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olatileDependencies.xml" ContentType="application/vnd.openxmlformats-officedocument.spreadsheetml.volatileDependenc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defaultThemeVersion="166925"/>
  <mc:AlternateContent xmlns:mc="http://schemas.openxmlformats.org/markup-compatibility/2006">
    <mc:Choice Requires="x15">
      <x15ac:absPath xmlns:x15ac="http://schemas.microsoft.com/office/spreadsheetml/2010/11/ac" url="R:\Victor y Fede\"/>
    </mc:Choice>
  </mc:AlternateContent>
  <xr:revisionPtr revIDLastSave="0" documentId="13_ncr:1_{7B2274B2-2984-4305-960C-A4656263482D}" xr6:coauthVersionLast="47" xr6:coauthVersionMax="47" xr10:uidLastSave="{00000000-0000-0000-0000-000000000000}"/>
  <bookViews>
    <workbookView xWindow="-120" yWindow="-120" windowWidth="29040" windowHeight="15840" xr2:uid="{8C6BF5F0-14A2-4ACD-BDA6-5AE31D2691CA}"/>
  </bookViews>
  <sheets>
    <sheet name="Actualizable" sheetId="1" r:id="rId1"/>
    <sheet name="Final Data" sheetId="2" r:id="rId2"/>
    <sheet name="salva cartera pers. 180923" sheetId="3" r:id="rId3"/>
  </sheets>
  <definedNames>
    <definedName name="_xlnm._FilterDatabase" localSheetId="0" hidden="1">Actualizable!$A$2:$ED$1210</definedName>
    <definedName name="_xlnm._FilterDatabase" localSheetId="1" hidden="1">'Final Data'!$A$2:$BR$402</definedName>
  </definedNames>
  <calcPr calcId="181029"/>
  <fileRecoveryPr repairLoad="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I375" i="1" l="1"/>
  <c r="CJ375" i="1"/>
  <c r="CJ379" i="1"/>
  <c r="CJ380" i="1"/>
  <c r="CJ381" i="1"/>
  <c r="CJ382" i="1"/>
  <c r="CJ383" i="1"/>
  <c r="CJ384" i="1"/>
  <c r="CI379" i="1"/>
  <c r="CI380" i="1"/>
  <c r="CI381" i="1"/>
  <c r="CI382" i="1"/>
  <c r="CI383" i="1"/>
  <c r="CI384" i="1"/>
  <c r="A1210" i="1"/>
  <c r="AT1210" i="1"/>
  <c r="AQ1210" i="1"/>
  <c r="AR1210" i="1"/>
  <c r="AS1210" i="1"/>
  <c r="AH1210" i="1"/>
  <c r="AM1210" i="1"/>
  <c r="AO1210" i="1"/>
  <c r="AK1210" i="1"/>
  <c r="AI1210" i="1"/>
  <c r="AL1210" i="1"/>
  <c r="AN1210" i="1"/>
  <c r="AP1210" i="1"/>
  <c r="AJ1210" i="1"/>
  <c r="AG1210" i="1"/>
  <c r="AF1210" i="1"/>
  <c r="AR414" i="1"/>
  <c r="AQ414" i="1"/>
  <c r="AS414" i="1"/>
  <c r="CK380" i="1" l="1"/>
  <c r="CL380" i="1" s="1"/>
  <c r="CM380" i="1" s="1"/>
  <c r="CN380" i="1" s="1"/>
  <c r="CO380" i="1" s="1"/>
  <c r="CK381" i="1"/>
  <c r="CL381" i="1" s="1"/>
  <c r="CM381" i="1" s="1"/>
  <c r="CN381" i="1" s="1"/>
  <c r="CO381" i="1" s="1"/>
  <c r="CK375" i="1"/>
  <c r="CL375" i="1" s="1"/>
  <c r="CM375" i="1" s="1"/>
  <c r="CN375" i="1" s="1"/>
  <c r="CO375" i="1" s="1"/>
  <c r="CK384" i="1"/>
  <c r="CL384" i="1" s="1"/>
  <c r="CM384" i="1" s="1"/>
  <c r="CN384" i="1" s="1"/>
  <c r="CO384" i="1" s="1"/>
  <c r="CK383" i="1"/>
  <c r="CL383" i="1" s="1"/>
  <c r="CM383" i="1" s="1"/>
  <c r="CN383" i="1" s="1"/>
  <c r="CO383" i="1" s="1"/>
  <c r="CK382" i="1"/>
  <c r="CL382" i="1" s="1"/>
  <c r="CM382" i="1" s="1"/>
  <c r="CN382" i="1" s="1"/>
  <c r="CO382" i="1" s="1"/>
  <c r="CK379" i="1"/>
  <c r="CL379" i="1" s="1"/>
  <c r="CM379" i="1" s="1"/>
  <c r="CN379" i="1" s="1"/>
  <c r="CO379" i="1" s="1"/>
  <c r="A404" i="1"/>
  <c r="BW8" i="2"/>
  <c r="BX5" i="2"/>
  <c r="BX6" i="2"/>
  <c r="BX7" i="2"/>
  <c r="BX4" i="2"/>
  <c r="D28" i="3"/>
  <c r="E28" i="3"/>
  <c r="D29" i="3"/>
  <c r="E29" i="3"/>
  <c r="H29" i="3"/>
  <c r="I29" i="3"/>
  <c r="D30" i="3"/>
  <c r="E30" i="3"/>
  <c r="H30" i="3"/>
  <c r="I30" i="3"/>
  <c r="D31" i="3"/>
  <c r="E31" i="3"/>
  <c r="D32" i="3"/>
  <c r="E32" i="3"/>
  <c r="D33" i="3"/>
  <c r="E33" i="3"/>
  <c r="D34" i="3"/>
  <c r="E34" i="3"/>
  <c r="D35" i="3"/>
  <c r="E35" i="3"/>
  <c r="BR1198" i="1"/>
  <c r="BR1199" i="1"/>
  <c r="BR1200" i="1"/>
  <c r="BR1201" i="1"/>
  <c r="BR1202" i="1"/>
  <c r="BR1203" i="1"/>
  <c r="BR678" i="1"/>
  <c r="BR1205" i="1"/>
  <c r="BR1206" i="1"/>
  <c r="BR1207" i="1"/>
  <c r="BR1208" i="1"/>
  <c r="BR1209" i="1"/>
  <c r="BR683" i="1"/>
  <c r="BR684" i="1"/>
  <c r="BR685" i="1"/>
  <c r="BR686" i="1"/>
  <c r="BR687" i="1"/>
  <c r="BR688" i="1"/>
  <c r="BR689" i="1"/>
  <c r="BR690" i="1"/>
  <c r="BR691" i="1"/>
  <c r="BR692" i="1"/>
  <c r="BR693" i="1"/>
  <c r="BR694" i="1"/>
  <c r="BR695" i="1"/>
  <c r="BR696" i="1"/>
  <c r="BR697" i="1"/>
  <c r="BR698" i="1"/>
  <c r="BR699" i="1"/>
  <c r="BR700" i="1"/>
  <c r="BR701" i="1"/>
  <c r="BR702" i="1"/>
  <c r="BR703" i="1"/>
  <c r="BR704" i="1"/>
  <c r="BR705" i="1"/>
  <c r="BR706" i="1"/>
  <c r="BR707" i="1"/>
  <c r="BR708" i="1"/>
  <c r="BR709" i="1"/>
  <c r="BR710" i="1"/>
  <c r="BR711" i="1"/>
  <c r="BR712" i="1"/>
  <c r="BR713" i="1"/>
  <c r="BR714" i="1"/>
  <c r="BR715" i="1"/>
  <c r="BR716" i="1"/>
  <c r="BR717" i="1"/>
  <c r="BR718" i="1"/>
  <c r="BR719" i="1"/>
  <c r="BR720" i="1"/>
  <c r="BR721" i="1"/>
  <c r="BR722" i="1"/>
  <c r="BR723" i="1"/>
  <c r="BR724" i="1"/>
  <c r="BR725" i="1"/>
  <c r="BR726" i="1"/>
  <c r="BR727" i="1"/>
  <c r="BR728" i="1"/>
  <c r="BR729" i="1"/>
  <c r="BR730" i="1"/>
  <c r="BR731" i="1"/>
  <c r="BR732" i="1"/>
  <c r="BR733" i="1"/>
  <c r="BR734" i="1"/>
  <c r="BR735" i="1"/>
  <c r="BR736" i="1"/>
  <c r="BR737" i="1"/>
  <c r="BR738" i="1"/>
  <c r="BR739" i="1"/>
  <c r="BR740" i="1"/>
  <c r="BR741" i="1"/>
  <c r="BR742" i="1"/>
  <c r="BR743" i="1"/>
  <c r="BR744" i="1"/>
  <c r="BR745" i="1"/>
  <c r="BR746" i="1"/>
  <c r="BR747" i="1"/>
  <c r="BR748" i="1"/>
  <c r="BR749" i="1"/>
  <c r="BR750" i="1"/>
  <c r="BR751" i="1"/>
  <c r="BR752" i="1"/>
  <c r="BR753" i="1"/>
  <c r="BR754" i="1"/>
  <c r="BR755" i="1"/>
  <c r="BR756" i="1"/>
  <c r="BR757" i="1"/>
  <c r="BR758" i="1"/>
  <c r="BR759" i="1"/>
  <c r="BR760" i="1"/>
  <c r="BR761" i="1"/>
  <c r="BR762" i="1"/>
  <c r="BR763" i="1"/>
  <c r="BR667" i="1"/>
  <c r="BR764" i="1"/>
  <c r="BR765" i="1"/>
  <c r="BR766" i="1"/>
  <c r="BR767" i="1"/>
  <c r="BR768" i="1"/>
  <c r="BR769" i="1"/>
  <c r="BR770" i="1"/>
  <c r="BR771" i="1"/>
  <c r="BR772" i="1"/>
  <c r="BR773" i="1"/>
  <c r="BR774" i="1"/>
  <c r="BR668" i="1"/>
  <c r="BR775" i="1"/>
  <c r="BR776" i="1"/>
  <c r="BR777" i="1"/>
  <c r="BR778" i="1"/>
  <c r="BR779" i="1"/>
  <c r="BR780" i="1"/>
  <c r="BR781" i="1"/>
  <c r="BR782" i="1"/>
  <c r="BR783" i="1"/>
  <c r="BR784" i="1"/>
  <c r="BR785" i="1"/>
  <c r="BR786" i="1"/>
  <c r="BR787" i="1"/>
  <c r="BR788" i="1"/>
  <c r="BR789" i="1"/>
  <c r="BR790" i="1"/>
  <c r="BR791" i="1"/>
  <c r="BR792" i="1"/>
  <c r="BR793" i="1"/>
  <c r="BR794" i="1"/>
  <c r="BR795" i="1"/>
  <c r="BR796" i="1"/>
  <c r="BR797" i="1"/>
  <c r="BR798" i="1"/>
  <c r="BR799" i="1"/>
  <c r="BR800" i="1"/>
  <c r="BR801" i="1"/>
  <c r="BR802" i="1"/>
  <c r="BR803" i="1"/>
  <c r="BR804" i="1"/>
  <c r="BR805" i="1"/>
  <c r="BR806" i="1"/>
  <c r="BR807" i="1"/>
  <c r="BR808" i="1"/>
  <c r="BR809" i="1"/>
  <c r="BR810" i="1"/>
  <c r="BR811" i="1"/>
  <c r="BR812" i="1"/>
  <c r="BR813" i="1"/>
  <c r="BR814" i="1"/>
  <c r="BR815" i="1"/>
  <c r="BR816" i="1"/>
  <c r="BR817" i="1"/>
  <c r="BR818" i="1"/>
  <c r="BR819" i="1"/>
  <c r="BR820" i="1"/>
  <c r="BR821" i="1"/>
  <c r="BR822" i="1"/>
  <c r="BR823" i="1"/>
  <c r="BR824" i="1"/>
  <c r="BR825" i="1"/>
  <c r="BR826" i="1"/>
  <c r="BR827" i="1"/>
  <c r="BR828" i="1"/>
  <c r="BR829" i="1"/>
  <c r="BR830" i="1"/>
  <c r="BR831" i="1"/>
  <c r="BR832" i="1"/>
  <c r="BR833" i="1"/>
  <c r="BR834" i="1"/>
  <c r="BR835" i="1"/>
  <c r="BR836" i="1"/>
  <c r="BR837" i="1"/>
  <c r="BR838" i="1"/>
  <c r="BR839" i="1"/>
  <c r="BR840" i="1"/>
  <c r="BR841" i="1"/>
  <c r="BR842" i="1"/>
  <c r="BR843" i="1"/>
  <c r="BR844" i="1"/>
  <c r="BR845" i="1"/>
  <c r="BR682" i="1"/>
  <c r="BR847" i="1"/>
  <c r="BR848" i="1"/>
  <c r="BR849" i="1"/>
  <c r="BR850" i="1"/>
  <c r="BR851" i="1"/>
  <c r="BR852" i="1"/>
  <c r="BR853" i="1"/>
  <c r="BR854" i="1"/>
  <c r="BR855" i="1"/>
  <c r="BR856" i="1"/>
  <c r="BR857" i="1"/>
  <c r="BR858" i="1"/>
  <c r="BR859" i="1"/>
  <c r="BR860" i="1"/>
  <c r="BR861" i="1"/>
  <c r="BR862" i="1"/>
  <c r="BR863" i="1"/>
  <c r="BR864" i="1"/>
  <c r="BR865" i="1"/>
  <c r="BR866" i="1"/>
  <c r="BR867" i="1"/>
  <c r="BR868" i="1"/>
  <c r="BR869" i="1"/>
  <c r="BR870" i="1"/>
  <c r="BR871" i="1"/>
  <c r="BR872" i="1"/>
  <c r="BR873" i="1"/>
  <c r="BR874" i="1"/>
  <c r="BR875" i="1"/>
  <c r="BR876" i="1"/>
  <c r="BR877" i="1"/>
  <c r="BR878" i="1"/>
  <c r="BR879" i="1"/>
  <c r="BR880" i="1"/>
  <c r="BR881" i="1"/>
  <c r="BR882" i="1"/>
  <c r="BR883" i="1"/>
  <c r="BR884" i="1"/>
  <c r="BR885" i="1"/>
  <c r="BR886" i="1"/>
  <c r="BR887" i="1"/>
  <c r="BR888" i="1"/>
  <c r="BR889" i="1"/>
  <c r="BR890" i="1"/>
  <c r="BR891" i="1"/>
  <c r="BR892" i="1"/>
  <c r="BR893" i="1"/>
  <c r="BR894" i="1"/>
  <c r="BR895" i="1"/>
  <c r="BR896" i="1"/>
  <c r="BR897" i="1"/>
  <c r="BR898" i="1"/>
  <c r="BR899" i="1"/>
  <c r="BR900" i="1"/>
  <c r="BR901" i="1"/>
  <c r="BR902" i="1"/>
  <c r="BR903" i="1"/>
  <c r="BR904" i="1"/>
  <c r="BR905" i="1"/>
  <c r="BR906" i="1"/>
  <c r="BR907" i="1"/>
  <c r="BR908" i="1"/>
  <c r="BR909" i="1"/>
  <c r="BR910" i="1"/>
  <c r="BR911" i="1"/>
  <c r="BR912" i="1"/>
  <c r="BR913" i="1"/>
  <c r="BR914" i="1"/>
  <c r="BR915" i="1"/>
  <c r="BR916" i="1"/>
  <c r="BR917" i="1"/>
  <c r="BR918" i="1"/>
  <c r="BR919" i="1"/>
  <c r="BR920" i="1"/>
  <c r="BR921" i="1"/>
  <c r="BR922" i="1"/>
  <c r="BR923" i="1"/>
  <c r="BR924" i="1"/>
  <c r="BR925" i="1"/>
  <c r="BR926" i="1"/>
  <c r="BR927" i="1"/>
  <c r="BR928" i="1"/>
  <c r="BR929" i="1"/>
  <c r="BR930" i="1"/>
  <c r="BR931" i="1"/>
  <c r="BR932" i="1"/>
  <c r="BR933" i="1"/>
  <c r="BR934" i="1"/>
  <c r="BR935" i="1"/>
  <c r="BR936" i="1"/>
  <c r="BR937" i="1"/>
  <c r="BR938" i="1"/>
  <c r="BR939" i="1"/>
  <c r="BR940" i="1"/>
  <c r="BR941" i="1"/>
  <c r="BR942" i="1"/>
  <c r="BR943" i="1"/>
  <c r="BR944" i="1"/>
  <c r="BR945" i="1"/>
  <c r="BR946" i="1"/>
  <c r="BR947" i="1"/>
  <c r="BR948" i="1"/>
  <c r="BR949" i="1"/>
  <c r="BR950" i="1"/>
  <c r="BR951" i="1"/>
  <c r="BR952" i="1"/>
  <c r="BR953" i="1"/>
  <c r="BR954" i="1"/>
  <c r="BR955" i="1"/>
  <c r="BR956" i="1"/>
  <c r="BR957" i="1"/>
  <c r="BR958" i="1"/>
  <c r="BR959" i="1"/>
  <c r="BR960" i="1"/>
  <c r="BR961" i="1"/>
  <c r="BR962" i="1"/>
  <c r="BR963" i="1"/>
  <c r="BR964" i="1"/>
  <c r="BR965" i="1"/>
  <c r="BR966" i="1"/>
  <c r="BR967" i="1"/>
  <c r="BR968" i="1"/>
  <c r="BR969" i="1"/>
  <c r="BR970" i="1"/>
  <c r="BR971" i="1"/>
  <c r="BR972" i="1"/>
  <c r="BR973" i="1"/>
  <c r="BR974" i="1"/>
  <c r="BR975" i="1"/>
  <c r="BR976" i="1"/>
  <c r="BR977" i="1"/>
  <c r="BR978" i="1"/>
  <c r="BR979" i="1"/>
  <c r="BR980" i="1"/>
  <c r="BR981" i="1"/>
  <c r="BR982" i="1"/>
  <c r="BR983" i="1"/>
  <c r="BR984" i="1"/>
  <c r="BR985" i="1"/>
  <c r="BR986" i="1"/>
  <c r="BR987" i="1"/>
  <c r="BR988" i="1"/>
  <c r="BR989" i="1"/>
  <c r="BR990" i="1"/>
  <c r="BR991" i="1"/>
  <c r="BR992" i="1"/>
  <c r="BR993" i="1"/>
  <c r="BR994" i="1"/>
  <c r="BR995" i="1"/>
  <c r="BR996" i="1"/>
  <c r="BR997" i="1"/>
  <c r="BR998" i="1"/>
  <c r="BR999" i="1"/>
  <c r="BR1000" i="1"/>
  <c r="BR1001" i="1"/>
  <c r="BR1002" i="1"/>
  <c r="BR1003" i="1"/>
  <c r="BR1004" i="1"/>
  <c r="BR1005" i="1"/>
  <c r="BR1006" i="1"/>
  <c r="BR1007" i="1"/>
  <c r="BR1008" i="1"/>
  <c r="BR1009" i="1"/>
  <c r="BR1010" i="1"/>
  <c r="BR1011" i="1"/>
  <c r="BR1012" i="1"/>
  <c r="BR1013" i="1"/>
  <c r="BR1014" i="1"/>
  <c r="BR1015" i="1"/>
  <c r="BR1016" i="1"/>
  <c r="BR1017" i="1"/>
  <c r="BR681" i="1"/>
  <c r="BR1019" i="1"/>
  <c r="BR1020" i="1"/>
  <c r="BR1021" i="1"/>
  <c r="BR1022" i="1"/>
  <c r="BR1023" i="1"/>
  <c r="BR1024" i="1"/>
  <c r="BR468" i="1"/>
  <c r="BR1026" i="1"/>
  <c r="BR1027" i="1"/>
  <c r="BR1028" i="1"/>
  <c r="BR1029" i="1"/>
  <c r="BR1030" i="1"/>
  <c r="BR1031" i="1"/>
  <c r="BR1120" i="1"/>
  <c r="BR1204" i="1"/>
  <c r="BR1034" i="1"/>
  <c r="BR1035" i="1"/>
  <c r="BR1036" i="1"/>
  <c r="BR1037" i="1"/>
  <c r="BR1038" i="1"/>
  <c r="BR1124" i="1"/>
  <c r="BR1040" i="1"/>
  <c r="BR1041" i="1"/>
  <c r="BR1042" i="1"/>
  <c r="BR1043" i="1"/>
  <c r="BR1044" i="1"/>
  <c r="BR1045" i="1"/>
  <c r="BR1127" i="1"/>
  <c r="BR1047" i="1"/>
  <c r="BR1048" i="1"/>
  <c r="BR1049" i="1"/>
  <c r="BR1050" i="1"/>
  <c r="BR1051" i="1"/>
  <c r="BR1052" i="1"/>
  <c r="BR1018" i="1"/>
  <c r="BR1054" i="1"/>
  <c r="BR1055" i="1"/>
  <c r="BR1056" i="1"/>
  <c r="BR1057" i="1"/>
  <c r="BR1058" i="1"/>
  <c r="BR1032" i="1"/>
  <c r="BR1060" i="1"/>
  <c r="BR1061" i="1"/>
  <c r="BR1062" i="1"/>
  <c r="BR1095" i="1"/>
  <c r="BR1064" i="1"/>
  <c r="BR1065" i="1"/>
  <c r="BR1066" i="1"/>
  <c r="BR1067" i="1"/>
  <c r="BR1068" i="1"/>
  <c r="BR1101" i="1"/>
  <c r="BR1070" i="1"/>
  <c r="BR1071" i="1"/>
  <c r="BR1072" i="1"/>
  <c r="BR1073" i="1"/>
  <c r="BR1106" i="1"/>
  <c r="BR1075" i="1"/>
  <c r="BR1076" i="1"/>
  <c r="BR1077" i="1"/>
  <c r="BR1078" i="1"/>
  <c r="BR1079" i="1"/>
  <c r="BR1080" i="1"/>
  <c r="BR1111" i="1"/>
  <c r="BR1082" i="1"/>
  <c r="BR1083" i="1"/>
  <c r="BR1084" i="1"/>
  <c r="BR1085" i="1"/>
  <c r="BR1086" i="1"/>
  <c r="BR1087" i="1"/>
  <c r="BR1088" i="1"/>
  <c r="BR1089" i="1"/>
  <c r="BR1090" i="1"/>
  <c r="BR1046" i="1"/>
  <c r="BR1092" i="1"/>
  <c r="BR1093" i="1"/>
  <c r="BR1094" i="1"/>
  <c r="BR1059" i="1"/>
  <c r="BR1096" i="1"/>
  <c r="BR1097" i="1"/>
  <c r="BR1098" i="1"/>
  <c r="BR1099" i="1"/>
  <c r="BR1100" i="1"/>
  <c r="BR1074" i="1"/>
  <c r="BR1102" i="1"/>
  <c r="BR1103" i="1"/>
  <c r="BR1104" i="1"/>
  <c r="BR1105" i="1"/>
  <c r="BR626" i="1"/>
  <c r="BR1107" i="1"/>
  <c r="BR1108" i="1"/>
  <c r="BR1109" i="1"/>
  <c r="BR1110" i="1"/>
  <c r="BR1063" i="1"/>
  <c r="BR1112" i="1"/>
  <c r="BR1113" i="1"/>
  <c r="BR1114" i="1"/>
  <c r="BR1115" i="1"/>
  <c r="BR1116" i="1"/>
  <c r="BR1117" i="1"/>
  <c r="BR1091" i="1"/>
  <c r="BR1119" i="1"/>
  <c r="BR1053" i="1"/>
  <c r="BR1121" i="1"/>
  <c r="BR1122" i="1"/>
  <c r="BR1123" i="1"/>
  <c r="BR1129" i="1"/>
  <c r="BR1125" i="1"/>
  <c r="BR1126" i="1"/>
  <c r="BR1132" i="1"/>
  <c r="BR1128" i="1"/>
  <c r="BR1039" i="1"/>
  <c r="BR1130" i="1"/>
  <c r="BR1131" i="1"/>
  <c r="BR1025" i="1"/>
  <c r="BR1133" i="1"/>
  <c r="BR1134" i="1"/>
  <c r="BR1135" i="1"/>
  <c r="BR1136" i="1"/>
  <c r="BR1137" i="1"/>
  <c r="BR1138" i="1"/>
  <c r="BR1139" i="1"/>
  <c r="BR1140" i="1"/>
  <c r="BR1141" i="1"/>
  <c r="BR1142" i="1"/>
  <c r="BR1143" i="1"/>
  <c r="BR1144" i="1"/>
  <c r="BR1145" i="1"/>
  <c r="BR1146" i="1"/>
  <c r="BR1147" i="1"/>
  <c r="BR1148" i="1"/>
  <c r="BR1149" i="1"/>
  <c r="BR1150" i="1"/>
  <c r="BR1151" i="1"/>
  <c r="BR1152" i="1"/>
  <c r="BR1153" i="1"/>
  <c r="BR1154" i="1"/>
  <c r="BR1155" i="1"/>
  <c r="BR1156" i="1"/>
  <c r="BR1157" i="1"/>
  <c r="BR1158" i="1"/>
  <c r="BR1159" i="1"/>
  <c r="BR1160" i="1"/>
  <c r="BR1161" i="1"/>
  <c r="BR1162" i="1"/>
  <c r="BR1163" i="1"/>
  <c r="BR1164" i="1"/>
  <c r="BR1165" i="1"/>
  <c r="BR1166" i="1"/>
  <c r="BR1167" i="1"/>
  <c r="BR1168" i="1"/>
  <c r="BR1169" i="1"/>
  <c r="BR1170" i="1"/>
  <c r="BR1171" i="1"/>
  <c r="BR1172" i="1"/>
  <c r="BR1173" i="1"/>
  <c r="BR1174" i="1"/>
  <c r="BR1175" i="1"/>
  <c r="BR1176" i="1"/>
  <c r="BR1177" i="1"/>
  <c r="BR1178" i="1"/>
  <c r="BR1179" i="1"/>
  <c r="BR1180" i="1"/>
  <c r="BR1181" i="1"/>
  <c r="BR1182" i="1"/>
  <c r="BR1183" i="1"/>
  <c r="BR1184" i="1"/>
  <c r="BR1185" i="1"/>
  <c r="BR1186" i="1"/>
  <c r="BR1187" i="1"/>
  <c r="BR1188" i="1"/>
  <c r="BR1189" i="1"/>
  <c r="BR1190" i="1"/>
  <c r="BR1191" i="1"/>
  <c r="BR1192" i="1"/>
  <c r="BR1193" i="1"/>
  <c r="BR1194" i="1"/>
  <c r="BR1195" i="1"/>
  <c r="BR1196" i="1"/>
  <c r="BR1197" i="1"/>
  <c r="BR497" i="1"/>
  <c r="BR664" i="1"/>
  <c r="BR665" i="1"/>
  <c r="BR666" i="1"/>
  <c r="BR414" i="1"/>
  <c r="BR453" i="1"/>
  <c r="BR454" i="1"/>
  <c r="BR455" i="1"/>
  <c r="BR456" i="1"/>
  <c r="BR457" i="1"/>
  <c r="BR458" i="1"/>
  <c r="BR459" i="1"/>
  <c r="BR460" i="1"/>
  <c r="BR461" i="1"/>
  <c r="BR462" i="1"/>
  <c r="BR505" i="1"/>
  <c r="BR464" i="1"/>
  <c r="BR465" i="1"/>
  <c r="BR601" i="1"/>
  <c r="BR467" i="1"/>
  <c r="BR1118" i="1"/>
  <c r="BR469" i="1"/>
  <c r="BR470" i="1"/>
  <c r="BR471" i="1"/>
  <c r="BR472" i="1"/>
  <c r="BR473" i="1"/>
  <c r="BR474" i="1"/>
  <c r="BR419" i="1"/>
  <c r="BR487" i="1"/>
  <c r="BR477" i="1"/>
  <c r="BR478" i="1"/>
  <c r="BR479" i="1"/>
  <c r="BR480" i="1"/>
  <c r="BR606" i="1"/>
  <c r="BR482" i="1"/>
  <c r="BR483" i="1"/>
  <c r="BR484" i="1"/>
  <c r="BR485" i="1"/>
  <c r="BR486" i="1"/>
  <c r="BR463" i="1"/>
  <c r="BR488" i="1"/>
  <c r="BR489" i="1"/>
  <c r="BR490" i="1"/>
  <c r="BR491" i="1"/>
  <c r="BR492" i="1"/>
  <c r="BR493" i="1"/>
  <c r="BR494" i="1"/>
  <c r="BR495" i="1"/>
  <c r="BR496" i="1"/>
  <c r="BR638" i="1"/>
  <c r="BR498" i="1"/>
  <c r="BR499" i="1"/>
  <c r="BR500" i="1"/>
  <c r="BR501" i="1"/>
  <c r="BR502" i="1"/>
  <c r="BR503" i="1"/>
  <c r="BR504" i="1"/>
  <c r="BR510" i="1"/>
  <c r="BR506" i="1"/>
  <c r="BR507" i="1"/>
  <c r="BR508" i="1"/>
  <c r="BR509" i="1"/>
  <c r="BR669" i="1"/>
  <c r="BR511" i="1"/>
  <c r="BR512" i="1"/>
  <c r="BR513" i="1"/>
  <c r="BR514" i="1"/>
  <c r="BR515" i="1"/>
  <c r="BR516" i="1"/>
  <c r="BR517" i="1"/>
  <c r="BR518" i="1"/>
  <c r="BR519" i="1"/>
  <c r="BR402" i="1"/>
  <c r="BR520" i="1"/>
  <c r="BR521" i="1"/>
  <c r="BR522" i="1"/>
  <c r="BR523" i="1"/>
  <c r="BR524" i="1"/>
  <c r="BR525" i="1"/>
  <c r="BR526" i="1"/>
  <c r="BR527" i="1"/>
  <c r="BR528" i="1"/>
  <c r="BR529" i="1"/>
  <c r="BR530" i="1"/>
  <c r="BR531" i="1"/>
  <c r="BR532" i="1"/>
  <c r="BR533" i="1"/>
  <c r="BR534" i="1"/>
  <c r="BR535" i="1"/>
  <c r="BR536" i="1"/>
  <c r="BR537" i="1"/>
  <c r="BR538" i="1"/>
  <c r="BR539" i="1"/>
  <c r="BR540" i="1"/>
  <c r="BR541" i="1"/>
  <c r="BR542" i="1"/>
  <c r="BR846" i="1"/>
  <c r="BR543" i="1"/>
  <c r="BR544" i="1"/>
  <c r="BR545" i="1"/>
  <c r="BR546" i="1"/>
  <c r="BR547" i="1"/>
  <c r="BR548" i="1"/>
  <c r="BR549" i="1"/>
  <c r="BR550" i="1"/>
  <c r="BR551" i="1"/>
  <c r="BR552" i="1"/>
  <c r="BR596" i="1"/>
  <c r="BR554" i="1"/>
  <c r="BR555" i="1"/>
  <c r="BR556" i="1"/>
  <c r="BR557" i="1"/>
  <c r="BR558" i="1"/>
  <c r="BR559" i="1"/>
  <c r="BR560" i="1"/>
  <c r="BR561" i="1"/>
  <c r="BR671" i="1"/>
  <c r="BR562" i="1"/>
  <c r="BR563" i="1"/>
  <c r="BR670" i="1"/>
  <c r="BR564" i="1"/>
  <c r="BR565" i="1"/>
  <c r="BR566" i="1"/>
  <c r="BR567" i="1"/>
  <c r="BR568" i="1"/>
  <c r="BR569" i="1"/>
  <c r="BR578" i="1"/>
  <c r="BR571" i="1"/>
  <c r="BR572" i="1"/>
  <c r="BR573" i="1"/>
  <c r="BR574" i="1"/>
  <c r="BR575" i="1"/>
  <c r="BR576" i="1"/>
  <c r="BR577" i="1"/>
  <c r="BR673" i="1"/>
  <c r="BR579" i="1"/>
  <c r="BR580" i="1"/>
  <c r="BR581" i="1"/>
  <c r="BR582" i="1"/>
  <c r="BR583" i="1"/>
  <c r="BR584" i="1"/>
  <c r="BR585" i="1"/>
  <c r="BR586" i="1"/>
  <c r="BR587" i="1"/>
  <c r="BR588" i="1"/>
  <c r="BR589" i="1"/>
  <c r="BR590" i="1"/>
  <c r="BR591" i="1"/>
  <c r="BR592" i="1"/>
  <c r="BR593" i="1"/>
  <c r="BR594" i="1"/>
  <c r="BR595" i="1"/>
  <c r="BR452" i="1"/>
  <c r="BR597" i="1"/>
  <c r="BR598" i="1"/>
  <c r="BR599" i="1"/>
  <c r="BR600" i="1"/>
  <c r="BR481" i="1"/>
  <c r="BR602" i="1"/>
  <c r="BR603" i="1"/>
  <c r="BR604" i="1"/>
  <c r="BR605" i="1"/>
  <c r="BR672" i="1"/>
  <c r="BR607" i="1"/>
  <c r="BR608" i="1"/>
  <c r="BR475" i="1"/>
  <c r="BR609" i="1"/>
  <c r="BR674" i="1"/>
  <c r="BR610" i="1"/>
  <c r="BR611" i="1"/>
  <c r="BR612" i="1"/>
  <c r="BR613" i="1"/>
  <c r="BR675" i="1"/>
  <c r="BR614" i="1"/>
  <c r="BR615" i="1"/>
  <c r="BR676" i="1"/>
  <c r="BR616" i="1"/>
  <c r="BR617" i="1"/>
  <c r="BR618" i="1"/>
  <c r="BR619" i="1"/>
  <c r="BR620" i="1"/>
  <c r="BR677" i="1"/>
  <c r="BR680" i="1"/>
  <c r="BR621" i="1"/>
  <c r="BR622" i="1"/>
  <c r="BR623" i="1"/>
  <c r="BR1033" i="1"/>
  <c r="BR624" i="1"/>
  <c r="BR625" i="1"/>
  <c r="BR679" i="1"/>
  <c r="BR627" i="1"/>
  <c r="BR635" i="1"/>
  <c r="BR629" i="1"/>
  <c r="BR630" i="1"/>
  <c r="BR652" i="1"/>
  <c r="BR632" i="1"/>
  <c r="BR631" i="1"/>
  <c r="BR634" i="1"/>
  <c r="BR633" i="1"/>
  <c r="BR636" i="1"/>
  <c r="BR637" i="1"/>
  <c r="BR1069" i="1"/>
  <c r="BR639" i="1"/>
  <c r="BR640" i="1"/>
  <c r="BR1081" i="1"/>
  <c r="BR642" i="1"/>
  <c r="BR643" i="1"/>
  <c r="BR644" i="1"/>
  <c r="BR645" i="1"/>
  <c r="BR646" i="1"/>
  <c r="BR647" i="1"/>
  <c r="BR648" i="1"/>
  <c r="BR649" i="1"/>
  <c r="BR650" i="1"/>
  <c r="BR651" i="1"/>
  <c r="BR641" i="1"/>
  <c r="BR653" i="1"/>
  <c r="BR553" i="1"/>
  <c r="BR654" i="1"/>
  <c r="BR655" i="1"/>
  <c r="BR656" i="1"/>
  <c r="BR657" i="1"/>
  <c r="BR658" i="1"/>
  <c r="BR659" i="1"/>
  <c r="BR660" i="1"/>
  <c r="BR661" i="1"/>
  <c r="BR662" i="1"/>
  <c r="BR401" i="1"/>
  <c r="BR663" i="1"/>
  <c r="BR628" i="1"/>
  <c r="BR397" i="1"/>
  <c r="BR398" i="1"/>
  <c r="BR399" i="1"/>
  <c r="BR400" i="1"/>
  <c r="BR405" i="1"/>
  <c r="BR406" i="1"/>
  <c r="BR407" i="1"/>
  <c r="BR408" i="1"/>
  <c r="BR409" i="1"/>
  <c r="BR410" i="1"/>
  <c r="BR411" i="1"/>
  <c r="BR412" i="1"/>
  <c r="BR466" i="1"/>
  <c r="BR413" i="1"/>
  <c r="BR476" i="1"/>
  <c r="BR415" i="1"/>
  <c r="BR416" i="1"/>
  <c r="BR417" i="1"/>
  <c r="BR418" i="1"/>
  <c r="BR570" i="1"/>
  <c r="BR420" i="1"/>
  <c r="BR421" i="1"/>
  <c r="BR422" i="1"/>
  <c r="BR423" i="1"/>
  <c r="BR424" i="1"/>
  <c r="BR425" i="1"/>
  <c r="BR426" i="1"/>
  <c r="BR427" i="1"/>
  <c r="BR428" i="1"/>
  <c r="BR429" i="1"/>
  <c r="BR430" i="1"/>
  <c r="BR431" i="1"/>
  <c r="BR432" i="1"/>
  <c r="BR433" i="1"/>
  <c r="BR434" i="1"/>
  <c r="BR435" i="1"/>
  <c r="BR436" i="1"/>
  <c r="BR437" i="1"/>
  <c r="BR438" i="1"/>
  <c r="BR439" i="1"/>
  <c r="BR440" i="1"/>
  <c r="BR441" i="1"/>
  <c r="BR442" i="1"/>
  <c r="BR443" i="1"/>
  <c r="BR444" i="1"/>
  <c r="BR445" i="1"/>
  <c r="BR446" i="1"/>
  <c r="BR447" i="1"/>
  <c r="BR448" i="1"/>
  <c r="BR449" i="1"/>
  <c r="BR450" i="1"/>
  <c r="BR451" i="1"/>
  <c r="BR375" i="1"/>
  <c r="BR385" i="1"/>
  <c r="BR404" i="1"/>
  <c r="BR386" i="1"/>
  <c r="BR387" i="1"/>
  <c r="BR388" i="1"/>
  <c r="BR389" i="1"/>
  <c r="BR390" i="1"/>
  <c r="BR391" i="1"/>
  <c r="BR392" i="1"/>
  <c r="BR403" i="1"/>
  <c r="BR393" i="1"/>
  <c r="BR394" i="1"/>
  <c r="BR395" i="1"/>
  <c r="BR379" i="1"/>
  <c r="BR380" i="1"/>
  <c r="BR381" i="1"/>
  <c r="BR382" i="1"/>
  <c r="BR383" i="1"/>
  <c r="BR384" i="1"/>
  <c r="BR12" i="1"/>
  <c r="BR13" i="1"/>
  <c r="BR14" i="1"/>
  <c r="BR15" i="1"/>
  <c r="BR16" i="1"/>
  <c r="BR17" i="1"/>
  <c r="BR18" i="1"/>
  <c r="BR19" i="1"/>
  <c r="BR20" i="1"/>
  <c r="BR21" i="1"/>
  <c r="BR22" i="1"/>
  <c r="BR23" i="1"/>
  <c r="BR24" i="1"/>
  <c r="BR25" i="1"/>
  <c r="BR26" i="1"/>
  <c r="BR27" i="1"/>
  <c r="BR28" i="1"/>
  <c r="BR29" i="1"/>
  <c r="BR30" i="1"/>
  <c r="BR31" i="1"/>
  <c r="BR32" i="1"/>
  <c r="BR33" i="1"/>
  <c r="BR34" i="1"/>
  <c r="BR35" i="1"/>
  <c r="BR36" i="1"/>
  <c r="BR37" i="1"/>
  <c r="BR38" i="1"/>
  <c r="BR39" i="1"/>
  <c r="BR40" i="1"/>
  <c r="BR41" i="1"/>
  <c r="BR42" i="1"/>
  <c r="BR43" i="1"/>
  <c r="BR44" i="1"/>
  <c r="BR45" i="1"/>
  <c r="BR46" i="1"/>
  <c r="BR47" i="1"/>
  <c r="BR48" i="1"/>
  <c r="BR49" i="1"/>
  <c r="BR50" i="1"/>
  <c r="BR51" i="1"/>
  <c r="BR52" i="1"/>
  <c r="BR53" i="1"/>
  <c r="BR54" i="1"/>
  <c r="BR55" i="1"/>
  <c r="BR56" i="1"/>
  <c r="BR57" i="1"/>
  <c r="BR58" i="1"/>
  <c r="BR59" i="1"/>
  <c r="BR60" i="1"/>
  <c r="BR61" i="1"/>
  <c r="BR62" i="1"/>
  <c r="BR68" i="1"/>
  <c r="BR64" i="1"/>
  <c r="BR65" i="1"/>
  <c r="BR66" i="1"/>
  <c r="BR67" i="1"/>
  <c r="BR71" i="1"/>
  <c r="BR69" i="1"/>
  <c r="BR70" i="1"/>
  <c r="BR79" i="1"/>
  <c r="BR72" i="1"/>
  <c r="BR73" i="1"/>
  <c r="BR74" i="1"/>
  <c r="BR75" i="1"/>
  <c r="BR76" i="1"/>
  <c r="BR77" i="1"/>
  <c r="BR78" i="1"/>
  <c r="BR63" i="1"/>
  <c r="BR80" i="1"/>
  <c r="BR81" i="1"/>
  <c r="BR82" i="1"/>
  <c r="BR83" i="1"/>
  <c r="BR84" i="1"/>
  <c r="BR85" i="1"/>
  <c r="BR86" i="1"/>
  <c r="BR87" i="1"/>
  <c r="BR88" i="1"/>
  <c r="BR89" i="1"/>
  <c r="BR90" i="1"/>
  <c r="BR91" i="1"/>
  <c r="BR92" i="1"/>
  <c r="BR93" i="1"/>
  <c r="BR94" i="1"/>
  <c r="BR95" i="1"/>
  <c r="BR96" i="1"/>
  <c r="BR97" i="1"/>
  <c r="BR98" i="1"/>
  <c r="BR99" i="1"/>
  <c r="BR100" i="1"/>
  <c r="BR101" i="1"/>
  <c r="BR102" i="1"/>
  <c r="BR103" i="1"/>
  <c r="BR104" i="1"/>
  <c r="BR105" i="1"/>
  <c r="BR106" i="1"/>
  <c r="BR107" i="1"/>
  <c r="BR108" i="1"/>
  <c r="BR109" i="1"/>
  <c r="BR110" i="1"/>
  <c r="BR111" i="1"/>
  <c r="BR112" i="1"/>
  <c r="BR113" i="1"/>
  <c r="BR114" i="1"/>
  <c r="BR115" i="1"/>
  <c r="BR116" i="1"/>
  <c r="BR117" i="1"/>
  <c r="BR118" i="1"/>
  <c r="BR119" i="1"/>
  <c r="BR120" i="1"/>
  <c r="BR121" i="1"/>
  <c r="BR122" i="1"/>
  <c r="BR123" i="1"/>
  <c r="BR124" i="1"/>
  <c r="BR125" i="1"/>
  <c r="BR126" i="1"/>
  <c r="BR127" i="1"/>
  <c r="BR128" i="1"/>
  <c r="BR129" i="1"/>
  <c r="BR130" i="1"/>
  <c r="BR131" i="1"/>
  <c r="BR132" i="1"/>
  <c r="BR133" i="1"/>
  <c r="BR134" i="1"/>
  <c r="BR135" i="1"/>
  <c r="BR136" i="1"/>
  <c r="BR137" i="1"/>
  <c r="BR138" i="1"/>
  <c r="BR139" i="1"/>
  <c r="BR140" i="1"/>
  <c r="BR141" i="1"/>
  <c r="BR142" i="1"/>
  <c r="BR143" i="1"/>
  <c r="BR144" i="1"/>
  <c r="BR145" i="1"/>
  <c r="BR146" i="1"/>
  <c r="BR147" i="1"/>
  <c r="BR148" i="1"/>
  <c r="BR149" i="1"/>
  <c r="BR150" i="1"/>
  <c r="BR151" i="1"/>
  <c r="BR152" i="1"/>
  <c r="BR153" i="1"/>
  <c r="BR154" i="1"/>
  <c r="BR155" i="1"/>
  <c r="BR156" i="1"/>
  <c r="BR157" i="1"/>
  <c r="BR158" i="1"/>
  <c r="BR159" i="1"/>
  <c r="BR160" i="1"/>
  <c r="BR161" i="1"/>
  <c r="BR162" i="1"/>
  <c r="BR163" i="1"/>
  <c r="BR164" i="1"/>
  <c r="BR165" i="1"/>
  <c r="BR166" i="1"/>
  <c r="BR176" i="1"/>
  <c r="BR168" i="1"/>
  <c r="BR169" i="1"/>
  <c r="BR170" i="1"/>
  <c r="BR171" i="1"/>
  <c r="BR172" i="1"/>
  <c r="BR173" i="1"/>
  <c r="BR174" i="1"/>
  <c r="BR175" i="1"/>
  <c r="BR167" i="1"/>
  <c r="BR177" i="1"/>
  <c r="BR178" i="1"/>
  <c r="BR179" i="1"/>
  <c r="BR180" i="1"/>
  <c r="BR181" i="1"/>
  <c r="BR182" i="1"/>
  <c r="BR183" i="1"/>
  <c r="BR184" i="1"/>
  <c r="BR185" i="1"/>
  <c r="BR186" i="1"/>
  <c r="BR187" i="1"/>
  <c r="BR188" i="1"/>
  <c r="BR189" i="1"/>
  <c r="BR190" i="1"/>
  <c r="BR191" i="1"/>
  <c r="BR192" i="1"/>
  <c r="BR193" i="1"/>
  <c r="BR194" i="1"/>
  <c r="BR195" i="1"/>
  <c r="BR196" i="1"/>
  <c r="BR197" i="1"/>
  <c r="BR198" i="1"/>
  <c r="BR199" i="1"/>
  <c r="BR200" i="1"/>
  <c r="BR201" i="1"/>
  <c r="BR202" i="1"/>
  <c r="BR203" i="1"/>
  <c r="BR204" i="1"/>
  <c r="BR205" i="1"/>
  <c r="BR211" i="1"/>
  <c r="BR207" i="1"/>
  <c r="BR208" i="1"/>
  <c r="BR209" i="1"/>
  <c r="BR210" i="1"/>
  <c r="BR206" i="1"/>
  <c r="BR212" i="1"/>
  <c r="BR213" i="1"/>
  <c r="BR214" i="1"/>
  <c r="BR215" i="1"/>
  <c r="BR216" i="1"/>
  <c r="BR217" i="1"/>
  <c r="BR218" i="1"/>
  <c r="BR219" i="1"/>
  <c r="BR220" i="1"/>
  <c r="BR221" i="1"/>
  <c r="BR222" i="1"/>
  <c r="BR223" i="1"/>
  <c r="BR224" i="1"/>
  <c r="BR225" i="1"/>
  <c r="BR226" i="1"/>
  <c r="BR227" i="1"/>
  <c r="BR228" i="1"/>
  <c r="BR229" i="1"/>
  <c r="BR230" i="1"/>
  <c r="BR231" i="1"/>
  <c r="BR232" i="1"/>
  <c r="BR233" i="1"/>
  <c r="BR234" i="1"/>
  <c r="BR235" i="1"/>
  <c r="BR236" i="1"/>
  <c r="BR237" i="1"/>
  <c r="BR238" i="1"/>
  <c r="BR239" i="1"/>
  <c r="BR240" i="1"/>
  <c r="BR241" i="1"/>
  <c r="BR242" i="1"/>
  <c r="BR243" i="1"/>
  <c r="BR244" i="1"/>
  <c r="BR245" i="1"/>
  <c r="BR246" i="1"/>
  <c r="BR247" i="1"/>
  <c r="BR248" i="1"/>
  <c r="BR249" i="1"/>
  <c r="BR250" i="1"/>
  <c r="BR251" i="1"/>
  <c r="BR252" i="1"/>
  <c r="BR253" i="1"/>
  <c r="BR254" i="1"/>
  <c r="BR255" i="1"/>
  <c r="BR256" i="1"/>
  <c r="BR257" i="1"/>
  <c r="BR258" i="1"/>
  <c r="BR259" i="1"/>
  <c r="BR260" i="1"/>
  <c r="BR261" i="1"/>
  <c r="BR262" i="1"/>
  <c r="BR263" i="1"/>
  <c r="BR264" i="1"/>
  <c r="BR265" i="1"/>
  <c r="BR266" i="1"/>
  <c r="BR267" i="1"/>
  <c r="BR268" i="1"/>
  <c r="BR269" i="1"/>
  <c r="BR270" i="1"/>
  <c r="BR271" i="1"/>
  <c r="BR272" i="1"/>
  <c r="BR273" i="1"/>
  <c r="BR274" i="1"/>
  <c r="BR275" i="1"/>
  <c r="BR276" i="1"/>
  <c r="BR277" i="1"/>
  <c r="BR278" i="1"/>
  <c r="BR279" i="1"/>
  <c r="BR280" i="1"/>
  <c r="BR281" i="1"/>
  <c r="BR282" i="1"/>
  <c r="BR283" i="1"/>
  <c r="BR284" i="1"/>
  <c r="BR285" i="1"/>
  <c r="BR286" i="1"/>
  <c r="BR287" i="1"/>
  <c r="BR288" i="1"/>
  <c r="BR289" i="1"/>
  <c r="BR290" i="1"/>
  <c r="BR321" i="1"/>
  <c r="BR292" i="1"/>
  <c r="BR293" i="1"/>
  <c r="BR294" i="1"/>
  <c r="BR295" i="1"/>
  <c r="BR296" i="1"/>
  <c r="BR297" i="1"/>
  <c r="BR291" i="1"/>
  <c r="BR299" i="1"/>
  <c r="BR301" i="1"/>
  <c r="BR298" i="1"/>
  <c r="BR302" i="1"/>
  <c r="BR303" i="1"/>
  <c r="BR304" i="1"/>
  <c r="BR340" i="1"/>
  <c r="BR306" i="1"/>
  <c r="BR307" i="1"/>
  <c r="BR308" i="1"/>
  <c r="BR309" i="1"/>
  <c r="BR310" i="1"/>
  <c r="BR311" i="1"/>
  <c r="BR312" i="1"/>
  <c r="BR313" i="1"/>
  <c r="BR314" i="1"/>
  <c r="BR315" i="1"/>
  <c r="BR316" i="1"/>
  <c r="BR317" i="1"/>
  <c r="BR318" i="1"/>
  <c r="BR319" i="1"/>
  <c r="BR320" i="1"/>
  <c r="BR305" i="1"/>
  <c r="BR300" i="1"/>
  <c r="BR323" i="1"/>
  <c r="BR324" i="1"/>
  <c r="BR325" i="1"/>
  <c r="BR326" i="1"/>
  <c r="BR327" i="1"/>
  <c r="BR328" i="1"/>
  <c r="BR329" i="1"/>
  <c r="BR330" i="1"/>
  <c r="BR331" i="1"/>
  <c r="BR332" i="1"/>
  <c r="BR333" i="1"/>
  <c r="BR334" i="1"/>
  <c r="BR335" i="1"/>
  <c r="BR336" i="1"/>
  <c r="BR337" i="1"/>
  <c r="BR338" i="1"/>
  <c r="BR339" i="1"/>
  <c r="BR322" i="1"/>
  <c r="BR341" i="1"/>
  <c r="BR342" i="1"/>
  <c r="BR343" i="1"/>
  <c r="BR344" i="1"/>
  <c r="BR345" i="1"/>
  <c r="BR346" i="1"/>
  <c r="BR347" i="1"/>
  <c r="BR348" i="1"/>
  <c r="BR349" i="1"/>
  <c r="BR350" i="1"/>
  <c r="BR351" i="1"/>
  <c r="BR352" i="1"/>
  <c r="BR353" i="1"/>
  <c r="BR354" i="1"/>
  <c r="BR355" i="1"/>
  <c r="BR356" i="1"/>
  <c r="BR357" i="1"/>
  <c r="BR358" i="1"/>
  <c r="BR359" i="1"/>
  <c r="BR360" i="1"/>
  <c r="BR361" i="1"/>
  <c r="BR362" i="1"/>
  <c r="BR363" i="1"/>
  <c r="BR364" i="1"/>
  <c r="BR365" i="1"/>
  <c r="BR366" i="1"/>
  <c r="BR367" i="1"/>
  <c r="BR368" i="1"/>
  <c r="BR396" i="1"/>
  <c r="BR370" i="1"/>
  <c r="BR371" i="1"/>
  <c r="BR372" i="1"/>
  <c r="BR373" i="1"/>
  <c r="BR374" i="1"/>
  <c r="BR369" i="1"/>
  <c r="BR376" i="1"/>
  <c r="BR377" i="1"/>
  <c r="BR378" i="1"/>
  <c r="BR4" i="1"/>
  <c r="BR5" i="1"/>
  <c r="BR6" i="1"/>
  <c r="BR7" i="1"/>
  <c r="BR8" i="1"/>
  <c r="BR9" i="1"/>
  <c r="BR10" i="1"/>
  <c r="BR11" i="1"/>
  <c r="K3" i="1"/>
  <c r="AS131" i="1"/>
  <c r="AS666" i="1"/>
  <c r="AS1157" i="1"/>
  <c r="AS324" i="1"/>
  <c r="AS109" i="1"/>
  <c r="AS1034" i="1"/>
  <c r="AS366" i="1"/>
  <c r="AS174" i="1"/>
  <c r="AS1008" i="1"/>
  <c r="AS627" i="1"/>
  <c r="AS1052" i="1"/>
  <c r="AS929" i="1"/>
  <c r="AS677" i="1"/>
  <c r="AS807" i="1"/>
  <c r="AS873" i="1"/>
  <c r="AS735" i="1"/>
  <c r="AS810" i="1"/>
  <c r="AS520" i="1"/>
  <c r="AS993" i="1"/>
  <c r="AS690" i="1"/>
  <c r="AS1171" i="1"/>
  <c r="AS175" i="1"/>
  <c r="AS922" i="1"/>
  <c r="AS497" i="1"/>
  <c r="AS69" i="1"/>
  <c r="AS1010" i="1"/>
  <c r="AS24" i="1"/>
  <c r="AS869" i="1"/>
  <c r="AS577" i="1"/>
  <c r="AS166" i="1"/>
  <c r="AS813" i="1"/>
  <c r="AS1127" i="1"/>
  <c r="AS85" i="1"/>
  <c r="AS382" i="1"/>
  <c r="AS1009" i="1"/>
  <c r="AS887" i="1"/>
  <c r="AS1075" i="1"/>
  <c r="AS299" i="1"/>
  <c r="AS722" i="1"/>
  <c r="AS892" i="1"/>
  <c r="AS825" i="1"/>
  <c r="AS706" i="1"/>
  <c r="AS744" i="1"/>
  <c r="AS259" i="1"/>
  <c r="AS528" i="1"/>
  <c r="AS604" i="1"/>
  <c r="AS281" i="1"/>
  <c r="AS964" i="1"/>
  <c r="AS681" i="1"/>
  <c r="AS1152" i="1"/>
  <c r="AS172" i="1"/>
  <c r="AS924" i="1"/>
  <c r="AS74" i="1"/>
  <c r="AS876" i="1"/>
  <c r="AS313" i="1"/>
  <c r="AS631" i="1"/>
  <c r="AS603" i="1"/>
  <c r="AS1103" i="1"/>
  <c r="AS618" i="1"/>
  <c r="AS1125" i="1"/>
  <c r="AS159" i="1"/>
  <c r="AS9" i="1"/>
  <c r="AS726" i="1"/>
  <c r="AS262" i="1"/>
  <c r="AS116" i="1"/>
  <c r="AS943" i="1"/>
  <c r="AS1057" i="1"/>
  <c r="AS511" i="1"/>
  <c r="AS854" i="1"/>
  <c r="AS1159" i="1"/>
  <c r="AS59" i="1"/>
  <c r="AS694" i="1"/>
  <c r="AS450" i="1"/>
  <c r="AS1018" i="1"/>
  <c r="AS18" i="1"/>
  <c r="AS1033" i="1"/>
  <c r="AS1143" i="1"/>
  <c r="AS654" i="1"/>
  <c r="AS307" i="1"/>
  <c r="AS188" i="1"/>
  <c r="AS809" i="1"/>
  <c r="AS285" i="1"/>
  <c r="AS1111" i="1"/>
  <c r="AS857" i="1"/>
  <c r="AS184" i="1"/>
  <c r="AS274" i="1"/>
  <c r="AS1070" i="1"/>
  <c r="AS423" i="1"/>
  <c r="AS593" i="1"/>
  <c r="AS187" i="1"/>
  <c r="AS319" i="1"/>
  <c r="AS181" i="1"/>
  <c r="AS750" i="1"/>
  <c r="AS283" i="1"/>
  <c r="AS580" i="1"/>
  <c r="AS1203" i="1"/>
  <c r="AS911" i="1"/>
  <c r="AS219" i="1"/>
  <c r="AS926" i="1"/>
  <c r="AS878" i="1"/>
  <c r="AS661" i="1"/>
  <c r="AS121" i="1"/>
  <c r="AS1178" i="1"/>
  <c r="AS73" i="1"/>
  <c r="AS1158" i="1"/>
  <c r="AS811" i="1"/>
  <c r="AS168" i="1"/>
  <c r="AS925" i="1"/>
  <c r="AS296" i="1"/>
  <c r="AS833" i="1"/>
  <c r="AS1142" i="1"/>
  <c r="AS906" i="1"/>
  <c r="AS339" i="1"/>
  <c r="AS1093" i="1"/>
  <c r="AS343" i="1"/>
  <c r="AS863" i="1"/>
  <c r="AS675" i="1"/>
  <c r="AS151" i="1"/>
  <c r="AS787" i="1"/>
  <c r="AS1185" i="1"/>
  <c r="AS148" i="1"/>
  <c r="AS1039" i="1"/>
  <c r="AS637" i="1"/>
  <c r="AS297" i="1"/>
  <c r="AS518" i="1"/>
  <c r="AS942" i="1"/>
  <c r="AS1086" i="1"/>
  <c r="AS457" i="1"/>
  <c r="AS524" i="1"/>
  <c r="AS952" i="1"/>
  <c r="AS783" i="1"/>
  <c r="AS323" i="1"/>
  <c r="AS1164" i="1"/>
  <c r="AS664" i="1"/>
  <c r="AS766" i="1"/>
  <c r="AS638" i="1"/>
  <c r="AS728" i="1"/>
  <c r="AS399" i="1"/>
  <c r="AS919" i="1"/>
  <c r="AS394" i="1"/>
  <c r="AS1041" i="1"/>
  <c r="AS981" i="1"/>
  <c r="AS894" i="1"/>
  <c r="AS737" i="1"/>
  <c r="AS492" i="1"/>
  <c r="AS264" i="1"/>
  <c r="AS1089" i="1"/>
  <c r="AS213" i="1"/>
  <c r="AS362" i="1"/>
  <c r="AS226" i="1"/>
  <c r="AS941" i="1"/>
  <c r="AS378" i="1"/>
  <c r="AS774" i="1"/>
  <c r="AS899" i="1"/>
  <c r="AS803" i="1"/>
  <c r="AS428" i="1"/>
  <c r="AS371" i="1"/>
  <c r="AS826" i="1"/>
  <c r="AS526" i="1"/>
  <c r="AS748" i="1"/>
  <c r="AS953" i="1"/>
  <c r="AS477" i="1"/>
  <c r="AS80" i="1"/>
  <c r="AS196" i="1"/>
  <c r="AS242" i="1"/>
  <c r="AS28" i="1"/>
  <c r="AS534" i="1"/>
  <c r="AS119" i="1"/>
  <c r="AS72" i="1"/>
  <c r="AS1054" i="1"/>
  <c r="AS125" i="1"/>
  <c r="AS193" i="1"/>
  <c r="AS157" i="1"/>
  <c r="AS1066" i="1"/>
  <c r="AS974" i="1"/>
  <c r="AS898" i="1"/>
  <c r="AS1022" i="1"/>
  <c r="AS1204" i="1"/>
  <c r="AS527" i="1"/>
  <c r="AS75" i="1"/>
  <c r="AS1100" i="1"/>
  <c r="AS559" i="1"/>
  <c r="AS642" i="1"/>
  <c r="AS253" i="1"/>
  <c r="AS1017" i="1"/>
  <c r="AS839" i="1"/>
  <c r="AS1107" i="1"/>
  <c r="AS118" i="1"/>
  <c r="AS251" i="1"/>
  <c r="AS1189" i="1"/>
  <c r="AS440" i="1"/>
  <c r="AS56" i="1"/>
  <c r="AS478" i="1"/>
  <c r="AS533" i="1"/>
  <c r="AS1139" i="1"/>
  <c r="AS347" i="1"/>
  <c r="AS781" i="1"/>
  <c r="AS490" i="1"/>
  <c r="AS890" i="1"/>
  <c r="AS365" i="1"/>
  <c r="AS215" i="1"/>
  <c r="AS961" i="1"/>
  <c r="AS743" i="1"/>
  <c r="AS245" i="1"/>
  <c r="AS1061" i="1"/>
  <c r="AS788" i="1"/>
  <c r="AS979" i="1"/>
  <c r="AS503" i="1"/>
  <c r="AS149" i="1"/>
  <c r="AS517" i="1"/>
  <c r="AS978" i="1"/>
  <c r="AS805" i="1"/>
  <c r="AS828" i="1"/>
  <c r="AS388" i="1"/>
  <c r="AS940" i="1"/>
  <c r="AS796" i="1"/>
  <c r="AS138" i="1"/>
  <c r="AS1146" i="1"/>
  <c r="AS103" i="1"/>
  <c r="AS553" i="1"/>
  <c r="AS413" i="1"/>
  <c r="AS396" i="1"/>
  <c r="AS267" i="1"/>
  <c r="AS161" i="1"/>
  <c r="AS881" i="1"/>
  <c r="AS1134" i="1"/>
  <c r="AS306" i="1"/>
  <c r="AS1113" i="1"/>
  <c r="AS322" i="1"/>
  <c r="AS26" i="1"/>
  <c r="AS605" i="1"/>
  <c r="AS317" i="1"/>
  <c r="AS598" i="1"/>
  <c r="AS702" i="1"/>
  <c r="AS1132" i="1"/>
  <c r="AS583" i="1"/>
  <c r="AS634" i="1"/>
  <c r="AS286" i="1"/>
  <c r="AS316" i="1"/>
  <c r="AS980" i="1"/>
  <c r="AS333" i="1"/>
  <c r="AS152" i="1"/>
  <c r="AS55" i="1"/>
  <c r="AS376" i="1"/>
  <c r="AS824" i="1"/>
  <c r="AS814" i="1"/>
  <c r="AS1058" i="1"/>
  <c r="AS239" i="1"/>
  <c r="AS1047" i="1"/>
  <c r="AS1165" i="1"/>
  <c r="AS644" i="1"/>
  <c r="AS106" i="1"/>
  <c r="AS1108" i="1"/>
  <c r="AS801" i="1"/>
  <c r="AS312" i="1"/>
  <c r="AS34" i="1"/>
  <c r="AS178" i="1"/>
  <c r="AS465" i="1"/>
  <c r="AS315" i="1"/>
  <c r="AS739" i="1"/>
  <c r="AS147" i="1"/>
  <c r="AS27" i="1"/>
  <c r="AS391" i="1"/>
  <c r="AS1007" i="1"/>
  <c r="AS776" i="1"/>
  <c r="AS176" i="1"/>
  <c r="AS920" i="1"/>
  <c r="AS842" i="1"/>
  <c r="AS612" i="1"/>
  <c r="AS687" i="1"/>
  <c r="AS610" i="1"/>
  <c r="AS265" i="1"/>
  <c r="AS48" i="1"/>
  <c r="AS195" i="1"/>
  <c r="AS536" i="1"/>
  <c r="AS573" i="1"/>
  <c r="AS1209" i="1"/>
  <c r="AS1104" i="1"/>
  <c r="AS759" i="1"/>
  <c r="AS708" i="1"/>
  <c r="AS931" i="1"/>
  <c r="AS996" i="1"/>
  <c r="AS177" i="1"/>
  <c r="AS938" i="1"/>
  <c r="AS672" i="1"/>
  <c r="AS1199" i="1"/>
  <c r="AS422" i="1"/>
  <c r="AS1032" i="1"/>
  <c r="AS1206" i="1"/>
  <c r="AS584" i="1"/>
  <c r="AS123" i="1"/>
  <c r="AS311" i="1"/>
  <c r="AS913" i="1"/>
  <c r="AS1065" i="1"/>
  <c r="AS699" i="1"/>
  <c r="AS1141" i="1"/>
  <c r="AS93" i="1"/>
  <c r="AS54" i="1"/>
  <c r="AS505" i="1"/>
  <c r="AS1006" i="1"/>
  <c r="AS404" i="1"/>
  <c r="AS734" i="1"/>
  <c r="AS1169" i="1"/>
  <c r="AS211" i="1"/>
  <c r="AS676" i="1"/>
  <c r="AS1090" i="1"/>
  <c r="AS944" i="1"/>
  <c r="AS650" i="1"/>
  <c r="AS389" i="1"/>
  <c r="AS432" i="1"/>
  <c r="AS850" i="1"/>
  <c r="AS1096" i="1"/>
  <c r="AS784" i="1"/>
  <c r="AS600" i="1"/>
  <c r="AS180" i="1"/>
  <c r="AS364" i="1"/>
  <c r="AS1094" i="1"/>
  <c r="AS937" i="1"/>
  <c r="AS290" i="1"/>
  <c r="AS786" i="1"/>
  <c r="AS1023" i="1"/>
  <c r="AS1115" i="1"/>
  <c r="AS709" i="1"/>
  <c r="AS201" i="1"/>
  <c r="AS305" i="1"/>
  <c r="AS173" i="1"/>
  <c r="AS798" i="1"/>
  <c r="AS57" i="1"/>
  <c r="AS486" i="1"/>
  <c r="AS855" i="1"/>
  <c r="AS1083" i="1"/>
  <c r="AS1162" i="1"/>
  <c r="AS755" i="1"/>
  <c r="AS310" i="1"/>
  <c r="AS229" i="1"/>
  <c r="AS379" i="1"/>
  <c r="AS970" i="1"/>
  <c r="AS646" i="1"/>
  <c r="AS164" i="1"/>
  <c r="AS318" i="1"/>
  <c r="AS1194" i="1"/>
  <c r="AS409" i="1"/>
  <c r="AS564" i="1"/>
  <c r="AS1019" i="1"/>
  <c r="AS250" i="1"/>
  <c r="AS472" i="1"/>
  <c r="AS1027" i="1"/>
  <c r="AS383" i="1"/>
  <c r="AS1063" i="1"/>
  <c r="AS575" i="1"/>
  <c r="AS1038" i="1"/>
  <c r="AS135" i="1"/>
  <c r="AS912" i="1"/>
  <c r="AS714" i="1"/>
  <c r="AS19" i="1"/>
  <c r="AS438" i="1"/>
  <c r="AS669" i="1"/>
  <c r="AS988" i="1"/>
  <c r="AS745" i="1"/>
  <c r="AS53" i="1"/>
  <c r="AS761" i="1"/>
  <c r="AS1123" i="1"/>
  <c r="AS221" i="1"/>
  <c r="AS512" i="1"/>
  <c r="AS1051" i="1"/>
  <c r="AS133" i="1"/>
  <c r="AS370" i="1"/>
  <c r="AS287" i="1"/>
  <c r="AS611" i="1"/>
  <c r="AS415" i="1"/>
  <c r="AS139" i="1"/>
  <c r="AS1001" i="1"/>
  <c r="AS679" i="1"/>
  <c r="AS78" i="1"/>
  <c r="AS529" i="1"/>
  <c r="AS294" i="1"/>
  <c r="AS751" i="1"/>
  <c r="AS1135" i="1"/>
  <c r="AS636" i="1"/>
  <c r="AS303" i="1"/>
  <c r="AS731" i="1"/>
  <c r="AS879" i="1"/>
  <c r="AS875" i="1"/>
  <c r="AS698" i="1"/>
  <c r="AS12" i="1"/>
  <c r="AS867" i="1"/>
  <c r="AS609" i="1"/>
  <c r="AS254" i="1"/>
  <c r="AS859" i="1"/>
  <c r="AS1044" i="1"/>
  <c r="AS995" i="1"/>
  <c r="AS596" i="1"/>
  <c r="AS717" i="1"/>
  <c r="AS1193" i="1"/>
  <c r="AS1045" i="1"/>
  <c r="AS994" i="1"/>
  <c r="AS117" i="1"/>
  <c r="AS930" i="1"/>
  <c r="AS932" i="1"/>
  <c r="AS947" i="1"/>
  <c r="AS481" i="1"/>
  <c r="AS244" i="1"/>
  <c r="AS405" i="1"/>
  <c r="AS785" i="1"/>
  <c r="AS291" i="1"/>
  <c r="AS183" i="1"/>
  <c r="AS381" i="1"/>
  <c r="AS87" i="1"/>
  <c r="AS1105" i="1"/>
  <c r="AS214" i="1"/>
  <c r="AS916" i="1"/>
  <c r="AS7" i="1"/>
  <c r="AS917" i="1"/>
  <c r="AS8" i="1"/>
  <c r="AS337" i="1"/>
  <c r="AS156" i="1"/>
  <c r="AS124" i="1"/>
  <c r="AS50" i="1"/>
  <c r="AS999" i="1"/>
  <c r="AS704" i="1"/>
  <c r="AS210" i="1"/>
  <c r="AS1112" i="1"/>
  <c r="AS624" i="1"/>
  <c r="AS235" i="1"/>
  <c r="AS1161" i="1"/>
  <c r="AS588" i="1"/>
  <c r="AS136" i="1"/>
  <c r="AS142" i="1"/>
  <c r="AS1126" i="1"/>
  <c r="AS736" i="1"/>
  <c r="AS385" i="1"/>
  <c r="AS806" i="1"/>
  <c r="AS199" i="1"/>
  <c r="AS546" i="1"/>
  <c r="AS1097" i="1"/>
  <c r="AS1002" i="1"/>
  <c r="AS205" i="1"/>
  <c r="AS137" i="1"/>
  <c r="AS749" i="1"/>
  <c r="AS795" i="1"/>
  <c r="AS1029" i="1"/>
  <c r="AS108" i="1"/>
  <c r="AS829" i="1"/>
  <c r="AS1036" i="1"/>
  <c r="AS186" i="1"/>
  <c r="AS571" i="1"/>
  <c r="AS207" i="1"/>
  <c r="AS1117" i="1"/>
  <c r="AS114" i="1"/>
  <c r="AS992" i="1"/>
  <c r="AS771" i="1"/>
  <c r="AS896" i="1"/>
  <c r="AS1147" i="1"/>
  <c r="AS234" i="1"/>
  <c r="AS822" i="1"/>
  <c r="AS934" i="1"/>
  <c r="AS344" i="1"/>
  <c r="AS812" i="1"/>
  <c r="AS326" i="1"/>
  <c r="AS542" i="1"/>
  <c r="AS289" i="1"/>
  <c r="AS424" i="1"/>
  <c r="AS914" i="1"/>
  <c r="AS25" i="1"/>
  <c r="AS586" i="1"/>
  <c r="AS275" i="1"/>
  <c r="AS304" i="1"/>
  <c r="AS111" i="1"/>
  <c r="AS1198" i="1"/>
  <c r="AS1186" i="1"/>
  <c r="AS406" i="1"/>
  <c r="AS398" i="1"/>
  <c r="AS232" i="1"/>
  <c r="AS585" i="1"/>
  <c r="AS507" i="1"/>
  <c r="AS724" i="1"/>
  <c r="AS31" i="1"/>
  <c r="AS332" i="1"/>
  <c r="AS236" i="1"/>
  <c r="AS966" i="1"/>
  <c r="AS493" i="1"/>
  <c r="AS1124" i="1"/>
  <c r="AS349" i="1"/>
  <c r="AS452" i="1"/>
  <c r="AS20" i="1"/>
  <c r="AS61" i="1"/>
  <c r="AS68" i="1"/>
  <c r="AS976" i="1"/>
  <c r="AS790" i="1"/>
  <c r="AS255" i="1"/>
  <c r="AS92" i="1"/>
  <c r="AS154" i="1"/>
  <c r="AS82" i="1"/>
  <c r="AS16" i="1"/>
  <c r="AS237" i="1"/>
  <c r="AS561" i="1"/>
  <c r="AS309" i="1"/>
  <c r="AS498" i="1"/>
  <c r="AS216" i="1"/>
  <c r="AS203" i="1"/>
  <c r="AS633" i="1"/>
  <c r="AS395" i="1"/>
  <c r="AS595" i="1"/>
  <c r="AS1091" i="1"/>
  <c r="AS491" i="1"/>
  <c r="AS782" i="1"/>
  <c r="AS367" i="1"/>
  <c r="AS393" i="1"/>
  <c r="AS1176" i="1"/>
  <c r="AS41" i="1"/>
  <c r="AS437" i="1"/>
  <c r="AS757" i="1"/>
  <c r="AS836" i="1"/>
  <c r="AS989" i="1"/>
  <c r="AS1197" i="1"/>
  <c r="AS277" i="1"/>
  <c r="AS189" i="1"/>
  <c r="AS616" i="1"/>
  <c r="AS84" i="1"/>
  <c r="AS1012" i="1"/>
  <c r="AS697" i="1"/>
  <c r="AS468" i="1"/>
  <c r="AS653" i="1"/>
  <c r="AS67" i="1"/>
  <c r="AS793" i="1"/>
  <c r="AS866" i="1"/>
  <c r="AS249" i="1"/>
  <c r="AS948" i="1"/>
  <c r="AS222" i="1"/>
  <c r="AS190" i="1"/>
  <c r="AS770" i="1"/>
  <c r="AS1183" i="1"/>
  <c r="AS495" i="1"/>
  <c r="AS143" i="1"/>
  <c r="AS1118" i="1"/>
  <c r="AS1005" i="1"/>
  <c r="AS1030" i="1"/>
  <c r="AS266" i="1"/>
  <c r="AS280" i="1"/>
  <c r="AS1062" i="1"/>
  <c r="AS1148" i="1"/>
  <c r="AS958" i="1"/>
  <c r="AS668" i="1"/>
  <c r="AS77" i="1"/>
  <c r="AS487" i="1"/>
  <c r="AS515" i="1"/>
  <c r="AS967" i="1"/>
  <c r="AS252" i="1"/>
  <c r="AS643" i="1"/>
  <c r="AS105" i="1"/>
  <c r="AS574" i="1"/>
  <c r="AS453" i="1"/>
  <c r="AS693" i="1"/>
  <c r="AS765" i="1"/>
  <c r="AS63" i="1"/>
  <c r="AS883" i="1"/>
  <c r="AS680" i="1"/>
  <c r="AS206" i="1"/>
  <c r="AS141" i="1"/>
  <c r="AS800" i="1"/>
  <c r="AS485" i="1"/>
  <c r="AS615" i="1"/>
  <c r="AS652" i="1"/>
  <c r="AS502" i="1"/>
  <c r="AS747" i="1"/>
  <c r="AS375" i="1"/>
  <c r="AS417" i="1"/>
  <c r="AS936" i="1"/>
  <c r="AS97" i="1"/>
  <c r="AS416" i="1"/>
  <c r="AS555" i="1"/>
  <c r="AS384" i="1"/>
  <c r="AS689" i="1"/>
  <c r="AS763" i="1"/>
  <c r="AS368" i="1"/>
  <c r="AS576" i="1"/>
  <c r="AS91" i="1"/>
  <c r="AS629" i="1"/>
  <c r="AS523" i="1"/>
  <c r="AS130" i="1"/>
  <c r="AS45" i="1"/>
  <c r="AS565" i="1"/>
  <c r="AS732" i="1"/>
  <c r="AS1026" i="1"/>
  <c r="AS445" i="1"/>
  <c r="AS426" i="1"/>
  <c r="AS1072" i="1"/>
  <c r="AS42" i="1"/>
  <c r="AS162" i="1"/>
  <c r="AS1200" i="1"/>
  <c r="AS1149" i="1"/>
  <c r="AS194" i="1"/>
  <c r="AS1153" i="1"/>
  <c r="AS1144" i="1"/>
  <c r="AS901" i="1"/>
  <c r="AS443" i="1"/>
  <c r="AS458" i="1"/>
  <c r="AS1150" i="1"/>
  <c r="AS973" i="1"/>
  <c r="AS628" i="1"/>
  <c r="AS348" i="1"/>
  <c r="AS436" i="1"/>
  <c r="AS1205" i="1"/>
  <c r="AS145" i="1"/>
  <c r="AS227" i="1"/>
  <c r="AS1170" i="1"/>
  <c r="AS153" i="1"/>
  <c r="AS659" i="1"/>
  <c r="AS773" i="1"/>
  <c r="AS377" i="1"/>
  <c r="AS990" i="1"/>
  <c r="AS1155" i="1"/>
  <c r="AS601" i="1"/>
  <c r="AS397" i="1"/>
  <c r="AS171" i="1"/>
  <c r="AS695" i="1"/>
  <c r="AS1201" i="1"/>
  <c r="AS1172" i="1"/>
  <c r="AS410" i="1"/>
  <c r="AS360" i="1"/>
  <c r="AS355" i="1"/>
  <c r="AS647" i="1"/>
  <c r="AS448" i="1"/>
  <c r="AS165" i="1"/>
  <c r="AS519" i="1"/>
  <c r="AS1071" i="1"/>
  <c r="AS98" i="1"/>
  <c r="AS1168" i="1"/>
  <c r="AS32" i="1"/>
  <c r="AS969" i="1"/>
  <c r="AS521" i="1"/>
  <c r="AS582" i="1"/>
  <c r="AS617" i="1"/>
  <c r="AS1099" i="1"/>
  <c r="AS76" i="1"/>
  <c r="AS756" i="1"/>
  <c r="AS684" i="1"/>
  <c r="AS567" i="1"/>
  <c r="AS560" i="1"/>
  <c r="AS295" i="1"/>
  <c r="AS613" i="1"/>
  <c r="AS17" i="1"/>
  <c r="AS703" i="1"/>
  <c r="AS474" i="1"/>
  <c r="AS1195" i="1"/>
  <c r="AS802" i="1"/>
  <c r="AS843" i="1"/>
  <c r="AS260" i="1"/>
  <c r="AS626" i="1"/>
  <c r="AS373" i="1"/>
  <c r="AS510" i="1"/>
  <c r="AS446" i="1"/>
  <c r="AS200" i="1"/>
  <c r="AS871" i="1"/>
  <c r="AS132" i="1"/>
  <c r="AS592" i="1"/>
  <c r="AS46" i="1"/>
  <c r="AS554" i="1"/>
  <c r="AS861" i="1"/>
  <c r="AS856" i="1"/>
  <c r="AS144" i="1"/>
  <c r="AS1119" i="1"/>
  <c r="AS779" i="1"/>
  <c r="AS552" i="1"/>
  <c r="AS217" i="1"/>
  <c r="AS1060" i="1"/>
  <c r="AS986" i="1"/>
  <c r="AS209" i="1"/>
  <c r="AS844" i="1"/>
  <c r="AS1129" i="1"/>
  <c r="AS1004" i="1"/>
  <c r="AS467" i="1"/>
  <c r="AS225" i="1"/>
  <c r="AS408" i="1"/>
  <c r="AS682" i="1"/>
  <c r="AS191" i="1"/>
  <c r="AS778" i="1"/>
  <c r="AS464" i="1"/>
  <c r="AS40" i="1"/>
  <c r="AS476" i="1"/>
  <c r="AS39" i="1"/>
  <c r="AS345" i="1"/>
  <c r="AS353" i="1"/>
  <c r="AS29" i="1"/>
  <c r="AS886" i="1"/>
  <c r="AS513" i="1"/>
  <c r="AS248" i="1"/>
  <c r="AS921" i="1"/>
  <c r="AS504" i="1"/>
  <c r="AS975" i="1"/>
  <c r="AS419" i="1"/>
  <c r="AS1016" i="1"/>
  <c r="AS202" i="1"/>
  <c r="AS160" i="1"/>
  <c r="AS459" i="1"/>
  <c r="AS279" i="1"/>
  <c r="AS884" i="1"/>
  <c r="AS688" i="1"/>
  <c r="AS891" i="1"/>
  <c r="AS1120" i="1"/>
  <c r="AS350" i="1"/>
  <c r="AS563" i="1"/>
  <c r="AS1085" i="1"/>
  <c r="AS957" i="1"/>
  <c r="AS1069" i="1"/>
  <c r="AS662" i="1"/>
  <c r="AS556" i="1"/>
  <c r="AS832" i="1"/>
  <c r="AS1174" i="1"/>
  <c r="AS872" i="1"/>
  <c r="AS718" i="1"/>
  <c r="AS218" i="1"/>
  <c r="AS762" i="1"/>
  <c r="AS334" i="1"/>
  <c r="AS435" i="1"/>
  <c r="AS488" i="1"/>
  <c r="AS985" i="1"/>
  <c r="AS820" i="1"/>
  <c r="AS47" i="1"/>
  <c r="AS848" i="1"/>
  <c r="AS1073" i="1"/>
  <c r="AS715" i="1"/>
  <c r="AS506" i="1"/>
  <c r="AS421" i="1"/>
  <c r="AS651" i="1"/>
  <c r="AS558" i="1"/>
  <c r="AS70" i="1"/>
  <c r="AS760" i="1"/>
  <c r="AS302" i="1"/>
  <c r="AS977" i="1"/>
  <c r="AS284" i="1"/>
  <c r="AS1173" i="1"/>
  <c r="AS963" i="1"/>
  <c r="AS1015" i="1"/>
  <c r="AS197" i="1"/>
  <c r="AS434" i="1"/>
  <c r="AS150" i="1"/>
  <c r="AS403" i="1"/>
  <c r="AS730" i="1"/>
  <c r="AS1184" i="1"/>
  <c r="AS608" i="1"/>
  <c r="AS1020" i="1"/>
  <c r="AS433" i="1"/>
  <c r="AS905" i="1"/>
  <c r="AS494" i="1"/>
  <c r="AS21" i="1"/>
  <c r="AS1167" i="1"/>
  <c r="AS276" i="1"/>
  <c r="AS228" i="1"/>
  <c r="AS325" i="1"/>
  <c r="AS903" i="1"/>
  <c r="AS954" i="1"/>
  <c r="AS329" i="1"/>
  <c r="AS742" i="1"/>
  <c r="AS327" i="1"/>
  <c r="AS1163" i="1"/>
  <c r="AS1037" i="1"/>
  <c r="AS569" i="1"/>
  <c r="AS500" i="1"/>
  <c r="AS897" i="1"/>
  <c r="AS1076" i="1"/>
  <c r="AS401" i="1"/>
  <c r="AS263" i="1"/>
  <c r="AS1116" i="1"/>
  <c r="AS754" i="1"/>
  <c r="AS851" i="1"/>
  <c r="AS499" i="1"/>
  <c r="AS594" i="1"/>
  <c r="AS1160" i="1"/>
  <c r="AS752" i="1"/>
  <c r="AS1188" i="1"/>
  <c r="AS1088" i="1"/>
  <c r="AS240" i="1"/>
  <c r="AS451" i="1"/>
  <c r="AS89" i="1"/>
  <c r="AS772" i="1"/>
  <c r="AS288" i="1"/>
  <c r="AS1067" i="1"/>
  <c r="AS51" i="1"/>
  <c r="AS741" i="1"/>
  <c r="AS711" i="1"/>
  <c r="AS949" i="1"/>
  <c r="AS904" i="1"/>
  <c r="AS983" i="1"/>
  <c r="AS1042" i="1"/>
  <c r="AS987" i="1"/>
  <c r="AS1031" i="1"/>
  <c r="AS1074" i="1"/>
  <c r="AS272" i="1"/>
  <c r="AS402" i="1"/>
  <c r="AS821" i="1"/>
  <c r="AS1049" i="1"/>
  <c r="AS390" i="1"/>
  <c r="AS910" i="1"/>
  <c r="AS278" i="1"/>
  <c r="AS447" i="1"/>
  <c r="AS127" i="1"/>
  <c r="AS531" i="1"/>
  <c r="AS838" i="1"/>
  <c r="AS1092" i="1"/>
  <c r="AS1013" i="1"/>
  <c r="AS1154" i="1"/>
  <c r="AS998" i="1"/>
  <c r="AS1081" i="1"/>
  <c r="AS889" i="1"/>
  <c r="AS686" i="1"/>
  <c r="AS657" i="1"/>
  <c r="AS456" i="1"/>
  <c r="AS721" i="1"/>
  <c r="AS463" i="1"/>
  <c r="AS246" i="1"/>
  <c r="AS955" i="1"/>
  <c r="AS557" i="1"/>
  <c r="AS794" i="1"/>
  <c r="AS269" i="1"/>
  <c r="AS140" i="1"/>
  <c r="AS846" i="1"/>
  <c r="AS701" i="1"/>
  <c r="AS1175" i="1"/>
  <c r="AS224" i="1"/>
  <c r="AS340" i="1"/>
  <c r="AS1046" i="1"/>
  <c r="AS789" i="1"/>
  <c r="AS630" i="1"/>
  <c r="AS591" i="1"/>
  <c r="AS547" i="1"/>
  <c r="AS655" i="1"/>
  <c r="AS862" i="1"/>
  <c r="AS99" i="1"/>
  <c r="AS342" i="1"/>
  <c r="AS185" i="1"/>
  <c r="AS535" i="1"/>
  <c r="AS716" i="1"/>
  <c r="AS673" i="1"/>
  <c r="AS134" i="1"/>
  <c r="AS791" i="1"/>
  <c r="AS696" i="1"/>
  <c r="AS719" i="1"/>
  <c r="AS330" i="1"/>
  <c r="AS155" i="1"/>
  <c r="AS208" i="1"/>
  <c r="AS691" i="1"/>
  <c r="AS1003" i="1"/>
  <c r="AS968" i="1"/>
  <c r="AS23" i="1"/>
  <c r="AS1151" i="1"/>
  <c r="AS1114" i="1"/>
  <c r="AS331" i="1"/>
  <c r="AS602" i="1"/>
  <c r="AS538" i="1"/>
  <c r="AS1187" i="1"/>
  <c r="AS1035" i="1"/>
  <c r="AS163" i="1"/>
  <c r="AS126" i="1"/>
  <c r="AS489" i="1"/>
  <c r="AS407" i="1"/>
  <c r="AS268" i="1"/>
  <c r="AS442" i="1"/>
  <c r="AS674" i="1"/>
  <c r="AS328" i="1"/>
  <c r="AS678" i="1"/>
  <c r="AS525" i="1"/>
  <c r="AS412" i="1"/>
  <c r="AS1056" i="1"/>
  <c r="AS962" i="1"/>
  <c r="AS543" i="1"/>
  <c r="AS804" i="1"/>
  <c r="AS847" i="1"/>
  <c r="AS49" i="1"/>
  <c r="AS1050" i="1"/>
  <c r="AS768" i="1"/>
  <c r="AS532" i="1"/>
  <c r="AS471" i="1"/>
  <c r="AS257" i="1"/>
  <c r="AS79" i="1"/>
  <c r="AS387" i="1"/>
  <c r="AS1064" i="1"/>
  <c r="AS425" i="1"/>
  <c r="AS1138" i="1"/>
  <c r="AS462" i="1"/>
  <c r="AS1025" i="1"/>
  <c r="AS928" i="1"/>
  <c r="AS767" i="1"/>
  <c r="AS710" i="1"/>
  <c r="AS473" i="1"/>
  <c r="AS258" i="1"/>
  <c r="AS81" i="1"/>
  <c r="AS356" i="1"/>
  <c r="AS501" i="1"/>
  <c r="AS247" i="1"/>
  <c r="AS1177" i="1"/>
  <c r="AS400" i="1"/>
  <c r="AS1202" i="1"/>
  <c r="AS597" i="1"/>
  <c r="AS874" i="1"/>
  <c r="AS587" i="1"/>
  <c r="AS1095" i="1"/>
  <c r="AS537" i="1"/>
  <c r="AS614" i="1"/>
  <c r="AS852" i="1"/>
  <c r="AS110" i="1"/>
  <c r="AS1192" i="1"/>
  <c r="AS358" i="1"/>
  <c r="AS845" i="1"/>
  <c r="AS1098" i="1"/>
  <c r="AS43" i="1"/>
  <c r="AS982" i="1"/>
  <c r="AS819" i="1"/>
  <c r="AS683" i="1"/>
  <c r="AS541" i="1"/>
  <c r="AS241" i="1"/>
  <c r="AS95" i="1"/>
  <c r="AS1196" i="1"/>
  <c r="AS1121" i="1"/>
  <c r="AS572" i="1"/>
  <c r="AS454" i="1"/>
  <c r="AS956" i="1"/>
  <c r="AS1040" i="1"/>
  <c r="AS900" i="1"/>
  <c r="AS1082" i="1"/>
  <c r="AS799" i="1"/>
  <c r="AS1137" i="1"/>
  <c r="AS939" i="1"/>
  <c r="AS346" i="1"/>
  <c r="AS496" i="1"/>
  <c r="AS902" i="1"/>
  <c r="AS192" i="1"/>
  <c r="AS83" i="1"/>
  <c r="AS700" i="1"/>
  <c r="AS198" i="1"/>
  <c r="AS909" i="1"/>
  <c r="AS1180" i="1"/>
  <c r="AS102" i="1"/>
  <c r="AS483" i="1"/>
  <c r="AS692" i="1"/>
  <c r="AS120" i="1"/>
  <c r="AS1106" i="1"/>
  <c r="AS256" i="1"/>
  <c r="AS320" i="1"/>
  <c r="AS818" i="1"/>
  <c r="AS808" i="1"/>
  <c r="AS725" i="1"/>
  <c r="AS562" i="1"/>
  <c r="AS1109" i="1"/>
  <c r="AS864" i="1"/>
  <c r="AS321" i="1"/>
  <c r="AS670" i="1"/>
  <c r="AS1191" i="1"/>
  <c r="AS1208" i="1"/>
  <c r="AS606" i="1"/>
  <c r="AS578" i="1"/>
  <c r="AS658" i="1"/>
  <c r="AS551" i="1"/>
  <c r="AS849" i="1"/>
  <c r="AS1145" i="1"/>
  <c r="AS590" i="1"/>
  <c r="AS599" i="1"/>
  <c r="AS707" i="1"/>
  <c r="AS816" i="1"/>
  <c r="AS62" i="1"/>
  <c r="AS223" i="1"/>
  <c r="AS837" i="1"/>
  <c r="AS764" i="1"/>
  <c r="AS550" i="1"/>
  <c r="AS960" i="1"/>
  <c r="AS363" i="1"/>
  <c r="AS729" i="1"/>
  <c r="AS60" i="1"/>
  <c r="AS769" i="1"/>
  <c r="AS1055" i="1"/>
  <c r="AS868" i="1"/>
  <c r="AS243" i="1"/>
  <c r="AS1131" i="1"/>
  <c r="AS429" i="1"/>
  <c r="AS444" i="1"/>
  <c r="AS1028" i="1"/>
  <c r="AS671" i="1"/>
  <c r="AS112" i="1"/>
  <c r="AS430" i="1"/>
  <c r="AS15" i="1"/>
  <c r="AS71" i="1"/>
  <c r="AS712" i="1"/>
  <c r="AS667" i="1"/>
  <c r="AS411" i="1"/>
  <c r="AS589" i="1"/>
  <c r="AS923" i="1"/>
  <c r="AS835" i="1"/>
  <c r="AS122" i="1"/>
  <c r="AS815" i="1"/>
  <c r="AS1133" i="1"/>
  <c r="AS460" i="1"/>
  <c r="AS11" i="1"/>
  <c r="AS33" i="1"/>
  <c r="AS65" i="1"/>
  <c r="AS622" i="1"/>
  <c r="AS182" i="1"/>
  <c r="AS22" i="1"/>
  <c r="AS945" i="1"/>
  <c r="AS660" i="1"/>
  <c r="AS1128" i="1"/>
  <c r="AS933" i="1"/>
  <c r="AS361" i="1"/>
  <c r="AS238" i="1"/>
  <c r="AS1110" i="1"/>
  <c r="AS475" i="1"/>
  <c r="AS723" i="1"/>
  <c r="AS665" i="1"/>
  <c r="AS632" i="1"/>
  <c r="AS431" i="1"/>
  <c r="AS1078" i="1"/>
  <c r="AS104" i="1"/>
  <c r="AS37" i="1"/>
  <c r="AS549" i="1"/>
  <c r="AS915" i="1"/>
  <c r="AS128" i="1"/>
  <c r="AS645" i="1"/>
  <c r="AS858" i="1"/>
  <c r="AS96" i="1"/>
  <c r="AS893" i="1"/>
  <c r="AS508" i="1"/>
  <c r="AS1043" i="1"/>
  <c r="AS841" i="1"/>
  <c r="AS469" i="1"/>
  <c r="AS351" i="1"/>
  <c r="AS271" i="1"/>
  <c r="AS14" i="1"/>
  <c r="AS1024" i="1"/>
  <c r="AS64" i="1"/>
  <c r="AS479" i="1"/>
  <c r="AS685" i="1"/>
  <c r="AS1087" i="1"/>
  <c r="AS357" i="1"/>
  <c r="AS1190" i="1"/>
  <c r="AS170" i="1"/>
  <c r="AS270" i="1"/>
  <c r="AS817" i="1"/>
  <c r="AS1130" i="1"/>
  <c r="AS1080" i="1"/>
  <c r="AS882" i="1"/>
  <c r="AS620" i="1"/>
  <c r="AS991" i="1"/>
  <c r="AS35" i="1"/>
  <c r="AS90" i="1"/>
  <c r="AS607" i="1"/>
  <c r="AS950" i="1"/>
  <c r="AS466" i="1"/>
  <c r="AS888" i="1"/>
  <c r="AS484" i="1"/>
  <c r="AS1136" i="1"/>
  <c r="AS619" i="1"/>
  <c r="AS727" i="1"/>
  <c r="AS648" i="1"/>
  <c r="AS579" i="1"/>
  <c r="AS740" i="1"/>
  <c r="AS907" i="1"/>
  <c r="AS369" i="1"/>
  <c r="AS314" i="1"/>
  <c r="AS827" i="1"/>
  <c r="AS439" i="1"/>
  <c r="AS860" i="1"/>
  <c r="AS167" i="1"/>
  <c r="AS566" i="1"/>
  <c r="AS482" i="1"/>
  <c r="AS1053" i="1"/>
  <c r="AS823" i="1"/>
  <c r="AS877" i="1"/>
  <c r="AS625" i="1"/>
  <c r="AS372" i="1"/>
  <c r="AS853" i="1"/>
  <c r="AS36" i="1"/>
  <c r="AS1101" i="1"/>
  <c r="AS663" i="1"/>
  <c r="AS984" i="1"/>
  <c r="AS509" i="1"/>
  <c r="AS880" i="1"/>
  <c r="AS777" i="1"/>
  <c r="AS293" i="1"/>
  <c r="AS418" i="1"/>
  <c r="AS58" i="1"/>
  <c r="AS959" i="1"/>
  <c r="AS797" i="1"/>
  <c r="AS1079" i="1"/>
  <c r="AS758" i="1"/>
  <c r="AS158" i="1"/>
  <c r="AS359" i="1"/>
  <c r="AS623" i="1"/>
  <c r="AS1059" i="1"/>
  <c r="AS908" i="1"/>
  <c r="AS336" i="1"/>
  <c r="AS380" i="1"/>
  <c r="AS1207" i="1"/>
  <c r="AS88" i="1"/>
  <c r="AS341" i="1"/>
  <c r="AS298" i="1"/>
  <c r="AS455" i="1"/>
  <c r="AS441" i="1"/>
  <c r="AS94" i="1"/>
  <c r="AS830" i="1"/>
  <c r="AS374" i="1"/>
  <c r="AS738" i="1"/>
  <c r="AS775" i="1"/>
  <c r="AS539" i="1"/>
  <c r="AS115" i="1"/>
  <c r="AS1014" i="1"/>
  <c r="AS530" i="1"/>
  <c r="AS101" i="1"/>
  <c r="AS1156" i="1"/>
  <c r="AS427" i="1"/>
  <c r="AS720" i="1"/>
  <c r="AS386" i="1"/>
  <c r="AS831" i="1"/>
  <c r="AS292" i="1"/>
  <c r="AR781" i="1"/>
  <c r="AR860" i="1"/>
  <c r="AR58" i="1"/>
  <c r="AR62" i="1"/>
  <c r="AR1012" i="1"/>
  <c r="AR667" i="1"/>
  <c r="AR674" i="1"/>
  <c r="AR249" i="1"/>
  <c r="AR342" i="1"/>
  <c r="AR915" i="1"/>
  <c r="AS713" i="1"/>
  <c r="AS641" i="1"/>
  <c r="AS66" i="1"/>
  <c r="AS179" i="1"/>
  <c r="AS1179" i="1"/>
  <c r="AS300" i="1"/>
  <c r="AS870" i="1"/>
  <c r="AS52" i="1"/>
  <c r="AS273" i="1"/>
  <c r="AS885" i="1"/>
  <c r="AS997" i="1"/>
  <c r="AS1048" i="1"/>
  <c r="AS965" i="1"/>
  <c r="AS635" i="1"/>
  <c r="AS746" i="1"/>
  <c r="AS204" i="1"/>
  <c r="AS354" i="1"/>
  <c r="AS30" i="1"/>
  <c r="AS113" i="1"/>
  <c r="AS865" i="1"/>
  <c r="AR799" i="1"/>
  <c r="AR629" i="1"/>
  <c r="AR9" i="1"/>
  <c r="AR660" i="1"/>
  <c r="AR148" i="1"/>
  <c r="AR1176" i="1"/>
  <c r="AR417" i="1"/>
  <c r="AR373" i="1"/>
  <c r="AR320" i="1"/>
  <c r="AR1054" i="1"/>
  <c r="AR906" i="1"/>
  <c r="AR254" i="1"/>
  <c r="AR845" i="1"/>
  <c r="AR703" i="1"/>
  <c r="AR1087" i="1"/>
  <c r="AR701" i="1"/>
  <c r="AR1033" i="1"/>
  <c r="AR443" i="1"/>
  <c r="AR565" i="1"/>
  <c r="AR575" i="1"/>
  <c r="AS935" i="1"/>
  <c r="AS640" i="1"/>
  <c r="AS753" i="1"/>
  <c r="AS470" i="1"/>
  <c r="AS1021" i="1"/>
  <c r="AS1102" i="1"/>
  <c r="AS449" i="1"/>
  <c r="AS392" i="1"/>
  <c r="AS1166" i="1"/>
  <c r="AS146" i="1"/>
  <c r="AS100" i="1"/>
  <c r="AS338" i="1"/>
  <c r="AS516" i="1"/>
  <c r="AS1084" i="1"/>
  <c r="AS86" i="1"/>
  <c r="AS1077" i="1"/>
  <c r="AS212" i="1"/>
  <c r="AS639" i="1"/>
  <c r="AS10" i="1"/>
  <c r="AS233" i="1"/>
  <c r="AS1140" i="1"/>
  <c r="AS420" i="1"/>
  <c r="AS1068" i="1"/>
  <c r="AS971" i="1"/>
  <c r="AS570" i="1"/>
  <c r="AS568" i="1"/>
  <c r="AS38" i="1"/>
  <c r="AS308" i="1"/>
  <c r="AS301" i="1"/>
  <c r="AS792" i="1"/>
  <c r="AS544" i="1"/>
  <c r="AS44" i="1"/>
  <c r="AS834" i="1"/>
  <c r="AS895" i="1"/>
  <c r="AS522" i="1"/>
  <c r="AS107" i="1"/>
  <c r="AS581" i="1"/>
  <c r="AS733" i="1"/>
  <c r="AS649" i="1"/>
  <c r="AS1181" i="1"/>
  <c r="AS972" i="1"/>
  <c r="AS545" i="1"/>
  <c r="AS1000" i="1"/>
  <c r="AS282" i="1"/>
  <c r="AS656" i="1"/>
  <c r="AS946" i="1"/>
  <c r="AS335" i="1"/>
  <c r="AS352" i="1"/>
  <c r="AS540" i="1"/>
  <c r="AS548" i="1"/>
  <c r="AS621" i="1"/>
  <c r="AS230" i="1"/>
  <c r="AS1122" i="1"/>
  <c r="AS927" i="1"/>
  <c r="AS780" i="1"/>
  <c r="AS13" i="1"/>
  <c r="AS918" i="1"/>
  <c r="AS1011" i="1"/>
  <c r="AS461" i="1"/>
  <c r="AS220" i="1"/>
  <c r="AR51" i="1"/>
  <c r="AR829" i="1"/>
  <c r="AR1157" i="1"/>
  <c r="AR571" i="1"/>
  <c r="AR236" i="1"/>
  <c r="AR1180" i="1"/>
  <c r="AR757" i="1"/>
  <c r="AR710" i="1"/>
  <c r="AR17" i="1"/>
  <c r="AR167" i="1"/>
  <c r="AR170" i="1"/>
  <c r="AR558" i="1"/>
  <c r="AR243" i="1"/>
  <c r="AR475" i="1"/>
  <c r="AR1124" i="1"/>
  <c r="AR647" i="1"/>
  <c r="AR506" i="1"/>
  <c r="AR635" i="1"/>
  <c r="AR1009" i="1"/>
  <c r="AR468" i="1"/>
  <c r="AR469" i="1"/>
  <c r="AR114" i="1"/>
  <c r="AR412" i="1"/>
  <c r="AR217" i="1"/>
  <c r="AR549" i="1"/>
  <c r="AR1013" i="1"/>
  <c r="AR1098" i="1"/>
  <c r="AR1051" i="1"/>
  <c r="AR50" i="1"/>
  <c r="AR1076" i="1"/>
  <c r="AR1077" i="1"/>
  <c r="AR999" i="1"/>
  <c r="AR904" i="1"/>
  <c r="AR46" i="1"/>
  <c r="AR728" i="1"/>
  <c r="AR287" i="1"/>
  <c r="AR94" i="1"/>
  <c r="AR435" i="1"/>
  <c r="AR102" i="1"/>
  <c r="AR509" i="1"/>
  <c r="AR663" i="1"/>
  <c r="AR307" i="1"/>
  <c r="AR624" i="1"/>
  <c r="AR492" i="1"/>
  <c r="AR441" i="1"/>
  <c r="AR528" i="1"/>
  <c r="AR42" i="1"/>
  <c r="AR55" i="1"/>
  <c r="AR310" i="1"/>
  <c r="AR194" i="1"/>
  <c r="AR862" i="1"/>
  <c r="AR511" i="1"/>
  <c r="AR812" i="1"/>
  <c r="AR959" i="1"/>
  <c r="AR25" i="1"/>
  <c r="AR981" i="1"/>
  <c r="AR964" i="1"/>
  <c r="AR873" i="1"/>
  <c r="AR1059" i="1"/>
  <c r="AR913" i="1"/>
  <c r="AR316" i="1"/>
  <c r="AR1125" i="1"/>
  <c r="AR987" i="1"/>
  <c r="AR1118" i="1"/>
  <c r="AR110" i="1"/>
  <c r="AR208" i="1"/>
  <c r="AR370" i="1"/>
  <c r="AR592" i="1"/>
  <c r="AR938" i="1"/>
  <c r="AR736" i="1"/>
  <c r="AR1046" i="1"/>
  <c r="AR195" i="1"/>
  <c r="AR447" i="1"/>
  <c r="AR593" i="1"/>
  <c r="AR510" i="1"/>
  <c r="AR380" i="1"/>
  <c r="AR221" i="1"/>
  <c r="AR218" i="1"/>
  <c r="AR1110" i="1"/>
  <c r="AR979" i="1"/>
  <c r="AS480" i="1"/>
  <c r="AS129" i="1"/>
  <c r="AS514" i="1"/>
  <c r="AS840" i="1"/>
  <c r="AS231" i="1"/>
  <c r="AS261" i="1"/>
  <c r="AS1182" i="1"/>
  <c r="AS169" i="1"/>
  <c r="AS705" i="1"/>
  <c r="AS951" i="1"/>
  <c r="AR547" i="1"/>
  <c r="AR1108" i="1"/>
  <c r="AR656" i="1"/>
  <c r="AR265" i="1"/>
  <c r="AR1086" i="1"/>
  <c r="AR203" i="1"/>
  <c r="AR353" i="1"/>
  <c r="AR523" i="1"/>
  <c r="AR773" i="1"/>
  <c r="AR800" i="1"/>
  <c r="AR632" i="1"/>
  <c r="AR497" i="1"/>
  <c r="AR71" i="1"/>
  <c r="AR893" i="1"/>
  <c r="AR769" i="1"/>
  <c r="AR823" i="1"/>
  <c r="AR405" i="1"/>
  <c r="AR619" i="1"/>
  <c r="AR666" i="1"/>
  <c r="AR118" i="1"/>
  <c r="AR425" i="1"/>
  <c r="AR317" i="1"/>
  <c r="AR135" i="1"/>
  <c r="AR725" i="1"/>
  <c r="AR293" i="1"/>
  <c r="AR895" i="1"/>
  <c r="AR352" i="1"/>
  <c r="AR484" i="1"/>
  <c r="AR377" i="1"/>
  <c r="AR661" i="1"/>
  <c r="AR420" i="1"/>
  <c r="AR100" i="1"/>
  <c r="AR273" i="1"/>
  <c r="AR645" i="1"/>
  <c r="AR455" i="1"/>
  <c r="AR598" i="1"/>
  <c r="AR677" i="1"/>
  <c r="AR894" i="1"/>
  <c r="AR131" i="1"/>
  <c r="AR1115" i="1"/>
  <c r="AR312" i="1"/>
  <c r="AR423" i="1"/>
  <c r="AR147" i="1"/>
  <c r="AR66" i="1"/>
  <c r="AR15" i="1"/>
  <c r="AR31" i="1"/>
  <c r="AR1161" i="1"/>
  <c r="AR1107" i="1"/>
  <c r="AR23" i="1"/>
  <c r="AR771" i="1"/>
  <c r="AR570" i="1"/>
  <c r="AR907" i="1"/>
  <c r="AR266" i="1"/>
  <c r="AR623" i="1"/>
  <c r="AR1008" i="1"/>
  <c r="AR43" i="1"/>
  <c r="AR1207" i="1"/>
  <c r="AR988" i="1"/>
  <c r="AR449" i="1"/>
  <c r="AR1186" i="1"/>
  <c r="AR1156" i="1"/>
  <c r="AR670" i="1"/>
  <c r="AR1103" i="1"/>
  <c r="AR378" i="1"/>
  <c r="AR820" i="1"/>
  <c r="AR1138" i="1"/>
  <c r="AR583" i="1"/>
  <c r="AR1209" i="1"/>
  <c r="AR299" i="1"/>
  <c r="AR714" i="1"/>
  <c r="AR1163" i="1"/>
  <c r="AR1158" i="1"/>
  <c r="AR359" i="1"/>
  <c r="AR422" i="1"/>
  <c r="AR1192" i="1"/>
  <c r="AR633" i="1"/>
  <c r="AR688" i="1"/>
  <c r="AR546" i="1"/>
  <c r="AR358" i="1"/>
  <c r="AR269" i="1"/>
  <c r="AR1082" i="1"/>
  <c r="AR642" i="1"/>
  <c r="AR1182" i="1"/>
  <c r="AR32" i="1"/>
  <c r="AR727" i="1"/>
  <c r="AR989" i="1"/>
  <c r="AR140" i="1"/>
  <c r="AR849" i="1"/>
  <c r="AR440" i="1"/>
  <c r="AR1130" i="1"/>
  <c r="AR537" i="1"/>
  <c r="AR159" i="1"/>
  <c r="AR910" i="1"/>
  <c r="AR694" i="1"/>
  <c r="AR329" i="1"/>
  <c r="AR679" i="1"/>
  <c r="AR584" i="1"/>
  <c r="AR20" i="1"/>
  <c r="AR357" i="1"/>
  <c r="AR821" i="1"/>
  <c r="AR1113" i="1"/>
  <c r="AR631" i="1"/>
  <c r="AR1006" i="1"/>
  <c r="AR1165" i="1"/>
  <c r="AR1122" i="1"/>
  <c r="AR1139" i="1"/>
  <c r="AR545" i="1"/>
  <c r="AR911" i="1"/>
  <c r="AR628" i="1"/>
  <c r="AR739" i="1"/>
  <c r="AR387" i="1"/>
  <c r="AR814" i="1"/>
  <c r="AR548" i="1"/>
  <c r="AR1128" i="1"/>
  <c r="AR151" i="1"/>
  <c r="AR1155" i="1"/>
  <c r="AR56" i="1"/>
  <c r="AR992" i="1"/>
  <c r="AR400" i="1"/>
  <c r="AR1034" i="1"/>
  <c r="AR81" i="1"/>
  <c r="AR1123" i="1"/>
  <c r="AR267" i="1"/>
  <c r="AR156" i="1"/>
  <c r="AR877" i="1"/>
  <c r="AR117" i="1"/>
  <c r="AR348" i="1"/>
  <c r="AR1027" i="1"/>
  <c r="AR1160" i="1"/>
  <c r="AR386" i="1"/>
  <c r="AR798" i="1"/>
  <c r="AR699" i="1"/>
  <c r="AR747" i="1"/>
  <c r="AR1202" i="1"/>
  <c r="AR60" i="1"/>
  <c r="AR819" i="1"/>
  <c r="AR815" i="1"/>
  <c r="AR752" i="1"/>
  <c r="AR921" i="1"/>
  <c r="AR1143" i="1"/>
  <c r="AR797" i="1"/>
  <c r="AR1168" i="1"/>
  <c r="AR529" i="1"/>
  <c r="AR160" i="1"/>
  <c r="AR95" i="1"/>
  <c r="AR229" i="1"/>
  <c r="AR335" i="1"/>
  <c r="AR1112" i="1"/>
  <c r="AR726" i="1"/>
  <c r="AR639" i="1"/>
  <c r="AR1144" i="1"/>
  <c r="AR955" i="1"/>
  <c r="AR785" i="1"/>
  <c r="AR909" i="1"/>
  <c r="AR406" i="1"/>
  <c r="AR1015" i="1"/>
  <c r="AR924" i="1"/>
  <c r="AR448" i="1"/>
  <c r="AR242" i="1"/>
  <c r="AR431" i="1"/>
  <c r="AR782" i="1"/>
  <c r="AR115" i="1"/>
  <c r="AR89" i="1"/>
  <c r="AR48" i="1"/>
  <c r="AR678" i="1"/>
  <c r="AR540" i="1"/>
  <c r="AR116" i="1"/>
  <c r="AR211" i="1"/>
  <c r="AR928" i="1"/>
  <c r="AR568" i="1"/>
  <c r="AR82" i="1"/>
  <c r="AR832" i="1"/>
  <c r="AR121" i="1"/>
  <c r="AR606" i="1"/>
  <c r="AR676" i="1"/>
  <c r="AR214" i="1"/>
  <c r="AR1057" i="1"/>
  <c r="AR291" i="1"/>
  <c r="AR1137" i="1"/>
  <c r="AR918" i="1"/>
  <c r="AR263" i="1"/>
  <c r="AR472" i="1"/>
  <c r="AR134" i="1"/>
  <c r="AR298" i="1"/>
  <c r="AR912" i="1"/>
  <c r="AR47" i="1"/>
  <c r="AR1120" i="1"/>
  <c r="AR542" i="1"/>
  <c r="AR1179" i="1"/>
  <c r="AR1035" i="1"/>
  <c r="AR33" i="1"/>
  <c r="AR237" i="1"/>
  <c r="AR1080" i="1"/>
  <c r="AR281" i="1"/>
  <c r="AR59" i="1"/>
  <c r="AR789" i="1"/>
  <c r="AR338" i="1"/>
  <c r="AR1173" i="1"/>
  <c r="AR424" i="1"/>
  <c r="AR615" i="1"/>
  <c r="AR341" i="1"/>
  <c r="AR285" i="1"/>
  <c r="AR808" i="1"/>
  <c r="AR366" i="1"/>
  <c r="AR1194" i="1"/>
  <c r="AR852" i="1"/>
  <c r="AR1030" i="1"/>
  <c r="AR951" i="1"/>
  <c r="AR997" i="1"/>
  <c r="AR129" i="1"/>
  <c r="AR436" i="1"/>
  <c r="AR1039" i="1"/>
  <c r="AR233" i="1"/>
  <c r="AR487" i="1"/>
  <c r="AR925" i="1"/>
  <c r="AR339" i="1"/>
  <c r="AR975" i="1"/>
  <c r="AR1174" i="1"/>
  <c r="AR216" i="1"/>
  <c r="AR974" i="1"/>
  <c r="AR297" i="1"/>
  <c r="AR39" i="1"/>
  <c r="AR183" i="1"/>
  <c r="AR574" i="1"/>
  <c r="AR843" i="1"/>
  <c r="AR503" i="1"/>
  <c r="AR991" i="1"/>
  <c r="AR223" i="1"/>
  <c r="AR1100" i="1"/>
  <c r="AR457" i="1"/>
  <c r="AR702" i="1"/>
  <c r="AR234" i="1"/>
  <c r="AR850" i="1"/>
  <c r="AR765" i="1"/>
  <c r="AR355" i="1"/>
  <c r="AR106" i="1"/>
  <c r="AR1037" i="1"/>
  <c r="AR872" i="1"/>
  <c r="AR137" i="1"/>
  <c r="AR858" i="1"/>
  <c r="AR566" i="1"/>
  <c r="AR458" i="1"/>
  <c r="AR126" i="1"/>
  <c r="AR960" i="1"/>
  <c r="AR67" i="1"/>
  <c r="AR7" i="1"/>
  <c r="AR158" i="1"/>
  <c r="AR72" i="1"/>
  <c r="AR481" i="1"/>
  <c r="AR508" i="1"/>
  <c r="AR311" i="1"/>
  <c r="AR816" i="1"/>
  <c r="AR1101" i="1"/>
  <c r="AR362" i="1"/>
  <c r="AR212" i="1"/>
  <c r="AR144" i="1"/>
  <c r="AR1072" i="1"/>
  <c r="AR777" i="1"/>
  <c r="AR853" i="1"/>
  <c r="AR967" i="1"/>
  <c r="AR961" i="1"/>
  <c r="AR957" i="1"/>
  <c r="AR471" i="1"/>
  <c r="AR205" i="1"/>
  <c r="AR1154" i="1"/>
  <c r="AR188" i="1"/>
  <c r="AR1053" i="1"/>
  <c r="AR397" i="1"/>
  <c r="AR201" i="1"/>
  <c r="AR775" i="1"/>
  <c r="AR173" i="1"/>
  <c r="AR766" i="1"/>
  <c r="AR303" i="1"/>
  <c r="AR80" i="1"/>
  <c r="AR1140" i="1"/>
  <c r="AR109" i="1"/>
  <c r="AR1000" i="1"/>
  <c r="AR1167" i="1"/>
  <c r="AR49" i="1"/>
  <c r="AR1195" i="1"/>
  <c r="AR1083" i="1"/>
  <c r="AR803" i="1"/>
  <c r="AR772" i="1"/>
  <c r="AR737" i="1"/>
  <c r="AR219" i="1"/>
  <c r="AR1005" i="1"/>
  <c r="AR774" i="1"/>
  <c r="AR971" i="1"/>
  <c r="AR724" i="1"/>
  <c r="AR1162" i="1"/>
  <c r="AR536" i="1"/>
  <c r="AR427" i="1"/>
  <c r="AR474" i="1"/>
  <c r="AR85" i="1"/>
  <c r="AR210" i="1"/>
  <c r="AR1106" i="1"/>
  <c r="AR18" i="1"/>
  <c r="AR636" i="1"/>
  <c r="AR393" i="1"/>
  <c r="AR292" i="1"/>
  <c r="AR209" i="1"/>
  <c r="AR535" i="1"/>
  <c r="AR630" i="1"/>
  <c r="AR719" i="1"/>
  <c r="AR325" i="1"/>
  <c r="AR539" i="1"/>
  <c r="AR460" i="1"/>
  <c r="AR346" i="1"/>
  <c r="AR996" i="1"/>
  <c r="AR717" i="1"/>
  <c r="AR748" i="1"/>
  <c r="AR1074" i="1"/>
  <c r="AR871" i="1"/>
  <c r="AR1011" i="1"/>
  <c r="AR890" i="1"/>
  <c r="AR1119" i="1"/>
  <c r="AR516" i="1"/>
  <c r="AR835" i="1"/>
  <c r="AR532" i="1"/>
  <c r="AR1149" i="1"/>
  <c r="AR892" i="1"/>
  <c r="AR1094" i="1"/>
  <c r="AR146" i="1"/>
  <c r="AR685" i="1"/>
  <c r="AR309" i="1"/>
  <c r="AR419" i="1"/>
  <c r="AR124" i="1"/>
  <c r="AR40" i="1"/>
  <c r="AR1025" i="1"/>
  <c r="AR1152" i="1"/>
  <c r="AR63" i="1"/>
  <c r="AR222" i="1"/>
  <c r="AR731" i="1"/>
  <c r="AR315" i="1"/>
  <c r="AR191" i="1"/>
  <c r="AR494" i="1"/>
  <c r="AR477" i="1"/>
  <c r="AR259" i="1"/>
  <c r="AR296" i="1"/>
  <c r="AR822" i="1"/>
  <c r="AR733" i="1"/>
  <c r="AR876" i="1"/>
  <c r="AR513" i="1"/>
  <c r="AR283" i="1"/>
  <c r="AR875" i="1"/>
  <c r="AR680" i="1"/>
  <c r="AR824" i="1"/>
  <c r="AR929" i="1"/>
  <c r="AR105" i="1"/>
  <c r="AR328" i="1"/>
  <c r="AR649" i="1"/>
  <c r="AR330" i="1"/>
  <c r="AR1029" i="1"/>
  <c r="AR1121" i="1"/>
  <c r="AR914" i="1"/>
  <c r="AR1184" i="1"/>
  <c r="AR155" i="1"/>
  <c r="AR715" i="1"/>
  <c r="AR784" i="1"/>
  <c r="AR555" i="1"/>
  <c r="AR198" i="1"/>
  <c r="AR394" i="1"/>
  <c r="AR790" i="1"/>
  <c r="AR462" i="1"/>
  <c r="AR90" i="1"/>
  <c r="AR1058" i="1"/>
  <c r="AR577" i="1"/>
  <c r="AR240" i="1"/>
  <c r="AR788" i="1"/>
  <c r="AR760" i="1"/>
  <c r="AR166" i="1"/>
  <c r="AR21" i="1"/>
  <c r="AR596" i="1"/>
  <c r="AR1084" i="1"/>
  <c r="AR390" i="1"/>
  <c r="AR1204" i="1"/>
  <c r="AR601" i="1"/>
  <c r="AR384" i="1"/>
  <c r="AR786" i="1"/>
  <c r="AR29" i="1"/>
  <c r="AR282" i="1"/>
  <c r="AR648" i="1"/>
  <c r="AR476" i="1"/>
  <c r="AR518" i="1"/>
  <c r="AR933" i="1"/>
  <c r="AR538" i="1"/>
  <c r="AR954" i="1"/>
  <c r="AR672" i="1"/>
  <c r="AR1134" i="1"/>
  <c r="AR982" i="1"/>
  <c r="AR1019" i="1"/>
  <c r="AR920" i="1"/>
  <c r="AR848" i="1"/>
  <c r="AR371" i="1"/>
  <c r="AR418" i="1"/>
  <c r="AR277" i="1"/>
  <c r="AR251" i="1"/>
  <c r="AR87" i="1"/>
  <c r="AR607" i="1"/>
  <c r="AR491" i="1"/>
  <c r="AR1172" i="1"/>
  <c r="AR369" i="1"/>
  <c r="AR953" i="1"/>
  <c r="AR99" i="1"/>
  <c r="AR741" i="1"/>
  <c r="AR1091" i="1"/>
  <c r="AR154" i="1"/>
  <c r="AR903" i="1"/>
  <c r="AR618" i="1"/>
  <c r="AR288" i="1"/>
  <c r="AR407" i="1"/>
  <c r="AR865" i="1"/>
  <c r="AR108" i="1"/>
  <c r="AR1177" i="1"/>
  <c r="AR22" i="1"/>
  <c r="AR12" i="1"/>
  <c r="AR844" i="1"/>
  <c r="AR213" i="1"/>
  <c r="AR585" i="1"/>
  <c r="AR1206" i="1"/>
  <c r="AR712" i="1"/>
  <c r="AR255" i="1"/>
  <c r="AR881" i="1"/>
  <c r="AR554" i="1"/>
  <c r="AR1126" i="1"/>
  <c r="AR171" i="1"/>
  <c r="AR1052" i="1"/>
  <c r="AR603" i="1"/>
  <c r="AR901" i="1"/>
  <c r="AR1198" i="1"/>
  <c r="AR113" i="1"/>
  <c r="AR383" i="1"/>
  <c r="AR361" i="1"/>
  <c r="AR351" i="1"/>
  <c r="AR1142" i="1"/>
  <c r="AR1045" i="1"/>
  <c r="AR560" i="1"/>
  <c r="AR1004" i="1"/>
  <c r="AR302" i="1"/>
  <c r="AR885" i="1"/>
  <c r="AR878" i="1"/>
  <c r="AR646" i="1"/>
  <c r="AR88" i="1"/>
  <c r="AR723" i="1"/>
  <c r="AR470" i="1"/>
  <c r="AR599" i="1"/>
  <c r="AR883" i="1"/>
  <c r="AR507" i="1"/>
  <c r="AR1148" i="1"/>
  <c r="AR446" i="1"/>
  <c r="AR153" i="1"/>
  <c r="AR896" i="1"/>
  <c r="AR482" i="1"/>
  <c r="AR1062" i="1"/>
  <c r="AR488" i="1"/>
  <c r="AR1069" i="1"/>
  <c r="AR837" i="1"/>
  <c r="AR945" i="1"/>
  <c r="AR836" i="1"/>
  <c r="AR337" i="1"/>
  <c r="AR250" i="1"/>
  <c r="AR490" i="1"/>
  <c r="AR403" i="1"/>
  <c r="AR437" i="1"/>
  <c r="AR466" i="1"/>
  <c r="AR842" i="1"/>
  <c r="AR744" i="1"/>
  <c r="AR597" i="1"/>
  <c r="AR580" i="1"/>
  <c r="AR479" i="1"/>
  <c r="AR1147" i="1"/>
  <c r="AR658" i="1"/>
  <c r="AR157" i="1"/>
  <c r="AR641" i="1"/>
  <c r="AR718" i="1"/>
  <c r="AR367" i="1"/>
  <c r="AR1040" i="1"/>
  <c r="AR143" i="1"/>
  <c r="AR24" i="1"/>
  <c r="AR375" i="1"/>
  <c r="AR534" i="1"/>
  <c r="AR866" i="1"/>
  <c r="AR962" i="1"/>
  <c r="AR1043" i="1"/>
  <c r="AR305" i="1"/>
  <c r="AR650" i="1"/>
  <c r="AR870" i="1"/>
  <c r="AR1153" i="1"/>
  <c r="AR252" i="1"/>
  <c r="AR1109" i="1"/>
  <c r="AR669" i="1"/>
  <c r="AR65" i="1"/>
  <c r="AR122" i="1"/>
  <c r="AR963" i="1"/>
  <c r="AR977" i="1"/>
  <c r="AR430" i="1"/>
  <c r="AR939" i="1"/>
  <c r="AR190" i="1"/>
  <c r="AR573" i="1"/>
  <c r="AR980" i="1"/>
  <c r="AR334" i="1"/>
  <c r="AR559" i="1"/>
  <c r="AR761" i="1"/>
  <c r="AR445" i="1"/>
  <c r="AR711" i="1"/>
  <c r="AR976" i="1"/>
  <c r="AR839" i="1"/>
  <c r="AR333" i="1"/>
  <c r="AR496" i="1"/>
  <c r="AR73" i="1"/>
  <c r="AR716" i="1"/>
  <c r="AR1188" i="1"/>
  <c r="AR278" i="1"/>
  <c r="AR833" i="1"/>
  <c r="AR11" i="1"/>
  <c r="AR308" i="1"/>
  <c r="AR692" i="1"/>
  <c r="AR522" i="1"/>
  <c r="AR98" i="1"/>
  <c r="AR721" i="1"/>
  <c r="AR521" i="1"/>
  <c r="AR224" i="1"/>
  <c r="AR922" i="1"/>
  <c r="AR608" i="1"/>
  <c r="AR1164" i="1"/>
  <c r="AR640" i="1"/>
  <c r="AR1067" i="1"/>
  <c r="AR644" i="1"/>
  <c r="AR498" i="1"/>
  <c r="AR260" i="1"/>
  <c r="AR432" i="1"/>
  <c r="AR927" i="1"/>
  <c r="AR304" i="1"/>
  <c r="AR861" i="1"/>
  <c r="AR1070" i="1"/>
  <c r="AR810" i="1"/>
  <c r="AR813" i="1"/>
  <c r="AR1166" i="1"/>
  <c r="AR582" i="1"/>
  <c r="AR589" i="1"/>
  <c r="AR1056" i="1"/>
  <c r="AR882" i="1"/>
  <c r="AR300" i="1"/>
  <c r="AR36" i="1"/>
  <c r="AR949" i="1"/>
  <c r="AR246" i="1"/>
  <c r="AR1095" i="1"/>
  <c r="AR433" i="1"/>
  <c r="AR402" i="1"/>
  <c r="AR1175" i="1"/>
  <c r="AR651" i="1"/>
  <c r="AR270" i="1"/>
  <c r="AR204" i="1"/>
  <c r="AR180" i="1"/>
  <c r="AR879" i="1"/>
  <c r="AR486" i="1"/>
  <c r="AR465" i="1"/>
  <c r="AR38" i="1"/>
  <c r="AR111" i="1"/>
  <c r="AR83" i="1"/>
  <c r="AR103" i="1"/>
  <c r="AR684" i="1"/>
  <c r="AR1201" i="1"/>
  <c r="AR770" i="1"/>
  <c r="AR398" i="1"/>
  <c r="AR825" i="1"/>
  <c r="AR176" i="1"/>
  <c r="AR97" i="1"/>
  <c r="AR1208" i="1"/>
  <c r="AR193" i="1"/>
  <c r="AR280" i="1"/>
  <c r="AR347" i="1"/>
  <c r="AR247" i="1"/>
  <c r="AR345" i="1"/>
  <c r="AR26" i="1"/>
  <c r="AR543" i="1"/>
  <c r="AR206" i="1"/>
  <c r="AR480" i="1"/>
  <c r="AR294" i="1"/>
  <c r="AR467" i="1"/>
  <c r="AR149" i="1"/>
  <c r="AR515" i="1"/>
  <c r="AR756" i="1"/>
  <c r="AR1099" i="1"/>
  <c r="AR706" i="1"/>
  <c r="AR740" i="1"/>
  <c r="AR802" i="1"/>
  <c r="AR434" i="1"/>
  <c r="AR1169" i="1"/>
  <c r="AR107" i="1"/>
  <c r="AR68" i="1"/>
  <c r="AR687" i="1"/>
  <c r="AR627" i="1"/>
  <c r="AR898" i="1"/>
  <c r="AR958" i="1"/>
  <c r="AR123" i="1"/>
  <c r="AR622" i="1"/>
  <c r="AR897" i="1"/>
  <c r="AR569" i="1"/>
  <c r="AR591" i="1"/>
  <c r="AR225" i="1"/>
  <c r="AR77" i="1"/>
  <c r="AR264" i="1"/>
  <c r="AR179" i="1"/>
  <c r="AR350" i="1"/>
  <c r="AR319" i="1"/>
  <c r="AR505" i="1"/>
  <c r="AR1018" i="1"/>
  <c r="AR326" i="1"/>
  <c r="AR37" i="1"/>
  <c r="AR404" i="1"/>
  <c r="AR1111" i="1"/>
  <c r="AR14" i="1"/>
  <c r="AR557" i="1"/>
  <c r="AR454" i="1"/>
  <c r="AR401" i="1"/>
  <c r="AR244" i="1"/>
  <c r="AR456" i="1"/>
  <c r="AR1171" i="1"/>
  <c r="AR762" i="1"/>
  <c r="AR889" i="1"/>
  <c r="AR792" i="1"/>
  <c r="AR485" i="1"/>
  <c r="AR411" i="1"/>
  <c r="AR478" i="1"/>
  <c r="AR1203" i="1"/>
  <c r="AR75" i="1"/>
  <c r="AR662" i="1"/>
  <c r="AR732" i="1"/>
  <c r="AR698" i="1"/>
  <c r="AR550" i="1"/>
  <c r="AR610" i="1"/>
  <c r="AR817" i="1"/>
  <c r="AR780" i="1"/>
  <c r="AR187" i="1"/>
  <c r="AR331" i="1"/>
  <c r="AR1041" i="1"/>
  <c r="AR215" i="1"/>
  <c r="AR245" i="1"/>
  <c r="AR1129" i="1"/>
  <c r="AR142" i="1"/>
  <c r="AR376" i="1"/>
  <c r="AR372" i="1"/>
  <c r="AR526" i="1"/>
  <c r="AR1007" i="1"/>
  <c r="AR152" i="1"/>
  <c r="AR415" i="1"/>
  <c r="AR713" i="1"/>
  <c r="AR1049" i="1"/>
  <c r="AR284" i="1"/>
  <c r="AR207" i="1"/>
  <c r="AR579" i="1"/>
  <c r="AR1102" i="1"/>
  <c r="AR262" i="1"/>
  <c r="AR943" i="1"/>
  <c r="AR321" i="1"/>
  <c r="AR1044" i="1"/>
  <c r="AR238" i="1"/>
  <c r="AR127" i="1"/>
  <c r="AR324" i="1"/>
  <c r="AR365" i="1"/>
  <c r="AR175" i="1"/>
  <c r="AR1090" i="1"/>
  <c r="AR625" i="1"/>
  <c r="AR343" i="1"/>
  <c r="AR1105" i="1"/>
  <c r="AR8" i="1"/>
  <c r="AR553" i="1"/>
  <c r="AR654" i="1"/>
  <c r="AR1022" i="1"/>
  <c r="AR956" i="1"/>
  <c r="AR78" i="1"/>
  <c r="AR112" i="1"/>
  <c r="AR279" i="1"/>
  <c r="AR587" i="1"/>
  <c r="AR743" i="1"/>
  <c r="AR527" i="1"/>
  <c r="AR700" i="1"/>
  <c r="AR429" i="1"/>
  <c r="AR396" i="1"/>
  <c r="AR691" i="1"/>
  <c r="AR196" i="1"/>
  <c r="AR1032" i="1"/>
  <c r="AR806" i="1"/>
  <c r="AR1050" i="1"/>
  <c r="AR846" i="1"/>
  <c r="AR751" i="1"/>
  <c r="AR1073" i="1"/>
  <c r="AR946" i="1"/>
  <c r="AR1063" i="1"/>
  <c r="AR426" i="1"/>
  <c r="AR805" i="1"/>
  <c r="AR174" i="1"/>
  <c r="AR163" i="1"/>
  <c r="AR52" i="1"/>
  <c r="AR381" i="1"/>
  <c r="AR809" i="1"/>
  <c r="AR572" i="1"/>
  <c r="AR869" i="1"/>
  <c r="AR686" i="1"/>
  <c r="AR128" i="1"/>
  <c r="AR664" i="1"/>
  <c r="AR931" i="1"/>
  <c r="AR227" i="1"/>
  <c r="AR374" i="1"/>
  <c r="AR1026" i="1"/>
  <c r="AR776" i="1"/>
  <c r="AR567" i="1"/>
  <c r="AR1089" i="1"/>
  <c r="AR1038" i="1"/>
  <c r="AR750" i="1"/>
  <c r="AR653" i="1"/>
  <c r="AR139" i="1"/>
  <c r="AR241" i="1"/>
  <c r="AR271" i="1"/>
  <c r="AR1075" i="1"/>
  <c r="AR586" i="1"/>
  <c r="AR796" i="1"/>
  <c r="AR787" i="1"/>
  <c r="AR655" i="1"/>
  <c r="AR483" i="1"/>
  <c r="AR689" i="1"/>
  <c r="AR900" i="1"/>
  <c r="AR868" i="1"/>
  <c r="AR314" i="1"/>
  <c r="AR695" i="1"/>
  <c r="AR44" i="1"/>
  <c r="AR544" i="1"/>
  <c r="AR970" i="1"/>
  <c r="AR1191" i="1"/>
  <c r="AR409" i="1"/>
  <c r="AR847" i="1"/>
  <c r="AR512" i="1"/>
  <c r="AR552" i="1"/>
  <c r="AR857" i="1"/>
  <c r="AR385" i="1"/>
  <c r="AR464" i="1"/>
  <c r="AR697" i="1"/>
  <c r="AR990" i="1"/>
  <c r="AR408" i="1"/>
  <c r="AR652" i="1"/>
  <c r="AR1151" i="1"/>
  <c r="AR863" i="1"/>
  <c r="AR161" i="1"/>
  <c r="AR504" i="1"/>
  <c r="AR995" i="1"/>
  <c r="AR92" i="1"/>
  <c r="AR886" i="1"/>
  <c r="AR133" i="1"/>
  <c r="AR1136" i="1"/>
  <c r="AR1055" i="1"/>
  <c r="AR722" i="1"/>
  <c r="AR181" i="1"/>
  <c r="AR1205" i="1"/>
  <c r="AR795" i="1"/>
  <c r="AR101" i="1"/>
  <c r="AR1078" i="1"/>
  <c r="AR690" i="1"/>
  <c r="AR162" i="1"/>
  <c r="AR275" i="1"/>
  <c r="AR391" i="1"/>
  <c r="AR682" i="1"/>
  <c r="AR673" i="1"/>
  <c r="AR70" i="1"/>
  <c r="AR1060" i="1"/>
  <c r="AR1042" i="1"/>
  <c r="AR119" i="1"/>
  <c r="AR261" i="1"/>
  <c r="AR708" i="1"/>
  <c r="AR34" i="1"/>
  <c r="AR730" i="1"/>
  <c r="AR612" i="1"/>
  <c r="AR952" i="1"/>
  <c r="AR184" i="1"/>
  <c r="AR256" i="1"/>
  <c r="AR428" i="1"/>
  <c r="AR35" i="1"/>
  <c r="AR368" i="1"/>
  <c r="AR1114" i="1"/>
  <c r="AR364" i="1"/>
  <c r="AR763" i="1"/>
  <c r="AR1178" i="1"/>
  <c r="AR1141" i="1"/>
  <c r="AR125" i="1"/>
  <c r="AR705" i="1"/>
  <c r="AR1081" i="1"/>
  <c r="AR707" i="1"/>
  <c r="AR28" i="1"/>
  <c r="AR859" i="1"/>
  <c r="AR791" i="1"/>
  <c r="AR709" i="1"/>
  <c r="AR502" i="1"/>
  <c r="AR902" i="1"/>
  <c r="AR16" i="1"/>
  <c r="AR966" i="1"/>
  <c r="AR968" i="1"/>
  <c r="AR937" i="1"/>
  <c r="AR807" i="1"/>
  <c r="AR696" i="1"/>
  <c r="AR463" i="1"/>
  <c r="AR948" i="1"/>
  <c r="AR917" i="1"/>
  <c r="AR1031" i="1"/>
  <c r="AR827" i="1"/>
  <c r="AR891" i="1"/>
  <c r="AR1159" i="1"/>
  <c r="AR461" i="1"/>
  <c r="AR1048" i="1"/>
  <c r="AR659" i="1"/>
  <c r="AR519" i="1"/>
  <c r="AR1146" i="1"/>
  <c r="AR525" i="1"/>
  <c r="AR442" i="1"/>
  <c r="AR169" i="1"/>
  <c r="AR306" i="1"/>
  <c r="AR551" i="1"/>
  <c r="AR758" i="1"/>
  <c r="AR1187" i="1"/>
  <c r="AR1024" i="1"/>
  <c r="AR561" i="1"/>
  <c r="AR578" i="1"/>
  <c r="AR934" i="1"/>
  <c r="AR1020" i="1"/>
  <c r="AR932" i="1"/>
  <c r="AR1131" i="1"/>
  <c r="AR499" i="1"/>
  <c r="AR1190" i="1"/>
  <c r="AR830" i="1"/>
  <c r="AR969" i="1"/>
  <c r="AR735" i="1"/>
  <c r="AR64" i="1"/>
  <c r="AR940" i="1"/>
  <c r="AR811" i="1"/>
  <c r="AR1003" i="1"/>
  <c r="AR450" i="1"/>
  <c r="AR318" i="1"/>
  <c r="AR1116" i="1"/>
  <c r="AR926" i="1"/>
  <c r="AR851" i="1"/>
  <c r="AR1028" i="1"/>
  <c r="AR905" i="1"/>
  <c r="AR745" i="1"/>
  <c r="AR794" i="1"/>
  <c r="AR248" i="1"/>
  <c r="AR764" i="1"/>
  <c r="AR272" i="1"/>
  <c r="AR984" i="1"/>
  <c r="AR609" i="1"/>
  <c r="AR53" i="1"/>
  <c r="AR1150" i="1"/>
  <c r="AR517" i="1"/>
  <c r="AR360" i="1"/>
  <c r="AR520" i="1"/>
  <c r="AR626" i="1"/>
  <c r="AR524" i="1"/>
  <c r="AR986" i="1"/>
  <c r="AR76" i="1"/>
  <c r="AR755" i="1"/>
  <c r="AR120" i="1"/>
  <c r="AR257" i="1"/>
  <c r="AR168" i="1"/>
  <c r="AR533" i="1"/>
  <c r="AR416" i="1"/>
  <c r="AR936" i="1"/>
  <c r="AR74" i="1"/>
  <c r="AR104" i="1"/>
  <c r="AR231" i="1"/>
  <c r="AR1071" i="1"/>
  <c r="AR614" i="1"/>
  <c r="AR1066" i="1"/>
  <c r="AR136" i="1"/>
  <c r="AR1001" i="1"/>
  <c r="AR453" i="1"/>
  <c r="AR880" i="1"/>
  <c r="AR313" i="1"/>
  <c r="AR562" i="1"/>
  <c r="AR671" i="1"/>
  <c r="AR202" i="1"/>
  <c r="AR1016" i="1"/>
  <c r="AR452" i="1"/>
  <c r="AR1197" i="1"/>
  <c r="AR818" i="1"/>
  <c r="AR887" i="1"/>
  <c r="AR1185" i="1"/>
  <c r="AR439" i="1"/>
  <c r="AR620" i="1"/>
  <c r="AR834" i="1"/>
  <c r="AR500" i="1"/>
  <c r="AR327" i="1"/>
  <c r="AR192" i="1"/>
  <c r="AR182" i="1"/>
  <c r="AR132" i="1"/>
  <c r="AR778" i="1"/>
  <c r="AR1132" i="1"/>
  <c r="AR57" i="1"/>
  <c r="AR919" i="1"/>
  <c r="AR973" i="1"/>
  <c r="AR783" i="1"/>
  <c r="AR138" i="1"/>
  <c r="AR1017" i="1"/>
  <c r="AR1096" i="1"/>
  <c r="AR286" i="1"/>
  <c r="AR1097" i="1"/>
  <c r="AR841" i="1"/>
  <c r="AR768" i="1"/>
  <c r="AR856" i="1"/>
  <c r="AR220" i="1"/>
  <c r="AR27" i="1"/>
  <c r="AR588" i="1"/>
  <c r="AR253" i="1"/>
  <c r="AR1093" i="1"/>
  <c r="AR389" i="1"/>
  <c r="AQ33" i="1"/>
  <c r="AQ267" i="1"/>
  <c r="AQ47" i="1"/>
  <c r="AQ817" i="1"/>
  <c r="AQ682" i="1"/>
  <c r="AQ143" i="1"/>
  <c r="AQ1201" i="1"/>
  <c r="AQ776" i="1"/>
  <c r="AQ904" i="1"/>
  <c r="AQ1158" i="1"/>
  <c r="AR746" i="1"/>
  <c r="AR150" i="1"/>
  <c r="AR621" i="1"/>
  <c r="AR276" i="1"/>
  <c r="AR1135" i="1"/>
  <c r="AR336" i="1"/>
  <c r="AR753" i="1"/>
  <c r="AR145" i="1"/>
  <c r="AR1088" i="1"/>
  <c r="AR595" i="1"/>
  <c r="AR556" i="1"/>
  <c r="AR1199" i="1"/>
  <c r="AR638" i="1"/>
  <c r="AR1064" i="1"/>
  <c r="AR177" i="1"/>
  <c r="AR793" i="1"/>
  <c r="AR693" i="1"/>
  <c r="AR704" i="1"/>
  <c r="AR1085" i="1"/>
  <c r="AR864" i="1"/>
  <c r="AR79" i="1"/>
  <c r="AR994" i="1"/>
  <c r="AR451" i="1"/>
  <c r="AR91" i="1"/>
  <c r="AR729" i="1"/>
  <c r="AR186" i="1"/>
  <c r="AR354" i="1"/>
  <c r="AR388" i="1"/>
  <c r="AR41" i="1"/>
  <c r="AR1021" i="1"/>
  <c r="AR501" i="1"/>
  <c r="AR985" i="1"/>
  <c r="AR754" i="1"/>
  <c r="AR235" i="1"/>
  <c r="AR613" i="1"/>
  <c r="AR944" i="1"/>
  <c r="AR1079" i="1"/>
  <c r="AR197" i="1"/>
  <c r="AR226" i="1"/>
  <c r="AR493" i="1"/>
  <c r="AR382" i="1"/>
  <c r="AR564" i="1"/>
  <c r="AR268" i="1"/>
  <c r="AR301" i="1"/>
  <c r="AR45" i="1"/>
  <c r="AR930" i="1"/>
  <c r="AR1010" i="1"/>
  <c r="AR581" i="1"/>
  <c r="AR916" i="1"/>
  <c r="AR295" i="1"/>
  <c r="AR681" i="1"/>
  <c r="AR356" i="1"/>
  <c r="AR322" i="1"/>
  <c r="AR602" i="1"/>
  <c r="AR600" i="1"/>
  <c r="AR616" i="1"/>
  <c r="AR514" i="1"/>
  <c r="AR1104" i="1"/>
  <c r="AR935" i="1"/>
  <c r="AR804" i="1"/>
  <c r="AR410" i="1"/>
  <c r="AR947" i="1"/>
  <c r="AR720" i="1"/>
  <c r="AR983" i="1"/>
  <c r="AR611" i="1"/>
  <c r="AR1145" i="1"/>
  <c r="AR84" i="1"/>
  <c r="AR459" i="1"/>
  <c r="AR1065" i="1"/>
  <c r="AR395" i="1"/>
  <c r="AR972" i="1"/>
  <c r="AR854" i="1"/>
  <c r="AR413" i="1"/>
  <c r="AR993" i="1"/>
  <c r="AR908" i="1"/>
  <c r="AR13" i="1"/>
  <c r="AR30" i="1"/>
  <c r="AR1127" i="1"/>
  <c r="AR801" i="1"/>
  <c r="AR489" i="1"/>
  <c r="AR438" i="1"/>
  <c r="AR1196" i="1"/>
  <c r="AR421" i="1"/>
  <c r="AR274" i="1"/>
  <c r="AR634" i="1"/>
  <c r="AR884" i="1"/>
  <c r="AR1068" i="1"/>
  <c r="AR683" i="1"/>
  <c r="AR1002" i="1"/>
  <c r="AR289" i="1"/>
  <c r="AR232" i="1"/>
  <c r="AR668" i="1"/>
  <c r="AR399" i="1"/>
  <c r="AR323" i="1"/>
  <c r="AR749" i="1"/>
  <c r="AR473" i="1"/>
  <c r="AR130" i="1"/>
  <c r="AR738" i="1"/>
  <c r="AR69" i="1"/>
  <c r="AR675" i="1"/>
  <c r="AR495" i="1"/>
  <c r="AR200" i="1"/>
  <c r="AR349" i="1"/>
  <c r="AR1047" i="1"/>
  <c r="AR10" i="1"/>
  <c r="AR258" i="1"/>
  <c r="AR1023" i="1"/>
  <c r="AR978" i="1"/>
  <c r="AR950" i="1"/>
  <c r="AR840" i="1"/>
  <c r="AR767" i="1"/>
  <c r="AR998" i="1"/>
  <c r="AR923" i="1"/>
  <c r="AR541" i="1"/>
  <c r="AR657" i="1"/>
  <c r="AR1133" i="1"/>
  <c r="AR199" i="1"/>
  <c r="AR742" i="1"/>
  <c r="AR344" i="1"/>
  <c r="AR172" i="1"/>
  <c r="AR1183" i="1"/>
  <c r="AR594" i="1"/>
  <c r="AR888" i="1"/>
  <c r="AR942" i="1"/>
  <c r="AR1193" i="1"/>
  <c r="AR86" i="1"/>
  <c r="AR332" i="1"/>
  <c r="AR831" i="1"/>
  <c r="AR590" i="1"/>
  <c r="AR563" i="1"/>
  <c r="AR874" i="1"/>
  <c r="AR185" i="1"/>
  <c r="AR531" i="1"/>
  <c r="AR1014" i="1"/>
  <c r="AR1170" i="1"/>
  <c r="AR61" i="1"/>
  <c r="AR941" i="1"/>
  <c r="AR392" i="1"/>
  <c r="AR867" i="1"/>
  <c r="AR290" i="1"/>
  <c r="AR189" i="1"/>
  <c r="AR576" i="1"/>
  <c r="AR19" i="1"/>
  <c r="AR855" i="1"/>
  <c r="AR379" i="1"/>
  <c r="AR1061" i="1"/>
  <c r="AR637" i="1"/>
  <c r="AR96" i="1"/>
  <c r="AR228" i="1"/>
  <c r="AR1181" i="1"/>
  <c r="AQ447" i="1"/>
  <c r="AQ483" i="1"/>
  <c r="AQ891" i="1"/>
  <c r="AQ1205" i="1"/>
  <c r="AQ138" i="1"/>
  <c r="AQ853" i="1"/>
  <c r="AQ546" i="1"/>
  <c r="AQ691" i="1"/>
  <c r="AQ1079" i="1"/>
  <c r="AQ1162" i="1"/>
  <c r="AR899" i="1"/>
  <c r="AR605" i="1"/>
  <c r="AR604" i="1"/>
  <c r="AR363" i="1"/>
  <c r="AR340" i="1"/>
  <c r="AR1117" i="1"/>
  <c r="AR1200" i="1"/>
  <c r="AR838" i="1"/>
  <c r="AR965" i="1"/>
  <c r="AR1189" i="1"/>
  <c r="AQ713" i="1"/>
  <c r="AQ1119" i="1"/>
  <c r="AQ20" i="1"/>
  <c r="AQ631" i="1"/>
  <c r="AQ871" i="1"/>
  <c r="AQ592" i="1"/>
  <c r="AQ939" i="1"/>
  <c r="AQ889" i="1"/>
  <c r="AQ413" i="1"/>
  <c r="AQ1045" i="1"/>
  <c r="AR530" i="1"/>
  <c r="AR759" i="1"/>
  <c r="AR230" i="1"/>
  <c r="AR643" i="1"/>
  <c r="AR779" i="1"/>
  <c r="AR54" i="1"/>
  <c r="AR178" i="1"/>
  <c r="AR1036" i="1"/>
  <c r="AR828" i="1"/>
  <c r="AR1092" i="1"/>
  <c r="AR444" i="1"/>
  <c r="AR165" i="1"/>
  <c r="AR617" i="1"/>
  <c r="AR665" i="1"/>
  <c r="AR164" i="1"/>
  <c r="AR239" i="1"/>
  <c r="AR826" i="1"/>
  <c r="AR734" i="1"/>
  <c r="AR141" i="1"/>
  <c r="AR93" i="1"/>
  <c r="AQ422" i="1"/>
  <c r="AQ476" i="1"/>
  <c r="AQ738" i="1"/>
  <c r="AQ439" i="1"/>
  <c r="AQ521" i="1"/>
  <c r="AQ915" i="1"/>
  <c r="AQ127" i="1"/>
  <c r="AQ221" i="1"/>
  <c r="AQ355" i="1"/>
  <c r="AQ82" i="1"/>
  <c r="AQ739" i="1"/>
  <c r="AQ69" i="1"/>
  <c r="AQ409" i="1"/>
  <c r="AQ182" i="1"/>
  <c r="AQ204" i="1"/>
  <c r="AQ386" i="1"/>
  <c r="AQ754" i="1"/>
  <c r="AQ372" i="1"/>
  <c r="AQ885" i="1"/>
  <c r="AQ441" i="1"/>
  <c r="AQ217" i="1"/>
  <c r="AQ767" i="1"/>
  <c r="AQ453" i="1"/>
  <c r="AQ220" i="1"/>
  <c r="AQ790" i="1"/>
  <c r="AQ1004" i="1"/>
  <c r="AQ96" i="1"/>
  <c r="AQ283" i="1"/>
  <c r="AQ1111" i="1"/>
  <c r="AQ977" i="1"/>
  <c r="AQ199" i="1"/>
  <c r="AQ1206" i="1"/>
  <c r="AQ707" i="1"/>
  <c r="AQ1049" i="1"/>
  <c r="AQ84" i="1"/>
  <c r="AQ663" i="1"/>
  <c r="AQ156" i="1"/>
  <c r="AQ673" i="1"/>
  <c r="AQ1143" i="1"/>
  <c r="AQ1085" i="1"/>
  <c r="AQ654" i="1"/>
  <c r="AQ67" i="1"/>
  <c r="AQ242" i="1"/>
  <c r="AQ687" i="1"/>
  <c r="AQ669" i="1"/>
  <c r="AQ975" i="1"/>
  <c r="AQ557" i="1"/>
  <c r="AQ1035" i="1"/>
  <c r="AQ103" i="1"/>
  <c r="AQ695" i="1"/>
  <c r="AQ886" i="1"/>
  <c r="AQ1062" i="1"/>
  <c r="AQ307" i="1"/>
  <c r="AQ239" i="1"/>
  <c r="AQ79" i="1"/>
  <c r="AQ859" i="1"/>
  <c r="AQ1066" i="1"/>
  <c r="AQ757" i="1"/>
  <c r="AQ387" i="1"/>
  <c r="AQ77" i="1"/>
  <c r="AQ718" i="1"/>
  <c r="AQ523" i="1"/>
  <c r="AQ1161" i="1"/>
  <c r="AQ1095" i="1"/>
  <c r="AQ1118" i="1"/>
  <c r="AQ576" i="1"/>
  <c r="AQ255" i="1"/>
  <c r="AQ536" i="1"/>
  <c r="AQ640" i="1"/>
  <c r="AQ898" i="1"/>
  <c r="AQ282" i="1"/>
  <c r="AQ152" i="1"/>
  <c r="AQ801" i="1"/>
  <c r="AQ952" i="1"/>
  <c r="AQ772" i="1"/>
  <c r="AQ1198" i="1"/>
  <c r="AQ638" i="1"/>
  <c r="AQ488" i="1"/>
  <c r="AQ76" i="1"/>
  <c r="AQ287" i="1"/>
  <c r="AQ963" i="1"/>
  <c r="AQ339" i="1"/>
  <c r="AQ471" i="1"/>
  <c r="AQ1179" i="1"/>
  <c r="AQ518" i="1"/>
  <c r="AQ344" i="1"/>
  <c r="AQ1208" i="1"/>
  <c r="AQ758" i="1"/>
  <c r="AQ406" i="1"/>
  <c r="AQ237" i="1"/>
  <c r="AQ951" i="1"/>
  <c r="AQ498" i="1"/>
  <c r="AQ851" i="1"/>
  <c r="AQ362" i="1"/>
  <c r="AQ325" i="1"/>
  <c r="AQ944" i="1"/>
  <c r="AQ1117" i="1"/>
  <c r="AQ327" i="1"/>
  <c r="AQ196" i="1"/>
  <c r="AQ308" i="1"/>
  <c r="AQ95" i="1"/>
  <c r="AQ632" i="1"/>
  <c r="AQ581" i="1"/>
  <c r="AQ1156" i="1"/>
  <c r="AQ342" i="1"/>
  <c r="AQ482" i="1"/>
  <c r="AQ21" i="1"/>
  <c r="AQ966" i="1"/>
  <c r="AQ1081" i="1"/>
  <c r="AQ1026" i="1"/>
  <c r="AQ1182" i="1"/>
  <c r="AQ1101" i="1"/>
  <c r="AQ469" i="1"/>
  <c r="AQ193" i="1"/>
  <c r="AQ116" i="1"/>
  <c r="AQ284" i="1"/>
  <c r="AQ278" i="1"/>
  <c r="AQ48" i="1"/>
  <c r="AQ38" i="1"/>
  <c r="AQ1159" i="1"/>
  <c r="AQ1163" i="1"/>
  <c r="AQ619" i="1"/>
  <c r="AQ965" i="1"/>
  <c r="AQ724" i="1"/>
  <c r="AQ1058" i="1"/>
  <c r="AQ600" i="1"/>
  <c r="AQ1122" i="1"/>
  <c r="AQ1019" i="1"/>
  <c r="AQ1202" i="1"/>
  <c r="AQ361" i="1"/>
  <c r="AQ850" i="1"/>
  <c r="AQ940" i="1"/>
  <c r="AQ286" i="1"/>
  <c r="AQ147" i="1"/>
  <c r="AQ335" i="1"/>
  <c r="AQ784" i="1"/>
  <c r="AQ1113" i="1"/>
  <c r="AQ980" i="1"/>
  <c r="AQ241" i="1"/>
  <c r="AQ633" i="1"/>
  <c r="AQ81" i="1"/>
  <c r="AQ716" i="1"/>
  <c r="AQ211" i="1"/>
  <c r="AQ1098" i="1"/>
  <c r="AQ936" i="1"/>
  <c r="AQ113" i="1"/>
  <c r="AQ265" i="1"/>
  <c r="AQ195" i="1"/>
  <c r="AQ743" i="1"/>
  <c r="AQ845" i="1"/>
  <c r="AQ935" i="1"/>
  <c r="AQ257" i="1"/>
  <c r="AQ665" i="1"/>
  <c r="AQ1103" i="1"/>
  <c r="AQ276" i="1"/>
  <c r="AQ659" i="1"/>
  <c r="AQ331" i="1"/>
  <c r="AQ300" i="1"/>
  <c r="AQ464" i="1"/>
  <c r="AQ159" i="1"/>
  <c r="AQ733" i="1"/>
  <c r="AQ293" i="1"/>
  <c r="AQ961" i="1"/>
  <c r="AQ1076" i="1"/>
  <c r="AQ125" i="1"/>
  <c r="AQ1160" i="1"/>
  <c r="AQ998" i="1"/>
  <c r="AQ649" i="1"/>
  <c r="AQ1140" i="1"/>
  <c r="AQ1088" i="1"/>
  <c r="AQ954" i="1"/>
  <c r="AQ711" i="1"/>
  <c r="AQ1005" i="1"/>
  <c r="AQ779" i="1"/>
  <c r="AQ124" i="1"/>
  <c r="AQ295" i="1"/>
  <c r="AQ765" i="1"/>
  <c r="AQ1065" i="1"/>
  <c r="AQ457" i="1"/>
  <c r="AQ383" i="1"/>
  <c r="AQ732" i="1"/>
  <c r="AQ30" i="1"/>
  <c r="AQ201" i="1"/>
  <c r="AQ391" i="1"/>
  <c r="AQ115" i="1"/>
  <c r="AQ336" i="1"/>
  <c r="AQ35" i="1"/>
  <c r="AQ804" i="1"/>
  <c r="AQ703" i="1"/>
  <c r="AQ493" i="1"/>
  <c r="AQ547" i="1"/>
  <c r="AQ468" i="1"/>
  <c r="AQ1084" i="1"/>
  <c r="AQ187" i="1"/>
  <c r="AQ702" i="1"/>
  <c r="AQ369" i="1"/>
  <c r="AQ87" i="1"/>
  <c r="AQ70" i="1"/>
  <c r="AQ251" i="1"/>
  <c r="AQ574" i="1"/>
  <c r="AQ972" i="1"/>
  <c r="AQ774" i="1"/>
  <c r="AQ256" i="1"/>
  <c r="AQ1199" i="1"/>
  <c r="AQ423" i="1"/>
  <c r="AQ849" i="1"/>
  <c r="AQ244" i="1"/>
  <c r="AQ525" i="1"/>
  <c r="AQ626" i="1"/>
  <c r="AQ922" i="1"/>
  <c r="AQ23" i="1"/>
  <c r="AQ83" i="1"/>
  <c r="AQ988" i="1"/>
  <c r="AQ1126" i="1"/>
  <c r="AQ731" i="1"/>
  <c r="AQ167" i="1"/>
  <c r="AQ759" i="1"/>
  <c r="AQ337" i="1"/>
  <c r="AQ126" i="1"/>
  <c r="AQ625" i="1"/>
  <c r="AQ598" i="1"/>
  <c r="AQ26" i="1"/>
  <c r="AQ61" i="1"/>
  <c r="AQ105" i="1"/>
  <c r="AQ477" i="1"/>
  <c r="AQ419" i="1"/>
  <c r="AQ867" i="1"/>
  <c r="AQ730" i="1"/>
  <c r="AQ319" i="1"/>
  <c r="AQ292" i="1"/>
  <c r="AQ130" i="1"/>
  <c r="AQ326" i="1"/>
  <c r="AQ830" i="1"/>
  <c r="AQ1096" i="1"/>
  <c r="AQ1064" i="1"/>
  <c r="AQ1044" i="1"/>
  <c r="AQ12" i="1"/>
  <c r="AQ881" i="1"/>
  <c r="AQ657" i="1"/>
  <c r="AQ769" i="1"/>
  <c r="AQ636" i="1"/>
  <c r="AQ501" i="1"/>
  <c r="AQ394" i="1"/>
  <c r="AQ314" i="1"/>
  <c r="AQ1007" i="1"/>
  <c r="AQ606" i="1"/>
  <c r="AQ627" i="1"/>
  <c r="AQ934" i="1"/>
  <c r="AQ194" i="1"/>
  <c r="AQ656" i="1"/>
  <c r="AQ715" i="1"/>
  <c r="AQ508" i="1"/>
  <c r="AQ208" i="1"/>
  <c r="AQ1130" i="1"/>
  <c r="AQ911" i="1"/>
  <c r="AQ166" i="1"/>
  <c r="AQ578" i="1"/>
  <c r="AQ882" i="1"/>
  <c r="AQ942" i="1"/>
  <c r="AQ539" i="1"/>
  <c r="AQ750" i="1"/>
  <c r="AQ834" i="1"/>
  <c r="AQ855" i="1"/>
  <c r="AQ740" i="1"/>
  <c r="AQ252" i="1"/>
  <c r="AQ780" i="1"/>
  <c r="AQ8" i="1"/>
  <c r="AQ142" i="1"/>
  <c r="AQ1034" i="1"/>
  <c r="AQ277" i="1"/>
  <c r="AQ285" i="1"/>
  <c r="AQ1125" i="1"/>
  <c r="AQ825" i="1"/>
  <c r="AQ390" i="1"/>
  <c r="AQ545" i="1"/>
  <c r="AQ338" i="1"/>
  <c r="AQ163" i="1"/>
  <c r="AQ912" i="1"/>
  <c r="AQ360" i="1"/>
  <c r="AQ861" i="1"/>
  <c r="AQ923" i="1"/>
  <c r="AQ708" i="1"/>
  <c r="AQ11" i="1"/>
  <c r="AQ646" i="1"/>
  <c r="AQ552" i="1"/>
  <c r="AQ803" i="1"/>
  <c r="AQ789" i="1"/>
  <c r="AQ205" i="1"/>
  <c r="AQ969" i="1"/>
  <c r="AQ1061" i="1"/>
  <c r="AQ317" i="1"/>
  <c r="AQ135" i="1"/>
  <c r="AQ322" i="1"/>
  <c r="AQ106" i="1"/>
  <c r="AQ1071" i="1"/>
  <c r="AQ66" i="1"/>
  <c r="AQ745" i="1"/>
  <c r="AQ1060" i="1"/>
  <c r="AQ132" i="1"/>
  <c r="AQ93" i="1"/>
  <c r="AQ985" i="1"/>
  <c r="AQ808" i="1"/>
  <c r="AQ679" i="1"/>
  <c r="AQ243" i="1"/>
  <c r="AQ228" i="1"/>
  <c r="AQ1197" i="1"/>
  <c r="AQ429" i="1"/>
  <c r="AQ474" i="1"/>
  <c r="AQ762" i="1"/>
  <c r="AQ479" i="1"/>
  <c r="AQ1105" i="1"/>
  <c r="AQ374" i="1"/>
  <c r="AQ559" i="1"/>
  <c r="AQ1132" i="1"/>
  <c r="AQ839" i="1"/>
  <c r="AQ114" i="1"/>
  <c r="AQ486" i="1"/>
  <c r="AQ40" i="1"/>
  <c r="AQ1102" i="1"/>
  <c r="AQ747" i="1"/>
  <c r="AQ297" i="1"/>
  <c r="AQ92" i="1"/>
  <c r="AQ60" i="1"/>
  <c r="AQ1038" i="1"/>
  <c r="AQ860" i="1"/>
  <c r="AQ223" i="1"/>
  <c r="AQ438" i="1"/>
  <c r="AQ937" i="1"/>
  <c r="AQ1014" i="1"/>
  <c r="AQ863" i="1"/>
  <c r="AQ485" i="1"/>
  <c r="AQ186" i="1"/>
  <c r="AQ258" i="1"/>
  <c r="AQ411" i="1"/>
  <c r="AQ118" i="1"/>
  <c r="AQ818" i="1"/>
  <c r="AQ956" i="1"/>
  <c r="AQ1168" i="1"/>
  <c r="AQ463" i="1"/>
  <c r="AQ1142" i="1"/>
  <c r="AQ146" i="1"/>
  <c r="AQ566" i="1"/>
  <c r="AQ432" i="1"/>
  <c r="AQ737" i="1"/>
  <c r="AQ350" i="1"/>
  <c r="AQ584" i="1"/>
  <c r="AQ833" i="1"/>
  <c r="AQ430" i="1"/>
  <c r="AQ351" i="1"/>
  <c r="AQ943" i="1"/>
  <c r="AQ596" i="1"/>
  <c r="AQ86" i="1"/>
  <c r="AQ64" i="1"/>
  <c r="AQ378" i="1"/>
  <c r="AQ510" i="1"/>
  <c r="AQ181" i="1"/>
  <c r="AQ424" i="1"/>
  <c r="AQ857" i="1"/>
  <c r="AQ412" i="1"/>
  <c r="AQ399" i="1"/>
  <c r="AQ418" i="1"/>
  <c r="AQ1012" i="1"/>
  <c r="AQ440" i="1"/>
  <c r="AQ866" i="1"/>
  <c r="AQ56" i="1"/>
  <c r="AQ1147" i="1"/>
  <c r="AQ948" i="1"/>
  <c r="AQ444" i="1"/>
  <c r="AQ330" i="1"/>
  <c r="AQ1106" i="1"/>
  <c r="AQ862" i="1"/>
  <c r="AQ677" i="1"/>
  <c r="AQ1123" i="1"/>
  <c r="AQ461" i="1"/>
  <c r="AQ354" i="1"/>
  <c r="AQ151" i="1"/>
  <c r="AQ1121" i="1"/>
  <c r="AQ480" i="1"/>
  <c r="AQ890" i="1"/>
  <c r="AQ1115" i="1"/>
  <c r="AQ398" i="1"/>
  <c r="AQ874" i="1"/>
  <c r="AQ1128" i="1"/>
  <c r="AQ604" i="1"/>
  <c r="AQ854" i="1"/>
  <c r="AQ1078" i="1"/>
  <c r="AQ370" i="1"/>
  <c r="AQ348" i="1"/>
  <c r="AQ207" i="1"/>
  <c r="AQ1046" i="1"/>
  <c r="AQ73" i="1"/>
  <c r="AQ848" i="1"/>
  <c r="AQ431" i="1"/>
  <c r="AQ1023" i="1"/>
  <c r="AQ623" i="1"/>
  <c r="AQ565" i="1"/>
  <c r="AQ991" i="1"/>
  <c r="AQ526" i="1"/>
  <c r="AQ410" i="1"/>
  <c r="AQ58" i="1"/>
  <c r="AQ865" i="1"/>
  <c r="AQ672" i="1"/>
  <c r="AQ959" i="1"/>
  <c r="AQ1027" i="1"/>
  <c r="AQ379" i="1"/>
  <c r="AQ202" i="1"/>
  <c r="AQ402" i="1"/>
  <c r="AQ554" i="1"/>
  <c r="AQ968" i="1"/>
  <c r="AQ787" i="1"/>
  <c r="AQ1166" i="1"/>
  <c r="AQ80" i="1"/>
  <c r="AQ312" i="1"/>
  <c r="AQ967" i="1"/>
  <c r="AQ807" i="1"/>
  <c r="AQ949" i="1"/>
  <c r="AQ306" i="1"/>
  <c r="AQ1108" i="1"/>
  <c r="AQ1120" i="1"/>
  <c r="AQ1134" i="1"/>
  <c r="AQ345" i="1"/>
  <c r="AQ538" i="1"/>
  <c r="AQ895" i="1"/>
  <c r="AQ1067" i="1"/>
  <c r="AQ1090" i="1"/>
  <c r="AQ14" i="1"/>
  <c r="AQ1041" i="1"/>
  <c r="AQ990" i="1"/>
  <c r="AQ136" i="1"/>
  <c r="AQ1087" i="1"/>
  <c r="AQ1209" i="1"/>
  <c r="AQ381" i="1"/>
  <c r="AQ869" i="1"/>
  <c r="AQ699" i="1"/>
  <c r="AQ741" i="1"/>
  <c r="AQ140" i="1"/>
  <c r="AQ1054" i="1"/>
  <c r="AQ210" i="1"/>
  <c r="AQ821" i="1"/>
  <c r="AQ609" i="1"/>
  <c r="AQ392" i="1"/>
  <c r="AQ46" i="1"/>
  <c r="AQ1063" i="1"/>
  <c r="AQ1010" i="1"/>
  <c r="AQ310" i="1"/>
  <c r="AQ580" i="1"/>
  <c r="AQ610" i="1"/>
  <c r="AQ544" i="1"/>
  <c r="AQ858" i="1"/>
  <c r="AQ674" i="1"/>
  <c r="AQ583" i="1"/>
  <c r="AQ340" i="1"/>
  <c r="AQ1093" i="1"/>
  <c r="AQ1194" i="1"/>
  <c r="AQ742" i="1"/>
  <c r="AQ941" i="1"/>
  <c r="AQ1109" i="1"/>
  <c r="AQ259" i="1"/>
  <c r="AQ653" i="1"/>
  <c r="AQ254" i="1"/>
  <c r="AQ436" i="1"/>
  <c r="AQ799" i="1"/>
  <c r="AQ184" i="1"/>
  <c r="AQ503" i="1"/>
  <c r="AQ1048" i="1"/>
  <c r="AQ302" i="1"/>
  <c r="AQ139" i="1"/>
  <c r="AQ892" i="1"/>
  <c r="AQ305" i="1"/>
  <c r="AQ602" i="1"/>
  <c r="AQ465" i="1"/>
  <c r="AQ123" i="1"/>
  <c r="AQ249" i="1"/>
  <c r="AQ454" i="1"/>
  <c r="AQ706" i="1"/>
  <c r="AQ18" i="1"/>
  <c r="AQ775" i="1"/>
  <c r="AQ705" i="1"/>
  <c r="AQ1017" i="1"/>
  <c r="AQ460" i="1"/>
  <c r="AQ198" i="1"/>
  <c r="AQ645" i="1"/>
  <c r="AQ502" i="1"/>
  <c r="AQ1032" i="1"/>
  <c r="AQ1152" i="1"/>
  <c r="AQ117" i="1"/>
  <c r="AQ41" i="1"/>
  <c r="AQ240" i="1"/>
  <c r="AQ795" i="1"/>
  <c r="AQ437" i="1"/>
  <c r="AQ1050" i="1"/>
  <c r="AQ1001" i="1"/>
  <c r="AQ1021" i="1"/>
  <c r="AQ983" i="1"/>
  <c r="AQ168" i="1"/>
  <c r="AQ9" i="1"/>
  <c r="AQ24" i="1"/>
  <c r="AQ1077" i="1"/>
  <c r="AQ1024" i="1"/>
  <c r="AQ601" i="1"/>
  <c r="AQ68" i="1"/>
  <c r="AQ806" i="1"/>
  <c r="AQ455" i="1"/>
  <c r="AQ1137" i="1"/>
  <c r="AQ616" i="1"/>
  <c r="AQ100" i="1"/>
  <c r="AQ511" i="1"/>
  <c r="AQ826" i="1"/>
  <c r="AQ571" i="1"/>
  <c r="AQ820" i="1"/>
  <c r="AQ644" i="1"/>
  <c r="AQ294" i="1"/>
  <c r="AQ543" i="1"/>
  <c r="AQ555" i="1"/>
  <c r="AQ522" i="1"/>
  <c r="AQ279" i="1"/>
  <c r="AQ563" i="1"/>
  <c r="AQ913" i="1"/>
  <c r="AQ1138" i="1"/>
  <c r="AQ1055" i="1"/>
  <c r="AQ664" i="1"/>
  <c r="AQ549" i="1"/>
  <c r="AQ753" i="1"/>
  <c r="AQ245" i="1"/>
  <c r="AQ470" i="1"/>
  <c r="AQ721" i="1"/>
  <c r="AQ506" i="1"/>
  <c r="AQ137" i="1"/>
  <c r="AQ639" i="1"/>
  <c r="AQ993" i="1"/>
  <c r="AQ29" i="1"/>
  <c r="AQ131" i="1"/>
  <c r="AQ311" i="1"/>
  <c r="AQ864" i="1"/>
  <c r="AQ685" i="1"/>
  <c r="AQ236" i="1"/>
  <c r="AQ173" i="1"/>
  <c r="AQ416" i="1"/>
  <c r="AQ667" i="1"/>
  <c r="AQ263" i="1"/>
  <c r="AQ313" i="1"/>
  <c r="AQ358" i="1"/>
  <c r="AQ449" i="1"/>
  <c r="AQ57" i="1"/>
  <c r="AQ385" i="1"/>
  <c r="AQ1089" i="1"/>
  <c r="AQ63" i="1"/>
  <c r="AQ909" i="1"/>
  <c r="AQ349" i="1"/>
  <c r="AQ748" i="1"/>
  <c r="AQ393" i="1"/>
  <c r="AQ902" i="1"/>
  <c r="AQ1124" i="1"/>
  <c r="AQ755" i="1"/>
  <c r="AQ164" i="1"/>
  <c r="AQ883" i="1"/>
  <c r="AQ296" i="1"/>
  <c r="AQ689" i="1"/>
  <c r="AQ500" i="1"/>
  <c r="AQ577" i="1"/>
  <c r="AQ919" i="1"/>
  <c r="AQ19" i="1"/>
  <c r="AQ1151" i="1"/>
  <c r="AQ303" i="1"/>
  <c r="AQ723" i="1"/>
  <c r="AQ1107" i="1"/>
  <c r="AQ1073" i="1"/>
  <c r="AQ466" i="1"/>
  <c r="AQ655" i="1"/>
  <c r="AQ958" i="1"/>
  <c r="AQ1057" i="1"/>
  <c r="AQ532" i="1"/>
  <c r="AQ172" i="1"/>
  <c r="AQ150" i="1"/>
  <c r="AQ844" i="1"/>
  <c r="AQ1188" i="1"/>
  <c r="AQ341" i="1"/>
  <c r="AQ648" i="1"/>
  <c r="AQ764" i="1"/>
  <c r="AQ25" i="1"/>
  <c r="AQ215" i="1"/>
  <c r="AQ551" i="1"/>
  <c r="AQ901" i="1"/>
  <c r="AQ377" i="1"/>
  <c r="AQ275" i="1"/>
  <c r="AQ324" i="1"/>
  <c r="AQ1173" i="1"/>
  <c r="AQ1025" i="1"/>
  <c r="AQ487" i="1"/>
  <c r="AQ1091" i="1"/>
  <c r="AQ516" i="1"/>
  <c r="AQ274" i="1"/>
  <c r="AQ760" i="1"/>
  <c r="AQ837" i="1"/>
  <c r="AQ512" i="1"/>
  <c r="AQ359" i="1"/>
  <c r="AQ1031" i="1"/>
  <c r="AQ1203" i="1"/>
  <c r="AQ920" i="1"/>
  <c r="AQ900" i="1"/>
  <c r="AQ588" i="1"/>
  <c r="AQ170" i="1"/>
  <c r="AQ928" i="1"/>
  <c r="AQ1141" i="1"/>
  <c r="AQ603" i="1"/>
  <c r="AQ884" i="1"/>
  <c r="AQ1075" i="1"/>
  <c r="AQ1092" i="1"/>
  <c r="AQ870" i="1"/>
  <c r="AQ264" i="1"/>
  <c r="AQ701" i="1"/>
  <c r="AQ446" i="1"/>
  <c r="AQ1207" i="1"/>
  <c r="AQ1086" i="1"/>
  <c r="AQ643" i="1"/>
  <c r="AQ407" i="1"/>
  <c r="AQ876" i="1"/>
  <c r="AQ666" i="1"/>
  <c r="AQ608" i="1"/>
  <c r="AQ389" i="1"/>
  <c r="AQ618" i="1"/>
  <c r="AQ227" i="1"/>
  <c r="AQ261" i="1"/>
  <c r="AQ751" i="1"/>
  <c r="AQ1154" i="1"/>
  <c r="AQ903" i="1"/>
  <c r="AQ829" i="1"/>
  <c r="AQ894" i="1"/>
  <c r="AQ203" i="1"/>
  <c r="AQ989" i="1"/>
  <c r="AQ593" i="1"/>
  <c r="AQ630" i="1"/>
  <c r="AQ791" i="1"/>
  <c r="AQ39" i="1"/>
  <c r="AQ1043" i="1"/>
  <c r="AQ766" i="1"/>
  <c r="AQ1053" i="1"/>
  <c r="AQ99" i="1"/>
  <c r="AQ1069" i="1"/>
  <c r="AQ1052" i="1"/>
  <c r="AQ832" i="1"/>
  <c r="AQ442" i="1"/>
  <c r="AQ746" i="1"/>
  <c r="AQ271" i="1"/>
  <c r="AQ1196" i="1"/>
  <c r="AQ962" i="1"/>
  <c r="AQ456" i="1"/>
  <c r="AQ101" i="1"/>
  <c r="AQ433" i="1"/>
  <c r="AQ343" i="1"/>
  <c r="AQ318" i="1"/>
  <c r="AQ617" i="1"/>
  <c r="AQ49" i="1"/>
  <c r="AQ798" i="1"/>
  <c r="AQ232" i="1"/>
  <c r="AQ75" i="1"/>
  <c r="AQ531" i="1"/>
  <c r="AQ520" i="1"/>
  <c r="AQ722" i="1"/>
  <c r="AQ395" i="1"/>
  <c r="AQ931" i="1"/>
  <c r="AQ273" i="1"/>
  <c r="AQ428" i="1"/>
  <c r="AQ781" i="1"/>
  <c r="AQ960" i="1"/>
  <c r="AQ145" i="1"/>
  <c r="AQ816" i="1"/>
  <c r="AQ594" i="1"/>
  <c r="AQ332" i="1"/>
  <c r="AQ269" i="1"/>
  <c r="AQ734" i="1"/>
  <c r="AQ704" i="1"/>
  <c r="AQ996" i="1"/>
  <c r="AQ688" i="1"/>
  <c r="AQ32" i="1"/>
  <c r="AQ700" i="1"/>
  <c r="AQ122" i="1"/>
  <c r="AQ831" i="1"/>
  <c r="AQ897" i="1"/>
  <c r="AQ1165" i="1"/>
  <c r="AQ376" i="1"/>
  <c r="AQ366" i="1"/>
  <c r="AQ382" i="1"/>
  <c r="AQ561" i="1"/>
  <c r="AQ524" i="1"/>
  <c r="AQ927" i="1"/>
  <c r="AQ458" i="1"/>
  <c r="AQ443" i="1"/>
  <c r="AQ918" i="1"/>
  <c r="AQ397" i="1"/>
  <c r="AQ786" i="1"/>
  <c r="AQ868" i="1"/>
  <c r="AQ788" i="1"/>
  <c r="AQ1170" i="1"/>
  <c r="AQ144" i="1"/>
  <c r="AQ347" i="1"/>
  <c r="AQ368" i="1"/>
  <c r="AQ534" i="1"/>
  <c r="AQ515" i="1"/>
  <c r="AQ434" i="1"/>
  <c r="AQ175" i="1"/>
  <c r="AQ315" i="1"/>
  <c r="AQ586" i="1"/>
  <c r="AQ823" i="1"/>
  <c r="AQ1172" i="1"/>
  <c r="AQ976" i="1"/>
  <c r="AQ111" i="1"/>
  <c r="AQ171" i="1"/>
  <c r="AQ756" i="1"/>
  <c r="AQ693" i="1"/>
  <c r="AQ225" i="1"/>
  <c r="AQ650" i="1"/>
  <c r="AQ675" i="1"/>
  <c r="AQ200" i="1"/>
  <c r="AQ357" i="1"/>
  <c r="AQ253" i="1"/>
  <c r="AQ537" i="1"/>
  <c r="AQ1144" i="1"/>
  <c r="AQ519" i="1"/>
  <c r="AQ31" i="1"/>
  <c r="AQ328" i="1"/>
  <c r="AQ1187" i="1"/>
  <c r="AQ528" i="1"/>
  <c r="AQ622" i="1"/>
  <c r="AQ380" i="1"/>
  <c r="AQ367" i="1"/>
  <c r="AQ822" i="1"/>
  <c r="AQ719" i="1"/>
  <c r="AQ811" i="1"/>
  <c r="AQ102" i="1"/>
  <c r="AQ154" i="1"/>
  <c r="AQ45" i="1"/>
  <c r="AQ852" i="1"/>
  <c r="AQ992" i="1"/>
  <c r="AQ229" i="1"/>
  <c r="AQ905" i="1"/>
  <c r="AQ188" i="1"/>
  <c r="AQ582" i="1"/>
  <c r="AQ333" i="1"/>
  <c r="AQ973" i="1"/>
  <c r="AQ717" i="1"/>
  <c r="AQ235" i="1"/>
  <c r="AQ984" i="1"/>
  <c r="AQ773" i="1"/>
  <c r="AQ970" i="1"/>
  <c r="AQ176" i="1"/>
  <c r="AQ371" i="1"/>
  <c r="AQ815" i="1"/>
  <c r="AQ1099" i="1"/>
  <c r="AQ783" i="1"/>
  <c r="AQ680" i="1"/>
  <c r="AQ800" i="1"/>
  <c r="AQ291" i="1"/>
  <c r="AQ250" i="1"/>
  <c r="AQ94" i="1"/>
  <c r="AQ974" i="1"/>
  <c r="AQ467" i="1"/>
  <c r="AQ364" i="1"/>
  <c r="AQ906" i="1"/>
  <c r="AQ692" i="1"/>
  <c r="AQ323" i="1"/>
  <c r="AQ1018" i="1"/>
  <c r="AQ929" i="1"/>
  <c r="AQ10" i="1"/>
  <c r="AQ365" i="1"/>
  <c r="AQ921" i="1"/>
  <c r="AQ141" i="1"/>
  <c r="AQ505" i="1"/>
  <c r="AQ981" i="1"/>
  <c r="AQ266" i="1"/>
  <c r="AQ924" i="1"/>
  <c r="AQ556" i="1"/>
  <c r="AQ1129" i="1"/>
  <c r="AQ1148" i="1"/>
  <c r="AQ72" i="1"/>
  <c r="AQ59" i="1"/>
  <c r="AQ676" i="1"/>
  <c r="AQ684" i="1"/>
  <c r="AQ612" i="1"/>
  <c r="AQ301" i="1"/>
  <c r="AQ550" i="1"/>
  <c r="AQ473" i="1"/>
  <c r="AQ813" i="1"/>
  <c r="AQ1042" i="1"/>
  <c r="AQ671" i="1"/>
  <c r="AQ224" i="1"/>
  <c r="AQ611" i="1"/>
  <c r="AQ642" i="1"/>
  <c r="AQ878" i="1"/>
  <c r="AQ316" i="1"/>
  <c r="AQ247" i="1"/>
  <c r="AQ635" i="1"/>
  <c r="AQ1157" i="1"/>
  <c r="AQ916" i="1"/>
  <c r="AQ1059" i="1"/>
  <c r="AQ836" i="1"/>
  <c r="AQ213" i="1"/>
  <c r="AQ907" i="1"/>
  <c r="AQ1183" i="1"/>
  <c r="AQ770" i="1"/>
  <c r="AQ133" i="1"/>
  <c r="AQ363" i="1"/>
  <c r="AQ1016" i="1"/>
  <c r="AQ735" i="1"/>
  <c r="AQ17" i="1"/>
  <c r="AQ90" i="1"/>
  <c r="AQ174" i="1"/>
  <c r="AQ535" i="1"/>
  <c r="AQ1070" i="1"/>
  <c r="AQ569" i="1"/>
  <c r="AQ183" i="1"/>
  <c r="AQ683" i="1"/>
  <c r="AQ230" i="1"/>
  <c r="AQ298" i="1"/>
  <c r="AQ1116" i="1"/>
  <c r="AQ178" i="1"/>
  <c r="AQ43" i="1"/>
  <c r="AQ835" i="1"/>
  <c r="AQ329" i="1"/>
  <c r="AQ533" i="1"/>
  <c r="AQ1028" i="1"/>
  <c r="AQ768" i="1"/>
  <c r="AQ725" i="1"/>
  <c r="AQ91" i="1"/>
  <c r="AQ396" i="1"/>
  <c r="AQ1000" i="1"/>
  <c r="AQ1002" i="1"/>
  <c r="AQ206" i="1"/>
  <c r="AQ794" i="1"/>
  <c r="AQ1097" i="1"/>
  <c r="AQ562" i="1"/>
  <c r="AQ875" i="1"/>
  <c r="AQ946" i="1"/>
  <c r="AQ16" i="1"/>
  <c r="AQ932" i="1"/>
  <c r="AQ1155" i="1"/>
  <c r="AQ492" i="1"/>
  <c r="AQ1190" i="1"/>
  <c r="AQ1136" i="1"/>
  <c r="AQ98" i="1"/>
  <c r="AQ728" i="1"/>
  <c r="AQ712" i="1"/>
  <c r="AQ529" i="1"/>
  <c r="AQ709" i="1"/>
  <c r="AQ637" i="1"/>
  <c r="AQ484" i="1"/>
  <c r="AQ809" i="1"/>
  <c r="AQ1112" i="1"/>
  <c r="AQ189" i="1"/>
  <c r="AQ504" i="1"/>
  <c r="AQ729" i="1"/>
  <c r="AQ560" i="1"/>
  <c r="AQ647" i="1"/>
  <c r="AQ1178" i="1"/>
  <c r="AQ1051" i="1"/>
  <c r="AQ400" i="1"/>
  <c r="AQ51" i="1"/>
  <c r="AQ572" i="1"/>
  <c r="AQ752" i="1"/>
  <c r="AQ698" i="1"/>
  <c r="AQ272" i="1"/>
  <c r="AQ403" i="1"/>
  <c r="AQ763" i="1"/>
  <c r="AQ401" i="1"/>
  <c r="AQ710" i="1"/>
  <c r="AQ509" i="1"/>
  <c r="AQ530" i="1"/>
  <c r="AQ668" i="1"/>
  <c r="AQ384" i="1"/>
  <c r="AQ426" i="1"/>
  <c r="AQ128" i="1"/>
  <c r="AQ856" i="1"/>
  <c r="AQ219" i="1"/>
  <c r="AQ1175" i="1"/>
  <c r="AQ352" i="1"/>
  <c r="AQ155" i="1"/>
  <c r="AQ567" i="1"/>
  <c r="AQ448" i="1"/>
  <c r="AQ108" i="1"/>
  <c r="AQ660" i="1"/>
  <c r="AQ445" i="1"/>
  <c r="AQ879" i="1"/>
  <c r="AQ1153" i="1"/>
  <c r="AQ978" i="1"/>
  <c r="AQ417" i="1"/>
  <c r="AQ590" i="1"/>
  <c r="AQ1110" i="1"/>
  <c r="AQ933" i="1"/>
  <c r="AQ587" i="1"/>
  <c r="AQ652" i="1"/>
  <c r="AQ1164" i="1"/>
  <c r="AQ353" i="1"/>
  <c r="AQ796" i="1"/>
  <c r="AQ496" i="1"/>
  <c r="AQ408" i="1"/>
  <c r="AQ268" i="1"/>
  <c r="AQ97" i="1"/>
  <c r="AQ478" i="1"/>
  <c r="AQ541" i="1"/>
  <c r="AQ28" i="1"/>
  <c r="AQ658" i="1"/>
  <c r="AQ819" i="1"/>
  <c r="AQ248" i="1"/>
  <c r="AQ148" i="1"/>
  <c r="AQ726" i="1"/>
  <c r="AQ34" i="1"/>
  <c r="AQ634" i="1"/>
  <c r="AQ218" i="1"/>
  <c r="AQ238" i="1"/>
  <c r="AQ1083" i="1"/>
  <c r="AQ356" i="1"/>
  <c r="AQ231" i="1"/>
  <c r="AQ304" i="1"/>
  <c r="AQ828" i="1"/>
  <c r="AQ7" i="1"/>
  <c r="AQ553" i="1"/>
  <c r="AQ986" i="1"/>
  <c r="AQ812" i="1"/>
  <c r="AQ234" i="1"/>
  <c r="AQ197" i="1"/>
  <c r="AQ678" i="1"/>
  <c r="AQ222" i="1"/>
  <c r="AQ1009" i="1"/>
  <c r="AQ899" i="1"/>
  <c r="AQ334" i="1"/>
  <c r="AQ129" i="1"/>
  <c r="AQ1022" i="1"/>
  <c r="AQ1100" i="1"/>
  <c r="AQ1015" i="1"/>
  <c r="AQ420" i="1"/>
  <c r="AQ507" i="1"/>
  <c r="AQ744" i="1"/>
  <c r="AQ517" i="1"/>
  <c r="AQ548" i="1"/>
  <c r="AQ591" i="1"/>
  <c r="AQ226" i="1"/>
  <c r="AQ950" i="1"/>
  <c r="AQ190" i="1"/>
  <c r="AQ320" i="1"/>
  <c r="AQ495" i="1"/>
  <c r="AQ777" i="1"/>
  <c r="AQ36" i="1"/>
  <c r="AQ782" i="1"/>
  <c r="AQ1036" i="1"/>
  <c r="AQ158" i="1"/>
  <c r="AQ74" i="1"/>
  <c r="AQ797" i="1"/>
  <c r="AQ749" i="1"/>
  <c r="AQ896" i="1"/>
  <c r="AQ160" i="1"/>
  <c r="AQ109" i="1"/>
  <c r="AQ191" i="1"/>
  <c r="AQ847" i="1"/>
  <c r="AQ1133" i="1"/>
  <c r="AQ1131" i="1"/>
  <c r="AQ605" i="1"/>
  <c r="AQ827" i="1"/>
  <c r="AQ1135" i="1"/>
  <c r="AQ216" i="1"/>
  <c r="AQ736" i="1"/>
  <c r="AQ670" i="1"/>
  <c r="AQ887" i="1"/>
  <c r="AQ490" i="1"/>
  <c r="AQ262" i="1"/>
  <c r="AQ1193" i="1"/>
  <c r="AQ624" i="1"/>
  <c r="AQ346" i="1"/>
  <c r="AQ54" i="1"/>
  <c r="AQ149" i="1"/>
  <c r="AQ214" i="1"/>
  <c r="AQ451" i="1"/>
  <c r="AQ50" i="1"/>
  <c r="AQ1177" i="1"/>
  <c r="AQ161" i="1"/>
  <c r="AQ841" i="1"/>
  <c r="AQ995" i="1"/>
  <c r="AQ877" i="1"/>
  <c r="AQ979" i="1"/>
  <c r="AQ542" i="1"/>
  <c r="AQ910" i="1"/>
  <c r="AQ1189" i="1"/>
  <c r="AQ778" i="1"/>
  <c r="AQ662" i="1"/>
  <c r="AQ771" i="1"/>
  <c r="AQ595" i="1"/>
  <c r="AQ629" i="1"/>
  <c r="AQ15" i="1"/>
  <c r="AQ614" i="1"/>
  <c r="AQ982" i="1"/>
  <c r="AQ681" i="1"/>
  <c r="AQ727" i="1"/>
  <c r="AQ53" i="1"/>
  <c r="AQ281" i="1"/>
  <c r="AQ44" i="1"/>
  <c r="AQ1184" i="1"/>
  <c r="AQ690" i="1"/>
  <c r="AQ579" i="1"/>
  <c r="AQ1104" i="1"/>
  <c r="AQ289" i="1"/>
  <c r="AQ1094" i="1"/>
  <c r="AQ802" i="1"/>
  <c r="AQ497" i="1"/>
  <c r="AQ615" i="1"/>
  <c r="AQ661" i="1"/>
  <c r="AQ527" i="1"/>
  <c r="AQ435" i="1"/>
  <c r="AQ686" i="1"/>
  <c r="AQ180" i="1"/>
  <c r="AQ1145" i="1"/>
  <c r="AQ27" i="1"/>
  <c r="AQ955" i="1"/>
  <c r="AQ641" i="1"/>
  <c r="AQ375" i="1"/>
  <c r="AQ971" i="1"/>
  <c r="AQ71" i="1"/>
  <c r="AQ373" i="1"/>
  <c r="AQ246" i="1"/>
  <c r="AQ209" i="1"/>
  <c r="AQ499" i="1"/>
  <c r="AQ880" i="1"/>
  <c r="AQ873" i="1"/>
  <c r="AQ570" i="1"/>
  <c r="AQ270" i="1"/>
  <c r="AQ987" i="1"/>
  <c r="AQ840" i="1"/>
  <c r="AQ575" i="1"/>
  <c r="AQ838" i="1"/>
  <c r="AQ157" i="1"/>
  <c r="AQ309" i="1"/>
  <c r="AQ65" i="1"/>
  <c r="AQ89" i="1"/>
  <c r="AQ999" i="1"/>
  <c r="AQ568" i="1"/>
  <c r="AQ1149" i="1"/>
  <c r="AQ893" i="1"/>
  <c r="AQ1195" i="1"/>
  <c r="AQ22" i="1"/>
  <c r="AQ917" i="1"/>
  <c r="AQ1008" i="1"/>
  <c r="AQ1174" i="1"/>
  <c r="AQ165" i="1"/>
  <c r="AQ121" i="1"/>
  <c r="AQ1204" i="1"/>
  <c r="AQ1039" i="1"/>
  <c r="AQ88" i="1"/>
  <c r="AQ1082" i="1"/>
  <c r="AQ696" i="1"/>
  <c r="AQ1181" i="1"/>
  <c r="AQ843" i="1"/>
  <c r="AQ288" i="1"/>
  <c r="AQ585" i="1"/>
  <c r="AQ651" i="1"/>
  <c r="AQ1150" i="1"/>
  <c r="AQ945" i="1"/>
  <c r="AQ1037" i="1"/>
  <c r="AQ694" i="1"/>
  <c r="AQ1186" i="1"/>
  <c r="AQ112" i="1"/>
  <c r="AQ427" i="1"/>
  <c r="AQ62" i="1"/>
  <c r="AQ888" i="1"/>
  <c r="AQ925" i="1"/>
  <c r="AQ169" i="1"/>
  <c r="AQ233" i="1"/>
  <c r="AQ185" i="1"/>
  <c r="AQ573" i="1"/>
  <c r="AQ957" i="1"/>
  <c r="AQ1006" i="1"/>
  <c r="AQ792" i="1"/>
  <c r="AQ1167" i="1"/>
  <c r="AQ540" i="1"/>
  <c r="AQ589" i="1"/>
  <c r="AQ494" i="1"/>
  <c r="AQ107" i="1"/>
  <c r="AQ459" i="1"/>
  <c r="AQ1030" i="1"/>
  <c r="AQ119" i="1"/>
  <c r="AQ697" i="1"/>
  <c r="AQ1191" i="1"/>
  <c r="AQ824" i="1"/>
  <c r="AQ938" i="1"/>
  <c r="AQ814" i="1"/>
  <c r="AQ1080" i="1"/>
  <c r="AQ421" i="1"/>
  <c r="AQ162" i="1"/>
  <c r="AQ514" i="1"/>
  <c r="AQ1185" i="1"/>
  <c r="AQ388" i="1"/>
  <c r="AQ192" i="1"/>
  <c r="AQ1180" i="1"/>
  <c r="AQ290" i="1"/>
  <c r="AQ120" i="1"/>
  <c r="AQ1020" i="1"/>
  <c r="AQ179" i="1"/>
  <c r="AQ110" i="1"/>
  <c r="AQ599" i="1"/>
  <c r="AQ1047" i="1"/>
  <c r="AQ321" i="1"/>
  <c r="AQ13" i="1"/>
  <c r="AQ805" i="1"/>
  <c r="AQ628" i="1"/>
  <c r="AQ1171" i="1"/>
  <c r="AQ404" i="1"/>
  <c r="AQ994" i="1"/>
  <c r="AQ212" i="1"/>
  <c r="AQ1068" i="1"/>
  <c r="AQ1033" i="1"/>
  <c r="AQ260" i="1"/>
  <c r="AQ299" i="1"/>
  <c r="AQ1011" i="1"/>
  <c r="AQ947" i="1"/>
  <c r="AQ761" i="1"/>
  <c r="AQ597" i="1"/>
  <c r="AQ1176" i="1"/>
  <c r="AQ415" i="1"/>
  <c r="AQ153" i="1"/>
  <c r="AQ177" i="1"/>
  <c r="AQ104" i="1"/>
  <c r="AQ558" i="1"/>
  <c r="AQ475" i="1"/>
  <c r="AQ714" i="1"/>
  <c r="AQ513" i="1"/>
  <c r="AQ1040" i="1"/>
  <c r="AQ621" i="1"/>
  <c r="AQ914" i="1"/>
  <c r="AQ85" i="1"/>
  <c r="AQ450" i="1"/>
  <c r="AQ926" i="1"/>
  <c r="AQ481" i="1"/>
  <c r="AQ1013" i="1"/>
  <c r="AQ1127" i="1"/>
  <c r="AQ846" i="1"/>
  <c r="AQ1139" i="1"/>
  <c r="AQ810" i="1"/>
  <c r="AQ405" i="1"/>
  <c r="AQ489" i="1"/>
  <c r="AQ1072" i="1"/>
  <c r="AQ1003" i="1"/>
  <c r="AQ425" i="1"/>
  <c r="AQ997" i="1"/>
  <c r="AQ452" i="1"/>
  <c r="AQ793" i="1"/>
  <c r="AQ462" i="1"/>
  <c r="AQ564" i="1"/>
  <c r="AQ1114" i="1"/>
  <c r="AQ785" i="1"/>
  <c r="AQ872" i="1"/>
  <c r="AQ720" i="1"/>
  <c r="AQ1169" i="1"/>
  <c r="AQ280" i="1"/>
  <c r="AQ607" i="1"/>
  <c r="AQ78" i="1"/>
  <c r="AQ842" i="1"/>
  <c r="AQ1146" i="1"/>
  <c r="AQ930" i="1"/>
  <c r="AQ908" i="1"/>
  <c r="AQ964" i="1"/>
  <c r="AQ52" i="1"/>
  <c r="AQ37" i="1"/>
  <c r="AQ1056" i="1"/>
  <c r="AQ613" i="1"/>
  <c r="AQ953" i="1"/>
  <c r="AQ42" i="1"/>
  <c r="AQ491" i="1"/>
  <c r="AQ472" i="1"/>
  <c r="AQ620" i="1"/>
  <c r="AQ1192" i="1"/>
  <c r="AQ55" i="1"/>
  <c r="AQ1074" i="1"/>
  <c r="AQ1029" i="1"/>
  <c r="AQ1200" i="1"/>
  <c r="AQ134" i="1"/>
  <c r="AQ6" i="1"/>
  <c r="AQ4" i="1"/>
  <c r="AQ5" i="1"/>
  <c r="AR5" i="1"/>
  <c r="AR4" i="1"/>
  <c r="AR6" i="1"/>
  <c r="AS4" i="1"/>
  <c r="AS5" i="1"/>
  <c r="AS6" i="1"/>
  <c r="CS1098" i="1"/>
  <c r="CR558" i="1"/>
  <c r="CV102" i="1"/>
  <c r="CT703" i="1"/>
  <c r="CW996" i="1"/>
  <c r="CS102" i="1"/>
  <c r="CT250" i="1"/>
  <c r="CV558" i="1"/>
  <c r="CV996" i="1"/>
  <c r="CT102" i="1"/>
  <c r="CR544" i="1"/>
  <c r="CR637" i="1"/>
  <c r="CU1119" i="1"/>
  <c r="CV250" i="1"/>
  <c r="CT570" i="1"/>
  <c r="CS570" i="1"/>
  <c r="CT1098" i="1"/>
  <c r="CU996" i="1"/>
  <c r="CS637" i="1"/>
  <c r="CR250" i="1"/>
  <c r="CR1098" i="1"/>
  <c r="CV1119" i="1"/>
  <c r="CS1119" i="1"/>
  <c r="CW703" i="1"/>
  <c r="CS250" i="1"/>
  <c r="CV637" i="1"/>
  <c r="CU558" i="1"/>
  <c r="CR1119" i="1"/>
  <c r="CW570" i="1"/>
  <c r="CU703" i="1"/>
  <c r="CW558" i="1"/>
  <c r="CU570" i="1"/>
  <c r="CV570" i="1"/>
  <c r="CS996" i="1"/>
  <c r="CT637" i="1"/>
  <c r="CV703" i="1"/>
  <c r="CT996" i="1"/>
  <c r="CW102" i="1"/>
  <c r="CT544" i="1"/>
  <c r="CR102" i="1"/>
  <c r="CV1098" i="1"/>
  <c r="CW1098" i="1"/>
  <c r="CW637" i="1"/>
  <c r="CU637" i="1"/>
  <c r="CR703" i="1"/>
  <c r="CR570" i="1"/>
  <c r="CT1119" i="1"/>
  <c r="CU250" i="1"/>
  <c r="CV544" i="1"/>
  <c r="CT558" i="1"/>
  <c r="CS544" i="1"/>
  <c r="CS558" i="1"/>
  <c r="CU1098" i="1"/>
  <c r="CW544" i="1"/>
  <c r="CW250" i="1"/>
  <c r="CS703" i="1"/>
  <c r="CR996" i="1"/>
  <c r="CU102" i="1"/>
  <c r="CW1119" i="1"/>
  <c r="CU544" i="1"/>
  <c r="CR774" i="1"/>
  <c r="CT909" i="1"/>
  <c r="CU1131" i="1"/>
  <c r="CW1131" i="1"/>
  <c r="CS413" i="1"/>
  <c r="CS909" i="1"/>
  <c r="CR1131" i="1"/>
  <c r="CV774" i="1"/>
  <c r="CR909" i="1"/>
  <c r="CS620" i="1"/>
  <c r="CU1074" i="1"/>
  <c r="CV1074" i="1"/>
  <c r="CW1051" i="1"/>
  <c r="CS400" i="1"/>
  <c r="CS1051" i="1"/>
  <c r="CU1051" i="1"/>
  <c r="CW804" i="1"/>
  <c r="CS1131" i="1"/>
  <c r="CT549" i="1"/>
  <c r="CU549" i="1"/>
  <c r="CW1074" i="1"/>
  <c r="CV413" i="1"/>
  <c r="CW909" i="1"/>
  <c r="CT804" i="1"/>
  <c r="CT1131" i="1"/>
  <c r="CR620" i="1"/>
  <c r="CU774" i="1"/>
  <c r="CS549" i="1"/>
  <c r="CR1074" i="1"/>
  <c r="CU620" i="1"/>
  <c r="CU804" i="1"/>
  <c r="CU400" i="1"/>
  <c r="CS804" i="1"/>
  <c r="CS1074" i="1"/>
  <c r="CV400" i="1"/>
  <c r="CV909" i="1"/>
  <c r="CV1051" i="1"/>
  <c r="CT413" i="1"/>
  <c r="CU413" i="1"/>
  <c r="CV549" i="1"/>
  <c r="CW774" i="1"/>
  <c r="CR413" i="1"/>
  <c r="CR1051" i="1"/>
  <c r="CR804" i="1"/>
  <c r="CT1074" i="1"/>
  <c r="CW549" i="1"/>
  <c r="CV1131" i="1"/>
  <c r="CR549" i="1"/>
  <c r="CR400" i="1"/>
  <c r="CS774" i="1"/>
  <c r="CW400" i="1"/>
  <c r="CT400" i="1"/>
  <c r="CW620" i="1"/>
  <c r="CV804" i="1"/>
  <c r="CV620" i="1"/>
  <c r="CU909" i="1"/>
  <c r="CW413" i="1"/>
  <c r="CT774" i="1"/>
  <c r="CT1051" i="1"/>
  <c r="CT620" i="1"/>
  <c r="CR824" i="1"/>
  <c r="CR416" i="1"/>
  <c r="CT1045" i="1"/>
  <c r="CU1045" i="1"/>
  <c r="CW824" i="1"/>
  <c r="CT416" i="1"/>
  <c r="CU1030" i="1"/>
  <c r="CV426" i="1"/>
  <c r="CU416" i="1"/>
  <c r="CW416" i="1"/>
  <c r="CT822" i="1"/>
  <c r="CW94" i="1"/>
  <c r="CV1030" i="1"/>
  <c r="CU822" i="1"/>
  <c r="CV94" i="1"/>
  <c r="CV163" i="1"/>
  <c r="CU94" i="1"/>
  <c r="CS163" i="1"/>
  <c r="CR1166" i="1"/>
  <c r="CW1045" i="1"/>
  <c r="CR713" i="1"/>
  <c r="CW1030" i="1"/>
  <c r="CT713" i="1"/>
  <c r="CW163" i="1"/>
  <c r="CR163" i="1"/>
  <c r="CS1166" i="1"/>
  <c r="CS94" i="1"/>
  <c r="CT94" i="1"/>
  <c r="CV824" i="1"/>
  <c r="CT163" i="1"/>
  <c r="CS416" i="1"/>
  <c r="CV1045" i="1"/>
  <c r="CV713" i="1"/>
  <c r="CU426" i="1"/>
  <c r="CU163" i="1"/>
  <c r="CT426" i="1"/>
  <c r="CU713" i="1"/>
  <c r="CS824" i="1"/>
  <c r="CU824" i="1"/>
  <c r="CT1166" i="1"/>
  <c r="CR822" i="1"/>
  <c r="CV822" i="1"/>
  <c r="CT1030" i="1"/>
  <c r="CS426" i="1"/>
  <c r="CT824" i="1"/>
  <c r="CW713" i="1"/>
  <c r="CR1030" i="1"/>
  <c r="CS713" i="1"/>
  <c r="CW426" i="1"/>
  <c r="CS822" i="1"/>
  <c r="CS1030" i="1"/>
  <c r="CR426" i="1"/>
  <c r="CS1045" i="1"/>
  <c r="CR94" i="1"/>
  <c r="CW822" i="1"/>
  <c r="CU1166" i="1"/>
  <c r="CW1166" i="1"/>
  <c r="CV1166" i="1"/>
  <c r="CV416" i="1"/>
  <c r="CR1045" i="1"/>
  <c r="CR370" i="1"/>
  <c r="CS1107" i="1"/>
  <c r="CW338" i="1"/>
  <c r="CW993" i="1"/>
  <c r="CT567" i="1"/>
  <c r="CV515" i="1"/>
  <c r="CV338" i="1"/>
  <c r="CS338" i="1"/>
  <c r="CV833" i="1"/>
  <c r="CT366" i="1"/>
  <c r="CU1107" i="1"/>
  <c r="CT833" i="1"/>
  <c r="CS833" i="1"/>
  <c r="CW1012" i="1"/>
  <c r="CR1012" i="1"/>
  <c r="CU993" i="1"/>
  <c r="CV567" i="1"/>
  <c r="CV1012" i="1"/>
  <c r="CT515" i="1"/>
  <c r="CV1107" i="1"/>
  <c r="CT338" i="1"/>
  <c r="CV993" i="1"/>
  <c r="CU366" i="1"/>
  <c r="CU370" i="1"/>
  <c r="CR366" i="1"/>
  <c r="CT1107" i="1"/>
  <c r="CR338" i="1"/>
  <c r="CR1107" i="1"/>
  <c r="CW515" i="1"/>
  <c r="CW1107" i="1"/>
  <c r="CU1012" i="1"/>
  <c r="CS370" i="1"/>
  <c r="CS537" i="1"/>
  <c r="CW366" i="1"/>
  <c r="CS366" i="1"/>
  <c r="CU515" i="1"/>
  <c r="CT370" i="1"/>
  <c r="CU567" i="1"/>
  <c r="CS1012" i="1"/>
  <c r="CW567" i="1"/>
  <c r="CR515" i="1"/>
  <c r="CS567" i="1"/>
  <c r="CT993" i="1"/>
  <c r="CR537" i="1"/>
  <c r="CR993" i="1"/>
  <c r="CR833" i="1"/>
  <c r="CW370" i="1"/>
  <c r="CW833" i="1"/>
  <c r="CU338" i="1"/>
  <c r="CT537" i="1"/>
  <c r="CV366" i="1"/>
  <c r="CU537" i="1"/>
  <c r="CS993" i="1"/>
  <c r="CS515" i="1"/>
  <c r="CU833" i="1"/>
  <c r="CW537" i="1"/>
  <c r="CV537" i="1"/>
  <c r="CV370" i="1"/>
  <c r="CR567" i="1"/>
  <c r="CT1012" i="1"/>
  <c r="CS97" i="1"/>
  <c r="CR1058" i="1"/>
  <c r="CS645" i="1"/>
  <c r="CR645" i="1"/>
  <c r="CT97" i="1"/>
  <c r="CR474" i="1"/>
  <c r="CS1058" i="1"/>
  <c r="CU231" i="1"/>
  <c r="CT935" i="1"/>
  <c r="CS231" i="1"/>
  <c r="CV97" i="1"/>
  <c r="CT231" i="1"/>
  <c r="CU935" i="1"/>
  <c r="CR935" i="1"/>
  <c r="CT474" i="1"/>
  <c r="CW935" i="1"/>
  <c r="CW645" i="1"/>
  <c r="CS474" i="1"/>
  <c r="CW474" i="1"/>
  <c r="CR587" i="1"/>
  <c r="CV231" i="1"/>
  <c r="CU1058" i="1"/>
  <c r="CU474" i="1"/>
  <c r="CR231" i="1"/>
  <c r="CS935" i="1"/>
  <c r="CV645" i="1"/>
  <c r="CV474" i="1"/>
  <c r="CU587" i="1"/>
  <c r="CV935" i="1"/>
  <c r="CV1058" i="1"/>
  <c r="CW97" i="1"/>
  <c r="CW587" i="1"/>
  <c r="CT645" i="1"/>
  <c r="CU97" i="1"/>
  <c r="CR97" i="1"/>
  <c r="CU645" i="1"/>
  <c r="CV587" i="1"/>
  <c r="CT587" i="1"/>
  <c r="CS587" i="1"/>
  <c r="CW1058" i="1"/>
  <c r="CT1058" i="1"/>
  <c r="CW231" i="1"/>
  <c r="CT200" i="1"/>
  <c r="CV202" i="1"/>
  <c r="CW169" i="1"/>
  <c r="CV976" i="1"/>
  <c r="CU976" i="1"/>
  <c r="CR229" i="1"/>
  <c r="CU169" i="1"/>
  <c r="CU568" i="1"/>
  <c r="CW229" i="1"/>
  <c r="CT568" i="1"/>
  <c r="CS883" i="1"/>
  <c r="CR976" i="1"/>
  <c r="CS568" i="1"/>
  <c r="CU200" i="1"/>
  <c r="CS229" i="1"/>
  <c r="CW202" i="1"/>
  <c r="CU230" i="1"/>
  <c r="CU229" i="1"/>
  <c r="CR717" i="1"/>
  <c r="CT976" i="1"/>
  <c r="CS976" i="1"/>
  <c r="CS202" i="1"/>
  <c r="CW883" i="1"/>
  <c r="CT883" i="1"/>
  <c r="CV229" i="1"/>
  <c r="CS230" i="1"/>
  <c r="CT230" i="1"/>
  <c r="CS786" i="1"/>
  <c r="CR202" i="1"/>
  <c r="CU717" i="1"/>
  <c r="CS200" i="1"/>
  <c r="CR568" i="1"/>
  <c r="CS717" i="1"/>
  <c r="CR200" i="1"/>
  <c r="CT169" i="1"/>
  <c r="CU202" i="1"/>
  <c r="CW568" i="1"/>
  <c r="CV230" i="1"/>
  <c r="CV200" i="1"/>
  <c r="CU786" i="1"/>
  <c r="CT717" i="1"/>
  <c r="CW200" i="1"/>
  <c r="CR169" i="1"/>
  <c r="CV169" i="1"/>
  <c r="CW976" i="1"/>
  <c r="CV786" i="1"/>
  <c r="CR230" i="1"/>
  <c r="CW230" i="1"/>
  <c r="CW717" i="1"/>
  <c r="CS169" i="1"/>
  <c r="CU883" i="1"/>
  <c r="CV568" i="1"/>
  <c r="CV883" i="1"/>
  <c r="CT786" i="1"/>
  <c r="CV717" i="1"/>
  <c r="CR786" i="1"/>
  <c r="CT229" i="1"/>
  <c r="CW786" i="1"/>
  <c r="CT202" i="1"/>
  <c r="CR883" i="1"/>
  <c r="CR135" i="1"/>
  <c r="CW941" i="1"/>
  <c r="CR407" i="1"/>
  <c r="CU1013" i="1"/>
  <c r="CU240" i="1"/>
  <c r="CV595" i="1"/>
  <c r="CW212" i="1"/>
  <c r="CW917" i="1"/>
  <c r="CS240" i="1"/>
  <c r="CT667" i="1"/>
  <c r="CT212" i="1"/>
  <c r="CV667" i="1"/>
  <c r="CW667" i="1"/>
  <c r="CU667" i="1"/>
  <c r="CW135" i="1"/>
  <c r="CU941" i="1"/>
  <c r="CU513" i="1"/>
  <c r="CV941" i="1"/>
  <c r="CV1013" i="1"/>
  <c r="CS917" i="1"/>
  <c r="CR240" i="1"/>
  <c r="CV135" i="1"/>
  <c r="CR941" i="1"/>
  <c r="CS135" i="1"/>
  <c r="CS595" i="1"/>
  <c r="CR667" i="1"/>
  <c r="CV407" i="1"/>
  <c r="CU595" i="1"/>
  <c r="CW1013" i="1"/>
  <c r="CU135" i="1"/>
  <c r="CT407" i="1"/>
  <c r="CT1013" i="1"/>
  <c r="CR1013" i="1"/>
  <c r="CU917" i="1"/>
  <c r="CV513" i="1"/>
  <c r="CV240" i="1"/>
  <c r="CR595" i="1"/>
  <c r="CW595" i="1"/>
  <c r="CS212" i="1"/>
  <c r="CS1013" i="1"/>
  <c r="CT917" i="1"/>
  <c r="CT595" i="1"/>
  <c r="CW407" i="1"/>
  <c r="CW513" i="1"/>
  <c r="CS667" i="1"/>
  <c r="CU212" i="1"/>
  <c r="CT513" i="1"/>
  <c r="CV212" i="1"/>
  <c r="CR513" i="1"/>
  <c r="CW240" i="1"/>
  <c r="CT135" i="1"/>
  <c r="CS407" i="1"/>
  <c r="CT240" i="1"/>
  <c r="CV917" i="1"/>
  <c r="CT941" i="1"/>
  <c r="CS513" i="1"/>
  <c r="CR212" i="1"/>
  <c r="CU407" i="1"/>
  <c r="CS941" i="1"/>
  <c r="CR917" i="1"/>
  <c r="CR6" i="1"/>
  <c r="CT6" i="1"/>
  <c r="CV318" i="1"/>
  <c r="CU6" i="1"/>
  <c r="CS559" i="1"/>
  <c r="CS610" i="1"/>
  <c r="CS972" i="1"/>
  <c r="CR654" i="1"/>
  <c r="CV6" i="1"/>
  <c r="CS6" i="1"/>
  <c r="CS318" i="1"/>
  <c r="CT318" i="1"/>
  <c r="CU656" i="1"/>
  <c r="CR559" i="1"/>
  <c r="CR318" i="1"/>
  <c r="CT647" i="1"/>
  <c r="CW319" i="1"/>
  <c r="CS654" i="1"/>
  <c r="CT972" i="1"/>
  <c r="CV559" i="1"/>
  <c r="CV647" i="1"/>
  <c r="CU236" i="1"/>
  <c r="CT610" i="1"/>
  <c r="CV319" i="1"/>
  <c r="CR610" i="1"/>
  <c r="CU319" i="1"/>
  <c r="CS656" i="1"/>
  <c r="CV236" i="1"/>
  <c r="CW318" i="1"/>
  <c r="CU972" i="1"/>
  <c r="CT319" i="1"/>
  <c r="CW654" i="1"/>
  <c r="CW972" i="1"/>
  <c r="CR647" i="1"/>
  <c r="CV610" i="1"/>
  <c r="CW656" i="1"/>
  <c r="CU654" i="1"/>
  <c r="CT654" i="1"/>
  <c r="CW559" i="1"/>
  <c r="CS236" i="1"/>
  <c r="CS319" i="1"/>
  <c r="CU559" i="1"/>
  <c r="CS647" i="1"/>
  <c r="CW236" i="1"/>
  <c r="CW647" i="1"/>
  <c r="CV656" i="1"/>
  <c r="CW610" i="1"/>
  <c r="CR656" i="1"/>
  <c r="CT656" i="1"/>
  <c r="CT559" i="1"/>
  <c r="CU318" i="1"/>
  <c r="CR972" i="1"/>
  <c r="CV972" i="1"/>
  <c r="CR236" i="1"/>
  <c r="CU610" i="1"/>
  <c r="CU647" i="1"/>
  <c r="CW6" i="1"/>
  <c r="CT236" i="1"/>
  <c r="CV654" i="1"/>
  <c r="CR319" i="1"/>
  <c r="CR966" i="1"/>
  <c r="CU540" i="1"/>
  <c r="CW998" i="1"/>
  <c r="CR184" i="1"/>
  <c r="CR540" i="1"/>
  <c r="CR1067" i="1"/>
  <c r="CR789" i="1"/>
  <c r="CR998" i="1"/>
  <c r="CT966" i="1"/>
  <c r="CS789" i="1"/>
  <c r="CV998" i="1"/>
  <c r="CV35" i="1"/>
  <c r="CS685" i="1"/>
  <c r="CT789" i="1"/>
  <c r="CV184" i="1"/>
  <c r="CV551" i="1"/>
  <c r="CR551" i="1"/>
  <c r="CU184" i="1"/>
  <c r="CS1067" i="1"/>
  <c r="CS35" i="1"/>
  <c r="CU551" i="1"/>
  <c r="CR425" i="1"/>
  <c r="CS425" i="1"/>
  <c r="CT540" i="1"/>
  <c r="CT685" i="1"/>
  <c r="CW966" i="1"/>
  <c r="CT425" i="1"/>
  <c r="CW425" i="1"/>
  <c r="CS184" i="1"/>
  <c r="CS540" i="1"/>
  <c r="CT35" i="1"/>
  <c r="CT184" i="1"/>
  <c r="CT998" i="1"/>
  <c r="CW540" i="1"/>
  <c r="CR685" i="1"/>
  <c r="CW1067" i="1"/>
  <c r="CW35" i="1"/>
  <c r="CS998" i="1"/>
  <c r="CU35" i="1"/>
  <c r="CW184" i="1"/>
  <c r="CT551" i="1"/>
  <c r="CV966" i="1"/>
  <c r="CT1067" i="1"/>
  <c r="CV685" i="1"/>
  <c r="CV425" i="1"/>
  <c r="CU685" i="1"/>
  <c r="CU966" i="1"/>
  <c r="CW789" i="1"/>
  <c r="CW685" i="1"/>
  <c r="CV789" i="1"/>
  <c r="CS551" i="1"/>
  <c r="CU998" i="1"/>
  <c r="CU789" i="1"/>
  <c r="CV540" i="1"/>
  <c r="CU1067" i="1"/>
  <c r="CR35" i="1"/>
  <c r="CU425" i="1"/>
  <c r="CV1067" i="1"/>
  <c r="CW551" i="1"/>
  <c r="CS966" i="1"/>
  <c r="CV633" i="1"/>
  <c r="CT357" i="1"/>
  <c r="CU626" i="1"/>
  <c r="CR780" i="1"/>
  <c r="CR973" i="1"/>
  <c r="CV724" i="1"/>
  <c r="CU943" i="1"/>
  <c r="CS633" i="1"/>
  <c r="CU46" i="1"/>
  <c r="CU173" i="1"/>
  <c r="CT1161" i="1"/>
  <c r="CS173" i="1"/>
  <c r="CU724" i="1"/>
  <c r="CW1016" i="1"/>
  <c r="CS780" i="1"/>
  <c r="CV1008" i="1"/>
  <c r="CS1008" i="1"/>
  <c r="CS817" i="1"/>
  <c r="CR173" i="1"/>
  <c r="CS626" i="1"/>
  <c r="CT517" i="1"/>
  <c r="CU780" i="1"/>
  <c r="CW780" i="1"/>
  <c r="CW626" i="1"/>
  <c r="CW673" i="1"/>
  <c r="CU1016" i="1"/>
  <c r="CS1016" i="1"/>
  <c r="CU1008" i="1"/>
  <c r="CT943" i="1"/>
  <c r="CR393" i="1"/>
  <c r="CS724" i="1"/>
  <c r="CU357" i="1"/>
  <c r="CR206" i="1"/>
  <c r="CV828" i="1"/>
  <c r="CU973" i="1"/>
  <c r="CR1016" i="1"/>
  <c r="CT780" i="1"/>
  <c r="CR673" i="1"/>
  <c r="CT1016" i="1"/>
  <c r="CR821" i="1"/>
  <c r="CT821" i="1"/>
  <c r="CT673" i="1"/>
  <c r="CT206" i="1"/>
  <c r="CT1008" i="1"/>
  <c r="CR1161" i="1"/>
  <c r="CW943" i="1"/>
  <c r="CR46" i="1"/>
  <c r="CU393" i="1"/>
  <c r="CW46" i="1"/>
  <c r="CT393" i="1"/>
  <c r="CV973" i="1"/>
  <c r="CR817" i="1"/>
  <c r="CV393" i="1"/>
  <c r="CW633" i="1"/>
  <c r="CV943" i="1"/>
  <c r="CV46" i="1"/>
  <c r="CS1161" i="1"/>
  <c r="CS673" i="1"/>
  <c r="CV817" i="1"/>
  <c r="CW973" i="1"/>
  <c r="CW821" i="1"/>
  <c r="CW1161" i="1"/>
  <c r="CS517" i="1"/>
  <c r="CT173" i="1"/>
  <c r="CV173" i="1"/>
  <c r="CV412" i="1"/>
  <c r="CV673" i="1"/>
  <c r="CS828" i="1"/>
  <c r="CU412" i="1"/>
  <c r="CV517" i="1"/>
  <c r="CS412" i="1"/>
  <c r="CT817" i="1"/>
  <c r="CV357" i="1"/>
  <c r="CV1161" i="1"/>
  <c r="CW173" i="1"/>
  <c r="CU206" i="1"/>
  <c r="CR412" i="1"/>
  <c r="CW828" i="1"/>
  <c r="CW1008" i="1"/>
  <c r="CW517" i="1"/>
  <c r="CR943" i="1"/>
  <c r="CR828" i="1"/>
  <c r="CU633" i="1"/>
  <c r="CU828" i="1"/>
  <c r="CW357" i="1"/>
  <c r="CS973" i="1"/>
  <c r="CW393" i="1"/>
  <c r="CR633" i="1"/>
  <c r="CU1161" i="1"/>
  <c r="CT633" i="1"/>
  <c r="CR517" i="1"/>
  <c r="CS821" i="1"/>
  <c r="CW412" i="1"/>
  <c r="CS206" i="1"/>
  <c r="CT973" i="1"/>
  <c r="CR626" i="1"/>
  <c r="CU673" i="1"/>
  <c r="CR724" i="1"/>
  <c r="CR357" i="1"/>
  <c r="CT828" i="1"/>
  <c r="CS46" i="1"/>
  <c r="CW724" i="1"/>
  <c r="CU817" i="1"/>
  <c r="CV821" i="1"/>
  <c r="CU821" i="1"/>
  <c r="CT412" i="1"/>
  <c r="CV626" i="1"/>
  <c r="CV206" i="1"/>
  <c r="CT724" i="1"/>
  <c r="CW817" i="1"/>
  <c r="CR1008" i="1"/>
  <c r="CT626" i="1"/>
  <c r="CU517" i="1"/>
  <c r="CS943" i="1"/>
  <c r="CT46" i="1"/>
  <c r="CS393" i="1"/>
  <c r="CV1016" i="1"/>
  <c r="CV780" i="1"/>
  <c r="CS357" i="1"/>
  <c r="CW206" i="1"/>
  <c r="CW144" i="1"/>
  <c r="CV1150" i="1"/>
  <c r="CU866" i="1"/>
  <c r="CV144" i="1"/>
  <c r="CU550" i="1"/>
  <c r="CS851" i="1"/>
  <c r="CS699" i="1"/>
  <c r="CS782" i="1"/>
  <c r="CT699" i="1"/>
  <c r="CR1123" i="1"/>
  <c r="CU1123" i="1"/>
  <c r="CV550" i="1"/>
  <c r="CW550" i="1"/>
  <c r="CU1150" i="1"/>
  <c r="CT144" i="1"/>
  <c r="CU851" i="1"/>
  <c r="CS550" i="1"/>
  <c r="CW782" i="1"/>
  <c r="CT841" i="1"/>
  <c r="CU841" i="1"/>
  <c r="CW1150" i="1"/>
  <c r="CV764" i="1"/>
  <c r="CW699" i="1"/>
  <c r="CS764" i="1"/>
  <c r="CT1123" i="1"/>
  <c r="CR550" i="1"/>
  <c r="CV841" i="1"/>
  <c r="CW851" i="1"/>
  <c r="CT782" i="1"/>
  <c r="CR851" i="1"/>
  <c r="CR1150" i="1"/>
  <c r="CS1123" i="1"/>
  <c r="CS866" i="1"/>
  <c r="CR782" i="1"/>
  <c r="CU764" i="1"/>
  <c r="CR841" i="1"/>
  <c r="CS1150" i="1"/>
  <c r="CV866" i="1"/>
  <c r="CW866" i="1"/>
  <c r="CS144" i="1"/>
  <c r="CV1123" i="1"/>
  <c r="CW764" i="1"/>
  <c r="CR144" i="1"/>
  <c r="CV699" i="1"/>
  <c r="CR699" i="1"/>
  <c r="CW841" i="1"/>
  <c r="CU699" i="1"/>
  <c r="CU144" i="1"/>
  <c r="CT866" i="1"/>
  <c r="CT851" i="1"/>
  <c r="CS841" i="1"/>
  <c r="CU782" i="1"/>
  <c r="CT764" i="1"/>
  <c r="CR764" i="1"/>
  <c r="CT1150" i="1"/>
  <c r="CR866" i="1"/>
  <c r="CT550" i="1"/>
  <c r="CV782" i="1"/>
  <c r="CV851" i="1"/>
  <c r="CW1123" i="1"/>
  <c r="AQ3" i="1"/>
  <c r="CW336" i="1"/>
  <c r="CU1111" i="1"/>
  <c r="CT912" i="1"/>
  <c r="CU732" i="1"/>
  <c r="CU467" i="1"/>
  <c r="CV467" i="1"/>
  <c r="CS728" i="1"/>
  <c r="CS757" i="1"/>
  <c r="CS336" i="1"/>
  <c r="CR467" i="1"/>
  <c r="CV1130" i="1"/>
  <c r="CR728" i="1"/>
  <c r="CT336" i="1"/>
  <c r="CW728" i="1"/>
  <c r="CU912" i="1"/>
  <c r="CW912" i="1"/>
  <c r="CW1130" i="1"/>
  <c r="CV757" i="1"/>
  <c r="CS440" i="1"/>
  <c r="CS1130" i="1"/>
  <c r="CS467" i="1"/>
  <c r="CW1111" i="1"/>
  <c r="CT728" i="1"/>
  <c r="CR732" i="1"/>
  <c r="CU757" i="1"/>
  <c r="CR1111" i="1"/>
  <c r="CR336" i="1"/>
  <c r="CS1111" i="1"/>
  <c r="CW440" i="1"/>
  <c r="CV728" i="1"/>
  <c r="CT440" i="1"/>
  <c r="CS454" i="1"/>
  <c r="CU336" i="1"/>
  <c r="CT1130" i="1"/>
  <c r="CT732" i="1"/>
  <c r="CR454" i="1"/>
  <c r="CS732" i="1"/>
  <c r="CV912" i="1"/>
  <c r="CT757" i="1"/>
  <c r="CU440" i="1"/>
  <c r="CR1130" i="1"/>
  <c r="CV732" i="1"/>
  <c r="CU728" i="1"/>
  <c r="CV454" i="1"/>
  <c r="CW454" i="1"/>
  <c r="CS912" i="1"/>
  <c r="CW757" i="1"/>
  <c r="CV440" i="1"/>
  <c r="CT1111" i="1"/>
  <c r="CT467" i="1"/>
  <c r="CR757" i="1"/>
  <c r="CR912" i="1"/>
  <c r="CT454" i="1"/>
  <c r="CW467" i="1"/>
  <c r="CV336" i="1"/>
  <c r="CW732" i="1"/>
  <c r="CV1111" i="1"/>
  <c r="CU454" i="1"/>
  <c r="CU1130" i="1"/>
  <c r="CR440" i="1"/>
  <c r="AR3" i="1"/>
  <c r="CR270" i="1"/>
  <c r="CU429" i="1"/>
  <c r="CU1078" i="1"/>
  <c r="CV1156" i="1"/>
  <c r="CS397" i="1"/>
  <c r="CT1078" i="1"/>
  <c r="CW397" i="1"/>
  <c r="CU103" i="1"/>
  <c r="CW270" i="1"/>
  <c r="CU1156" i="1"/>
  <c r="CS715" i="1"/>
  <c r="CW1156" i="1"/>
  <c r="CR1156" i="1"/>
  <c r="CV715" i="1"/>
  <c r="CS335" i="1"/>
  <c r="CS429" i="1"/>
  <c r="CR715" i="1"/>
  <c r="CW335" i="1"/>
  <c r="CT397" i="1"/>
  <c r="CT270" i="1"/>
  <c r="CT715" i="1"/>
  <c r="CS103" i="1"/>
  <c r="CR1140" i="1"/>
  <c r="CR1029" i="1"/>
  <c r="CR103" i="1"/>
  <c r="CU397" i="1"/>
  <c r="CT1156" i="1"/>
  <c r="CW1140" i="1"/>
  <c r="CV1140" i="1"/>
  <c r="CT429" i="1"/>
  <c r="CS1078" i="1"/>
  <c r="CV429" i="1"/>
  <c r="CV397" i="1"/>
  <c r="CV103" i="1"/>
  <c r="CU335" i="1"/>
  <c r="CS1029" i="1"/>
  <c r="CU270" i="1"/>
  <c r="CS1140" i="1"/>
  <c r="CR397" i="1"/>
  <c r="CS1156" i="1"/>
  <c r="CW103" i="1"/>
  <c r="CV1078" i="1"/>
  <c r="CR335" i="1"/>
  <c r="CV335" i="1"/>
  <c r="CR429" i="1"/>
  <c r="CT1140" i="1"/>
  <c r="CW429" i="1"/>
  <c r="CW715" i="1"/>
  <c r="CW1029" i="1"/>
  <c r="CW1078" i="1"/>
  <c r="CU715" i="1"/>
  <c r="CU1029" i="1"/>
  <c r="CU1140" i="1"/>
  <c r="CS270" i="1"/>
  <c r="CV1029" i="1"/>
  <c r="CT1029" i="1"/>
  <c r="CT103" i="1"/>
  <c r="CT335" i="1"/>
  <c r="CV270" i="1"/>
  <c r="CR1078" i="1"/>
  <c r="CU868" i="1"/>
  <c r="CT868" i="1"/>
  <c r="CS698" i="1"/>
  <c r="CV213" i="1"/>
  <c r="CU512" i="1"/>
  <c r="CU1183" i="1"/>
  <c r="CW57" i="1"/>
  <c r="CV729" i="1"/>
  <c r="CR1183" i="1"/>
  <c r="CS1026" i="1"/>
  <c r="CW698" i="1"/>
  <c r="CR57" i="1"/>
  <c r="CT213" i="1"/>
  <c r="CU698" i="1"/>
  <c r="CV57" i="1"/>
  <c r="CV868" i="1"/>
  <c r="CV512" i="1"/>
  <c r="CU1026" i="1"/>
  <c r="CW1169" i="1"/>
  <c r="CR1169" i="1"/>
  <c r="CT512" i="1"/>
  <c r="CT1183" i="1"/>
  <c r="CT729" i="1"/>
  <c r="CV1026" i="1"/>
  <c r="CV698" i="1"/>
  <c r="CV1169" i="1"/>
  <c r="CV651" i="1"/>
  <c r="CT651" i="1"/>
  <c r="CS1183" i="1"/>
  <c r="CT1169" i="1"/>
  <c r="CS512" i="1"/>
  <c r="CR213" i="1"/>
  <c r="CR512" i="1"/>
  <c r="CS651" i="1"/>
  <c r="CR868" i="1"/>
  <c r="CS57" i="1"/>
  <c r="CW213" i="1"/>
  <c r="CS1169" i="1"/>
  <c r="CW651" i="1"/>
  <c r="CT698" i="1"/>
  <c r="CW1026" i="1"/>
  <c r="CU729" i="1"/>
  <c r="CW729" i="1"/>
  <c r="CT57" i="1"/>
  <c r="CU213" i="1"/>
  <c r="CS729" i="1"/>
  <c r="CW512" i="1"/>
  <c r="CU57" i="1"/>
  <c r="CU1169" i="1"/>
  <c r="CW868" i="1"/>
  <c r="CT1026" i="1"/>
  <c r="CU651" i="1"/>
  <c r="CS213" i="1"/>
  <c r="CR1026" i="1"/>
  <c r="CR729" i="1"/>
  <c r="CW1183" i="1"/>
  <c r="CV1183" i="1"/>
  <c r="CS868" i="1"/>
  <c r="CR698" i="1"/>
  <c r="CR651" i="1"/>
  <c r="AS3" i="1"/>
  <c r="CR529" i="1"/>
  <c r="CR533" i="1"/>
  <c r="CS529" i="1"/>
  <c r="CW720" i="1"/>
  <c r="CR759" i="1"/>
  <c r="CU529" i="1"/>
  <c r="CV458" i="1"/>
  <c r="CW759" i="1"/>
  <c r="CT720" i="1"/>
  <c r="CS533" i="1"/>
  <c r="CV759" i="1"/>
  <c r="CV529" i="1"/>
  <c r="CS507" i="1"/>
  <c r="CW458" i="1"/>
  <c r="CT949" i="1"/>
  <c r="CR720" i="1"/>
  <c r="CW1095" i="1"/>
  <c r="CR507" i="1"/>
  <c r="CS949" i="1"/>
  <c r="CV118" i="1"/>
  <c r="CV533" i="1"/>
  <c r="CT1025" i="1"/>
  <c r="CW1025" i="1"/>
  <c r="CT1095" i="1"/>
  <c r="CU507" i="1"/>
  <c r="CV720" i="1"/>
  <c r="CR1095" i="1"/>
  <c r="CT458" i="1"/>
  <c r="CU1095" i="1"/>
  <c r="CT759" i="1"/>
  <c r="CR458" i="1"/>
  <c r="CR1025" i="1"/>
  <c r="CW949" i="1"/>
  <c r="CR949" i="1"/>
  <c r="CV507" i="1"/>
  <c r="CS118" i="1"/>
  <c r="CW529" i="1"/>
  <c r="CT507" i="1"/>
  <c r="CU949" i="1"/>
  <c r="CW533" i="1"/>
  <c r="CU1025" i="1"/>
  <c r="CS1095" i="1"/>
  <c r="CW118" i="1"/>
  <c r="CT118" i="1"/>
  <c r="CV1095" i="1"/>
  <c r="CV949" i="1"/>
  <c r="CR118" i="1"/>
  <c r="CT533" i="1"/>
  <c r="CS720" i="1"/>
  <c r="CS759" i="1"/>
  <c r="CU458" i="1"/>
  <c r="CV1025" i="1"/>
  <c r="CU118" i="1"/>
  <c r="CS1025" i="1"/>
  <c r="CU533" i="1"/>
  <c r="CS458" i="1"/>
  <c r="CT529" i="1"/>
  <c r="CU759" i="1"/>
  <c r="CU720" i="1"/>
  <c r="CW507" i="1"/>
  <c r="BJ3" i="1"/>
  <c r="BG3" i="1"/>
  <c r="CR222" i="1"/>
  <c r="CU926" i="1"/>
  <c r="CS314" i="1"/>
  <c r="CS222" i="1"/>
  <c r="CT49" i="1"/>
  <c r="CV222" i="1"/>
  <c r="CS970" i="1"/>
  <c r="CR314" i="1"/>
  <c r="CU49" i="1"/>
  <c r="CU532" i="1"/>
  <c r="CW314" i="1"/>
  <c r="CV970" i="1"/>
  <c r="CV62" i="1"/>
  <c r="CW970" i="1"/>
  <c r="CT1126" i="1"/>
  <c r="CR1126" i="1"/>
  <c r="CW222" i="1"/>
  <c r="CS49" i="1"/>
  <c r="CU816" i="1"/>
  <c r="CU1126" i="1"/>
  <c r="CV816" i="1"/>
  <c r="CV314" i="1"/>
  <c r="CU222" i="1"/>
  <c r="CV49" i="1"/>
  <c r="CR926" i="1"/>
  <c r="CV1126" i="1"/>
  <c r="CT238" i="1"/>
  <c r="CT816" i="1"/>
  <c r="CW1126" i="1"/>
  <c r="CT222" i="1"/>
  <c r="CS816" i="1"/>
  <c r="CR238" i="1"/>
  <c r="CW816" i="1"/>
  <c r="CU970" i="1"/>
  <c r="CT970" i="1"/>
  <c r="CW49" i="1"/>
  <c r="CS62" i="1"/>
  <c r="CU62" i="1"/>
  <c r="CW62" i="1"/>
  <c r="CV926" i="1"/>
  <c r="CS926" i="1"/>
  <c r="CW926" i="1"/>
  <c r="CR816" i="1"/>
  <c r="CT62" i="1"/>
  <c r="CT314" i="1"/>
  <c r="CW238" i="1"/>
  <c r="CV238" i="1"/>
  <c r="CR62" i="1"/>
  <c r="CT926" i="1"/>
  <c r="CU238" i="1"/>
  <c r="CS1126" i="1"/>
  <c r="CR532" i="1"/>
  <c r="CT532" i="1"/>
  <c r="CU314" i="1"/>
  <c r="CR970" i="1"/>
  <c r="CR49" i="1"/>
  <c r="CS238" i="1"/>
  <c r="CW532" i="1"/>
  <c r="CS532" i="1"/>
  <c r="CV532" i="1"/>
  <c r="CV961" i="1"/>
  <c r="CU142" i="1"/>
  <c r="CT694" i="1"/>
  <c r="CR961" i="1"/>
  <c r="CS1115" i="1"/>
  <c r="CV1115" i="1"/>
  <c r="CW748" i="1"/>
  <c r="CW1129" i="1"/>
  <c r="CW1014" i="1"/>
  <c r="CT1014" i="1"/>
  <c r="CV694" i="1"/>
  <c r="CR694" i="1"/>
  <c r="CS1014" i="1"/>
  <c r="CV1091" i="1"/>
  <c r="CV1129" i="1"/>
  <c r="CW624" i="1"/>
  <c r="CU694" i="1"/>
  <c r="CT1129" i="1"/>
  <c r="CT624" i="1"/>
  <c r="CV748" i="1"/>
  <c r="CR142" i="1"/>
  <c r="CW694" i="1"/>
  <c r="CR1115" i="1"/>
  <c r="CS694" i="1"/>
  <c r="CR624" i="1"/>
  <c r="CW961" i="1"/>
  <c r="CR1091" i="1"/>
  <c r="CU961" i="1"/>
  <c r="CS1129" i="1"/>
  <c r="CU1014" i="1"/>
  <c r="CT1091" i="1"/>
  <c r="CU1115" i="1"/>
  <c r="CU748" i="1"/>
  <c r="CV624" i="1"/>
  <c r="CW1091" i="1"/>
  <c r="CT961" i="1"/>
  <c r="CS961" i="1"/>
  <c r="CS1091" i="1"/>
  <c r="CS748" i="1"/>
  <c r="CW142" i="1"/>
  <c r="CV1014" i="1"/>
  <c r="CV364" i="1"/>
  <c r="CU1129" i="1"/>
  <c r="CT364" i="1"/>
  <c r="CU624" i="1"/>
  <c r="CS364" i="1"/>
  <c r="CU364" i="1"/>
  <c r="CT1115" i="1"/>
  <c r="CW1115" i="1"/>
  <c r="CT748" i="1"/>
  <c r="CR364" i="1"/>
  <c r="CR748" i="1"/>
  <c r="CT142" i="1"/>
  <c r="CR1129" i="1"/>
  <c r="CV142" i="1"/>
  <c r="CU1091" i="1"/>
  <c r="CR1014" i="1"/>
  <c r="CS624" i="1"/>
  <c r="CS142" i="1"/>
  <c r="CW364" i="1"/>
  <c r="BI3" i="1"/>
  <c r="BF3" i="1"/>
  <c r="CT768" i="1"/>
  <c r="CT773" i="1"/>
  <c r="CV1160" i="1"/>
  <c r="CS768" i="1"/>
  <c r="CR773" i="1"/>
  <c r="CU96" i="1"/>
  <c r="CW964" i="1"/>
  <c r="CW1160" i="1"/>
  <c r="CV12" i="1"/>
  <c r="CV924" i="1"/>
  <c r="CT96" i="1"/>
  <c r="CS964" i="1"/>
  <c r="CU964" i="1"/>
  <c r="CV377" i="1"/>
  <c r="CR96" i="1"/>
  <c r="CU768" i="1"/>
  <c r="CU705" i="1"/>
  <c r="CS96" i="1"/>
  <c r="CT886" i="1"/>
  <c r="CU924" i="1"/>
  <c r="CR1160" i="1"/>
  <c r="CR768" i="1"/>
  <c r="CW12" i="1"/>
  <c r="CU377" i="1"/>
  <c r="CR12" i="1"/>
  <c r="CS12" i="1"/>
  <c r="CV964" i="1"/>
  <c r="CS773" i="1"/>
  <c r="CT964" i="1"/>
  <c r="CU773" i="1"/>
  <c r="CU886" i="1"/>
  <c r="CT1160" i="1"/>
  <c r="CR377" i="1"/>
  <c r="CW96" i="1"/>
  <c r="CR886" i="1"/>
  <c r="CT12" i="1"/>
  <c r="CV705" i="1"/>
  <c r="CR964" i="1"/>
  <c r="CV96" i="1"/>
  <c r="CW773" i="1"/>
  <c r="CW377" i="1"/>
  <c r="CV768" i="1"/>
  <c r="CS1160" i="1"/>
  <c r="CV886" i="1"/>
  <c r="CW886" i="1"/>
  <c r="CW705" i="1"/>
  <c r="CS705" i="1"/>
  <c r="CW924" i="1"/>
  <c r="CS377" i="1"/>
  <c r="CV773" i="1"/>
  <c r="CS924" i="1"/>
  <c r="CW768" i="1"/>
  <c r="CU12" i="1"/>
  <c r="CT924" i="1"/>
  <c r="CR705" i="1"/>
  <c r="CT705" i="1"/>
  <c r="CT377" i="1"/>
  <c r="CS886" i="1"/>
  <c r="CU1160" i="1"/>
  <c r="CR924" i="1"/>
  <c r="BK3" i="1"/>
  <c r="BH3" i="1"/>
  <c r="CT590" i="1"/>
  <c r="CT332" i="1"/>
  <c r="CU566" i="1"/>
  <c r="CU560" i="1"/>
  <c r="CS539" i="1"/>
  <c r="CW691" i="1"/>
  <c r="CR691" i="1"/>
  <c r="CR207" i="1"/>
  <c r="CU590" i="1"/>
  <c r="CS560" i="1"/>
  <c r="CS691" i="1"/>
  <c r="CW207" i="1"/>
  <c r="CV566" i="1"/>
  <c r="CS590" i="1"/>
  <c r="CR539" i="1"/>
  <c r="CR131" i="1"/>
  <c r="CU131" i="1"/>
  <c r="CW539" i="1"/>
  <c r="CW131" i="1"/>
  <c r="CT691" i="1"/>
  <c r="CV131" i="1"/>
  <c r="CT560" i="1"/>
  <c r="CS207" i="1"/>
  <c r="CW566" i="1"/>
  <c r="CV668" i="1"/>
  <c r="CV858" i="1"/>
  <c r="CU668" i="1"/>
  <c r="CS131" i="1"/>
  <c r="CT858" i="1"/>
  <c r="CU539" i="1"/>
  <c r="CU207" i="1"/>
  <c r="CW668" i="1"/>
  <c r="CW590" i="1"/>
  <c r="CR332" i="1"/>
  <c r="CT539" i="1"/>
  <c r="CV560" i="1"/>
  <c r="CT131" i="1"/>
  <c r="CT566" i="1"/>
  <c r="CW560" i="1"/>
  <c r="CV590" i="1"/>
  <c r="CW332" i="1"/>
  <c r="CS668" i="1"/>
  <c r="CR566" i="1"/>
  <c r="CU858" i="1"/>
  <c r="CR560" i="1"/>
  <c r="CV207" i="1"/>
  <c r="CT668" i="1"/>
  <c r="CS566" i="1"/>
  <c r="CV539" i="1"/>
  <c r="CU332" i="1"/>
  <c r="CR858" i="1"/>
  <c r="CT207" i="1"/>
  <c r="CS332" i="1"/>
  <c r="CR590" i="1"/>
  <c r="CS858" i="1"/>
  <c r="CW858" i="1"/>
  <c r="CV691" i="1"/>
  <c r="CR668" i="1"/>
  <c r="CV332" i="1"/>
  <c r="CU691" i="1"/>
  <c r="CU963" i="1"/>
  <c r="CR406" i="1"/>
  <c r="CV406" i="1"/>
  <c r="CV436" i="1"/>
  <c r="CW893" i="1"/>
  <c r="CU24" i="1"/>
  <c r="CT1116" i="1"/>
  <c r="CT963" i="1"/>
  <c r="CU1137" i="1"/>
  <c r="CT692" i="1"/>
  <c r="CW963" i="1"/>
  <c r="CS963" i="1"/>
  <c r="CS692" i="1"/>
  <c r="CU1152" i="1"/>
  <c r="CU398" i="1"/>
  <c r="CU893" i="1"/>
  <c r="CR1116" i="1"/>
  <c r="CT398" i="1"/>
  <c r="CS406" i="1"/>
  <c r="CR1137" i="1"/>
  <c r="CV963" i="1"/>
  <c r="CV692" i="1"/>
  <c r="CU692" i="1"/>
  <c r="CS1137" i="1"/>
  <c r="CW436" i="1"/>
  <c r="CU1116" i="1"/>
  <c r="CW1137" i="1"/>
  <c r="CS436" i="1"/>
  <c r="CV1152" i="1"/>
  <c r="CS1152" i="1"/>
  <c r="CR893" i="1"/>
  <c r="CW1152" i="1"/>
  <c r="CT893" i="1"/>
  <c r="CV893" i="1"/>
  <c r="CU406" i="1"/>
  <c r="CR24" i="1"/>
  <c r="CR963" i="1"/>
  <c r="CS1116" i="1"/>
  <c r="CT1137" i="1"/>
  <c r="CW1116" i="1"/>
  <c r="CT406" i="1"/>
  <c r="CV1116" i="1"/>
  <c r="CU436" i="1"/>
  <c r="CW24" i="1"/>
  <c r="CV1137" i="1"/>
  <c r="CS398" i="1"/>
  <c r="CW398" i="1"/>
  <c r="CT24" i="1"/>
  <c r="CV398" i="1"/>
  <c r="CS24" i="1"/>
  <c r="CT436" i="1"/>
  <c r="CW406" i="1"/>
  <c r="CR692" i="1"/>
  <c r="CW692" i="1"/>
  <c r="CR1152" i="1"/>
  <c r="CT1152" i="1"/>
  <c r="CV24" i="1"/>
  <c r="CR436" i="1"/>
  <c r="CS893" i="1"/>
  <c r="CR398" i="1"/>
  <c r="CW1004" i="1"/>
  <c r="CT488" i="1"/>
  <c r="CR621" i="1"/>
  <c r="CV707" i="1"/>
  <c r="CS621" i="1"/>
  <c r="CT54" i="1"/>
  <c r="CT1004" i="1"/>
  <c r="CR1004" i="1"/>
  <c r="CR1100" i="1"/>
  <c r="CT151" i="1"/>
  <c r="CW54" i="1"/>
  <c r="CW947" i="1"/>
  <c r="CT1100" i="1"/>
  <c r="CV475" i="1"/>
  <c r="CS947" i="1"/>
  <c r="CW621" i="1"/>
  <c r="CU151" i="1"/>
  <c r="CU468" i="1"/>
  <c r="CW707" i="1"/>
  <c r="CT468" i="1"/>
  <c r="CU488" i="1"/>
  <c r="CS1100" i="1"/>
  <c r="CV468" i="1"/>
  <c r="CU1100" i="1"/>
  <c r="CR707" i="1"/>
  <c r="CS1004" i="1"/>
  <c r="CW488" i="1"/>
  <c r="CR488" i="1"/>
  <c r="CW151" i="1"/>
  <c r="CU54" i="1"/>
  <c r="CU1004" i="1"/>
  <c r="CT621" i="1"/>
  <c r="CS54" i="1"/>
  <c r="CT947" i="1"/>
  <c r="CV621" i="1"/>
  <c r="CR947" i="1"/>
  <c r="CW468" i="1"/>
  <c r="CU947" i="1"/>
  <c r="CS475" i="1"/>
  <c r="CR54" i="1"/>
  <c r="CW1100" i="1"/>
  <c r="CR475" i="1"/>
  <c r="CR468" i="1"/>
  <c r="CT475" i="1"/>
  <c r="CV151" i="1"/>
  <c r="CV54" i="1"/>
  <c r="CT707" i="1"/>
  <c r="CS468" i="1"/>
  <c r="CU475" i="1"/>
  <c r="CR151" i="1"/>
  <c r="CS151" i="1"/>
  <c r="CS707" i="1"/>
  <c r="CV1004" i="1"/>
  <c r="CW475" i="1"/>
  <c r="CU707" i="1"/>
  <c r="CS488" i="1"/>
  <c r="CU621" i="1"/>
  <c r="CV1100" i="1"/>
  <c r="CV488" i="1"/>
  <c r="CV947" i="1"/>
  <c r="CV573" i="1"/>
  <c r="CS589" i="1"/>
  <c r="CV552" i="1"/>
  <c r="CT165" i="1"/>
  <c r="CS85" i="1"/>
  <c r="CT210" i="1"/>
  <c r="CS165" i="1"/>
  <c r="CU1174" i="1"/>
  <c r="CS1002" i="1"/>
  <c r="CU470" i="1"/>
  <c r="CV1174" i="1"/>
  <c r="CU210" i="1"/>
  <c r="CW1002" i="1"/>
  <c r="CU1002" i="1"/>
  <c r="CR85" i="1"/>
  <c r="CW552" i="1"/>
  <c r="CV1002" i="1"/>
  <c r="CW1174" i="1"/>
  <c r="CV589" i="1"/>
  <c r="CT573" i="1"/>
  <c r="CV210" i="1"/>
  <c r="CR589" i="1"/>
  <c r="CS470" i="1"/>
  <c r="CR470" i="1"/>
  <c r="CT552" i="1"/>
  <c r="CV85" i="1"/>
  <c r="CS552" i="1"/>
  <c r="CS1174" i="1"/>
  <c r="CU85" i="1"/>
  <c r="CR552" i="1"/>
  <c r="CR772" i="1"/>
  <c r="CT1002" i="1"/>
  <c r="CT589" i="1"/>
  <c r="CR210" i="1"/>
  <c r="CT470" i="1"/>
  <c r="CW210" i="1"/>
  <c r="CU552" i="1"/>
  <c r="CV470" i="1"/>
  <c r="CW573" i="1"/>
  <c r="CR573" i="1"/>
  <c r="CS772" i="1"/>
  <c r="CR165" i="1"/>
  <c r="CT772" i="1"/>
  <c r="CR1174" i="1"/>
  <c r="CW772" i="1"/>
  <c r="CW589" i="1"/>
  <c r="CW165" i="1"/>
  <c r="CS573" i="1"/>
  <c r="CU165" i="1"/>
  <c r="CU589" i="1"/>
  <c r="CT85" i="1"/>
  <c r="CV165" i="1"/>
  <c r="CV772" i="1"/>
  <c r="CT1174" i="1"/>
  <c r="CS210" i="1"/>
  <c r="CR1002" i="1"/>
  <c r="CU772" i="1"/>
  <c r="CW85" i="1"/>
  <c r="CW470" i="1"/>
  <c r="CU573" i="1"/>
  <c r="CT367" i="1"/>
  <c r="CU644" i="1"/>
  <c r="CU441" i="1"/>
  <c r="CR809" i="1"/>
  <c r="CS441" i="1"/>
  <c r="CR1079" i="1"/>
  <c r="CT991" i="1"/>
  <c r="CS1079" i="1"/>
  <c r="CR531" i="1"/>
  <c r="CW644" i="1"/>
  <c r="CV1079" i="1"/>
  <c r="CT1079" i="1"/>
  <c r="CW809" i="1"/>
  <c r="CR441" i="1"/>
  <c r="CW373" i="1"/>
  <c r="CS991" i="1"/>
  <c r="CV644" i="1"/>
  <c r="CV531" i="1"/>
  <c r="CR479" i="1"/>
  <c r="CT177" i="1"/>
  <c r="CS644" i="1"/>
  <c r="CR177" i="1"/>
  <c r="CT441" i="1"/>
  <c r="CU991" i="1"/>
  <c r="CV441" i="1"/>
  <c r="CV367" i="1"/>
  <c r="CW1079" i="1"/>
  <c r="CS531" i="1"/>
  <c r="CU367" i="1"/>
  <c r="CS479" i="1"/>
  <c r="CR367" i="1"/>
  <c r="CT644" i="1"/>
  <c r="CU1079" i="1"/>
  <c r="CU177" i="1"/>
  <c r="CV809" i="1"/>
  <c r="CW367" i="1"/>
  <c r="CS373" i="1"/>
  <c r="CW177" i="1"/>
  <c r="CU479" i="1"/>
  <c r="CV479" i="1"/>
  <c r="CW441" i="1"/>
  <c r="CT479" i="1"/>
  <c r="CW531" i="1"/>
  <c r="CR373" i="1"/>
  <c r="CW479" i="1"/>
  <c r="CS809" i="1"/>
  <c r="CT531" i="1"/>
  <c r="CV373" i="1"/>
  <c r="CT373" i="1"/>
  <c r="CU373" i="1"/>
  <c r="CR644" i="1"/>
  <c r="CT809" i="1"/>
  <c r="CW991" i="1"/>
  <c r="CS177" i="1"/>
  <c r="CU809" i="1"/>
  <c r="CR991" i="1"/>
  <c r="CV177" i="1"/>
  <c r="CS367" i="1"/>
  <c r="CU531" i="1"/>
  <c r="CV991" i="1"/>
  <c r="CV244" i="1"/>
  <c r="CU18" i="1"/>
  <c r="CT745" i="1"/>
  <c r="CW745" i="1"/>
  <c r="CR244" i="1"/>
  <c r="CR242" i="1"/>
  <c r="CW18" i="1"/>
  <c r="CS81" i="1"/>
  <c r="CT340" i="1"/>
  <c r="CS745" i="1"/>
  <c r="CV340" i="1"/>
  <c r="CV721" i="1"/>
  <c r="CU340" i="1"/>
  <c r="CW340" i="1"/>
  <c r="CS658" i="1"/>
  <c r="CT721" i="1"/>
  <c r="CT677" i="1"/>
  <c r="CR725" i="1"/>
  <c r="CT658" i="1"/>
  <c r="CR721" i="1"/>
  <c r="CW725" i="1"/>
  <c r="CV658" i="1"/>
  <c r="CS340" i="1"/>
  <c r="CT81" i="1"/>
  <c r="CR677" i="1"/>
  <c r="CS721" i="1"/>
  <c r="CR658" i="1"/>
  <c r="CW244" i="1"/>
  <c r="CT242" i="1"/>
  <c r="CU242" i="1"/>
  <c r="CS725" i="1"/>
  <c r="CS677" i="1"/>
  <c r="CS18" i="1"/>
  <c r="CT725" i="1"/>
  <c r="CS244" i="1"/>
  <c r="CW242" i="1"/>
  <c r="CS242" i="1"/>
  <c r="CR745" i="1"/>
  <c r="CT18" i="1"/>
  <c r="CU725" i="1"/>
  <c r="CR81" i="1"/>
  <c r="CU244" i="1"/>
  <c r="CR340" i="1"/>
  <c r="CR18" i="1"/>
  <c r="CV18" i="1"/>
  <c r="CV677" i="1"/>
  <c r="CU658" i="1"/>
  <c r="CW721" i="1"/>
  <c r="CV242" i="1"/>
  <c r="CU745" i="1"/>
  <c r="CV81" i="1"/>
  <c r="CW658" i="1"/>
  <c r="CW81" i="1"/>
  <c r="CV725" i="1"/>
  <c r="CW677" i="1"/>
  <c r="CU677" i="1"/>
  <c r="CU81" i="1"/>
  <c r="CV745" i="1"/>
  <c r="CU721" i="1"/>
  <c r="CT244" i="1"/>
  <c r="CW959" i="1"/>
  <c r="CV346" i="1"/>
  <c r="CU84" i="1"/>
  <c r="CT34" i="1"/>
  <c r="CT864" i="1"/>
  <c r="CW84" i="1"/>
  <c r="CW864" i="1"/>
  <c r="CR34" i="1"/>
  <c r="CU945" i="1"/>
  <c r="CV1134" i="1"/>
  <c r="CT1134" i="1"/>
  <c r="CR53" i="1"/>
  <c r="CR321" i="1"/>
  <c r="CV53" i="1"/>
  <c r="CV582" i="1"/>
  <c r="CV34" i="1"/>
  <c r="CS34" i="1"/>
  <c r="CT53" i="1"/>
  <c r="CS346" i="1"/>
  <c r="CR864" i="1"/>
  <c r="CS53" i="1"/>
  <c r="CU34" i="1"/>
  <c r="CR1134" i="1"/>
  <c r="CT84" i="1"/>
  <c r="CV84" i="1"/>
  <c r="CR582" i="1"/>
  <c r="CV945" i="1"/>
  <c r="CW582" i="1"/>
  <c r="CU321" i="1"/>
  <c r="CU346" i="1"/>
  <c r="CV959" i="1"/>
  <c r="CU53" i="1"/>
  <c r="CS959" i="1"/>
  <c r="CS1134" i="1"/>
  <c r="CU959" i="1"/>
  <c r="CR84" i="1"/>
  <c r="CV321" i="1"/>
  <c r="CU864" i="1"/>
  <c r="CU582" i="1"/>
  <c r="CV864" i="1"/>
  <c r="CR945" i="1"/>
  <c r="CT959" i="1"/>
  <c r="CT346" i="1"/>
  <c r="CR959" i="1"/>
  <c r="CW53" i="1"/>
  <c r="CR346" i="1"/>
  <c r="CS582" i="1"/>
  <c r="CW945" i="1"/>
  <c r="CT321" i="1"/>
  <c r="CS945" i="1"/>
  <c r="CW346" i="1"/>
  <c r="CW34" i="1"/>
  <c r="CS84" i="1"/>
  <c r="CW321" i="1"/>
  <c r="CU1134" i="1"/>
  <c r="CW1134" i="1"/>
  <c r="CS864" i="1"/>
  <c r="CS321" i="1"/>
  <c r="CT582" i="1"/>
  <c r="CT945" i="1"/>
  <c r="CV241" i="1"/>
  <c r="CW368" i="1"/>
  <c r="CW149" i="1"/>
  <c r="CT149" i="1"/>
  <c r="CW260" i="1"/>
  <c r="CS505" i="1"/>
  <c r="CW1170" i="1"/>
  <c r="CR505" i="1"/>
  <c r="CW241" i="1"/>
  <c r="CS695" i="1"/>
  <c r="CT241" i="1"/>
  <c r="CR1032" i="1"/>
  <c r="CV505" i="1"/>
  <c r="CW505" i="1"/>
  <c r="CW1032" i="1"/>
  <c r="CW674" i="1"/>
  <c r="CT695" i="1"/>
  <c r="CS1032" i="1"/>
  <c r="CU1170" i="1"/>
  <c r="CU1032" i="1"/>
  <c r="CR695" i="1"/>
  <c r="CV1032" i="1"/>
  <c r="CS260" i="1"/>
  <c r="CV674" i="1"/>
  <c r="CS1170" i="1"/>
  <c r="CU241" i="1"/>
  <c r="CT260" i="1"/>
  <c r="CS290" i="1"/>
  <c r="CS368" i="1"/>
  <c r="CV290" i="1"/>
  <c r="CS674" i="1"/>
  <c r="CU149" i="1"/>
  <c r="CV260" i="1"/>
  <c r="CU290" i="1"/>
  <c r="CT505" i="1"/>
  <c r="CR149" i="1"/>
  <c r="CV368" i="1"/>
  <c r="CR674" i="1"/>
  <c r="CT1032" i="1"/>
  <c r="CV149" i="1"/>
  <c r="CR290" i="1"/>
  <c r="CS241" i="1"/>
  <c r="CT368" i="1"/>
  <c r="CR1170" i="1"/>
  <c r="CV695" i="1"/>
  <c r="CT290" i="1"/>
  <c r="CR368" i="1"/>
  <c r="CT674" i="1"/>
  <c r="CU505" i="1"/>
  <c r="CR260" i="1"/>
  <c r="CR241" i="1"/>
  <c r="CU368" i="1"/>
  <c r="CV1170" i="1"/>
  <c r="CW290" i="1"/>
  <c r="CU674" i="1"/>
  <c r="CW695" i="1"/>
  <c r="CT1170" i="1"/>
  <c r="CS149" i="1"/>
  <c r="CU260" i="1"/>
  <c r="CU695" i="1"/>
  <c r="CT1164" i="1"/>
  <c r="CV141" i="1"/>
  <c r="CR750" i="1"/>
  <c r="CR1085" i="1"/>
  <c r="CR708" i="1"/>
  <c r="CV483" i="1"/>
  <c r="CS1085" i="1"/>
  <c r="CS750" i="1"/>
  <c r="CW1164" i="1"/>
  <c r="CR1066" i="1"/>
  <c r="CT483" i="1"/>
  <c r="CT708" i="1"/>
  <c r="CU80" i="1"/>
  <c r="CT80" i="1"/>
  <c r="CV1085" i="1"/>
  <c r="CR483" i="1"/>
  <c r="CR80" i="1"/>
  <c r="CW1085" i="1"/>
  <c r="CW577" i="1"/>
  <c r="CS708" i="1"/>
  <c r="CV1066" i="1"/>
  <c r="CS1010" i="1"/>
  <c r="CU483" i="1"/>
  <c r="CU1066" i="1"/>
  <c r="CU708" i="1"/>
  <c r="CW1010" i="1"/>
  <c r="CU750" i="1"/>
  <c r="CW80" i="1"/>
  <c r="CU141" i="1"/>
  <c r="CW708" i="1"/>
  <c r="CV80" i="1"/>
  <c r="CT1066" i="1"/>
  <c r="CR577" i="1"/>
  <c r="CS141" i="1"/>
  <c r="CW750" i="1"/>
  <c r="CU1164" i="1"/>
  <c r="CT577" i="1"/>
  <c r="CT750" i="1"/>
  <c r="CR141" i="1"/>
  <c r="CV1164" i="1"/>
  <c r="CT1085" i="1"/>
  <c r="CW141" i="1"/>
  <c r="CT141" i="1"/>
  <c r="CT1010" i="1"/>
  <c r="CS1164" i="1"/>
  <c r="CU577" i="1"/>
  <c r="CR1164" i="1"/>
  <c r="CV1010" i="1"/>
  <c r="CV577" i="1"/>
  <c r="CS483" i="1"/>
  <c r="CU1010" i="1"/>
  <c r="CV750" i="1"/>
  <c r="CW483" i="1"/>
  <c r="CS1066" i="1"/>
  <c r="CR1010" i="1"/>
  <c r="CV708" i="1"/>
  <c r="CW1066" i="1"/>
  <c r="CU1085" i="1"/>
  <c r="CS577" i="1"/>
  <c r="CS80" i="1"/>
  <c r="CR365" i="1"/>
  <c r="CU459" i="1"/>
  <c r="CW629" i="1"/>
  <c r="CT585" i="1"/>
  <c r="CT946" i="1"/>
  <c r="CW968" i="1"/>
  <c r="CU968" i="1"/>
  <c r="CR459" i="1"/>
  <c r="CT365" i="1"/>
  <c r="CU502" i="1"/>
  <c r="CV585" i="1"/>
  <c r="CV722" i="1"/>
  <c r="CT459" i="1"/>
  <c r="CS581" i="1"/>
  <c r="CS629" i="1"/>
  <c r="CV946" i="1"/>
  <c r="CS502" i="1"/>
  <c r="CR629" i="1"/>
  <c r="CV459" i="1"/>
  <c r="CU946" i="1"/>
  <c r="CU365" i="1"/>
  <c r="CU722" i="1"/>
  <c r="CW365" i="1"/>
  <c r="CT629" i="1"/>
  <c r="CR946" i="1"/>
  <c r="CR502" i="1"/>
  <c r="CU585" i="1"/>
  <c r="CU629" i="1"/>
  <c r="CW946" i="1"/>
  <c r="CW581" i="1"/>
  <c r="CT502" i="1"/>
  <c r="CS1133" i="1"/>
  <c r="CV502" i="1"/>
  <c r="CW722" i="1"/>
  <c r="CR968" i="1"/>
  <c r="CU581" i="1"/>
  <c r="CS722" i="1"/>
  <c r="CS585" i="1"/>
  <c r="CV581" i="1"/>
  <c r="CS946" i="1"/>
  <c r="CW459" i="1"/>
  <c r="CV968" i="1"/>
  <c r="CV1133" i="1"/>
  <c r="CT1133" i="1"/>
  <c r="CR1133" i="1"/>
  <c r="CS365" i="1"/>
  <c r="CS459" i="1"/>
  <c r="CT968" i="1"/>
  <c r="CR581" i="1"/>
  <c r="CR585" i="1"/>
  <c r="CR722" i="1"/>
  <c r="CU1133" i="1"/>
  <c r="CT581" i="1"/>
  <c r="CW585" i="1"/>
  <c r="CW502" i="1"/>
  <c r="CV629" i="1"/>
  <c r="CS968" i="1"/>
  <c r="CW1133" i="1"/>
  <c r="CT722" i="1"/>
  <c r="CV365" i="1"/>
  <c r="CU256" i="1"/>
  <c r="CT257" i="1"/>
  <c r="CW110" i="1"/>
  <c r="CS730" i="1"/>
  <c r="CR898" i="1"/>
  <c r="CT38" i="1"/>
  <c r="CU38" i="1"/>
  <c r="CW730" i="1"/>
  <c r="CT110" i="1"/>
  <c r="CW257" i="1"/>
  <c r="CS898" i="1"/>
  <c r="CU208" i="1"/>
  <c r="CT256" i="1"/>
  <c r="CV256" i="1"/>
  <c r="CR257" i="1"/>
  <c r="CV730" i="1"/>
  <c r="CW950" i="1"/>
  <c r="CR1172" i="1"/>
  <c r="CU730" i="1"/>
  <c r="CT937" i="1"/>
  <c r="CU937" i="1"/>
  <c r="CU1172" i="1"/>
  <c r="CV208" i="1"/>
  <c r="CR110" i="1"/>
  <c r="CS950" i="1"/>
  <c r="CS256" i="1"/>
  <c r="CV937" i="1"/>
  <c r="CW208" i="1"/>
  <c r="CU950" i="1"/>
  <c r="CS110" i="1"/>
  <c r="CS208" i="1"/>
  <c r="CU110" i="1"/>
  <c r="CS937" i="1"/>
  <c r="CT730" i="1"/>
  <c r="CU257" i="1"/>
  <c r="CT950" i="1"/>
  <c r="CV898" i="1"/>
  <c r="CV110" i="1"/>
  <c r="CT1172" i="1"/>
  <c r="CV257" i="1"/>
  <c r="CR256" i="1"/>
  <c r="CW1172" i="1"/>
  <c r="CW256" i="1"/>
  <c r="CW898" i="1"/>
  <c r="CR38" i="1"/>
  <c r="CS1172" i="1"/>
  <c r="CS257" i="1"/>
  <c r="CR950" i="1"/>
  <c r="CT208" i="1"/>
  <c r="CV950" i="1"/>
  <c r="CR730" i="1"/>
  <c r="CV1172" i="1"/>
  <c r="CW937" i="1"/>
  <c r="CR208" i="1"/>
  <c r="CV38" i="1"/>
  <c r="CU898" i="1"/>
  <c r="CT898" i="1"/>
  <c r="CW38" i="1"/>
  <c r="CS38" i="1"/>
  <c r="CR937" i="1"/>
  <c r="CT561" i="1"/>
  <c r="CV561" i="1"/>
  <c r="CS432" i="1"/>
  <c r="CV1064" i="1"/>
  <c r="CU863" i="1"/>
  <c r="CR1064" i="1"/>
  <c r="CR1154" i="1"/>
  <c r="CS661" i="1"/>
  <c r="CW863" i="1"/>
  <c r="CV432" i="1"/>
  <c r="CU1064" i="1"/>
  <c r="CU433" i="1"/>
  <c r="CS863" i="1"/>
  <c r="CT719" i="1"/>
  <c r="CR561" i="1"/>
  <c r="CV433" i="1"/>
  <c r="CR433" i="1"/>
  <c r="CV863" i="1"/>
  <c r="CT432" i="1"/>
  <c r="CU1154" i="1"/>
  <c r="CS719" i="1"/>
  <c r="CU853" i="1"/>
  <c r="CT661" i="1"/>
  <c r="CW433" i="1"/>
  <c r="CW1064" i="1"/>
  <c r="CV1154" i="1"/>
  <c r="CS974" i="1"/>
  <c r="CW432" i="1"/>
  <c r="CS561" i="1"/>
  <c r="CS1154" i="1"/>
  <c r="CT433" i="1"/>
  <c r="CR974" i="1"/>
  <c r="CT863" i="1"/>
  <c r="CW1154" i="1"/>
  <c r="CU719" i="1"/>
  <c r="CT1154" i="1"/>
  <c r="CV974" i="1"/>
  <c r="CV661" i="1"/>
  <c r="CU661" i="1"/>
  <c r="CR863" i="1"/>
  <c r="CW661" i="1"/>
  <c r="CU432" i="1"/>
  <c r="CS433" i="1"/>
  <c r="CT853" i="1"/>
  <c r="CW561" i="1"/>
  <c r="CS853" i="1"/>
  <c r="CS1064" i="1"/>
  <c r="CV719" i="1"/>
  <c r="CR853" i="1"/>
  <c r="CR719" i="1"/>
  <c r="CT1064" i="1"/>
  <c r="CU974" i="1"/>
  <c r="CW719" i="1"/>
  <c r="CV853" i="1"/>
  <c r="CU561" i="1"/>
  <c r="CT974" i="1"/>
  <c r="CW974" i="1"/>
  <c r="CR661" i="1"/>
  <c r="CR432" i="1"/>
  <c r="CW853" i="1"/>
  <c r="CW605" i="1"/>
  <c r="CT605" i="1"/>
  <c r="CR148" i="1"/>
  <c r="CV166" i="1"/>
  <c r="CW857" i="1"/>
  <c r="CV47" i="1"/>
  <c r="CR166" i="1"/>
  <c r="CR511" i="1"/>
  <c r="CU605" i="1"/>
  <c r="CR605" i="1"/>
  <c r="CT602" i="1"/>
  <c r="CS511" i="1"/>
  <c r="CS92" i="1"/>
  <c r="CV602" i="1"/>
  <c r="CW511" i="1"/>
  <c r="CT545" i="1"/>
  <c r="CR979" i="1"/>
  <c r="CW92" i="1"/>
  <c r="CV545" i="1"/>
  <c r="CR47" i="1"/>
  <c r="CS166" i="1"/>
  <c r="CS545" i="1"/>
  <c r="CR602" i="1"/>
  <c r="CS605" i="1"/>
  <c r="CT47" i="1"/>
  <c r="CV605" i="1"/>
  <c r="CT511" i="1"/>
  <c r="CR545" i="1"/>
  <c r="CT857" i="1"/>
  <c r="CS979" i="1"/>
  <c r="CU602" i="1"/>
  <c r="CS857" i="1"/>
  <c r="CT166" i="1"/>
  <c r="CS47" i="1"/>
  <c r="CS148" i="1"/>
  <c r="CV511" i="1"/>
  <c r="CW602" i="1"/>
  <c r="CR92" i="1"/>
  <c r="CU47" i="1"/>
  <c r="CW545" i="1"/>
  <c r="CV979" i="1"/>
  <c r="CU545" i="1"/>
  <c r="CT92" i="1"/>
  <c r="CU166" i="1"/>
  <c r="CV857" i="1"/>
  <c r="CU148" i="1"/>
  <c r="CT148" i="1"/>
  <c r="CV148" i="1"/>
  <c r="CU511" i="1"/>
  <c r="CR857" i="1"/>
  <c r="CT979" i="1"/>
  <c r="CW148" i="1"/>
  <c r="CV92" i="1"/>
  <c r="CU979" i="1"/>
  <c r="CW47" i="1"/>
  <c r="CS602" i="1"/>
  <c r="CW166" i="1"/>
  <c r="CU857" i="1"/>
  <c r="CU92" i="1"/>
  <c r="CW979" i="1"/>
  <c r="CU315" i="1"/>
  <c r="CU272" i="1"/>
  <c r="CU600" i="1"/>
  <c r="CW7" i="1"/>
  <c r="CR360" i="1"/>
  <c r="CT630" i="1"/>
  <c r="CR630" i="1"/>
  <c r="CW600" i="1"/>
  <c r="CR399" i="1"/>
  <c r="CW669" i="1"/>
  <c r="CW399" i="1"/>
  <c r="CS7" i="1"/>
  <c r="CT669" i="1"/>
  <c r="CU399" i="1"/>
  <c r="CS323" i="1"/>
  <c r="CS600" i="1"/>
  <c r="CS399" i="1"/>
  <c r="CU7" i="1"/>
  <c r="CU630" i="1"/>
  <c r="CW315" i="1"/>
  <c r="CR600" i="1"/>
  <c r="CT111" i="1"/>
  <c r="CU669" i="1"/>
  <c r="CV272" i="1"/>
  <c r="CR315" i="1"/>
  <c r="CT399" i="1"/>
  <c r="CU360" i="1"/>
  <c r="CT315" i="1"/>
  <c r="CR7" i="1"/>
  <c r="CV111" i="1"/>
  <c r="CW111" i="1"/>
  <c r="CV669" i="1"/>
  <c r="CV600" i="1"/>
  <c r="CW630" i="1"/>
  <c r="CW323" i="1"/>
  <c r="CV630" i="1"/>
  <c r="CW360" i="1"/>
  <c r="CS669" i="1"/>
  <c r="CS360" i="1"/>
  <c r="CT323" i="1"/>
  <c r="CU323" i="1"/>
  <c r="CU111" i="1"/>
  <c r="CT272" i="1"/>
  <c r="CT360" i="1"/>
  <c r="CV323" i="1"/>
  <c r="CR669" i="1"/>
  <c r="CS111" i="1"/>
  <c r="CS315" i="1"/>
  <c r="CV399" i="1"/>
  <c r="CT7" i="1"/>
  <c r="CV360" i="1"/>
  <c r="CS630" i="1"/>
  <c r="CR272" i="1"/>
  <c r="CW272" i="1"/>
  <c r="CT600" i="1"/>
  <c r="CR111" i="1"/>
  <c r="CV7" i="1"/>
  <c r="CS272" i="1"/>
  <c r="CR323" i="1"/>
  <c r="CV315" i="1"/>
  <c r="CU120" i="1"/>
  <c r="CS349" i="1"/>
  <c r="CT76" i="1"/>
  <c r="CS225" i="1"/>
  <c r="CU792" i="1"/>
  <c r="CT349" i="1"/>
  <c r="CT362" i="1"/>
  <c r="CW1103" i="1"/>
  <c r="CR1103" i="1"/>
  <c r="CU225" i="1"/>
  <c r="CT792" i="1"/>
  <c r="CS792" i="1"/>
  <c r="CW792" i="1"/>
  <c r="CV120" i="1"/>
  <c r="CU889" i="1"/>
  <c r="CW225" i="1"/>
  <c r="CR349" i="1"/>
  <c r="CV225" i="1"/>
  <c r="CW120" i="1"/>
  <c r="CW349" i="1"/>
  <c r="CV889" i="1"/>
  <c r="CW889" i="1"/>
  <c r="CR792" i="1"/>
  <c r="CV1103" i="1"/>
  <c r="CU26" i="1"/>
  <c r="CV623" i="1"/>
  <c r="CS889" i="1"/>
  <c r="CU623" i="1"/>
  <c r="CU1103" i="1"/>
  <c r="CV26" i="1"/>
  <c r="CV349" i="1"/>
  <c r="CR623" i="1"/>
  <c r="CS1103" i="1"/>
  <c r="CU76" i="1"/>
  <c r="CR889" i="1"/>
  <c r="CR26" i="1"/>
  <c r="CU349" i="1"/>
  <c r="CW76" i="1"/>
  <c r="CV76" i="1"/>
  <c r="CW26" i="1"/>
  <c r="CS623" i="1"/>
  <c r="CT120" i="1"/>
  <c r="CR362" i="1"/>
  <c r="CU362" i="1"/>
  <c r="CV792" i="1"/>
  <c r="CT623" i="1"/>
  <c r="CS26" i="1"/>
  <c r="CT889" i="1"/>
  <c r="CV362" i="1"/>
  <c r="CT225" i="1"/>
  <c r="CW362" i="1"/>
  <c r="CR225" i="1"/>
  <c r="CR76" i="1"/>
  <c r="CS120" i="1"/>
  <c r="CS76" i="1"/>
  <c r="CR120" i="1"/>
  <c r="CT26" i="1"/>
  <c r="CT1103" i="1"/>
  <c r="CS362" i="1"/>
  <c r="CW623" i="1"/>
  <c r="CR337" i="1"/>
  <c r="CW201" i="1"/>
  <c r="CU1086" i="1"/>
  <c r="CV754" i="1"/>
  <c r="CS925" i="1"/>
  <c r="CS278" i="1"/>
  <c r="CS337" i="1"/>
  <c r="CS997" i="1"/>
  <c r="CR754" i="1"/>
  <c r="CU278" i="1"/>
  <c r="CV925" i="1"/>
  <c r="CW642" i="1"/>
  <c r="CV500" i="1"/>
  <c r="CT337" i="1"/>
  <c r="CU642" i="1"/>
  <c r="CU932" i="1"/>
  <c r="CT542" i="1"/>
  <c r="CV839" i="1"/>
  <c r="CU337" i="1"/>
  <c r="CT201" i="1"/>
  <c r="CU1076" i="1"/>
  <c r="CU542" i="1"/>
  <c r="CT170" i="1"/>
  <c r="CW948" i="1"/>
  <c r="CT754" i="1"/>
  <c r="CT642" i="1"/>
  <c r="CV337" i="1"/>
  <c r="CV442" i="1"/>
  <c r="CU175" i="1"/>
  <c r="CR1076" i="1"/>
  <c r="CR99" i="1"/>
  <c r="CR649" i="1"/>
  <c r="CV99" i="1"/>
  <c r="CT839" i="1"/>
  <c r="CW1076" i="1"/>
  <c r="CW925" i="1"/>
  <c r="CS500" i="1"/>
  <c r="CV997" i="1"/>
  <c r="CR932" i="1"/>
  <c r="CW932" i="1"/>
  <c r="CS839" i="1"/>
  <c r="CU839" i="1"/>
  <c r="CT808" i="1"/>
  <c r="CS754" i="1"/>
  <c r="CW442" i="1"/>
  <c r="CT500" i="1"/>
  <c r="CU201" i="1"/>
  <c r="CW997" i="1"/>
  <c r="CU442" i="1"/>
  <c r="CS201" i="1"/>
  <c r="CU99" i="1"/>
  <c r="CR808" i="1"/>
  <c r="CV808" i="1"/>
  <c r="CU649" i="1"/>
  <c r="CS542" i="1"/>
  <c r="CR442" i="1"/>
  <c r="CT932" i="1"/>
  <c r="CT1086" i="1"/>
  <c r="CW839" i="1"/>
  <c r="CW175" i="1"/>
  <c r="CV170" i="1"/>
  <c r="CR925" i="1"/>
  <c r="CT1076" i="1"/>
  <c r="CV1086" i="1"/>
  <c r="CT442" i="1"/>
  <c r="CT925" i="1"/>
  <c r="CW500" i="1"/>
  <c r="CW649" i="1"/>
  <c r="CR170" i="1"/>
  <c r="CS99" i="1"/>
  <c r="CW337" i="1"/>
  <c r="CR1086" i="1"/>
  <c r="CU925" i="1"/>
  <c r="CT649" i="1"/>
  <c r="CV642" i="1"/>
  <c r="CR542" i="1"/>
  <c r="CS642" i="1"/>
  <c r="CU170" i="1"/>
  <c r="CW99" i="1"/>
  <c r="CR642" i="1"/>
  <c r="CS170" i="1"/>
  <c r="CS1076" i="1"/>
  <c r="CR278" i="1"/>
  <c r="CR175" i="1"/>
  <c r="CW808" i="1"/>
  <c r="CU500" i="1"/>
  <c r="CU808" i="1"/>
  <c r="CV201" i="1"/>
  <c r="CS932" i="1"/>
  <c r="CV948" i="1"/>
  <c r="CV932" i="1"/>
  <c r="CS175" i="1"/>
  <c r="CR839" i="1"/>
  <c r="CS948" i="1"/>
  <c r="CW1086" i="1"/>
  <c r="CV1076" i="1"/>
  <c r="CR500" i="1"/>
  <c r="CV278" i="1"/>
  <c r="CT99" i="1"/>
  <c r="CW278" i="1"/>
  <c r="CV542" i="1"/>
  <c r="CR997" i="1"/>
  <c r="CR948" i="1"/>
  <c r="CU754" i="1"/>
  <c r="CU997" i="1"/>
  <c r="CS1086" i="1"/>
  <c r="CW170" i="1"/>
  <c r="CT278" i="1"/>
  <c r="CV175" i="1"/>
  <c r="CT175" i="1"/>
  <c r="CS808" i="1"/>
  <c r="CR201" i="1"/>
  <c r="CT997" i="1"/>
  <c r="CV649" i="1"/>
  <c r="CW542" i="1"/>
  <c r="CS442" i="1"/>
  <c r="CW754" i="1"/>
  <c r="CS649" i="1"/>
  <c r="CT948" i="1"/>
  <c r="CU948" i="1"/>
  <c r="CU160" i="1"/>
  <c r="CT523" i="1"/>
  <c r="CW980" i="1"/>
  <c r="CW209" i="1"/>
  <c r="CT675" i="1"/>
  <c r="CR914" i="1"/>
  <c r="CS980" i="1"/>
  <c r="CR980" i="1"/>
  <c r="CW643" i="1"/>
  <c r="CU209" i="1"/>
  <c r="CU643" i="1"/>
  <c r="CU556" i="1"/>
  <c r="CW523" i="1"/>
  <c r="CU457" i="1"/>
  <c r="CV927" i="1"/>
  <c r="CW556" i="1"/>
  <c r="CT980" i="1"/>
  <c r="CS457" i="1"/>
  <c r="CR457" i="1"/>
  <c r="CR643" i="1"/>
  <c r="CW927" i="1"/>
  <c r="CT160" i="1"/>
  <c r="CV160" i="1"/>
  <c r="CV980" i="1"/>
  <c r="CS914" i="1"/>
  <c r="CV914" i="1"/>
  <c r="CT914" i="1"/>
  <c r="CS556" i="1"/>
  <c r="CW160" i="1"/>
  <c r="CV523" i="1"/>
  <c r="CT643" i="1"/>
  <c r="CU523" i="1"/>
  <c r="CT556" i="1"/>
  <c r="CU914" i="1"/>
  <c r="CR927" i="1"/>
  <c r="CT457" i="1"/>
  <c r="CR523" i="1"/>
  <c r="CV556" i="1"/>
  <c r="CT209" i="1"/>
  <c r="CW457" i="1"/>
  <c r="CR556" i="1"/>
  <c r="CW675" i="1"/>
  <c r="CS643" i="1"/>
  <c r="CS675" i="1"/>
  <c r="CW914" i="1"/>
  <c r="CU980" i="1"/>
  <c r="CT927" i="1"/>
  <c r="CS209" i="1"/>
  <c r="CR675" i="1"/>
  <c r="CU927" i="1"/>
  <c r="CR209" i="1"/>
  <c r="CS160" i="1"/>
  <c r="CV457" i="1"/>
  <c r="CR160" i="1"/>
  <c r="CU675" i="1"/>
  <c r="CS927" i="1"/>
  <c r="CV643" i="1"/>
  <c r="CV675" i="1"/>
  <c r="CS523" i="1"/>
  <c r="CV209" i="1"/>
  <c r="CR554" i="1"/>
  <c r="CV253" i="1"/>
  <c r="CR181" i="1"/>
  <c r="CW279" i="1"/>
  <c r="CW181" i="1"/>
  <c r="CR790" i="1"/>
  <c r="CU181" i="1"/>
  <c r="CR253" i="1"/>
  <c r="CV554" i="1"/>
  <c r="CU279" i="1"/>
  <c r="CS279" i="1"/>
  <c r="CT253" i="1"/>
  <c r="CV1054" i="1"/>
  <c r="CW554" i="1"/>
  <c r="CU1054" i="1"/>
  <c r="CV112" i="1"/>
  <c r="CR420" i="1"/>
  <c r="CT1054" i="1"/>
  <c r="CW420" i="1"/>
  <c r="CW431" i="1"/>
  <c r="CT420" i="1"/>
  <c r="CR1054" i="1"/>
  <c r="CT790" i="1"/>
  <c r="CT279" i="1"/>
  <c r="CU112" i="1"/>
  <c r="CW870" i="1"/>
  <c r="CV420" i="1"/>
  <c r="CT554" i="1"/>
  <c r="CS431" i="1"/>
  <c r="CT181" i="1"/>
  <c r="CR279" i="1"/>
  <c r="CR112" i="1"/>
  <c r="CS554" i="1"/>
  <c r="CS870" i="1"/>
  <c r="CT431" i="1"/>
  <c r="CV431" i="1"/>
  <c r="CS1054" i="1"/>
  <c r="CU870" i="1"/>
  <c r="CW1054" i="1"/>
  <c r="CU554" i="1"/>
  <c r="CT112" i="1"/>
  <c r="CU790" i="1"/>
  <c r="CU420" i="1"/>
  <c r="CR431" i="1"/>
  <c r="CS112" i="1"/>
  <c r="CV870" i="1"/>
  <c r="CW112" i="1"/>
  <c r="CV181" i="1"/>
  <c r="CS790" i="1"/>
  <c r="CV790" i="1"/>
  <c r="CS181" i="1"/>
  <c r="CV279" i="1"/>
  <c r="CR870" i="1"/>
  <c r="CW253" i="1"/>
  <c r="CU253" i="1"/>
  <c r="CS420" i="1"/>
  <c r="CT870" i="1"/>
  <c r="CU431" i="1"/>
  <c r="CW790" i="1"/>
  <c r="CS253" i="1"/>
  <c r="CW704" i="1"/>
  <c r="CV21" i="1"/>
  <c r="CU21" i="1"/>
  <c r="CR593" i="1"/>
  <c r="CR328" i="1"/>
  <c r="CW593" i="1"/>
  <c r="CS21" i="1"/>
  <c r="CT704" i="1"/>
  <c r="CV704" i="1"/>
  <c r="CS704" i="1"/>
  <c r="CV1043" i="1"/>
  <c r="CR892" i="1"/>
  <c r="CS892" i="1"/>
  <c r="CV679" i="1"/>
  <c r="CR1043" i="1"/>
  <c r="CV915" i="1"/>
  <c r="CS1043" i="1"/>
  <c r="CT328" i="1"/>
  <c r="CS679" i="1"/>
  <c r="CU328" i="1"/>
  <c r="CT1043" i="1"/>
  <c r="CW1043" i="1"/>
  <c r="CR422" i="1"/>
  <c r="CR679" i="1"/>
  <c r="CS915" i="1"/>
  <c r="CW679" i="1"/>
  <c r="CW328" i="1"/>
  <c r="CS593" i="1"/>
  <c r="CT679" i="1"/>
  <c r="CW915" i="1"/>
  <c r="CT21" i="1"/>
  <c r="CS328" i="1"/>
  <c r="CT593" i="1"/>
  <c r="CU1043" i="1"/>
  <c r="CU422" i="1"/>
  <c r="CU915" i="1"/>
  <c r="CV1157" i="1"/>
  <c r="CU892" i="1"/>
  <c r="CR21" i="1"/>
  <c r="CW422" i="1"/>
  <c r="CU593" i="1"/>
  <c r="CR915" i="1"/>
  <c r="CV422" i="1"/>
  <c r="CV593" i="1"/>
  <c r="CR1157" i="1"/>
  <c r="CS1157" i="1"/>
  <c r="CT1157" i="1"/>
  <c r="CT422" i="1"/>
  <c r="CT915" i="1"/>
  <c r="CU704" i="1"/>
  <c r="CV328" i="1"/>
  <c r="CV892" i="1"/>
  <c r="CT892" i="1"/>
  <c r="CU1157" i="1"/>
  <c r="CW1157" i="1"/>
  <c r="CS422" i="1"/>
  <c r="CU679" i="1"/>
  <c r="CW21" i="1"/>
  <c r="CW892" i="1"/>
  <c r="CR704" i="1"/>
  <c r="CT635" i="1"/>
  <c r="CS495" i="1"/>
  <c r="CU280" i="1"/>
  <c r="CS635" i="1"/>
  <c r="CV1018" i="1"/>
  <c r="CT1022" i="1"/>
  <c r="CW659" i="1"/>
  <c r="CU957" i="1"/>
  <c r="CU1022" i="1"/>
  <c r="CR985" i="1"/>
  <c r="CU903" i="1"/>
  <c r="CV735" i="1"/>
  <c r="CS453" i="1"/>
  <c r="CV345" i="1"/>
  <c r="CT312" i="1"/>
  <c r="CU312" i="1"/>
  <c r="CW345" i="1"/>
  <c r="CR635" i="1"/>
  <c r="CV614" i="1"/>
  <c r="CS785" i="1"/>
  <c r="CT386" i="1"/>
  <c r="CU985" i="1"/>
  <c r="CV453" i="1"/>
  <c r="CU635" i="1"/>
  <c r="CT280" i="1"/>
  <c r="CW495" i="1"/>
  <c r="CV903" i="1"/>
  <c r="CT614" i="1"/>
  <c r="CR1006" i="1"/>
  <c r="CU495" i="1"/>
  <c r="CW386" i="1"/>
  <c r="CU785" i="1"/>
  <c r="CS386" i="1"/>
  <c r="CW1006" i="1"/>
  <c r="CW280" i="1"/>
  <c r="CU1006" i="1"/>
  <c r="CW312" i="1"/>
  <c r="CV659" i="1"/>
  <c r="CR495" i="1"/>
  <c r="CR735" i="1"/>
  <c r="CT985" i="1"/>
  <c r="CV985" i="1"/>
  <c r="CS614" i="1"/>
  <c r="CR1105" i="1"/>
  <c r="CS345" i="1"/>
  <c r="CR345" i="1"/>
  <c r="CR386" i="1"/>
  <c r="CR1022" i="1"/>
  <c r="CS280" i="1"/>
  <c r="CU1070" i="1"/>
  <c r="CV1006" i="1"/>
  <c r="CV419" i="1"/>
  <c r="CT1105" i="1"/>
  <c r="CU659" i="1"/>
  <c r="CU453" i="1"/>
  <c r="CV785" i="1"/>
  <c r="CW957" i="1"/>
  <c r="CW1105" i="1"/>
  <c r="CS1022" i="1"/>
  <c r="CR614" i="1"/>
  <c r="CV312" i="1"/>
  <c r="CS1006" i="1"/>
  <c r="CW419" i="1"/>
  <c r="CT903" i="1"/>
  <c r="CR1070" i="1"/>
  <c r="CS659" i="1"/>
  <c r="CT345" i="1"/>
  <c r="CU419" i="1"/>
  <c r="CS312" i="1"/>
  <c r="CU1018" i="1"/>
  <c r="CU1105" i="1"/>
  <c r="CR453" i="1"/>
  <c r="CU614" i="1"/>
  <c r="CS1070" i="1"/>
  <c r="CV386" i="1"/>
  <c r="CW635" i="1"/>
  <c r="CR785" i="1"/>
  <c r="CW903" i="1"/>
  <c r="CV635" i="1"/>
  <c r="CS957" i="1"/>
  <c r="CT735" i="1"/>
  <c r="CW453" i="1"/>
  <c r="CT1018" i="1"/>
  <c r="CS419" i="1"/>
  <c r="CV1022" i="1"/>
  <c r="CS985" i="1"/>
  <c r="CT419" i="1"/>
  <c r="CT1006" i="1"/>
  <c r="CS903" i="1"/>
  <c r="CU386" i="1"/>
  <c r="CV1105" i="1"/>
  <c r="CS1105" i="1"/>
  <c r="CT1070" i="1"/>
  <c r="CR659" i="1"/>
  <c r="CR1018" i="1"/>
  <c r="CW614" i="1"/>
  <c r="CU345" i="1"/>
  <c r="CT659" i="1"/>
  <c r="CR280" i="1"/>
  <c r="CV957" i="1"/>
  <c r="CR957" i="1"/>
  <c r="CV1070" i="1"/>
  <c r="CW1022" i="1"/>
  <c r="CU735" i="1"/>
  <c r="CW735" i="1"/>
  <c r="CR903" i="1"/>
  <c r="CT453" i="1"/>
  <c r="CR419" i="1"/>
  <c r="CS1018" i="1"/>
  <c r="CR312" i="1"/>
  <c r="CV495" i="1"/>
  <c r="CS735" i="1"/>
  <c r="CT785" i="1"/>
  <c r="CV280" i="1"/>
  <c r="CW985" i="1"/>
  <c r="CW785" i="1"/>
  <c r="CT495" i="1"/>
  <c r="CW1070" i="1"/>
  <c r="CW1018" i="1"/>
  <c r="CT957" i="1"/>
  <c r="CS1035" i="1"/>
  <c r="CW224" i="1"/>
  <c r="CW1035" i="1"/>
  <c r="CR288" i="1"/>
  <c r="CU385" i="1"/>
  <c r="CV288" i="1"/>
  <c r="CU355" i="1"/>
  <c r="CU524" i="1"/>
  <c r="CR524" i="1"/>
  <c r="CW1139" i="1"/>
  <c r="CS1139" i="1"/>
  <c r="CS524" i="1"/>
  <c r="CV355" i="1"/>
  <c r="CT193" i="1"/>
  <c r="CS355" i="1"/>
  <c r="CW355" i="1"/>
  <c r="CT603" i="1"/>
  <c r="CS845" i="1"/>
  <c r="CU224" i="1"/>
  <c r="CT845" i="1"/>
  <c r="CR1035" i="1"/>
  <c r="CU1139" i="1"/>
  <c r="CT355" i="1"/>
  <c r="CT385" i="1"/>
  <c r="CV1035" i="1"/>
  <c r="CV1139" i="1"/>
  <c r="CT1035" i="1"/>
  <c r="CV603" i="1"/>
  <c r="CW524" i="1"/>
  <c r="CU1035" i="1"/>
  <c r="CV193" i="1"/>
  <c r="CU288" i="1"/>
  <c r="CT288" i="1"/>
  <c r="CV385" i="1"/>
  <c r="CS385" i="1"/>
  <c r="CU193" i="1"/>
  <c r="CV224" i="1"/>
  <c r="CS193" i="1"/>
  <c r="CV524" i="1"/>
  <c r="CS288" i="1"/>
  <c r="CR193" i="1"/>
  <c r="CR603" i="1"/>
  <c r="CW603" i="1"/>
  <c r="CT224" i="1"/>
  <c r="CR385" i="1"/>
  <c r="CR224" i="1"/>
  <c r="CT1139" i="1"/>
  <c r="CU845" i="1"/>
  <c r="CS224" i="1"/>
  <c r="CT524" i="1"/>
  <c r="CW193" i="1"/>
  <c r="CR1139" i="1"/>
  <c r="CV845" i="1"/>
  <c r="CW385" i="1"/>
  <c r="CR845" i="1"/>
  <c r="CW288" i="1"/>
  <c r="CU603" i="1"/>
  <c r="CR355" i="1"/>
  <c r="CW845" i="1"/>
  <c r="CS603" i="1"/>
  <c r="CV671" i="1"/>
  <c r="CR109" i="1"/>
  <c r="CU1151" i="1"/>
  <c r="CT302" i="1"/>
  <c r="CV408" i="1"/>
  <c r="CW408" i="1"/>
  <c r="CT818" i="1"/>
  <c r="CS109" i="1"/>
  <c r="CS671" i="1"/>
  <c r="CS818" i="1"/>
  <c r="CW1083" i="1"/>
  <c r="CW109" i="1"/>
  <c r="CS1151" i="1"/>
  <c r="CT109" i="1"/>
  <c r="CT408" i="1"/>
  <c r="CR408" i="1"/>
  <c r="CW423" i="1"/>
  <c r="CU423" i="1"/>
  <c r="CR117" i="1"/>
  <c r="CT742" i="1"/>
  <c r="CU1083" i="1"/>
  <c r="CR818" i="1"/>
  <c r="CW302" i="1"/>
  <c r="CV742" i="1"/>
  <c r="CU109" i="1"/>
  <c r="CW671" i="1"/>
  <c r="CS742" i="1"/>
  <c r="CS117" i="1"/>
  <c r="CV1151" i="1"/>
  <c r="CV109" i="1"/>
  <c r="CR671" i="1"/>
  <c r="CR302" i="1"/>
  <c r="CV1083" i="1"/>
  <c r="CU117" i="1"/>
  <c r="CS302" i="1"/>
  <c r="CU671" i="1"/>
  <c r="CW742" i="1"/>
  <c r="CW117" i="1"/>
  <c r="CR423" i="1"/>
  <c r="CV117" i="1"/>
  <c r="CV302" i="1"/>
  <c r="CT671" i="1"/>
  <c r="CR1151" i="1"/>
  <c r="CT1083" i="1"/>
  <c r="CU742" i="1"/>
  <c r="CT117" i="1"/>
  <c r="CT423" i="1"/>
  <c r="CW1151" i="1"/>
  <c r="CR1083" i="1"/>
  <c r="CU408" i="1"/>
  <c r="CT1151" i="1"/>
  <c r="CU818" i="1"/>
  <c r="CR742" i="1"/>
  <c r="CS408" i="1"/>
  <c r="CW818" i="1"/>
  <c r="CS423" i="1"/>
  <c r="CV423" i="1"/>
  <c r="CS1083" i="1"/>
  <c r="CU302" i="1"/>
  <c r="CV818" i="1"/>
  <c r="CW1061" i="1"/>
  <c r="CU334" i="1"/>
  <c r="CS617" i="1"/>
  <c r="CU301" i="1"/>
  <c r="CV1061" i="1"/>
  <c r="CU854" i="1"/>
  <c r="CW617" i="1"/>
  <c r="CU599" i="1"/>
  <c r="CR301" i="1"/>
  <c r="CR56" i="1"/>
  <c r="CW226" i="1"/>
  <c r="CV334" i="1"/>
  <c r="CS301" i="1"/>
  <c r="CW599" i="1"/>
  <c r="CS854" i="1"/>
  <c r="CT854" i="1"/>
  <c r="CS599" i="1"/>
  <c r="CV599" i="1"/>
  <c r="CS334" i="1"/>
  <c r="CU226" i="1"/>
  <c r="CS56" i="1"/>
  <c r="CV617" i="1"/>
  <c r="CS1089" i="1"/>
  <c r="CS226" i="1"/>
  <c r="CT1101" i="1"/>
  <c r="CT617" i="1"/>
  <c r="CU617" i="1"/>
  <c r="CV226" i="1"/>
  <c r="CT334" i="1"/>
  <c r="CT1061" i="1"/>
  <c r="CU1101" i="1"/>
  <c r="CU1089" i="1"/>
  <c r="CR226" i="1"/>
  <c r="CV56" i="1"/>
  <c r="CT226" i="1"/>
  <c r="CU1061" i="1"/>
  <c r="CV301" i="1"/>
  <c r="CW854" i="1"/>
  <c r="CT56" i="1"/>
  <c r="CW1089" i="1"/>
  <c r="CS1061" i="1"/>
  <c r="CT1089" i="1"/>
  <c r="CR599" i="1"/>
  <c r="CR1061" i="1"/>
  <c r="CV854" i="1"/>
  <c r="CT301" i="1"/>
  <c r="CR854" i="1"/>
  <c r="CW1101" i="1"/>
  <c r="CW301" i="1"/>
  <c r="CU56" i="1"/>
  <c r="CV1089" i="1"/>
  <c r="CR334" i="1"/>
  <c r="CV1101" i="1"/>
  <c r="CW56" i="1"/>
  <c r="CR1101" i="1"/>
  <c r="CT599" i="1"/>
  <c r="CW334" i="1"/>
  <c r="CS1101" i="1"/>
  <c r="CR617" i="1"/>
  <c r="CR1089" i="1"/>
  <c r="CV245" i="1"/>
  <c r="CR48" i="1"/>
  <c r="CS48" i="1"/>
  <c r="CT113" i="1"/>
  <c r="CR1036" i="1"/>
  <c r="CS245" i="1"/>
  <c r="CW939" i="1"/>
  <c r="CW113" i="1"/>
  <c r="CU825" i="1"/>
  <c r="CT48" i="1"/>
  <c r="CR975" i="1"/>
  <c r="CS1182" i="1"/>
  <c r="CV975" i="1"/>
  <c r="CU975" i="1"/>
  <c r="CR1142" i="1"/>
  <c r="CU1182" i="1"/>
  <c r="CT825" i="1"/>
  <c r="CT1142" i="1"/>
  <c r="CR113" i="1"/>
  <c r="CS825" i="1"/>
  <c r="CV48" i="1"/>
  <c r="CW245" i="1"/>
  <c r="CT1182" i="1"/>
  <c r="CS113" i="1"/>
  <c r="CT306" i="1"/>
  <c r="CV306" i="1"/>
  <c r="CU306" i="1"/>
  <c r="CU1036" i="1"/>
  <c r="CV825" i="1"/>
  <c r="CT245" i="1"/>
  <c r="CS975" i="1"/>
  <c r="CU113" i="1"/>
  <c r="CS1142" i="1"/>
  <c r="CT1036" i="1"/>
  <c r="CT939" i="1"/>
  <c r="CT975" i="1"/>
  <c r="CU48" i="1"/>
  <c r="CW48" i="1"/>
  <c r="CU1142" i="1"/>
  <c r="CR306" i="1"/>
  <c r="CW1142" i="1"/>
  <c r="CR939" i="1"/>
  <c r="CU245" i="1"/>
  <c r="CW825" i="1"/>
  <c r="CR245" i="1"/>
  <c r="CV1036" i="1"/>
  <c r="CV113" i="1"/>
  <c r="CR825" i="1"/>
  <c r="CW306" i="1"/>
  <c r="CW1182" i="1"/>
  <c r="CS306" i="1"/>
  <c r="CR1182" i="1"/>
  <c r="CV939" i="1"/>
  <c r="CS1036" i="1"/>
  <c r="CS939" i="1"/>
  <c r="CV1142" i="1"/>
  <c r="CU939" i="1"/>
  <c r="CV1182" i="1"/>
  <c r="CW1036" i="1"/>
  <c r="CW975" i="1"/>
  <c r="CT867" i="1"/>
  <c r="CV1144" i="1"/>
  <c r="CU388" i="1"/>
  <c r="CW388" i="1"/>
  <c r="CT1144" i="1"/>
  <c r="CS850" i="1"/>
  <c r="CR634" i="1"/>
  <c r="CR1127" i="1"/>
  <c r="CW850" i="1"/>
  <c r="CR1144" i="1"/>
  <c r="CV1127" i="1"/>
  <c r="CV850" i="1"/>
  <c r="CV417" i="1"/>
  <c r="CV388" i="1"/>
  <c r="CU867" i="1"/>
  <c r="CT850" i="1"/>
  <c r="CV435" i="1"/>
  <c r="CT1127" i="1"/>
  <c r="CW1127" i="1"/>
  <c r="CS1144" i="1"/>
  <c r="CT388" i="1"/>
  <c r="CW427" i="1"/>
  <c r="CW435" i="1"/>
  <c r="CR417" i="1"/>
  <c r="CV867" i="1"/>
  <c r="CT634" i="1"/>
  <c r="CS791" i="1"/>
  <c r="CR850" i="1"/>
  <c r="CU427" i="1"/>
  <c r="CW634" i="1"/>
  <c r="CS1127" i="1"/>
  <c r="CS435" i="1"/>
  <c r="CV427" i="1"/>
  <c r="CU634" i="1"/>
  <c r="CR867" i="1"/>
  <c r="CU1127" i="1"/>
  <c r="CS417" i="1"/>
  <c r="CW867" i="1"/>
  <c r="CR791" i="1"/>
  <c r="CT417" i="1"/>
  <c r="CS388" i="1"/>
  <c r="CU791" i="1"/>
  <c r="CS427" i="1"/>
  <c r="CV791" i="1"/>
  <c r="CS634" i="1"/>
  <c r="CU1144" i="1"/>
  <c r="CS867" i="1"/>
  <c r="CR427" i="1"/>
  <c r="CV634" i="1"/>
  <c r="CR388" i="1"/>
  <c r="CU417" i="1"/>
  <c r="CW417" i="1"/>
  <c r="CW1144" i="1"/>
  <c r="CR435" i="1"/>
  <c r="CT435" i="1"/>
  <c r="CU850" i="1"/>
  <c r="CT791" i="1"/>
  <c r="CW791" i="1"/>
  <c r="CT427" i="1"/>
  <c r="CU435" i="1"/>
  <c r="CV348" i="1"/>
  <c r="CR348" i="1"/>
  <c r="CV185" i="1"/>
  <c r="CR187" i="1"/>
  <c r="CW696" i="1"/>
  <c r="CW361" i="1"/>
  <c r="CS185" i="1"/>
  <c r="CU74" i="1"/>
  <c r="CS872" i="1"/>
  <c r="CW1088" i="1"/>
  <c r="CW872" i="1"/>
  <c r="CT243" i="1"/>
  <c r="CV872" i="1"/>
  <c r="CV187" i="1"/>
  <c r="CS243" i="1"/>
  <c r="CR484" i="1"/>
  <c r="CS187" i="1"/>
  <c r="CW185" i="1"/>
  <c r="CT187" i="1"/>
  <c r="CU348" i="1"/>
  <c r="CR696" i="1"/>
  <c r="CU243" i="1"/>
  <c r="CR1120" i="1"/>
  <c r="CW243" i="1"/>
  <c r="CU872" i="1"/>
  <c r="CR872" i="1"/>
  <c r="CS852" i="1"/>
  <c r="CU696" i="1"/>
  <c r="CS348" i="1"/>
  <c r="CU1088" i="1"/>
  <c r="CS234" i="1"/>
  <c r="CV696" i="1"/>
  <c r="CR1041" i="1"/>
  <c r="CT162" i="1"/>
  <c r="CV74" i="1"/>
  <c r="CW865" i="1"/>
  <c r="CT361" i="1"/>
  <c r="CW781" i="1"/>
  <c r="CW1023" i="1"/>
  <c r="CU1120" i="1"/>
  <c r="CW1041" i="1"/>
  <c r="CS74" i="1"/>
  <c r="CR1023" i="1"/>
  <c r="CT1023" i="1"/>
  <c r="CT134" i="1"/>
  <c r="CT781" i="1"/>
  <c r="CW852" i="1"/>
  <c r="CT1120" i="1"/>
  <c r="CW348" i="1"/>
  <c r="CT1088" i="1"/>
  <c r="CV234" i="1"/>
  <c r="CR865" i="1"/>
  <c r="CT852" i="1"/>
  <c r="CW74" i="1"/>
  <c r="CT185" i="1"/>
  <c r="CR243" i="1"/>
  <c r="CV852" i="1"/>
  <c r="CU185" i="1"/>
  <c r="CW187" i="1"/>
  <c r="CV361" i="1"/>
  <c r="CS1023" i="1"/>
  <c r="CT1041" i="1"/>
  <c r="CV697" i="1"/>
  <c r="CU361" i="1"/>
  <c r="CS162" i="1"/>
  <c r="CR74" i="1"/>
  <c r="CV1041" i="1"/>
  <c r="CW484" i="1"/>
  <c r="CU134" i="1"/>
  <c r="CR1088" i="1"/>
  <c r="CU484" i="1"/>
  <c r="CV1023" i="1"/>
  <c r="CR852" i="1"/>
  <c r="CU865" i="1"/>
  <c r="CT348" i="1"/>
  <c r="CR697" i="1"/>
  <c r="CT696" i="1"/>
  <c r="CV781" i="1"/>
  <c r="CV1088" i="1"/>
  <c r="CR185" i="1"/>
  <c r="CT74" i="1"/>
  <c r="CU1041" i="1"/>
  <c r="CS484" i="1"/>
  <c r="CW1120" i="1"/>
  <c r="CR162" i="1"/>
  <c r="CU852" i="1"/>
  <c r="CV1120" i="1"/>
  <c r="CS1041" i="1"/>
  <c r="CU781" i="1"/>
  <c r="CV134" i="1"/>
  <c r="CR134" i="1"/>
  <c r="CU234" i="1"/>
  <c r="CR234" i="1"/>
  <c r="CW162" i="1"/>
  <c r="CR781" i="1"/>
  <c r="CV865" i="1"/>
  <c r="CV243" i="1"/>
  <c r="CS865" i="1"/>
  <c r="CS697" i="1"/>
  <c r="CS361" i="1"/>
  <c r="CV484" i="1"/>
  <c r="CW234" i="1"/>
  <c r="CU697" i="1"/>
  <c r="CW134" i="1"/>
  <c r="CR361" i="1"/>
  <c r="CS1120" i="1"/>
  <c r="CU162" i="1"/>
  <c r="CV162" i="1"/>
  <c r="CT697" i="1"/>
  <c r="CS134" i="1"/>
  <c r="CS696" i="1"/>
  <c r="CU187" i="1"/>
  <c r="CT484" i="1"/>
  <c r="CU1023" i="1"/>
  <c r="CT234" i="1"/>
  <c r="CT872" i="1"/>
  <c r="CS781" i="1"/>
  <c r="CS1088" i="1"/>
  <c r="CT865" i="1"/>
  <c r="CW697" i="1"/>
  <c r="CV999" i="1"/>
  <c r="CS636" i="1"/>
  <c r="CS999" i="1"/>
  <c r="CU803" i="1"/>
  <c r="CV803" i="1"/>
  <c r="CV771" i="1"/>
  <c r="CR30" i="1"/>
  <c r="CW583" i="1"/>
  <c r="CS803" i="1"/>
  <c r="CW1038" i="1"/>
  <c r="CV583" i="1"/>
  <c r="CT803" i="1"/>
  <c r="CT1038" i="1"/>
  <c r="CR999" i="1"/>
  <c r="CU810" i="1"/>
  <c r="CS1038" i="1"/>
  <c r="CS30" i="1"/>
  <c r="CT810" i="1"/>
  <c r="CW771" i="1"/>
  <c r="CR1038" i="1"/>
  <c r="CU771" i="1"/>
  <c r="CS810" i="1"/>
  <c r="CV636" i="1"/>
  <c r="CW999" i="1"/>
  <c r="CW810" i="1"/>
  <c r="CR803" i="1"/>
  <c r="CS784" i="1"/>
  <c r="CS182" i="1"/>
  <c r="CU1038" i="1"/>
  <c r="CW784" i="1"/>
  <c r="CU583" i="1"/>
  <c r="CR784" i="1"/>
  <c r="CU182" i="1"/>
  <c r="CT636" i="1"/>
  <c r="CU784" i="1"/>
  <c r="CR583" i="1"/>
  <c r="CV784" i="1"/>
  <c r="CV182" i="1"/>
  <c r="CV30" i="1"/>
  <c r="CW182" i="1"/>
  <c r="CR182" i="1"/>
  <c r="CT182" i="1"/>
  <c r="CR636" i="1"/>
  <c r="CU999" i="1"/>
  <c r="CV810" i="1"/>
  <c r="CW803" i="1"/>
  <c r="CT771" i="1"/>
  <c r="CT583" i="1"/>
  <c r="CU30" i="1"/>
  <c r="CT30" i="1"/>
  <c r="CS583" i="1"/>
  <c r="CR810" i="1"/>
  <c r="CT999" i="1"/>
  <c r="CW636" i="1"/>
  <c r="CR771" i="1"/>
  <c r="CT784" i="1"/>
  <c r="CS771" i="1"/>
  <c r="CW30" i="1"/>
  <c r="CV1038" i="1"/>
  <c r="CU636" i="1"/>
  <c r="CS756" i="1"/>
  <c r="CV1017" i="1"/>
  <c r="CR282" i="1"/>
  <c r="CS752" i="1"/>
  <c r="CW1017" i="1"/>
  <c r="CU801" i="1"/>
  <c r="CW756" i="1"/>
  <c r="CV622" i="1"/>
  <c r="CR622" i="1"/>
  <c r="CR837" i="1"/>
  <c r="CV752" i="1"/>
  <c r="CT622" i="1"/>
  <c r="CW298" i="1"/>
  <c r="CT60" i="1"/>
  <c r="CV285" i="1"/>
  <c r="CU282" i="1"/>
  <c r="CR298" i="1"/>
  <c r="CS60" i="1"/>
  <c r="CS622" i="1"/>
  <c r="CR60" i="1"/>
  <c r="CS801" i="1"/>
  <c r="CV801" i="1"/>
  <c r="CR756" i="1"/>
  <c r="CS837" i="1"/>
  <c r="CU298" i="1"/>
  <c r="CW60" i="1"/>
  <c r="CT752" i="1"/>
  <c r="CV837" i="1"/>
  <c r="CU752" i="1"/>
  <c r="CV298" i="1"/>
  <c r="CW282" i="1"/>
  <c r="CW801" i="1"/>
  <c r="CU285" i="1"/>
  <c r="CT837" i="1"/>
  <c r="CW285" i="1"/>
  <c r="CT801" i="1"/>
  <c r="CT285" i="1"/>
  <c r="CS282" i="1"/>
  <c r="CS298" i="1"/>
  <c r="CU60" i="1"/>
  <c r="CT1017" i="1"/>
  <c r="CU1017" i="1"/>
  <c r="CV756" i="1"/>
  <c r="CS1017" i="1"/>
  <c r="CR801" i="1"/>
  <c r="CR285" i="1"/>
  <c r="CV282" i="1"/>
  <c r="CT282" i="1"/>
  <c r="CT298" i="1"/>
  <c r="CU837" i="1"/>
  <c r="CW837" i="1"/>
  <c r="CW622" i="1"/>
  <c r="CU622" i="1"/>
  <c r="CV60" i="1"/>
  <c r="CW752" i="1"/>
  <c r="CT756" i="1"/>
  <c r="CR752" i="1"/>
  <c r="CR1017" i="1"/>
  <c r="CU756" i="1"/>
  <c r="CS285" i="1"/>
  <c r="CT17" i="1"/>
  <c r="CW569" i="1"/>
  <c r="CV569" i="1"/>
  <c r="CW797" i="1"/>
  <c r="CT811" i="1"/>
  <c r="CU736" i="1"/>
  <c r="CT632" i="1"/>
  <c r="CR1109" i="1"/>
  <c r="CU797" i="1"/>
  <c r="CW736" i="1"/>
  <c r="CU920" i="1"/>
  <c r="CS797" i="1"/>
  <c r="CU569" i="1"/>
  <c r="CS1109" i="1"/>
  <c r="CR797" i="1"/>
  <c r="CV1046" i="1"/>
  <c r="CS1046" i="1"/>
  <c r="CV736" i="1"/>
  <c r="CT1046" i="1"/>
  <c r="CW487" i="1"/>
  <c r="CS569" i="1"/>
  <c r="CS811" i="1"/>
  <c r="CR17" i="1"/>
  <c r="CT569" i="1"/>
  <c r="CR487" i="1"/>
  <c r="CW1109" i="1"/>
  <c r="CU1109" i="1"/>
  <c r="CV920" i="1"/>
  <c r="CT920" i="1"/>
  <c r="CW17" i="1"/>
  <c r="CT487" i="1"/>
  <c r="CV797" i="1"/>
  <c r="CU487" i="1"/>
  <c r="CV17" i="1"/>
  <c r="CV811" i="1"/>
  <c r="CR1046" i="1"/>
  <c r="CR632" i="1"/>
  <c r="CU811" i="1"/>
  <c r="CT797" i="1"/>
  <c r="CR736" i="1"/>
  <c r="CW632" i="1"/>
  <c r="CR569" i="1"/>
  <c r="CW1046" i="1"/>
  <c r="CV487" i="1"/>
  <c r="CS632" i="1"/>
  <c r="CU632" i="1"/>
  <c r="CS736" i="1"/>
  <c r="CU17" i="1"/>
  <c r="CU1046" i="1"/>
  <c r="CT1109" i="1"/>
  <c r="CS17" i="1"/>
  <c r="CS487" i="1"/>
  <c r="CR920" i="1"/>
  <c r="CR811" i="1"/>
  <c r="CW811" i="1"/>
  <c r="CW920" i="1"/>
  <c r="CS920" i="1"/>
  <c r="CV632" i="1"/>
  <c r="CV1109" i="1"/>
  <c r="CT736" i="1"/>
  <c r="CV494" i="1"/>
  <c r="CR205" i="1"/>
  <c r="CV277" i="1"/>
  <c r="CW133" i="1"/>
  <c r="CT878" i="1"/>
  <c r="CS277" i="1"/>
  <c r="CT1122" i="1"/>
  <c r="CS576" i="1"/>
  <c r="CV1122" i="1"/>
  <c r="CS739" i="1"/>
  <c r="CS1099" i="1"/>
  <c r="CR277" i="1"/>
  <c r="CS1122" i="1"/>
  <c r="CR133" i="1"/>
  <c r="CU277" i="1"/>
  <c r="CT1099" i="1"/>
  <c r="CR494" i="1"/>
  <c r="CW739" i="1"/>
  <c r="CU1099" i="1"/>
  <c r="CS494" i="1"/>
  <c r="CV940" i="1"/>
  <c r="CR1099" i="1"/>
  <c r="CT940" i="1"/>
  <c r="CW878" i="1"/>
  <c r="CW576" i="1"/>
  <c r="CU576" i="1"/>
  <c r="CR940" i="1"/>
  <c r="CR576" i="1"/>
  <c r="CS878" i="1"/>
  <c r="CT576" i="1"/>
  <c r="CT739" i="1"/>
  <c r="CW1099" i="1"/>
  <c r="CU133" i="1"/>
  <c r="CU494" i="1"/>
  <c r="CU940" i="1"/>
  <c r="CS205" i="1"/>
  <c r="CU205" i="1"/>
  <c r="CT277" i="1"/>
  <c r="CT133" i="1"/>
  <c r="CS940" i="1"/>
  <c r="CW1122" i="1"/>
  <c r="CU1122" i="1"/>
  <c r="CU739" i="1"/>
  <c r="CT494" i="1"/>
  <c r="CV576" i="1"/>
  <c r="CS133" i="1"/>
  <c r="CW277" i="1"/>
  <c r="CW494" i="1"/>
  <c r="CW205" i="1"/>
  <c r="CV878" i="1"/>
  <c r="CR739" i="1"/>
  <c r="CV205" i="1"/>
  <c r="CR878" i="1"/>
  <c r="CV739" i="1"/>
  <c r="CU878" i="1"/>
  <c r="CR1122" i="1"/>
  <c r="CT205" i="1"/>
  <c r="CV133" i="1"/>
  <c r="CW940" i="1"/>
  <c r="CV1099" i="1"/>
  <c r="CT283" i="1"/>
  <c r="CU638" i="1"/>
  <c r="CU1034" i="1"/>
  <c r="CS827" i="1"/>
  <c r="CW670" i="1"/>
  <c r="CR452" i="1"/>
  <c r="CW638" i="1"/>
  <c r="CS1106" i="1"/>
  <c r="CV1034" i="1"/>
  <c r="CT1034" i="1"/>
  <c r="CW283" i="1"/>
  <c r="CR743" i="1"/>
  <c r="CR670" i="1"/>
  <c r="CS100" i="1"/>
  <c r="CS1034" i="1"/>
  <c r="CV1106" i="1"/>
  <c r="CU491" i="1"/>
  <c r="CS743" i="1"/>
  <c r="CW491" i="1"/>
  <c r="CS670" i="1"/>
  <c r="CR1034" i="1"/>
  <c r="CR827" i="1"/>
  <c r="CR100" i="1"/>
  <c r="CR1106" i="1"/>
  <c r="CT743" i="1"/>
  <c r="CT638" i="1"/>
  <c r="CU100" i="1"/>
  <c r="CV670" i="1"/>
  <c r="CS283" i="1"/>
  <c r="CW1106" i="1"/>
  <c r="CS638" i="1"/>
  <c r="CT1106" i="1"/>
  <c r="CW452" i="1"/>
  <c r="CW827" i="1"/>
  <c r="CV283" i="1"/>
  <c r="CU452" i="1"/>
  <c r="CT452" i="1"/>
  <c r="CV743" i="1"/>
  <c r="CW743" i="1"/>
  <c r="CV452" i="1"/>
  <c r="CU283" i="1"/>
  <c r="CW100" i="1"/>
  <c r="CU827" i="1"/>
  <c r="CT491" i="1"/>
  <c r="CR283" i="1"/>
  <c r="CV638" i="1"/>
  <c r="CS452" i="1"/>
  <c r="CV491" i="1"/>
  <c r="CT670" i="1"/>
  <c r="CU743" i="1"/>
  <c r="CV827" i="1"/>
  <c r="CU1106" i="1"/>
  <c r="CT100" i="1"/>
  <c r="CR638" i="1"/>
  <c r="CT827" i="1"/>
  <c r="CS491" i="1"/>
  <c r="CR491" i="1"/>
  <c r="CV100" i="1"/>
  <c r="CW1034" i="1"/>
  <c r="CU670" i="1"/>
  <c r="CT237" i="1"/>
  <c r="CW237" i="1"/>
  <c r="CR1143" i="1"/>
  <c r="CT1060" i="1"/>
  <c r="CT127" i="1"/>
  <c r="CU41" i="1"/>
  <c r="CS1055" i="1"/>
  <c r="CS127" i="1"/>
  <c r="CR799" i="1"/>
  <c r="CW1060" i="1"/>
  <c r="CR258" i="1"/>
  <c r="CU880" i="1"/>
  <c r="CT1143" i="1"/>
  <c r="CV1143" i="1"/>
  <c r="CV880" i="1"/>
  <c r="CS880" i="1"/>
  <c r="CR1055" i="1"/>
  <c r="CU258" i="1"/>
  <c r="CR41" i="1"/>
  <c r="CT880" i="1"/>
  <c r="CV127" i="1"/>
  <c r="CR127" i="1"/>
  <c r="CW1055" i="1"/>
  <c r="CS258" i="1"/>
  <c r="CU1060" i="1"/>
  <c r="CT799" i="1"/>
  <c r="CW127" i="1"/>
  <c r="CV41" i="1"/>
  <c r="CU127" i="1"/>
  <c r="CU1143" i="1"/>
  <c r="CU1055" i="1"/>
  <c r="CU876" i="1"/>
  <c r="CW41" i="1"/>
  <c r="CS1143" i="1"/>
  <c r="CW876" i="1"/>
  <c r="CT258" i="1"/>
  <c r="CS876" i="1"/>
  <c r="CV237" i="1"/>
  <c r="CR237" i="1"/>
  <c r="CV799" i="1"/>
  <c r="CV1060" i="1"/>
  <c r="CV1055" i="1"/>
  <c r="CS799" i="1"/>
  <c r="CS237" i="1"/>
  <c r="CR876" i="1"/>
  <c r="CW880" i="1"/>
  <c r="CT41" i="1"/>
  <c r="CV258" i="1"/>
  <c r="CT876" i="1"/>
  <c r="CW1143" i="1"/>
  <c r="CT1055" i="1"/>
  <c r="CV876" i="1"/>
  <c r="CW799" i="1"/>
  <c r="CR880" i="1"/>
  <c r="CS1060" i="1"/>
  <c r="CW258" i="1"/>
  <c r="CR1060" i="1"/>
  <c r="CU799" i="1"/>
  <c r="CS41" i="1"/>
  <c r="CU237" i="1"/>
  <c r="CR848" i="1"/>
  <c r="CT1052" i="1"/>
  <c r="CT855" i="1"/>
  <c r="CW498" i="1"/>
  <c r="CV855" i="1"/>
  <c r="CT91" i="1"/>
  <c r="CU261" i="1"/>
  <c r="CT498" i="1"/>
  <c r="CW741" i="1"/>
  <c r="CU855" i="1"/>
  <c r="CV848" i="1"/>
  <c r="CV1033" i="1"/>
  <c r="CU1033" i="1"/>
  <c r="CS376" i="1"/>
  <c r="CR498" i="1"/>
  <c r="CV1052" i="1"/>
  <c r="CV498" i="1"/>
  <c r="CR646" i="1"/>
  <c r="CR261" i="1"/>
  <c r="CT261" i="1"/>
  <c r="CU741" i="1"/>
  <c r="CS848" i="1"/>
  <c r="CV646" i="1"/>
  <c r="CS261" i="1"/>
  <c r="CU1052" i="1"/>
  <c r="CT376" i="1"/>
  <c r="CS498" i="1"/>
  <c r="CS1052" i="1"/>
  <c r="CT1033" i="1"/>
  <c r="CU646" i="1"/>
  <c r="CV741" i="1"/>
  <c r="CR741" i="1"/>
  <c r="CR855" i="1"/>
  <c r="CW848" i="1"/>
  <c r="CS855" i="1"/>
  <c r="CW376" i="1"/>
  <c r="CS91" i="1"/>
  <c r="CS741" i="1"/>
  <c r="CW855" i="1"/>
  <c r="CW261" i="1"/>
  <c r="CW1052" i="1"/>
  <c r="CU91" i="1"/>
  <c r="CT741" i="1"/>
  <c r="CT848" i="1"/>
  <c r="CV376" i="1"/>
  <c r="CS1033" i="1"/>
  <c r="CS646" i="1"/>
  <c r="CV261" i="1"/>
  <c r="CU848" i="1"/>
  <c r="CU498" i="1"/>
  <c r="CR91" i="1"/>
  <c r="CW91" i="1"/>
  <c r="CW646" i="1"/>
  <c r="CV91" i="1"/>
  <c r="CR376" i="1"/>
  <c r="CR1052" i="1"/>
  <c r="CR1033" i="1"/>
  <c r="CT646" i="1"/>
  <c r="CU376" i="1"/>
  <c r="CW1033" i="1"/>
  <c r="CV1102" i="1"/>
  <c r="CS930" i="1"/>
  <c r="CR233" i="1"/>
  <c r="CU287" i="1"/>
  <c r="CW564" i="1"/>
  <c r="CW660" i="1"/>
  <c r="CU564" i="1"/>
  <c r="CS660" i="1"/>
  <c r="CU686" i="1"/>
  <c r="CV287" i="1"/>
  <c r="CT1102" i="1"/>
  <c r="CT660" i="1"/>
  <c r="CW683" i="1"/>
  <c r="CS869" i="1"/>
  <c r="CW930" i="1"/>
  <c r="CS1102" i="1"/>
  <c r="CS564" i="1"/>
  <c r="CV686" i="1"/>
  <c r="CS683" i="1"/>
  <c r="CU930" i="1"/>
  <c r="CR660" i="1"/>
  <c r="CV944" i="1"/>
  <c r="CW287" i="1"/>
  <c r="CU944" i="1"/>
  <c r="CT944" i="1"/>
  <c r="CV683" i="1"/>
  <c r="CV869" i="1"/>
  <c r="CW233" i="1"/>
  <c r="CR287" i="1"/>
  <c r="CT287" i="1"/>
  <c r="CR683" i="1"/>
  <c r="CS686" i="1"/>
  <c r="CR869" i="1"/>
  <c r="CT686" i="1"/>
  <c r="CV233" i="1"/>
  <c r="CU233" i="1"/>
  <c r="CR686" i="1"/>
  <c r="CU660" i="1"/>
  <c r="CR1102" i="1"/>
  <c r="CS944" i="1"/>
  <c r="CV660" i="1"/>
  <c r="CS233" i="1"/>
  <c r="CW944" i="1"/>
  <c r="CT683" i="1"/>
  <c r="CR564" i="1"/>
  <c r="CT564" i="1"/>
  <c r="CU1102" i="1"/>
  <c r="CU869" i="1"/>
  <c r="CV930" i="1"/>
  <c r="CW1102" i="1"/>
  <c r="CR944" i="1"/>
  <c r="CT869" i="1"/>
  <c r="CW869" i="1"/>
  <c r="CT930" i="1"/>
  <c r="CW686" i="1"/>
  <c r="CR930" i="1"/>
  <c r="CU683" i="1"/>
  <c r="CS287" i="1"/>
  <c r="CV564" i="1"/>
  <c r="CT233" i="1"/>
  <c r="CR758" i="1"/>
  <c r="CW543" i="1"/>
  <c r="CT460" i="1"/>
  <c r="CU359" i="1"/>
  <c r="CU350" i="1"/>
  <c r="CV958" i="1"/>
  <c r="CW958" i="1"/>
  <c r="CT758" i="1"/>
  <c r="CV350" i="1"/>
  <c r="CR958" i="1"/>
  <c r="CV723" i="1"/>
  <c r="CR723" i="1"/>
  <c r="CS758" i="1"/>
  <c r="CW977" i="1"/>
  <c r="CT723" i="1"/>
  <c r="CR460" i="1"/>
  <c r="CW359" i="1"/>
  <c r="CU543" i="1"/>
  <c r="CR977" i="1"/>
  <c r="CU758" i="1"/>
  <c r="CW350" i="1"/>
  <c r="CW689" i="1"/>
  <c r="CT359" i="1"/>
  <c r="CS350" i="1"/>
  <c r="CT350" i="1"/>
  <c r="CS543" i="1"/>
  <c r="CS359" i="1"/>
  <c r="CT765" i="1"/>
  <c r="CU977" i="1"/>
  <c r="CT977" i="1"/>
  <c r="CW758" i="1"/>
  <c r="CW460" i="1"/>
  <c r="CR350" i="1"/>
  <c r="CV460" i="1"/>
  <c r="CU689" i="1"/>
  <c r="CW723" i="1"/>
  <c r="CU765" i="1"/>
  <c r="CV765" i="1"/>
  <c r="CR359" i="1"/>
  <c r="CV977" i="1"/>
  <c r="CR689" i="1"/>
  <c r="CS460" i="1"/>
  <c r="CV689" i="1"/>
  <c r="CU723" i="1"/>
  <c r="CR765" i="1"/>
  <c r="CW765" i="1"/>
  <c r="CV758" i="1"/>
  <c r="CS977" i="1"/>
  <c r="CU958" i="1"/>
  <c r="CS765" i="1"/>
  <c r="CU460" i="1"/>
  <c r="CS723" i="1"/>
  <c r="CR543" i="1"/>
  <c r="CT689" i="1"/>
  <c r="CS689" i="1"/>
  <c r="CT958" i="1"/>
  <c r="CV359" i="1"/>
  <c r="CT543" i="1"/>
  <c r="CS958" i="1"/>
  <c r="CV543" i="1"/>
  <c r="CT928" i="1"/>
  <c r="CV578" i="1"/>
  <c r="CS126" i="1"/>
  <c r="CV522" i="1"/>
  <c r="CV331" i="1"/>
  <c r="CS77" i="1"/>
  <c r="CW331" i="1"/>
  <c r="CU1009" i="1"/>
  <c r="CU126" i="1"/>
  <c r="CW77" i="1"/>
  <c r="CR578" i="1"/>
  <c r="CV1009" i="1"/>
  <c r="CW1009" i="1"/>
  <c r="CR522" i="1"/>
  <c r="CT122" i="1"/>
  <c r="CT77" i="1"/>
  <c r="CU77" i="1"/>
  <c r="CU331" i="1"/>
  <c r="CU522" i="1"/>
  <c r="CW122" i="1"/>
  <c r="CS331" i="1"/>
  <c r="CS578" i="1"/>
  <c r="CR77" i="1"/>
  <c r="CT1009" i="1"/>
  <c r="CR1009" i="1"/>
  <c r="CV77" i="1"/>
  <c r="CT251" i="1"/>
  <c r="CV122" i="1"/>
  <c r="CS522" i="1"/>
  <c r="CS928" i="1"/>
  <c r="CW652" i="1"/>
  <c r="CS122" i="1"/>
  <c r="CR126" i="1"/>
  <c r="CU928" i="1"/>
  <c r="CT578" i="1"/>
  <c r="CW928" i="1"/>
  <c r="CV928" i="1"/>
  <c r="CV652" i="1"/>
  <c r="CV126" i="1"/>
  <c r="CR251" i="1"/>
  <c r="CV251" i="1"/>
  <c r="CR652" i="1"/>
  <c r="CR122" i="1"/>
  <c r="CU652" i="1"/>
  <c r="CW522" i="1"/>
  <c r="CT522" i="1"/>
  <c r="CR331" i="1"/>
  <c r="CT331" i="1"/>
  <c r="CS251" i="1"/>
  <c r="CT126" i="1"/>
  <c r="CT652" i="1"/>
  <c r="CU578" i="1"/>
  <c r="CW126" i="1"/>
  <c r="CW251" i="1"/>
  <c r="CR928" i="1"/>
  <c r="CS652" i="1"/>
  <c r="CW578" i="1"/>
  <c r="CU251" i="1"/>
  <c r="CU122" i="1"/>
  <c r="CS1009" i="1"/>
  <c r="CS983" i="1"/>
  <c r="CT846" i="1"/>
  <c r="CW1049" i="1"/>
  <c r="CU1040" i="1"/>
  <c r="CV846" i="1"/>
  <c r="CU746" i="1"/>
  <c r="CV1049" i="1"/>
  <c r="CT1057" i="1"/>
  <c r="CT983" i="1"/>
  <c r="CW1135" i="1"/>
  <c r="CU248" i="1"/>
  <c r="CR983" i="1"/>
  <c r="CR1049" i="1"/>
  <c r="CS1057" i="1"/>
  <c r="CT1049" i="1"/>
  <c r="CR1135" i="1"/>
  <c r="CW1057" i="1"/>
  <c r="CV983" i="1"/>
  <c r="CW211" i="1"/>
  <c r="CS1049" i="1"/>
  <c r="CS1040" i="1"/>
  <c r="CU132" i="1"/>
  <c r="CV1057" i="1"/>
  <c r="CW746" i="1"/>
  <c r="CT132" i="1"/>
  <c r="CT211" i="1"/>
  <c r="CR248" i="1"/>
  <c r="CS846" i="1"/>
  <c r="CR211" i="1"/>
  <c r="CW132" i="1"/>
  <c r="CV746" i="1"/>
  <c r="CV1135" i="1"/>
  <c r="CR132" i="1"/>
  <c r="CU983" i="1"/>
  <c r="CW846" i="1"/>
  <c r="CR846" i="1"/>
  <c r="CW1040" i="1"/>
  <c r="CS248" i="1"/>
  <c r="CU211" i="1"/>
  <c r="CS132" i="1"/>
  <c r="CT1040" i="1"/>
  <c r="CT746" i="1"/>
  <c r="CR746" i="1"/>
  <c r="CV248" i="1"/>
  <c r="CS211" i="1"/>
  <c r="CU1049" i="1"/>
  <c r="CV132" i="1"/>
  <c r="CU846" i="1"/>
  <c r="CW248" i="1"/>
  <c r="CS1135" i="1"/>
  <c r="CU1057" i="1"/>
  <c r="CW983" i="1"/>
  <c r="CR1057" i="1"/>
  <c r="CS746" i="1"/>
  <c r="CU1135" i="1"/>
  <c r="CR1040" i="1"/>
  <c r="CV1040" i="1"/>
  <c r="CT248" i="1"/>
  <c r="CV211" i="1"/>
  <c r="CT1135" i="1"/>
  <c r="CR262" i="1"/>
  <c r="CR313" i="1"/>
  <c r="CW410" i="1"/>
  <c r="CW93" i="1"/>
  <c r="CS410" i="1"/>
  <c r="CR783" i="1"/>
  <c r="CU313" i="1"/>
  <c r="CW262" i="1"/>
  <c r="CR415" i="1"/>
  <c r="CT875" i="1"/>
  <c r="CS313" i="1"/>
  <c r="CT415" i="1"/>
  <c r="CU93" i="1"/>
  <c r="CT493" i="1"/>
  <c r="CT313" i="1"/>
  <c r="CU875" i="1"/>
  <c r="CV875" i="1"/>
  <c r="CV415" i="1"/>
  <c r="CS262" i="1"/>
  <c r="CW755" i="1"/>
  <c r="CU755" i="1"/>
  <c r="CV93" i="1"/>
  <c r="CS93" i="1"/>
  <c r="CS755" i="1"/>
  <c r="CR875" i="1"/>
  <c r="CV493" i="1"/>
  <c r="CU783" i="1"/>
  <c r="CT755" i="1"/>
  <c r="CU676" i="1"/>
  <c r="CR93" i="1"/>
  <c r="CS676" i="1"/>
  <c r="CV410" i="1"/>
  <c r="CT93" i="1"/>
  <c r="CU493" i="1"/>
  <c r="CW313" i="1"/>
  <c r="CU262" i="1"/>
  <c r="CS493" i="1"/>
  <c r="CT676" i="1"/>
  <c r="CS415" i="1"/>
  <c r="CR755" i="1"/>
  <c r="CV755" i="1"/>
  <c r="CW875" i="1"/>
  <c r="CW676" i="1"/>
  <c r="CV783" i="1"/>
  <c r="CW415" i="1"/>
  <c r="CV676" i="1"/>
  <c r="CT410" i="1"/>
  <c r="CU410" i="1"/>
  <c r="CR493" i="1"/>
  <c r="CW493" i="1"/>
  <c r="CW783" i="1"/>
  <c r="CV262" i="1"/>
  <c r="CU415" i="1"/>
  <c r="CR410" i="1"/>
  <c r="CR676" i="1"/>
  <c r="CS783" i="1"/>
  <c r="CT783" i="1"/>
  <c r="CT262" i="1"/>
  <c r="CV313" i="1"/>
  <c r="CS875" i="1"/>
  <c r="CV836" i="1"/>
  <c r="CV1108" i="1"/>
  <c r="CT11" i="1"/>
  <c r="CU11" i="1"/>
  <c r="CS11" i="1"/>
  <c r="CV247" i="1"/>
  <c r="CR247" i="1"/>
  <c r="CU247" i="1"/>
  <c r="CS289" i="1"/>
  <c r="CV82" i="1"/>
  <c r="CR289" i="1"/>
  <c r="CS989" i="1"/>
  <c r="CT82" i="1"/>
  <c r="CT836" i="1"/>
  <c r="CU1180" i="1"/>
  <c r="CT989" i="1"/>
  <c r="CS1108" i="1"/>
  <c r="CW989" i="1"/>
  <c r="CS247" i="1"/>
  <c r="CS766" i="1"/>
  <c r="CV989" i="1"/>
  <c r="CU389" i="1"/>
  <c r="CV389" i="1"/>
  <c r="CR1180" i="1"/>
  <c r="CR766" i="1"/>
  <c r="CV289" i="1"/>
  <c r="CR989" i="1"/>
  <c r="CW1180" i="1"/>
  <c r="CS836" i="1"/>
  <c r="CR1108" i="1"/>
  <c r="CT289" i="1"/>
  <c r="CT1180" i="1"/>
  <c r="CU289" i="1"/>
  <c r="CV766" i="1"/>
  <c r="CW289" i="1"/>
  <c r="CT247" i="1"/>
  <c r="CS389" i="1"/>
  <c r="CU1108" i="1"/>
  <c r="CT389" i="1"/>
  <c r="CS82" i="1"/>
  <c r="CR11" i="1"/>
  <c r="CU82" i="1"/>
  <c r="CV11" i="1"/>
  <c r="CW1108" i="1"/>
  <c r="CW766" i="1"/>
  <c r="CR82" i="1"/>
  <c r="CW11" i="1"/>
  <c r="CW389" i="1"/>
  <c r="CT1108" i="1"/>
  <c r="CV1180" i="1"/>
  <c r="CU766" i="1"/>
  <c r="CU836" i="1"/>
  <c r="CW247" i="1"/>
  <c r="CW836" i="1"/>
  <c r="CS1180" i="1"/>
  <c r="CR836" i="1"/>
  <c r="CU989" i="1"/>
  <c r="CT766" i="1"/>
  <c r="CR389" i="1"/>
  <c r="CW82" i="1"/>
  <c r="CW228" i="1"/>
  <c r="CV303" i="1"/>
  <c r="CS119" i="1"/>
  <c r="CW67" i="1"/>
  <c r="CS228" i="1"/>
  <c r="CV114" i="1"/>
  <c r="CR119" i="1"/>
  <c r="CU86" i="1"/>
  <c r="CW114" i="1"/>
  <c r="CR114" i="1"/>
  <c r="CW86" i="1"/>
  <c r="CR86" i="1"/>
  <c r="CS86" i="1"/>
  <c r="CT114" i="1"/>
  <c r="CV967" i="1"/>
  <c r="CU501" i="1"/>
  <c r="CS819" i="1"/>
  <c r="CS607" i="1"/>
  <c r="CR501" i="1"/>
  <c r="CU114" i="1"/>
  <c r="CT119" i="1"/>
  <c r="CW119" i="1"/>
  <c r="CU119" i="1"/>
  <c r="CU967" i="1"/>
  <c r="CV119" i="1"/>
  <c r="CV501" i="1"/>
  <c r="CS967" i="1"/>
  <c r="CV819" i="1"/>
  <c r="CT967" i="1"/>
  <c r="CU607" i="1"/>
  <c r="CS114" i="1"/>
  <c r="CU67" i="1"/>
  <c r="CS501" i="1"/>
  <c r="CV228" i="1"/>
  <c r="CV607" i="1"/>
  <c r="CU303" i="1"/>
  <c r="CR67" i="1"/>
  <c r="CR967" i="1"/>
  <c r="CS67" i="1"/>
  <c r="CW303" i="1"/>
  <c r="CT228" i="1"/>
  <c r="CR228" i="1"/>
  <c r="CU819" i="1"/>
  <c r="CS303" i="1"/>
  <c r="CV67" i="1"/>
  <c r="CW501" i="1"/>
  <c r="CV86" i="1"/>
  <c r="CR607" i="1"/>
  <c r="CT819" i="1"/>
  <c r="CT67" i="1"/>
  <c r="CW607" i="1"/>
  <c r="CR303" i="1"/>
  <c r="CW967" i="1"/>
  <c r="CW819" i="1"/>
  <c r="CT86" i="1"/>
  <c r="CR819" i="1"/>
  <c r="CT303" i="1"/>
  <c r="CT607" i="1"/>
  <c r="CT501" i="1"/>
  <c r="CU228" i="1"/>
  <c r="CT353" i="1"/>
  <c r="CT153" i="1"/>
  <c r="CU145" i="1"/>
  <c r="CW802" i="1"/>
  <c r="CW794" i="1"/>
  <c r="CU794" i="1"/>
  <c r="CW145" i="1"/>
  <c r="CW372" i="1"/>
  <c r="CV363" i="1"/>
  <c r="CS353" i="1"/>
  <c r="CR353" i="1"/>
  <c r="CS145" i="1"/>
  <c r="CV154" i="1"/>
  <c r="CR904" i="1"/>
  <c r="CT794" i="1"/>
  <c r="CR591" i="1"/>
  <c r="CW353" i="1"/>
  <c r="CS153" i="1"/>
  <c r="CV904" i="1"/>
  <c r="CS904" i="1"/>
  <c r="CW154" i="1"/>
  <c r="CW363" i="1"/>
  <c r="CR145" i="1"/>
  <c r="CS794" i="1"/>
  <c r="CT591" i="1"/>
  <c r="CU802" i="1"/>
  <c r="CV794" i="1"/>
  <c r="CU353" i="1"/>
  <c r="CT145" i="1"/>
  <c r="CW904" i="1"/>
  <c r="CU372" i="1"/>
  <c r="CS363" i="1"/>
  <c r="CW153" i="1"/>
  <c r="CR372" i="1"/>
  <c r="CS372" i="1"/>
  <c r="CV372" i="1"/>
  <c r="CV353" i="1"/>
  <c r="CU153" i="1"/>
  <c r="CU363" i="1"/>
  <c r="CT372" i="1"/>
  <c r="CT802" i="1"/>
  <c r="CR153" i="1"/>
  <c r="CT904" i="1"/>
  <c r="CS591" i="1"/>
  <c r="CW591" i="1"/>
  <c r="CS802" i="1"/>
  <c r="CU154" i="1"/>
  <c r="CU591" i="1"/>
  <c r="CV591" i="1"/>
  <c r="CR794" i="1"/>
  <c r="CV153" i="1"/>
  <c r="CS154" i="1"/>
  <c r="CR802" i="1"/>
  <c r="CV802" i="1"/>
  <c r="CT154" i="1"/>
  <c r="CV145" i="1"/>
  <c r="CU904" i="1"/>
  <c r="CR363" i="1"/>
  <c r="CT363" i="1"/>
  <c r="CR154" i="1"/>
  <c r="CR1149" i="1"/>
  <c r="CT1149" i="1"/>
  <c r="CV860" i="1"/>
  <c r="CV32" i="1"/>
  <c r="CW402" i="1"/>
  <c r="CW32" i="1"/>
  <c r="CS1149" i="1"/>
  <c r="CW1015" i="1"/>
  <c r="CT860" i="1"/>
  <c r="CU32" i="1"/>
  <c r="CS32" i="1"/>
  <c r="CT402" i="1"/>
  <c r="CU90" i="1"/>
  <c r="CR90" i="1"/>
  <c r="CS832" i="1"/>
  <c r="CS90" i="1"/>
  <c r="CV10" i="1"/>
  <c r="CW90" i="1"/>
  <c r="CT32" i="1"/>
  <c r="CU860" i="1"/>
  <c r="CS10" i="1"/>
  <c r="CV832" i="1"/>
  <c r="CV402" i="1"/>
  <c r="CV339" i="1"/>
  <c r="CW10" i="1"/>
  <c r="CS1015" i="1"/>
  <c r="CU402" i="1"/>
  <c r="CS860" i="1"/>
  <c r="CR860" i="1"/>
  <c r="CT832" i="1"/>
  <c r="CS402" i="1"/>
  <c r="CS455" i="1"/>
  <c r="CT90" i="1"/>
  <c r="CR32" i="1"/>
  <c r="CV455" i="1"/>
  <c r="CW1149" i="1"/>
  <c r="CW455" i="1"/>
  <c r="CW832" i="1"/>
  <c r="CU339" i="1"/>
  <c r="CR10" i="1"/>
  <c r="CW339" i="1"/>
  <c r="CS339" i="1"/>
  <c r="CV90" i="1"/>
  <c r="CW860" i="1"/>
  <c r="CU10" i="1"/>
  <c r="CT339" i="1"/>
  <c r="CR339" i="1"/>
  <c r="CR1015" i="1"/>
  <c r="CU832" i="1"/>
  <c r="CR455" i="1"/>
  <c r="CV1149" i="1"/>
  <c r="CU1015" i="1"/>
  <c r="CT1015" i="1"/>
  <c r="CU455" i="1"/>
  <c r="CU1149" i="1"/>
  <c r="CV1015" i="1"/>
  <c r="CT455" i="1"/>
  <c r="CR832" i="1"/>
  <c r="CT10" i="1"/>
  <c r="CR402" i="1"/>
  <c r="CT1005" i="1"/>
  <c r="CR994" i="1"/>
  <c r="CT254" i="1"/>
  <c r="CT535" i="1"/>
  <c r="CS535" i="1"/>
  <c r="CT601" i="1"/>
  <c r="CS601" i="1"/>
  <c r="CV994" i="1"/>
  <c r="CR710" i="1"/>
  <c r="CW1005" i="1"/>
  <c r="CT710" i="1"/>
  <c r="CU710" i="1"/>
  <c r="CR1005" i="1"/>
  <c r="CW1071" i="1"/>
  <c r="CR844" i="1"/>
  <c r="CU1056" i="1"/>
  <c r="CV601" i="1"/>
  <c r="CT907" i="1"/>
  <c r="CW254" i="1"/>
  <c r="CU535" i="1"/>
  <c r="CR254" i="1"/>
  <c r="CS1071" i="1"/>
  <c r="CT1056" i="1"/>
  <c r="CR601" i="1"/>
  <c r="CW1056" i="1"/>
  <c r="CV1071" i="1"/>
  <c r="CV1005" i="1"/>
  <c r="CU254" i="1"/>
  <c r="CR907" i="1"/>
  <c r="CR535" i="1"/>
  <c r="CS907" i="1"/>
  <c r="CS1056" i="1"/>
  <c r="CW601" i="1"/>
  <c r="CR1056" i="1"/>
  <c r="CS844" i="1"/>
  <c r="CS254" i="1"/>
  <c r="CV1056" i="1"/>
  <c r="CR1071" i="1"/>
  <c r="CV844" i="1"/>
  <c r="CU1005" i="1"/>
  <c r="CW994" i="1"/>
  <c r="CS1005" i="1"/>
  <c r="CV907" i="1"/>
  <c r="CT994" i="1"/>
  <c r="CW535" i="1"/>
  <c r="CW710" i="1"/>
  <c r="CU601" i="1"/>
  <c r="CU994" i="1"/>
  <c r="CU907" i="1"/>
  <c r="CU1071" i="1"/>
  <c r="CV535" i="1"/>
  <c r="CT844" i="1"/>
  <c r="CT1071" i="1"/>
  <c r="CW844" i="1"/>
  <c r="CS710" i="1"/>
  <c r="CU844" i="1"/>
  <c r="CV710" i="1"/>
  <c r="CV254" i="1"/>
  <c r="CS994" i="1"/>
  <c r="CW907" i="1"/>
  <c r="CR518" i="1"/>
  <c r="CV648" i="1"/>
  <c r="CV477" i="1"/>
  <c r="CW747" i="1"/>
  <c r="CW648" i="1"/>
  <c r="CU753" i="1"/>
  <c r="CS1132" i="1"/>
  <c r="CR525" i="1"/>
  <c r="CS438" i="1"/>
  <c r="CR438" i="1"/>
  <c r="CU518" i="1"/>
  <c r="CT477" i="1"/>
  <c r="CR648" i="1"/>
  <c r="CR753" i="1"/>
  <c r="CW477" i="1"/>
  <c r="CW753" i="1"/>
  <c r="CT747" i="1"/>
  <c r="CT648" i="1"/>
  <c r="CV518" i="1"/>
  <c r="CS648" i="1"/>
  <c r="CW798" i="1"/>
  <c r="CU477" i="1"/>
  <c r="CU648" i="1"/>
  <c r="CV954" i="1"/>
  <c r="CR1132" i="1"/>
  <c r="CW1132" i="1"/>
  <c r="CV798" i="1"/>
  <c r="CT798" i="1"/>
  <c r="CS477" i="1"/>
  <c r="CW954" i="1"/>
  <c r="CR798" i="1"/>
  <c r="CS525" i="1"/>
  <c r="CT1132" i="1"/>
  <c r="CW525" i="1"/>
  <c r="CU747" i="1"/>
  <c r="CU954" i="1"/>
  <c r="CT525" i="1"/>
  <c r="CV753" i="1"/>
  <c r="CW518" i="1"/>
  <c r="CV438" i="1"/>
  <c r="CR477" i="1"/>
  <c r="CT753" i="1"/>
  <c r="CU798" i="1"/>
  <c r="CU1132" i="1"/>
  <c r="CR954" i="1"/>
  <c r="CS753" i="1"/>
  <c r="CV525" i="1"/>
  <c r="CR747" i="1"/>
  <c r="CT438" i="1"/>
  <c r="CV1132" i="1"/>
  <c r="CT518" i="1"/>
  <c r="CS954" i="1"/>
  <c r="CS518" i="1"/>
  <c r="CW438" i="1"/>
  <c r="CS798" i="1"/>
  <c r="CT954" i="1"/>
  <c r="CU438" i="1"/>
  <c r="CU525" i="1"/>
  <c r="CS747" i="1"/>
  <c r="CV747" i="1"/>
  <c r="CU55" i="1"/>
  <c r="CS1065" i="1"/>
  <c r="CW55" i="1"/>
  <c r="CU59" i="1"/>
  <c r="CR42" i="1"/>
  <c r="CU390" i="1"/>
  <c r="CS874" i="1"/>
  <c r="CT284" i="1"/>
  <c r="CV59" i="1"/>
  <c r="CV762" i="1"/>
  <c r="CR1065" i="1"/>
  <c r="CU42" i="1"/>
  <c r="CT42" i="1"/>
  <c r="CU284" i="1"/>
  <c r="CT55" i="1"/>
  <c r="CS762" i="1"/>
  <c r="CT390" i="1"/>
  <c r="CV1065" i="1"/>
  <c r="CR78" i="1"/>
  <c r="CT1065" i="1"/>
  <c r="CU762" i="1"/>
  <c r="CU874" i="1"/>
  <c r="CR390" i="1"/>
  <c r="CS78" i="1"/>
  <c r="CW78" i="1"/>
  <c r="CV284" i="1"/>
  <c r="CU78" i="1"/>
  <c r="CR762" i="1"/>
  <c r="CW762" i="1"/>
  <c r="CR59" i="1"/>
  <c r="CR284" i="1"/>
  <c r="CT874" i="1"/>
  <c r="CR55" i="1"/>
  <c r="CV42" i="1"/>
  <c r="CR874" i="1"/>
  <c r="CT762" i="1"/>
  <c r="CW59" i="1"/>
  <c r="CS284" i="1"/>
  <c r="CV390" i="1"/>
  <c r="CT59" i="1"/>
  <c r="CV874" i="1"/>
  <c r="CW390" i="1"/>
  <c r="CS55" i="1"/>
  <c r="CR613" i="1"/>
  <c r="CW1065" i="1"/>
  <c r="CW284" i="1"/>
  <c r="CS613" i="1"/>
  <c r="CW874" i="1"/>
  <c r="CV613" i="1"/>
  <c r="CV55" i="1"/>
  <c r="CW613" i="1"/>
  <c r="CT78" i="1"/>
  <c r="CS390" i="1"/>
  <c r="CT613" i="1"/>
  <c r="CS42" i="1"/>
  <c r="CU613" i="1"/>
  <c r="CU1065" i="1"/>
  <c r="CW42" i="1"/>
  <c r="CV78" i="1"/>
  <c r="CS59" i="1"/>
  <c r="CS922" i="1"/>
  <c r="CU693" i="1"/>
  <c r="CR140" i="1"/>
  <c r="CR1020" i="1"/>
  <c r="CT775" i="1"/>
  <c r="CW693" i="1"/>
  <c r="CU598" i="1"/>
  <c r="CS563" i="1"/>
  <c r="CU775" i="1"/>
  <c r="CR1027" i="1"/>
  <c r="CR775" i="1"/>
  <c r="CT1027" i="1"/>
  <c r="CS693" i="1"/>
  <c r="CU147" i="1"/>
  <c r="CW275" i="1"/>
  <c r="CU421" i="1"/>
  <c r="CV922" i="1"/>
  <c r="CR922" i="1"/>
  <c r="CU891" i="1"/>
  <c r="CU1027" i="1"/>
  <c r="CV1020" i="1"/>
  <c r="CS1146" i="1"/>
  <c r="CU856" i="1"/>
  <c r="CW608" i="1"/>
  <c r="CR1171" i="1"/>
  <c r="CW140" i="1"/>
  <c r="CW64" i="1"/>
  <c r="CV275" i="1"/>
  <c r="CS1027" i="1"/>
  <c r="CW922" i="1"/>
  <c r="CV140" i="1"/>
  <c r="CS891" i="1"/>
  <c r="CU563" i="1"/>
  <c r="CW856" i="1"/>
  <c r="CU14" i="1"/>
  <c r="CV307" i="1"/>
  <c r="CR307" i="1"/>
  <c r="CR275" i="1"/>
  <c r="CS598" i="1"/>
  <c r="CW421" i="1"/>
  <c r="CT608" i="1"/>
  <c r="CT922" i="1"/>
  <c r="CW147" i="1"/>
  <c r="CU608" i="1"/>
  <c r="CU1146" i="1"/>
  <c r="CV1027" i="1"/>
  <c r="CR608" i="1"/>
  <c r="CW1027" i="1"/>
  <c r="CV1059" i="1"/>
  <c r="CU307" i="1"/>
  <c r="CR1146" i="1"/>
  <c r="CT64" i="1"/>
  <c r="CW891" i="1"/>
  <c r="CS775" i="1"/>
  <c r="CV856" i="1"/>
  <c r="CS421" i="1"/>
  <c r="CU64" i="1"/>
  <c r="CR563" i="1"/>
  <c r="CS64" i="1"/>
  <c r="CV147" i="1"/>
  <c r="CU1171" i="1"/>
  <c r="CW598" i="1"/>
  <c r="CR14" i="1"/>
  <c r="CW1171" i="1"/>
  <c r="CU140" i="1"/>
  <c r="CS275" i="1"/>
  <c r="CR598" i="1"/>
  <c r="CR1059" i="1"/>
  <c r="CS1020" i="1"/>
  <c r="CU922" i="1"/>
  <c r="CV891" i="1"/>
  <c r="CS1059" i="1"/>
  <c r="CW1020" i="1"/>
  <c r="CS14" i="1"/>
  <c r="CU1020" i="1"/>
  <c r="CW14" i="1"/>
  <c r="CW563" i="1"/>
  <c r="CV1171" i="1"/>
  <c r="CT1171" i="1"/>
  <c r="CV1146" i="1"/>
  <c r="CT147" i="1"/>
  <c r="CS608" i="1"/>
  <c r="CU275" i="1"/>
  <c r="CS140" i="1"/>
  <c r="CR421" i="1"/>
  <c r="CV598" i="1"/>
  <c r="CV563" i="1"/>
  <c r="CT693" i="1"/>
  <c r="CW775" i="1"/>
  <c r="CT307" i="1"/>
  <c r="CS147" i="1"/>
  <c r="CW1146" i="1"/>
  <c r="CT421" i="1"/>
  <c r="CT140" i="1"/>
  <c r="CT598" i="1"/>
  <c r="CV64" i="1"/>
  <c r="CW307" i="1"/>
  <c r="CV14" i="1"/>
  <c r="CR693" i="1"/>
  <c r="CT1020" i="1"/>
  <c r="CW1059" i="1"/>
  <c r="CR64" i="1"/>
  <c r="CT856" i="1"/>
  <c r="CV421" i="1"/>
  <c r="CT1059" i="1"/>
  <c r="CT563" i="1"/>
  <c r="CR147" i="1"/>
  <c r="CT1146" i="1"/>
  <c r="CR856" i="1"/>
  <c r="CT891" i="1"/>
  <c r="CS1171" i="1"/>
  <c r="CU1059" i="1"/>
  <c r="CR891" i="1"/>
  <c r="CV608" i="1"/>
  <c r="CT14" i="1"/>
  <c r="CT275" i="1"/>
  <c r="CS307" i="1"/>
  <c r="CS856" i="1"/>
  <c r="CV693" i="1"/>
  <c r="CV775" i="1"/>
  <c r="CV123" i="1"/>
  <c r="CU1081" i="1"/>
  <c r="CW71" i="1"/>
  <c r="CW28" i="1"/>
  <c r="CS463" i="1"/>
  <c r="CR28" i="1"/>
  <c r="CS273" i="1"/>
  <c r="CU1096" i="1"/>
  <c r="CT409" i="1"/>
  <c r="CS409" i="1"/>
  <c r="CU71" i="1"/>
  <c r="CS1096" i="1"/>
  <c r="CS1081" i="1"/>
  <c r="CS486" i="1"/>
  <c r="CR273" i="1"/>
  <c r="CR486" i="1"/>
  <c r="CW273" i="1"/>
  <c r="CS908" i="1"/>
  <c r="CR463" i="1"/>
  <c r="CT123" i="1"/>
  <c r="CT1081" i="1"/>
  <c r="CU273" i="1"/>
  <c r="CV28" i="1"/>
  <c r="CR123" i="1"/>
  <c r="CS71" i="1"/>
  <c r="CS123" i="1"/>
  <c r="CW908" i="1"/>
  <c r="CW409" i="1"/>
  <c r="CU409" i="1"/>
  <c r="CT908" i="1"/>
  <c r="CT28" i="1"/>
  <c r="CW1096" i="1"/>
  <c r="CW486" i="1"/>
  <c r="CV1081" i="1"/>
  <c r="CW1081" i="1"/>
  <c r="CR1096" i="1"/>
  <c r="CT273" i="1"/>
  <c r="CU28" i="1"/>
  <c r="CV486" i="1"/>
  <c r="CV71" i="1"/>
  <c r="CS28" i="1"/>
  <c r="CV273" i="1"/>
  <c r="CV409" i="1"/>
  <c r="CW463" i="1"/>
  <c r="CT1096" i="1"/>
  <c r="CT71" i="1"/>
  <c r="CT463" i="1"/>
  <c r="CV1096" i="1"/>
  <c r="CU908" i="1"/>
  <c r="CU123" i="1"/>
  <c r="CU463" i="1"/>
  <c r="CR409" i="1"/>
  <c r="CV908" i="1"/>
  <c r="CT486" i="1"/>
  <c r="CU486" i="1"/>
  <c r="CR71" i="1"/>
  <c r="CR1081" i="1"/>
  <c r="CV463" i="1"/>
  <c r="CW123" i="1"/>
  <c r="CR908" i="1"/>
  <c r="CW835" i="1"/>
  <c r="CT317" i="1"/>
  <c r="CU835" i="1"/>
  <c r="CT521" i="1"/>
  <c r="CS499" i="1"/>
  <c r="CV934" i="1"/>
  <c r="CV490" i="1"/>
  <c r="CT378" i="1"/>
  <c r="CS317" i="1"/>
  <c r="CV835" i="1"/>
  <c r="CW934" i="1"/>
  <c r="CT499" i="1"/>
  <c r="CV125" i="1"/>
  <c r="CU521" i="1"/>
  <c r="CS934" i="1"/>
  <c r="CR521" i="1"/>
  <c r="CT835" i="1"/>
  <c r="CR835" i="1"/>
  <c r="CV276" i="1"/>
  <c r="CR499" i="1"/>
  <c r="CV499" i="1"/>
  <c r="CV521" i="1"/>
  <c r="CR934" i="1"/>
  <c r="CU934" i="1"/>
  <c r="CS490" i="1"/>
  <c r="CU490" i="1"/>
  <c r="CS125" i="1"/>
  <c r="CW490" i="1"/>
  <c r="CR490" i="1"/>
  <c r="CR378" i="1"/>
  <c r="CT276" i="1"/>
  <c r="CW125" i="1"/>
  <c r="CW344" i="1"/>
  <c r="CS521" i="1"/>
  <c r="CW317" i="1"/>
  <c r="CS276" i="1"/>
  <c r="CW499" i="1"/>
  <c r="CV378" i="1"/>
  <c r="CT125" i="1"/>
  <c r="CS378" i="1"/>
  <c r="CS835" i="1"/>
  <c r="CU276" i="1"/>
  <c r="CU378" i="1"/>
  <c r="CT934" i="1"/>
  <c r="CW521" i="1"/>
  <c r="CR317" i="1"/>
  <c r="CR125" i="1"/>
  <c r="CU499" i="1"/>
  <c r="CU125" i="1"/>
  <c r="CV344" i="1"/>
  <c r="CW276" i="1"/>
  <c r="CU344" i="1"/>
  <c r="CR344" i="1"/>
  <c r="CR276" i="1"/>
  <c r="CU317" i="1"/>
  <c r="CW378" i="1"/>
  <c r="CT344" i="1"/>
  <c r="CV317" i="1"/>
  <c r="CS344" i="1"/>
  <c r="CT490" i="1"/>
  <c r="CU519" i="1"/>
  <c r="CW763" i="1"/>
  <c r="CS1069" i="1"/>
  <c r="CR894" i="1"/>
  <c r="CS519" i="1"/>
  <c r="CR503" i="1"/>
  <c r="CU72" i="1"/>
  <c r="CU137" i="1"/>
  <c r="CR137" i="1"/>
  <c r="CT519" i="1"/>
  <c r="CT763" i="1"/>
  <c r="CS137" i="1"/>
  <c r="CT503" i="1"/>
  <c r="CR1069" i="1"/>
  <c r="CU503" i="1"/>
  <c r="CR778" i="1"/>
  <c r="CU466" i="1"/>
  <c r="CU763" i="1"/>
  <c r="CW778" i="1"/>
  <c r="CS894" i="1"/>
  <c r="CT137" i="1"/>
  <c r="CW894" i="1"/>
  <c r="CW466" i="1"/>
  <c r="CT115" i="1"/>
  <c r="CR519" i="1"/>
  <c r="CT894" i="1"/>
  <c r="CV894" i="1"/>
  <c r="CW137" i="1"/>
  <c r="CS763" i="1"/>
  <c r="CW72" i="1"/>
  <c r="CT466" i="1"/>
  <c r="CT778" i="1"/>
  <c r="CS503" i="1"/>
  <c r="CS72" i="1"/>
  <c r="CR115" i="1"/>
  <c r="CW1069" i="1"/>
  <c r="CU115" i="1"/>
  <c r="CV503" i="1"/>
  <c r="CS115" i="1"/>
  <c r="CV137" i="1"/>
  <c r="CS466" i="1"/>
  <c r="CW115" i="1"/>
  <c r="CU894" i="1"/>
  <c r="CV763" i="1"/>
  <c r="CW503" i="1"/>
  <c r="CR466" i="1"/>
  <c r="CR763" i="1"/>
  <c r="CV519" i="1"/>
  <c r="CU1069" i="1"/>
  <c r="CT72" i="1"/>
  <c r="CT1069" i="1"/>
  <c r="CS778" i="1"/>
  <c r="CV72" i="1"/>
  <c r="CV1069" i="1"/>
  <c r="CW519" i="1"/>
  <c r="CV778" i="1"/>
  <c r="CV466" i="1"/>
  <c r="CV115" i="1"/>
  <c r="CR72" i="1"/>
  <c r="CU778" i="1"/>
  <c r="CT155" i="1"/>
  <c r="CT988" i="1"/>
  <c r="CR1136" i="1"/>
  <c r="CR1047" i="1"/>
  <c r="CS988" i="1"/>
  <c r="CV387" i="1"/>
  <c r="CT387" i="1"/>
  <c r="CS879" i="1"/>
  <c r="CU805" i="1"/>
  <c r="CW1177" i="1"/>
  <c r="CV178" i="1"/>
  <c r="CS1177" i="1"/>
  <c r="CR178" i="1"/>
  <c r="CW387" i="1"/>
  <c r="CS1136" i="1"/>
  <c r="CS155" i="1"/>
  <c r="CS1047" i="1"/>
  <c r="CU387" i="1"/>
  <c r="CT879" i="1"/>
  <c r="CV1177" i="1"/>
  <c r="CR988" i="1"/>
  <c r="CT805" i="1"/>
  <c r="CW1136" i="1"/>
  <c r="CT942" i="1"/>
  <c r="CW879" i="1"/>
  <c r="CS942" i="1"/>
  <c r="CU1047" i="1"/>
  <c r="CR1177" i="1"/>
  <c r="CU942" i="1"/>
  <c r="CV988" i="1"/>
  <c r="CW1047" i="1"/>
  <c r="CR942" i="1"/>
  <c r="CS178" i="1"/>
  <c r="CR805" i="1"/>
  <c r="CU879" i="1"/>
  <c r="CW805" i="1"/>
  <c r="CT1047" i="1"/>
  <c r="CS805" i="1"/>
  <c r="CU178" i="1"/>
  <c r="CV942" i="1"/>
  <c r="CR879" i="1"/>
  <c r="CS387" i="1"/>
  <c r="CU1177" i="1"/>
  <c r="CV879" i="1"/>
  <c r="CV1136" i="1"/>
  <c r="CW155" i="1"/>
  <c r="CV1047" i="1"/>
  <c r="CR155" i="1"/>
  <c r="CT178" i="1"/>
  <c r="CW942" i="1"/>
  <c r="CU1136" i="1"/>
  <c r="CU988" i="1"/>
  <c r="CU155" i="1"/>
  <c r="CV805" i="1"/>
  <c r="CT1136" i="1"/>
  <c r="CW988" i="1"/>
  <c r="CT1177" i="1"/>
  <c r="CW178" i="1"/>
  <c r="CV155" i="1"/>
  <c r="CR387" i="1"/>
  <c r="CR199" i="1"/>
  <c r="CU107" i="1"/>
  <c r="CT978" i="1"/>
  <c r="CV1084" i="1"/>
  <c r="CV830" i="1"/>
  <c r="CW592" i="1"/>
  <c r="CU371" i="1"/>
  <c r="CU592" i="1"/>
  <c r="CU899" i="1"/>
  <c r="CT371" i="1"/>
  <c r="CT89" i="1"/>
  <c r="CT1068" i="1"/>
  <c r="CW23" i="1"/>
  <c r="CU1019" i="1"/>
  <c r="CR508" i="1"/>
  <c r="CV538" i="1"/>
  <c r="CW530" i="1"/>
  <c r="CT235" i="1"/>
  <c r="CU978" i="1"/>
  <c r="CW1007" i="1"/>
  <c r="CV906" i="1"/>
  <c r="CS371" i="1"/>
  <c r="CT473" i="1"/>
  <c r="CW1084" i="1"/>
  <c r="CV396" i="1"/>
  <c r="CV235" i="1"/>
  <c r="CU473" i="1"/>
  <c r="CR1068" i="1"/>
  <c r="CT1021" i="1"/>
  <c r="CS199" i="1"/>
  <c r="CR1019" i="1"/>
  <c r="CS995" i="1"/>
  <c r="CW1021" i="1"/>
  <c r="CU830" i="1"/>
  <c r="CR299" i="1"/>
  <c r="CS978" i="1"/>
  <c r="CR411" i="1"/>
  <c r="CR906" i="1"/>
  <c r="CU8" i="1"/>
  <c r="CW885" i="1"/>
  <c r="CV411" i="1"/>
  <c r="CU1068" i="1"/>
  <c r="CR538" i="1"/>
  <c r="CR592" i="1"/>
  <c r="CV199" i="1"/>
  <c r="CR329" i="1"/>
  <c r="CW711" i="1"/>
  <c r="CS508" i="1"/>
  <c r="CT899" i="1"/>
  <c r="CS530" i="1"/>
  <c r="CT8" i="1"/>
  <c r="CW777" i="1"/>
  <c r="CU508" i="1"/>
  <c r="CT411" i="1"/>
  <c r="CU396" i="1"/>
  <c r="CV23" i="1"/>
  <c r="CS777" i="1"/>
  <c r="CR885" i="1"/>
  <c r="CW906" i="1"/>
  <c r="CT508" i="1"/>
  <c r="CR371" i="1"/>
  <c r="CT906" i="1"/>
  <c r="CU299" i="1"/>
  <c r="CW995" i="1"/>
  <c r="CR711" i="1"/>
  <c r="CV371" i="1"/>
  <c r="CV530" i="1"/>
  <c r="CS906" i="1"/>
  <c r="CS1068" i="1"/>
  <c r="CS538" i="1"/>
  <c r="CS89" i="1"/>
  <c r="CV978" i="1"/>
  <c r="CT777" i="1"/>
  <c r="CR995" i="1"/>
  <c r="CR20" i="1"/>
  <c r="CW396" i="1"/>
  <c r="CT1019" i="1"/>
  <c r="CU1084" i="1"/>
  <c r="CT1084" i="1"/>
  <c r="CT20" i="1"/>
  <c r="CW8" i="1"/>
  <c r="CU23" i="1"/>
  <c r="CW978" i="1"/>
  <c r="CR978" i="1"/>
  <c r="CT995" i="1"/>
  <c r="CV885" i="1"/>
  <c r="CT107" i="1"/>
  <c r="CT199" i="1"/>
  <c r="CV473" i="1"/>
  <c r="CV1021" i="1"/>
  <c r="CV995" i="1"/>
  <c r="CR8" i="1"/>
  <c r="CU1007" i="1"/>
  <c r="CW508" i="1"/>
  <c r="CR830" i="1"/>
  <c r="CS899" i="1"/>
  <c r="CV89" i="1"/>
  <c r="CT538" i="1"/>
  <c r="CS885" i="1"/>
  <c r="CW411" i="1"/>
  <c r="CT830" i="1"/>
  <c r="CU89" i="1"/>
  <c r="CW107" i="1"/>
  <c r="CR1084" i="1"/>
  <c r="CU235" i="1"/>
  <c r="CS107" i="1"/>
  <c r="CR23" i="1"/>
  <c r="CV107" i="1"/>
  <c r="CW1068" i="1"/>
  <c r="CS592" i="1"/>
  <c r="CS1084" i="1"/>
  <c r="CV1007" i="1"/>
  <c r="CS329" i="1"/>
  <c r="CV711" i="1"/>
  <c r="CW1019" i="1"/>
  <c r="CT23" i="1"/>
  <c r="CW538" i="1"/>
  <c r="CV299" i="1"/>
  <c r="CV20" i="1"/>
  <c r="CS1007" i="1"/>
  <c r="CR473" i="1"/>
  <c r="CT329" i="1"/>
  <c r="CW329" i="1"/>
  <c r="CS711" i="1"/>
  <c r="CV329" i="1"/>
  <c r="CU538" i="1"/>
  <c r="CR1021" i="1"/>
  <c r="CS23" i="1"/>
  <c r="CW235" i="1"/>
  <c r="CV508" i="1"/>
  <c r="CW473" i="1"/>
  <c r="CT299" i="1"/>
  <c r="CT711" i="1"/>
  <c r="CT1007" i="1"/>
  <c r="CS235" i="1"/>
  <c r="CT885" i="1"/>
  <c r="CT592" i="1"/>
  <c r="CR530" i="1"/>
  <c r="CS830" i="1"/>
  <c r="CU777" i="1"/>
  <c r="CU1021" i="1"/>
  <c r="CU199" i="1"/>
  <c r="CW20" i="1"/>
  <c r="CS396" i="1"/>
  <c r="CR777" i="1"/>
  <c r="CT396" i="1"/>
  <c r="CU995" i="1"/>
  <c r="CS473" i="1"/>
  <c r="CV777" i="1"/>
  <c r="CW899" i="1"/>
  <c r="CS1021" i="1"/>
  <c r="CR396" i="1"/>
  <c r="CV592" i="1"/>
  <c r="CW199" i="1"/>
  <c r="CT530" i="1"/>
  <c r="CU411" i="1"/>
  <c r="CV1068" i="1"/>
  <c r="CR235" i="1"/>
  <c r="CR89" i="1"/>
  <c r="CU530" i="1"/>
  <c r="CR899" i="1"/>
  <c r="CS299" i="1"/>
  <c r="CW299" i="1"/>
  <c r="CS1019" i="1"/>
  <c r="CV8" i="1"/>
  <c r="CW89" i="1"/>
  <c r="CW371" i="1"/>
  <c r="CV899" i="1"/>
  <c r="CU885" i="1"/>
  <c r="CU906" i="1"/>
  <c r="CU329" i="1"/>
  <c r="CW830" i="1"/>
  <c r="CU20" i="1"/>
  <c r="CS411" i="1"/>
  <c r="CU711" i="1"/>
  <c r="CR1007" i="1"/>
  <c r="CS8" i="1"/>
  <c r="CS20" i="1"/>
  <c r="CR107" i="1"/>
  <c r="CV1019" i="1"/>
  <c r="CV1158" i="1"/>
  <c r="CT124" i="1"/>
  <c r="CS919" i="1"/>
  <c r="CR281" i="1"/>
  <c r="CV919" i="1"/>
  <c r="CU795" i="1"/>
  <c r="CV246" i="1"/>
  <c r="CV124" i="1"/>
  <c r="CR308" i="1"/>
  <c r="CW984" i="1"/>
  <c r="CU1158" i="1"/>
  <c r="CR984" i="1"/>
  <c r="CT239" i="1"/>
  <c r="CU734" i="1"/>
  <c r="CS826" i="1"/>
  <c r="CT403" i="1"/>
  <c r="CV795" i="1"/>
  <c r="CW403" i="1"/>
  <c r="CT938" i="1"/>
  <c r="CV938" i="1"/>
  <c r="CU826" i="1"/>
  <c r="CU640" i="1"/>
  <c r="CW1158" i="1"/>
  <c r="CR919" i="1"/>
  <c r="CR612" i="1"/>
  <c r="CV734" i="1"/>
  <c r="CU403" i="1"/>
  <c r="CS428" i="1"/>
  <c r="CR172" i="1"/>
  <c r="CR734" i="1"/>
  <c r="CT826" i="1"/>
  <c r="CV612" i="1"/>
  <c r="CW919" i="1"/>
  <c r="CS246" i="1"/>
  <c r="CT655" i="1"/>
  <c r="CS655" i="1"/>
  <c r="CU308" i="1"/>
  <c r="CW172" i="1"/>
  <c r="CW612" i="1"/>
  <c r="CT281" i="1"/>
  <c r="CR246" i="1"/>
  <c r="CW308" i="1"/>
  <c r="CW795" i="1"/>
  <c r="CU172" i="1"/>
  <c r="CS795" i="1"/>
  <c r="CW640" i="1"/>
  <c r="CV139" i="1"/>
  <c r="CW124" i="1"/>
  <c r="CV826" i="1"/>
  <c r="CS938" i="1"/>
  <c r="CV281" i="1"/>
  <c r="CW139" i="1"/>
  <c r="CU281" i="1"/>
  <c r="CT984" i="1"/>
  <c r="CT734" i="1"/>
  <c r="CR403" i="1"/>
  <c r="CR796" i="1"/>
  <c r="CT795" i="1"/>
  <c r="CT308" i="1"/>
  <c r="CU246" i="1"/>
  <c r="CW938" i="1"/>
  <c r="CU655" i="1"/>
  <c r="CU124" i="1"/>
  <c r="CV655" i="1"/>
  <c r="CR428" i="1"/>
  <c r="CV239" i="1"/>
  <c r="CU239" i="1"/>
  <c r="CS308" i="1"/>
  <c r="CU796" i="1"/>
  <c r="CT172" i="1"/>
  <c r="CS1158" i="1"/>
  <c r="CW239" i="1"/>
  <c r="CS124" i="1"/>
  <c r="CW655" i="1"/>
  <c r="CT919" i="1"/>
  <c r="CT640" i="1"/>
  <c r="CT428" i="1"/>
  <c r="CR139" i="1"/>
  <c r="CR795" i="1"/>
  <c r="CW281" i="1"/>
  <c r="CS734" i="1"/>
  <c r="CS984" i="1"/>
  <c r="CT139" i="1"/>
  <c r="CT612" i="1"/>
  <c r="CS172" i="1"/>
  <c r="CR826" i="1"/>
  <c r="CR1158" i="1"/>
  <c r="CS612" i="1"/>
  <c r="CV796" i="1"/>
  <c r="CS403" i="1"/>
  <c r="CR640" i="1"/>
  <c r="CR124" i="1"/>
  <c r="CW734" i="1"/>
  <c r="CV172" i="1"/>
  <c r="CT796" i="1"/>
  <c r="CS796" i="1"/>
  <c r="CS139" i="1"/>
  <c r="CW428" i="1"/>
  <c r="CW796" i="1"/>
  <c r="CV984" i="1"/>
  <c r="CS640" i="1"/>
  <c r="CU428" i="1"/>
  <c r="CU984" i="1"/>
  <c r="CW826" i="1"/>
  <c r="CR239" i="1"/>
  <c r="CW246" i="1"/>
  <c r="CR938" i="1"/>
  <c r="CU938" i="1"/>
  <c r="CU612" i="1"/>
  <c r="CR655" i="1"/>
  <c r="CU919" i="1"/>
  <c r="CV308" i="1"/>
  <c r="CS239" i="1"/>
  <c r="CV403" i="1"/>
  <c r="CV428" i="1"/>
  <c r="CS281" i="1"/>
  <c r="CV640" i="1"/>
  <c r="CU139" i="1"/>
  <c r="CT246" i="1"/>
  <c r="CT1158" i="1"/>
  <c r="CR901" i="1"/>
  <c r="CT615" i="1"/>
  <c r="CR168" i="1"/>
  <c r="CS992" i="1"/>
  <c r="CS527" i="1"/>
  <c r="CS320" i="1"/>
  <c r="CR320" i="1"/>
  <c r="CT882" i="1"/>
  <c r="CW168" i="1"/>
  <c r="CV168" i="1"/>
  <c r="CS788" i="1"/>
  <c r="CV75" i="1"/>
  <c r="CW615" i="1"/>
  <c r="CT527" i="1"/>
  <c r="CW130" i="1"/>
  <c r="CS75" i="1"/>
  <c r="CW320" i="1"/>
  <c r="CR311" i="1"/>
  <c r="CV1145" i="1"/>
  <c r="CS882" i="1"/>
  <c r="CU1104" i="1"/>
  <c r="CU901" i="1"/>
  <c r="CR324" i="1"/>
  <c r="CS1104" i="1"/>
  <c r="CW992" i="1"/>
  <c r="CT727" i="1"/>
  <c r="CS130" i="1"/>
  <c r="CU527" i="1"/>
  <c r="CS168" i="1"/>
  <c r="CR615" i="1"/>
  <c r="CU615" i="1"/>
  <c r="CS901" i="1"/>
  <c r="CS88" i="1"/>
  <c r="CS418" i="1"/>
  <c r="CV88" i="1"/>
  <c r="CU311" i="1"/>
  <c r="CR992" i="1"/>
  <c r="CT75" i="1"/>
  <c r="CV992" i="1"/>
  <c r="CW534" i="1"/>
  <c r="CS101" i="1"/>
  <c r="CS1145" i="1"/>
  <c r="CT320" i="1"/>
  <c r="CV1104" i="1"/>
  <c r="CT311" i="1"/>
  <c r="CS324" i="1"/>
  <c r="CV324" i="1"/>
  <c r="CS615" i="1"/>
  <c r="CV101" i="1"/>
  <c r="CV788" i="1"/>
  <c r="CW418" i="1"/>
  <c r="CU534" i="1"/>
  <c r="CT88" i="1"/>
  <c r="CT992" i="1"/>
  <c r="CR527" i="1"/>
  <c r="CU320" i="1"/>
  <c r="CT168" i="1"/>
  <c r="CR75" i="1"/>
  <c r="CV901" i="1"/>
  <c r="CV615" i="1"/>
  <c r="CW527" i="1"/>
  <c r="CT847" i="1"/>
  <c r="CT1145" i="1"/>
  <c r="CU324" i="1"/>
  <c r="CR418" i="1"/>
  <c r="CV534" i="1"/>
  <c r="CU418" i="1"/>
  <c r="CT901" i="1"/>
  <c r="CW88" i="1"/>
  <c r="CU168" i="1"/>
  <c r="CU992" i="1"/>
  <c r="CR101" i="1"/>
  <c r="CU101" i="1"/>
  <c r="CS727" i="1"/>
  <c r="CV311" i="1"/>
  <c r="CW311" i="1"/>
  <c r="CW75" i="1"/>
  <c r="CU727" i="1"/>
  <c r="CT534" i="1"/>
  <c r="CT130" i="1"/>
  <c r="CW324" i="1"/>
  <c r="CW727" i="1"/>
  <c r="CW788" i="1"/>
  <c r="CW1145" i="1"/>
  <c r="CT788" i="1"/>
  <c r="CU130" i="1"/>
  <c r="CS311" i="1"/>
  <c r="CW1104" i="1"/>
  <c r="CT324" i="1"/>
  <c r="CR1104" i="1"/>
  <c r="CR788" i="1"/>
  <c r="CW882" i="1"/>
  <c r="CW847" i="1"/>
  <c r="CV847" i="1"/>
  <c r="CR882" i="1"/>
  <c r="CR847" i="1"/>
  <c r="CR88" i="1"/>
  <c r="CT101" i="1"/>
  <c r="CU88" i="1"/>
  <c r="CR727" i="1"/>
  <c r="CU75" i="1"/>
  <c r="CW901" i="1"/>
  <c r="CS847" i="1"/>
  <c r="CR1145" i="1"/>
  <c r="CR534" i="1"/>
  <c r="CV320" i="1"/>
  <c r="CU882" i="1"/>
  <c r="CV418" i="1"/>
  <c r="CR130" i="1"/>
  <c r="CV727" i="1"/>
  <c r="CS534" i="1"/>
  <c r="CU847" i="1"/>
  <c r="CV130" i="1"/>
  <c r="CV527" i="1"/>
  <c r="CV882" i="1"/>
  <c r="CW101" i="1"/>
  <c r="CU1145" i="1"/>
  <c r="CT1104" i="1"/>
  <c r="CT418" i="1"/>
  <c r="CU788" i="1"/>
  <c r="CV29" i="1"/>
  <c r="CR37" i="1"/>
  <c r="CS1168" i="1"/>
  <c r="CT793" i="1"/>
  <c r="CW180" i="1"/>
  <c r="CR341" i="1"/>
  <c r="CW913" i="1"/>
  <c r="CS806" i="1"/>
  <c r="CT1168" i="1"/>
  <c r="CS969" i="1"/>
  <c r="CW37" i="1"/>
  <c r="CU180" i="1"/>
  <c r="CU1097" i="1"/>
  <c r="CS37" i="1"/>
  <c r="CU606" i="1"/>
  <c r="CR716" i="1"/>
  <c r="CU29" i="1"/>
  <c r="CU793" i="1"/>
  <c r="CU462" i="1"/>
  <c r="CS897" i="1"/>
  <c r="CR586" i="1"/>
  <c r="CT913" i="1"/>
  <c r="CV50" i="1"/>
  <c r="CV1124" i="1"/>
  <c r="CS606" i="1"/>
  <c r="CT971" i="1"/>
  <c r="CS50" i="1"/>
  <c r="CT462" i="1"/>
  <c r="CT716" i="1"/>
  <c r="CS341" i="1"/>
  <c r="CV918" i="1"/>
  <c r="CR918" i="1"/>
  <c r="CT806" i="1"/>
  <c r="CR1097" i="1"/>
  <c r="CR606" i="1"/>
  <c r="CR913" i="1"/>
  <c r="CV341" i="1"/>
  <c r="CW806" i="1"/>
  <c r="CV969" i="1"/>
  <c r="CW586" i="1"/>
  <c r="CU1168" i="1"/>
  <c r="CT1097" i="1"/>
  <c r="CT871" i="1"/>
  <c r="CV37" i="1"/>
  <c r="CW1124" i="1"/>
  <c r="CV1097" i="1"/>
  <c r="CW606" i="1"/>
  <c r="CS1097" i="1"/>
  <c r="CT180" i="1"/>
  <c r="CU969" i="1"/>
  <c r="CW971" i="1"/>
  <c r="CR462" i="1"/>
  <c r="CR29" i="1"/>
  <c r="CU806" i="1"/>
  <c r="CV1168" i="1"/>
  <c r="CT586" i="1"/>
  <c r="CW1097" i="1"/>
  <c r="CR897" i="1"/>
  <c r="CW29" i="1"/>
  <c r="CU37" i="1"/>
  <c r="CW969" i="1"/>
  <c r="CV586" i="1"/>
  <c r="CT1124" i="1"/>
  <c r="CU586" i="1"/>
  <c r="CW341" i="1"/>
  <c r="CU1124" i="1"/>
  <c r="CU897" i="1"/>
  <c r="CU918" i="1"/>
  <c r="CR793" i="1"/>
  <c r="CW871" i="1"/>
  <c r="CW793" i="1"/>
  <c r="CT37" i="1"/>
  <c r="CS29" i="1"/>
  <c r="CV897" i="1"/>
  <c r="CR180" i="1"/>
  <c r="CV180" i="1"/>
  <c r="CW1168" i="1"/>
  <c r="CT918" i="1"/>
  <c r="CT29" i="1"/>
  <c r="CT50" i="1"/>
  <c r="CU50" i="1"/>
  <c r="CS913" i="1"/>
  <c r="CS462" i="1"/>
  <c r="CS793" i="1"/>
  <c r="CU913" i="1"/>
  <c r="CW50" i="1"/>
  <c r="CS1124" i="1"/>
  <c r="CU716" i="1"/>
  <c r="CV606" i="1"/>
  <c r="CV871" i="1"/>
  <c r="CW897" i="1"/>
  <c r="CS586" i="1"/>
  <c r="CS180" i="1"/>
  <c r="CR1124" i="1"/>
  <c r="CW716" i="1"/>
  <c r="CV971" i="1"/>
  <c r="CR1168" i="1"/>
  <c r="CU871" i="1"/>
  <c r="CU971" i="1"/>
  <c r="CS918" i="1"/>
  <c r="CT897" i="1"/>
  <c r="CR969" i="1"/>
  <c r="CT341" i="1"/>
  <c r="CT969" i="1"/>
  <c r="CR971" i="1"/>
  <c r="CW918" i="1"/>
  <c r="CU341" i="1"/>
  <c r="CR871" i="1"/>
  <c r="CV462" i="1"/>
  <c r="CT606" i="1"/>
  <c r="CV716" i="1"/>
  <c r="CR806" i="1"/>
  <c r="CS971" i="1"/>
  <c r="CR50" i="1"/>
  <c r="CW462" i="1"/>
  <c r="CV806" i="1"/>
  <c r="CS716" i="1"/>
  <c r="CV793" i="1"/>
  <c r="CV913" i="1"/>
  <c r="CS871" i="1"/>
  <c r="CV392" i="1"/>
  <c r="CR887" i="1"/>
  <c r="CV143" i="1"/>
  <c r="CU25" i="1"/>
  <c r="CR1011" i="1"/>
  <c r="CT31" i="1"/>
  <c r="CV611" i="1"/>
  <c r="CW25" i="1"/>
  <c r="CV31" i="1"/>
  <c r="CT143" i="1"/>
  <c r="CT25" i="1"/>
  <c r="CU887" i="1"/>
  <c r="CU726" i="1"/>
  <c r="CV104" i="1"/>
  <c r="CV631" i="1"/>
  <c r="CT104" i="1"/>
  <c r="CR726" i="1"/>
  <c r="CU31" i="1"/>
  <c r="CW611" i="1"/>
  <c r="CV887" i="1"/>
  <c r="CW887" i="1"/>
  <c r="CV25" i="1"/>
  <c r="CS1011" i="1"/>
  <c r="CT631" i="1"/>
  <c r="CR25" i="1"/>
  <c r="CT1011" i="1"/>
  <c r="CU143" i="1"/>
  <c r="CT887" i="1"/>
  <c r="CT392" i="1"/>
  <c r="CW631" i="1"/>
  <c r="CS887" i="1"/>
  <c r="CR143" i="1"/>
  <c r="CW104" i="1"/>
  <c r="CT726" i="1"/>
  <c r="CS104" i="1"/>
  <c r="CS392" i="1"/>
  <c r="CT611" i="1"/>
  <c r="CW726" i="1"/>
  <c r="CR104" i="1"/>
  <c r="CS31" i="1"/>
  <c r="CV726" i="1"/>
  <c r="CV1011" i="1"/>
  <c r="CR31" i="1"/>
  <c r="CW1011" i="1"/>
  <c r="CW31" i="1"/>
  <c r="CU104" i="1"/>
  <c r="CR611" i="1"/>
  <c r="CU611" i="1"/>
  <c r="CU392" i="1"/>
  <c r="CS631" i="1"/>
  <c r="CW143" i="1"/>
  <c r="CS726" i="1"/>
  <c r="CR631" i="1"/>
  <c r="CR392" i="1"/>
  <c r="CU1011" i="1"/>
  <c r="CS611" i="1"/>
  <c r="CU631" i="1"/>
  <c r="CW392" i="1"/>
  <c r="CS25" i="1"/>
  <c r="CS143" i="1"/>
  <c r="CU343" i="1"/>
  <c r="CV1159" i="1"/>
  <c r="CT309" i="1"/>
  <c r="CU1159" i="1"/>
  <c r="CV343" i="1"/>
  <c r="CV322" i="1"/>
  <c r="CW931" i="1"/>
  <c r="CS562" i="1"/>
  <c r="CW309" i="1"/>
  <c r="CR859" i="1"/>
  <c r="CU322" i="1"/>
  <c r="CS1159" i="1"/>
  <c r="CS1024" i="1"/>
  <c r="CV1185" i="1"/>
  <c r="CR343" i="1"/>
  <c r="CV1024" i="1"/>
  <c r="CR176" i="1"/>
  <c r="CS322" i="1"/>
  <c r="CU931" i="1"/>
  <c r="CS859" i="1"/>
  <c r="CS176" i="1"/>
  <c r="CT1024" i="1"/>
  <c r="CW176" i="1"/>
  <c r="CW1024" i="1"/>
  <c r="CT176" i="1"/>
  <c r="CV176" i="1"/>
  <c r="CR309" i="1"/>
  <c r="CU1024" i="1"/>
  <c r="CT322" i="1"/>
  <c r="CR322" i="1"/>
  <c r="CS931" i="1"/>
  <c r="CW1159" i="1"/>
  <c r="CV859" i="1"/>
  <c r="CT1159" i="1"/>
  <c r="CV931" i="1"/>
  <c r="CW322" i="1"/>
  <c r="CS309" i="1"/>
  <c r="CU1185" i="1"/>
  <c r="CS1185" i="1"/>
  <c r="CS343" i="1"/>
  <c r="CU309" i="1"/>
  <c r="CR1159" i="1"/>
  <c r="CT859" i="1"/>
  <c r="CW562" i="1"/>
  <c r="CU176" i="1"/>
  <c r="CV562" i="1"/>
  <c r="CV309" i="1"/>
  <c r="CW859" i="1"/>
  <c r="CT1185" i="1"/>
  <c r="CT931" i="1"/>
  <c r="CR931" i="1"/>
  <c r="CR1185" i="1"/>
  <c r="CU562" i="1"/>
  <c r="CW343" i="1"/>
  <c r="CR562" i="1"/>
  <c r="CU859" i="1"/>
  <c r="CT343" i="1"/>
  <c r="CR1024" i="1"/>
  <c r="CW1185" i="1"/>
  <c r="CT562" i="1"/>
  <c r="CR404" i="1"/>
  <c r="CW701" i="1"/>
  <c r="CT1110" i="1"/>
  <c r="CS843" i="1"/>
  <c r="CW547" i="1"/>
  <c r="CT404" i="1"/>
  <c r="CV834" i="1"/>
  <c r="CR547" i="1"/>
  <c r="CV547" i="1"/>
  <c r="CT259" i="1"/>
  <c r="CW404" i="1"/>
  <c r="CU404" i="1"/>
  <c r="CU259" i="1"/>
  <c r="CU179" i="1"/>
  <c r="CV259" i="1"/>
  <c r="CW232" i="1"/>
  <c r="CS232" i="1"/>
  <c r="CT687" i="1"/>
  <c r="CR701" i="1"/>
  <c r="CR259" i="1"/>
  <c r="CU834" i="1"/>
  <c r="CW259" i="1"/>
  <c r="CU701" i="1"/>
  <c r="CR843" i="1"/>
  <c r="CT834" i="1"/>
  <c r="CS404" i="1"/>
  <c r="CW843" i="1"/>
  <c r="CV1110" i="1"/>
  <c r="CT701" i="1"/>
  <c r="CT179" i="1"/>
  <c r="CR687" i="1"/>
  <c r="CV179" i="1"/>
  <c r="CR834" i="1"/>
  <c r="CV843" i="1"/>
  <c r="CV232" i="1"/>
  <c r="CR232" i="1"/>
  <c r="CW834" i="1"/>
  <c r="CW179" i="1"/>
  <c r="CT547" i="1"/>
  <c r="CS1110" i="1"/>
  <c r="CU547" i="1"/>
  <c r="CS687" i="1"/>
  <c r="CS179" i="1"/>
  <c r="CU687" i="1"/>
  <c r="CS259" i="1"/>
  <c r="CW1110" i="1"/>
  <c r="CV687" i="1"/>
  <c r="CW687" i="1"/>
  <c r="CU843" i="1"/>
  <c r="CT232" i="1"/>
  <c r="CS834" i="1"/>
  <c r="CS547" i="1"/>
  <c r="CS701" i="1"/>
  <c r="CU1110" i="1"/>
  <c r="CT843" i="1"/>
  <c r="CR179" i="1"/>
  <c r="CR1110" i="1"/>
  <c r="CV404" i="1"/>
  <c r="CU232" i="1"/>
  <c r="CV701" i="1"/>
  <c r="CS356" i="1"/>
  <c r="CT152" i="1"/>
  <c r="CS157" i="1"/>
  <c r="CV356" i="1"/>
  <c r="CW1121" i="1"/>
  <c r="CR1121" i="1"/>
  <c r="CU352" i="1"/>
  <c r="CV196" i="1"/>
  <c r="CU356" i="1"/>
  <c r="CU196" i="1"/>
  <c r="CV194" i="1"/>
  <c r="CR194" i="1"/>
  <c r="CU138" i="1"/>
  <c r="CR712" i="1"/>
  <c r="CW152" i="1"/>
  <c r="CT356" i="1"/>
  <c r="CW194" i="1"/>
  <c r="CR138" i="1"/>
  <c r="CU1121" i="1"/>
  <c r="CR987" i="1"/>
  <c r="CR356" i="1"/>
  <c r="CR152" i="1"/>
  <c r="CT196" i="1"/>
  <c r="CV157" i="1"/>
  <c r="CU987" i="1"/>
  <c r="CW157" i="1"/>
  <c r="CS152" i="1"/>
  <c r="CV987" i="1"/>
  <c r="CV138" i="1"/>
  <c r="CU712" i="1"/>
  <c r="CT1121" i="1"/>
  <c r="CS987" i="1"/>
  <c r="CR157" i="1"/>
  <c r="CT712" i="1"/>
  <c r="CW356" i="1"/>
  <c r="CT352" i="1"/>
  <c r="CS712" i="1"/>
  <c r="CT157" i="1"/>
  <c r="CW352" i="1"/>
  <c r="CT987" i="1"/>
  <c r="CU152" i="1"/>
  <c r="CR352" i="1"/>
  <c r="CS138" i="1"/>
  <c r="CW987" i="1"/>
  <c r="CW138" i="1"/>
  <c r="CV712" i="1"/>
  <c r="CT194" i="1"/>
  <c r="CR196" i="1"/>
  <c r="CS352" i="1"/>
  <c r="CS194" i="1"/>
  <c r="CV152" i="1"/>
  <c r="CV352" i="1"/>
  <c r="CT138" i="1"/>
  <c r="CV1121" i="1"/>
  <c r="CU157" i="1"/>
  <c r="CW196" i="1"/>
  <c r="CU194" i="1"/>
  <c r="CW712" i="1"/>
  <c r="CS1121" i="1"/>
  <c r="CS196" i="1"/>
  <c r="CS718" i="1"/>
  <c r="CU19" i="1"/>
  <c r="CV105" i="1"/>
  <c r="CV1075" i="1"/>
  <c r="CS204" i="1"/>
  <c r="CT197" i="1"/>
  <c r="CW19" i="1"/>
  <c r="CT347" i="1"/>
  <c r="CV191" i="1"/>
  <c r="CR105" i="1"/>
  <c r="CU905" i="1"/>
  <c r="CW718" i="1"/>
  <c r="CR347" i="1"/>
  <c r="CW905" i="1"/>
  <c r="CR197" i="1"/>
  <c r="CR19" i="1"/>
  <c r="CR718" i="1"/>
  <c r="CS1062" i="1"/>
  <c r="CW197" i="1"/>
  <c r="CV718" i="1"/>
  <c r="CU1075" i="1"/>
  <c r="CW1075" i="1"/>
  <c r="CT1062" i="1"/>
  <c r="CW191" i="1"/>
  <c r="CV204" i="1"/>
  <c r="CS197" i="1"/>
  <c r="CW204" i="1"/>
  <c r="CU191" i="1"/>
  <c r="CT204" i="1"/>
  <c r="CT191" i="1"/>
  <c r="CR1075" i="1"/>
  <c r="CV19" i="1"/>
  <c r="CS19" i="1"/>
  <c r="CV347" i="1"/>
  <c r="CT105" i="1"/>
  <c r="CT718" i="1"/>
  <c r="CV197" i="1"/>
  <c r="CT905" i="1"/>
  <c r="CU347" i="1"/>
  <c r="CS347" i="1"/>
  <c r="CW105" i="1"/>
  <c r="CR1062" i="1"/>
  <c r="CT19" i="1"/>
  <c r="CS105" i="1"/>
  <c r="CT1075" i="1"/>
  <c r="CU197" i="1"/>
  <c r="CS191" i="1"/>
  <c r="CU105" i="1"/>
  <c r="CW1062" i="1"/>
  <c r="CW347" i="1"/>
  <c r="CR204" i="1"/>
  <c r="CV905" i="1"/>
  <c r="CU204" i="1"/>
  <c r="CR905" i="1"/>
  <c r="CV1062" i="1"/>
  <c r="CS905" i="1"/>
  <c r="CU1062" i="1"/>
  <c r="CR191" i="1"/>
  <c r="CS1075" i="1"/>
  <c r="CU718" i="1"/>
  <c r="CT779" i="1"/>
  <c r="CR779" i="1"/>
  <c r="CS1155" i="1"/>
  <c r="CW814" i="1"/>
  <c r="CT571" i="1"/>
  <c r="CR740" i="1"/>
  <c r="CR877" i="1"/>
  <c r="CR536" i="1"/>
  <c r="CV61" i="1"/>
  <c r="CR61" i="1"/>
  <c r="CV740" i="1"/>
  <c r="CU779" i="1"/>
  <c r="CT740" i="1"/>
  <c r="CR1039" i="1"/>
  <c r="CV779" i="1"/>
  <c r="CS536" i="1"/>
  <c r="CT536" i="1"/>
  <c r="CU61" i="1"/>
  <c r="CW571" i="1"/>
  <c r="CS571" i="1"/>
  <c r="CS814" i="1"/>
  <c r="CS779" i="1"/>
  <c r="CT1155" i="1"/>
  <c r="CT1204" i="1"/>
  <c r="CV1155" i="1"/>
  <c r="CR1204" i="1"/>
  <c r="CT877" i="1"/>
  <c r="CR571" i="1"/>
  <c r="CW1155" i="1"/>
  <c r="CV1204" i="1"/>
  <c r="CS740" i="1"/>
  <c r="CR1155" i="1"/>
  <c r="CU877" i="1"/>
  <c r="CU1204" i="1"/>
  <c r="CV571" i="1"/>
  <c r="CV536" i="1"/>
  <c r="CW779" i="1"/>
  <c r="CS1039" i="1"/>
  <c r="CU536" i="1"/>
  <c r="CW61" i="1"/>
  <c r="CU740" i="1"/>
  <c r="CW1039" i="1"/>
  <c r="CU1155" i="1"/>
  <c r="CW740" i="1"/>
  <c r="CS877" i="1"/>
  <c r="CR814" i="1"/>
  <c r="CV1039" i="1"/>
  <c r="CU571" i="1"/>
  <c r="CT1039" i="1"/>
  <c r="CW877" i="1"/>
  <c r="CW536" i="1"/>
  <c r="CS1204" i="1"/>
  <c r="CU814" i="1"/>
  <c r="CS61" i="1"/>
  <c r="CU1039" i="1"/>
  <c r="CW1204" i="1"/>
  <c r="CT814" i="1"/>
  <c r="CV877" i="1"/>
  <c r="CT61" i="1"/>
  <c r="CV814" i="1"/>
  <c r="CV1112" i="1"/>
  <c r="CV672" i="1"/>
  <c r="CR1178" i="1"/>
  <c r="CV480" i="1"/>
  <c r="CW737" i="1"/>
  <c r="CU1153" i="1"/>
  <c r="CW480" i="1"/>
  <c r="CV990" i="1"/>
  <c r="CT737" i="1"/>
  <c r="CS1125" i="1"/>
  <c r="CV738" i="1"/>
  <c r="CU1112" i="1"/>
  <c r="CU737" i="1"/>
  <c r="CW990" i="1"/>
  <c r="CT738" i="1"/>
  <c r="CT480" i="1"/>
  <c r="CT672" i="1"/>
  <c r="CT1153" i="1"/>
  <c r="CT146" i="1"/>
  <c r="CS480" i="1"/>
  <c r="CS146" i="1"/>
  <c r="CV1125" i="1"/>
  <c r="CS1112" i="1"/>
  <c r="CV1153" i="1"/>
  <c r="CW1178" i="1"/>
  <c r="CR1112" i="1"/>
  <c r="CR146" i="1"/>
  <c r="CU738" i="1"/>
  <c r="CW1153" i="1"/>
  <c r="CS1178" i="1"/>
  <c r="CR480" i="1"/>
  <c r="CU990" i="1"/>
  <c r="CU672" i="1"/>
  <c r="CR1125" i="1"/>
  <c r="CU480" i="1"/>
  <c r="CR737" i="1"/>
  <c r="CV146" i="1"/>
  <c r="CR1153" i="1"/>
  <c r="CR672" i="1"/>
  <c r="CS672" i="1"/>
  <c r="CU1125" i="1"/>
  <c r="CW672" i="1"/>
  <c r="CT1125" i="1"/>
  <c r="CV1178" i="1"/>
  <c r="CS990" i="1"/>
  <c r="CS1153" i="1"/>
  <c r="CW738" i="1"/>
  <c r="CV737" i="1"/>
  <c r="CS737" i="1"/>
  <c r="CW1125" i="1"/>
  <c r="CR738" i="1"/>
  <c r="CW146" i="1"/>
  <c r="CT1178" i="1"/>
  <c r="CW1112" i="1"/>
  <c r="CS738" i="1"/>
  <c r="CU1178" i="1"/>
  <c r="CU146" i="1"/>
  <c r="CR990" i="1"/>
  <c r="CT1112" i="1"/>
  <c r="CT990" i="1"/>
  <c r="CU769" i="1"/>
  <c r="CU70" i="1"/>
  <c r="CW829" i="1"/>
  <c r="CW190" i="1"/>
  <c r="CR820" i="1"/>
  <c r="CW840" i="1"/>
  <c r="CR1093" i="1"/>
  <c r="CS520" i="1"/>
  <c r="CS884" i="1"/>
  <c r="CT528" i="1"/>
  <c r="CS953" i="1"/>
  <c r="CT911" i="1"/>
  <c r="CS1042" i="1"/>
  <c r="CV1113" i="1"/>
  <c r="CR916" i="1"/>
  <c r="CR921" i="1"/>
  <c r="CV333" i="1"/>
  <c r="CV682" i="1"/>
  <c r="CR594" i="1"/>
  <c r="CV923" i="1"/>
  <c r="CS776" i="1"/>
  <c r="CW472" i="1"/>
  <c r="CS198" i="1"/>
  <c r="CS1148" i="1"/>
  <c r="CW108" i="1"/>
  <c r="CT807" i="1"/>
  <c r="CR690" i="1"/>
  <c r="CR1028" i="1"/>
  <c r="CS70" i="1"/>
  <c r="CU351" i="1"/>
  <c r="CV911" i="1"/>
  <c r="CS39" i="1"/>
  <c r="CR709" i="1"/>
  <c r="CT489" i="1"/>
  <c r="CT650" i="1"/>
  <c r="CT1093" i="1"/>
  <c r="CR902" i="1"/>
  <c r="CT264" i="1"/>
  <c r="CV83" i="1"/>
  <c r="CS79" i="1"/>
  <c r="CU69" i="1"/>
  <c r="CS465" i="1"/>
  <c r="CU188" i="1"/>
  <c r="CV690" i="1"/>
  <c r="CT65" i="1"/>
  <c r="CS1090" i="1"/>
  <c r="CV45" i="1"/>
  <c r="CR51" i="1"/>
  <c r="CT465" i="1"/>
  <c r="CW351" i="1"/>
  <c r="CS911" i="1"/>
  <c r="CS807" i="1"/>
  <c r="CW955" i="1"/>
  <c r="CS69" i="1"/>
  <c r="CU159" i="1"/>
  <c r="CV1163" i="1"/>
  <c r="CT108" i="1"/>
  <c r="CU594" i="1"/>
  <c r="CW555" i="1"/>
  <c r="CT616" i="1"/>
  <c r="CT594" i="1"/>
  <c r="CW776" i="1"/>
  <c r="CV526" i="1"/>
  <c r="CW526" i="1"/>
  <c r="CV555" i="1"/>
  <c r="CR472" i="1"/>
  <c r="CW579" i="1"/>
  <c r="CS190" i="1"/>
  <c r="CT682" i="1"/>
  <c r="CR625" i="1"/>
  <c r="CV842" i="1"/>
  <c r="CU902" i="1"/>
  <c r="CU1028" i="1"/>
  <c r="CU1042" i="1"/>
  <c r="CW916" i="1"/>
  <c r="CT862" i="1"/>
  <c r="CR831" i="1"/>
  <c r="CU476" i="1"/>
  <c r="CS45" i="1"/>
  <c r="CR195" i="1"/>
  <c r="CU604" i="1"/>
  <c r="CU40" i="1"/>
  <c r="CR40" i="1"/>
  <c r="CU888" i="1"/>
  <c r="CS709" i="1"/>
  <c r="CR584" i="1"/>
  <c r="CT575" i="1"/>
  <c r="CW952" i="1"/>
  <c r="CW58" i="1"/>
  <c r="CU921" i="1"/>
  <c r="CT1163" i="1"/>
  <c r="CR627" i="1"/>
  <c r="CS584" i="1"/>
  <c r="CV594" i="1"/>
  <c r="CW1173" i="1"/>
  <c r="CU333" i="1"/>
  <c r="CT604" i="1"/>
  <c r="CT351" i="1"/>
  <c r="CR580" i="1"/>
  <c r="CR1173" i="1"/>
  <c r="CU575" i="1"/>
  <c r="CV1148" i="1"/>
  <c r="CS1173" i="1"/>
  <c r="CS27" i="1"/>
  <c r="CW681" i="1"/>
  <c r="CV650" i="1"/>
  <c r="CU520" i="1"/>
  <c r="CU1162" i="1"/>
  <c r="CR838" i="1"/>
  <c r="CS575" i="1"/>
  <c r="CS472" i="1"/>
  <c r="CT1173" i="1"/>
  <c r="CW465" i="1"/>
  <c r="CT68" i="1"/>
  <c r="CV79" i="1"/>
  <c r="CV807" i="1"/>
  <c r="CT1031" i="1"/>
  <c r="CS489" i="1"/>
  <c r="CW186" i="1"/>
  <c r="CT269" i="1"/>
  <c r="CT800" i="1"/>
  <c r="CW616" i="1"/>
  <c r="CV39" i="1"/>
  <c r="CV186" i="1"/>
  <c r="CV188" i="1"/>
  <c r="CV955" i="1"/>
  <c r="CR98" i="1"/>
  <c r="CR862" i="1"/>
  <c r="CT923" i="1"/>
  <c r="CV776" i="1"/>
  <c r="CU541" i="1"/>
  <c r="CW1163" i="1"/>
  <c r="CW51" i="1"/>
  <c r="CU1031" i="1"/>
  <c r="CT627" i="1"/>
  <c r="CT953" i="1"/>
  <c r="CR541" i="1"/>
  <c r="CU829" i="1"/>
  <c r="CV820" i="1"/>
  <c r="CW189" i="1"/>
  <c r="CU627" i="1"/>
  <c r="CS900" i="1"/>
  <c r="CW476" i="1"/>
  <c r="CR58" i="1"/>
  <c r="CV1028" i="1"/>
  <c r="CU51" i="1"/>
  <c r="CR840" i="1"/>
  <c r="CT709" i="1"/>
  <c r="CR884" i="1"/>
  <c r="CU1080" i="1"/>
  <c r="CW769" i="1"/>
  <c r="CV68" i="1"/>
  <c r="CU584" i="1"/>
  <c r="CS40" i="1"/>
  <c r="CU579" i="1"/>
  <c r="CR896" i="1"/>
  <c r="CR952" i="1"/>
  <c r="CS464" i="1"/>
  <c r="CW183" i="1"/>
  <c r="CV489" i="1"/>
  <c r="CR186" i="1"/>
  <c r="CU496" i="1"/>
  <c r="CU625" i="1"/>
  <c r="CS842" i="1"/>
  <c r="CW269" i="1"/>
  <c r="CT58" i="1"/>
  <c r="CV584" i="1"/>
  <c r="CS269" i="1"/>
  <c r="CS888" i="1"/>
  <c r="CW83" i="1"/>
  <c r="CT1118" i="1"/>
  <c r="CV840" i="1"/>
  <c r="CU923" i="1"/>
  <c r="CU79" i="1"/>
  <c r="CS580" i="1"/>
  <c r="CU820" i="1"/>
  <c r="CT190" i="1"/>
  <c r="CU183" i="1"/>
  <c r="CW69" i="1"/>
  <c r="CR264" i="1"/>
  <c r="CV888" i="1"/>
  <c r="CT1148" i="1"/>
  <c r="CR1042" i="1"/>
  <c r="CS616" i="1"/>
  <c r="CT625" i="1"/>
  <c r="CU27" i="1"/>
  <c r="CW1090" i="1"/>
  <c r="CS83" i="1"/>
  <c r="CV1173" i="1"/>
  <c r="CT579" i="1"/>
  <c r="CT681" i="1"/>
  <c r="CV884" i="1"/>
  <c r="CU800" i="1"/>
  <c r="CV1162" i="1"/>
  <c r="CU881" i="1"/>
  <c r="CV65" i="1"/>
  <c r="CV881" i="1"/>
  <c r="CW902" i="1"/>
  <c r="CU528" i="1"/>
  <c r="CU68" i="1"/>
  <c r="CU1077" i="1"/>
  <c r="CU580" i="1"/>
  <c r="CU526" i="1"/>
  <c r="CR923" i="1"/>
  <c r="CW896" i="1"/>
  <c r="CR842" i="1"/>
  <c r="CV580" i="1"/>
  <c r="CS1028" i="1"/>
  <c r="CT838" i="1"/>
  <c r="CT69" i="1"/>
  <c r="CR45" i="1"/>
  <c r="CV264" i="1"/>
  <c r="CW528" i="1"/>
  <c r="CU776" i="1"/>
  <c r="CS189" i="1"/>
  <c r="CS1031" i="1"/>
  <c r="CW1165" i="1"/>
  <c r="CR69" i="1"/>
  <c r="CS183" i="1"/>
  <c r="CR911" i="1"/>
  <c r="CV953" i="1"/>
  <c r="CT472" i="1"/>
  <c r="CU464" i="1"/>
  <c r="CR464" i="1"/>
  <c r="CS65" i="1"/>
  <c r="CU911" i="1"/>
  <c r="CT896" i="1"/>
  <c r="CR1163" i="1"/>
  <c r="CU108" i="1"/>
  <c r="CW70" i="1"/>
  <c r="CS1165" i="1"/>
  <c r="CT186" i="1"/>
  <c r="CT83" i="1"/>
  <c r="CR900" i="1"/>
  <c r="CS682" i="1"/>
  <c r="CV51" i="1"/>
  <c r="CW65" i="1"/>
  <c r="CU472" i="1"/>
  <c r="CV98" i="1"/>
  <c r="CV625" i="1"/>
  <c r="CR682" i="1"/>
  <c r="CW1118" i="1"/>
  <c r="CT842" i="1"/>
  <c r="CT159" i="1"/>
  <c r="CV189" i="1"/>
  <c r="CT188" i="1"/>
  <c r="CV1093" i="1"/>
  <c r="CT45" i="1"/>
  <c r="CV1080" i="1"/>
  <c r="CT520" i="1"/>
  <c r="CW650" i="1"/>
  <c r="CR1113" i="1"/>
  <c r="CT916" i="1"/>
  <c r="CU555" i="1"/>
  <c r="CU269" i="1"/>
  <c r="CT189" i="1"/>
  <c r="CW923" i="1"/>
  <c r="CU198" i="1"/>
  <c r="CU916" i="1"/>
  <c r="CS625" i="1"/>
  <c r="CV838" i="1"/>
  <c r="CR881" i="1"/>
  <c r="CV952" i="1"/>
  <c r="CS769" i="1"/>
  <c r="CR575" i="1"/>
  <c r="CR489" i="1"/>
  <c r="CV604" i="1"/>
  <c r="CV198" i="1"/>
  <c r="CW198" i="1"/>
  <c r="CU862" i="1"/>
  <c r="CV108" i="1"/>
  <c r="CV464" i="1"/>
  <c r="CR1090" i="1"/>
  <c r="CS351" i="1"/>
  <c r="CW884" i="1"/>
  <c r="CU58" i="1"/>
  <c r="CR807" i="1"/>
  <c r="CT1090" i="1"/>
  <c r="CS98" i="1"/>
  <c r="CU900" i="1"/>
  <c r="CT198" i="1"/>
  <c r="CT496" i="1"/>
  <c r="CV70" i="1"/>
  <c r="CW541" i="1"/>
  <c r="CV862" i="1"/>
  <c r="CT1165" i="1"/>
  <c r="CV1042" i="1"/>
  <c r="CR1148" i="1"/>
  <c r="CW195" i="1"/>
  <c r="CW98" i="1"/>
  <c r="CV27" i="1"/>
  <c r="CV183" i="1"/>
  <c r="CT936" i="1"/>
  <c r="CS108" i="1"/>
  <c r="CS820" i="1"/>
  <c r="CW1031" i="1"/>
  <c r="CU1113" i="1"/>
  <c r="CU39" i="1"/>
  <c r="CR769" i="1"/>
  <c r="CT584" i="1"/>
  <c r="CR888" i="1"/>
  <c r="CW68" i="1"/>
  <c r="CW709" i="1"/>
  <c r="CU884" i="1"/>
  <c r="CT829" i="1"/>
  <c r="CT183" i="1"/>
  <c r="CR520" i="1"/>
  <c r="CT776" i="1"/>
  <c r="CS604" i="1"/>
  <c r="CW831" i="1"/>
  <c r="CW39" i="1"/>
  <c r="CS831" i="1"/>
  <c r="CT541" i="1"/>
  <c r="CU264" i="1"/>
  <c r="CR496" i="1"/>
  <c r="CW900" i="1"/>
  <c r="CR65" i="1"/>
  <c r="CU98" i="1"/>
  <c r="CV900" i="1"/>
  <c r="CW580" i="1"/>
  <c r="CW888" i="1"/>
  <c r="CR1118" i="1"/>
  <c r="CW627" i="1"/>
  <c r="CS1080" i="1"/>
  <c r="CW921" i="1"/>
  <c r="CU936" i="1"/>
  <c r="CV195" i="1"/>
  <c r="CT1113" i="1"/>
  <c r="CV69" i="1"/>
  <c r="CT195" i="1"/>
  <c r="CV476" i="1"/>
  <c r="CW1148" i="1"/>
  <c r="CT39" i="1"/>
  <c r="CU1090" i="1"/>
  <c r="CU953" i="1"/>
  <c r="CW45" i="1"/>
  <c r="CS1093" i="1"/>
  <c r="CR190" i="1"/>
  <c r="CT902" i="1"/>
  <c r="CR465" i="1"/>
  <c r="CR604" i="1"/>
  <c r="CS496" i="1"/>
  <c r="CR681" i="1"/>
  <c r="CT79" i="1"/>
  <c r="CV902" i="1"/>
  <c r="CR776" i="1"/>
  <c r="CT881" i="1"/>
  <c r="CW690" i="1"/>
  <c r="CV269" i="1"/>
  <c r="CV1031" i="1"/>
  <c r="CV1077" i="1"/>
  <c r="CW1042" i="1"/>
  <c r="CU65" i="1"/>
  <c r="CW800" i="1"/>
  <c r="CU189" i="1"/>
  <c r="CV579" i="1"/>
  <c r="CS627" i="1"/>
  <c r="CU840" i="1"/>
  <c r="CV681" i="1"/>
  <c r="CR333" i="1"/>
  <c r="CV1165" i="1"/>
  <c r="CV1118" i="1"/>
  <c r="CW911" i="1"/>
  <c r="CT1042" i="1"/>
  <c r="CR1031" i="1"/>
  <c r="CW520" i="1"/>
  <c r="CW820" i="1"/>
  <c r="CS555" i="1"/>
  <c r="CR579" i="1"/>
  <c r="CU682" i="1"/>
  <c r="CW1113" i="1"/>
  <c r="CR1162" i="1"/>
  <c r="CT98" i="1"/>
  <c r="CV575" i="1"/>
  <c r="CU616" i="1"/>
  <c r="CS829" i="1"/>
  <c r="CR70" i="1"/>
  <c r="CW936" i="1"/>
  <c r="CT831" i="1"/>
  <c r="CS800" i="1"/>
  <c r="CW1162" i="1"/>
  <c r="CS952" i="1"/>
  <c r="CW489" i="1"/>
  <c r="CS579" i="1"/>
  <c r="CU1118" i="1"/>
  <c r="CS881" i="1"/>
  <c r="CW604" i="1"/>
  <c r="CS862" i="1"/>
  <c r="CV528" i="1"/>
  <c r="CU952" i="1"/>
  <c r="CS58" i="1"/>
  <c r="CR39" i="1"/>
  <c r="CR476" i="1"/>
  <c r="CT820" i="1"/>
  <c r="CU709" i="1"/>
  <c r="CU690" i="1"/>
  <c r="CT955" i="1"/>
  <c r="CS1077" i="1"/>
  <c r="CR1077" i="1"/>
  <c r="CT952" i="1"/>
  <c r="CS541" i="1"/>
  <c r="CT769" i="1"/>
  <c r="CS896" i="1"/>
  <c r="CS186" i="1"/>
  <c r="CU1165" i="1"/>
  <c r="CR79" i="1"/>
  <c r="CV936" i="1"/>
  <c r="CT51" i="1"/>
  <c r="CW79" i="1"/>
  <c r="CU1173" i="1"/>
  <c r="CT70" i="1"/>
  <c r="CW807" i="1"/>
  <c r="CW1028" i="1"/>
  <c r="CV40" i="1"/>
  <c r="CS690" i="1"/>
  <c r="CT690" i="1"/>
  <c r="CU1163" i="1"/>
  <c r="CR269" i="1"/>
  <c r="CW464" i="1"/>
  <c r="CT888" i="1"/>
  <c r="CV800" i="1"/>
  <c r="CS528" i="1"/>
  <c r="CU681" i="1"/>
  <c r="CT526" i="1"/>
  <c r="CR955" i="1"/>
  <c r="CW682" i="1"/>
  <c r="CW40" i="1"/>
  <c r="CS1113" i="1"/>
  <c r="CT840" i="1"/>
  <c r="CW881" i="1"/>
  <c r="CS195" i="1"/>
  <c r="CS838" i="1"/>
  <c r="CW159" i="1"/>
  <c r="CS159" i="1"/>
  <c r="CV496" i="1"/>
  <c r="CT1162" i="1"/>
  <c r="CW264" i="1"/>
  <c r="CS1163" i="1"/>
  <c r="CW496" i="1"/>
  <c r="CR953" i="1"/>
  <c r="CS68" i="1"/>
  <c r="CW594" i="1"/>
  <c r="CW625" i="1"/>
  <c r="CS51" i="1"/>
  <c r="CR351" i="1"/>
  <c r="CS476" i="1"/>
  <c r="CR68" i="1"/>
  <c r="CV351" i="1"/>
  <c r="CR800" i="1"/>
  <c r="CU838" i="1"/>
  <c r="CV921" i="1"/>
  <c r="CR108" i="1"/>
  <c r="CR27" i="1"/>
  <c r="CR1165" i="1"/>
  <c r="CW953" i="1"/>
  <c r="CW27" i="1"/>
  <c r="CV465" i="1"/>
  <c r="CS333" i="1"/>
  <c r="CS916" i="1"/>
  <c r="CV829" i="1"/>
  <c r="CU831" i="1"/>
  <c r="CW1080" i="1"/>
  <c r="CS650" i="1"/>
  <c r="CU842" i="1"/>
  <c r="CS188" i="1"/>
  <c r="CU489" i="1"/>
  <c r="CS936" i="1"/>
  <c r="CU45" i="1"/>
  <c r="CV1090" i="1"/>
  <c r="CU1148" i="1"/>
  <c r="CR183" i="1"/>
  <c r="CR650" i="1"/>
  <c r="CU1093" i="1"/>
  <c r="CS921" i="1"/>
  <c r="CU83" i="1"/>
  <c r="CR159" i="1"/>
  <c r="CS955" i="1"/>
  <c r="CV541" i="1"/>
  <c r="CR936" i="1"/>
  <c r="CV769" i="1"/>
  <c r="CR616" i="1"/>
  <c r="CV520" i="1"/>
  <c r="CW333" i="1"/>
  <c r="CV709" i="1"/>
  <c r="CT1080" i="1"/>
  <c r="CV627" i="1"/>
  <c r="CU465" i="1"/>
  <c r="CU195" i="1"/>
  <c r="CT333" i="1"/>
  <c r="CV896" i="1"/>
  <c r="CS264" i="1"/>
  <c r="CW188" i="1"/>
  <c r="CV472" i="1"/>
  <c r="CU807" i="1"/>
  <c r="CT580" i="1"/>
  <c r="CR526" i="1"/>
  <c r="CV190" i="1"/>
  <c r="CT40" i="1"/>
  <c r="CR189" i="1"/>
  <c r="CS526" i="1"/>
  <c r="CR1080" i="1"/>
  <c r="CR528" i="1"/>
  <c r="CW1077" i="1"/>
  <c r="CV831" i="1"/>
  <c r="CV58" i="1"/>
  <c r="CW838" i="1"/>
  <c r="CT555" i="1"/>
  <c r="CS681" i="1"/>
  <c r="CT1077" i="1"/>
  <c r="CT1028" i="1"/>
  <c r="CS1118" i="1"/>
  <c r="CU955" i="1"/>
  <c r="CU896" i="1"/>
  <c r="CU190" i="1"/>
  <c r="CS902" i="1"/>
  <c r="CR829" i="1"/>
  <c r="CV159" i="1"/>
  <c r="CT27" i="1"/>
  <c r="CW575" i="1"/>
  <c r="CU650" i="1"/>
  <c r="CV616" i="1"/>
  <c r="CS1162" i="1"/>
  <c r="CR83" i="1"/>
  <c r="CS923" i="1"/>
  <c r="CW842" i="1"/>
  <c r="CU186" i="1"/>
  <c r="CT884" i="1"/>
  <c r="CW584" i="1"/>
  <c r="CS594" i="1"/>
  <c r="CR198" i="1"/>
  <c r="CT900" i="1"/>
  <c r="CT921" i="1"/>
  <c r="CS840" i="1"/>
  <c r="CR188" i="1"/>
  <c r="CV916" i="1"/>
  <c r="CR555" i="1"/>
  <c r="CT476" i="1"/>
  <c r="CW1093" i="1"/>
  <c r="CW862" i="1"/>
  <c r="CT464" i="1"/>
  <c r="CV391" i="1"/>
  <c r="CT156" i="1"/>
  <c r="CS618" i="1"/>
  <c r="CR434" i="1"/>
  <c r="CU1072" i="1"/>
  <c r="CR509" i="1"/>
  <c r="CU1087" i="1"/>
  <c r="CW478" i="1"/>
  <c r="CW252" i="1"/>
  <c r="CW13" i="1"/>
  <c r="CS150" i="1"/>
  <c r="CT263" i="1"/>
  <c r="CS706" i="1"/>
  <c r="CS164" i="1"/>
  <c r="CW700" i="1"/>
  <c r="CU1044" i="1"/>
  <c r="CS702" i="1"/>
  <c r="CR929" i="1"/>
  <c r="CS136" i="1"/>
  <c r="CR639" i="1"/>
  <c r="CV1037" i="1"/>
  <c r="CW1063" i="1"/>
  <c r="CS330" i="1"/>
  <c r="CT286" i="1"/>
  <c r="CS358" i="1"/>
  <c r="CW158" i="1"/>
  <c r="CV1082" i="1"/>
  <c r="CW770" i="1"/>
  <c r="CR981" i="1"/>
  <c r="CU890" i="1"/>
  <c r="CT929" i="1"/>
  <c r="CT15" i="1"/>
  <c r="CW129" i="1"/>
  <c r="CR44" i="1"/>
  <c r="CR1003" i="1"/>
  <c r="CV588" i="1"/>
  <c r="CR506" i="1"/>
  <c r="CW574" i="1"/>
  <c r="CS1175" i="1"/>
  <c r="CU271" i="1"/>
  <c r="CW662" i="1"/>
  <c r="CT619" i="1"/>
  <c r="CS861" i="1"/>
  <c r="CR116" i="1"/>
  <c r="CR227" i="1"/>
  <c r="CW471" i="1"/>
  <c r="CU546" i="1"/>
  <c r="CS509" i="1"/>
  <c r="CV597" i="1"/>
  <c r="CT662" i="1"/>
  <c r="CR354" i="1"/>
  <c r="CW192" i="1"/>
  <c r="CV1044" i="1"/>
  <c r="CT565" i="1"/>
  <c r="CR618" i="1"/>
  <c r="CV286" i="1"/>
  <c r="CT330" i="1"/>
  <c r="CW150" i="1"/>
  <c r="CW1044" i="1"/>
  <c r="CT1053" i="1"/>
  <c r="CW43" i="1"/>
  <c r="CR609" i="1"/>
  <c r="CS1087" i="1"/>
  <c r="CR962" i="1"/>
  <c r="CR1094" i="1"/>
  <c r="CS849" i="1"/>
  <c r="CW956" i="1"/>
  <c r="CT164" i="1"/>
  <c r="CW16" i="1"/>
  <c r="CV330" i="1"/>
  <c r="CU619" i="1"/>
  <c r="CR394" i="1"/>
  <c r="CU761" i="1"/>
  <c r="CU657" i="1"/>
  <c r="CU1048" i="1"/>
  <c r="CU929" i="1"/>
  <c r="CU1094" i="1"/>
  <c r="CV731" i="1"/>
  <c r="CU731" i="1"/>
  <c r="CR13" i="1"/>
  <c r="CR1138" i="1"/>
  <c r="CS1117" i="1"/>
  <c r="CV310" i="1"/>
  <c r="CT223" i="1"/>
  <c r="CW223" i="1"/>
  <c r="CS1044" i="1"/>
  <c r="CT73" i="1"/>
  <c r="CS761" i="1"/>
  <c r="CS1053" i="1"/>
  <c r="CV430" i="1"/>
  <c r="CR164" i="1"/>
  <c r="CU87" i="1"/>
  <c r="CR478" i="1"/>
  <c r="CT249" i="1"/>
  <c r="CW156" i="1"/>
  <c r="CT43" i="1"/>
  <c r="CU680" i="1"/>
  <c r="CS619" i="1"/>
  <c r="CR192" i="1"/>
  <c r="CU684" i="1"/>
  <c r="CU478" i="1"/>
  <c r="CS223" i="1"/>
  <c r="CV1063" i="1"/>
  <c r="CV1053" i="1"/>
  <c r="CU471" i="1"/>
  <c r="CS639" i="1"/>
  <c r="CR330" i="1"/>
  <c r="CR956" i="1"/>
  <c r="CR597" i="1"/>
  <c r="CR700" i="1"/>
  <c r="CR274" i="1"/>
  <c r="CR588" i="1"/>
  <c r="CU430" i="1"/>
  <c r="CW514" i="1"/>
  <c r="CT13" i="1"/>
  <c r="CR657" i="1"/>
  <c r="CT1063" i="1"/>
  <c r="CW688" i="1"/>
  <c r="CR316" i="1"/>
  <c r="CS574" i="1"/>
  <c r="CR252" i="1"/>
  <c r="CU13" i="1"/>
  <c r="CT1147" i="1"/>
  <c r="CT596" i="1"/>
  <c r="CV929" i="1"/>
  <c r="CU760" i="1"/>
  <c r="CR405" i="1"/>
  <c r="CW744" i="1"/>
  <c r="CU156" i="1"/>
  <c r="CV1003" i="1"/>
  <c r="CR504" i="1"/>
  <c r="CV136" i="1"/>
  <c r="CW128" i="1"/>
  <c r="CW274" i="1"/>
  <c r="CW95" i="1"/>
  <c r="CR1175" i="1"/>
  <c r="CS1063" i="1"/>
  <c r="CU733" i="1"/>
  <c r="CS1001" i="1"/>
  <c r="CV1087" i="1"/>
  <c r="CR516" i="1"/>
  <c r="CS572" i="1"/>
  <c r="CT394" i="1"/>
  <c r="CS15" i="1"/>
  <c r="CV22" i="1"/>
  <c r="CW354" i="1"/>
  <c r="CS890" i="1"/>
  <c r="CV767" i="1"/>
  <c r="CU310" i="1"/>
  <c r="CV965" i="1"/>
  <c r="CW760" i="1"/>
  <c r="CW960" i="1"/>
  <c r="CR310" i="1"/>
  <c r="CR286" i="1"/>
  <c r="CT1092" i="1"/>
  <c r="CW263" i="1"/>
  <c r="CV546" i="1"/>
  <c r="CU1179" i="1"/>
  <c r="CU849" i="1"/>
  <c r="CS986" i="1"/>
  <c r="CT271" i="1"/>
  <c r="CV358" i="1"/>
  <c r="CV167" i="1"/>
  <c r="CU960" i="1"/>
  <c r="CS1000" i="1"/>
  <c r="CV13" i="1"/>
  <c r="CT618" i="1"/>
  <c r="CS1048" i="1"/>
  <c r="CV548" i="1"/>
  <c r="CS744" i="1"/>
  <c r="CR391" i="1"/>
  <c r="CR456" i="1"/>
  <c r="CU770" i="1"/>
  <c r="CS565" i="1"/>
  <c r="CW657" i="1"/>
  <c r="CW767" i="1"/>
  <c r="CW1138" i="1"/>
  <c r="CW1175" i="1"/>
  <c r="CS960" i="1"/>
  <c r="CT482" i="1"/>
  <c r="CR1044" i="1"/>
  <c r="CT1001" i="1"/>
  <c r="CR706" i="1"/>
  <c r="CU618" i="1"/>
  <c r="CT128" i="1"/>
  <c r="CV271" i="1"/>
  <c r="CR684" i="1"/>
  <c r="CT702" i="1"/>
  <c r="CS192" i="1"/>
  <c r="CR1117" i="1"/>
  <c r="CT516" i="1"/>
  <c r="CS471" i="1"/>
  <c r="CW965" i="1"/>
  <c r="CW36" i="1"/>
  <c r="CW167" i="1"/>
  <c r="CT405" i="1"/>
  <c r="CS965" i="1"/>
  <c r="CU263" i="1"/>
  <c r="CS394" i="1"/>
  <c r="CT761" i="1"/>
  <c r="CS504" i="1"/>
  <c r="CW136" i="1"/>
  <c r="CW849" i="1"/>
  <c r="CV249" i="1"/>
  <c r="CW619" i="1"/>
  <c r="CT733" i="1"/>
  <c r="CV986" i="1"/>
  <c r="CT514" i="1"/>
  <c r="CV128" i="1"/>
  <c r="CT960" i="1"/>
  <c r="CV342" i="1"/>
  <c r="CS478" i="1"/>
  <c r="CT158" i="1"/>
  <c r="CS316" i="1"/>
  <c r="CR619" i="1"/>
  <c r="CU767" i="1"/>
  <c r="CT981" i="1"/>
  <c r="CS354" i="1"/>
  <c r="CU391" i="1"/>
  <c r="CS36" i="1"/>
  <c r="CW572" i="1"/>
  <c r="CW271" i="1"/>
  <c r="CT87" i="1"/>
  <c r="CT95" i="1"/>
  <c r="CT714" i="1"/>
  <c r="CS87" i="1"/>
  <c r="CW1000" i="1"/>
  <c r="CS1072" i="1"/>
  <c r="CU574" i="1"/>
  <c r="CV770" i="1"/>
  <c r="CW22" i="1"/>
  <c r="CW405" i="1"/>
  <c r="CU158" i="1"/>
  <c r="CS158" i="1"/>
  <c r="CS171" i="1"/>
  <c r="CR574" i="1"/>
  <c r="CV619" i="1"/>
  <c r="CW482" i="1"/>
  <c r="CS548" i="1"/>
  <c r="CW164" i="1"/>
  <c r="CS657" i="1"/>
  <c r="CR150" i="1"/>
  <c r="CT1003" i="1"/>
  <c r="CV956" i="1"/>
  <c r="CU506" i="1"/>
  <c r="CS546" i="1"/>
  <c r="CW962" i="1"/>
  <c r="CW171" i="1"/>
  <c r="CV354" i="1"/>
  <c r="CV1001" i="1"/>
  <c r="CR263" i="1"/>
  <c r="CV680" i="1"/>
  <c r="CV760" i="1"/>
  <c r="CW929" i="1"/>
  <c r="CV1092" i="1"/>
  <c r="CW310" i="1"/>
  <c r="CU1092" i="1"/>
  <c r="CS227" i="1"/>
  <c r="CR1048" i="1"/>
  <c r="CS609" i="1"/>
  <c r="CT688" i="1"/>
  <c r="CW1037" i="1"/>
  <c r="CT861" i="1"/>
  <c r="CV618" i="1"/>
  <c r="CR15" i="1"/>
  <c r="CR1000" i="1"/>
  <c r="CW516" i="1"/>
  <c r="CS43" i="1"/>
  <c r="CU95" i="1"/>
  <c r="CW981" i="1"/>
  <c r="CU662" i="1"/>
  <c r="CT509" i="1"/>
  <c r="CU548" i="1"/>
  <c r="CT1117" i="1"/>
  <c r="CS588" i="1"/>
  <c r="CR761" i="1"/>
  <c r="CT116" i="1"/>
  <c r="CT597" i="1"/>
  <c r="CS22" i="1"/>
  <c r="CU223" i="1"/>
  <c r="CT430" i="1"/>
  <c r="CS121" i="1"/>
  <c r="CR22" i="1"/>
  <c r="CT731" i="1"/>
  <c r="CW15" i="1"/>
  <c r="CR849" i="1"/>
  <c r="CS249" i="1"/>
  <c r="CV95" i="1"/>
  <c r="CT770" i="1"/>
  <c r="CT167" i="1"/>
  <c r="CW702" i="1"/>
  <c r="CR548" i="1"/>
  <c r="CU751" i="1"/>
  <c r="CV596" i="1"/>
  <c r="CV316" i="1"/>
  <c r="CV514" i="1"/>
  <c r="CT751" i="1"/>
  <c r="CS434" i="1"/>
  <c r="CU286" i="1"/>
  <c r="CV43" i="1"/>
  <c r="CV657" i="1"/>
  <c r="CW391" i="1"/>
  <c r="CU150" i="1"/>
  <c r="CV702" i="1"/>
  <c r="CS929" i="1"/>
  <c r="CS1082" i="1"/>
  <c r="CW116" i="1"/>
  <c r="CV171" i="1"/>
  <c r="CV609" i="1"/>
  <c r="CV895" i="1"/>
  <c r="CS760" i="1"/>
  <c r="CR688" i="1"/>
  <c r="CR342" i="1"/>
  <c r="CR960" i="1"/>
  <c r="CV639" i="1"/>
  <c r="CU330" i="1"/>
  <c r="CW986" i="1"/>
  <c r="CU167" i="1"/>
  <c r="CU15" i="1"/>
  <c r="CU16" i="1"/>
  <c r="CR895" i="1"/>
  <c r="CW714" i="1"/>
  <c r="CW430" i="1"/>
  <c r="CU688" i="1"/>
  <c r="CV565" i="1"/>
  <c r="CS1138" i="1"/>
  <c r="CU1141" i="1"/>
  <c r="CT546" i="1"/>
  <c r="CW761" i="1"/>
  <c r="CT962" i="1"/>
  <c r="CV574" i="1"/>
  <c r="CS73" i="1"/>
  <c r="CW597" i="1"/>
  <c r="CT16" i="1"/>
  <c r="CT684" i="1"/>
  <c r="CU706" i="1"/>
  <c r="CR1087" i="1"/>
  <c r="CR767" i="1"/>
  <c r="CS129" i="1"/>
  <c r="CU316" i="1"/>
  <c r="CV849" i="1"/>
  <c r="CU504" i="1"/>
  <c r="CS252" i="1"/>
  <c r="CU1053" i="1"/>
  <c r="CS688" i="1"/>
  <c r="CV15" i="1"/>
  <c r="CV662" i="1"/>
  <c r="CS733" i="1"/>
  <c r="CU358" i="1"/>
  <c r="CR702" i="1"/>
  <c r="CV714" i="1"/>
  <c r="CU609" i="1"/>
  <c r="CR986" i="1"/>
  <c r="CR271" i="1"/>
  <c r="CV469" i="1"/>
  <c r="CS405" i="1"/>
  <c r="CR751" i="1"/>
  <c r="CV733" i="1"/>
  <c r="CT657" i="1"/>
  <c r="CW1003" i="1"/>
  <c r="CS770" i="1"/>
  <c r="CU861" i="1"/>
  <c r="CW394" i="1"/>
  <c r="CT44" i="1"/>
  <c r="CT354" i="1"/>
  <c r="CR87" i="1"/>
  <c r="CW342" i="1"/>
  <c r="CS714" i="1"/>
  <c r="CW618" i="1"/>
  <c r="CR714" i="1"/>
  <c r="CR861" i="1"/>
  <c r="CR731" i="1"/>
  <c r="CW596" i="1"/>
  <c r="CT1044" i="1"/>
  <c r="CR770" i="1"/>
  <c r="CU1001" i="1"/>
  <c r="CR16" i="1"/>
  <c r="CU22" i="1"/>
  <c r="CS597" i="1"/>
  <c r="CR572" i="1"/>
  <c r="CV150" i="1"/>
  <c r="CV471" i="1"/>
  <c r="CW1082" i="1"/>
  <c r="CW316" i="1"/>
  <c r="CS342" i="1"/>
  <c r="CS700" i="1"/>
  <c r="CU121" i="1"/>
  <c r="CV227" i="1"/>
  <c r="CS156" i="1"/>
  <c r="CR95" i="1"/>
  <c r="CR430" i="1"/>
  <c r="CS962" i="1"/>
  <c r="CT1072" i="1"/>
  <c r="CU482" i="1"/>
  <c r="CR36" i="1"/>
  <c r="CU1000" i="1"/>
  <c r="CW639" i="1"/>
  <c r="CU514" i="1"/>
  <c r="CU1063" i="1"/>
  <c r="CV456" i="1"/>
  <c r="CU274" i="1"/>
  <c r="CU596" i="1"/>
  <c r="CT391" i="1"/>
  <c r="CR469" i="1"/>
  <c r="CT192" i="1"/>
  <c r="CS514" i="1"/>
  <c r="CT574" i="1"/>
  <c r="CR128" i="1"/>
  <c r="CU965" i="1"/>
  <c r="CT609" i="1"/>
  <c r="CT1087" i="1"/>
  <c r="CU986" i="1"/>
  <c r="CV263" i="1"/>
  <c r="CR223" i="1"/>
  <c r="CR565" i="1"/>
  <c r="CU962" i="1"/>
  <c r="CW565" i="1"/>
  <c r="CU73" i="1"/>
  <c r="CU249" i="1"/>
  <c r="CS128" i="1"/>
  <c r="CR167" i="1"/>
  <c r="CT252" i="1"/>
  <c r="CU714" i="1"/>
  <c r="CT1048" i="1"/>
  <c r="CW504" i="1"/>
  <c r="CU43" i="1"/>
  <c r="CS956" i="1"/>
  <c r="CT36" i="1"/>
  <c r="CV405" i="1"/>
  <c r="CS1037" i="1"/>
  <c r="CT767" i="1"/>
  <c r="CW1117" i="1"/>
  <c r="CV129" i="1"/>
  <c r="CT890" i="1"/>
  <c r="CV706" i="1"/>
  <c r="CV688" i="1"/>
  <c r="CS1092" i="1"/>
  <c r="CT1082" i="1"/>
  <c r="CV252" i="1"/>
  <c r="CU342" i="1"/>
  <c r="CU129" i="1"/>
  <c r="CW1147" i="1"/>
  <c r="CV192" i="1"/>
  <c r="CS286" i="1"/>
  <c r="CW506" i="1"/>
  <c r="CT639" i="1"/>
  <c r="CU639" i="1"/>
  <c r="CU128" i="1"/>
  <c r="CS767" i="1"/>
  <c r="CT434" i="1"/>
  <c r="CW227" i="1"/>
  <c r="CV44" i="1"/>
  <c r="CR1072" i="1"/>
  <c r="CU116" i="1"/>
  <c r="CV509" i="1"/>
  <c r="CU164" i="1"/>
  <c r="CS506" i="1"/>
  <c r="CT548" i="1"/>
  <c r="CU565" i="1"/>
  <c r="CW87" i="1"/>
  <c r="CV516" i="1"/>
  <c r="CU1147" i="1"/>
  <c r="CT171" i="1"/>
  <c r="CU956" i="1"/>
  <c r="CT121" i="1"/>
  <c r="CR73" i="1"/>
  <c r="CT358" i="1"/>
  <c r="CT1179" i="1"/>
  <c r="CV1138" i="1"/>
  <c r="CW751" i="1"/>
  <c r="CR1063" i="1"/>
  <c r="CR358" i="1"/>
  <c r="CT760" i="1"/>
  <c r="CV1048" i="1"/>
  <c r="CW548" i="1"/>
  <c r="CT478" i="1"/>
  <c r="CV960" i="1"/>
  <c r="CS16" i="1"/>
  <c r="CS1147" i="1"/>
  <c r="CU36" i="1"/>
  <c r="CW330" i="1"/>
  <c r="CT680" i="1"/>
  <c r="CW1094" i="1"/>
  <c r="CW358" i="1"/>
  <c r="CV16" i="1"/>
  <c r="CW890" i="1"/>
  <c r="CT274" i="1"/>
  <c r="CV981" i="1"/>
  <c r="CV434" i="1"/>
  <c r="CS482" i="1"/>
  <c r="CT129" i="1"/>
  <c r="CW1072" i="1"/>
  <c r="CR1037" i="1"/>
  <c r="CU227" i="1"/>
  <c r="CU1117" i="1"/>
  <c r="CU700" i="1"/>
  <c r="CT506" i="1"/>
  <c r="CT1037" i="1"/>
  <c r="CT706" i="1"/>
  <c r="CV482" i="1"/>
  <c r="CS95" i="1"/>
  <c r="CR482" i="1"/>
  <c r="CS456" i="1"/>
  <c r="CW731" i="1"/>
  <c r="CT471" i="1"/>
  <c r="CU516" i="1"/>
  <c r="CV1179" i="1"/>
  <c r="CW546" i="1"/>
  <c r="CS1094" i="1"/>
  <c r="CU171" i="1"/>
  <c r="CW44" i="1"/>
  <c r="CT136" i="1"/>
  <c r="CV394" i="1"/>
  <c r="CU1138" i="1"/>
  <c r="CV116" i="1"/>
  <c r="CT1094" i="1"/>
  <c r="CW456" i="1"/>
  <c r="CR1179" i="1"/>
  <c r="CU394" i="1"/>
  <c r="CU702" i="1"/>
  <c r="CV962" i="1"/>
  <c r="CT956" i="1"/>
  <c r="CT504" i="1"/>
  <c r="CU1175" i="1"/>
  <c r="CR129" i="1"/>
  <c r="CR1141" i="1"/>
  <c r="CR136" i="1"/>
  <c r="CR965" i="1"/>
  <c r="CU895" i="1"/>
  <c r="CU1082" i="1"/>
  <c r="CS430" i="1"/>
  <c r="CW509" i="1"/>
  <c r="CU1037" i="1"/>
  <c r="CT227" i="1"/>
  <c r="CW733" i="1"/>
  <c r="CR471" i="1"/>
  <c r="CS469" i="1"/>
  <c r="CU405" i="1"/>
  <c r="CS271" i="1"/>
  <c r="CW121" i="1"/>
  <c r="CU469" i="1"/>
  <c r="CT1175" i="1"/>
  <c r="CW861" i="1"/>
  <c r="CR680" i="1"/>
  <c r="CT22" i="1"/>
  <c r="CU744" i="1"/>
  <c r="CV1072" i="1"/>
  <c r="CU1003" i="1"/>
  <c r="CV700" i="1"/>
  <c r="CT342" i="1"/>
  <c r="CW684" i="1"/>
  <c r="CT469" i="1"/>
  <c r="CW469" i="1"/>
  <c r="CU252" i="1"/>
  <c r="CU354" i="1"/>
  <c r="CV861" i="1"/>
  <c r="CV1141" i="1"/>
  <c r="CS263" i="1"/>
  <c r="CV1147" i="1"/>
  <c r="CS680" i="1"/>
  <c r="CT895" i="1"/>
  <c r="CW588" i="1"/>
  <c r="CW1053" i="1"/>
  <c r="CW1092" i="1"/>
  <c r="CV158" i="1"/>
  <c r="CU981" i="1"/>
  <c r="CR156" i="1"/>
  <c r="CS731" i="1"/>
  <c r="CR1092" i="1"/>
  <c r="CW609" i="1"/>
  <c r="CW1179" i="1"/>
  <c r="CR43" i="1"/>
  <c r="CR121" i="1"/>
  <c r="CV684" i="1"/>
  <c r="CW286" i="1"/>
  <c r="CR514" i="1"/>
  <c r="CV506" i="1"/>
  <c r="CV121" i="1"/>
  <c r="CV274" i="1"/>
  <c r="CT965" i="1"/>
  <c r="CT986" i="1"/>
  <c r="CU192" i="1"/>
  <c r="CT744" i="1"/>
  <c r="CS167" i="1"/>
  <c r="CR1053" i="1"/>
  <c r="CS662" i="1"/>
  <c r="CV890" i="1"/>
  <c r="CV73" i="1"/>
  <c r="CV572" i="1"/>
  <c r="CT1141" i="1"/>
  <c r="CU597" i="1"/>
  <c r="CR596" i="1"/>
  <c r="CV164" i="1"/>
  <c r="CV1094" i="1"/>
  <c r="CR546" i="1"/>
  <c r="CR1001" i="1"/>
  <c r="CU434" i="1"/>
  <c r="CU136" i="1"/>
  <c r="CV761" i="1"/>
  <c r="CT1000" i="1"/>
  <c r="CT588" i="1"/>
  <c r="CS1141" i="1"/>
  <c r="CV223" i="1"/>
  <c r="CV156" i="1"/>
  <c r="CV1117" i="1"/>
  <c r="CW434" i="1"/>
  <c r="CW1048" i="1"/>
  <c r="CS44" i="1"/>
  <c r="CV744" i="1"/>
  <c r="CS13" i="1"/>
  <c r="CW1141" i="1"/>
  <c r="CS895" i="1"/>
  <c r="CS684" i="1"/>
  <c r="CS391" i="1"/>
  <c r="CT572" i="1"/>
  <c r="CU588" i="1"/>
  <c r="CV751" i="1"/>
  <c r="CV478" i="1"/>
  <c r="CU456" i="1"/>
  <c r="CT310" i="1"/>
  <c r="CS116" i="1"/>
  <c r="CW249" i="1"/>
  <c r="CW895" i="1"/>
  <c r="CT849" i="1"/>
  <c r="CV1175" i="1"/>
  <c r="CR1082" i="1"/>
  <c r="CV36" i="1"/>
  <c r="CR249" i="1"/>
  <c r="CW73" i="1"/>
  <c r="CS981" i="1"/>
  <c r="CR760" i="1"/>
  <c r="CR733" i="1"/>
  <c r="CS1003" i="1"/>
  <c r="CU509" i="1"/>
  <c r="CT456" i="1"/>
  <c r="CW680" i="1"/>
  <c r="CR890" i="1"/>
  <c r="CR171" i="1"/>
  <c r="CV87" i="1"/>
  <c r="CS516" i="1"/>
  <c r="CS596" i="1"/>
  <c r="CU572" i="1"/>
  <c r="CS1179" i="1"/>
  <c r="CT700" i="1"/>
  <c r="CS274" i="1"/>
  <c r="CS310" i="1"/>
  <c r="CS751" i="1"/>
  <c r="CR158" i="1"/>
  <c r="CW706" i="1"/>
  <c r="CT1138" i="1"/>
  <c r="CV504" i="1"/>
  <c r="CR662" i="1"/>
  <c r="CT150" i="1"/>
  <c r="CR744" i="1"/>
  <c r="CR1147" i="1"/>
  <c r="CW1087" i="1"/>
  <c r="CW1001" i="1"/>
  <c r="CU44" i="1"/>
  <c r="CV1000" i="1"/>
  <c r="CT316" i="1"/>
  <c r="CR461" i="1"/>
  <c r="CT461" i="1"/>
  <c r="CS461" i="1"/>
  <c r="CT823" i="1"/>
  <c r="CW813" i="1"/>
  <c r="CW203" i="1"/>
  <c r="CV787" i="1"/>
  <c r="CR553" i="1"/>
  <c r="CV1167" i="1"/>
  <c r="CT812" i="1"/>
  <c r="CS439" i="1"/>
  <c r="CS1176" i="1"/>
  <c r="CV161" i="1"/>
  <c r="CR33" i="1"/>
  <c r="CT439" i="1"/>
  <c r="CR951" i="1"/>
  <c r="CT787" i="1"/>
  <c r="CS641" i="1"/>
  <c r="CU304" i="1"/>
  <c r="CT481" i="1"/>
  <c r="CW63" i="1"/>
  <c r="CV492" i="1"/>
  <c r="CV1114" i="1"/>
  <c r="CW1128" i="1"/>
  <c r="CS813" i="1"/>
  <c r="CT510" i="1"/>
  <c r="CT933" i="1"/>
  <c r="CS553" i="1"/>
  <c r="CW492" i="1"/>
  <c r="CR52" i="1"/>
  <c r="CW161" i="1"/>
  <c r="CV1128" i="1"/>
  <c r="CR749" i="1"/>
  <c r="CS63" i="1"/>
  <c r="CV553" i="1"/>
  <c r="CV9" i="1"/>
  <c r="CW951" i="1"/>
  <c r="CR1184" i="1"/>
  <c r="CS1128" i="1"/>
  <c r="CU174" i="1"/>
  <c r="CT52" i="1"/>
  <c r="CT815" i="1"/>
  <c r="CW510" i="1"/>
  <c r="CU437" i="1"/>
  <c r="CS106" i="1"/>
  <c r="CT873" i="1"/>
  <c r="CV174" i="1"/>
  <c r="CW33" i="1"/>
  <c r="CT203" i="1"/>
  <c r="CW641" i="1"/>
  <c r="CS910" i="1"/>
  <c r="CU873" i="1"/>
  <c r="CT1128" i="1"/>
  <c r="CW933" i="1"/>
  <c r="CV66" i="1"/>
  <c r="CW873" i="1"/>
  <c r="CT485" i="1"/>
  <c r="CS52" i="1"/>
  <c r="CS485" i="1"/>
  <c r="CV749" i="1"/>
  <c r="CV641" i="1"/>
  <c r="CR815" i="1"/>
  <c r="CU481" i="1"/>
  <c r="CV951" i="1"/>
  <c r="CW66" i="1"/>
  <c r="CV910" i="1"/>
  <c r="CW485" i="1"/>
  <c r="CS812" i="1"/>
  <c r="CT1073" i="1"/>
  <c r="CU485" i="1"/>
  <c r="CS951" i="1"/>
  <c r="CS203" i="1"/>
  <c r="CT749" i="1"/>
  <c r="CW1181" i="1"/>
  <c r="CU106" i="1"/>
  <c r="CW749" i="1"/>
  <c r="CR66" i="1"/>
  <c r="CU1128" i="1"/>
  <c r="CR653" i="1"/>
  <c r="CT951" i="1"/>
  <c r="CV1176" i="1"/>
  <c r="CR823" i="1"/>
  <c r="CU749" i="1"/>
  <c r="CT653" i="1"/>
  <c r="CR510" i="1"/>
  <c r="CR304" i="1"/>
  <c r="CV812" i="1"/>
  <c r="CU910" i="1"/>
  <c r="CT424" i="1"/>
  <c r="CW1050" i="1"/>
  <c r="CW815" i="1"/>
  <c r="CW439" i="1"/>
  <c r="CW787" i="1"/>
  <c r="CU492" i="1"/>
  <c r="CU424" i="1"/>
  <c r="CS510" i="1"/>
  <c r="CU1167" i="1"/>
  <c r="CW437" i="1"/>
  <c r="CU1184" i="1"/>
  <c r="CT66" i="1"/>
  <c r="CS1114" i="1"/>
  <c r="CV815" i="1"/>
  <c r="CT1114" i="1"/>
  <c r="CT1181" i="1"/>
  <c r="CT33" i="1"/>
  <c r="CT492" i="1"/>
  <c r="CW9" i="1"/>
  <c r="CV653" i="1"/>
  <c r="CR1128" i="1"/>
  <c r="CU812" i="1"/>
  <c r="CS1167" i="1"/>
  <c r="CS1184" i="1"/>
  <c r="CT813" i="1"/>
  <c r="CU951" i="1"/>
  <c r="CR424" i="1"/>
  <c r="CR933" i="1"/>
  <c r="CW910" i="1"/>
  <c r="CT161" i="1"/>
  <c r="CV873" i="1"/>
  <c r="CU439" i="1"/>
  <c r="CT910" i="1"/>
  <c r="CU63" i="1"/>
  <c r="CS481" i="1"/>
  <c r="CV1181" i="1"/>
  <c r="CR9" i="1"/>
  <c r="CS557" i="1"/>
  <c r="CT437" i="1"/>
  <c r="CW1073" i="1"/>
  <c r="CU33" i="1"/>
  <c r="CU813" i="1"/>
  <c r="CR641" i="1"/>
  <c r="CU1176" i="1"/>
  <c r="CR174" i="1"/>
  <c r="CW52" i="1"/>
  <c r="CS815" i="1"/>
  <c r="CU203" i="1"/>
  <c r="CT106" i="1"/>
  <c r="CS66" i="1"/>
  <c r="CT1167" i="1"/>
  <c r="CU1050" i="1"/>
  <c r="CS749" i="1"/>
  <c r="CV63" i="1"/>
  <c r="CW557" i="1"/>
  <c r="CT174" i="1"/>
  <c r="CU1181" i="1"/>
  <c r="CU1073" i="1"/>
  <c r="CW1167" i="1"/>
  <c r="CR63" i="1"/>
  <c r="CW553" i="1"/>
  <c r="CR481" i="1"/>
  <c r="CU1114" i="1"/>
  <c r="CT63" i="1"/>
  <c r="CS437" i="1"/>
  <c r="CR1073" i="1"/>
  <c r="CV1184" i="1"/>
  <c r="CU161" i="1"/>
  <c r="CR203" i="1"/>
  <c r="CV461" i="1"/>
  <c r="CR787" i="1"/>
  <c r="CR1167" i="1"/>
  <c r="CU66" i="1"/>
  <c r="CR873" i="1"/>
  <c r="CW1114" i="1"/>
  <c r="CS33" i="1"/>
  <c r="CV33" i="1"/>
  <c r="CV813" i="1"/>
  <c r="CU641" i="1"/>
  <c r="CR813" i="1"/>
  <c r="CR492" i="1"/>
  <c r="CW106" i="1"/>
  <c r="CT553" i="1"/>
  <c r="CR485" i="1"/>
  <c r="CU557" i="1"/>
  <c r="CW174" i="1"/>
  <c r="CW461" i="1"/>
  <c r="CV52" i="1"/>
  <c r="CU823" i="1"/>
  <c r="CS1073" i="1"/>
  <c r="CW812" i="1"/>
  <c r="CV823" i="1"/>
  <c r="CR1114" i="1"/>
  <c r="CS424" i="1"/>
  <c r="CV557" i="1"/>
  <c r="CT304" i="1"/>
  <c r="CT1050" i="1"/>
  <c r="CV439" i="1"/>
  <c r="CT557" i="1"/>
  <c r="CR437" i="1"/>
  <c r="CU787" i="1"/>
  <c r="CU461" i="1"/>
  <c r="CV203" i="1"/>
  <c r="CS9" i="1"/>
  <c r="CW424" i="1"/>
  <c r="CV1050" i="1"/>
  <c r="CU815" i="1"/>
  <c r="CR106" i="1"/>
  <c r="CR1181" i="1"/>
  <c r="CU653" i="1"/>
  <c r="CU510" i="1"/>
  <c r="CW481" i="1"/>
  <c r="CU553" i="1"/>
  <c r="CS653" i="1"/>
  <c r="CS823" i="1"/>
  <c r="CS304" i="1"/>
  <c r="CW304" i="1"/>
  <c r="CR910" i="1"/>
  <c r="CU52" i="1"/>
  <c r="CV424" i="1"/>
  <c r="CT9" i="1"/>
  <c r="CU933" i="1"/>
  <c r="CS787" i="1"/>
  <c r="CV933" i="1"/>
  <c r="CV106" i="1"/>
  <c r="CW653" i="1"/>
  <c r="CT641" i="1"/>
  <c r="CT1176" i="1"/>
  <c r="CW1184" i="1"/>
  <c r="CV1073" i="1"/>
  <c r="CR812" i="1"/>
  <c r="CR161" i="1"/>
  <c r="CV481" i="1"/>
  <c r="CS1181" i="1"/>
  <c r="CS933" i="1"/>
  <c r="CS873" i="1"/>
  <c r="CU9" i="1"/>
  <c r="CS1050" i="1"/>
  <c r="CS174" i="1"/>
  <c r="CS161" i="1"/>
  <c r="CR1176" i="1"/>
  <c r="CV485" i="1"/>
  <c r="CR1050" i="1"/>
  <c r="CW823" i="1"/>
  <c r="CT1184" i="1"/>
  <c r="CS492" i="1"/>
  <c r="CV437" i="1"/>
  <c r="CV510" i="1"/>
  <c r="CW1176" i="1"/>
  <c r="CV304" i="1"/>
  <c r="CR439" i="1"/>
  <c r="CR557" i="1"/>
  <c r="CS450" i="1"/>
  <c r="CS443" i="1"/>
  <c r="CR1190" i="1"/>
  <c r="CV450" i="1"/>
  <c r="CW1192" i="1"/>
  <c r="CS300" i="1"/>
  <c r="CT1192" i="1"/>
  <c r="CW1187" i="1"/>
  <c r="CT220" i="1"/>
  <c r="CR1192" i="1"/>
  <c r="CU1187" i="1"/>
  <c r="CR395" i="1"/>
  <c r="CT395" i="1"/>
  <c r="CU443" i="1"/>
  <c r="CU300" i="1"/>
  <c r="CR369" i="1"/>
  <c r="CR295" i="1"/>
  <c r="CV369" i="1"/>
  <c r="CS220" i="1"/>
  <c r="CT443" i="1"/>
  <c r="CU395" i="1"/>
  <c r="CW220" i="1"/>
  <c r="CR443" i="1"/>
  <c r="CS1190" i="1"/>
  <c r="CT300" i="1"/>
  <c r="CT450" i="1"/>
  <c r="CS395" i="1"/>
  <c r="CV1187" i="1"/>
  <c r="CU220" i="1"/>
  <c r="CV395" i="1"/>
  <c r="CT1190" i="1"/>
  <c r="CS1192" i="1"/>
  <c r="CT369" i="1"/>
  <c r="CW300" i="1"/>
  <c r="CS369" i="1"/>
  <c r="CU450" i="1"/>
  <c r="CU1192" i="1"/>
  <c r="CU1190" i="1"/>
  <c r="CV1190" i="1"/>
  <c r="CV443" i="1"/>
  <c r="CW443" i="1"/>
  <c r="CV220" i="1"/>
  <c r="CV300" i="1"/>
  <c r="CR1187" i="1"/>
  <c r="CW369" i="1"/>
  <c r="CT295" i="1"/>
  <c r="CR220" i="1"/>
  <c r="CW295" i="1"/>
  <c r="CW450" i="1"/>
  <c r="CR450" i="1"/>
  <c r="CV295" i="1"/>
  <c r="CR300" i="1"/>
  <c r="CU295" i="1"/>
  <c r="CV1192" i="1"/>
  <c r="CW395" i="1"/>
  <c r="CS1187" i="1"/>
  <c r="CW1190" i="1"/>
  <c r="CT1187" i="1"/>
  <c r="CU369" i="1"/>
  <c r="CS295" i="1"/>
  <c r="CS1193" i="1"/>
  <c r="CV1193" i="1"/>
  <c r="CT294" i="1"/>
  <c r="CS215" i="1"/>
  <c r="CT1194" i="1"/>
  <c r="CW444" i="1"/>
  <c r="CS291" i="1"/>
  <c r="CW327" i="1"/>
  <c r="CU326" i="1"/>
  <c r="CT291" i="1"/>
  <c r="CW326" i="1"/>
  <c r="CS294" i="1"/>
  <c r="CS1196" i="1"/>
  <c r="CR292" i="1"/>
  <c r="CV291" i="1"/>
  <c r="CU1194" i="1"/>
  <c r="CR448" i="1"/>
  <c r="CV267" i="1"/>
  <c r="CR327" i="1"/>
  <c r="CV448" i="1"/>
  <c r="CR215" i="1"/>
  <c r="CS448" i="1"/>
  <c r="CS327" i="1"/>
  <c r="CT448" i="1"/>
  <c r="CT215" i="1"/>
  <c r="CV296" i="1"/>
  <c r="CS444" i="1"/>
  <c r="CW451" i="1"/>
  <c r="CV292" i="1"/>
  <c r="CU292" i="1"/>
  <c r="CW221" i="1"/>
  <c r="CW1191" i="1"/>
  <c r="CR1196" i="1"/>
  <c r="CU1196" i="1"/>
  <c r="CR293" i="1"/>
  <c r="CV444" i="1"/>
  <c r="CT296" i="1"/>
  <c r="CT217" i="1"/>
  <c r="CW292" i="1"/>
  <c r="CU267" i="1"/>
  <c r="CW1193" i="1"/>
  <c r="CV217" i="1"/>
  <c r="CT1196" i="1"/>
  <c r="CR294" i="1"/>
  <c r="CU327" i="1"/>
  <c r="CR325" i="1"/>
  <c r="CW448" i="1"/>
  <c r="CV294" i="1"/>
  <c r="CT1188" i="1"/>
  <c r="CU444" i="1"/>
  <c r="CW291" i="1"/>
  <c r="CR296" i="1"/>
  <c r="CU1193" i="1"/>
  <c r="CT221" i="1"/>
  <c r="CW217" i="1"/>
  <c r="CT451" i="1"/>
  <c r="CW1188" i="1"/>
  <c r="CT444" i="1"/>
  <c r="CR1188" i="1"/>
  <c r="CU221" i="1"/>
  <c r="CT326" i="1"/>
  <c r="CU1188" i="1"/>
  <c r="CS293" i="1"/>
  <c r="CS217" i="1"/>
  <c r="CR221" i="1"/>
  <c r="CW1196" i="1"/>
  <c r="CR1193" i="1"/>
  <c r="CV293" i="1"/>
  <c r="CV327" i="1"/>
  <c r="CU294" i="1"/>
  <c r="CR1194" i="1"/>
  <c r="CR326" i="1"/>
  <c r="CR451" i="1"/>
  <c r="CS326" i="1"/>
  <c r="CV1188" i="1"/>
  <c r="CR291" i="1"/>
  <c r="CU293" i="1"/>
  <c r="CU448" i="1"/>
  <c r="CU451" i="1"/>
  <c r="CV326" i="1"/>
  <c r="CV1191" i="1"/>
  <c r="CT327" i="1"/>
  <c r="CS292" i="1"/>
  <c r="CT267" i="1"/>
  <c r="CW296" i="1"/>
  <c r="CT292" i="1"/>
  <c r="CV1194" i="1"/>
  <c r="CT325" i="1"/>
  <c r="CR444" i="1"/>
  <c r="CR1191" i="1"/>
  <c r="CV215" i="1"/>
  <c r="CS267" i="1"/>
  <c r="CS221" i="1"/>
  <c r="CS325" i="1"/>
  <c r="CW325" i="1"/>
  <c r="CV1196" i="1"/>
  <c r="CU1191" i="1"/>
  <c r="CU325" i="1"/>
  <c r="CW215" i="1"/>
  <c r="CS1188" i="1"/>
  <c r="CR267" i="1"/>
  <c r="CU296" i="1"/>
  <c r="CT1191" i="1"/>
  <c r="CV451" i="1"/>
  <c r="CV325" i="1"/>
  <c r="CU217" i="1"/>
  <c r="CT293" i="1"/>
  <c r="CW1194" i="1"/>
  <c r="CW293" i="1"/>
  <c r="CS296" i="1"/>
  <c r="CW294" i="1"/>
  <c r="CU291" i="1"/>
  <c r="CW267" i="1"/>
  <c r="CT1193" i="1"/>
  <c r="CS1191" i="1"/>
  <c r="CU215" i="1"/>
  <c r="CS451" i="1"/>
  <c r="CV221" i="1"/>
  <c r="CR217" i="1"/>
  <c r="CS1194" i="1"/>
  <c r="CS445" i="1"/>
  <c r="CT401" i="1"/>
  <c r="CV449" i="1"/>
  <c r="CU445" i="1"/>
  <c r="CU446" i="1"/>
  <c r="CR663" i="1"/>
  <c r="CS268" i="1"/>
  <c r="CS214" i="1"/>
  <c r="CR1197" i="1"/>
  <c r="CT214" i="1"/>
  <c r="CS1197" i="1"/>
  <c r="CT219" i="1"/>
  <c r="CW663" i="1"/>
  <c r="CR401" i="1"/>
  <c r="CU401" i="1"/>
  <c r="CV1197" i="1"/>
  <c r="CR445" i="1"/>
  <c r="CV401" i="1"/>
  <c r="CV219" i="1"/>
  <c r="CU268" i="1"/>
  <c r="CW219" i="1"/>
  <c r="CV446" i="1"/>
  <c r="CS1195" i="1"/>
  <c r="CT445" i="1"/>
  <c r="CV663" i="1"/>
  <c r="CW1195" i="1"/>
  <c r="CT1197" i="1"/>
  <c r="CT268" i="1"/>
  <c r="CW446" i="1"/>
  <c r="CV214" i="1"/>
  <c r="CV1195" i="1"/>
  <c r="CT449" i="1"/>
  <c r="CV268" i="1"/>
  <c r="CR268" i="1"/>
  <c r="CR214" i="1"/>
  <c r="CT663" i="1"/>
  <c r="CW449" i="1"/>
  <c r="CW401" i="1"/>
  <c r="CU663" i="1"/>
  <c r="CW1197" i="1"/>
  <c r="CU1195" i="1"/>
  <c r="CR1195" i="1"/>
  <c r="CR446" i="1"/>
  <c r="CR219" i="1"/>
  <c r="CT446" i="1"/>
  <c r="CS446" i="1"/>
  <c r="CU214" i="1"/>
  <c r="CT1195" i="1"/>
  <c r="CW214" i="1"/>
  <c r="CU219" i="1"/>
  <c r="CS449" i="1"/>
  <c r="CS219" i="1"/>
  <c r="CS663" i="1"/>
  <c r="CW268" i="1"/>
  <c r="CU1197" i="1"/>
  <c r="CU449" i="1"/>
  <c r="CS401" i="1"/>
  <c r="CV445" i="1"/>
  <c r="CW445" i="1"/>
  <c r="CR449" i="1"/>
  <c r="CT266" i="1"/>
  <c r="CT216" i="1"/>
  <c r="CT1189" i="1"/>
  <c r="CT265" i="1"/>
  <c r="CR1186" i="1"/>
  <c r="CV447" i="1"/>
  <c r="CW218" i="1"/>
  <c r="CT447" i="1"/>
  <c r="CU297" i="1"/>
  <c r="CT1186" i="1"/>
  <c r="CR447" i="1"/>
  <c r="CV305" i="1"/>
  <c r="CS218" i="1"/>
  <c r="CU265" i="1"/>
  <c r="CV218" i="1"/>
  <c r="CV216" i="1"/>
  <c r="CW265" i="1"/>
  <c r="CU1186" i="1"/>
  <c r="CW1189" i="1"/>
  <c r="CV1189" i="1"/>
  <c r="CW305" i="1"/>
  <c r="CS216" i="1"/>
  <c r="CU374" i="1"/>
  <c r="CS1186" i="1"/>
  <c r="CW297" i="1"/>
  <c r="CR297" i="1"/>
  <c r="CR1189" i="1"/>
  <c r="CT374" i="1"/>
  <c r="CV1186" i="1"/>
  <c r="CR374" i="1"/>
  <c r="CW374" i="1"/>
  <c r="CW216" i="1"/>
  <c r="CU218" i="1"/>
  <c r="CS447" i="1"/>
  <c r="CW1186" i="1"/>
  <c r="CV266" i="1"/>
  <c r="CS374" i="1"/>
  <c r="CT305" i="1"/>
  <c r="CU305" i="1"/>
  <c r="CU266" i="1"/>
  <c r="CS265" i="1"/>
  <c r="CU447" i="1"/>
  <c r="CS266" i="1"/>
  <c r="CS1189" i="1"/>
  <c r="CV374" i="1"/>
  <c r="CW447" i="1"/>
  <c r="CR305" i="1"/>
  <c r="CT297" i="1"/>
  <c r="CR266" i="1"/>
  <c r="CR218" i="1"/>
  <c r="CW266" i="1"/>
  <c r="CR216" i="1"/>
  <c r="CV297" i="1"/>
  <c r="CS297" i="1"/>
  <c r="CV265" i="1"/>
  <c r="CU216" i="1"/>
  <c r="CR265" i="1"/>
  <c r="CT218" i="1"/>
  <c r="CS305" i="1"/>
  <c r="CU1189" i="1"/>
  <c r="CW982" i="1"/>
  <c r="CS255" i="1"/>
  <c r="CV982" i="1"/>
  <c r="CR982" i="1"/>
  <c r="CV255" i="1"/>
  <c r="CT255" i="1"/>
  <c r="CU982" i="1"/>
  <c r="CS982" i="1"/>
  <c r="CT982" i="1"/>
  <c r="CW255" i="1"/>
  <c r="CU255" i="1"/>
  <c r="CR255" i="1"/>
  <c r="CV5" i="1"/>
  <c r="CU5" i="1"/>
  <c r="CV4" i="1"/>
  <c r="CW4" i="1"/>
  <c r="CS5" i="1"/>
  <c r="CW5" i="1"/>
  <c r="CS4" i="1"/>
  <c r="CR5" i="1"/>
  <c r="CT4" i="1"/>
  <c r="CU4" i="1"/>
  <c r="CT5" i="1"/>
  <c r="CR4" i="1"/>
  <c r="BC3" i="1"/>
  <c r="AT3" i="1"/>
  <c r="AW3" i="1"/>
  <c r="AG3" i="1"/>
  <c r="CV3" i="1"/>
  <c r="CR3" i="1"/>
  <c r="AP3" i="1"/>
  <c r="CU3" i="1"/>
  <c r="AK3" i="1"/>
  <c r="AN3" i="1"/>
  <c r="AU3" i="1"/>
  <c r="AI3" i="1"/>
  <c r="CT3" i="1"/>
  <c r="AM3" i="1"/>
  <c r="AL3" i="1"/>
  <c r="AO3" i="1"/>
  <c r="AF3" i="1"/>
  <c r="AH3" i="1"/>
  <c r="AJ3" i="1"/>
  <c r="CS3" i="1"/>
  <c r="BD3" i="1"/>
  <c r="CW3" i="1"/>
  <c r="BA3" i="1"/>
  <c r="CP383" i="1" l="1"/>
  <c r="CP382" i="1"/>
  <c r="CP379" i="1"/>
  <c r="CP384" i="1"/>
  <c r="CP375" i="1"/>
  <c r="CP381" i="1"/>
  <c r="CP380" i="1"/>
  <c r="BZ4" i="2"/>
  <c r="A628" i="1"/>
  <c r="A497" i="1"/>
  <c r="A1198" i="1"/>
  <c r="A1199" i="1"/>
  <c r="A1200" i="1"/>
  <c r="A664" i="1"/>
  <c r="A665" i="1"/>
  <c r="A666" i="1"/>
  <c r="A1201" i="1"/>
  <c r="A379" i="1"/>
  <c r="A1202" i="1"/>
  <c r="A414" i="1"/>
  <c r="A1203" i="1"/>
  <c r="A678" i="1"/>
  <c r="A380" i="1"/>
  <c r="A1205" i="1"/>
  <c r="A1206" i="1"/>
  <c r="A1207" i="1"/>
  <c r="A1208" i="1"/>
  <c r="A381" i="1"/>
  <c r="A1209" i="1"/>
  <c r="A384" i="1"/>
  <c r="A383" i="1"/>
  <c r="A375" i="1"/>
  <c r="A382" i="1"/>
  <c r="A401" i="1"/>
  <c r="A371" i="1"/>
  <c r="A372" i="1"/>
  <c r="A315" i="1"/>
  <c r="A343" i="1"/>
  <c r="A316" i="1"/>
  <c r="A430" i="1"/>
  <c r="A425" i="1"/>
  <c r="A426" i="1"/>
  <c r="A317" i="1"/>
  <c r="A355" i="1"/>
  <c r="A318" i="1"/>
  <c r="A319" i="1"/>
  <c r="A290" i="1"/>
  <c r="A320" i="1"/>
  <c r="A427" i="1"/>
  <c r="A356" i="1"/>
  <c r="A321" i="1"/>
  <c r="A258" i="1"/>
  <c r="A259" i="1"/>
  <c r="A260" i="1"/>
  <c r="A261" i="1"/>
  <c r="A262" i="1"/>
  <c r="A263" i="1"/>
  <c r="A428" i="1"/>
  <c r="A344" i="1"/>
  <c r="A292" i="1"/>
  <c r="A214" i="1"/>
  <c r="A215" i="1"/>
  <c r="A216" i="1"/>
  <c r="A293" i="1"/>
  <c r="A294" i="1"/>
  <c r="A217" i="1"/>
  <c r="A295" i="1"/>
  <c r="A296" i="1"/>
  <c r="A297" i="1"/>
  <c r="A218" i="1"/>
  <c r="A219" i="1"/>
  <c r="A220" i="1"/>
  <c r="A221" i="1"/>
  <c r="A291" i="1"/>
  <c r="A357" i="1"/>
  <c r="A431" i="1"/>
  <c r="A432" i="1"/>
  <c r="A433" i="1"/>
  <c r="A358" i="1"/>
  <c r="A359" i="1"/>
  <c r="A434" i="1"/>
  <c r="A373" i="1"/>
  <c r="A386" i="1"/>
  <c r="A435" i="1"/>
  <c r="A387" i="1"/>
  <c r="A436" i="1"/>
  <c r="A345" i="1"/>
  <c r="A346" i="1"/>
  <c r="A437" i="1"/>
  <c r="A438" i="1"/>
  <c r="A347" i="1"/>
  <c r="A348" i="1"/>
  <c r="A360" i="1"/>
  <c r="A349" i="1"/>
  <c r="A439" i="1"/>
  <c r="A264" i="1"/>
  <c r="A361" i="1"/>
  <c r="A362" i="1"/>
  <c r="A299" i="1"/>
  <c r="A301" i="1"/>
  <c r="A388" i="1"/>
  <c r="A440" i="1"/>
  <c r="A441" i="1"/>
  <c r="A222" i="1"/>
  <c r="A298" i="1"/>
  <c r="A302" i="1"/>
  <c r="A323" i="1"/>
  <c r="A303" i="1"/>
  <c r="A442" i="1"/>
  <c r="A324" i="1"/>
  <c r="A443" i="1"/>
  <c r="A265" i="1"/>
  <c r="A444" i="1"/>
  <c r="A325" i="1"/>
  <c r="A266" i="1"/>
  <c r="A267" i="1"/>
  <c r="A445" i="1"/>
  <c r="A326" i="1"/>
  <c r="A327" i="1"/>
  <c r="A374" i="1"/>
  <c r="A446" i="1"/>
  <c r="A305" i="1"/>
  <c r="A300" i="1"/>
  <c r="A369" i="1"/>
  <c r="A447" i="1"/>
  <c r="A268" i="1"/>
  <c r="A448" i="1"/>
  <c r="A449" i="1"/>
  <c r="A450" i="1"/>
  <c r="A451" i="1"/>
  <c r="A453" i="1"/>
  <c r="A454" i="1"/>
  <c r="A398" i="1"/>
  <c r="A455" i="1"/>
  <c r="A456" i="1"/>
  <c r="A457" i="1"/>
  <c r="A458" i="1"/>
  <c r="A459" i="1"/>
  <c r="A460" i="1"/>
  <c r="A461" i="1"/>
  <c r="A462" i="1"/>
  <c r="A505" i="1"/>
  <c r="A328" i="1"/>
  <c r="A329" i="1"/>
  <c r="A464" i="1"/>
  <c r="A465" i="1"/>
  <c r="A601" i="1"/>
  <c r="A467" i="1"/>
  <c r="A1118" i="1"/>
  <c r="A469" i="1"/>
  <c r="A470" i="1"/>
  <c r="A471" i="1"/>
  <c r="A472" i="1"/>
  <c r="A376" i="1"/>
  <c r="A473" i="1"/>
  <c r="A474" i="1"/>
  <c r="A419" i="1"/>
  <c r="A389" i="1"/>
  <c r="A487" i="1"/>
  <c r="A477" i="1"/>
  <c r="A478" i="1"/>
  <c r="A479" i="1"/>
  <c r="A480" i="1"/>
  <c r="A606" i="1"/>
  <c r="A482" i="1"/>
  <c r="A483" i="1"/>
  <c r="A484" i="1"/>
  <c r="A485" i="1"/>
  <c r="A486" i="1"/>
  <c r="A463" i="1"/>
  <c r="A488" i="1"/>
  <c r="A489" i="1"/>
  <c r="A490" i="1"/>
  <c r="A491" i="1"/>
  <c r="A492" i="1"/>
  <c r="A377" i="1"/>
  <c r="A390" i="1"/>
  <c r="A493" i="1"/>
  <c r="A494" i="1"/>
  <c r="A495" i="1"/>
  <c r="A496" i="1"/>
  <c r="A638" i="1"/>
  <c r="A498" i="1"/>
  <c r="A499" i="1"/>
  <c r="A500" i="1"/>
  <c r="A501" i="1"/>
  <c r="A502" i="1"/>
  <c r="A503" i="1"/>
  <c r="A504" i="1"/>
  <c r="A510" i="1"/>
  <c r="A506" i="1"/>
  <c r="A507" i="1"/>
  <c r="A508" i="1"/>
  <c r="A509" i="1"/>
  <c r="A669" i="1"/>
  <c r="A511" i="1"/>
  <c r="A512" i="1"/>
  <c r="A513" i="1"/>
  <c r="A514" i="1"/>
  <c r="A515" i="1"/>
  <c r="A516" i="1"/>
  <c r="A517" i="1"/>
  <c r="A518" i="1"/>
  <c r="A519" i="1"/>
  <c r="A402" i="1"/>
  <c r="A520" i="1"/>
  <c r="A521" i="1"/>
  <c r="A522" i="1"/>
  <c r="A523" i="1"/>
  <c r="A524" i="1"/>
  <c r="A525" i="1"/>
  <c r="A526" i="1"/>
  <c r="A527" i="1"/>
  <c r="A330" i="1"/>
  <c r="A528" i="1"/>
  <c r="A529" i="1"/>
  <c r="A530" i="1"/>
  <c r="A531" i="1"/>
  <c r="A532" i="1"/>
  <c r="A533" i="1"/>
  <c r="A534" i="1"/>
  <c r="A535" i="1"/>
  <c r="A536" i="1"/>
  <c r="A399" i="1"/>
  <c r="A391" i="1"/>
  <c r="A537" i="1"/>
  <c r="A538" i="1"/>
  <c r="A539" i="1"/>
  <c r="A540" i="1"/>
  <c r="A541" i="1"/>
  <c r="A269" i="1"/>
  <c r="A542" i="1"/>
  <c r="A846" i="1"/>
  <c r="A543" i="1"/>
  <c r="A544" i="1"/>
  <c r="A545" i="1"/>
  <c r="A546" i="1"/>
  <c r="A547" i="1"/>
  <c r="A548" i="1"/>
  <c r="A549" i="1"/>
  <c r="A550" i="1"/>
  <c r="A551" i="1"/>
  <c r="A552" i="1"/>
  <c r="A596" i="1"/>
  <c r="A554" i="1"/>
  <c r="A555" i="1"/>
  <c r="A556" i="1"/>
  <c r="A557" i="1"/>
  <c r="A558" i="1"/>
  <c r="A559" i="1"/>
  <c r="A560" i="1"/>
  <c r="A561" i="1"/>
  <c r="A671" i="1"/>
  <c r="A562" i="1"/>
  <c r="A563" i="1"/>
  <c r="A670" i="1"/>
  <c r="A564" i="1"/>
  <c r="A565" i="1"/>
  <c r="A566" i="1"/>
  <c r="A567" i="1"/>
  <c r="A568" i="1"/>
  <c r="A569" i="1"/>
  <c r="A578" i="1"/>
  <c r="A571" i="1"/>
  <c r="A572" i="1"/>
  <c r="A573" i="1"/>
  <c r="A574" i="1"/>
  <c r="A575" i="1"/>
  <c r="A378" i="1"/>
  <c r="A576" i="1"/>
  <c r="A577" i="1"/>
  <c r="A673" i="1"/>
  <c r="A579" i="1"/>
  <c r="A580" i="1"/>
  <c r="A581" i="1"/>
  <c r="A582" i="1"/>
  <c r="A331" i="1"/>
  <c r="A583" i="1"/>
  <c r="A584" i="1"/>
  <c r="A585" i="1"/>
  <c r="A586" i="1"/>
  <c r="A587" i="1"/>
  <c r="A588" i="1"/>
  <c r="A589" i="1"/>
  <c r="A590" i="1"/>
  <c r="A591" i="1"/>
  <c r="A592" i="1"/>
  <c r="A593" i="1"/>
  <c r="A594" i="1"/>
  <c r="A595" i="1"/>
  <c r="A452" i="1"/>
  <c r="A597" i="1"/>
  <c r="A598" i="1"/>
  <c r="A332" i="1"/>
  <c r="A599" i="1"/>
  <c r="A600" i="1"/>
  <c r="A481" i="1"/>
  <c r="A602" i="1"/>
  <c r="A603" i="1"/>
  <c r="A604" i="1"/>
  <c r="A605" i="1"/>
  <c r="A672" i="1"/>
  <c r="A607" i="1"/>
  <c r="A400" i="1"/>
  <c r="A608" i="1"/>
  <c r="A475" i="1"/>
  <c r="A609" i="1"/>
  <c r="A674" i="1"/>
  <c r="A610" i="1"/>
  <c r="A611" i="1"/>
  <c r="A612" i="1"/>
  <c r="A613" i="1"/>
  <c r="A675" i="1"/>
  <c r="A614" i="1"/>
  <c r="A615" i="1"/>
  <c r="A676" i="1"/>
  <c r="A616" i="1"/>
  <c r="A617" i="1"/>
  <c r="A618" i="1"/>
  <c r="A619" i="1"/>
  <c r="A620" i="1"/>
  <c r="A677" i="1"/>
  <c r="A680" i="1"/>
  <c r="A621" i="1"/>
  <c r="A622" i="1"/>
  <c r="A623" i="1"/>
  <c r="A1033" i="1"/>
  <c r="A624" i="1"/>
  <c r="A625" i="1"/>
  <c r="A679" i="1"/>
  <c r="A627" i="1"/>
  <c r="A635" i="1"/>
  <c r="A629" i="1"/>
  <c r="A630" i="1"/>
  <c r="A333" i="1"/>
  <c r="A652" i="1"/>
  <c r="A429" i="1"/>
  <c r="A632" i="1"/>
  <c r="A631" i="1"/>
  <c r="A634" i="1"/>
  <c r="A633" i="1"/>
  <c r="A636" i="1"/>
  <c r="A392" i="1"/>
  <c r="A637" i="1"/>
  <c r="A1069" i="1"/>
  <c r="A639" i="1"/>
  <c r="A640" i="1"/>
  <c r="A1081" i="1"/>
  <c r="A403" i="1"/>
  <c r="A334" i="1"/>
  <c r="A642" i="1"/>
  <c r="A643" i="1"/>
  <c r="A644" i="1"/>
  <c r="A645" i="1"/>
  <c r="A646" i="1"/>
  <c r="A647" i="1"/>
  <c r="A648" i="1"/>
  <c r="A649" i="1"/>
  <c r="A650" i="1"/>
  <c r="A651" i="1"/>
  <c r="A641" i="1"/>
  <c r="A653" i="1"/>
  <c r="A553" i="1"/>
  <c r="A654" i="1"/>
  <c r="A655" i="1"/>
  <c r="A656" i="1"/>
  <c r="A657" i="1"/>
  <c r="A393" i="1"/>
  <c r="A658" i="1"/>
  <c r="A335" i="1"/>
  <c r="A659" i="1"/>
  <c r="A394" i="1"/>
  <c r="A660" i="1"/>
  <c r="A661" i="1"/>
  <c r="A662" i="1"/>
  <c r="A683" i="1"/>
  <c r="A684" i="1"/>
  <c r="A685" i="1"/>
  <c r="A686" i="1"/>
  <c r="A687" i="1"/>
  <c r="A688" i="1"/>
  <c r="A689" i="1"/>
  <c r="A690" i="1"/>
  <c r="A691" i="1"/>
  <c r="A692" i="1"/>
  <c r="A693" i="1"/>
  <c r="A694" i="1"/>
  <c r="A695" i="1"/>
  <c r="A696" i="1"/>
  <c r="A697" i="1"/>
  <c r="A698" i="1"/>
  <c r="A699" i="1"/>
  <c r="A700" i="1"/>
  <c r="A701" i="1"/>
  <c r="A702" i="1"/>
  <c r="A703" i="1"/>
  <c r="A704" i="1"/>
  <c r="A705" i="1"/>
  <c r="A706" i="1"/>
  <c r="A707" i="1"/>
  <c r="A708" i="1"/>
  <c r="A709" i="1"/>
  <c r="A710" i="1"/>
  <c r="A711" i="1"/>
  <c r="A712" i="1"/>
  <c r="A713" i="1"/>
  <c r="A714" i="1"/>
  <c r="A715" i="1"/>
  <c r="A716" i="1"/>
  <c r="A717" i="1"/>
  <c r="A718" i="1"/>
  <c r="A719" i="1"/>
  <c r="A720" i="1"/>
  <c r="A721" i="1"/>
  <c r="A722" i="1"/>
  <c r="A723" i="1"/>
  <c r="A724" i="1"/>
  <c r="A725" i="1"/>
  <c r="A726" i="1"/>
  <c r="A727" i="1"/>
  <c r="A728" i="1"/>
  <c r="A729" i="1"/>
  <c r="A730" i="1"/>
  <c r="A731" i="1"/>
  <c r="A732" i="1"/>
  <c r="A733" i="1"/>
  <c r="A734" i="1"/>
  <c r="A735" i="1"/>
  <c r="A736" i="1"/>
  <c r="A737" i="1"/>
  <c r="A738" i="1"/>
  <c r="A739" i="1"/>
  <c r="A740" i="1"/>
  <c r="A741" i="1"/>
  <c r="A742" i="1"/>
  <c r="A743" i="1"/>
  <c r="A744" i="1"/>
  <c r="A745" i="1"/>
  <c r="A746" i="1"/>
  <c r="A747" i="1"/>
  <c r="A748" i="1"/>
  <c r="A749" i="1"/>
  <c r="A750" i="1"/>
  <c r="A751" i="1"/>
  <c r="A752" i="1"/>
  <c r="A753" i="1"/>
  <c r="A754" i="1"/>
  <c r="A755" i="1"/>
  <c r="A756" i="1"/>
  <c r="A757" i="1"/>
  <c r="A758" i="1"/>
  <c r="A759" i="1"/>
  <c r="A760" i="1"/>
  <c r="A761" i="1"/>
  <c r="A762" i="1"/>
  <c r="A763" i="1"/>
  <c r="A667" i="1"/>
  <c r="A764" i="1"/>
  <c r="A765" i="1"/>
  <c r="A766" i="1"/>
  <c r="A767" i="1"/>
  <c r="A768" i="1"/>
  <c r="A769" i="1"/>
  <c r="A770" i="1"/>
  <c r="A771" i="1"/>
  <c r="A772" i="1"/>
  <c r="A773" i="1"/>
  <c r="A774" i="1"/>
  <c r="A668" i="1"/>
  <c r="A775" i="1"/>
  <c r="A776" i="1"/>
  <c r="A777" i="1"/>
  <c r="A778" i="1"/>
  <c r="A779" i="1"/>
  <c r="A780" i="1"/>
  <c r="A781" i="1"/>
  <c r="A782" i="1"/>
  <c r="A783" i="1"/>
  <c r="A784" i="1"/>
  <c r="A785" i="1"/>
  <c r="A786" i="1"/>
  <c r="A787" i="1"/>
  <c r="A788" i="1"/>
  <c r="A789" i="1"/>
  <c r="A790" i="1"/>
  <c r="A791" i="1"/>
  <c r="A792" i="1"/>
  <c r="A793" i="1"/>
  <c r="A794" i="1"/>
  <c r="A795" i="1"/>
  <c r="A796" i="1"/>
  <c r="A797" i="1"/>
  <c r="A798" i="1"/>
  <c r="A799" i="1"/>
  <c r="A800" i="1"/>
  <c r="A801" i="1"/>
  <c r="A802" i="1"/>
  <c r="A803" i="1"/>
  <c r="A804" i="1"/>
  <c r="A805" i="1"/>
  <c r="A806" i="1"/>
  <c r="A807" i="1"/>
  <c r="A808" i="1"/>
  <c r="A809" i="1"/>
  <c r="A810" i="1"/>
  <c r="A811" i="1"/>
  <c r="A812" i="1"/>
  <c r="A813" i="1"/>
  <c r="A814" i="1"/>
  <c r="A815" i="1"/>
  <c r="A816" i="1"/>
  <c r="A817" i="1"/>
  <c r="A818" i="1"/>
  <c r="A819" i="1"/>
  <c r="A820" i="1"/>
  <c r="A821" i="1"/>
  <c r="A822" i="1"/>
  <c r="A823" i="1"/>
  <c r="A824" i="1"/>
  <c r="A825" i="1"/>
  <c r="A826" i="1"/>
  <c r="A827" i="1"/>
  <c r="A828" i="1"/>
  <c r="A829" i="1"/>
  <c r="A830" i="1"/>
  <c r="A831" i="1"/>
  <c r="A832" i="1"/>
  <c r="A833" i="1"/>
  <c r="A834" i="1"/>
  <c r="A835" i="1"/>
  <c r="A836" i="1"/>
  <c r="A837" i="1"/>
  <c r="A838" i="1"/>
  <c r="A839" i="1"/>
  <c r="A840" i="1"/>
  <c r="A841" i="1"/>
  <c r="A842" i="1"/>
  <c r="A843" i="1"/>
  <c r="A844" i="1"/>
  <c r="A845" i="1"/>
  <c r="A682" i="1"/>
  <c r="A847" i="1"/>
  <c r="A848" i="1"/>
  <c r="A849" i="1"/>
  <c r="A850" i="1"/>
  <c r="A851" i="1"/>
  <c r="A852" i="1"/>
  <c r="A853" i="1"/>
  <c r="A854" i="1"/>
  <c r="A855" i="1"/>
  <c r="A856" i="1"/>
  <c r="A857" i="1"/>
  <c r="A858" i="1"/>
  <c r="A859" i="1"/>
  <c r="A860" i="1"/>
  <c r="A861" i="1"/>
  <c r="A862" i="1"/>
  <c r="A863" i="1"/>
  <c r="A864" i="1"/>
  <c r="A865" i="1"/>
  <c r="A866" i="1"/>
  <c r="A867" i="1"/>
  <c r="A868" i="1"/>
  <c r="A869" i="1"/>
  <c r="A870" i="1"/>
  <c r="A871" i="1"/>
  <c r="A872" i="1"/>
  <c r="A873" i="1"/>
  <c r="A874" i="1"/>
  <c r="A875" i="1"/>
  <c r="A876" i="1"/>
  <c r="A877" i="1"/>
  <c r="A878" i="1"/>
  <c r="A879" i="1"/>
  <c r="A880" i="1"/>
  <c r="A881" i="1"/>
  <c r="A882" i="1"/>
  <c r="A883" i="1"/>
  <c r="A884" i="1"/>
  <c r="A885" i="1"/>
  <c r="A886" i="1"/>
  <c r="A887" i="1"/>
  <c r="A888" i="1"/>
  <c r="A889" i="1"/>
  <c r="A890" i="1"/>
  <c r="A891" i="1"/>
  <c r="A892" i="1"/>
  <c r="A893" i="1"/>
  <c r="A894" i="1"/>
  <c r="A895" i="1"/>
  <c r="A896" i="1"/>
  <c r="A897" i="1"/>
  <c r="A898" i="1"/>
  <c r="A899" i="1"/>
  <c r="A900" i="1"/>
  <c r="A901" i="1"/>
  <c r="A902" i="1"/>
  <c r="A903" i="1"/>
  <c r="A904" i="1"/>
  <c r="A905" i="1"/>
  <c r="A906" i="1"/>
  <c r="A907" i="1"/>
  <c r="A908" i="1"/>
  <c r="A909" i="1"/>
  <c r="A910" i="1"/>
  <c r="A911" i="1"/>
  <c r="A912" i="1"/>
  <c r="A913" i="1"/>
  <c r="A914" i="1"/>
  <c r="A915" i="1"/>
  <c r="A916" i="1"/>
  <c r="A917" i="1"/>
  <c r="A918" i="1"/>
  <c r="A919" i="1"/>
  <c r="A920" i="1"/>
  <c r="A921" i="1"/>
  <c r="A922" i="1"/>
  <c r="A923" i="1"/>
  <c r="A924" i="1"/>
  <c r="A925" i="1"/>
  <c r="A926" i="1"/>
  <c r="A927" i="1"/>
  <c r="A928" i="1"/>
  <c r="A929" i="1"/>
  <c r="A930" i="1"/>
  <c r="A931" i="1"/>
  <c r="A932" i="1"/>
  <c r="A933" i="1"/>
  <c r="A934" i="1"/>
  <c r="A935" i="1"/>
  <c r="A936" i="1"/>
  <c r="A937" i="1"/>
  <c r="A938" i="1"/>
  <c r="A939" i="1"/>
  <c r="A940" i="1"/>
  <c r="A941" i="1"/>
  <c r="A942" i="1"/>
  <c r="A943" i="1"/>
  <c r="A944" i="1"/>
  <c r="A945" i="1"/>
  <c r="A946" i="1"/>
  <c r="A947" i="1"/>
  <c r="A948" i="1"/>
  <c r="A949" i="1"/>
  <c r="A950" i="1"/>
  <c r="A951" i="1"/>
  <c r="A952" i="1"/>
  <c r="A953" i="1"/>
  <c r="A954" i="1"/>
  <c r="A955" i="1"/>
  <c r="A956" i="1"/>
  <c r="A957" i="1"/>
  <c r="A958" i="1"/>
  <c r="A959" i="1"/>
  <c r="A960" i="1"/>
  <c r="A961" i="1"/>
  <c r="A962" i="1"/>
  <c r="A963" i="1"/>
  <c r="A964" i="1"/>
  <c r="A965" i="1"/>
  <c r="A966" i="1"/>
  <c r="A967" i="1"/>
  <c r="A968" i="1"/>
  <c r="A969" i="1"/>
  <c r="A970" i="1"/>
  <c r="A971" i="1"/>
  <c r="A972" i="1"/>
  <c r="A973" i="1"/>
  <c r="A974" i="1"/>
  <c r="A975" i="1"/>
  <c r="A976" i="1"/>
  <c r="A977" i="1"/>
  <c r="A978" i="1"/>
  <c r="A979" i="1"/>
  <c r="A980" i="1"/>
  <c r="A981" i="1"/>
  <c r="A982" i="1"/>
  <c r="A983" i="1"/>
  <c r="A984" i="1"/>
  <c r="A985" i="1"/>
  <c r="A986" i="1"/>
  <c r="A987" i="1"/>
  <c r="A988" i="1"/>
  <c r="A989" i="1"/>
  <c r="A990" i="1"/>
  <c r="A991" i="1"/>
  <c r="A992" i="1"/>
  <c r="A993" i="1"/>
  <c r="A994" i="1"/>
  <c r="A995" i="1"/>
  <c r="A996" i="1"/>
  <c r="A997" i="1"/>
  <c r="A998" i="1"/>
  <c r="A999" i="1"/>
  <c r="A1000" i="1"/>
  <c r="A1001" i="1"/>
  <c r="A1002" i="1"/>
  <c r="A1003" i="1"/>
  <c r="A1004" i="1"/>
  <c r="A1005" i="1"/>
  <c r="A1006" i="1"/>
  <c r="A1007" i="1"/>
  <c r="A1008" i="1"/>
  <c r="A1009" i="1"/>
  <c r="A1010" i="1"/>
  <c r="A1011" i="1"/>
  <c r="A1012" i="1"/>
  <c r="A1013" i="1"/>
  <c r="A1014" i="1"/>
  <c r="A1015" i="1"/>
  <c r="A1016" i="1"/>
  <c r="A1017" i="1"/>
  <c r="A681" i="1"/>
  <c r="A1019" i="1"/>
  <c r="A1020" i="1"/>
  <c r="A1021" i="1"/>
  <c r="A1022" i="1"/>
  <c r="A1023" i="1"/>
  <c r="A1024" i="1"/>
  <c r="A468" i="1"/>
  <c r="A1026" i="1"/>
  <c r="A1027" i="1"/>
  <c r="A1028" i="1"/>
  <c r="A1029" i="1"/>
  <c r="A1030" i="1"/>
  <c r="A1031" i="1"/>
  <c r="A1120" i="1"/>
  <c r="A1204" i="1"/>
  <c r="A1034" i="1"/>
  <c r="A1035" i="1"/>
  <c r="A1036" i="1"/>
  <c r="A1037" i="1"/>
  <c r="A1038" i="1"/>
  <c r="A1124" i="1"/>
  <c r="A1040" i="1"/>
  <c r="A1041" i="1"/>
  <c r="A1042" i="1"/>
  <c r="A1043" i="1"/>
  <c r="A1044" i="1"/>
  <c r="A1045" i="1"/>
  <c r="A1127" i="1"/>
  <c r="A1047" i="1"/>
  <c r="A1048" i="1"/>
  <c r="A1049" i="1"/>
  <c r="A1050" i="1"/>
  <c r="A1051" i="1"/>
  <c r="A1052" i="1"/>
  <c r="A1018" i="1"/>
  <c r="A1054" i="1"/>
  <c r="A1055" i="1"/>
  <c r="A1056" i="1"/>
  <c r="A1057" i="1"/>
  <c r="A1058" i="1"/>
  <c r="A1032" i="1"/>
  <c r="A1060" i="1"/>
  <c r="A1061" i="1"/>
  <c r="A1062" i="1"/>
  <c r="A1095" i="1"/>
  <c r="A1064" i="1"/>
  <c r="A1065" i="1"/>
  <c r="A1066" i="1"/>
  <c r="A1067" i="1"/>
  <c r="A1068" i="1"/>
  <c r="A1101" i="1"/>
  <c r="A1070" i="1"/>
  <c r="A1071" i="1"/>
  <c r="A1072" i="1"/>
  <c r="A1073" i="1"/>
  <c r="A1106" i="1"/>
  <c r="A1075" i="1"/>
  <c r="A1076" i="1"/>
  <c r="A1077" i="1"/>
  <c r="A1078" i="1"/>
  <c r="A1079" i="1"/>
  <c r="A1080" i="1"/>
  <c r="A1111" i="1"/>
  <c r="A1082" i="1"/>
  <c r="A1083" i="1"/>
  <c r="A1084" i="1"/>
  <c r="A1085" i="1"/>
  <c r="A1086" i="1"/>
  <c r="A1087" i="1"/>
  <c r="A1088" i="1"/>
  <c r="A1089" i="1"/>
  <c r="A1090" i="1"/>
  <c r="A1046" i="1"/>
  <c r="A1092" i="1"/>
  <c r="A1093" i="1"/>
  <c r="A1094" i="1"/>
  <c r="A1059" i="1"/>
  <c r="A1096" i="1"/>
  <c r="A1097" i="1"/>
  <c r="A1098" i="1"/>
  <c r="A1099" i="1"/>
  <c r="A1100" i="1"/>
  <c r="A1074" i="1"/>
  <c r="A1102" i="1"/>
  <c r="A1103" i="1"/>
  <c r="A1104" i="1"/>
  <c r="A1105" i="1"/>
  <c r="A626" i="1"/>
  <c r="A1107" i="1"/>
  <c r="A1108" i="1"/>
  <c r="A1109" i="1"/>
  <c r="A1110" i="1"/>
  <c r="A1063" i="1"/>
  <c r="A1112" i="1"/>
  <c r="A1113" i="1"/>
  <c r="A1114" i="1"/>
  <c r="A1115" i="1"/>
  <c r="A1116" i="1"/>
  <c r="A1117" i="1"/>
  <c r="A1091" i="1"/>
  <c r="A1119" i="1"/>
  <c r="A1053" i="1"/>
  <c r="A1121" i="1"/>
  <c r="A1122" i="1"/>
  <c r="A1123" i="1"/>
  <c r="A1129" i="1"/>
  <c r="A1125" i="1"/>
  <c r="A1126" i="1"/>
  <c r="A1132" i="1"/>
  <c r="A1128" i="1"/>
  <c r="A1039" i="1"/>
  <c r="A1130" i="1"/>
  <c r="A1131" i="1"/>
  <c r="A1025" i="1"/>
  <c r="A1133" i="1"/>
  <c r="A1134" i="1"/>
  <c r="A1135" i="1"/>
  <c r="A1136" i="1"/>
  <c r="A1137" i="1"/>
  <c r="A1138" i="1"/>
  <c r="A1139" i="1"/>
  <c r="A1140" i="1"/>
  <c r="A1141" i="1"/>
  <c r="A1142" i="1"/>
  <c r="A1143" i="1"/>
  <c r="A1144" i="1"/>
  <c r="A1145" i="1"/>
  <c r="A1146" i="1"/>
  <c r="A1147" i="1"/>
  <c r="A1148" i="1"/>
  <c r="A1149" i="1"/>
  <c r="A1150" i="1"/>
  <c r="A1151" i="1"/>
  <c r="A1152" i="1"/>
  <c r="A1153" i="1"/>
  <c r="A1154" i="1"/>
  <c r="A1155" i="1"/>
  <c r="A1156" i="1"/>
  <c r="A1157" i="1"/>
  <c r="A1158" i="1"/>
  <c r="A1159" i="1"/>
  <c r="A1160" i="1"/>
  <c r="A1161" i="1"/>
  <c r="A1162" i="1"/>
  <c r="A1163" i="1"/>
  <c r="A1164" i="1"/>
  <c r="A1165" i="1"/>
  <c r="A1166" i="1"/>
  <c r="A1167" i="1"/>
  <c r="A1168" i="1"/>
  <c r="A1169" i="1"/>
  <c r="A1170" i="1"/>
  <c r="A1171" i="1"/>
  <c r="A1172" i="1"/>
  <c r="A1173" i="1"/>
  <c r="A1174" i="1"/>
  <c r="A1175" i="1"/>
  <c r="A1176" i="1"/>
  <c r="A1177" i="1"/>
  <c r="A1178" i="1"/>
  <c r="A1179" i="1"/>
  <c r="A1180" i="1"/>
  <c r="A1181" i="1"/>
  <c r="A1182" i="1"/>
  <c r="A1183" i="1"/>
  <c r="A1184" i="1"/>
  <c r="A1185" i="1"/>
  <c r="A663" i="1"/>
  <c r="A1186" i="1"/>
  <c r="A1187" i="1"/>
  <c r="A1188" i="1"/>
  <c r="A1189" i="1"/>
  <c r="A1190" i="1"/>
  <c r="A1191" i="1"/>
  <c r="A1192" i="1"/>
  <c r="A1193" i="1"/>
  <c r="A1194" i="1"/>
  <c r="A1195" i="1"/>
  <c r="A1196" i="1"/>
  <c r="A1197" i="1"/>
  <c r="A395" i="1"/>
  <c r="A289" i="1"/>
  <c r="A288" i="1"/>
  <c r="A314" i="1"/>
  <c r="A313" i="1"/>
  <c r="A257" i="1"/>
  <c r="A256" i="1"/>
  <c r="A312" i="1"/>
  <c r="A311" i="1"/>
  <c r="A255" i="1"/>
  <c r="A254" i="1"/>
  <c r="A424" i="1"/>
  <c r="A310" i="1"/>
  <c r="A253" i="1"/>
  <c r="A309" i="1"/>
  <c r="A252" i="1"/>
  <c r="A251" i="1"/>
  <c r="A308" i="1"/>
  <c r="A250" i="1"/>
  <c r="A423" i="1"/>
  <c r="A249" i="1"/>
  <c r="A248" i="1"/>
  <c r="A422" i="1"/>
  <c r="A307" i="1"/>
  <c r="A287" i="1"/>
  <c r="A306" i="1"/>
  <c r="A247" i="1"/>
  <c r="A421" i="1"/>
  <c r="A340" i="1"/>
  <c r="A420" i="1"/>
  <c r="A570" i="1"/>
  <c r="A418" i="1"/>
  <c r="A286" i="1"/>
  <c r="A285" i="1"/>
  <c r="A417" i="1"/>
  <c r="A284" i="1"/>
  <c r="A416" i="1"/>
  <c r="A283" i="1"/>
  <c r="A415" i="1"/>
  <c r="A246" i="1"/>
  <c r="A342" i="1"/>
  <c r="A341" i="1"/>
  <c r="A476" i="1"/>
  <c r="A397" i="1"/>
  <c r="A322" i="1"/>
  <c r="A413" i="1"/>
  <c r="A282" i="1"/>
  <c r="A281" i="1"/>
  <c r="A339" i="1"/>
  <c r="A338" i="1"/>
  <c r="A213" i="1"/>
  <c r="A212" i="1"/>
  <c r="A280" i="1"/>
  <c r="A279" i="1"/>
  <c r="A337" i="1"/>
  <c r="A206" i="1"/>
  <c r="A396" i="1"/>
  <c r="A385" i="1"/>
  <c r="A278" i="1"/>
  <c r="A336" i="1"/>
  <c r="A466" i="1"/>
  <c r="A412" i="1"/>
  <c r="A245" i="1"/>
  <c r="A277" i="1"/>
  <c r="A368" i="1"/>
  <c r="A367" i="1"/>
  <c r="A210" i="1"/>
  <c r="A366" i="1"/>
  <c r="A411" i="1"/>
  <c r="A365" i="1"/>
  <c r="A364" i="1"/>
  <c r="A276" i="1"/>
  <c r="A209" i="1"/>
  <c r="A275" i="1"/>
  <c r="A208" i="1"/>
  <c r="A274" i="1"/>
  <c r="A273" i="1"/>
  <c r="A272" i="1"/>
  <c r="A271" i="1"/>
  <c r="A244" i="1"/>
  <c r="A182" i="1"/>
  <c r="A241" i="1"/>
  <c r="A240" i="1"/>
  <c r="A239" i="1"/>
  <c r="A181" i="1"/>
  <c r="A180" i="1"/>
  <c r="A238" i="1"/>
  <c r="A179" i="1"/>
  <c r="A237" i="1"/>
  <c r="A236" i="1"/>
  <c r="A410" i="1"/>
  <c r="A178" i="1"/>
  <c r="A177" i="1"/>
  <c r="A235" i="1"/>
  <c r="A234" i="1"/>
  <c r="A167" i="1"/>
  <c r="A207" i="1"/>
  <c r="A211" i="1"/>
  <c r="A233" i="1"/>
  <c r="A232" i="1"/>
  <c r="A205" i="1"/>
  <c r="A409" i="1"/>
  <c r="A231" i="1"/>
  <c r="A408" i="1"/>
  <c r="A230" i="1"/>
  <c r="A229" i="1"/>
  <c r="A354" i="1"/>
  <c r="A228" i="1"/>
  <c r="A242" i="1"/>
  <c r="A204" i="1"/>
  <c r="A227" i="1"/>
  <c r="A175" i="1"/>
  <c r="A243" i="1"/>
  <c r="A353" i="1"/>
  <c r="A174" i="1"/>
  <c r="A173" i="1"/>
  <c r="A352" i="1"/>
  <c r="A304" i="1"/>
  <c r="A226" i="1"/>
  <c r="A203" i="1"/>
  <c r="A172" i="1"/>
  <c r="A141" i="1"/>
  <c r="A140" i="1"/>
  <c r="A407" i="1"/>
  <c r="A171" i="1"/>
  <c r="A139" i="1"/>
  <c r="A351" i="1"/>
  <c r="A170" i="1"/>
  <c r="A198" i="1"/>
  <c r="A138" i="1"/>
  <c r="A225" i="1"/>
  <c r="A197" i="1"/>
  <c r="A196" i="1"/>
  <c r="A195" i="1"/>
  <c r="A137" i="1"/>
  <c r="A169" i="1"/>
  <c r="A168" i="1"/>
  <c r="A176" i="1"/>
  <c r="A136" i="1"/>
  <c r="A135" i="1"/>
  <c r="A194" i="1"/>
  <c r="A193" i="1"/>
  <c r="A192" i="1"/>
  <c r="A134" i="1"/>
  <c r="A191" i="1"/>
  <c r="A190" i="1"/>
  <c r="A189" i="1"/>
  <c r="A166" i="1"/>
  <c r="A202" i="1"/>
  <c r="A188" i="1"/>
  <c r="A165" i="1"/>
  <c r="A164" i="1"/>
  <c r="A187" i="1"/>
  <c r="A186" i="1"/>
  <c r="A163" i="1"/>
  <c r="A270" i="1"/>
  <c r="A185" i="1"/>
  <c r="A184" i="1"/>
  <c r="A133" i="1"/>
  <c r="A183" i="1"/>
  <c r="A157" i="1"/>
  <c r="A156" i="1"/>
  <c r="A155" i="1"/>
  <c r="A162" i="1"/>
  <c r="A132" i="1"/>
  <c r="A154" i="1"/>
  <c r="A153" i="1"/>
  <c r="A131" i="1"/>
  <c r="A152" i="1"/>
  <c r="A130" i="1"/>
  <c r="A151" i="1"/>
  <c r="A129" i="1"/>
  <c r="A161" i="1"/>
  <c r="A160" i="1"/>
  <c r="A159" i="1"/>
  <c r="A224" i="1"/>
  <c r="A406" i="1"/>
  <c r="A150" i="1"/>
  <c r="A149" i="1"/>
  <c r="A128" i="1"/>
  <c r="A148" i="1"/>
  <c r="A147" i="1"/>
  <c r="A363" i="1"/>
  <c r="A127" i="1"/>
  <c r="A126" i="1"/>
  <c r="A405" i="1"/>
  <c r="A201" i="1"/>
  <c r="A350" i="1"/>
  <c r="A146" i="1"/>
  <c r="A200" i="1"/>
  <c r="A199" i="1"/>
  <c r="A223" i="1"/>
  <c r="A158" i="1"/>
  <c r="A125" i="1"/>
  <c r="A145" i="1"/>
  <c r="A144" i="1"/>
  <c r="A143" i="1"/>
  <c r="A124" i="1"/>
  <c r="A142" i="1"/>
  <c r="A123" i="1"/>
  <c r="A102" i="1"/>
  <c r="A107" i="1"/>
  <c r="A106" i="1"/>
  <c r="A105" i="1"/>
  <c r="A101" i="1"/>
  <c r="A100" i="1"/>
  <c r="A122" i="1"/>
  <c r="A121" i="1"/>
  <c r="A99" i="1"/>
  <c r="A98" i="1"/>
  <c r="A97" i="1"/>
  <c r="A120" i="1"/>
  <c r="A119" i="1"/>
  <c r="A96" i="1"/>
  <c r="A95" i="1"/>
  <c r="A94" i="1"/>
  <c r="A93" i="1"/>
  <c r="A80" i="1"/>
  <c r="A92" i="1"/>
  <c r="A91" i="1"/>
  <c r="A90" i="1"/>
  <c r="A118" i="1"/>
  <c r="A63" i="1"/>
  <c r="A117" i="1"/>
  <c r="A89" i="1"/>
  <c r="A88" i="1"/>
  <c r="A104" i="1"/>
  <c r="A116" i="1"/>
  <c r="A78" i="1"/>
  <c r="A103" i="1"/>
  <c r="A87" i="1"/>
  <c r="A86" i="1"/>
  <c r="A85" i="1"/>
  <c r="A77" i="1"/>
  <c r="A115" i="1"/>
  <c r="A114" i="1"/>
  <c r="A113" i="1"/>
  <c r="A84" i="1"/>
  <c r="A83" i="1"/>
  <c r="A112" i="1"/>
  <c r="A111" i="1"/>
  <c r="A82" i="1"/>
  <c r="A76" i="1"/>
  <c r="A75" i="1"/>
  <c r="A110" i="1"/>
  <c r="A81" i="1"/>
  <c r="A74" i="1"/>
  <c r="A73" i="1"/>
  <c r="A72" i="1"/>
  <c r="A79" i="1"/>
  <c r="A70" i="1"/>
  <c r="A69" i="1"/>
  <c r="A71" i="1"/>
  <c r="A67" i="1"/>
  <c r="A109" i="1"/>
  <c r="A66" i="1"/>
  <c r="A65" i="1"/>
  <c r="A64" i="1"/>
  <c r="A68" i="1"/>
  <c r="A62" i="1"/>
  <c r="A108" i="1"/>
  <c r="A61" i="1"/>
  <c r="A60" i="1"/>
  <c r="A59" i="1"/>
  <c r="A58" i="1"/>
  <c r="A57" i="1"/>
  <c r="A56" i="1"/>
  <c r="A55" i="1"/>
  <c r="A54" i="1"/>
  <c r="A53" i="1"/>
  <c r="A52" i="1"/>
  <c r="A51" i="1"/>
  <c r="A50" i="1"/>
  <c r="A49" i="1"/>
  <c r="A48" i="1"/>
  <c r="A47" i="1"/>
  <c r="A46" i="1"/>
  <c r="A45" i="1"/>
  <c r="A44" i="1"/>
  <c r="A43" i="1"/>
  <c r="A42"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 r="A4" i="1"/>
  <c r="A3" i="1"/>
  <c r="A370" i="1"/>
  <c r="CJ292" i="1"/>
  <c r="CJ214" i="1"/>
  <c r="CJ215" i="1"/>
  <c r="CJ216" i="1"/>
  <c r="CJ293" i="1"/>
  <c r="CJ294" i="1"/>
  <c r="CJ217" i="1"/>
  <c r="CJ295" i="1"/>
  <c r="CJ296" i="1"/>
  <c r="CJ297" i="1"/>
  <c r="CJ218" i="1"/>
  <c r="CJ219" i="1"/>
  <c r="CJ220" i="1"/>
  <c r="CJ221" i="1"/>
  <c r="CJ291" i="1"/>
  <c r="CJ443" i="1"/>
  <c r="CJ265" i="1"/>
  <c r="CJ444" i="1"/>
  <c r="CJ325" i="1"/>
  <c r="CJ266" i="1"/>
  <c r="CJ267" i="1"/>
  <c r="CJ445" i="1"/>
  <c r="CJ326" i="1"/>
  <c r="CJ327" i="1"/>
  <c r="CJ374" i="1"/>
  <c r="CJ446" i="1"/>
  <c r="CJ305" i="1"/>
  <c r="CJ300" i="1"/>
  <c r="CJ369" i="1"/>
  <c r="CJ447" i="1"/>
  <c r="CJ268" i="1"/>
  <c r="CJ448" i="1"/>
  <c r="CJ449" i="1"/>
  <c r="CJ450" i="1"/>
  <c r="CJ451" i="1"/>
  <c r="CJ401" i="1"/>
  <c r="CJ663" i="1"/>
  <c r="CJ1186" i="1"/>
  <c r="CJ1187" i="1"/>
  <c r="CJ1188" i="1"/>
  <c r="CJ1189" i="1"/>
  <c r="CJ1190" i="1"/>
  <c r="CJ1191" i="1"/>
  <c r="CJ1192" i="1"/>
  <c r="CJ1193" i="1"/>
  <c r="CJ1194" i="1"/>
  <c r="CJ1195" i="1"/>
  <c r="CJ1196" i="1"/>
  <c r="CJ1197" i="1"/>
  <c r="CJ395" i="1"/>
  <c r="CI292" i="1"/>
  <c r="CI214" i="1"/>
  <c r="CI215" i="1"/>
  <c r="CI216" i="1"/>
  <c r="CI293" i="1"/>
  <c r="CI294" i="1"/>
  <c r="CI217" i="1"/>
  <c r="CI295" i="1"/>
  <c r="CI296" i="1"/>
  <c r="CI297" i="1"/>
  <c r="CI218" i="1"/>
  <c r="CI443" i="1"/>
  <c r="CI265" i="1"/>
  <c r="CI444" i="1"/>
  <c r="CI325" i="1"/>
  <c r="CI266" i="1"/>
  <c r="CI267" i="1"/>
  <c r="CI445" i="1"/>
  <c r="CI326" i="1"/>
  <c r="CI327" i="1"/>
  <c r="CI374" i="1"/>
  <c r="CI446" i="1"/>
  <c r="CI401" i="1"/>
  <c r="CI663" i="1"/>
  <c r="CI1186" i="1"/>
  <c r="CI1187" i="1"/>
  <c r="CI1188" i="1"/>
  <c r="CI1189" i="1"/>
  <c r="CI1190" i="1"/>
  <c r="CI1191" i="1"/>
  <c r="CI1192" i="1"/>
  <c r="CI1193" i="1"/>
  <c r="CI1194" i="1"/>
  <c r="CI1195" i="1"/>
  <c r="CI1196" i="1"/>
  <c r="CI1197" i="1"/>
  <c r="CI219" i="1"/>
  <c r="CI305" i="1"/>
  <c r="CI300" i="1"/>
  <c r="CI369" i="1"/>
  <c r="CI220" i="1"/>
  <c r="CI395" i="1"/>
  <c r="CI221" i="1"/>
  <c r="CI447" i="1"/>
  <c r="CI268" i="1"/>
  <c r="CI448" i="1"/>
  <c r="CI449" i="1"/>
  <c r="CI450" i="1"/>
  <c r="CI451" i="1"/>
  <c r="CI291" i="1"/>
  <c r="CK220" i="1" l="1"/>
  <c r="CL220" i="1" s="1"/>
  <c r="CM220" i="1" s="1"/>
  <c r="CN220" i="1" s="1"/>
  <c r="CO220" i="1" s="1"/>
  <c r="CK293" i="1"/>
  <c r="CL293" i="1" s="1"/>
  <c r="CM293" i="1" s="1"/>
  <c r="CN293" i="1" s="1"/>
  <c r="CO293" i="1" s="1"/>
  <c r="CK444" i="1"/>
  <c r="CL444" i="1" s="1"/>
  <c r="CM444" i="1" s="1"/>
  <c r="CN444" i="1" s="1"/>
  <c r="CO444" i="1" s="1"/>
  <c r="CK446" i="1"/>
  <c r="CL446" i="1" s="1"/>
  <c r="CM446" i="1" s="1"/>
  <c r="CN446" i="1" s="1"/>
  <c r="CO446" i="1" s="1"/>
  <c r="CK300" i="1"/>
  <c r="CL300" i="1" s="1"/>
  <c r="CM300" i="1" s="1"/>
  <c r="CN300" i="1" s="1"/>
  <c r="CO300" i="1" s="1"/>
  <c r="CK450" i="1"/>
  <c r="CL450" i="1" s="1"/>
  <c r="CM450" i="1" s="1"/>
  <c r="CN450" i="1" s="1"/>
  <c r="CO450" i="1" s="1"/>
  <c r="CK1190" i="1"/>
  <c r="CL1190" i="1" s="1"/>
  <c r="CM1190" i="1" s="1"/>
  <c r="CN1190" i="1" s="1"/>
  <c r="CO1190" i="1" s="1"/>
  <c r="CK1186" i="1"/>
  <c r="CL1186" i="1" s="1"/>
  <c r="CM1186" i="1" s="1"/>
  <c r="CN1186" i="1" s="1"/>
  <c r="CO1186" i="1" s="1"/>
  <c r="CK448" i="1"/>
  <c r="CL448" i="1" s="1"/>
  <c r="CM448" i="1" s="1"/>
  <c r="CN448" i="1" s="1"/>
  <c r="CO448" i="1" s="1"/>
  <c r="CK1195" i="1"/>
  <c r="CL1195" i="1" s="1"/>
  <c r="CM1195" i="1" s="1"/>
  <c r="CN1195" i="1" s="1"/>
  <c r="CO1195" i="1" s="1"/>
  <c r="CK266" i="1"/>
  <c r="CL266" i="1" s="1"/>
  <c r="CM266" i="1" s="1"/>
  <c r="CN266" i="1" s="1"/>
  <c r="CO266" i="1" s="1"/>
  <c r="CK395" i="1"/>
  <c r="CL395" i="1" s="1"/>
  <c r="CM395" i="1" s="1"/>
  <c r="CN395" i="1" s="1"/>
  <c r="CO395" i="1" s="1"/>
  <c r="CP395" i="1" s="1"/>
  <c r="CK1191" i="1"/>
  <c r="CL1191" i="1" s="1"/>
  <c r="CM1191" i="1" s="1"/>
  <c r="CN1191" i="1" s="1"/>
  <c r="CO1191" i="1" s="1"/>
  <c r="CK1187" i="1"/>
  <c r="CL1187" i="1" s="1"/>
  <c r="CM1187" i="1" s="1"/>
  <c r="CN1187" i="1" s="1"/>
  <c r="CO1187" i="1" s="1"/>
  <c r="CK1194" i="1"/>
  <c r="CL1194" i="1" s="1"/>
  <c r="CM1194" i="1" s="1"/>
  <c r="CN1194" i="1" s="1"/>
  <c r="CO1194" i="1" s="1"/>
  <c r="CK305" i="1"/>
  <c r="CL305" i="1" s="1"/>
  <c r="CM305" i="1" s="1"/>
  <c r="CN305" i="1" s="1"/>
  <c r="CO305" i="1" s="1"/>
  <c r="CK325" i="1"/>
  <c r="CL325" i="1" s="1"/>
  <c r="CM325" i="1" s="1"/>
  <c r="CN325" i="1" s="1"/>
  <c r="CO325" i="1" s="1"/>
  <c r="CK291" i="1"/>
  <c r="CL291" i="1" s="1"/>
  <c r="CM291" i="1" s="1"/>
  <c r="CN291" i="1" s="1"/>
  <c r="CO291" i="1" s="1"/>
  <c r="CK218" i="1"/>
  <c r="CL218" i="1" s="1"/>
  <c r="CM218" i="1" s="1"/>
  <c r="CN218" i="1" s="1"/>
  <c r="CO218" i="1" s="1"/>
  <c r="CK217" i="1"/>
  <c r="CL217" i="1" s="1"/>
  <c r="CM217" i="1" s="1"/>
  <c r="CN217" i="1" s="1"/>
  <c r="CO217" i="1" s="1"/>
  <c r="CK215" i="1"/>
  <c r="CL215" i="1" s="1"/>
  <c r="CM215" i="1" s="1"/>
  <c r="CN215" i="1" s="1"/>
  <c r="CO215" i="1" s="1"/>
  <c r="CK327" i="1"/>
  <c r="CL327" i="1" s="1"/>
  <c r="CM327" i="1" s="1"/>
  <c r="CN327" i="1" s="1"/>
  <c r="CO327" i="1" s="1"/>
  <c r="CK443" i="1"/>
  <c r="CL443" i="1" s="1"/>
  <c r="CM443" i="1" s="1"/>
  <c r="CN443" i="1" s="1"/>
  <c r="CO443" i="1" s="1"/>
  <c r="CK1193" i="1"/>
  <c r="CL1193" i="1" s="1"/>
  <c r="CM1193" i="1" s="1"/>
  <c r="CN1193" i="1" s="1"/>
  <c r="CO1193" i="1" s="1"/>
  <c r="CK447" i="1"/>
  <c r="CL447" i="1" s="1"/>
  <c r="CM447" i="1" s="1"/>
  <c r="CN447" i="1" s="1"/>
  <c r="CO447" i="1" s="1"/>
  <c r="CK445" i="1"/>
  <c r="CL445" i="1" s="1"/>
  <c r="CM445" i="1" s="1"/>
  <c r="CN445" i="1" s="1"/>
  <c r="CO445" i="1" s="1"/>
  <c r="CK221" i="1"/>
  <c r="CL221" i="1" s="1"/>
  <c r="CM221" i="1" s="1"/>
  <c r="CN221" i="1" s="1"/>
  <c r="CO221" i="1" s="1"/>
  <c r="CK1192" i="1"/>
  <c r="CL1192" i="1" s="1"/>
  <c r="CM1192" i="1" s="1"/>
  <c r="CN1192" i="1" s="1"/>
  <c r="CO1192" i="1" s="1"/>
  <c r="CK1188" i="1"/>
  <c r="CL1188" i="1" s="1"/>
  <c r="CM1188" i="1" s="1"/>
  <c r="CN1188" i="1" s="1"/>
  <c r="CO1188" i="1" s="1"/>
  <c r="CK401" i="1"/>
  <c r="CL401" i="1" s="1"/>
  <c r="CM401" i="1" s="1"/>
  <c r="CN401" i="1" s="1"/>
  <c r="CO401" i="1" s="1"/>
  <c r="CK296" i="1"/>
  <c r="CL296" i="1" s="1"/>
  <c r="CM296" i="1" s="1"/>
  <c r="CN296" i="1" s="1"/>
  <c r="CO296" i="1" s="1"/>
  <c r="CK292" i="1"/>
  <c r="CL292" i="1" s="1"/>
  <c r="CM292" i="1" s="1"/>
  <c r="CN292" i="1" s="1"/>
  <c r="CO292" i="1" s="1"/>
  <c r="CK1197" i="1"/>
  <c r="CL1197" i="1" s="1"/>
  <c r="CM1197" i="1" s="1"/>
  <c r="CN1197" i="1" s="1"/>
  <c r="CO1197" i="1" s="1"/>
  <c r="CK369" i="1"/>
  <c r="CL369" i="1" s="1"/>
  <c r="CM369" i="1" s="1"/>
  <c r="CN369" i="1" s="1"/>
  <c r="CO369" i="1" s="1"/>
  <c r="CK267" i="1"/>
  <c r="CL267" i="1" s="1"/>
  <c r="CK295" i="1"/>
  <c r="CL295" i="1" s="1"/>
  <c r="CM295" i="1" s="1"/>
  <c r="CN295" i="1" s="1"/>
  <c r="CO295" i="1" s="1"/>
  <c r="CK1196" i="1"/>
  <c r="CL1196" i="1" s="1"/>
  <c r="CM1196" i="1" s="1"/>
  <c r="CN1196" i="1" s="1"/>
  <c r="CO1196" i="1" s="1"/>
  <c r="CK663" i="1"/>
  <c r="CL663" i="1" s="1"/>
  <c r="CM663" i="1" s="1"/>
  <c r="CN663" i="1" s="1"/>
  <c r="CO663" i="1" s="1"/>
  <c r="CK268" i="1"/>
  <c r="CL268" i="1" s="1"/>
  <c r="CM268" i="1" s="1"/>
  <c r="CN268" i="1" s="1"/>
  <c r="CO268" i="1" s="1"/>
  <c r="CK326" i="1"/>
  <c r="CL326" i="1" s="1"/>
  <c r="CM326" i="1" s="1"/>
  <c r="CN326" i="1" s="1"/>
  <c r="CO326" i="1" s="1"/>
  <c r="CK297" i="1"/>
  <c r="CL297" i="1" s="1"/>
  <c r="CM297" i="1" s="1"/>
  <c r="CN297" i="1" s="1"/>
  <c r="CO297" i="1" s="1"/>
  <c r="CK214" i="1"/>
  <c r="CL214" i="1" s="1"/>
  <c r="CM214" i="1" s="1"/>
  <c r="CN214" i="1" s="1"/>
  <c r="CO214" i="1" s="1"/>
  <c r="CK451" i="1"/>
  <c r="CL451" i="1" s="1"/>
  <c r="CM451" i="1" s="1"/>
  <c r="CN451" i="1" s="1"/>
  <c r="CO451" i="1" s="1"/>
  <c r="CK1189" i="1"/>
  <c r="CL1189" i="1" s="1"/>
  <c r="CM1189" i="1" s="1"/>
  <c r="CN1189" i="1" s="1"/>
  <c r="CO1189" i="1" s="1"/>
  <c r="CK449" i="1"/>
  <c r="CL449" i="1" s="1"/>
  <c r="CM449" i="1" s="1"/>
  <c r="CN449" i="1" s="1"/>
  <c r="CO449" i="1" s="1"/>
  <c r="CK374" i="1"/>
  <c r="CL374" i="1" s="1"/>
  <c r="CM374" i="1" s="1"/>
  <c r="CN374" i="1" s="1"/>
  <c r="CO374" i="1" s="1"/>
  <c r="CK265" i="1"/>
  <c r="CL265" i="1" s="1"/>
  <c r="CM265" i="1" s="1"/>
  <c r="CN265" i="1" s="1"/>
  <c r="CO265" i="1" s="1"/>
  <c r="CK219" i="1"/>
  <c r="CL219" i="1" s="1"/>
  <c r="CK216" i="1"/>
  <c r="CL216" i="1" s="1"/>
  <c r="CM216" i="1" s="1"/>
  <c r="CN216" i="1" s="1"/>
  <c r="CO216" i="1" s="1"/>
  <c r="CK294" i="1"/>
  <c r="CL294" i="1" s="1"/>
  <c r="CM294" i="1" s="1"/>
  <c r="CN294" i="1" s="1"/>
  <c r="CO294" i="1" s="1"/>
  <c r="CP220" i="1" l="1"/>
  <c r="CP443" i="1"/>
  <c r="CP1186" i="1"/>
  <c r="CP326" i="1"/>
  <c r="CP293" i="1"/>
  <c r="CP444" i="1"/>
  <c r="CP266" i="1"/>
  <c r="CP1190" i="1"/>
  <c r="CP446" i="1"/>
  <c r="CP217" i="1"/>
  <c r="CP1197" i="1"/>
  <c r="CP300" i="1"/>
  <c r="CP215" i="1"/>
  <c r="CP1187" i="1"/>
  <c r="CP450" i="1"/>
  <c r="CP305" i="1"/>
  <c r="CP448" i="1"/>
  <c r="CP1189" i="1"/>
  <c r="CP451" i="1"/>
  <c r="CP296" i="1"/>
  <c r="CP218" i="1"/>
  <c r="CP291" i="1"/>
  <c r="CP663" i="1"/>
  <c r="CP327" i="1"/>
  <c r="CP221" i="1"/>
  <c r="CP295" i="1"/>
  <c r="CP1194" i="1"/>
  <c r="CP1193" i="1"/>
  <c r="CP447" i="1"/>
  <c r="CP268" i="1"/>
  <c r="CP294" i="1"/>
  <c r="CP292" i="1"/>
  <c r="CP445" i="1"/>
  <c r="CP325" i="1"/>
  <c r="CP214" i="1"/>
  <c r="CM267" i="1"/>
  <c r="CN267" i="1" s="1"/>
  <c r="CO267" i="1" s="1"/>
  <c r="CM219" i="1"/>
  <c r="CN219" i="1" s="1"/>
  <c r="CO219" i="1" s="1"/>
  <c r="CP1192" i="1"/>
  <c r="CP265" i="1"/>
  <c r="CP297" i="1"/>
  <c r="CP449" i="1"/>
  <c r="CP401" i="1"/>
  <c r="CP216" i="1"/>
  <c r="CP374" i="1"/>
  <c r="CP369" i="1"/>
  <c r="CP1191" i="1"/>
  <c r="CP1196" i="1"/>
  <c r="CP1195" i="1"/>
  <c r="CP1188" i="1"/>
  <c r="CP267" i="1" l="1"/>
  <c r="CP219" i="1"/>
  <c r="BS305" i="1" l="1"/>
  <c r="BS300" i="1"/>
  <c r="BS221" i="1"/>
  <c r="BS369" i="1"/>
  <c r="BS291" i="1"/>
  <c r="BS219" i="1"/>
  <c r="CJ4" i="1" l="1"/>
  <c r="CJ5" i="1"/>
  <c r="CJ6" i="1"/>
  <c r="CJ7" i="1"/>
  <c r="CJ8" i="1"/>
  <c r="CJ9" i="1"/>
  <c r="CJ10" i="1"/>
  <c r="CJ11" i="1"/>
  <c r="CJ12" i="1"/>
  <c r="CJ13" i="1"/>
  <c r="CJ14" i="1"/>
  <c r="CJ15" i="1"/>
  <c r="CJ16" i="1"/>
  <c r="CJ17" i="1"/>
  <c r="CJ18" i="1"/>
  <c r="CJ19" i="1"/>
  <c r="CJ20" i="1"/>
  <c r="CJ21" i="1"/>
  <c r="CJ22" i="1"/>
  <c r="CJ23" i="1"/>
  <c r="CJ24" i="1"/>
  <c r="CJ25" i="1"/>
  <c r="CJ26" i="1"/>
  <c r="CJ27" i="1"/>
  <c r="CJ28" i="1"/>
  <c r="CJ29" i="1"/>
  <c r="CJ30" i="1"/>
  <c r="CJ31" i="1"/>
  <c r="CJ32" i="1"/>
  <c r="CJ33" i="1"/>
  <c r="CJ34" i="1"/>
  <c r="CJ35" i="1"/>
  <c r="CJ36" i="1"/>
  <c r="CJ37" i="1"/>
  <c r="CJ38" i="1"/>
  <c r="CJ39" i="1"/>
  <c r="CJ40" i="1"/>
  <c r="CJ41" i="1"/>
  <c r="CJ42" i="1"/>
  <c r="CJ43" i="1"/>
  <c r="CJ44" i="1"/>
  <c r="CJ45" i="1"/>
  <c r="CJ46" i="1"/>
  <c r="CJ47" i="1"/>
  <c r="CJ48" i="1"/>
  <c r="CJ49" i="1"/>
  <c r="CJ50" i="1"/>
  <c r="CJ51" i="1"/>
  <c r="CJ52" i="1"/>
  <c r="CJ53" i="1"/>
  <c r="CJ54" i="1"/>
  <c r="CJ55" i="1"/>
  <c r="CJ56" i="1"/>
  <c r="CJ57" i="1"/>
  <c r="CJ58" i="1"/>
  <c r="CJ59" i="1"/>
  <c r="CJ60" i="1"/>
  <c r="CJ61" i="1"/>
  <c r="CJ108" i="1"/>
  <c r="CJ62" i="1"/>
  <c r="CJ68" i="1"/>
  <c r="CJ64" i="1"/>
  <c r="CJ65" i="1"/>
  <c r="CJ66" i="1"/>
  <c r="CJ109" i="1"/>
  <c r="CJ67" i="1"/>
  <c r="CJ71" i="1"/>
  <c r="CJ69" i="1"/>
  <c r="CJ70" i="1"/>
  <c r="CJ79" i="1"/>
  <c r="CJ72" i="1"/>
  <c r="CJ73" i="1"/>
  <c r="CJ74" i="1"/>
  <c r="CJ81" i="1"/>
  <c r="CJ110" i="1"/>
  <c r="CJ75" i="1"/>
  <c r="CJ76" i="1"/>
  <c r="CJ82" i="1"/>
  <c r="CJ111" i="1"/>
  <c r="CJ112" i="1"/>
  <c r="CJ83" i="1"/>
  <c r="CJ84" i="1"/>
  <c r="CJ113" i="1"/>
  <c r="CJ114" i="1"/>
  <c r="CJ115" i="1"/>
  <c r="CJ77" i="1"/>
  <c r="CJ85" i="1"/>
  <c r="CJ86" i="1"/>
  <c r="CJ87" i="1"/>
  <c r="CJ103" i="1"/>
  <c r="CJ78" i="1"/>
  <c r="CJ116" i="1"/>
  <c r="CJ104" i="1"/>
  <c r="CJ88" i="1"/>
  <c r="CJ89" i="1"/>
  <c r="CJ117" i="1"/>
  <c r="CJ63" i="1"/>
  <c r="CJ118" i="1"/>
  <c r="CJ90" i="1"/>
  <c r="CJ91" i="1"/>
  <c r="CJ92" i="1"/>
  <c r="CJ80" i="1"/>
  <c r="CJ93" i="1"/>
  <c r="CJ94" i="1"/>
  <c r="CJ95" i="1"/>
  <c r="CJ96" i="1"/>
  <c r="CJ119" i="1"/>
  <c r="CJ120" i="1"/>
  <c r="CJ97" i="1"/>
  <c r="CJ98" i="1"/>
  <c r="CJ99" i="1"/>
  <c r="CJ121" i="1"/>
  <c r="CJ122" i="1"/>
  <c r="CJ100" i="1"/>
  <c r="CJ101" i="1"/>
  <c r="CJ105" i="1"/>
  <c r="CJ106" i="1"/>
  <c r="CJ107" i="1"/>
  <c r="CJ102" i="1"/>
  <c r="CJ123" i="1"/>
  <c r="CJ142" i="1"/>
  <c r="CJ124" i="1"/>
  <c r="CJ143" i="1"/>
  <c r="CJ144" i="1"/>
  <c r="CJ145" i="1"/>
  <c r="CJ125" i="1"/>
  <c r="CJ158" i="1"/>
  <c r="CJ223" i="1"/>
  <c r="CJ199" i="1"/>
  <c r="CJ200" i="1"/>
  <c r="CJ146" i="1"/>
  <c r="CJ350" i="1"/>
  <c r="CJ201" i="1"/>
  <c r="CJ405" i="1"/>
  <c r="CJ126" i="1"/>
  <c r="CJ127" i="1"/>
  <c r="CJ363" i="1"/>
  <c r="CJ147" i="1"/>
  <c r="CJ148" i="1"/>
  <c r="CJ128" i="1"/>
  <c r="CJ149" i="1"/>
  <c r="CJ150" i="1"/>
  <c r="CJ406" i="1"/>
  <c r="CJ224" i="1"/>
  <c r="CJ159" i="1"/>
  <c r="CJ160" i="1"/>
  <c r="CJ161" i="1"/>
  <c r="CJ129" i="1"/>
  <c r="CJ151" i="1"/>
  <c r="CJ130" i="1"/>
  <c r="CJ152" i="1"/>
  <c r="CJ131" i="1"/>
  <c r="CJ153" i="1"/>
  <c r="CJ154" i="1"/>
  <c r="CJ132" i="1"/>
  <c r="CJ162" i="1"/>
  <c r="CJ155" i="1"/>
  <c r="CJ156" i="1"/>
  <c r="CJ157" i="1"/>
  <c r="CJ183" i="1"/>
  <c r="CJ133" i="1"/>
  <c r="CJ184" i="1"/>
  <c r="CJ185" i="1"/>
  <c r="CJ270" i="1"/>
  <c r="CJ163" i="1"/>
  <c r="CJ186" i="1"/>
  <c r="CJ187" i="1"/>
  <c r="CJ164" i="1"/>
  <c r="CJ165" i="1"/>
  <c r="CJ188" i="1"/>
  <c r="CJ202" i="1"/>
  <c r="CJ166" i="1"/>
  <c r="CJ189" i="1"/>
  <c r="CJ190" i="1"/>
  <c r="CJ191" i="1"/>
  <c r="CJ134" i="1"/>
  <c r="CJ192" i="1"/>
  <c r="CJ193" i="1"/>
  <c r="CJ194" i="1"/>
  <c r="CJ135" i="1"/>
  <c r="CJ136" i="1"/>
  <c r="CJ176" i="1"/>
  <c r="CJ168" i="1"/>
  <c r="CJ169" i="1"/>
  <c r="CJ137" i="1"/>
  <c r="CJ195" i="1"/>
  <c r="CJ196" i="1"/>
  <c r="CJ197" i="1"/>
  <c r="CJ225" i="1"/>
  <c r="CJ138" i="1"/>
  <c r="CJ198" i="1"/>
  <c r="CJ170" i="1"/>
  <c r="CJ351" i="1"/>
  <c r="CJ139" i="1"/>
  <c r="CJ171" i="1"/>
  <c r="CJ407" i="1"/>
  <c r="CJ140" i="1"/>
  <c r="CJ141" i="1"/>
  <c r="CJ172" i="1"/>
  <c r="CJ203" i="1"/>
  <c r="CJ226" i="1"/>
  <c r="CJ304" i="1"/>
  <c r="CJ352" i="1"/>
  <c r="CJ173" i="1"/>
  <c r="CJ174" i="1"/>
  <c r="CJ353" i="1"/>
  <c r="CJ243" i="1"/>
  <c r="CJ175" i="1"/>
  <c r="CJ227" i="1"/>
  <c r="CJ204" i="1"/>
  <c r="CJ242" i="1"/>
  <c r="CJ228" i="1"/>
  <c r="CJ354" i="1"/>
  <c r="CJ229" i="1"/>
  <c r="CJ230" i="1"/>
  <c r="CJ408" i="1"/>
  <c r="CJ231" i="1"/>
  <c r="CJ409" i="1"/>
  <c r="CJ205" i="1"/>
  <c r="CJ232" i="1"/>
  <c r="CJ233" i="1"/>
  <c r="CJ211" i="1"/>
  <c r="CJ207" i="1"/>
  <c r="CJ167" i="1"/>
  <c r="CJ234" i="1"/>
  <c r="CJ235" i="1"/>
  <c r="CJ177" i="1"/>
  <c r="CJ178" i="1"/>
  <c r="CJ410" i="1"/>
  <c r="CJ236" i="1"/>
  <c r="CJ237" i="1"/>
  <c r="CJ179" i="1"/>
  <c r="CJ238" i="1"/>
  <c r="CJ180" i="1"/>
  <c r="CJ181" i="1"/>
  <c r="CJ239" i="1"/>
  <c r="CJ240" i="1"/>
  <c r="CJ241" i="1"/>
  <c r="CJ182" i="1"/>
  <c r="CJ244" i="1"/>
  <c r="CJ271" i="1"/>
  <c r="CJ272" i="1"/>
  <c r="CJ273" i="1"/>
  <c r="CJ274" i="1"/>
  <c r="CJ208" i="1"/>
  <c r="CJ275" i="1"/>
  <c r="CJ209" i="1"/>
  <c r="CJ276" i="1"/>
  <c r="CJ364" i="1"/>
  <c r="CJ365" i="1"/>
  <c r="CJ411" i="1"/>
  <c r="CJ366" i="1"/>
  <c r="CJ210" i="1"/>
  <c r="CJ367" i="1"/>
  <c r="CJ368" i="1"/>
  <c r="CJ277" i="1"/>
  <c r="CJ245" i="1"/>
  <c r="CJ412" i="1"/>
  <c r="CJ466" i="1"/>
  <c r="CJ336" i="1"/>
  <c r="CJ278" i="1"/>
  <c r="CJ385" i="1"/>
  <c r="CJ396" i="1"/>
  <c r="CJ206" i="1"/>
  <c r="CJ337" i="1"/>
  <c r="CJ279" i="1"/>
  <c r="CJ280" i="1"/>
  <c r="CJ212" i="1"/>
  <c r="CJ213" i="1"/>
  <c r="CJ338" i="1"/>
  <c r="CJ339" i="1"/>
  <c r="CJ281" i="1"/>
  <c r="CJ282" i="1"/>
  <c r="CJ413" i="1"/>
  <c r="CJ322" i="1"/>
  <c r="CJ397" i="1"/>
  <c r="CJ476" i="1"/>
  <c r="CJ341" i="1"/>
  <c r="CJ342" i="1"/>
  <c r="CJ246" i="1"/>
  <c r="CJ415" i="1"/>
  <c r="CJ283" i="1"/>
  <c r="CJ416" i="1"/>
  <c r="CJ284" i="1"/>
  <c r="CJ417" i="1"/>
  <c r="CJ285" i="1"/>
  <c r="CJ286" i="1"/>
  <c r="CJ418" i="1"/>
  <c r="CJ570" i="1"/>
  <c r="CJ420" i="1"/>
  <c r="CJ340" i="1"/>
  <c r="CJ421" i="1"/>
  <c r="CJ247" i="1"/>
  <c r="CJ306" i="1"/>
  <c r="CJ287" i="1"/>
  <c r="CJ307" i="1"/>
  <c r="CJ422" i="1"/>
  <c r="CJ248" i="1"/>
  <c r="CJ249" i="1"/>
  <c r="CJ423" i="1"/>
  <c r="CJ250" i="1"/>
  <c r="CJ308" i="1"/>
  <c r="CJ251" i="1"/>
  <c r="CJ252" i="1"/>
  <c r="CJ309" i="1"/>
  <c r="CJ253" i="1"/>
  <c r="CJ310" i="1"/>
  <c r="CJ424" i="1"/>
  <c r="CJ254" i="1"/>
  <c r="CJ404" i="1"/>
  <c r="CJ255" i="1"/>
  <c r="CJ311" i="1"/>
  <c r="CJ312" i="1"/>
  <c r="CJ256" i="1"/>
  <c r="CJ257" i="1"/>
  <c r="CJ313" i="1"/>
  <c r="CJ314" i="1"/>
  <c r="CJ288" i="1"/>
  <c r="CJ289" i="1"/>
  <c r="CJ398" i="1"/>
  <c r="CJ462" i="1"/>
  <c r="CJ370" i="1"/>
  <c r="CJ371" i="1"/>
  <c r="CJ372" i="1"/>
  <c r="CJ315" i="1"/>
  <c r="CJ343" i="1"/>
  <c r="CJ316" i="1"/>
  <c r="CJ430" i="1"/>
  <c r="CJ428" i="1"/>
  <c r="CJ425" i="1"/>
  <c r="CJ505" i="1"/>
  <c r="CJ455" i="1"/>
  <c r="CJ426" i="1"/>
  <c r="CJ317" i="1"/>
  <c r="CJ456" i="1"/>
  <c r="CJ355" i="1"/>
  <c r="CJ318" i="1"/>
  <c r="CJ319" i="1"/>
  <c r="CJ290" i="1"/>
  <c r="CJ320" i="1"/>
  <c r="CJ427" i="1"/>
  <c r="CJ344" i="1"/>
  <c r="CJ328" i="1"/>
  <c r="CJ457" i="1"/>
  <c r="CJ458" i="1"/>
  <c r="CJ356" i="1"/>
  <c r="CJ321" i="1"/>
  <c r="CJ258" i="1"/>
  <c r="CJ329" i="1"/>
  <c r="CJ459" i="1"/>
  <c r="CJ460" i="1"/>
  <c r="CJ453" i="1"/>
  <c r="CJ461" i="1"/>
  <c r="CJ454" i="1"/>
  <c r="CJ259" i="1"/>
  <c r="CJ260" i="1"/>
  <c r="CJ261" i="1"/>
  <c r="CJ262" i="1"/>
  <c r="CJ263" i="1"/>
  <c r="CJ357" i="1"/>
  <c r="CJ431" i="1"/>
  <c r="CJ432" i="1"/>
  <c r="CJ464" i="1"/>
  <c r="CJ465" i="1"/>
  <c r="CJ433" i="1"/>
  <c r="CJ358" i="1"/>
  <c r="CJ359" i="1"/>
  <c r="CJ434" i="1"/>
  <c r="CJ373" i="1"/>
  <c r="CJ386" i="1"/>
  <c r="CJ435" i="1"/>
  <c r="CJ387" i="1"/>
  <c r="CJ436" i="1"/>
  <c r="CJ345" i="1"/>
  <c r="CJ601" i="1"/>
  <c r="CJ346" i="1"/>
  <c r="CJ437" i="1"/>
  <c r="CJ438" i="1"/>
  <c r="CJ467" i="1"/>
  <c r="CJ1118" i="1"/>
  <c r="CJ347" i="1"/>
  <c r="CJ469" i="1"/>
  <c r="CJ348" i="1"/>
  <c r="CJ360" i="1"/>
  <c r="CJ349" i="1"/>
  <c r="CJ470" i="1"/>
  <c r="CJ471" i="1"/>
  <c r="CJ439" i="1"/>
  <c r="CJ264" i="1"/>
  <c r="CJ472" i="1"/>
  <c r="CJ376" i="1"/>
  <c r="CJ361" i="1"/>
  <c r="CJ362" i="1"/>
  <c r="CJ473" i="1"/>
  <c r="CJ474" i="1"/>
  <c r="CJ299" i="1"/>
  <c r="CJ301" i="1"/>
  <c r="CJ419" i="1"/>
  <c r="CJ389" i="1"/>
  <c r="CJ388" i="1"/>
  <c r="CJ487" i="1"/>
  <c r="CJ477" i="1"/>
  <c r="CJ478" i="1"/>
  <c r="CJ479" i="1"/>
  <c r="CJ480" i="1"/>
  <c r="CJ606" i="1"/>
  <c r="CJ482" i="1"/>
  <c r="CJ483" i="1"/>
  <c r="CJ484" i="1"/>
  <c r="CJ485" i="1"/>
  <c r="CJ486" i="1"/>
  <c r="CJ463" i="1"/>
  <c r="CJ488" i="1"/>
  <c r="CJ489" i="1"/>
  <c r="CJ490" i="1"/>
  <c r="CJ491" i="1"/>
  <c r="CJ492" i="1"/>
  <c r="CJ377" i="1"/>
  <c r="CJ390" i="1"/>
  <c r="CJ493" i="1"/>
  <c r="CJ494" i="1"/>
  <c r="CJ495" i="1"/>
  <c r="CJ496" i="1"/>
  <c r="CJ638" i="1"/>
  <c r="CJ498" i="1"/>
  <c r="CJ499" i="1"/>
  <c r="CJ500" i="1"/>
  <c r="CJ501" i="1"/>
  <c r="CJ502" i="1"/>
  <c r="CJ503" i="1"/>
  <c r="CJ504" i="1"/>
  <c r="CJ510" i="1"/>
  <c r="CJ506" i="1"/>
  <c r="CJ507" i="1"/>
  <c r="CJ508" i="1"/>
  <c r="CJ509" i="1"/>
  <c r="CJ669" i="1"/>
  <c r="CJ511" i="1"/>
  <c r="CJ512" i="1"/>
  <c r="CJ513" i="1"/>
  <c r="CJ514" i="1"/>
  <c r="CJ515" i="1"/>
  <c r="CJ516" i="1"/>
  <c r="CJ517" i="1"/>
  <c r="CJ518" i="1"/>
  <c r="CJ519" i="1"/>
  <c r="CJ402" i="1"/>
  <c r="CJ520" i="1"/>
  <c r="CJ521" i="1"/>
  <c r="CJ522" i="1"/>
  <c r="CJ523" i="1"/>
  <c r="CJ524" i="1"/>
  <c r="CJ525" i="1"/>
  <c r="CJ526" i="1"/>
  <c r="CJ527" i="1"/>
  <c r="CJ330" i="1"/>
  <c r="CJ528" i="1"/>
  <c r="CJ529" i="1"/>
  <c r="CJ530" i="1"/>
  <c r="CJ531" i="1"/>
  <c r="CJ532" i="1"/>
  <c r="CJ533" i="1"/>
  <c r="CJ534" i="1"/>
  <c r="CJ535" i="1"/>
  <c r="CJ536" i="1"/>
  <c r="CJ399" i="1"/>
  <c r="CJ391" i="1"/>
  <c r="CJ537" i="1"/>
  <c r="CJ538" i="1"/>
  <c r="CJ539" i="1"/>
  <c r="CJ540" i="1"/>
  <c r="CJ541" i="1"/>
  <c r="CJ269" i="1"/>
  <c r="CJ542" i="1"/>
  <c r="CJ846" i="1"/>
  <c r="CJ543" i="1"/>
  <c r="CJ544" i="1"/>
  <c r="CJ545" i="1"/>
  <c r="CJ546" i="1"/>
  <c r="CJ547" i="1"/>
  <c r="CJ440" i="1"/>
  <c r="CJ548" i="1"/>
  <c r="CJ549" i="1"/>
  <c r="CJ550" i="1"/>
  <c r="CJ551" i="1"/>
  <c r="CJ552" i="1"/>
  <c r="CJ596" i="1"/>
  <c r="CJ554" i="1"/>
  <c r="CJ555" i="1"/>
  <c r="CJ556" i="1"/>
  <c r="CJ557" i="1"/>
  <c r="CJ441" i="1"/>
  <c r="CJ558" i="1"/>
  <c r="CJ559" i="1"/>
  <c r="CJ560" i="1"/>
  <c r="CJ561" i="1"/>
  <c r="CJ671" i="1"/>
  <c r="CJ562" i="1"/>
  <c r="CJ563" i="1"/>
  <c r="CJ670" i="1"/>
  <c r="CJ564" i="1"/>
  <c r="CJ565" i="1"/>
  <c r="CJ566" i="1"/>
  <c r="CJ567" i="1"/>
  <c r="CJ568" i="1"/>
  <c r="CJ569" i="1"/>
  <c r="CJ578" i="1"/>
  <c r="CJ571" i="1"/>
  <c r="CJ572" i="1"/>
  <c r="CJ573" i="1"/>
  <c r="CJ574" i="1"/>
  <c r="CJ575" i="1"/>
  <c r="CJ378" i="1"/>
  <c r="CJ576" i="1"/>
  <c r="CJ577" i="1"/>
  <c r="CJ673" i="1"/>
  <c r="CJ579" i="1"/>
  <c r="CJ580" i="1"/>
  <c r="CJ581" i="1"/>
  <c r="CJ582" i="1"/>
  <c r="CJ331" i="1"/>
  <c r="CJ583" i="1"/>
  <c r="CJ584" i="1"/>
  <c r="CJ585" i="1"/>
  <c r="CJ586" i="1"/>
  <c r="CJ587" i="1"/>
  <c r="CJ588" i="1"/>
  <c r="CJ589" i="1"/>
  <c r="CJ590" i="1"/>
  <c r="CJ591" i="1"/>
  <c r="CJ592" i="1"/>
  <c r="CJ593" i="1"/>
  <c r="CJ594" i="1"/>
  <c r="CJ595" i="1"/>
  <c r="CJ452" i="1"/>
  <c r="CJ597" i="1"/>
  <c r="CJ598" i="1"/>
  <c r="CJ332" i="1"/>
  <c r="CJ599" i="1"/>
  <c r="CJ222" i="1"/>
  <c r="CJ600" i="1"/>
  <c r="CJ481" i="1"/>
  <c r="CJ602" i="1"/>
  <c r="CJ603" i="1"/>
  <c r="CJ604" i="1"/>
  <c r="CJ605" i="1"/>
  <c r="CJ672" i="1"/>
  <c r="CJ607" i="1"/>
  <c r="CJ400" i="1"/>
  <c r="CJ608" i="1"/>
  <c r="CJ475" i="1"/>
  <c r="CJ609" i="1"/>
  <c r="CJ674" i="1"/>
  <c r="CJ610" i="1"/>
  <c r="CJ611" i="1"/>
  <c r="CJ612" i="1"/>
  <c r="CJ613" i="1"/>
  <c r="CJ675" i="1"/>
  <c r="CJ614" i="1"/>
  <c r="CJ615" i="1"/>
  <c r="CJ676" i="1"/>
  <c r="CJ616" i="1"/>
  <c r="CJ617" i="1"/>
  <c r="CJ618" i="1"/>
  <c r="CJ619" i="1"/>
  <c r="CJ620" i="1"/>
  <c r="CJ677" i="1"/>
  <c r="CJ680" i="1"/>
  <c r="CJ621" i="1"/>
  <c r="CJ622" i="1"/>
  <c r="CJ623" i="1"/>
  <c r="CJ1033" i="1"/>
  <c r="CJ624" i="1"/>
  <c r="CJ625" i="1"/>
  <c r="CJ679" i="1"/>
  <c r="CJ627" i="1"/>
  <c r="CJ635" i="1"/>
  <c r="CJ629" i="1"/>
  <c r="CJ630" i="1"/>
  <c r="CJ333" i="1"/>
  <c r="CJ652" i="1"/>
  <c r="CJ429" i="1"/>
  <c r="CJ632" i="1"/>
  <c r="CJ631" i="1"/>
  <c r="CJ634" i="1"/>
  <c r="CJ633" i="1"/>
  <c r="CJ636" i="1"/>
  <c r="CJ392" i="1"/>
  <c r="CJ637" i="1"/>
  <c r="CJ1069" i="1"/>
  <c r="CJ639" i="1"/>
  <c r="CJ640" i="1"/>
  <c r="CJ1081" i="1"/>
  <c r="CJ403" i="1"/>
  <c r="CJ334" i="1"/>
  <c r="CJ642" i="1"/>
  <c r="CJ298" i="1"/>
  <c r="CJ643" i="1"/>
  <c r="CJ302" i="1"/>
  <c r="CJ644" i="1"/>
  <c r="CJ645" i="1"/>
  <c r="CJ646" i="1"/>
  <c r="CJ647" i="1"/>
  <c r="CJ323" i="1"/>
  <c r="CJ648" i="1"/>
  <c r="CJ649" i="1"/>
  <c r="CJ650" i="1"/>
  <c r="CJ303" i="1"/>
  <c r="CJ651" i="1"/>
  <c r="CJ641" i="1"/>
  <c r="CJ653" i="1"/>
  <c r="CJ553" i="1"/>
  <c r="CJ654" i="1"/>
  <c r="CJ655" i="1"/>
  <c r="CJ656" i="1"/>
  <c r="CJ657" i="1"/>
  <c r="CJ393" i="1"/>
  <c r="CJ658" i="1"/>
  <c r="CJ335" i="1"/>
  <c r="CJ659" i="1"/>
  <c r="CJ394" i="1"/>
  <c r="CJ660" i="1"/>
  <c r="CJ661" i="1"/>
  <c r="CJ683" i="1"/>
  <c r="CJ684" i="1"/>
  <c r="CJ685" i="1"/>
  <c r="CJ686" i="1"/>
  <c r="CJ687" i="1"/>
  <c r="CJ688" i="1"/>
  <c r="CJ689" i="1"/>
  <c r="CJ442" i="1"/>
  <c r="CJ690" i="1"/>
  <c r="CJ691" i="1"/>
  <c r="CJ692" i="1"/>
  <c r="CJ693" i="1"/>
  <c r="CJ694" i="1"/>
  <c r="CJ695" i="1"/>
  <c r="CJ696" i="1"/>
  <c r="CJ697" i="1"/>
  <c r="CJ698" i="1"/>
  <c r="CJ699" i="1"/>
  <c r="CJ700" i="1"/>
  <c r="CJ701" i="1"/>
  <c r="CJ324" i="1"/>
  <c r="CJ702" i="1"/>
  <c r="CJ703" i="1"/>
  <c r="CJ704" i="1"/>
  <c r="CJ705" i="1"/>
  <c r="CJ706" i="1"/>
  <c r="CJ707" i="1"/>
  <c r="CJ708" i="1"/>
  <c r="CJ709" i="1"/>
  <c r="CJ710" i="1"/>
  <c r="CJ711" i="1"/>
  <c r="CJ712" i="1"/>
  <c r="CJ713" i="1"/>
  <c r="CJ714" i="1"/>
  <c r="CJ715" i="1"/>
  <c r="CJ716" i="1"/>
  <c r="CJ717" i="1"/>
  <c r="CJ718" i="1"/>
  <c r="CJ719" i="1"/>
  <c r="CJ720" i="1"/>
  <c r="CJ721" i="1"/>
  <c r="CJ722" i="1"/>
  <c r="CJ723" i="1"/>
  <c r="CJ724" i="1"/>
  <c r="CJ725" i="1"/>
  <c r="CJ726" i="1"/>
  <c r="CJ727" i="1"/>
  <c r="CJ728" i="1"/>
  <c r="CJ729" i="1"/>
  <c r="CJ730" i="1"/>
  <c r="CJ731" i="1"/>
  <c r="CJ732" i="1"/>
  <c r="CJ733" i="1"/>
  <c r="CJ734" i="1"/>
  <c r="CJ735" i="1"/>
  <c r="CJ736" i="1"/>
  <c r="CJ737" i="1"/>
  <c r="CJ738" i="1"/>
  <c r="CJ739" i="1"/>
  <c r="CJ740" i="1"/>
  <c r="CJ741" i="1"/>
  <c r="CJ742" i="1"/>
  <c r="CJ743" i="1"/>
  <c r="CJ744" i="1"/>
  <c r="CJ745" i="1"/>
  <c r="CJ746" i="1"/>
  <c r="CJ747" i="1"/>
  <c r="CJ748" i="1"/>
  <c r="CJ749" i="1"/>
  <c r="CJ750" i="1"/>
  <c r="CJ751" i="1"/>
  <c r="CJ752" i="1"/>
  <c r="CJ753" i="1"/>
  <c r="CJ754" i="1"/>
  <c r="CJ755" i="1"/>
  <c r="CJ756" i="1"/>
  <c r="CJ757" i="1"/>
  <c r="CJ758" i="1"/>
  <c r="CJ759" i="1"/>
  <c r="CJ760" i="1"/>
  <c r="CJ761" i="1"/>
  <c r="CJ762" i="1"/>
  <c r="CJ763" i="1"/>
  <c r="CJ667" i="1"/>
  <c r="CJ764" i="1"/>
  <c r="CJ765" i="1"/>
  <c r="CJ766" i="1"/>
  <c r="CJ767" i="1"/>
  <c r="CJ768" i="1"/>
  <c r="CJ769" i="1"/>
  <c r="CJ770" i="1"/>
  <c r="CJ771" i="1"/>
  <c r="CJ772" i="1"/>
  <c r="CJ773" i="1"/>
  <c r="CJ774" i="1"/>
  <c r="CJ668" i="1"/>
  <c r="CJ775" i="1"/>
  <c r="CJ776" i="1"/>
  <c r="CJ777" i="1"/>
  <c r="CJ778" i="1"/>
  <c r="CJ779" i="1"/>
  <c r="CJ780" i="1"/>
  <c r="CJ781" i="1"/>
  <c r="CJ782" i="1"/>
  <c r="CJ783" i="1"/>
  <c r="CJ784" i="1"/>
  <c r="CJ785" i="1"/>
  <c r="CJ786" i="1"/>
  <c r="CJ787" i="1"/>
  <c r="CJ788" i="1"/>
  <c r="CJ789" i="1"/>
  <c r="CJ790" i="1"/>
  <c r="CJ791" i="1"/>
  <c r="CJ792" i="1"/>
  <c r="CJ793" i="1"/>
  <c r="CJ794" i="1"/>
  <c r="CJ795" i="1"/>
  <c r="CJ796" i="1"/>
  <c r="CJ797" i="1"/>
  <c r="CJ798" i="1"/>
  <c r="CJ799" i="1"/>
  <c r="CJ800" i="1"/>
  <c r="CJ801" i="1"/>
  <c r="CJ802" i="1"/>
  <c r="CJ803" i="1"/>
  <c r="CJ804" i="1"/>
  <c r="CJ805" i="1"/>
  <c r="CJ806" i="1"/>
  <c r="CJ807" i="1"/>
  <c r="CJ808" i="1"/>
  <c r="CJ809" i="1"/>
  <c r="CJ810" i="1"/>
  <c r="CJ811" i="1"/>
  <c r="CJ812" i="1"/>
  <c r="CJ813" i="1"/>
  <c r="CJ814" i="1"/>
  <c r="CJ815" i="1"/>
  <c r="CJ816" i="1"/>
  <c r="CJ817" i="1"/>
  <c r="CJ818" i="1"/>
  <c r="CJ819" i="1"/>
  <c r="CJ820" i="1"/>
  <c r="CJ821" i="1"/>
  <c r="CJ822" i="1"/>
  <c r="CJ823" i="1"/>
  <c r="CJ824" i="1"/>
  <c r="CJ825" i="1"/>
  <c r="CJ826" i="1"/>
  <c r="CJ827" i="1"/>
  <c r="CJ828" i="1"/>
  <c r="CJ829" i="1"/>
  <c r="CJ830" i="1"/>
  <c r="CJ831" i="1"/>
  <c r="CJ832" i="1"/>
  <c r="CJ833" i="1"/>
  <c r="CJ834" i="1"/>
  <c r="CJ835" i="1"/>
  <c r="CJ836" i="1"/>
  <c r="CJ837" i="1"/>
  <c r="CJ838" i="1"/>
  <c r="CJ839" i="1"/>
  <c r="CJ840" i="1"/>
  <c r="CJ841" i="1"/>
  <c r="CJ842" i="1"/>
  <c r="CJ843" i="1"/>
  <c r="CJ844" i="1"/>
  <c r="CJ845" i="1"/>
  <c r="CJ682" i="1"/>
  <c r="CJ847" i="1"/>
  <c r="CJ848" i="1"/>
  <c r="CJ849" i="1"/>
  <c r="CJ850" i="1"/>
  <c r="CJ851" i="1"/>
  <c r="CJ852" i="1"/>
  <c r="CJ853" i="1"/>
  <c r="CJ854" i="1"/>
  <c r="CJ855" i="1"/>
  <c r="CJ856" i="1"/>
  <c r="CJ857" i="1"/>
  <c r="CJ858" i="1"/>
  <c r="CJ859" i="1"/>
  <c r="CJ860" i="1"/>
  <c r="CJ861" i="1"/>
  <c r="CJ862" i="1"/>
  <c r="CJ863" i="1"/>
  <c r="CJ864" i="1"/>
  <c r="CJ865" i="1"/>
  <c r="CJ866" i="1"/>
  <c r="CJ867" i="1"/>
  <c r="CJ868" i="1"/>
  <c r="CJ869" i="1"/>
  <c r="CJ870" i="1"/>
  <c r="CJ871" i="1"/>
  <c r="CJ872" i="1"/>
  <c r="CJ873" i="1"/>
  <c r="CJ874" i="1"/>
  <c r="CJ875" i="1"/>
  <c r="CJ876" i="1"/>
  <c r="CJ877" i="1"/>
  <c r="CJ878" i="1"/>
  <c r="CJ662" i="1"/>
  <c r="CJ879" i="1"/>
  <c r="CJ880" i="1"/>
  <c r="CJ881" i="1"/>
  <c r="CJ882" i="1"/>
  <c r="CJ883" i="1"/>
  <c r="CJ884" i="1"/>
  <c r="CJ885" i="1"/>
  <c r="CJ886" i="1"/>
  <c r="CJ887" i="1"/>
  <c r="CJ888" i="1"/>
  <c r="CJ889" i="1"/>
  <c r="CJ890" i="1"/>
  <c r="CJ891" i="1"/>
  <c r="CJ892" i="1"/>
  <c r="CJ893" i="1"/>
  <c r="CJ894" i="1"/>
  <c r="CJ895" i="1"/>
  <c r="CJ896" i="1"/>
  <c r="CJ897" i="1"/>
  <c r="CJ898" i="1"/>
  <c r="CJ899" i="1"/>
  <c r="CJ900" i="1"/>
  <c r="CJ901" i="1"/>
  <c r="CJ902" i="1"/>
  <c r="CJ903" i="1"/>
  <c r="CJ904" i="1"/>
  <c r="CJ905" i="1"/>
  <c r="CJ906" i="1"/>
  <c r="CJ907" i="1"/>
  <c r="CJ908" i="1"/>
  <c r="CJ909" i="1"/>
  <c r="CJ910" i="1"/>
  <c r="CJ911" i="1"/>
  <c r="CJ912" i="1"/>
  <c r="CJ913" i="1"/>
  <c r="CJ914" i="1"/>
  <c r="CJ915" i="1"/>
  <c r="CJ916" i="1"/>
  <c r="CJ917" i="1"/>
  <c r="CJ918" i="1"/>
  <c r="CJ919" i="1"/>
  <c r="CJ920" i="1"/>
  <c r="CJ921" i="1"/>
  <c r="CJ922" i="1"/>
  <c r="CJ923" i="1"/>
  <c r="CJ924" i="1"/>
  <c r="CJ925" i="1"/>
  <c r="CJ926" i="1"/>
  <c r="CJ927" i="1"/>
  <c r="CJ928" i="1"/>
  <c r="CJ929" i="1"/>
  <c r="CJ930" i="1"/>
  <c r="CJ931" i="1"/>
  <c r="CJ932" i="1"/>
  <c r="CJ933" i="1"/>
  <c r="CJ934" i="1"/>
  <c r="CJ935" i="1"/>
  <c r="CJ936" i="1"/>
  <c r="CJ937" i="1"/>
  <c r="CJ938" i="1"/>
  <c r="CJ939" i="1"/>
  <c r="CJ940" i="1"/>
  <c r="CJ941" i="1"/>
  <c r="CJ942" i="1"/>
  <c r="CJ943" i="1"/>
  <c r="CJ944" i="1"/>
  <c r="CJ945" i="1"/>
  <c r="CJ946" i="1"/>
  <c r="CJ947" i="1"/>
  <c r="CJ948" i="1"/>
  <c r="CJ949" i="1"/>
  <c r="CJ950" i="1"/>
  <c r="CJ951" i="1"/>
  <c r="CJ952" i="1"/>
  <c r="CJ953" i="1"/>
  <c r="CJ954" i="1"/>
  <c r="CJ955" i="1"/>
  <c r="CJ956" i="1"/>
  <c r="CJ957" i="1"/>
  <c r="CJ958" i="1"/>
  <c r="CJ959" i="1"/>
  <c r="CJ960" i="1"/>
  <c r="CJ961" i="1"/>
  <c r="CJ962" i="1"/>
  <c r="CJ963" i="1"/>
  <c r="CJ964" i="1"/>
  <c r="CJ965" i="1"/>
  <c r="CJ966" i="1"/>
  <c r="CJ967" i="1"/>
  <c r="CJ968" i="1"/>
  <c r="CJ969" i="1"/>
  <c r="CJ970" i="1"/>
  <c r="CJ971" i="1"/>
  <c r="CJ972" i="1"/>
  <c r="CJ973" i="1"/>
  <c r="CJ974" i="1"/>
  <c r="CJ975" i="1"/>
  <c r="CJ976" i="1"/>
  <c r="CJ977" i="1"/>
  <c r="CJ978" i="1"/>
  <c r="CJ979" i="1"/>
  <c r="CJ980" i="1"/>
  <c r="CJ981" i="1"/>
  <c r="CJ982" i="1"/>
  <c r="CJ983" i="1"/>
  <c r="CJ984" i="1"/>
  <c r="CJ985" i="1"/>
  <c r="CJ986" i="1"/>
  <c r="CJ987" i="1"/>
  <c r="CJ988" i="1"/>
  <c r="CJ989" i="1"/>
  <c r="CJ990" i="1"/>
  <c r="CJ991" i="1"/>
  <c r="CJ992" i="1"/>
  <c r="CJ993" i="1"/>
  <c r="CJ994" i="1"/>
  <c r="CJ995" i="1"/>
  <c r="CJ996" i="1"/>
  <c r="CJ997" i="1"/>
  <c r="CJ998" i="1"/>
  <c r="CJ999" i="1"/>
  <c r="CJ1000" i="1"/>
  <c r="CJ1001" i="1"/>
  <c r="CJ1002" i="1"/>
  <c r="CJ1003" i="1"/>
  <c r="CJ1004" i="1"/>
  <c r="CJ1005" i="1"/>
  <c r="CJ1006" i="1"/>
  <c r="CJ1007" i="1"/>
  <c r="CJ1008" i="1"/>
  <c r="CJ1009" i="1"/>
  <c r="CJ1010" i="1"/>
  <c r="CJ1011" i="1"/>
  <c r="CJ1012" i="1"/>
  <c r="CJ1013" i="1"/>
  <c r="CJ1014" i="1"/>
  <c r="CJ1015" i="1"/>
  <c r="CJ1016" i="1"/>
  <c r="CJ1017" i="1"/>
  <c r="CJ681" i="1"/>
  <c r="CJ1019" i="1"/>
  <c r="CJ1020" i="1"/>
  <c r="CJ1021" i="1"/>
  <c r="CJ1022" i="1"/>
  <c r="CJ1023" i="1"/>
  <c r="CJ1024" i="1"/>
  <c r="CJ468" i="1"/>
  <c r="CJ1026" i="1"/>
  <c r="CJ1027" i="1"/>
  <c r="CJ1028" i="1"/>
  <c r="CJ1029" i="1"/>
  <c r="CJ1030" i="1"/>
  <c r="CJ1031" i="1"/>
  <c r="CJ1120" i="1"/>
  <c r="CJ1204" i="1"/>
  <c r="CJ1034" i="1"/>
  <c r="CJ1035" i="1"/>
  <c r="CJ1036" i="1"/>
  <c r="CJ1037" i="1"/>
  <c r="CJ1038" i="1"/>
  <c r="CJ1124" i="1"/>
  <c r="CJ1040" i="1"/>
  <c r="CJ1041" i="1"/>
  <c r="CJ1042" i="1"/>
  <c r="CJ1043" i="1"/>
  <c r="CJ1044" i="1"/>
  <c r="CJ1045" i="1"/>
  <c r="CJ1127" i="1"/>
  <c r="CJ1047" i="1"/>
  <c r="CJ1048" i="1"/>
  <c r="CJ1049" i="1"/>
  <c r="CJ1050" i="1"/>
  <c r="CJ1051" i="1"/>
  <c r="CJ1052" i="1"/>
  <c r="CJ1018" i="1"/>
  <c r="CJ1054" i="1"/>
  <c r="CJ1055" i="1"/>
  <c r="CJ1056" i="1"/>
  <c r="CJ1057" i="1"/>
  <c r="CJ1058" i="1"/>
  <c r="CJ1032" i="1"/>
  <c r="CJ1060" i="1"/>
  <c r="CJ1061" i="1"/>
  <c r="CJ1062" i="1"/>
  <c r="CJ1095" i="1"/>
  <c r="CJ1064" i="1"/>
  <c r="CJ1065" i="1"/>
  <c r="CJ1066" i="1"/>
  <c r="CJ1067" i="1"/>
  <c r="CJ1068" i="1"/>
  <c r="CJ1101" i="1"/>
  <c r="CJ1070" i="1"/>
  <c r="CJ1071" i="1"/>
  <c r="CJ1072" i="1"/>
  <c r="CJ1073" i="1"/>
  <c r="CJ1106" i="1"/>
  <c r="CJ1075" i="1"/>
  <c r="CJ1076" i="1"/>
  <c r="CJ1077" i="1"/>
  <c r="CJ1078" i="1"/>
  <c r="CJ1079" i="1"/>
  <c r="CJ1080" i="1"/>
  <c r="CJ1111" i="1"/>
  <c r="CJ1082" i="1"/>
  <c r="CJ1083" i="1"/>
  <c r="CJ1084" i="1"/>
  <c r="CJ1085" i="1"/>
  <c r="CJ1086" i="1"/>
  <c r="CJ1087" i="1"/>
  <c r="CJ1088" i="1"/>
  <c r="CJ1089" i="1"/>
  <c r="CJ1090" i="1"/>
  <c r="CJ1046" i="1"/>
  <c r="CJ1092" i="1"/>
  <c r="CJ1093" i="1"/>
  <c r="CJ1094" i="1"/>
  <c r="CJ1059" i="1"/>
  <c r="CJ1096" i="1"/>
  <c r="CJ1097" i="1"/>
  <c r="CJ1098" i="1"/>
  <c r="CJ1099" i="1"/>
  <c r="CJ1100" i="1"/>
  <c r="CJ1074" i="1"/>
  <c r="CJ1102" i="1"/>
  <c r="CJ1103" i="1"/>
  <c r="CJ1104" i="1"/>
  <c r="CJ1105" i="1"/>
  <c r="CJ626" i="1"/>
  <c r="CJ1107" i="1"/>
  <c r="CJ1108" i="1"/>
  <c r="CJ1109" i="1"/>
  <c r="CJ1110" i="1"/>
  <c r="CJ1063" i="1"/>
  <c r="CJ1112" i="1"/>
  <c r="CJ1113" i="1"/>
  <c r="CJ1114" i="1"/>
  <c r="CJ1115" i="1"/>
  <c r="CJ1116" i="1"/>
  <c r="CJ1117" i="1"/>
  <c r="CJ1091" i="1"/>
  <c r="CJ1119" i="1"/>
  <c r="CJ1053" i="1"/>
  <c r="CJ1121" i="1"/>
  <c r="CJ1122" i="1"/>
  <c r="CJ1123" i="1"/>
  <c r="CJ1129" i="1"/>
  <c r="CJ1125" i="1"/>
  <c r="CJ1126" i="1"/>
  <c r="CJ1132" i="1"/>
  <c r="CJ1128" i="1"/>
  <c r="CJ1039" i="1"/>
  <c r="CJ1130" i="1"/>
  <c r="CJ1131" i="1"/>
  <c r="CJ1025" i="1"/>
  <c r="CJ1133" i="1"/>
  <c r="CJ1134" i="1"/>
  <c r="CJ1135" i="1"/>
  <c r="CJ1136" i="1"/>
  <c r="CJ1137" i="1"/>
  <c r="CJ1138" i="1"/>
  <c r="CJ1139" i="1"/>
  <c r="CJ1140" i="1"/>
  <c r="CJ1141" i="1"/>
  <c r="CJ1142" i="1"/>
  <c r="CJ1143" i="1"/>
  <c r="CJ1144" i="1"/>
  <c r="CJ1145" i="1"/>
  <c r="CJ1146" i="1"/>
  <c r="CJ1147" i="1"/>
  <c r="CJ1148" i="1"/>
  <c r="CJ1149" i="1"/>
  <c r="CJ1150" i="1"/>
  <c r="CJ1151" i="1"/>
  <c r="CJ1152" i="1"/>
  <c r="CJ1153" i="1"/>
  <c r="CJ1154" i="1"/>
  <c r="CJ1155" i="1"/>
  <c r="CJ1156" i="1"/>
  <c r="CJ1157" i="1"/>
  <c r="CJ1158" i="1"/>
  <c r="CJ1159" i="1"/>
  <c r="CJ1160" i="1"/>
  <c r="CJ1161" i="1"/>
  <c r="CJ1162" i="1"/>
  <c r="CJ1163" i="1"/>
  <c r="CJ1164" i="1"/>
  <c r="CJ1165" i="1"/>
  <c r="CJ1166" i="1"/>
  <c r="CJ1167" i="1"/>
  <c r="CJ1168" i="1"/>
  <c r="CJ1169" i="1"/>
  <c r="CJ1170" i="1"/>
  <c r="CJ1171" i="1"/>
  <c r="CJ1172" i="1"/>
  <c r="CJ1173" i="1"/>
  <c r="CJ1174" i="1"/>
  <c r="CJ1175" i="1"/>
  <c r="CJ1176" i="1"/>
  <c r="CJ1177" i="1"/>
  <c r="CJ1178" i="1"/>
  <c r="CJ1179" i="1"/>
  <c r="CJ1180" i="1"/>
  <c r="CJ1181" i="1"/>
  <c r="CJ1182" i="1"/>
  <c r="CJ1183" i="1"/>
  <c r="CJ1184" i="1"/>
  <c r="CJ1185" i="1"/>
  <c r="CJ3" i="1"/>
  <c r="CI288" i="1"/>
  <c r="CI289" i="1"/>
  <c r="CI398" i="1"/>
  <c r="CI462" i="1"/>
  <c r="CI370" i="1"/>
  <c r="CI371" i="1"/>
  <c r="CI372" i="1"/>
  <c r="CI315" i="1"/>
  <c r="CI343" i="1"/>
  <c r="CI316" i="1"/>
  <c r="CI430" i="1"/>
  <c r="CI428" i="1"/>
  <c r="CI425" i="1"/>
  <c r="CI505" i="1"/>
  <c r="CI455" i="1"/>
  <c r="CI426" i="1"/>
  <c r="CI317" i="1"/>
  <c r="CI456" i="1"/>
  <c r="CI355" i="1"/>
  <c r="CI318" i="1"/>
  <c r="CI319" i="1"/>
  <c r="CI290" i="1"/>
  <c r="CI320" i="1"/>
  <c r="CI427" i="1"/>
  <c r="CI344" i="1"/>
  <c r="CI328" i="1"/>
  <c r="CI457" i="1"/>
  <c r="CI458" i="1"/>
  <c r="CI356" i="1"/>
  <c r="CI321" i="1"/>
  <c r="CI258" i="1"/>
  <c r="CI329" i="1"/>
  <c r="CI459" i="1"/>
  <c r="CI460" i="1"/>
  <c r="CI453" i="1"/>
  <c r="CI461" i="1"/>
  <c r="CI454" i="1"/>
  <c r="CI259" i="1"/>
  <c r="CI260" i="1"/>
  <c r="CI261" i="1"/>
  <c r="CI262" i="1"/>
  <c r="CI263" i="1"/>
  <c r="CI357" i="1"/>
  <c r="CI431" i="1"/>
  <c r="CI432" i="1"/>
  <c r="CI464" i="1"/>
  <c r="CI465" i="1"/>
  <c r="CI433" i="1"/>
  <c r="CI358" i="1"/>
  <c r="CI359" i="1"/>
  <c r="CI434" i="1"/>
  <c r="CI373" i="1"/>
  <c r="CI386" i="1"/>
  <c r="CI435" i="1"/>
  <c r="CI387" i="1"/>
  <c r="CI436" i="1"/>
  <c r="CI345" i="1"/>
  <c r="CI601" i="1"/>
  <c r="CI346" i="1"/>
  <c r="CI437" i="1"/>
  <c r="CI438" i="1"/>
  <c r="CI467" i="1"/>
  <c r="CI1118" i="1"/>
  <c r="CI347" i="1"/>
  <c r="CI469" i="1"/>
  <c r="CI348" i="1"/>
  <c r="CI360" i="1"/>
  <c r="CI349" i="1"/>
  <c r="CI470" i="1"/>
  <c r="CI471" i="1"/>
  <c r="CI439" i="1"/>
  <c r="CI264" i="1"/>
  <c r="CI472" i="1"/>
  <c r="CI376" i="1"/>
  <c r="CI361" i="1"/>
  <c r="CI362" i="1"/>
  <c r="CI473" i="1"/>
  <c r="CI474" i="1"/>
  <c r="CI299" i="1"/>
  <c r="CI301" i="1"/>
  <c r="CI419" i="1"/>
  <c r="CI389" i="1"/>
  <c r="CI388" i="1"/>
  <c r="CI487" i="1"/>
  <c r="CI477" i="1"/>
  <c r="CI478" i="1"/>
  <c r="CI479" i="1"/>
  <c r="CI480" i="1"/>
  <c r="CI606" i="1"/>
  <c r="CI482" i="1"/>
  <c r="CI483" i="1"/>
  <c r="CI484" i="1"/>
  <c r="CI485" i="1"/>
  <c r="CI486" i="1"/>
  <c r="CI463" i="1"/>
  <c r="CI488" i="1"/>
  <c r="CI489" i="1"/>
  <c r="CI490" i="1"/>
  <c r="CI491" i="1"/>
  <c r="CI492" i="1"/>
  <c r="CI377" i="1"/>
  <c r="CI390" i="1"/>
  <c r="CI493" i="1"/>
  <c r="CI494" i="1"/>
  <c r="CI495" i="1"/>
  <c r="CI496" i="1"/>
  <c r="CI638" i="1"/>
  <c r="CI498" i="1"/>
  <c r="CI499" i="1"/>
  <c r="CI500" i="1"/>
  <c r="CI501" i="1"/>
  <c r="CI502" i="1"/>
  <c r="CI503" i="1"/>
  <c r="CI504" i="1"/>
  <c r="CI510" i="1"/>
  <c r="CI506" i="1"/>
  <c r="CI507" i="1"/>
  <c r="CI508" i="1"/>
  <c r="CI509" i="1"/>
  <c r="CI669" i="1"/>
  <c r="CI511" i="1"/>
  <c r="CI512" i="1"/>
  <c r="CI513" i="1"/>
  <c r="CI514" i="1"/>
  <c r="CI515" i="1"/>
  <c r="CI516" i="1"/>
  <c r="CI517" i="1"/>
  <c r="CI518" i="1"/>
  <c r="CI519" i="1"/>
  <c r="CI402" i="1"/>
  <c r="CI520" i="1"/>
  <c r="CI521" i="1"/>
  <c r="CI522" i="1"/>
  <c r="CI523" i="1"/>
  <c r="CI524" i="1"/>
  <c r="CI525" i="1"/>
  <c r="CI526" i="1"/>
  <c r="CI527" i="1"/>
  <c r="CI330" i="1"/>
  <c r="CI528" i="1"/>
  <c r="CI529" i="1"/>
  <c r="CI530" i="1"/>
  <c r="CI531" i="1"/>
  <c r="CI532" i="1"/>
  <c r="CI533" i="1"/>
  <c r="CI534" i="1"/>
  <c r="CI535" i="1"/>
  <c r="CI536" i="1"/>
  <c r="CI399" i="1"/>
  <c r="CI391" i="1"/>
  <c r="CI537" i="1"/>
  <c r="CI538" i="1"/>
  <c r="CI539" i="1"/>
  <c r="CI540" i="1"/>
  <c r="CI541" i="1"/>
  <c r="CI269" i="1"/>
  <c r="CI542" i="1"/>
  <c r="CI846" i="1"/>
  <c r="CI543" i="1"/>
  <c r="CI544" i="1"/>
  <c r="CI545" i="1"/>
  <c r="CI546" i="1"/>
  <c r="CI547" i="1"/>
  <c r="CI440" i="1"/>
  <c r="CI548" i="1"/>
  <c r="CI549" i="1"/>
  <c r="CI550" i="1"/>
  <c r="CI551" i="1"/>
  <c r="CI552" i="1"/>
  <c r="CI596" i="1"/>
  <c r="CI554" i="1"/>
  <c r="CI555" i="1"/>
  <c r="CI556" i="1"/>
  <c r="CI557" i="1"/>
  <c r="CI441" i="1"/>
  <c r="CI558" i="1"/>
  <c r="CI559" i="1"/>
  <c r="CI560" i="1"/>
  <c r="CI561" i="1"/>
  <c r="CI671" i="1"/>
  <c r="CI562" i="1"/>
  <c r="CI563" i="1"/>
  <c r="CI670" i="1"/>
  <c r="CI564" i="1"/>
  <c r="CI565" i="1"/>
  <c r="CI566" i="1"/>
  <c r="CI567" i="1"/>
  <c r="CI568" i="1"/>
  <c r="CI569" i="1"/>
  <c r="CI578" i="1"/>
  <c r="CI571" i="1"/>
  <c r="CI572" i="1"/>
  <c r="CI573" i="1"/>
  <c r="CI574" i="1"/>
  <c r="CI575" i="1"/>
  <c r="CI378" i="1"/>
  <c r="CI576" i="1"/>
  <c r="CI577" i="1"/>
  <c r="CI673" i="1"/>
  <c r="CI579" i="1"/>
  <c r="CI580" i="1"/>
  <c r="CI581" i="1"/>
  <c r="CI582" i="1"/>
  <c r="CI331" i="1"/>
  <c r="CI583" i="1"/>
  <c r="CI584" i="1"/>
  <c r="CI585" i="1"/>
  <c r="CI586" i="1"/>
  <c r="CI587" i="1"/>
  <c r="CI588" i="1"/>
  <c r="CI589" i="1"/>
  <c r="CI590" i="1"/>
  <c r="CI591" i="1"/>
  <c r="CI592" i="1"/>
  <c r="CI593" i="1"/>
  <c r="CI594" i="1"/>
  <c r="CI595" i="1"/>
  <c r="CI452" i="1"/>
  <c r="CI597" i="1"/>
  <c r="CI598" i="1"/>
  <c r="CI332" i="1"/>
  <c r="CI599" i="1"/>
  <c r="CI222" i="1"/>
  <c r="CI600" i="1"/>
  <c r="CI481" i="1"/>
  <c r="CI602" i="1"/>
  <c r="CI603" i="1"/>
  <c r="CI604" i="1"/>
  <c r="CI605" i="1"/>
  <c r="CI672" i="1"/>
  <c r="CI607" i="1"/>
  <c r="CI400" i="1"/>
  <c r="CI608" i="1"/>
  <c r="CI475" i="1"/>
  <c r="CI609" i="1"/>
  <c r="CI674" i="1"/>
  <c r="CI610" i="1"/>
  <c r="CI611" i="1"/>
  <c r="CI612" i="1"/>
  <c r="CI613" i="1"/>
  <c r="CI675" i="1"/>
  <c r="CI614" i="1"/>
  <c r="CI615" i="1"/>
  <c r="CI676" i="1"/>
  <c r="CI616" i="1"/>
  <c r="CI617" i="1"/>
  <c r="CI618" i="1"/>
  <c r="CI619" i="1"/>
  <c r="CI620" i="1"/>
  <c r="CI677" i="1"/>
  <c r="CI680" i="1"/>
  <c r="CI621" i="1"/>
  <c r="CI622" i="1"/>
  <c r="CI623" i="1"/>
  <c r="CI1033" i="1"/>
  <c r="CI624" i="1"/>
  <c r="CI625" i="1"/>
  <c r="CI679" i="1"/>
  <c r="CI627" i="1"/>
  <c r="CI635" i="1"/>
  <c r="CI629" i="1"/>
  <c r="CI630" i="1"/>
  <c r="CI333" i="1"/>
  <c r="CI652" i="1"/>
  <c r="CI429" i="1"/>
  <c r="CI632" i="1"/>
  <c r="CI631" i="1"/>
  <c r="CI634" i="1"/>
  <c r="CI633" i="1"/>
  <c r="CI636" i="1"/>
  <c r="CI392" i="1"/>
  <c r="CI637" i="1"/>
  <c r="CI1069" i="1"/>
  <c r="CI639" i="1"/>
  <c r="CI640" i="1"/>
  <c r="CI1081" i="1"/>
  <c r="CI403" i="1"/>
  <c r="CI334" i="1"/>
  <c r="CI642" i="1"/>
  <c r="CI298" i="1"/>
  <c r="CI643" i="1"/>
  <c r="CI302" i="1"/>
  <c r="CI644" i="1"/>
  <c r="CI645" i="1"/>
  <c r="CI646" i="1"/>
  <c r="CI647" i="1"/>
  <c r="CI323" i="1"/>
  <c r="CI648" i="1"/>
  <c r="CI649" i="1"/>
  <c r="CI650" i="1"/>
  <c r="CI303" i="1"/>
  <c r="CI651" i="1"/>
  <c r="CI641" i="1"/>
  <c r="CI653" i="1"/>
  <c r="CI553" i="1"/>
  <c r="CI654" i="1"/>
  <c r="CI655" i="1"/>
  <c r="CI656" i="1"/>
  <c r="CI657" i="1"/>
  <c r="CI393" i="1"/>
  <c r="CI658" i="1"/>
  <c r="CI335" i="1"/>
  <c r="CI659" i="1"/>
  <c r="CI394" i="1"/>
  <c r="CI660" i="1"/>
  <c r="CI661" i="1"/>
  <c r="CI683" i="1"/>
  <c r="CI684" i="1"/>
  <c r="CI685" i="1"/>
  <c r="CI686" i="1"/>
  <c r="CI687" i="1"/>
  <c r="CI688" i="1"/>
  <c r="CI689" i="1"/>
  <c r="CI442" i="1"/>
  <c r="CI690" i="1"/>
  <c r="CI691" i="1"/>
  <c r="CI692" i="1"/>
  <c r="CI693" i="1"/>
  <c r="CI694" i="1"/>
  <c r="CI695" i="1"/>
  <c r="CI696" i="1"/>
  <c r="CI697" i="1"/>
  <c r="CI698" i="1"/>
  <c r="CI699" i="1"/>
  <c r="CI700" i="1"/>
  <c r="CI701" i="1"/>
  <c r="CI324" i="1"/>
  <c r="CI702" i="1"/>
  <c r="CI703" i="1"/>
  <c r="CI704" i="1"/>
  <c r="CI705" i="1"/>
  <c r="CI706" i="1"/>
  <c r="CI707" i="1"/>
  <c r="CI708" i="1"/>
  <c r="CI709" i="1"/>
  <c r="CI710" i="1"/>
  <c r="CI711" i="1"/>
  <c r="CI712" i="1"/>
  <c r="CI713" i="1"/>
  <c r="CI714" i="1"/>
  <c r="CI715" i="1"/>
  <c r="CI716" i="1"/>
  <c r="CI717" i="1"/>
  <c r="CI718" i="1"/>
  <c r="CI719" i="1"/>
  <c r="CI720" i="1"/>
  <c r="CI721" i="1"/>
  <c r="CI722" i="1"/>
  <c r="CI723" i="1"/>
  <c r="CI724" i="1"/>
  <c r="CI725" i="1"/>
  <c r="CI726" i="1"/>
  <c r="CI727" i="1"/>
  <c r="CI728" i="1"/>
  <c r="CI729" i="1"/>
  <c r="CI730" i="1"/>
  <c r="CI731" i="1"/>
  <c r="CI732" i="1"/>
  <c r="CI733" i="1"/>
  <c r="CI734" i="1"/>
  <c r="CI735" i="1"/>
  <c r="CI736" i="1"/>
  <c r="CI737" i="1"/>
  <c r="CI738" i="1"/>
  <c r="CI739" i="1"/>
  <c r="CI740" i="1"/>
  <c r="CI741" i="1"/>
  <c r="CI742" i="1"/>
  <c r="CI743" i="1"/>
  <c r="CI744" i="1"/>
  <c r="CI745" i="1"/>
  <c r="CI746" i="1"/>
  <c r="CI747" i="1"/>
  <c r="CI748" i="1"/>
  <c r="CI749" i="1"/>
  <c r="CI750" i="1"/>
  <c r="CI751" i="1"/>
  <c r="CI752" i="1"/>
  <c r="CI753" i="1"/>
  <c r="CI754" i="1"/>
  <c r="CI755" i="1"/>
  <c r="CI756" i="1"/>
  <c r="CI757" i="1"/>
  <c r="CI758" i="1"/>
  <c r="CI759" i="1"/>
  <c r="CI760" i="1"/>
  <c r="CI761" i="1"/>
  <c r="CI762" i="1"/>
  <c r="CI763" i="1"/>
  <c r="CI667" i="1"/>
  <c r="CI764" i="1"/>
  <c r="CI765" i="1"/>
  <c r="CI766" i="1"/>
  <c r="CI767" i="1"/>
  <c r="CI768" i="1"/>
  <c r="CI769" i="1"/>
  <c r="CI770" i="1"/>
  <c r="CI771" i="1"/>
  <c r="CI772" i="1"/>
  <c r="CI773" i="1"/>
  <c r="CI774" i="1"/>
  <c r="CI668" i="1"/>
  <c r="CI775" i="1"/>
  <c r="CI776" i="1"/>
  <c r="CI777" i="1"/>
  <c r="CI778" i="1"/>
  <c r="CI779" i="1"/>
  <c r="CI780" i="1"/>
  <c r="CI781" i="1"/>
  <c r="CI782" i="1"/>
  <c r="CI783" i="1"/>
  <c r="CI784" i="1"/>
  <c r="CI785" i="1"/>
  <c r="CI786" i="1"/>
  <c r="CI787" i="1"/>
  <c r="CI788" i="1"/>
  <c r="CI789" i="1"/>
  <c r="CI790" i="1"/>
  <c r="CI791" i="1"/>
  <c r="CI792" i="1"/>
  <c r="CI793" i="1"/>
  <c r="CI794" i="1"/>
  <c r="CI795" i="1"/>
  <c r="CI796" i="1"/>
  <c r="CI797" i="1"/>
  <c r="CI798" i="1"/>
  <c r="CI799" i="1"/>
  <c r="CI800" i="1"/>
  <c r="CI801" i="1"/>
  <c r="CI802" i="1"/>
  <c r="CI803" i="1"/>
  <c r="CI804" i="1"/>
  <c r="CI805" i="1"/>
  <c r="CI806" i="1"/>
  <c r="CI807" i="1"/>
  <c r="CI808" i="1"/>
  <c r="CI809" i="1"/>
  <c r="CI810" i="1"/>
  <c r="CI811" i="1"/>
  <c r="CI812" i="1"/>
  <c r="CI813" i="1"/>
  <c r="CI814" i="1"/>
  <c r="CI815" i="1"/>
  <c r="CI816" i="1"/>
  <c r="CI817" i="1"/>
  <c r="CI818" i="1"/>
  <c r="CI819" i="1"/>
  <c r="CI820" i="1"/>
  <c r="CI821" i="1"/>
  <c r="CI822" i="1"/>
  <c r="CI823" i="1"/>
  <c r="CI824" i="1"/>
  <c r="CI825" i="1"/>
  <c r="CI826" i="1"/>
  <c r="CI827" i="1"/>
  <c r="CI828" i="1"/>
  <c r="CI829" i="1"/>
  <c r="CI830" i="1"/>
  <c r="CI831" i="1"/>
  <c r="CI832" i="1"/>
  <c r="CI833" i="1"/>
  <c r="CI834" i="1"/>
  <c r="CI835" i="1"/>
  <c r="CI836" i="1"/>
  <c r="CI837" i="1"/>
  <c r="CI838" i="1"/>
  <c r="CI839" i="1"/>
  <c r="CI840" i="1"/>
  <c r="CI841" i="1"/>
  <c r="CI842" i="1"/>
  <c r="CI843" i="1"/>
  <c r="CI844" i="1"/>
  <c r="CI845" i="1"/>
  <c r="CI682" i="1"/>
  <c r="CI847" i="1"/>
  <c r="CI848" i="1"/>
  <c r="CI849" i="1"/>
  <c r="CI850" i="1"/>
  <c r="CI851" i="1"/>
  <c r="CI852" i="1"/>
  <c r="CI853" i="1"/>
  <c r="CI854" i="1"/>
  <c r="CI855" i="1"/>
  <c r="CI856" i="1"/>
  <c r="CI857" i="1"/>
  <c r="CI858" i="1"/>
  <c r="CI859" i="1"/>
  <c r="CI860" i="1"/>
  <c r="CI861" i="1"/>
  <c r="CI862" i="1"/>
  <c r="CI863" i="1"/>
  <c r="CI864" i="1"/>
  <c r="CI865" i="1"/>
  <c r="CI866" i="1"/>
  <c r="CI867" i="1"/>
  <c r="CI868" i="1"/>
  <c r="CI869" i="1"/>
  <c r="CI870" i="1"/>
  <c r="CI871" i="1"/>
  <c r="CI872" i="1"/>
  <c r="CI873" i="1"/>
  <c r="CI874" i="1"/>
  <c r="CI875" i="1"/>
  <c r="CI876" i="1"/>
  <c r="CI877" i="1"/>
  <c r="CI878" i="1"/>
  <c r="CI662" i="1"/>
  <c r="CI879" i="1"/>
  <c r="CI880" i="1"/>
  <c r="CI881" i="1"/>
  <c r="CI882" i="1"/>
  <c r="CI883" i="1"/>
  <c r="CI884" i="1"/>
  <c r="CI885" i="1"/>
  <c r="CI886" i="1"/>
  <c r="CI887" i="1"/>
  <c r="CI888" i="1"/>
  <c r="CI889" i="1"/>
  <c r="CI890" i="1"/>
  <c r="CI891" i="1"/>
  <c r="CI892" i="1"/>
  <c r="CI893" i="1"/>
  <c r="CI894" i="1"/>
  <c r="CI895" i="1"/>
  <c r="CI896" i="1"/>
  <c r="CI897" i="1"/>
  <c r="CI898" i="1"/>
  <c r="CI899" i="1"/>
  <c r="CI900" i="1"/>
  <c r="CI901" i="1"/>
  <c r="CI902" i="1"/>
  <c r="CI903" i="1"/>
  <c r="CI904" i="1"/>
  <c r="CI905" i="1"/>
  <c r="CI906" i="1"/>
  <c r="CI907" i="1"/>
  <c r="CI908" i="1"/>
  <c r="CI909" i="1"/>
  <c r="CI910" i="1"/>
  <c r="CI911" i="1"/>
  <c r="CI912" i="1"/>
  <c r="CI913" i="1"/>
  <c r="CI914" i="1"/>
  <c r="CI915" i="1"/>
  <c r="CI916" i="1"/>
  <c r="CI917" i="1"/>
  <c r="CI918" i="1"/>
  <c r="CI919" i="1"/>
  <c r="CI920" i="1"/>
  <c r="CI921" i="1"/>
  <c r="CI922" i="1"/>
  <c r="CI923" i="1"/>
  <c r="CI924" i="1"/>
  <c r="CI925" i="1"/>
  <c r="CI926" i="1"/>
  <c r="CI927" i="1"/>
  <c r="CI928" i="1"/>
  <c r="CI929" i="1"/>
  <c r="CI930" i="1"/>
  <c r="CI931" i="1"/>
  <c r="CI932" i="1"/>
  <c r="CI933" i="1"/>
  <c r="CI934" i="1"/>
  <c r="CI935" i="1"/>
  <c r="CI936" i="1"/>
  <c r="CI937" i="1"/>
  <c r="CI938" i="1"/>
  <c r="CI939" i="1"/>
  <c r="CI940" i="1"/>
  <c r="CI941" i="1"/>
  <c r="CI942" i="1"/>
  <c r="CI943" i="1"/>
  <c r="CI944" i="1"/>
  <c r="CI945" i="1"/>
  <c r="CI946" i="1"/>
  <c r="CI947" i="1"/>
  <c r="CI948" i="1"/>
  <c r="CI949" i="1"/>
  <c r="CI950" i="1"/>
  <c r="CI951" i="1"/>
  <c r="CI952" i="1"/>
  <c r="CI953" i="1"/>
  <c r="CI954" i="1"/>
  <c r="CI955" i="1"/>
  <c r="CI956" i="1"/>
  <c r="CI957" i="1"/>
  <c r="CI958" i="1"/>
  <c r="CI959" i="1"/>
  <c r="CI960" i="1"/>
  <c r="CI961" i="1"/>
  <c r="CI962" i="1"/>
  <c r="CI963" i="1"/>
  <c r="CI964" i="1"/>
  <c r="CI965" i="1"/>
  <c r="CI966" i="1"/>
  <c r="CI967" i="1"/>
  <c r="CI968" i="1"/>
  <c r="CI969" i="1"/>
  <c r="CI970" i="1"/>
  <c r="CI971" i="1"/>
  <c r="CI972" i="1"/>
  <c r="CI973" i="1"/>
  <c r="CI974" i="1"/>
  <c r="CI975" i="1"/>
  <c r="CI976" i="1"/>
  <c r="CI977" i="1"/>
  <c r="CI978" i="1"/>
  <c r="CI979" i="1"/>
  <c r="CI980" i="1"/>
  <c r="CI981" i="1"/>
  <c r="CI982" i="1"/>
  <c r="CI983" i="1"/>
  <c r="CI984" i="1"/>
  <c r="CI985" i="1"/>
  <c r="CI986" i="1"/>
  <c r="CI987" i="1"/>
  <c r="CI988" i="1"/>
  <c r="CI989" i="1"/>
  <c r="CI990" i="1"/>
  <c r="CI991" i="1"/>
  <c r="CI992" i="1"/>
  <c r="CI993" i="1"/>
  <c r="CI994" i="1"/>
  <c r="CI995" i="1"/>
  <c r="CI996" i="1"/>
  <c r="CI997" i="1"/>
  <c r="CI998" i="1"/>
  <c r="CI999" i="1"/>
  <c r="CI1000" i="1"/>
  <c r="CI1001" i="1"/>
  <c r="CI1002" i="1"/>
  <c r="CI1003" i="1"/>
  <c r="CI1004" i="1"/>
  <c r="CI1005" i="1"/>
  <c r="CI1006" i="1"/>
  <c r="CI1007" i="1"/>
  <c r="CI1008" i="1"/>
  <c r="CI1009" i="1"/>
  <c r="CI1010" i="1"/>
  <c r="CI1011" i="1"/>
  <c r="CI1012" i="1"/>
  <c r="CI1013" i="1"/>
  <c r="CI1014" i="1"/>
  <c r="CI1015" i="1"/>
  <c r="CI1016" i="1"/>
  <c r="CI1017" i="1"/>
  <c r="CI681" i="1"/>
  <c r="CI1019" i="1"/>
  <c r="CI1020" i="1"/>
  <c r="CI1021" i="1"/>
  <c r="CI1022" i="1"/>
  <c r="CI1023" i="1"/>
  <c r="CI1024" i="1"/>
  <c r="CI468" i="1"/>
  <c r="CI1026" i="1"/>
  <c r="CI1027" i="1"/>
  <c r="CI1028" i="1"/>
  <c r="CI1029" i="1"/>
  <c r="CI1030" i="1"/>
  <c r="CI1031" i="1"/>
  <c r="CI1120" i="1"/>
  <c r="CI1204" i="1"/>
  <c r="CI1034" i="1"/>
  <c r="CI1035" i="1"/>
  <c r="CI1036" i="1"/>
  <c r="CI1037" i="1"/>
  <c r="CI1038" i="1"/>
  <c r="CI1124" i="1"/>
  <c r="CI1040" i="1"/>
  <c r="CI1041" i="1"/>
  <c r="CI1042" i="1"/>
  <c r="CI1043" i="1"/>
  <c r="CI1044" i="1"/>
  <c r="CI1045" i="1"/>
  <c r="CI1127" i="1"/>
  <c r="CI1047" i="1"/>
  <c r="CI1048" i="1"/>
  <c r="CI1049" i="1"/>
  <c r="CI1050" i="1"/>
  <c r="CI1051" i="1"/>
  <c r="CI1052" i="1"/>
  <c r="CI1018" i="1"/>
  <c r="CI1054" i="1"/>
  <c r="CI1055" i="1"/>
  <c r="CI1056" i="1"/>
  <c r="CI1057" i="1"/>
  <c r="CI1058" i="1"/>
  <c r="CI1032" i="1"/>
  <c r="CI1060" i="1"/>
  <c r="CI1061" i="1"/>
  <c r="CI1062" i="1"/>
  <c r="CI1095" i="1"/>
  <c r="CI1064" i="1"/>
  <c r="CI1065" i="1"/>
  <c r="CI1066" i="1"/>
  <c r="CI1067" i="1"/>
  <c r="CI1068" i="1"/>
  <c r="CI1101" i="1"/>
  <c r="CI1070" i="1"/>
  <c r="CI1071" i="1"/>
  <c r="CI1072" i="1"/>
  <c r="CI1073" i="1"/>
  <c r="CI1106" i="1"/>
  <c r="CI1075" i="1"/>
  <c r="CI1076" i="1"/>
  <c r="CI1077" i="1"/>
  <c r="CI1078" i="1"/>
  <c r="CI1079" i="1"/>
  <c r="CI1080" i="1"/>
  <c r="CI1111" i="1"/>
  <c r="CI1082" i="1"/>
  <c r="CI1083" i="1"/>
  <c r="CI1084" i="1"/>
  <c r="CI1085" i="1"/>
  <c r="CI1086" i="1"/>
  <c r="CI1087" i="1"/>
  <c r="CI1088" i="1"/>
  <c r="CI1089" i="1"/>
  <c r="CI1090" i="1"/>
  <c r="CI1046" i="1"/>
  <c r="CI1092" i="1"/>
  <c r="CI1093" i="1"/>
  <c r="CI1094" i="1"/>
  <c r="CI1059" i="1"/>
  <c r="CI1096" i="1"/>
  <c r="CI1097" i="1"/>
  <c r="CI1098" i="1"/>
  <c r="CI1099" i="1"/>
  <c r="CI1100" i="1"/>
  <c r="CI1074" i="1"/>
  <c r="CI1102" i="1"/>
  <c r="CI1103" i="1"/>
  <c r="CI1104" i="1"/>
  <c r="CI1105" i="1"/>
  <c r="CI626" i="1"/>
  <c r="CI1107" i="1"/>
  <c r="CI1108" i="1"/>
  <c r="CI1109" i="1"/>
  <c r="CI1110" i="1"/>
  <c r="CI1063" i="1"/>
  <c r="CI1112" i="1"/>
  <c r="CI1113" i="1"/>
  <c r="CI1114" i="1"/>
  <c r="CI1115" i="1"/>
  <c r="CI1116" i="1"/>
  <c r="CI1117" i="1"/>
  <c r="CI1091" i="1"/>
  <c r="CI1119" i="1"/>
  <c r="CI1053" i="1"/>
  <c r="CI1121" i="1"/>
  <c r="CI1122" i="1"/>
  <c r="CI1123" i="1"/>
  <c r="CI1129" i="1"/>
  <c r="CI1125" i="1"/>
  <c r="CI1126" i="1"/>
  <c r="CI1132" i="1"/>
  <c r="CI1128" i="1"/>
  <c r="CI1039" i="1"/>
  <c r="CI1130" i="1"/>
  <c r="CI1131" i="1"/>
  <c r="CI1025" i="1"/>
  <c r="CI1133" i="1"/>
  <c r="CI1134" i="1"/>
  <c r="CI1135" i="1"/>
  <c r="CI1136" i="1"/>
  <c r="CI1137" i="1"/>
  <c r="CI1138" i="1"/>
  <c r="CI1139" i="1"/>
  <c r="CI1140" i="1"/>
  <c r="CI1141" i="1"/>
  <c r="CI1142" i="1"/>
  <c r="CI1143" i="1"/>
  <c r="CI1144" i="1"/>
  <c r="CI1145" i="1"/>
  <c r="CI1146" i="1"/>
  <c r="CI1147" i="1"/>
  <c r="CI1148" i="1"/>
  <c r="CI1149" i="1"/>
  <c r="CI1150" i="1"/>
  <c r="CI1151" i="1"/>
  <c r="CI1152" i="1"/>
  <c r="CI1153" i="1"/>
  <c r="CI1154" i="1"/>
  <c r="CI1155" i="1"/>
  <c r="CI1156" i="1"/>
  <c r="CI1157" i="1"/>
  <c r="CI1158" i="1"/>
  <c r="CI1159" i="1"/>
  <c r="CI1160" i="1"/>
  <c r="CI1161" i="1"/>
  <c r="CI1162" i="1"/>
  <c r="CI1163" i="1"/>
  <c r="CI1164" i="1"/>
  <c r="CI1165" i="1"/>
  <c r="CI1166" i="1"/>
  <c r="CI1167" i="1"/>
  <c r="CI1168" i="1"/>
  <c r="CI1169" i="1"/>
  <c r="CI1170" i="1"/>
  <c r="CI1171" i="1"/>
  <c r="CI1172" i="1"/>
  <c r="CI1173" i="1"/>
  <c r="CI1174" i="1"/>
  <c r="CI1175" i="1"/>
  <c r="CI1176" i="1"/>
  <c r="CI1177" i="1"/>
  <c r="CI1178" i="1"/>
  <c r="CI1179" i="1"/>
  <c r="CI1180" i="1"/>
  <c r="CI1181" i="1"/>
  <c r="CI1182" i="1"/>
  <c r="CI1183" i="1"/>
  <c r="CI1184" i="1"/>
  <c r="CI1185" i="1"/>
  <c r="CI4" i="1"/>
  <c r="CI5" i="1"/>
  <c r="CI6" i="1"/>
  <c r="CI7" i="1"/>
  <c r="CI8" i="1"/>
  <c r="CI9" i="1"/>
  <c r="CI10" i="1"/>
  <c r="CI11" i="1"/>
  <c r="CI12" i="1"/>
  <c r="CI13" i="1"/>
  <c r="CI14" i="1"/>
  <c r="CI15" i="1"/>
  <c r="CI16" i="1"/>
  <c r="CI17" i="1"/>
  <c r="CI18" i="1"/>
  <c r="CI19" i="1"/>
  <c r="CI20" i="1"/>
  <c r="CI21" i="1"/>
  <c r="CI22" i="1"/>
  <c r="CI23" i="1"/>
  <c r="CI24" i="1"/>
  <c r="CI25" i="1"/>
  <c r="CI26" i="1"/>
  <c r="CI27" i="1"/>
  <c r="CI28" i="1"/>
  <c r="CI29" i="1"/>
  <c r="CI30" i="1"/>
  <c r="CI31" i="1"/>
  <c r="CI32" i="1"/>
  <c r="CI33" i="1"/>
  <c r="CI34" i="1"/>
  <c r="CI35" i="1"/>
  <c r="CI36" i="1"/>
  <c r="CI37" i="1"/>
  <c r="CI38" i="1"/>
  <c r="CI39" i="1"/>
  <c r="CI40" i="1"/>
  <c r="CI41" i="1"/>
  <c r="CI42" i="1"/>
  <c r="CI43" i="1"/>
  <c r="CI44" i="1"/>
  <c r="CI45" i="1"/>
  <c r="CI46" i="1"/>
  <c r="CI47" i="1"/>
  <c r="CI48" i="1"/>
  <c r="CI49" i="1"/>
  <c r="CI50" i="1"/>
  <c r="CI51" i="1"/>
  <c r="CI52" i="1"/>
  <c r="CI53" i="1"/>
  <c r="CI54" i="1"/>
  <c r="CI55" i="1"/>
  <c r="CI56" i="1"/>
  <c r="CI57" i="1"/>
  <c r="CI58" i="1"/>
  <c r="CI59" i="1"/>
  <c r="CI60" i="1"/>
  <c r="CI61" i="1"/>
  <c r="CI108" i="1"/>
  <c r="CI62" i="1"/>
  <c r="CI68" i="1"/>
  <c r="CI64" i="1"/>
  <c r="CI65" i="1"/>
  <c r="CI66" i="1"/>
  <c r="CI109" i="1"/>
  <c r="CI67" i="1"/>
  <c r="CI71" i="1"/>
  <c r="CI69" i="1"/>
  <c r="CI70" i="1"/>
  <c r="CI79" i="1"/>
  <c r="CI72" i="1"/>
  <c r="CI73" i="1"/>
  <c r="CI74" i="1"/>
  <c r="CI81" i="1"/>
  <c r="CI110" i="1"/>
  <c r="CI75" i="1"/>
  <c r="CI76" i="1"/>
  <c r="CI82" i="1"/>
  <c r="CI111" i="1"/>
  <c r="CI112" i="1"/>
  <c r="CI83" i="1"/>
  <c r="CI84" i="1"/>
  <c r="CI113" i="1"/>
  <c r="CI114" i="1"/>
  <c r="CI115" i="1"/>
  <c r="CI77" i="1"/>
  <c r="CI85" i="1"/>
  <c r="CI86" i="1"/>
  <c r="CI87" i="1"/>
  <c r="CI103" i="1"/>
  <c r="CI78" i="1"/>
  <c r="CI116" i="1"/>
  <c r="CI104" i="1"/>
  <c r="CI88" i="1"/>
  <c r="CI89" i="1"/>
  <c r="CI117" i="1"/>
  <c r="CI63" i="1"/>
  <c r="CI118" i="1"/>
  <c r="CI90" i="1"/>
  <c r="CI91" i="1"/>
  <c r="CI92" i="1"/>
  <c r="CI80" i="1"/>
  <c r="CI93" i="1"/>
  <c r="CI94" i="1"/>
  <c r="CI95" i="1"/>
  <c r="CI96" i="1"/>
  <c r="CI119" i="1"/>
  <c r="CI120" i="1"/>
  <c r="CI97" i="1"/>
  <c r="CI98" i="1"/>
  <c r="CI99" i="1"/>
  <c r="CI121" i="1"/>
  <c r="CI122" i="1"/>
  <c r="CI100" i="1"/>
  <c r="CI101" i="1"/>
  <c r="CI105" i="1"/>
  <c r="CI106" i="1"/>
  <c r="CI107" i="1"/>
  <c r="CI102" i="1"/>
  <c r="CI123" i="1"/>
  <c r="CI142" i="1"/>
  <c r="CI124" i="1"/>
  <c r="CI143" i="1"/>
  <c r="CI144" i="1"/>
  <c r="CI145" i="1"/>
  <c r="CI125" i="1"/>
  <c r="CI158" i="1"/>
  <c r="CI223" i="1"/>
  <c r="CI199" i="1"/>
  <c r="CI200" i="1"/>
  <c r="CI146" i="1"/>
  <c r="CI350" i="1"/>
  <c r="CI201" i="1"/>
  <c r="CI405" i="1"/>
  <c r="CI126" i="1"/>
  <c r="CI127" i="1"/>
  <c r="CI363" i="1"/>
  <c r="CI147" i="1"/>
  <c r="CI148" i="1"/>
  <c r="CI128" i="1"/>
  <c r="CI149" i="1"/>
  <c r="CI150" i="1"/>
  <c r="CI406" i="1"/>
  <c r="CI224" i="1"/>
  <c r="CI159" i="1"/>
  <c r="CI160" i="1"/>
  <c r="CI161" i="1"/>
  <c r="CI129" i="1"/>
  <c r="CI151" i="1"/>
  <c r="CI130" i="1"/>
  <c r="CI152" i="1"/>
  <c r="CI131" i="1"/>
  <c r="CI153" i="1"/>
  <c r="CI154" i="1"/>
  <c r="CI132" i="1"/>
  <c r="CI162" i="1"/>
  <c r="CI155" i="1"/>
  <c r="CI156" i="1"/>
  <c r="CI157" i="1"/>
  <c r="CI183" i="1"/>
  <c r="CI133" i="1"/>
  <c r="CI184" i="1"/>
  <c r="CI185" i="1"/>
  <c r="CI270" i="1"/>
  <c r="CI163" i="1"/>
  <c r="CI186" i="1"/>
  <c r="CI187" i="1"/>
  <c r="CI164" i="1"/>
  <c r="CI165" i="1"/>
  <c r="CI188" i="1"/>
  <c r="CI202" i="1"/>
  <c r="CI166" i="1"/>
  <c r="CI189" i="1"/>
  <c r="CI190" i="1"/>
  <c r="CI191" i="1"/>
  <c r="CI134" i="1"/>
  <c r="CI192" i="1"/>
  <c r="CI193" i="1"/>
  <c r="CI194" i="1"/>
  <c r="CI135" i="1"/>
  <c r="CI136" i="1"/>
  <c r="CI176" i="1"/>
  <c r="CI168" i="1"/>
  <c r="CI169" i="1"/>
  <c r="CI137" i="1"/>
  <c r="CI195" i="1"/>
  <c r="CI196" i="1"/>
  <c r="CI197" i="1"/>
  <c r="CI225" i="1"/>
  <c r="CI138" i="1"/>
  <c r="CI198" i="1"/>
  <c r="CI170" i="1"/>
  <c r="CI351" i="1"/>
  <c r="CI139" i="1"/>
  <c r="CI171" i="1"/>
  <c r="CI407" i="1"/>
  <c r="CI140" i="1"/>
  <c r="CI141" i="1"/>
  <c r="CI172" i="1"/>
  <c r="CI203" i="1"/>
  <c r="CI226" i="1"/>
  <c r="CI304" i="1"/>
  <c r="CI352" i="1"/>
  <c r="CI173" i="1"/>
  <c r="CI174" i="1"/>
  <c r="CI353" i="1"/>
  <c r="CI243" i="1"/>
  <c r="CI175" i="1"/>
  <c r="CI227" i="1"/>
  <c r="CI204" i="1"/>
  <c r="CI242" i="1"/>
  <c r="CI228" i="1"/>
  <c r="CI354" i="1"/>
  <c r="CI229" i="1"/>
  <c r="CI230" i="1"/>
  <c r="CI408" i="1"/>
  <c r="CI231" i="1"/>
  <c r="CI409" i="1"/>
  <c r="CI205" i="1"/>
  <c r="CI232" i="1"/>
  <c r="CI233" i="1"/>
  <c r="CI211" i="1"/>
  <c r="CI207" i="1"/>
  <c r="CI167" i="1"/>
  <c r="CI234" i="1"/>
  <c r="CI235" i="1"/>
  <c r="CI177" i="1"/>
  <c r="CI178" i="1"/>
  <c r="CI410" i="1"/>
  <c r="CI236" i="1"/>
  <c r="CI237" i="1"/>
  <c r="CI179" i="1"/>
  <c r="CI238" i="1"/>
  <c r="CI180" i="1"/>
  <c r="CI181" i="1"/>
  <c r="CI239" i="1"/>
  <c r="CI240" i="1"/>
  <c r="CI241" i="1"/>
  <c r="CI182" i="1"/>
  <c r="CI244" i="1"/>
  <c r="CI271" i="1"/>
  <c r="CI272" i="1"/>
  <c r="CI273" i="1"/>
  <c r="CI274" i="1"/>
  <c r="CI208" i="1"/>
  <c r="CI275" i="1"/>
  <c r="CI209" i="1"/>
  <c r="CI276" i="1"/>
  <c r="CI364" i="1"/>
  <c r="CI365" i="1"/>
  <c r="CI411" i="1"/>
  <c r="CI366" i="1"/>
  <c r="CI210" i="1"/>
  <c r="CI367" i="1"/>
  <c r="CI368" i="1"/>
  <c r="CI277" i="1"/>
  <c r="CI245" i="1"/>
  <c r="CI412" i="1"/>
  <c r="CI466" i="1"/>
  <c r="CI336" i="1"/>
  <c r="CI278" i="1"/>
  <c r="CI385" i="1"/>
  <c r="CI396" i="1"/>
  <c r="CI206" i="1"/>
  <c r="CI337" i="1"/>
  <c r="CI279" i="1"/>
  <c r="CI280" i="1"/>
  <c r="CI212" i="1"/>
  <c r="CI213" i="1"/>
  <c r="CI338" i="1"/>
  <c r="CI339" i="1"/>
  <c r="CI281" i="1"/>
  <c r="CI282" i="1"/>
  <c r="CI413" i="1"/>
  <c r="CI322" i="1"/>
  <c r="CI397" i="1"/>
  <c r="CI476" i="1"/>
  <c r="CI341" i="1"/>
  <c r="CI342" i="1"/>
  <c r="CI246" i="1"/>
  <c r="CI415" i="1"/>
  <c r="CI283" i="1"/>
  <c r="CI416" i="1"/>
  <c r="CI284" i="1"/>
  <c r="CI417" i="1"/>
  <c r="CI285" i="1"/>
  <c r="CI286" i="1"/>
  <c r="CI418" i="1"/>
  <c r="CI570" i="1"/>
  <c r="CI420" i="1"/>
  <c r="CI340" i="1"/>
  <c r="CI421" i="1"/>
  <c r="CI247" i="1"/>
  <c r="CI306" i="1"/>
  <c r="CI287" i="1"/>
  <c r="CI307" i="1"/>
  <c r="CI422" i="1"/>
  <c r="CI248" i="1"/>
  <c r="CI249" i="1"/>
  <c r="CI423" i="1"/>
  <c r="CI250" i="1"/>
  <c r="CI308" i="1"/>
  <c r="CI251" i="1"/>
  <c r="CI252" i="1"/>
  <c r="CI309" i="1"/>
  <c r="CI253" i="1"/>
  <c r="CI310" i="1"/>
  <c r="CI424" i="1"/>
  <c r="CI254" i="1"/>
  <c r="CI404" i="1"/>
  <c r="CI255" i="1"/>
  <c r="CI311" i="1"/>
  <c r="CI312" i="1"/>
  <c r="CI256" i="1"/>
  <c r="CI257" i="1"/>
  <c r="CI313" i="1"/>
  <c r="CI3" i="1"/>
  <c r="CI314" i="1"/>
  <c r="CK1185" i="1" l="1"/>
  <c r="CL1185" i="1" s="1"/>
  <c r="CM1185" i="1" s="1"/>
  <c r="CN1185" i="1" s="1"/>
  <c r="CO1185" i="1" s="1"/>
  <c r="CK1177" i="1"/>
  <c r="CL1177" i="1" s="1"/>
  <c r="CM1177" i="1" s="1"/>
  <c r="CN1177" i="1" s="1"/>
  <c r="CO1177" i="1" s="1"/>
  <c r="CK1173" i="1"/>
  <c r="CL1173" i="1" s="1"/>
  <c r="CM1173" i="1" s="1"/>
  <c r="CN1173" i="1" s="1"/>
  <c r="CO1173" i="1" s="1"/>
  <c r="CP1173" i="1" s="1"/>
  <c r="CK1169" i="1"/>
  <c r="CL1169" i="1" s="1"/>
  <c r="CM1169" i="1" s="1"/>
  <c r="CN1169" i="1" s="1"/>
  <c r="CO1169" i="1" s="1"/>
  <c r="CK1161" i="1"/>
  <c r="CL1161" i="1" s="1"/>
  <c r="CM1161" i="1" s="1"/>
  <c r="CN1161" i="1" s="1"/>
  <c r="CO1161" i="1" s="1"/>
  <c r="CK1157" i="1"/>
  <c r="CL1157" i="1" s="1"/>
  <c r="CM1157" i="1" s="1"/>
  <c r="CN1157" i="1" s="1"/>
  <c r="CO1157" i="1" s="1"/>
  <c r="CK1153" i="1"/>
  <c r="CL1153" i="1" s="1"/>
  <c r="CM1153" i="1" s="1"/>
  <c r="CN1153" i="1" s="1"/>
  <c r="CO1153" i="1" s="1"/>
  <c r="CK1145" i="1"/>
  <c r="CL1145" i="1" s="1"/>
  <c r="CM1145" i="1" s="1"/>
  <c r="CN1145" i="1" s="1"/>
  <c r="CO1145" i="1" s="1"/>
  <c r="CK1141" i="1"/>
  <c r="CL1141" i="1" s="1"/>
  <c r="CM1141" i="1" s="1"/>
  <c r="CN1141" i="1" s="1"/>
  <c r="CO1141" i="1" s="1"/>
  <c r="CK1137" i="1"/>
  <c r="CL1137" i="1" s="1"/>
  <c r="CM1137" i="1" s="1"/>
  <c r="CN1137" i="1" s="1"/>
  <c r="CO1137" i="1" s="1"/>
  <c r="CK1039" i="1"/>
  <c r="CL1039" i="1" s="1"/>
  <c r="CM1039" i="1" s="1"/>
  <c r="CN1039" i="1" s="1"/>
  <c r="CO1039" i="1" s="1"/>
  <c r="CK1125" i="1"/>
  <c r="CL1125" i="1" s="1"/>
  <c r="CM1125" i="1" s="1"/>
  <c r="CN1125" i="1" s="1"/>
  <c r="CO1125" i="1" s="1"/>
  <c r="CK1121" i="1"/>
  <c r="CL1121" i="1" s="1"/>
  <c r="CM1121" i="1" s="1"/>
  <c r="CN1121" i="1" s="1"/>
  <c r="CO1121" i="1" s="1"/>
  <c r="CK1113" i="1"/>
  <c r="CL1113" i="1" s="1"/>
  <c r="CM1113" i="1" s="1"/>
  <c r="CN1113" i="1" s="1"/>
  <c r="CO1113" i="1" s="1"/>
  <c r="CK303" i="1"/>
  <c r="CL303" i="1" s="1"/>
  <c r="CM303" i="1" s="1"/>
  <c r="CN303" i="1" s="1"/>
  <c r="CO303" i="1" s="1"/>
  <c r="CK1109" i="1"/>
  <c r="CL1109" i="1" s="1"/>
  <c r="CM1109" i="1" s="1"/>
  <c r="CN1109" i="1" s="1"/>
  <c r="CO1109" i="1" s="1"/>
  <c r="CK1105" i="1"/>
  <c r="CL1105" i="1" s="1"/>
  <c r="CM1105" i="1" s="1"/>
  <c r="CN1105" i="1" s="1"/>
  <c r="CO1105" i="1" s="1"/>
  <c r="CK1097" i="1"/>
  <c r="CL1097" i="1" s="1"/>
  <c r="CM1097" i="1" s="1"/>
  <c r="CN1097" i="1" s="1"/>
  <c r="CO1097" i="1" s="1"/>
  <c r="CK1093" i="1"/>
  <c r="CL1093" i="1" s="1"/>
  <c r="CM1093" i="1" s="1"/>
  <c r="CN1093" i="1" s="1"/>
  <c r="CO1093" i="1" s="1"/>
  <c r="CK1089" i="1"/>
  <c r="CL1089" i="1" s="1"/>
  <c r="CM1089" i="1" s="1"/>
  <c r="CN1089" i="1" s="1"/>
  <c r="CO1089" i="1" s="1"/>
  <c r="CK1111" i="1"/>
  <c r="CL1111" i="1" s="1"/>
  <c r="CM1111" i="1" s="1"/>
  <c r="CN1111" i="1" s="1"/>
  <c r="CO1111" i="1" s="1"/>
  <c r="CK1077" i="1"/>
  <c r="CL1077" i="1" s="1"/>
  <c r="CM1077" i="1" s="1"/>
  <c r="CN1077" i="1" s="1"/>
  <c r="CO1077" i="1" s="1"/>
  <c r="CK1073" i="1"/>
  <c r="CL1073" i="1" s="1"/>
  <c r="CM1073" i="1" s="1"/>
  <c r="CN1073" i="1" s="1"/>
  <c r="CO1073" i="1" s="1"/>
  <c r="CK1065" i="1"/>
  <c r="CL1065" i="1" s="1"/>
  <c r="CM1065" i="1" s="1"/>
  <c r="CN1065" i="1" s="1"/>
  <c r="CO1065" i="1" s="1"/>
  <c r="CK1061" i="1"/>
  <c r="CL1061" i="1" s="1"/>
  <c r="CM1061" i="1" s="1"/>
  <c r="CN1061" i="1" s="1"/>
  <c r="CO1061" i="1" s="1"/>
  <c r="CK1057" i="1"/>
  <c r="CL1057" i="1" s="1"/>
  <c r="CM1057" i="1" s="1"/>
  <c r="CN1057" i="1" s="1"/>
  <c r="CO1057" i="1" s="1"/>
  <c r="CK1049" i="1"/>
  <c r="CL1049" i="1" s="1"/>
  <c r="CM1049" i="1" s="1"/>
  <c r="CN1049" i="1" s="1"/>
  <c r="CO1049" i="1" s="1"/>
  <c r="CK1045" i="1"/>
  <c r="CL1045" i="1" s="1"/>
  <c r="CM1045" i="1" s="1"/>
  <c r="CN1045" i="1" s="1"/>
  <c r="CO1045" i="1" s="1"/>
  <c r="CK1041" i="1"/>
  <c r="CL1041" i="1" s="1"/>
  <c r="CM1041" i="1" s="1"/>
  <c r="CN1041" i="1" s="1"/>
  <c r="CO1041" i="1" s="1"/>
  <c r="CK1204" i="1"/>
  <c r="CL1204" i="1" s="1"/>
  <c r="CM1204" i="1" s="1"/>
  <c r="CN1204" i="1" s="1"/>
  <c r="CO1204" i="1" s="1"/>
  <c r="CK1029" i="1"/>
  <c r="CL1029" i="1" s="1"/>
  <c r="CM1029" i="1" s="1"/>
  <c r="CN1029" i="1" s="1"/>
  <c r="CO1029" i="1" s="1"/>
  <c r="CK468" i="1"/>
  <c r="CL468" i="1" s="1"/>
  <c r="CM468" i="1" s="1"/>
  <c r="CN468" i="1" s="1"/>
  <c r="CO468" i="1" s="1"/>
  <c r="CK1017" i="1"/>
  <c r="CL1017" i="1" s="1"/>
  <c r="CM1017" i="1" s="1"/>
  <c r="CN1017" i="1" s="1"/>
  <c r="CO1017" i="1" s="1"/>
  <c r="CK1013" i="1"/>
  <c r="CL1013" i="1" s="1"/>
  <c r="CM1013" i="1" s="1"/>
  <c r="CN1013" i="1" s="1"/>
  <c r="CO1013" i="1" s="1"/>
  <c r="CK1009" i="1"/>
  <c r="CL1009" i="1" s="1"/>
  <c r="CM1009" i="1" s="1"/>
  <c r="CN1009" i="1" s="1"/>
  <c r="CO1009" i="1" s="1"/>
  <c r="CK1001" i="1"/>
  <c r="CL1001" i="1" s="1"/>
  <c r="CM1001" i="1" s="1"/>
  <c r="CN1001" i="1" s="1"/>
  <c r="CO1001" i="1" s="1"/>
  <c r="CK997" i="1"/>
  <c r="CL997" i="1" s="1"/>
  <c r="CM997" i="1" s="1"/>
  <c r="CN997" i="1" s="1"/>
  <c r="CO997" i="1" s="1"/>
  <c r="CK993" i="1"/>
  <c r="CL993" i="1" s="1"/>
  <c r="CM993" i="1" s="1"/>
  <c r="CN993" i="1" s="1"/>
  <c r="CO993" i="1" s="1"/>
  <c r="CK985" i="1"/>
  <c r="CL985" i="1" s="1"/>
  <c r="CM985" i="1" s="1"/>
  <c r="CN985" i="1" s="1"/>
  <c r="CO985" i="1" s="1"/>
  <c r="CK981" i="1"/>
  <c r="CL981" i="1" s="1"/>
  <c r="CM981" i="1" s="1"/>
  <c r="CN981" i="1" s="1"/>
  <c r="CO981" i="1" s="1"/>
  <c r="CK977" i="1"/>
  <c r="CL977" i="1" s="1"/>
  <c r="CM977" i="1" s="1"/>
  <c r="CN977" i="1" s="1"/>
  <c r="CO977" i="1" s="1"/>
  <c r="CK969" i="1"/>
  <c r="CL969" i="1" s="1"/>
  <c r="CM969" i="1" s="1"/>
  <c r="CN969" i="1" s="1"/>
  <c r="CO969" i="1" s="1"/>
  <c r="CK965" i="1"/>
  <c r="CL965" i="1" s="1"/>
  <c r="CM965" i="1" s="1"/>
  <c r="CN965" i="1" s="1"/>
  <c r="CO965" i="1" s="1"/>
  <c r="CK961" i="1"/>
  <c r="CL961" i="1" s="1"/>
  <c r="CM961" i="1" s="1"/>
  <c r="CN961" i="1" s="1"/>
  <c r="CO961" i="1" s="1"/>
  <c r="CK953" i="1"/>
  <c r="CL953" i="1" s="1"/>
  <c r="CM953" i="1" s="1"/>
  <c r="CN953" i="1" s="1"/>
  <c r="CO953" i="1" s="1"/>
  <c r="CK949" i="1"/>
  <c r="CL949" i="1" s="1"/>
  <c r="CM949" i="1" s="1"/>
  <c r="CN949" i="1" s="1"/>
  <c r="CO949" i="1" s="1"/>
  <c r="CK945" i="1"/>
  <c r="CL945" i="1" s="1"/>
  <c r="CM945" i="1" s="1"/>
  <c r="CN945" i="1" s="1"/>
  <c r="CO945" i="1" s="1"/>
  <c r="CK937" i="1"/>
  <c r="CL937" i="1" s="1"/>
  <c r="CM937" i="1" s="1"/>
  <c r="CN937" i="1" s="1"/>
  <c r="CO937" i="1" s="1"/>
  <c r="CK933" i="1"/>
  <c r="CL933" i="1" s="1"/>
  <c r="CM933" i="1" s="1"/>
  <c r="CN933" i="1" s="1"/>
  <c r="CO933" i="1" s="1"/>
  <c r="CK929" i="1"/>
  <c r="CL929" i="1" s="1"/>
  <c r="CM929" i="1" s="1"/>
  <c r="CN929" i="1" s="1"/>
  <c r="CO929" i="1" s="1"/>
  <c r="CK921" i="1"/>
  <c r="CL921" i="1" s="1"/>
  <c r="CM921" i="1" s="1"/>
  <c r="CN921" i="1" s="1"/>
  <c r="CO921" i="1" s="1"/>
  <c r="CK917" i="1"/>
  <c r="CL917" i="1" s="1"/>
  <c r="CM917" i="1" s="1"/>
  <c r="CN917" i="1" s="1"/>
  <c r="CO917" i="1" s="1"/>
  <c r="CK913" i="1"/>
  <c r="CL913" i="1" s="1"/>
  <c r="CM913" i="1" s="1"/>
  <c r="CN913" i="1" s="1"/>
  <c r="CO913" i="1" s="1"/>
  <c r="CK905" i="1"/>
  <c r="CL905" i="1" s="1"/>
  <c r="CM905" i="1" s="1"/>
  <c r="CN905" i="1" s="1"/>
  <c r="CO905" i="1" s="1"/>
  <c r="CK901" i="1"/>
  <c r="CL901" i="1" s="1"/>
  <c r="CM901" i="1" s="1"/>
  <c r="CN901" i="1" s="1"/>
  <c r="CO901" i="1" s="1"/>
  <c r="CK897" i="1"/>
  <c r="CL897" i="1" s="1"/>
  <c r="CM897" i="1" s="1"/>
  <c r="CN897" i="1" s="1"/>
  <c r="CO897" i="1" s="1"/>
  <c r="CK889" i="1"/>
  <c r="CL889" i="1" s="1"/>
  <c r="CM889" i="1" s="1"/>
  <c r="CN889" i="1" s="1"/>
  <c r="CO889" i="1" s="1"/>
  <c r="CK885" i="1"/>
  <c r="CL885" i="1" s="1"/>
  <c r="CM885" i="1" s="1"/>
  <c r="CN885" i="1" s="1"/>
  <c r="CO885" i="1" s="1"/>
  <c r="CK881" i="1"/>
  <c r="CL881" i="1" s="1"/>
  <c r="CM881" i="1" s="1"/>
  <c r="CN881" i="1" s="1"/>
  <c r="CO881" i="1" s="1"/>
  <c r="CK874" i="1"/>
  <c r="CL874" i="1" s="1"/>
  <c r="CM874" i="1" s="1"/>
  <c r="CN874" i="1" s="1"/>
  <c r="CO874" i="1" s="1"/>
  <c r="CK870" i="1"/>
  <c r="CL870" i="1" s="1"/>
  <c r="CM870" i="1" s="1"/>
  <c r="CN870" i="1" s="1"/>
  <c r="CO870" i="1" s="1"/>
  <c r="CK866" i="1"/>
  <c r="CL866" i="1" s="1"/>
  <c r="CM866" i="1" s="1"/>
  <c r="CN866" i="1" s="1"/>
  <c r="CO866" i="1" s="1"/>
  <c r="CK858" i="1"/>
  <c r="CL858" i="1" s="1"/>
  <c r="CM858" i="1" s="1"/>
  <c r="CN858" i="1" s="1"/>
  <c r="CO858" i="1" s="1"/>
  <c r="CK854" i="1"/>
  <c r="CL854" i="1" s="1"/>
  <c r="CM854" i="1" s="1"/>
  <c r="CN854" i="1" s="1"/>
  <c r="CO854" i="1" s="1"/>
  <c r="CK850" i="1"/>
  <c r="CL850" i="1" s="1"/>
  <c r="CM850" i="1" s="1"/>
  <c r="CN850" i="1" s="1"/>
  <c r="CO850" i="1" s="1"/>
  <c r="CK842" i="1"/>
  <c r="CL842" i="1" s="1"/>
  <c r="CM842" i="1" s="1"/>
  <c r="CN842" i="1" s="1"/>
  <c r="CO842" i="1" s="1"/>
  <c r="CK838" i="1"/>
  <c r="CL838" i="1" s="1"/>
  <c r="CM838" i="1" s="1"/>
  <c r="CN838" i="1" s="1"/>
  <c r="CO838" i="1" s="1"/>
  <c r="CK834" i="1"/>
  <c r="CL834" i="1" s="1"/>
  <c r="CM834" i="1" s="1"/>
  <c r="CN834" i="1" s="1"/>
  <c r="CO834" i="1" s="1"/>
  <c r="CK826" i="1"/>
  <c r="CL826" i="1" s="1"/>
  <c r="CM826" i="1" s="1"/>
  <c r="CN826" i="1" s="1"/>
  <c r="CO826" i="1" s="1"/>
  <c r="CK822" i="1"/>
  <c r="CL822" i="1" s="1"/>
  <c r="CM822" i="1" s="1"/>
  <c r="CN822" i="1" s="1"/>
  <c r="CO822" i="1" s="1"/>
  <c r="CK818" i="1"/>
  <c r="CL818" i="1" s="1"/>
  <c r="CM818" i="1" s="1"/>
  <c r="CN818" i="1" s="1"/>
  <c r="CO818" i="1" s="1"/>
  <c r="CK810" i="1"/>
  <c r="CL810" i="1" s="1"/>
  <c r="CM810" i="1" s="1"/>
  <c r="CN810" i="1" s="1"/>
  <c r="CO810" i="1" s="1"/>
  <c r="CK806" i="1"/>
  <c r="CL806" i="1" s="1"/>
  <c r="CM806" i="1" s="1"/>
  <c r="CN806" i="1" s="1"/>
  <c r="CO806" i="1" s="1"/>
  <c r="CK802" i="1"/>
  <c r="CL802" i="1" s="1"/>
  <c r="CM802" i="1" s="1"/>
  <c r="CN802" i="1" s="1"/>
  <c r="CO802" i="1" s="1"/>
  <c r="CK794" i="1"/>
  <c r="CL794" i="1" s="1"/>
  <c r="CM794" i="1" s="1"/>
  <c r="CN794" i="1" s="1"/>
  <c r="CO794" i="1" s="1"/>
  <c r="CK790" i="1"/>
  <c r="CL790" i="1" s="1"/>
  <c r="CM790" i="1" s="1"/>
  <c r="CN790" i="1" s="1"/>
  <c r="CO790" i="1" s="1"/>
  <c r="CK786" i="1"/>
  <c r="CL786" i="1" s="1"/>
  <c r="CM786" i="1" s="1"/>
  <c r="CN786" i="1" s="1"/>
  <c r="CO786" i="1" s="1"/>
  <c r="CK778" i="1"/>
  <c r="CL778" i="1" s="1"/>
  <c r="CM778" i="1" s="1"/>
  <c r="CN778" i="1" s="1"/>
  <c r="CO778" i="1" s="1"/>
  <c r="CK668" i="1"/>
  <c r="CL668" i="1" s="1"/>
  <c r="CM668" i="1" s="1"/>
  <c r="CN668" i="1" s="1"/>
  <c r="CO668" i="1" s="1"/>
  <c r="CK771" i="1"/>
  <c r="CL771" i="1" s="1"/>
  <c r="CM771" i="1" s="1"/>
  <c r="CN771" i="1" s="1"/>
  <c r="CO771" i="1" s="1"/>
  <c r="CK667" i="1"/>
  <c r="CL667" i="1" s="1"/>
  <c r="CM667" i="1" s="1"/>
  <c r="CN667" i="1" s="1"/>
  <c r="CO667" i="1" s="1"/>
  <c r="CK760" i="1"/>
  <c r="CL760" i="1" s="1"/>
  <c r="CM760" i="1" s="1"/>
  <c r="CN760" i="1" s="1"/>
  <c r="CO760" i="1" s="1"/>
  <c r="CK756" i="1"/>
  <c r="CL756" i="1" s="1"/>
  <c r="CM756" i="1" s="1"/>
  <c r="CN756" i="1" s="1"/>
  <c r="CO756" i="1" s="1"/>
  <c r="CK748" i="1"/>
  <c r="CL748" i="1" s="1"/>
  <c r="CM748" i="1" s="1"/>
  <c r="CN748" i="1" s="1"/>
  <c r="CO748" i="1" s="1"/>
  <c r="CK744" i="1"/>
  <c r="CL744" i="1" s="1"/>
  <c r="CM744" i="1" s="1"/>
  <c r="CN744" i="1" s="1"/>
  <c r="CO744" i="1" s="1"/>
  <c r="CK740" i="1"/>
  <c r="CL740" i="1" s="1"/>
  <c r="CM740" i="1" s="1"/>
  <c r="CN740" i="1" s="1"/>
  <c r="CO740" i="1" s="1"/>
  <c r="CK732" i="1"/>
  <c r="CL732" i="1" s="1"/>
  <c r="CM732" i="1" s="1"/>
  <c r="CN732" i="1" s="1"/>
  <c r="CO732" i="1" s="1"/>
  <c r="CK728" i="1"/>
  <c r="CL728" i="1" s="1"/>
  <c r="CM728" i="1" s="1"/>
  <c r="CN728" i="1" s="1"/>
  <c r="CO728" i="1" s="1"/>
  <c r="CK724" i="1"/>
  <c r="CL724" i="1" s="1"/>
  <c r="CM724" i="1" s="1"/>
  <c r="CN724" i="1" s="1"/>
  <c r="CO724" i="1" s="1"/>
  <c r="CK716" i="1"/>
  <c r="CL716" i="1" s="1"/>
  <c r="CM716" i="1" s="1"/>
  <c r="CN716" i="1" s="1"/>
  <c r="CO716" i="1" s="1"/>
  <c r="CK712" i="1"/>
  <c r="CL712" i="1" s="1"/>
  <c r="CM712" i="1" s="1"/>
  <c r="CN712" i="1" s="1"/>
  <c r="CO712" i="1" s="1"/>
  <c r="CK708" i="1"/>
  <c r="CL708" i="1" s="1"/>
  <c r="CM708" i="1" s="1"/>
  <c r="CN708" i="1" s="1"/>
  <c r="CO708" i="1" s="1"/>
  <c r="CK701" i="1"/>
  <c r="CL701" i="1" s="1"/>
  <c r="CM701" i="1" s="1"/>
  <c r="CN701" i="1" s="1"/>
  <c r="CO701" i="1" s="1"/>
  <c r="CK697" i="1"/>
  <c r="CL697" i="1" s="1"/>
  <c r="CM697" i="1" s="1"/>
  <c r="CN697" i="1" s="1"/>
  <c r="CO697" i="1" s="1"/>
  <c r="CK693" i="1"/>
  <c r="CL693" i="1" s="1"/>
  <c r="CM693" i="1" s="1"/>
  <c r="CN693" i="1" s="1"/>
  <c r="CO693" i="1" s="1"/>
  <c r="CK686" i="1"/>
  <c r="CL686" i="1" s="1"/>
  <c r="CM686" i="1" s="1"/>
  <c r="CN686" i="1" s="1"/>
  <c r="CO686" i="1" s="1"/>
  <c r="CK661" i="1"/>
  <c r="CL661" i="1" s="1"/>
  <c r="CM661" i="1" s="1"/>
  <c r="CN661" i="1" s="1"/>
  <c r="CO661" i="1" s="1"/>
  <c r="CK335" i="1"/>
  <c r="CL335" i="1" s="1"/>
  <c r="CM335" i="1" s="1"/>
  <c r="CN335" i="1" s="1"/>
  <c r="CO335" i="1" s="1"/>
  <c r="CK647" i="1"/>
  <c r="CL647" i="1" s="1"/>
  <c r="CM647" i="1" s="1"/>
  <c r="CN647" i="1" s="1"/>
  <c r="CO647" i="1" s="1"/>
  <c r="CK636" i="1"/>
  <c r="CL636" i="1" s="1"/>
  <c r="CM636" i="1" s="1"/>
  <c r="CN636" i="1" s="1"/>
  <c r="CO636" i="1" s="1"/>
  <c r="CK1184" i="1"/>
  <c r="CL1184" i="1" s="1"/>
  <c r="CM1184" i="1" s="1"/>
  <c r="CN1184" i="1" s="1"/>
  <c r="CO1184" i="1" s="1"/>
  <c r="CK1180" i="1"/>
  <c r="CL1180" i="1" s="1"/>
  <c r="CM1180" i="1" s="1"/>
  <c r="CN1180" i="1" s="1"/>
  <c r="CO1180" i="1" s="1"/>
  <c r="CK1176" i="1"/>
  <c r="CL1176" i="1" s="1"/>
  <c r="CM1176" i="1" s="1"/>
  <c r="CN1176" i="1" s="1"/>
  <c r="CO1176" i="1" s="1"/>
  <c r="CP1176" i="1" s="1"/>
  <c r="CK1172" i="1"/>
  <c r="CL1172" i="1" s="1"/>
  <c r="CM1172" i="1" s="1"/>
  <c r="CN1172" i="1" s="1"/>
  <c r="CO1172" i="1" s="1"/>
  <c r="CK1168" i="1"/>
  <c r="CL1168" i="1" s="1"/>
  <c r="CM1168" i="1" s="1"/>
  <c r="CN1168" i="1" s="1"/>
  <c r="CO1168" i="1" s="1"/>
  <c r="CK1164" i="1"/>
  <c r="CL1164" i="1" s="1"/>
  <c r="CM1164" i="1" s="1"/>
  <c r="CN1164" i="1" s="1"/>
  <c r="CO1164" i="1" s="1"/>
  <c r="CK1160" i="1"/>
  <c r="CL1160" i="1" s="1"/>
  <c r="CM1160" i="1" s="1"/>
  <c r="CN1160" i="1" s="1"/>
  <c r="CO1160" i="1" s="1"/>
  <c r="CK1156" i="1"/>
  <c r="CL1156" i="1" s="1"/>
  <c r="CM1156" i="1" s="1"/>
  <c r="CN1156" i="1" s="1"/>
  <c r="CO1156" i="1" s="1"/>
  <c r="CK1152" i="1"/>
  <c r="CL1152" i="1" s="1"/>
  <c r="CM1152" i="1" s="1"/>
  <c r="CN1152" i="1" s="1"/>
  <c r="CO1152" i="1" s="1"/>
  <c r="CK1148" i="1"/>
  <c r="CL1148" i="1" s="1"/>
  <c r="CM1148" i="1" s="1"/>
  <c r="CN1148" i="1" s="1"/>
  <c r="CO1148" i="1" s="1"/>
  <c r="CK1144" i="1"/>
  <c r="CL1144" i="1" s="1"/>
  <c r="CM1144" i="1" s="1"/>
  <c r="CN1144" i="1" s="1"/>
  <c r="CO1144" i="1" s="1"/>
  <c r="CK1140" i="1"/>
  <c r="CL1140" i="1" s="1"/>
  <c r="CM1140" i="1" s="1"/>
  <c r="CN1140" i="1" s="1"/>
  <c r="CO1140" i="1" s="1"/>
  <c r="CK1136" i="1"/>
  <c r="CL1136" i="1" s="1"/>
  <c r="CM1136" i="1" s="1"/>
  <c r="CN1136" i="1" s="1"/>
  <c r="CO1136" i="1" s="1"/>
  <c r="CK1025" i="1"/>
  <c r="CL1025" i="1" s="1"/>
  <c r="CM1025" i="1" s="1"/>
  <c r="CN1025" i="1" s="1"/>
  <c r="CO1025" i="1" s="1"/>
  <c r="CK1128" i="1"/>
  <c r="CL1128" i="1" s="1"/>
  <c r="CM1128" i="1" s="1"/>
  <c r="CN1128" i="1" s="1"/>
  <c r="CO1128" i="1" s="1"/>
  <c r="CK1129" i="1"/>
  <c r="CL1129" i="1" s="1"/>
  <c r="CM1129" i="1" s="1"/>
  <c r="CN1129" i="1" s="1"/>
  <c r="CO1129" i="1" s="1"/>
  <c r="CK1053" i="1"/>
  <c r="CL1053" i="1" s="1"/>
  <c r="CM1053" i="1" s="1"/>
  <c r="CN1053" i="1" s="1"/>
  <c r="CO1053" i="1" s="1"/>
  <c r="CK1116" i="1"/>
  <c r="CL1116" i="1" s="1"/>
  <c r="CM1116" i="1" s="1"/>
  <c r="CN1116" i="1" s="1"/>
  <c r="CO1116" i="1" s="1"/>
  <c r="CK1112" i="1"/>
  <c r="CL1112" i="1" s="1"/>
  <c r="CM1112" i="1" s="1"/>
  <c r="CN1112" i="1" s="1"/>
  <c r="CO1112" i="1" s="1"/>
  <c r="CK1108" i="1"/>
  <c r="CL1108" i="1" s="1"/>
  <c r="CM1108" i="1" s="1"/>
  <c r="CN1108" i="1" s="1"/>
  <c r="CO1108" i="1" s="1"/>
  <c r="CK1104" i="1"/>
  <c r="CL1104" i="1" s="1"/>
  <c r="CM1104" i="1" s="1"/>
  <c r="CN1104" i="1" s="1"/>
  <c r="CO1104" i="1" s="1"/>
  <c r="CK1100" i="1"/>
  <c r="CL1100" i="1" s="1"/>
  <c r="CM1100" i="1" s="1"/>
  <c r="CN1100" i="1" s="1"/>
  <c r="CO1100" i="1" s="1"/>
  <c r="CK1096" i="1"/>
  <c r="CL1096" i="1" s="1"/>
  <c r="CM1096" i="1" s="1"/>
  <c r="CN1096" i="1" s="1"/>
  <c r="CO1096" i="1" s="1"/>
  <c r="CK1092" i="1"/>
  <c r="CL1092" i="1" s="1"/>
  <c r="CM1092" i="1" s="1"/>
  <c r="CN1092" i="1" s="1"/>
  <c r="CO1092" i="1" s="1"/>
  <c r="CK1088" i="1"/>
  <c r="CL1088" i="1" s="1"/>
  <c r="CM1088" i="1" s="1"/>
  <c r="CN1088" i="1" s="1"/>
  <c r="CO1088" i="1" s="1"/>
  <c r="CK1084" i="1"/>
  <c r="CL1084" i="1" s="1"/>
  <c r="CM1084" i="1" s="1"/>
  <c r="CN1084" i="1" s="1"/>
  <c r="CO1084" i="1" s="1"/>
  <c r="CK1080" i="1"/>
  <c r="CL1080" i="1" s="1"/>
  <c r="CM1080" i="1" s="1"/>
  <c r="CN1080" i="1" s="1"/>
  <c r="CO1080" i="1" s="1"/>
  <c r="CK1076" i="1"/>
  <c r="CL1076" i="1" s="1"/>
  <c r="CM1076" i="1" s="1"/>
  <c r="CN1076" i="1" s="1"/>
  <c r="CO1076" i="1" s="1"/>
  <c r="CK1072" i="1"/>
  <c r="CL1072" i="1" s="1"/>
  <c r="CM1072" i="1" s="1"/>
  <c r="CN1072" i="1" s="1"/>
  <c r="CO1072" i="1" s="1"/>
  <c r="CK1068" i="1"/>
  <c r="CL1068" i="1" s="1"/>
  <c r="CM1068" i="1" s="1"/>
  <c r="CN1068" i="1" s="1"/>
  <c r="CO1068" i="1" s="1"/>
  <c r="CK1064" i="1"/>
  <c r="CL1064" i="1" s="1"/>
  <c r="CM1064" i="1" s="1"/>
  <c r="CN1064" i="1" s="1"/>
  <c r="CO1064" i="1" s="1"/>
  <c r="CK1060" i="1"/>
  <c r="CL1060" i="1" s="1"/>
  <c r="CM1060" i="1" s="1"/>
  <c r="CN1060" i="1" s="1"/>
  <c r="CO1060" i="1" s="1"/>
  <c r="CK1056" i="1"/>
  <c r="CL1056" i="1" s="1"/>
  <c r="CM1056" i="1" s="1"/>
  <c r="CN1056" i="1" s="1"/>
  <c r="CO1056" i="1" s="1"/>
  <c r="CK1052" i="1"/>
  <c r="CL1052" i="1" s="1"/>
  <c r="CM1052" i="1" s="1"/>
  <c r="CN1052" i="1" s="1"/>
  <c r="CO1052" i="1" s="1"/>
  <c r="CK1048" i="1"/>
  <c r="CL1048" i="1" s="1"/>
  <c r="CM1048" i="1" s="1"/>
  <c r="CN1048" i="1" s="1"/>
  <c r="CO1048" i="1" s="1"/>
  <c r="CK1044" i="1"/>
  <c r="CL1044" i="1" s="1"/>
  <c r="CM1044" i="1" s="1"/>
  <c r="CN1044" i="1" s="1"/>
  <c r="CO1044" i="1" s="1"/>
  <c r="CK1040" i="1"/>
  <c r="CL1040" i="1" s="1"/>
  <c r="CM1040" i="1" s="1"/>
  <c r="CN1040" i="1" s="1"/>
  <c r="CO1040" i="1" s="1"/>
  <c r="CK1036" i="1"/>
  <c r="CL1036" i="1" s="1"/>
  <c r="CM1036" i="1" s="1"/>
  <c r="CN1036" i="1" s="1"/>
  <c r="CO1036" i="1" s="1"/>
  <c r="CK1120" i="1"/>
  <c r="CL1120" i="1" s="1"/>
  <c r="CM1120" i="1" s="1"/>
  <c r="CN1120" i="1" s="1"/>
  <c r="CO1120" i="1" s="1"/>
  <c r="CK1028" i="1"/>
  <c r="CL1028" i="1" s="1"/>
  <c r="CM1028" i="1" s="1"/>
  <c r="CN1028" i="1" s="1"/>
  <c r="CO1028" i="1" s="1"/>
  <c r="CK1024" i="1"/>
  <c r="CL1024" i="1" s="1"/>
  <c r="CM1024" i="1" s="1"/>
  <c r="CN1024" i="1" s="1"/>
  <c r="CO1024" i="1" s="1"/>
  <c r="CK1020" i="1"/>
  <c r="CL1020" i="1" s="1"/>
  <c r="CM1020" i="1" s="1"/>
  <c r="CN1020" i="1" s="1"/>
  <c r="CO1020" i="1" s="1"/>
  <c r="CK1016" i="1"/>
  <c r="CL1016" i="1" s="1"/>
  <c r="CM1016" i="1" s="1"/>
  <c r="CN1016" i="1" s="1"/>
  <c r="CO1016" i="1" s="1"/>
  <c r="CK1012" i="1"/>
  <c r="CL1012" i="1" s="1"/>
  <c r="CM1012" i="1" s="1"/>
  <c r="CN1012" i="1" s="1"/>
  <c r="CO1012" i="1" s="1"/>
  <c r="CK1008" i="1"/>
  <c r="CL1008" i="1" s="1"/>
  <c r="CM1008" i="1" s="1"/>
  <c r="CN1008" i="1" s="1"/>
  <c r="CO1008" i="1" s="1"/>
  <c r="CK1004" i="1"/>
  <c r="CL1004" i="1" s="1"/>
  <c r="CM1004" i="1" s="1"/>
  <c r="CN1004" i="1" s="1"/>
  <c r="CO1004" i="1" s="1"/>
  <c r="CK1000" i="1"/>
  <c r="CL1000" i="1" s="1"/>
  <c r="CM1000" i="1" s="1"/>
  <c r="CN1000" i="1" s="1"/>
  <c r="CO1000" i="1" s="1"/>
  <c r="CK996" i="1"/>
  <c r="CL996" i="1" s="1"/>
  <c r="CM996" i="1" s="1"/>
  <c r="CN996" i="1" s="1"/>
  <c r="CO996" i="1" s="1"/>
  <c r="CK992" i="1"/>
  <c r="CL992" i="1" s="1"/>
  <c r="CM992" i="1" s="1"/>
  <c r="CN992" i="1" s="1"/>
  <c r="CO992" i="1" s="1"/>
  <c r="CK988" i="1"/>
  <c r="CL988" i="1" s="1"/>
  <c r="CM988" i="1" s="1"/>
  <c r="CN988" i="1" s="1"/>
  <c r="CO988" i="1" s="1"/>
  <c r="CK984" i="1"/>
  <c r="CL984" i="1" s="1"/>
  <c r="CM984" i="1" s="1"/>
  <c r="CN984" i="1" s="1"/>
  <c r="CO984" i="1" s="1"/>
  <c r="CK980" i="1"/>
  <c r="CL980" i="1" s="1"/>
  <c r="CM980" i="1" s="1"/>
  <c r="CN980" i="1" s="1"/>
  <c r="CO980" i="1" s="1"/>
  <c r="CK976" i="1"/>
  <c r="CL976" i="1" s="1"/>
  <c r="CM976" i="1" s="1"/>
  <c r="CN976" i="1" s="1"/>
  <c r="CO976" i="1" s="1"/>
  <c r="CK972" i="1"/>
  <c r="CL972" i="1" s="1"/>
  <c r="CM972" i="1" s="1"/>
  <c r="CN972" i="1" s="1"/>
  <c r="CO972" i="1" s="1"/>
  <c r="CK968" i="1"/>
  <c r="CL968" i="1" s="1"/>
  <c r="CM968" i="1" s="1"/>
  <c r="CN968" i="1" s="1"/>
  <c r="CO968" i="1" s="1"/>
  <c r="CK964" i="1"/>
  <c r="CL964" i="1" s="1"/>
  <c r="CM964" i="1" s="1"/>
  <c r="CN964" i="1" s="1"/>
  <c r="CO964" i="1" s="1"/>
  <c r="CK960" i="1"/>
  <c r="CL960" i="1" s="1"/>
  <c r="CM960" i="1" s="1"/>
  <c r="CN960" i="1" s="1"/>
  <c r="CO960" i="1" s="1"/>
  <c r="CK956" i="1"/>
  <c r="CL956" i="1" s="1"/>
  <c r="CM956" i="1" s="1"/>
  <c r="CN956" i="1" s="1"/>
  <c r="CO956" i="1" s="1"/>
  <c r="CK952" i="1"/>
  <c r="CL952" i="1" s="1"/>
  <c r="CM952" i="1" s="1"/>
  <c r="CN952" i="1" s="1"/>
  <c r="CO952" i="1" s="1"/>
  <c r="CK948" i="1"/>
  <c r="CL948" i="1" s="1"/>
  <c r="CM948" i="1" s="1"/>
  <c r="CN948" i="1" s="1"/>
  <c r="CO948" i="1" s="1"/>
  <c r="CK944" i="1"/>
  <c r="CL944" i="1" s="1"/>
  <c r="CM944" i="1" s="1"/>
  <c r="CN944" i="1" s="1"/>
  <c r="CO944" i="1" s="1"/>
  <c r="CK940" i="1"/>
  <c r="CL940" i="1" s="1"/>
  <c r="CM940" i="1" s="1"/>
  <c r="CN940" i="1" s="1"/>
  <c r="CO940" i="1" s="1"/>
  <c r="CK936" i="1"/>
  <c r="CL936" i="1" s="1"/>
  <c r="CM936" i="1" s="1"/>
  <c r="CN936" i="1" s="1"/>
  <c r="CO936" i="1" s="1"/>
  <c r="CK932" i="1"/>
  <c r="CL932" i="1" s="1"/>
  <c r="CM932" i="1" s="1"/>
  <c r="CN932" i="1" s="1"/>
  <c r="CO932" i="1" s="1"/>
  <c r="CK928" i="1"/>
  <c r="CL928" i="1" s="1"/>
  <c r="CM928" i="1" s="1"/>
  <c r="CN928" i="1" s="1"/>
  <c r="CO928" i="1" s="1"/>
  <c r="CK924" i="1"/>
  <c r="CL924" i="1" s="1"/>
  <c r="CM924" i="1" s="1"/>
  <c r="CN924" i="1" s="1"/>
  <c r="CO924" i="1" s="1"/>
  <c r="CK920" i="1"/>
  <c r="CL920" i="1" s="1"/>
  <c r="CM920" i="1" s="1"/>
  <c r="CN920" i="1" s="1"/>
  <c r="CO920" i="1" s="1"/>
  <c r="CK916" i="1"/>
  <c r="CL916" i="1" s="1"/>
  <c r="CM916" i="1" s="1"/>
  <c r="CN916" i="1" s="1"/>
  <c r="CO916" i="1" s="1"/>
  <c r="CK912" i="1"/>
  <c r="CL912" i="1" s="1"/>
  <c r="CM912" i="1" s="1"/>
  <c r="CN912" i="1" s="1"/>
  <c r="CO912" i="1" s="1"/>
  <c r="CK908" i="1"/>
  <c r="CL908" i="1" s="1"/>
  <c r="CM908" i="1" s="1"/>
  <c r="CN908" i="1" s="1"/>
  <c r="CO908" i="1" s="1"/>
  <c r="CK904" i="1"/>
  <c r="CL904" i="1" s="1"/>
  <c r="CM904" i="1" s="1"/>
  <c r="CN904" i="1" s="1"/>
  <c r="CO904" i="1" s="1"/>
  <c r="CK900" i="1"/>
  <c r="CL900" i="1" s="1"/>
  <c r="CM900" i="1" s="1"/>
  <c r="CN900" i="1" s="1"/>
  <c r="CO900" i="1" s="1"/>
  <c r="CK896" i="1"/>
  <c r="CL896" i="1" s="1"/>
  <c r="CM896" i="1" s="1"/>
  <c r="CN896" i="1" s="1"/>
  <c r="CO896" i="1" s="1"/>
  <c r="CK892" i="1"/>
  <c r="CL892" i="1" s="1"/>
  <c r="CM892" i="1" s="1"/>
  <c r="CN892" i="1" s="1"/>
  <c r="CO892" i="1" s="1"/>
  <c r="CK888" i="1"/>
  <c r="CL888" i="1" s="1"/>
  <c r="CM888" i="1" s="1"/>
  <c r="CN888" i="1" s="1"/>
  <c r="CO888" i="1" s="1"/>
  <c r="CK884" i="1"/>
  <c r="CL884" i="1" s="1"/>
  <c r="CM884" i="1" s="1"/>
  <c r="CN884" i="1" s="1"/>
  <c r="CO884" i="1" s="1"/>
  <c r="CK880" i="1"/>
  <c r="CL880" i="1" s="1"/>
  <c r="CM880" i="1" s="1"/>
  <c r="CN880" i="1" s="1"/>
  <c r="CO880" i="1" s="1"/>
  <c r="CK877" i="1"/>
  <c r="CL877" i="1" s="1"/>
  <c r="CM877" i="1" s="1"/>
  <c r="CN877" i="1" s="1"/>
  <c r="CO877" i="1" s="1"/>
  <c r="CK873" i="1"/>
  <c r="CL873" i="1" s="1"/>
  <c r="CM873" i="1" s="1"/>
  <c r="CN873" i="1" s="1"/>
  <c r="CO873" i="1" s="1"/>
  <c r="CK869" i="1"/>
  <c r="CL869" i="1" s="1"/>
  <c r="CM869" i="1" s="1"/>
  <c r="CN869" i="1" s="1"/>
  <c r="CO869" i="1" s="1"/>
  <c r="CK865" i="1"/>
  <c r="CL865" i="1" s="1"/>
  <c r="CM865" i="1" s="1"/>
  <c r="CN865" i="1" s="1"/>
  <c r="CO865" i="1" s="1"/>
  <c r="CK861" i="1"/>
  <c r="CL861" i="1" s="1"/>
  <c r="CM861" i="1" s="1"/>
  <c r="CN861" i="1" s="1"/>
  <c r="CO861" i="1" s="1"/>
  <c r="CK857" i="1"/>
  <c r="CL857" i="1" s="1"/>
  <c r="CM857" i="1" s="1"/>
  <c r="CN857" i="1" s="1"/>
  <c r="CO857" i="1" s="1"/>
  <c r="CK853" i="1"/>
  <c r="CL853" i="1" s="1"/>
  <c r="CM853" i="1" s="1"/>
  <c r="CN853" i="1" s="1"/>
  <c r="CO853" i="1" s="1"/>
  <c r="CK849" i="1"/>
  <c r="CL849" i="1" s="1"/>
  <c r="CM849" i="1" s="1"/>
  <c r="CN849" i="1" s="1"/>
  <c r="CO849" i="1" s="1"/>
  <c r="CK845" i="1"/>
  <c r="CL845" i="1" s="1"/>
  <c r="CM845" i="1" s="1"/>
  <c r="CN845" i="1" s="1"/>
  <c r="CO845" i="1" s="1"/>
  <c r="CK841" i="1"/>
  <c r="CL841" i="1" s="1"/>
  <c r="CM841" i="1" s="1"/>
  <c r="CN841" i="1" s="1"/>
  <c r="CO841" i="1" s="1"/>
  <c r="CK837" i="1"/>
  <c r="CL837" i="1" s="1"/>
  <c r="CM837" i="1" s="1"/>
  <c r="CN837" i="1" s="1"/>
  <c r="CO837" i="1" s="1"/>
  <c r="CK833" i="1"/>
  <c r="CL833" i="1" s="1"/>
  <c r="CM833" i="1" s="1"/>
  <c r="CN833" i="1" s="1"/>
  <c r="CO833" i="1" s="1"/>
  <c r="CK829" i="1"/>
  <c r="CL829" i="1" s="1"/>
  <c r="CM829" i="1" s="1"/>
  <c r="CN829" i="1" s="1"/>
  <c r="CO829" i="1" s="1"/>
  <c r="CK825" i="1"/>
  <c r="CL825" i="1" s="1"/>
  <c r="CM825" i="1" s="1"/>
  <c r="CN825" i="1" s="1"/>
  <c r="CO825" i="1" s="1"/>
  <c r="CK821" i="1"/>
  <c r="CL821" i="1" s="1"/>
  <c r="CM821" i="1" s="1"/>
  <c r="CN821" i="1" s="1"/>
  <c r="CO821" i="1" s="1"/>
  <c r="CK817" i="1"/>
  <c r="CL817" i="1" s="1"/>
  <c r="CM817" i="1" s="1"/>
  <c r="CN817" i="1" s="1"/>
  <c r="CO817" i="1" s="1"/>
  <c r="CK813" i="1"/>
  <c r="CL813" i="1" s="1"/>
  <c r="CM813" i="1" s="1"/>
  <c r="CN813" i="1" s="1"/>
  <c r="CO813" i="1" s="1"/>
  <c r="CK809" i="1"/>
  <c r="CL809" i="1" s="1"/>
  <c r="CM809" i="1" s="1"/>
  <c r="CN809" i="1" s="1"/>
  <c r="CO809" i="1" s="1"/>
  <c r="CK805" i="1"/>
  <c r="CL805" i="1" s="1"/>
  <c r="CM805" i="1" s="1"/>
  <c r="CN805" i="1" s="1"/>
  <c r="CO805" i="1" s="1"/>
  <c r="CK801" i="1"/>
  <c r="CL801" i="1" s="1"/>
  <c r="CM801" i="1" s="1"/>
  <c r="CN801" i="1" s="1"/>
  <c r="CO801" i="1" s="1"/>
  <c r="CK797" i="1"/>
  <c r="CL797" i="1" s="1"/>
  <c r="CM797" i="1" s="1"/>
  <c r="CN797" i="1" s="1"/>
  <c r="CO797" i="1" s="1"/>
  <c r="CK793" i="1"/>
  <c r="CL793" i="1" s="1"/>
  <c r="CM793" i="1" s="1"/>
  <c r="CN793" i="1" s="1"/>
  <c r="CO793" i="1" s="1"/>
  <c r="CK789" i="1"/>
  <c r="CL789" i="1" s="1"/>
  <c r="CM789" i="1" s="1"/>
  <c r="CN789" i="1" s="1"/>
  <c r="CO789" i="1" s="1"/>
  <c r="CK785" i="1"/>
  <c r="CL785" i="1" s="1"/>
  <c r="CM785" i="1" s="1"/>
  <c r="CN785" i="1" s="1"/>
  <c r="CO785" i="1" s="1"/>
  <c r="CK781" i="1"/>
  <c r="CL781" i="1" s="1"/>
  <c r="CM781" i="1" s="1"/>
  <c r="CN781" i="1" s="1"/>
  <c r="CO781" i="1" s="1"/>
  <c r="CK777" i="1"/>
  <c r="CL777" i="1" s="1"/>
  <c r="CM777" i="1" s="1"/>
  <c r="CN777" i="1" s="1"/>
  <c r="CO777" i="1" s="1"/>
  <c r="CK774" i="1"/>
  <c r="CL774" i="1" s="1"/>
  <c r="CM774" i="1" s="1"/>
  <c r="CN774" i="1" s="1"/>
  <c r="CO774" i="1" s="1"/>
  <c r="CK770" i="1"/>
  <c r="CL770" i="1" s="1"/>
  <c r="CM770" i="1" s="1"/>
  <c r="CN770" i="1" s="1"/>
  <c r="CO770" i="1" s="1"/>
  <c r="CK766" i="1"/>
  <c r="CL766" i="1" s="1"/>
  <c r="CM766" i="1" s="1"/>
  <c r="CN766" i="1" s="1"/>
  <c r="CO766" i="1" s="1"/>
  <c r="CK763" i="1"/>
  <c r="CL763" i="1" s="1"/>
  <c r="CM763" i="1" s="1"/>
  <c r="CN763" i="1" s="1"/>
  <c r="CO763" i="1" s="1"/>
  <c r="CK759" i="1"/>
  <c r="CL759" i="1" s="1"/>
  <c r="CM759" i="1" s="1"/>
  <c r="CN759" i="1" s="1"/>
  <c r="CO759" i="1" s="1"/>
  <c r="CK755" i="1"/>
  <c r="CL755" i="1" s="1"/>
  <c r="CM755" i="1" s="1"/>
  <c r="CN755" i="1" s="1"/>
  <c r="CO755" i="1" s="1"/>
  <c r="CK751" i="1"/>
  <c r="CL751" i="1" s="1"/>
  <c r="CM751" i="1" s="1"/>
  <c r="CN751" i="1" s="1"/>
  <c r="CO751" i="1" s="1"/>
  <c r="CK747" i="1"/>
  <c r="CL747" i="1" s="1"/>
  <c r="CM747" i="1" s="1"/>
  <c r="CN747" i="1" s="1"/>
  <c r="CO747" i="1" s="1"/>
  <c r="CK743" i="1"/>
  <c r="CL743" i="1" s="1"/>
  <c r="CM743" i="1" s="1"/>
  <c r="CN743" i="1" s="1"/>
  <c r="CO743" i="1" s="1"/>
  <c r="CK739" i="1"/>
  <c r="CL739" i="1" s="1"/>
  <c r="CM739" i="1" s="1"/>
  <c r="CN739" i="1" s="1"/>
  <c r="CO739" i="1" s="1"/>
  <c r="CK735" i="1"/>
  <c r="CL735" i="1" s="1"/>
  <c r="CM735" i="1" s="1"/>
  <c r="CN735" i="1" s="1"/>
  <c r="CO735" i="1" s="1"/>
  <c r="CK731" i="1"/>
  <c r="CL731" i="1" s="1"/>
  <c r="CM731" i="1" s="1"/>
  <c r="CN731" i="1" s="1"/>
  <c r="CO731" i="1" s="1"/>
  <c r="CK727" i="1"/>
  <c r="CL727" i="1" s="1"/>
  <c r="CM727" i="1" s="1"/>
  <c r="CN727" i="1" s="1"/>
  <c r="CO727" i="1" s="1"/>
  <c r="CK723" i="1"/>
  <c r="CL723" i="1" s="1"/>
  <c r="CM723" i="1" s="1"/>
  <c r="CN723" i="1" s="1"/>
  <c r="CO723" i="1" s="1"/>
  <c r="CK719" i="1"/>
  <c r="CL719" i="1" s="1"/>
  <c r="CM719" i="1" s="1"/>
  <c r="CN719" i="1" s="1"/>
  <c r="CO719" i="1" s="1"/>
  <c r="CK715" i="1"/>
  <c r="CL715" i="1" s="1"/>
  <c r="CM715" i="1" s="1"/>
  <c r="CN715" i="1" s="1"/>
  <c r="CO715" i="1" s="1"/>
  <c r="CK711" i="1"/>
  <c r="CL711" i="1" s="1"/>
  <c r="CM711" i="1" s="1"/>
  <c r="CN711" i="1" s="1"/>
  <c r="CO711" i="1" s="1"/>
  <c r="CK707" i="1"/>
  <c r="CL707" i="1" s="1"/>
  <c r="CM707" i="1" s="1"/>
  <c r="CN707" i="1" s="1"/>
  <c r="CO707" i="1" s="1"/>
  <c r="CK703" i="1"/>
  <c r="CL703" i="1" s="1"/>
  <c r="CM703" i="1" s="1"/>
  <c r="CN703" i="1" s="1"/>
  <c r="CO703" i="1" s="1"/>
  <c r="CK700" i="1"/>
  <c r="CL700" i="1" s="1"/>
  <c r="CM700" i="1" s="1"/>
  <c r="CN700" i="1" s="1"/>
  <c r="CO700" i="1" s="1"/>
  <c r="CK696" i="1"/>
  <c r="CL696" i="1" s="1"/>
  <c r="CM696" i="1" s="1"/>
  <c r="CN696" i="1" s="1"/>
  <c r="CO696" i="1" s="1"/>
  <c r="CK692" i="1"/>
  <c r="CL692" i="1" s="1"/>
  <c r="CM692" i="1" s="1"/>
  <c r="CN692" i="1" s="1"/>
  <c r="CO692" i="1" s="1"/>
  <c r="CK689" i="1"/>
  <c r="CL689" i="1" s="1"/>
  <c r="CM689" i="1" s="1"/>
  <c r="CN689" i="1" s="1"/>
  <c r="CO689" i="1" s="1"/>
  <c r="CK685" i="1"/>
  <c r="CL685" i="1" s="1"/>
  <c r="CM685" i="1" s="1"/>
  <c r="CN685" i="1" s="1"/>
  <c r="CO685" i="1" s="1"/>
  <c r="CK660" i="1"/>
  <c r="CL660" i="1" s="1"/>
  <c r="CM660" i="1" s="1"/>
  <c r="CN660" i="1" s="1"/>
  <c r="CO660" i="1" s="1"/>
  <c r="CK658" i="1"/>
  <c r="CL658" i="1" s="1"/>
  <c r="CM658" i="1" s="1"/>
  <c r="CN658" i="1" s="1"/>
  <c r="CO658" i="1" s="1"/>
  <c r="CK655" i="1"/>
  <c r="CL655" i="1" s="1"/>
  <c r="CM655" i="1" s="1"/>
  <c r="CN655" i="1" s="1"/>
  <c r="CO655" i="1" s="1"/>
  <c r="CK641" i="1"/>
  <c r="CL641" i="1" s="1"/>
  <c r="CM641" i="1" s="1"/>
  <c r="CN641" i="1" s="1"/>
  <c r="CO641" i="1" s="1"/>
  <c r="CK649" i="1"/>
  <c r="CL649" i="1" s="1"/>
  <c r="CM649" i="1" s="1"/>
  <c r="CN649" i="1" s="1"/>
  <c r="CO649" i="1" s="1"/>
  <c r="CK646" i="1"/>
  <c r="CL646" i="1" s="1"/>
  <c r="CM646" i="1" s="1"/>
  <c r="CN646" i="1" s="1"/>
  <c r="CO646" i="1" s="1"/>
  <c r="CK643" i="1"/>
  <c r="CL643" i="1" s="1"/>
  <c r="CM643" i="1" s="1"/>
  <c r="CN643" i="1" s="1"/>
  <c r="CO643" i="1" s="1"/>
  <c r="CK403" i="1"/>
  <c r="CL403" i="1" s="1"/>
  <c r="CM403" i="1" s="1"/>
  <c r="CN403" i="1" s="1"/>
  <c r="CO403" i="1" s="1"/>
  <c r="CK1069" i="1"/>
  <c r="CL1069" i="1" s="1"/>
  <c r="CM1069" i="1" s="1"/>
  <c r="CN1069" i="1" s="1"/>
  <c r="CO1069" i="1" s="1"/>
  <c r="CK633" i="1"/>
  <c r="CL633" i="1" s="1"/>
  <c r="CM633" i="1" s="1"/>
  <c r="CN633" i="1" s="1"/>
  <c r="CO633" i="1" s="1"/>
  <c r="CK429" i="1"/>
  <c r="CL429" i="1" s="1"/>
  <c r="CM429" i="1" s="1"/>
  <c r="CN429" i="1" s="1"/>
  <c r="CO429" i="1" s="1"/>
  <c r="CK629" i="1"/>
  <c r="CL629" i="1" s="1"/>
  <c r="CM629" i="1" s="1"/>
  <c r="CN629" i="1" s="1"/>
  <c r="CO629" i="1" s="1"/>
  <c r="CK625" i="1"/>
  <c r="CL625" i="1" s="1"/>
  <c r="CM625" i="1" s="1"/>
  <c r="CN625" i="1" s="1"/>
  <c r="CO625" i="1" s="1"/>
  <c r="CK622" i="1"/>
  <c r="CL622" i="1" s="1"/>
  <c r="CM622" i="1" s="1"/>
  <c r="CN622" i="1" s="1"/>
  <c r="CO622" i="1" s="1"/>
  <c r="CK620" i="1"/>
  <c r="CL620" i="1" s="1"/>
  <c r="CM620" i="1" s="1"/>
  <c r="CN620" i="1" s="1"/>
  <c r="CO620" i="1" s="1"/>
  <c r="CK616" i="1"/>
  <c r="CL616" i="1" s="1"/>
  <c r="CM616" i="1" s="1"/>
  <c r="CN616" i="1" s="1"/>
  <c r="CO616" i="1" s="1"/>
  <c r="CK675" i="1"/>
  <c r="CL675" i="1" s="1"/>
  <c r="CM675" i="1" s="1"/>
  <c r="CN675" i="1" s="1"/>
  <c r="CO675" i="1" s="1"/>
  <c r="CK610" i="1"/>
  <c r="CL610" i="1" s="1"/>
  <c r="CM610" i="1" s="1"/>
  <c r="CN610" i="1" s="1"/>
  <c r="CO610" i="1" s="1"/>
  <c r="CK608" i="1"/>
  <c r="CL608" i="1" s="1"/>
  <c r="CM608" i="1" s="1"/>
  <c r="CN608" i="1" s="1"/>
  <c r="CO608" i="1" s="1"/>
  <c r="CK605" i="1"/>
  <c r="CL605" i="1" s="1"/>
  <c r="CM605" i="1" s="1"/>
  <c r="CN605" i="1" s="1"/>
  <c r="CO605" i="1" s="1"/>
  <c r="CK481" i="1"/>
  <c r="CL481" i="1" s="1"/>
  <c r="CM481" i="1" s="1"/>
  <c r="CN481" i="1" s="1"/>
  <c r="CO481" i="1" s="1"/>
  <c r="CK332" i="1"/>
  <c r="CL332" i="1" s="1"/>
  <c r="CM332" i="1" s="1"/>
  <c r="CN332" i="1" s="1"/>
  <c r="CO332" i="1" s="1"/>
  <c r="CK595" i="1"/>
  <c r="CL595" i="1" s="1"/>
  <c r="CM595" i="1" s="1"/>
  <c r="CN595" i="1" s="1"/>
  <c r="CO595" i="1" s="1"/>
  <c r="CK591" i="1"/>
  <c r="CL591" i="1" s="1"/>
  <c r="CM591" i="1" s="1"/>
  <c r="CN591" i="1" s="1"/>
  <c r="CO591" i="1" s="1"/>
  <c r="CK587" i="1"/>
  <c r="CL587" i="1" s="1"/>
  <c r="CM587" i="1" s="1"/>
  <c r="CN587" i="1" s="1"/>
  <c r="CO587" i="1" s="1"/>
  <c r="CK583" i="1"/>
  <c r="CL583" i="1" s="1"/>
  <c r="CM583" i="1" s="1"/>
  <c r="CN583" i="1" s="1"/>
  <c r="CO583" i="1" s="1"/>
  <c r="CK580" i="1"/>
  <c r="CL580" i="1" s="1"/>
  <c r="CM580" i="1" s="1"/>
  <c r="CN580" i="1" s="1"/>
  <c r="CO580" i="1" s="1"/>
  <c r="CK576" i="1"/>
  <c r="CL576" i="1" s="1"/>
  <c r="CM576" i="1" s="1"/>
  <c r="CN576" i="1" s="1"/>
  <c r="CO576" i="1" s="1"/>
  <c r="CK573" i="1"/>
  <c r="CL573" i="1" s="1"/>
  <c r="CM573" i="1" s="1"/>
  <c r="CN573" i="1" s="1"/>
  <c r="CO573" i="1" s="1"/>
  <c r="CK569" i="1"/>
  <c r="CL569" i="1" s="1"/>
  <c r="CM569" i="1" s="1"/>
  <c r="CN569" i="1" s="1"/>
  <c r="CO569" i="1" s="1"/>
  <c r="CK565" i="1"/>
  <c r="CL565" i="1" s="1"/>
  <c r="CM565" i="1" s="1"/>
  <c r="CN565" i="1" s="1"/>
  <c r="CO565" i="1" s="1"/>
  <c r="CK562" i="1"/>
  <c r="CL562" i="1" s="1"/>
  <c r="CM562" i="1" s="1"/>
  <c r="CN562" i="1" s="1"/>
  <c r="CO562" i="1" s="1"/>
  <c r="CK559" i="1"/>
  <c r="CL559" i="1" s="1"/>
  <c r="CM559" i="1" s="1"/>
  <c r="CN559" i="1" s="1"/>
  <c r="CO559" i="1" s="1"/>
  <c r="CK556" i="1"/>
  <c r="CL556" i="1" s="1"/>
  <c r="CM556" i="1" s="1"/>
  <c r="CN556" i="1" s="1"/>
  <c r="CO556" i="1" s="1"/>
  <c r="CK552" i="1"/>
  <c r="CL552" i="1" s="1"/>
  <c r="CM552" i="1" s="1"/>
  <c r="CN552" i="1" s="1"/>
  <c r="CO552" i="1" s="1"/>
  <c r="CK548" i="1"/>
  <c r="CL548" i="1" s="1"/>
  <c r="CM548" i="1" s="1"/>
  <c r="CN548" i="1" s="1"/>
  <c r="CO548" i="1" s="1"/>
  <c r="CK545" i="1"/>
  <c r="CL545" i="1" s="1"/>
  <c r="CM545" i="1" s="1"/>
  <c r="CN545" i="1" s="1"/>
  <c r="CO545" i="1" s="1"/>
  <c r="CK542" i="1"/>
  <c r="CL542" i="1" s="1"/>
  <c r="CM542" i="1" s="1"/>
  <c r="CN542" i="1" s="1"/>
  <c r="CO542" i="1" s="1"/>
  <c r="CK539" i="1"/>
  <c r="CL539" i="1" s="1"/>
  <c r="CM539" i="1" s="1"/>
  <c r="CN539" i="1" s="1"/>
  <c r="CO539" i="1" s="1"/>
  <c r="CK399" i="1"/>
  <c r="CL399" i="1" s="1"/>
  <c r="CM399" i="1" s="1"/>
  <c r="CN399" i="1" s="1"/>
  <c r="CO399" i="1" s="1"/>
  <c r="CK533" i="1"/>
  <c r="CL533" i="1" s="1"/>
  <c r="CM533" i="1" s="1"/>
  <c r="CN533" i="1" s="1"/>
  <c r="CO533" i="1" s="1"/>
  <c r="CK529" i="1"/>
  <c r="CL529" i="1" s="1"/>
  <c r="CM529" i="1" s="1"/>
  <c r="CN529" i="1" s="1"/>
  <c r="CO529" i="1" s="1"/>
  <c r="CK526" i="1"/>
  <c r="CL526" i="1" s="1"/>
  <c r="CM526" i="1" s="1"/>
  <c r="CN526" i="1" s="1"/>
  <c r="CO526" i="1" s="1"/>
  <c r="CK522" i="1"/>
  <c r="CL522" i="1" s="1"/>
  <c r="CM522" i="1" s="1"/>
  <c r="CN522" i="1" s="1"/>
  <c r="CO522" i="1" s="1"/>
  <c r="CK519" i="1"/>
  <c r="CL519" i="1" s="1"/>
  <c r="CM519" i="1" s="1"/>
  <c r="CN519" i="1" s="1"/>
  <c r="CO519" i="1" s="1"/>
  <c r="CK515" i="1"/>
  <c r="CL515" i="1" s="1"/>
  <c r="CM515" i="1" s="1"/>
  <c r="CN515" i="1" s="1"/>
  <c r="CO515" i="1" s="1"/>
  <c r="CK511" i="1"/>
  <c r="CL511" i="1" s="1"/>
  <c r="CM511" i="1" s="1"/>
  <c r="CN511" i="1" s="1"/>
  <c r="CO511" i="1" s="1"/>
  <c r="CK507" i="1"/>
  <c r="CL507" i="1" s="1"/>
  <c r="CM507" i="1" s="1"/>
  <c r="CN507" i="1" s="1"/>
  <c r="CO507" i="1" s="1"/>
  <c r="CK503" i="1"/>
  <c r="CL503" i="1" s="1"/>
  <c r="CM503" i="1" s="1"/>
  <c r="CN503" i="1" s="1"/>
  <c r="CO503" i="1" s="1"/>
  <c r="CK499" i="1"/>
  <c r="CL499" i="1" s="1"/>
  <c r="CM499" i="1" s="1"/>
  <c r="CN499" i="1" s="1"/>
  <c r="CO499" i="1" s="1"/>
  <c r="CK495" i="1"/>
  <c r="CL495" i="1" s="1"/>
  <c r="CM495" i="1" s="1"/>
  <c r="CN495" i="1" s="1"/>
  <c r="CO495" i="1" s="1"/>
  <c r="CK377" i="1"/>
  <c r="CL377" i="1" s="1"/>
  <c r="CM377" i="1" s="1"/>
  <c r="CN377" i="1" s="1"/>
  <c r="CO377" i="1" s="1"/>
  <c r="CK489" i="1"/>
  <c r="CL489" i="1" s="1"/>
  <c r="CM489" i="1" s="1"/>
  <c r="CN489" i="1" s="1"/>
  <c r="CO489" i="1" s="1"/>
  <c r="CK485" i="1"/>
  <c r="CL485" i="1" s="1"/>
  <c r="CM485" i="1" s="1"/>
  <c r="CN485" i="1" s="1"/>
  <c r="CO485" i="1" s="1"/>
  <c r="CK606" i="1"/>
  <c r="CL606" i="1" s="1"/>
  <c r="CM606" i="1" s="1"/>
  <c r="CN606" i="1" s="1"/>
  <c r="CO606" i="1" s="1"/>
  <c r="CK477" i="1"/>
  <c r="CL477" i="1" s="1"/>
  <c r="CM477" i="1" s="1"/>
  <c r="CN477" i="1" s="1"/>
  <c r="CO477" i="1" s="1"/>
  <c r="CK419" i="1"/>
  <c r="CL419" i="1" s="1"/>
  <c r="CM419" i="1" s="1"/>
  <c r="CN419" i="1" s="1"/>
  <c r="CO419" i="1" s="1"/>
  <c r="CK473" i="1"/>
  <c r="CL473" i="1" s="1"/>
  <c r="CM473" i="1" s="1"/>
  <c r="CN473" i="1" s="1"/>
  <c r="CO473" i="1" s="1"/>
  <c r="CK472" i="1"/>
  <c r="CL472" i="1" s="1"/>
  <c r="CM472" i="1" s="1"/>
  <c r="CN472" i="1" s="1"/>
  <c r="CO472" i="1" s="1"/>
  <c r="CK470" i="1"/>
  <c r="CL470" i="1" s="1"/>
  <c r="CM470" i="1" s="1"/>
  <c r="CN470" i="1" s="1"/>
  <c r="CO470" i="1" s="1"/>
  <c r="CK469" i="1"/>
  <c r="CL469" i="1" s="1"/>
  <c r="CM469" i="1" s="1"/>
  <c r="CN469" i="1" s="1"/>
  <c r="CO469" i="1" s="1"/>
  <c r="CK438" i="1"/>
  <c r="CL438" i="1" s="1"/>
  <c r="CM438" i="1" s="1"/>
  <c r="CN438" i="1" s="1"/>
  <c r="CO438" i="1" s="1"/>
  <c r="CK345" i="1"/>
  <c r="CL345" i="1" s="1"/>
  <c r="CM345" i="1" s="1"/>
  <c r="CN345" i="1" s="1"/>
  <c r="CO345" i="1" s="1"/>
  <c r="CK386" i="1"/>
  <c r="CL386" i="1" s="1"/>
  <c r="CM386" i="1" s="1"/>
  <c r="CN386" i="1" s="1"/>
  <c r="CO386" i="1" s="1"/>
  <c r="CK358" i="1"/>
  <c r="CL358" i="1" s="1"/>
  <c r="CM358" i="1" s="1"/>
  <c r="CN358" i="1" s="1"/>
  <c r="CO358" i="1" s="1"/>
  <c r="CK432" i="1"/>
  <c r="CL432" i="1" s="1"/>
  <c r="CM432" i="1" s="1"/>
  <c r="CN432" i="1" s="1"/>
  <c r="CO432" i="1" s="1"/>
  <c r="CK262" i="1"/>
  <c r="CL262" i="1" s="1"/>
  <c r="CM262" i="1" s="1"/>
  <c r="CN262" i="1" s="1"/>
  <c r="CO262" i="1" s="1"/>
  <c r="CK454" i="1"/>
  <c r="CL454" i="1" s="1"/>
  <c r="CM454" i="1" s="1"/>
  <c r="CN454" i="1" s="1"/>
  <c r="CO454" i="1" s="1"/>
  <c r="CK459" i="1"/>
  <c r="CL459" i="1" s="1"/>
  <c r="CM459" i="1" s="1"/>
  <c r="CN459" i="1" s="1"/>
  <c r="CO459" i="1" s="1"/>
  <c r="CK356" i="1"/>
  <c r="CL356" i="1" s="1"/>
  <c r="CM356" i="1" s="1"/>
  <c r="CN356" i="1" s="1"/>
  <c r="CO356" i="1" s="1"/>
  <c r="CK344" i="1"/>
  <c r="CL344" i="1" s="1"/>
  <c r="CM344" i="1" s="1"/>
  <c r="CN344" i="1" s="1"/>
  <c r="CO344" i="1" s="1"/>
  <c r="CK319" i="1"/>
  <c r="CL319" i="1" s="1"/>
  <c r="CM319" i="1" s="1"/>
  <c r="CN319" i="1" s="1"/>
  <c r="CO319" i="1" s="1"/>
  <c r="CK317" i="1"/>
  <c r="CL317" i="1" s="1"/>
  <c r="CM317" i="1" s="1"/>
  <c r="CN317" i="1" s="1"/>
  <c r="CO317" i="1" s="1"/>
  <c r="CK425" i="1"/>
  <c r="CL425" i="1" s="1"/>
  <c r="CM425" i="1" s="1"/>
  <c r="CN425" i="1" s="1"/>
  <c r="CO425" i="1" s="1"/>
  <c r="CK343" i="1"/>
  <c r="CL343" i="1" s="1"/>
  <c r="CM343" i="1" s="1"/>
  <c r="CN343" i="1" s="1"/>
  <c r="CO343" i="1" s="1"/>
  <c r="CK370" i="1"/>
  <c r="CL370" i="1" s="1"/>
  <c r="CM370" i="1" s="1"/>
  <c r="CN370" i="1" s="1"/>
  <c r="CO370" i="1" s="1"/>
  <c r="CK288" i="1"/>
  <c r="CL288" i="1" s="1"/>
  <c r="CM288" i="1" s="1"/>
  <c r="CN288" i="1" s="1"/>
  <c r="CO288" i="1" s="1"/>
  <c r="CK256" i="1"/>
  <c r="CL256" i="1" s="1"/>
  <c r="CM256" i="1" s="1"/>
  <c r="CN256" i="1" s="1"/>
  <c r="CO256" i="1" s="1"/>
  <c r="CK404" i="1"/>
  <c r="CL404" i="1" s="1"/>
  <c r="CM404" i="1" s="1"/>
  <c r="CN404" i="1" s="1"/>
  <c r="CO404" i="1" s="1"/>
  <c r="CK253" i="1"/>
  <c r="CL253" i="1" s="1"/>
  <c r="CM253" i="1" s="1"/>
  <c r="CN253" i="1" s="1"/>
  <c r="CO253" i="1" s="1"/>
  <c r="CK308" i="1"/>
  <c r="CL308" i="1" s="1"/>
  <c r="CM308" i="1" s="1"/>
  <c r="CN308" i="1" s="1"/>
  <c r="CO308" i="1" s="1"/>
  <c r="CK248" i="1"/>
  <c r="CL248" i="1" s="1"/>
  <c r="CM248" i="1" s="1"/>
  <c r="CN248" i="1" s="1"/>
  <c r="CO248" i="1" s="1"/>
  <c r="CK306" i="1"/>
  <c r="CL306" i="1" s="1"/>
  <c r="CM306" i="1" s="1"/>
  <c r="CN306" i="1" s="1"/>
  <c r="CO306" i="1" s="1"/>
  <c r="CK420" i="1"/>
  <c r="CL420" i="1" s="1"/>
  <c r="CM420" i="1" s="1"/>
  <c r="CN420" i="1" s="1"/>
  <c r="CO420" i="1" s="1"/>
  <c r="CK285" i="1"/>
  <c r="CL285" i="1" s="1"/>
  <c r="CM285" i="1" s="1"/>
  <c r="CN285" i="1" s="1"/>
  <c r="CO285" i="1" s="1"/>
  <c r="CK283" i="1"/>
  <c r="CL283" i="1" s="1"/>
  <c r="CM283" i="1" s="1"/>
  <c r="CN283" i="1" s="1"/>
  <c r="CO283" i="1" s="1"/>
  <c r="CK341" i="1"/>
  <c r="CL341" i="1" s="1"/>
  <c r="CM341" i="1" s="1"/>
  <c r="CN341" i="1" s="1"/>
  <c r="CO341" i="1" s="1"/>
  <c r="CK413" i="1"/>
  <c r="CL413" i="1" s="1"/>
  <c r="CM413" i="1" s="1"/>
  <c r="CN413" i="1" s="1"/>
  <c r="CO413" i="1" s="1"/>
  <c r="CK338" i="1"/>
  <c r="CL338" i="1" s="1"/>
  <c r="CM338" i="1" s="1"/>
  <c r="CN338" i="1" s="1"/>
  <c r="CO338" i="1" s="1"/>
  <c r="CK279" i="1"/>
  <c r="CL279" i="1" s="1"/>
  <c r="CM279" i="1" s="1"/>
  <c r="CN279" i="1" s="1"/>
  <c r="CO279" i="1" s="1"/>
  <c r="CK385" i="1"/>
  <c r="CL385" i="1" s="1"/>
  <c r="CM385" i="1" s="1"/>
  <c r="CN385" i="1" s="1"/>
  <c r="CO385" i="1" s="1"/>
  <c r="CK412" i="1"/>
  <c r="CL412" i="1" s="1"/>
  <c r="CM412" i="1" s="1"/>
  <c r="CN412" i="1" s="1"/>
  <c r="CO412" i="1" s="1"/>
  <c r="CK367" i="1"/>
  <c r="CL367" i="1" s="1"/>
  <c r="CM367" i="1" s="1"/>
  <c r="CN367" i="1" s="1"/>
  <c r="CO367" i="1" s="1"/>
  <c r="CK365" i="1"/>
  <c r="CL365" i="1" s="1"/>
  <c r="CM365" i="1" s="1"/>
  <c r="CN365" i="1" s="1"/>
  <c r="CO365" i="1" s="1"/>
  <c r="CK275" i="1"/>
  <c r="CL275" i="1" s="1"/>
  <c r="CM275" i="1" s="1"/>
  <c r="CN275" i="1" s="1"/>
  <c r="CO275" i="1" s="1"/>
  <c r="CK272" i="1"/>
  <c r="CL272" i="1" s="1"/>
  <c r="CM272" i="1" s="1"/>
  <c r="CN272" i="1" s="1"/>
  <c r="CO272" i="1" s="1"/>
  <c r="CK241" i="1"/>
  <c r="CL241" i="1" s="1"/>
  <c r="CM241" i="1" s="1"/>
  <c r="CN241" i="1" s="1"/>
  <c r="CO241" i="1" s="1"/>
  <c r="CK180" i="1"/>
  <c r="CL180" i="1" s="1"/>
  <c r="CM180" i="1" s="1"/>
  <c r="CN180" i="1" s="1"/>
  <c r="CO180" i="1" s="1"/>
  <c r="CK236" i="1"/>
  <c r="CL236" i="1" s="1"/>
  <c r="CM236" i="1" s="1"/>
  <c r="CN236" i="1" s="1"/>
  <c r="CO236" i="1" s="1"/>
  <c r="CK235" i="1"/>
  <c r="CL235" i="1" s="1"/>
  <c r="CM235" i="1" s="1"/>
  <c r="CN235" i="1" s="1"/>
  <c r="CO235" i="1" s="1"/>
  <c r="CK211" i="1"/>
  <c r="CL211" i="1" s="1"/>
  <c r="CM211" i="1" s="1"/>
  <c r="CN211" i="1" s="1"/>
  <c r="CO211" i="1" s="1"/>
  <c r="CK409" i="1"/>
  <c r="CL409" i="1" s="1"/>
  <c r="CM409" i="1" s="1"/>
  <c r="CN409" i="1" s="1"/>
  <c r="CO409" i="1" s="1"/>
  <c r="CK229" i="1"/>
  <c r="CL229" i="1" s="1"/>
  <c r="CM229" i="1" s="1"/>
  <c r="CN229" i="1" s="1"/>
  <c r="CO229" i="1" s="1"/>
  <c r="CK204" i="1"/>
  <c r="CL204" i="1" s="1"/>
  <c r="CM204" i="1" s="1"/>
  <c r="CN204" i="1" s="1"/>
  <c r="CO204" i="1" s="1"/>
  <c r="CK353" i="1"/>
  <c r="CL353" i="1" s="1"/>
  <c r="CM353" i="1" s="1"/>
  <c r="CN353" i="1" s="1"/>
  <c r="CO353" i="1" s="1"/>
  <c r="CK304" i="1"/>
  <c r="CL304" i="1" s="1"/>
  <c r="CM304" i="1" s="1"/>
  <c r="CN304" i="1" s="1"/>
  <c r="CO304" i="1" s="1"/>
  <c r="CK141" i="1"/>
  <c r="CL141" i="1" s="1"/>
  <c r="CM141" i="1" s="1"/>
  <c r="CN141" i="1" s="1"/>
  <c r="CO141" i="1" s="1"/>
  <c r="CK139" i="1"/>
  <c r="CL139" i="1" s="1"/>
  <c r="CM139" i="1" s="1"/>
  <c r="CN139" i="1" s="1"/>
  <c r="CO139" i="1" s="1"/>
  <c r="CK138" i="1"/>
  <c r="CL138" i="1" s="1"/>
  <c r="CM138" i="1" s="1"/>
  <c r="CN138" i="1" s="1"/>
  <c r="CO138" i="1" s="1"/>
  <c r="CK195" i="1"/>
  <c r="CL195" i="1" s="1"/>
  <c r="CM195" i="1" s="1"/>
  <c r="CN195" i="1" s="1"/>
  <c r="CO195" i="1" s="1"/>
  <c r="CK176" i="1"/>
  <c r="CL176" i="1" s="1"/>
  <c r="CM176" i="1" s="1"/>
  <c r="CN176" i="1" s="1"/>
  <c r="CO176" i="1" s="1"/>
  <c r="CK193" i="1"/>
  <c r="CL193" i="1" s="1"/>
  <c r="CM193" i="1" s="1"/>
  <c r="CN193" i="1" s="1"/>
  <c r="CO193" i="1" s="1"/>
  <c r="CK190" i="1"/>
  <c r="CL190" i="1" s="1"/>
  <c r="CM190" i="1" s="1"/>
  <c r="CN190" i="1" s="1"/>
  <c r="CO190" i="1" s="1"/>
  <c r="CK188" i="1"/>
  <c r="CL188" i="1" s="1"/>
  <c r="CM188" i="1" s="1"/>
  <c r="CN188" i="1" s="1"/>
  <c r="CO188" i="1" s="1"/>
  <c r="CK186" i="1"/>
  <c r="CL186" i="1" s="1"/>
  <c r="CM186" i="1" s="1"/>
  <c r="CN186" i="1" s="1"/>
  <c r="CO186" i="1" s="1"/>
  <c r="CK184" i="1"/>
  <c r="CL184" i="1" s="1"/>
  <c r="CM184" i="1" s="1"/>
  <c r="CN184" i="1" s="1"/>
  <c r="CO184" i="1" s="1"/>
  <c r="CK156" i="1"/>
  <c r="CL156" i="1" s="1"/>
  <c r="CM156" i="1" s="1"/>
  <c r="CN156" i="1" s="1"/>
  <c r="CO156" i="1" s="1"/>
  <c r="CK154" i="1"/>
  <c r="CL154" i="1" s="1"/>
  <c r="CM154" i="1" s="1"/>
  <c r="CN154" i="1" s="1"/>
  <c r="CO154" i="1" s="1"/>
  <c r="CK130" i="1"/>
  <c r="CL130" i="1" s="1"/>
  <c r="CM130" i="1" s="1"/>
  <c r="CN130" i="1" s="1"/>
  <c r="CO130" i="1" s="1"/>
  <c r="CK160" i="1"/>
  <c r="CL160" i="1" s="1"/>
  <c r="CM160" i="1" s="1"/>
  <c r="CN160" i="1" s="1"/>
  <c r="CO160" i="1" s="1"/>
  <c r="CK150" i="1"/>
  <c r="CL150" i="1" s="1"/>
  <c r="CM150" i="1" s="1"/>
  <c r="CN150" i="1" s="1"/>
  <c r="CO150" i="1" s="1"/>
  <c r="CK147" i="1"/>
  <c r="CL147" i="1" s="1"/>
  <c r="CM147" i="1" s="1"/>
  <c r="CN147" i="1" s="1"/>
  <c r="CO147" i="1" s="1"/>
  <c r="CK405" i="1"/>
  <c r="CL405" i="1" s="1"/>
  <c r="CM405" i="1" s="1"/>
  <c r="CN405" i="1" s="1"/>
  <c r="CO405" i="1" s="1"/>
  <c r="CK200" i="1"/>
  <c r="CL200" i="1" s="1"/>
  <c r="CM200" i="1" s="1"/>
  <c r="CN200" i="1" s="1"/>
  <c r="CO200" i="1" s="1"/>
  <c r="CK125" i="1"/>
  <c r="CL125" i="1" s="1"/>
  <c r="CM125" i="1" s="1"/>
  <c r="CN125" i="1" s="1"/>
  <c r="CO125" i="1" s="1"/>
  <c r="CK124" i="1"/>
  <c r="CL124" i="1" s="1"/>
  <c r="CM124" i="1" s="1"/>
  <c r="CN124" i="1" s="1"/>
  <c r="CO124" i="1" s="1"/>
  <c r="CK107" i="1"/>
  <c r="CL107" i="1" s="1"/>
  <c r="CM107" i="1" s="1"/>
  <c r="CN107" i="1" s="1"/>
  <c r="CO107" i="1" s="1"/>
  <c r="CK100" i="1"/>
  <c r="CL100" i="1" s="1"/>
  <c r="CM100" i="1" s="1"/>
  <c r="CN100" i="1" s="1"/>
  <c r="CO100" i="1" s="1"/>
  <c r="CK98" i="1"/>
  <c r="CL98" i="1" s="1"/>
  <c r="CM98" i="1" s="1"/>
  <c r="CN98" i="1" s="1"/>
  <c r="CO98" i="1" s="1"/>
  <c r="CK96" i="1"/>
  <c r="CL96" i="1" s="1"/>
  <c r="CM96" i="1" s="1"/>
  <c r="CN96" i="1" s="1"/>
  <c r="CO96" i="1" s="1"/>
  <c r="CK80" i="1"/>
  <c r="CL80" i="1" s="1"/>
  <c r="CM80" i="1" s="1"/>
  <c r="CN80" i="1" s="1"/>
  <c r="CO80" i="1" s="1"/>
  <c r="CK118" i="1"/>
  <c r="CL118" i="1" s="1"/>
  <c r="CM118" i="1" s="1"/>
  <c r="CN118" i="1" s="1"/>
  <c r="CO118" i="1" s="1"/>
  <c r="CK88" i="1"/>
  <c r="CL88" i="1" s="1"/>
  <c r="CM88" i="1" s="1"/>
  <c r="CN88" i="1" s="1"/>
  <c r="CO88" i="1" s="1"/>
  <c r="CK103" i="1"/>
  <c r="CL103" i="1" s="1"/>
  <c r="CM103" i="1" s="1"/>
  <c r="CN103" i="1" s="1"/>
  <c r="CO103" i="1" s="1"/>
  <c r="CK77" i="1"/>
  <c r="CL77" i="1" s="1"/>
  <c r="CM77" i="1" s="1"/>
  <c r="CN77" i="1" s="1"/>
  <c r="CO77" i="1" s="1"/>
  <c r="CK84" i="1"/>
  <c r="CL84" i="1" s="1"/>
  <c r="CM84" i="1" s="1"/>
  <c r="CN84" i="1" s="1"/>
  <c r="CO84" i="1" s="1"/>
  <c r="CK82" i="1"/>
  <c r="CL82" i="1" s="1"/>
  <c r="CM82" i="1" s="1"/>
  <c r="CN82" i="1" s="1"/>
  <c r="CO82" i="1" s="1"/>
  <c r="CK81" i="1"/>
  <c r="CL81" i="1" s="1"/>
  <c r="CM81" i="1" s="1"/>
  <c r="CN81" i="1" s="1"/>
  <c r="CO81" i="1" s="1"/>
  <c r="CK79" i="1"/>
  <c r="CL79" i="1" s="1"/>
  <c r="CM79" i="1" s="1"/>
  <c r="CN79" i="1" s="1"/>
  <c r="CO79" i="1" s="1"/>
  <c r="CK67" i="1"/>
  <c r="CL67" i="1" s="1"/>
  <c r="CM67" i="1" s="1"/>
  <c r="CN67" i="1" s="1"/>
  <c r="CO67" i="1" s="1"/>
  <c r="CK64" i="1"/>
  <c r="CL64" i="1" s="1"/>
  <c r="CM64" i="1" s="1"/>
  <c r="CN64" i="1" s="1"/>
  <c r="CO64" i="1" s="1"/>
  <c r="CK61" i="1"/>
  <c r="CL61" i="1" s="1"/>
  <c r="CM61" i="1" s="1"/>
  <c r="CN61" i="1" s="1"/>
  <c r="CO61" i="1" s="1"/>
  <c r="CK57" i="1"/>
  <c r="CL57" i="1" s="1"/>
  <c r="CM57" i="1" s="1"/>
  <c r="CN57" i="1" s="1"/>
  <c r="CO57" i="1" s="1"/>
  <c r="CK53" i="1"/>
  <c r="CL53" i="1" s="1"/>
  <c r="CM53" i="1" s="1"/>
  <c r="CN53" i="1" s="1"/>
  <c r="CO53" i="1" s="1"/>
  <c r="CK49" i="1"/>
  <c r="CL49" i="1" s="1"/>
  <c r="CM49" i="1" s="1"/>
  <c r="CN49" i="1" s="1"/>
  <c r="CO49" i="1" s="1"/>
  <c r="CK45" i="1"/>
  <c r="CL45" i="1" s="1"/>
  <c r="CM45" i="1" s="1"/>
  <c r="CN45" i="1" s="1"/>
  <c r="CO45" i="1" s="1"/>
  <c r="CK41" i="1"/>
  <c r="CL41" i="1" s="1"/>
  <c r="CM41" i="1" s="1"/>
  <c r="CN41" i="1" s="1"/>
  <c r="CO41" i="1" s="1"/>
  <c r="CK37" i="1"/>
  <c r="CL37" i="1" s="1"/>
  <c r="CM37" i="1" s="1"/>
  <c r="CN37" i="1" s="1"/>
  <c r="CO37" i="1" s="1"/>
  <c r="CK33" i="1"/>
  <c r="CL33" i="1" s="1"/>
  <c r="CM33" i="1" s="1"/>
  <c r="CN33" i="1" s="1"/>
  <c r="CO33" i="1" s="1"/>
  <c r="CK29" i="1"/>
  <c r="CL29" i="1" s="1"/>
  <c r="CM29" i="1" s="1"/>
  <c r="CN29" i="1" s="1"/>
  <c r="CO29" i="1" s="1"/>
  <c r="CK25" i="1"/>
  <c r="CL25" i="1" s="1"/>
  <c r="CM25" i="1" s="1"/>
  <c r="CN25" i="1" s="1"/>
  <c r="CO25" i="1" s="1"/>
  <c r="CK21" i="1"/>
  <c r="CL21" i="1" s="1"/>
  <c r="CM21" i="1" s="1"/>
  <c r="CN21" i="1" s="1"/>
  <c r="CO21" i="1" s="1"/>
  <c r="CK17" i="1"/>
  <c r="CL17" i="1" s="1"/>
  <c r="CM17" i="1" s="1"/>
  <c r="CN17" i="1" s="1"/>
  <c r="CO17" i="1" s="1"/>
  <c r="CK13" i="1"/>
  <c r="CL13" i="1" s="1"/>
  <c r="CM13" i="1" s="1"/>
  <c r="CN13" i="1" s="1"/>
  <c r="CO13" i="1" s="1"/>
  <c r="CK9" i="1"/>
  <c r="CL9" i="1" s="1"/>
  <c r="CM9" i="1" s="1"/>
  <c r="CN9" i="1" s="1"/>
  <c r="CO9" i="1" s="1"/>
  <c r="CK1183" i="1"/>
  <c r="CL1183" i="1" s="1"/>
  <c r="CM1183" i="1" s="1"/>
  <c r="CN1183" i="1" s="1"/>
  <c r="CO1183" i="1" s="1"/>
  <c r="CK1179" i="1"/>
  <c r="CL1179" i="1" s="1"/>
  <c r="CM1179" i="1" s="1"/>
  <c r="CN1179" i="1" s="1"/>
  <c r="CO1179" i="1" s="1"/>
  <c r="CK1175" i="1"/>
  <c r="CL1175" i="1" s="1"/>
  <c r="CM1175" i="1" s="1"/>
  <c r="CN1175" i="1" s="1"/>
  <c r="CO1175" i="1" s="1"/>
  <c r="CK1171" i="1"/>
  <c r="CL1171" i="1" s="1"/>
  <c r="CM1171" i="1" s="1"/>
  <c r="CN1171" i="1" s="1"/>
  <c r="CO1171" i="1" s="1"/>
  <c r="CK1167" i="1"/>
  <c r="CL1167" i="1" s="1"/>
  <c r="CM1167" i="1" s="1"/>
  <c r="CN1167" i="1" s="1"/>
  <c r="CO1167" i="1" s="1"/>
  <c r="CK1163" i="1"/>
  <c r="CL1163" i="1" s="1"/>
  <c r="CM1163" i="1" s="1"/>
  <c r="CN1163" i="1" s="1"/>
  <c r="CO1163" i="1" s="1"/>
  <c r="CK1159" i="1"/>
  <c r="CL1159" i="1" s="1"/>
  <c r="CM1159" i="1" s="1"/>
  <c r="CN1159" i="1" s="1"/>
  <c r="CO1159" i="1" s="1"/>
  <c r="CK1155" i="1"/>
  <c r="CL1155" i="1" s="1"/>
  <c r="CM1155" i="1" s="1"/>
  <c r="CN1155" i="1" s="1"/>
  <c r="CO1155" i="1" s="1"/>
  <c r="CK1151" i="1"/>
  <c r="CL1151" i="1" s="1"/>
  <c r="CM1151" i="1" s="1"/>
  <c r="CN1151" i="1" s="1"/>
  <c r="CO1151" i="1" s="1"/>
  <c r="CK1147" i="1"/>
  <c r="CL1147" i="1" s="1"/>
  <c r="CM1147" i="1" s="1"/>
  <c r="CN1147" i="1" s="1"/>
  <c r="CO1147" i="1" s="1"/>
  <c r="CK1143" i="1"/>
  <c r="CL1143" i="1" s="1"/>
  <c r="CM1143" i="1" s="1"/>
  <c r="CN1143" i="1" s="1"/>
  <c r="CO1143" i="1" s="1"/>
  <c r="CK1139" i="1"/>
  <c r="CL1139" i="1" s="1"/>
  <c r="CM1139" i="1" s="1"/>
  <c r="CN1139" i="1" s="1"/>
  <c r="CO1139" i="1" s="1"/>
  <c r="CK1135" i="1"/>
  <c r="CL1135" i="1" s="1"/>
  <c r="CM1135" i="1" s="1"/>
  <c r="CN1135" i="1" s="1"/>
  <c r="CO1135" i="1" s="1"/>
  <c r="CK1131" i="1"/>
  <c r="CL1131" i="1" s="1"/>
  <c r="CM1131" i="1" s="1"/>
  <c r="CN1131" i="1" s="1"/>
  <c r="CO1131" i="1" s="1"/>
  <c r="CK1132" i="1"/>
  <c r="CL1132" i="1" s="1"/>
  <c r="CM1132" i="1" s="1"/>
  <c r="CN1132" i="1" s="1"/>
  <c r="CO1132" i="1" s="1"/>
  <c r="CK1123" i="1"/>
  <c r="CL1123" i="1" s="1"/>
  <c r="CM1123" i="1" s="1"/>
  <c r="CN1123" i="1" s="1"/>
  <c r="CO1123" i="1" s="1"/>
  <c r="CK1119" i="1"/>
  <c r="CL1119" i="1" s="1"/>
  <c r="CM1119" i="1" s="1"/>
  <c r="CN1119" i="1" s="1"/>
  <c r="CO1119" i="1" s="1"/>
  <c r="CK1115" i="1"/>
  <c r="CL1115" i="1" s="1"/>
  <c r="CM1115" i="1" s="1"/>
  <c r="CN1115" i="1" s="1"/>
  <c r="CO1115" i="1" s="1"/>
  <c r="CK1063" i="1"/>
  <c r="CL1063" i="1" s="1"/>
  <c r="CM1063" i="1" s="1"/>
  <c r="CN1063" i="1" s="1"/>
  <c r="CO1063" i="1" s="1"/>
  <c r="CK1107" i="1"/>
  <c r="CL1107" i="1" s="1"/>
  <c r="CM1107" i="1" s="1"/>
  <c r="CN1107" i="1" s="1"/>
  <c r="CO1107" i="1" s="1"/>
  <c r="CK1103" i="1"/>
  <c r="CL1103" i="1" s="1"/>
  <c r="CM1103" i="1" s="1"/>
  <c r="CN1103" i="1" s="1"/>
  <c r="CO1103" i="1" s="1"/>
  <c r="CK1099" i="1"/>
  <c r="CL1099" i="1" s="1"/>
  <c r="CM1099" i="1" s="1"/>
  <c r="CN1099" i="1" s="1"/>
  <c r="CO1099" i="1" s="1"/>
  <c r="CK1059" i="1"/>
  <c r="CL1059" i="1" s="1"/>
  <c r="CM1059" i="1" s="1"/>
  <c r="CN1059" i="1" s="1"/>
  <c r="CO1059" i="1" s="1"/>
  <c r="CK1046" i="1"/>
  <c r="CL1046" i="1" s="1"/>
  <c r="CM1046" i="1" s="1"/>
  <c r="CN1046" i="1" s="1"/>
  <c r="CO1046" i="1" s="1"/>
  <c r="CK1087" i="1"/>
  <c r="CL1087" i="1" s="1"/>
  <c r="CM1087" i="1" s="1"/>
  <c r="CN1087" i="1" s="1"/>
  <c r="CO1087" i="1" s="1"/>
  <c r="CK1083" i="1"/>
  <c r="CL1083" i="1" s="1"/>
  <c r="CM1083" i="1" s="1"/>
  <c r="CN1083" i="1" s="1"/>
  <c r="CO1083" i="1" s="1"/>
  <c r="CK1079" i="1"/>
  <c r="CL1079" i="1" s="1"/>
  <c r="CM1079" i="1" s="1"/>
  <c r="CN1079" i="1" s="1"/>
  <c r="CO1079" i="1" s="1"/>
  <c r="CK1075" i="1"/>
  <c r="CL1075" i="1" s="1"/>
  <c r="CM1075" i="1" s="1"/>
  <c r="CN1075" i="1" s="1"/>
  <c r="CO1075" i="1" s="1"/>
  <c r="CK1071" i="1"/>
  <c r="CL1071" i="1" s="1"/>
  <c r="CM1071" i="1" s="1"/>
  <c r="CN1071" i="1" s="1"/>
  <c r="CO1071" i="1" s="1"/>
  <c r="CK1067" i="1"/>
  <c r="CL1067" i="1" s="1"/>
  <c r="CM1067" i="1" s="1"/>
  <c r="CN1067" i="1" s="1"/>
  <c r="CO1067" i="1" s="1"/>
  <c r="CK1095" i="1"/>
  <c r="CL1095" i="1" s="1"/>
  <c r="CM1095" i="1" s="1"/>
  <c r="CN1095" i="1" s="1"/>
  <c r="CO1095" i="1" s="1"/>
  <c r="CK1032" i="1"/>
  <c r="CL1032" i="1" s="1"/>
  <c r="CM1032" i="1" s="1"/>
  <c r="CN1032" i="1" s="1"/>
  <c r="CO1032" i="1" s="1"/>
  <c r="CK1055" i="1"/>
  <c r="CL1055" i="1" s="1"/>
  <c r="CM1055" i="1" s="1"/>
  <c r="CN1055" i="1" s="1"/>
  <c r="CO1055" i="1" s="1"/>
  <c r="CK1051" i="1"/>
  <c r="CL1051" i="1" s="1"/>
  <c r="CM1051" i="1" s="1"/>
  <c r="CN1051" i="1" s="1"/>
  <c r="CO1051" i="1" s="1"/>
  <c r="CK1047" i="1"/>
  <c r="CL1047" i="1" s="1"/>
  <c r="CM1047" i="1" s="1"/>
  <c r="CN1047" i="1" s="1"/>
  <c r="CO1047" i="1" s="1"/>
  <c r="CK1043" i="1"/>
  <c r="CL1043" i="1" s="1"/>
  <c r="CM1043" i="1" s="1"/>
  <c r="CN1043" i="1" s="1"/>
  <c r="CO1043" i="1" s="1"/>
  <c r="CK1124" i="1"/>
  <c r="CL1124" i="1" s="1"/>
  <c r="CM1124" i="1" s="1"/>
  <c r="CN1124" i="1" s="1"/>
  <c r="CO1124" i="1" s="1"/>
  <c r="CK1035" i="1"/>
  <c r="CL1035" i="1" s="1"/>
  <c r="CM1035" i="1" s="1"/>
  <c r="CN1035" i="1" s="1"/>
  <c r="CO1035" i="1" s="1"/>
  <c r="CK1031" i="1"/>
  <c r="CL1031" i="1" s="1"/>
  <c r="CM1031" i="1" s="1"/>
  <c r="CN1031" i="1" s="1"/>
  <c r="CO1031" i="1" s="1"/>
  <c r="CK1027" i="1"/>
  <c r="CL1027" i="1" s="1"/>
  <c r="CM1027" i="1" s="1"/>
  <c r="CN1027" i="1" s="1"/>
  <c r="CO1027" i="1" s="1"/>
  <c r="CK1023" i="1"/>
  <c r="CL1023" i="1" s="1"/>
  <c r="CM1023" i="1" s="1"/>
  <c r="CN1023" i="1" s="1"/>
  <c r="CO1023" i="1" s="1"/>
  <c r="CK1019" i="1"/>
  <c r="CL1019" i="1" s="1"/>
  <c r="CM1019" i="1" s="1"/>
  <c r="CN1019" i="1" s="1"/>
  <c r="CO1019" i="1" s="1"/>
  <c r="CK1015" i="1"/>
  <c r="CL1015" i="1" s="1"/>
  <c r="CM1015" i="1" s="1"/>
  <c r="CN1015" i="1" s="1"/>
  <c r="CO1015" i="1" s="1"/>
  <c r="CK1011" i="1"/>
  <c r="CL1011" i="1" s="1"/>
  <c r="CM1011" i="1" s="1"/>
  <c r="CN1011" i="1" s="1"/>
  <c r="CO1011" i="1" s="1"/>
  <c r="CK1007" i="1"/>
  <c r="CL1007" i="1" s="1"/>
  <c r="CM1007" i="1" s="1"/>
  <c r="CN1007" i="1" s="1"/>
  <c r="CO1007" i="1" s="1"/>
  <c r="CK1003" i="1"/>
  <c r="CL1003" i="1" s="1"/>
  <c r="CM1003" i="1" s="1"/>
  <c r="CN1003" i="1" s="1"/>
  <c r="CO1003" i="1" s="1"/>
  <c r="CK999" i="1"/>
  <c r="CL999" i="1" s="1"/>
  <c r="CM999" i="1" s="1"/>
  <c r="CN999" i="1" s="1"/>
  <c r="CO999" i="1" s="1"/>
  <c r="CK995" i="1"/>
  <c r="CL995" i="1" s="1"/>
  <c r="CM995" i="1" s="1"/>
  <c r="CN995" i="1" s="1"/>
  <c r="CO995" i="1" s="1"/>
  <c r="CK991" i="1"/>
  <c r="CL991" i="1" s="1"/>
  <c r="CM991" i="1" s="1"/>
  <c r="CN991" i="1" s="1"/>
  <c r="CO991" i="1" s="1"/>
  <c r="CK987" i="1"/>
  <c r="CL987" i="1" s="1"/>
  <c r="CM987" i="1" s="1"/>
  <c r="CN987" i="1" s="1"/>
  <c r="CO987" i="1" s="1"/>
  <c r="CK983" i="1"/>
  <c r="CL983" i="1" s="1"/>
  <c r="CM983" i="1" s="1"/>
  <c r="CN983" i="1" s="1"/>
  <c r="CO983" i="1" s="1"/>
  <c r="CK979" i="1"/>
  <c r="CL979" i="1" s="1"/>
  <c r="CM979" i="1" s="1"/>
  <c r="CN979" i="1" s="1"/>
  <c r="CO979" i="1" s="1"/>
  <c r="CK975" i="1"/>
  <c r="CL975" i="1" s="1"/>
  <c r="CM975" i="1" s="1"/>
  <c r="CN975" i="1" s="1"/>
  <c r="CO975" i="1" s="1"/>
  <c r="CK971" i="1"/>
  <c r="CL971" i="1" s="1"/>
  <c r="CM971" i="1" s="1"/>
  <c r="CN971" i="1" s="1"/>
  <c r="CO971" i="1" s="1"/>
  <c r="CK967" i="1"/>
  <c r="CL967" i="1" s="1"/>
  <c r="CM967" i="1" s="1"/>
  <c r="CN967" i="1" s="1"/>
  <c r="CO967" i="1" s="1"/>
  <c r="CK963" i="1"/>
  <c r="CL963" i="1" s="1"/>
  <c r="CM963" i="1" s="1"/>
  <c r="CN963" i="1" s="1"/>
  <c r="CO963" i="1" s="1"/>
  <c r="CK959" i="1"/>
  <c r="CL959" i="1" s="1"/>
  <c r="CM959" i="1" s="1"/>
  <c r="CN959" i="1" s="1"/>
  <c r="CO959" i="1" s="1"/>
  <c r="CK955" i="1"/>
  <c r="CL955" i="1" s="1"/>
  <c r="CM955" i="1" s="1"/>
  <c r="CN955" i="1" s="1"/>
  <c r="CO955" i="1" s="1"/>
  <c r="CK951" i="1"/>
  <c r="CL951" i="1" s="1"/>
  <c r="CM951" i="1" s="1"/>
  <c r="CN951" i="1" s="1"/>
  <c r="CO951" i="1" s="1"/>
  <c r="CK947" i="1"/>
  <c r="CL947" i="1" s="1"/>
  <c r="CM947" i="1" s="1"/>
  <c r="CN947" i="1" s="1"/>
  <c r="CO947" i="1" s="1"/>
  <c r="CK943" i="1"/>
  <c r="CL943" i="1" s="1"/>
  <c r="CM943" i="1" s="1"/>
  <c r="CN943" i="1" s="1"/>
  <c r="CO943" i="1" s="1"/>
  <c r="CK939" i="1"/>
  <c r="CL939" i="1" s="1"/>
  <c r="CM939" i="1" s="1"/>
  <c r="CN939" i="1" s="1"/>
  <c r="CO939" i="1" s="1"/>
  <c r="CK935" i="1"/>
  <c r="CL935" i="1" s="1"/>
  <c r="CM935" i="1" s="1"/>
  <c r="CN935" i="1" s="1"/>
  <c r="CO935" i="1" s="1"/>
  <c r="CK931" i="1"/>
  <c r="CL931" i="1" s="1"/>
  <c r="CM931" i="1" s="1"/>
  <c r="CN931" i="1" s="1"/>
  <c r="CO931" i="1" s="1"/>
  <c r="CK927" i="1"/>
  <c r="CL927" i="1" s="1"/>
  <c r="CM927" i="1" s="1"/>
  <c r="CN927" i="1" s="1"/>
  <c r="CO927" i="1" s="1"/>
  <c r="CK923" i="1"/>
  <c r="CL923" i="1" s="1"/>
  <c r="CM923" i="1" s="1"/>
  <c r="CN923" i="1" s="1"/>
  <c r="CO923" i="1" s="1"/>
  <c r="CK919" i="1"/>
  <c r="CL919" i="1" s="1"/>
  <c r="CM919" i="1" s="1"/>
  <c r="CN919" i="1" s="1"/>
  <c r="CO919" i="1" s="1"/>
  <c r="CK915" i="1"/>
  <c r="CL915" i="1" s="1"/>
  <c r="CM915" i="1" s="1"/>
  <c r="CN915" i="1" s="1"/>
  <c r="CO915" i="1" s="1"/>
  <c r="CK911" i="1"/>
  <c r="CL911" i="1" s="1"/>
  <c r="CM911" i="1" s="1"/>
  <c r="CN911" i="1" s="1"/>
  <c r="CO911" i="1" s="1"/>
  <c r="CK907" i="1"/>
  <c r="CL907" i="1" s="1"/>
  <c r="CM907" i="1" s="1"/>
  <c r="CN907" i="1" s="1"/>
  <c r="CO907" i="1" s="1"/>
  <c r="CK903" i="1"/>
  <c r="CL903" i="1" s="1"/>
  <c r="CM903" i="1" s="1"/>
  <c r="CN903" i="1" s="1"/>
  <c r="CO903" i="1" s="1"/>
  <c r="CK899" i="1"/>
  <c r="CL899" i="1" s="1"/>
  <c r="CM899" i="1" s="1"/>
  <c r="CN899" i="1" s="1"/>
  <c r="CO899" i="1" s="1"/>
  <c r="CK895" i="1"/>
  <c r="CL895" i="1" s="1"/>
  <c r="CM895" i="1" s="1"/>
  <c r="CN895" i="1" s="1"/>
  <c r="CO895" i="1" s="1"/>
  <c r="CK891" i="1"/>
  <c r="CL891" i="1" s="1"/>
  <c r="CM891" i="1" s="1"/>
  <c r="CN891" i="1" s="1"/>
  <c r="CO891" i="1" s="1"/>
  <c r="CK887" i="1"/>
  <c r="CL887" i="1" s="1"/>
  <c r="CM887" i="1" s="1"/>
  <c r="CN887" i="1" s="1"/>
  <c r="CO887" i="1" s="1"/>
  <c r="CK883" i="1"/>
  <c r="CL883" i="1" s="1"/>
  <c r="CM883" i="1" s="1"/>
  <c r="CN883" i="1" s="1"/>
  <c r="CO883" i="1" s="1"/>
  <c r="CK879" i="1"/>
  <c r="CL879" i="1" s="1"/>
  <c r="CM879" i="1" s="1"/>
  <c r="CN879" i="1" s="1"/>
  <c r="CO879" i="1" s="1"/>
  <c r="CK876" i="1"/>
  <c r="CL876" i="1" s="1"/>
  <c r="CM876" i="1" s="1"/>
  <c r="CN876" i="1" s="1"/>
  <c r="CO876" i="1" s="1"/>
  <c r="CK872" i="1"/>
  <c r="CL872" i="1" s="1"/>
  <c r="CM872" i="1" s="1"/>
  <c r="CN872" i="1" s="1"/>
  <c r="CO872" i="1" s="1"/>
  <c r="CK868" i="1"/>
  <c r="CL868" i="1" s="1"/>
  <c r="CM868" i="1" s="1"/>
  <c r="CN868" i="1" s="1"/>
  <c r="CO868" i="1" s="1"/>
  <c r="CK864" i="1"/>
  <c r="CL864" i="1" s="1"/>
  <c r="CM864" i="1" s="1"/>
  <c r="CN864" i="1" s="1"/>
  <c r="CO864" i="1" s="1"/>
  <c r="CK860" i="1"/>
  <c r="CL860" i="1" s="1"/>
  <c r="CM860" i="1" s="1"/>
  <c r="CN860" i="1" s="1"/>
  <c r="CO860" i="1" s="1"/>
  <c r="CK856" i="1"/>
  <c r="CL856" i="1" s="1"/>
  <c r="CM856" i="1" s="1"/>
  <c r="CN856" i="1" s="1"/>
  <c r="CO856" i="1" s="1"/>
  <c r="CK852" i="1"/>
  <c r="CL852" i="1" s="1"/>
  <c r="CM852" i="1" s="1"/>
  <c r="CN852" i="1" s="1"/>
  <c r="CO852" i="1" s="1"/>
  <c r="CK848" i="1"/>
  <c r="CL848" i="1" s="1"/>
  <c r="CM848" i="1" s="1"/>
  <c r="CN848" i="1" s="1"/>
  <c r="CO848" i="1" s="1"/>
  <c r="CK844" i="1"/>
  <c r="CL844" i="1" s="1"/>
  <c r="CM844" i="1" s="1"/>
  <c r="CN844" i="1" s="1"/>
  <c r="CO844" i="1" s="1"/>
  <c r="CK840" i="1"/>
  <c r="CL840" i="1" s="1"/>
  <c r="CM840" i="1" s="1"/>
  <c r="CN840" i="1" s="1"/>
  <c r="CO840" i="1" s="1"/>
  <c r="CK836" i="1"/>
  <c r="CL836" i="1" s="1"/>
  <c r="CM836" i="1" s="1"/>
  <c r="CN836" i="1" s="1"/>
  <c r="CO836" i="1" s="1"/>
  <c r="CK832" i="1"/>
  <c r="CL832" i="1" s="1"/>
  <c r="CM832" i="1" s="1"/>
  <c r="CN832" i="1" s="1"/>
  <c r="CO832" i="1" s="1"/>
  <c r="CK828" i="1"/>
  <c r="CL828" i="1" s="1"/>
  <c r="CM828" i="1" s="1"/>
  <c r="CN828" i="1" s="1"/>
  <c r="CO828" i="1" s="1"/>
  <c r="CK824" i="1"/>
  <c r="CL824" i="1" s="1"/>
  <c r="CM824" i="1" s="1"/>
  <c r="CN824" i="1" s="1"/>
  <c r="CO824" i="1" s="1"/>
  <c r="CK820" i="1"/>
  <c r="CL820" i="1" s="1"/>
  <c r="CM820" i="1" s="1"/>
  <c r="CN820" i="1" s="1"/>
  <c r="CO820" i="1" s="1"/>
  <c r="CK816" i="1"/>
  <c r="CL816" i="1" s="1"/>
  <c r="CM816" i="1" s="1"/>
  <c r="CN816" i="1" s="1"/>
  <c r="CO816" i="1" s="1"/>
  <c r="CK812" i="1"/>
  <c r="CL812" i="1" s="1"/>
  <c r="CM812" i="1" s="1"/>
  <c r="CN812" i="1" s="1"/>
  <c r="CO812" i="1" s="1"/>
  <c r="CK808" i="1"/>
  <c r="CL808" i="1" s="1"/>
  <c r="CM808" i="1" s="1"/>
  <c r="CN808" i="1" s="1"/>
  <c r="CO808" i="1" s="1"/>
  <c r="CK804" i="1"/>
  <c r="CL804" i="1" s="1"/>
  <c r="CM804" i="1" s="1"/>
  <c r="CN804" i="1" s="1"/>
  <c r="CO804" i="1" s="1"/>
  <c r="CK800" i="1"/>
  <c r="CL800" i="1" s="1"/>
  <c r="CM800" i="1" s="1"/>
  <c r="CN800" i="1" s="1"/>
  <c r="CO800" i="1" s="1"/>
  <c r="CK796" i="1"/>
  <c r="CL796" i="1" s="1"/>
  <c r="CM796" i="1" s="1"/>
  <c r="CN796" i="1" s="1"/>
  <c r="CO796" i="1" s="1"/>
  <c r="CK792" i="1"/>
  <c r="CL792" i="1" s="1"/>
  <c r="CM792" i="1" s="1"/>
  <c r="CN792" i="1" s="1"/>
  <c r="CO792" i="1" s="1"/>
  <c r="CK788" i="1"/>
  <c r="CL788" i="1" s="1"/>
  <c r="CM788" i="1" s="1"/>
  <c r="CN788" i="1" s="1"/>
  <c r="CO788" i="1" s="1"/>
  <c r="CK784" i="1"/>
  <c r="CL784" i="1" s="1"/>
  <c r="CM784" i="1" s="1"/>
  <c r="CN784" i="1" s="1"/>
  <c r="CO784" i="1" s="1"/>
  <c r="CK780" i="1"/>
  <c r="CL780" i="1" s="1"/>
  <c r="CM780" i="1" s="1"/>
  <c r="CN780" i="1" s="1"/>
  <c r="CO780" i="1" s="1"/>
  <c r="CK776" i="1"/>
  <c r="CL776" i="1" s="1"/>
  <c r="CM776" i="1" s="1"/>
  <c r="CN776" i="1" s="1"/>
  <c r="CO776" i="1" s="1"/>
  <c r="CK773" i="1"/>
  <c r="CL773" i="1" s="1"/>
  <c r="CM773" i="1" s="1"/>
  <c r="CN773" i="1" s="1"/>
  <c r="CO773" i="1" s="1"/>
  <c r="CK769" i="1"/>
  <c r="CL769" i="1" s="1"/>
  <c r="CM769" i="1" s="1"/>
  <c r="CN769" i="1" s="1"/>
  <c r="CO769" i="1" s="1"/>
  <c r="CK765" i="1"/>
  <c r="CL765" i="1" s="1"/>
  <c r="CM765" i="1" s="1"/>
  <c r="CN765" i="1" s="1"/>
  <c r="CO765" i="1" s="1"/>
  <c r="CK762" i="1"/>
  <c r="CL762" i="1" s="1"/>
  <c r="CM762" i="1" s="1"/>
  <c r="CN762" i="1" s="1"/>
  <c r="CO762" i="1" s="1"/>
  <c r="CK758" i="1"/>
  <c r="CL758" i="1" s="1"/>
  <c r="CM758" i="1" s="1"/>
  <c r="CN758" i="1" s="1"/>
  <c r="CO758" i="1" s="1"/>
  <c r="CK754" i="1"/>
  <c r="CL754" i="1" s="1"/>
  <c r="CM754" i="1" s="1"/>
  <c r="CN754" i="1" s="1"/>
  <c r="CO754" i="1" s="1"/>
  <c r="CK750" i="1"/>
  <c r="CL750" i="1" s="1"/>
  <c r="CM750" i="1" s="1"/>
  <c r="CN750" i="1" s="1"/>
  <c r="CO750" i="1" s="1"/>
  <c r="CK746" i="1"/>
  <c r="CL746" i="1" s="1"/>
  <c r="CM746" i="1" s="1"/>
  <c r="CN746" i="1" s="1"/>
  <c r="CO746" i="1" s="1"/>
  <c r="CK742" i="1"/>
  <c r="CL742" i="1" s="1"/>
  <c r="CM742" i="1" s="1"/>
  <c r="CN742" i="1" s="1"/>
  <c r="CO742" i="1" s="1"/>
  <c r="CK738" i="1"/>
  <c r="CL738" i="1" s="1"/>
  <c r="CM738" i="1" s="1"/>
  <c r="CN738" i="1" s="1"/>
  <c r="CO738" i="1" s="1"/>
  <c r="CK734" i="1"/>
  <c r="CL734" i="1" s="1"/>
  <c r="CM734" i="1" s="1"/>
  <c r="CN734" i="1" s="1"/>
  <c r="CO734" i="1" s="1"/>
  <c r="CK730" i="1"/>
  <c r="CL730" i="1" s="1"/>
  <c r="CM730" i="1" s="1"/>
  <c r="CN730" i="1" s="1"/>
  <c r="CO730" i="1" s="1"/>
  <c r="CK726" i="1"/>
  <c r="CL726" i="1" s="1"/>
  <c r="CM726" i="1" s="1"/>
  <c r="CN726" i="1" s="1"/>
  <c r="CO726" i="1" s="1"/>
  <c r="CK722" i="1"/>
  <c r="CL722" i="1" s="1"/>
  <c r="CM722" i="1" s="1"/>
  <c r="CN722" i="1" s="1"/>
  <c r="CO722" i="1" s="1"/>
  <c r="CK718" i="1"/>
  <c r="CL718" i="1" s="1"/>
  <c r="CM718" i="1" s="1"/>
  <c r="CN718" i="1" s="1"/>
  <c r="CO718" i="1" s="1"/>
  <c r="CK714" i="1"/>
  <c r="CL714" i="1" s="1"/>
  <c r="CM714" i="1" s="1"/>
  <c r="CN714" i="1" s="1"/>
  <c r="CO714" i="1" s="1"/>
  <c r="CK710" i="1"/>
  <c r="CL710" i="1" s="1"/>
  <c r="CM710" i="1" s="1"/>
  <c r="CN710" i="1" s="1"/>
  <c r="CO710" i="1" s="1"/>
  <c r="CK706" i="1"/>
  <c r="CL706" i="1" s="1"/>
  <c r="CM706" i="1" s="1"/>
  <c r="CN706" i="1" s="1"/>
  <c r="CO706" i="1" s="1"/>
  <c r="CK702" i="1"/>
  <c r="CL702" i="1" s="1"/>
  <c r="CM702" i="1" s="1"/>
  <c r="CN702" i="1" s="1"/>
  <c r="CO702" i="1" s="1"/>
  <c r="CK699" i="1"/>
  <c r="CL699" i="1" s="1"/>
  <c r="CM699" i="1" s="1"/>
  <c r="CN699" i="1" s="1"/>
  <c r="CO699" i="1" s="1"/>
  <c r="CK695" i="1"/>
  <c r="CL695" i="1" s="1"/>
  <c r="CM695" i="1" s="1"/>
  <c r="CN695" i="1" s="1"/>
  <c r="CO695" i="1" s="1"/>
  <c r="CK691" i="1"/>
  <c r="CL691" i="1" s="1"/>
  <c r="CM691" i="1" s="1"/>
  <c r="CN691" i="1" s="1"/>
  <c r="CO691" i="1" s="1"/>
  <c r="CK688" i="1"/>
  <c r="CL688" i="1" s="1"/>
  <c r="CM688" i="1" s="1"/>
  <c r="CN688" i="1" s="1"/>
  <c r="CO688" i="1" s="1"/>
  <c r="CK684" i="1"/>
  <c r="CL684" i="1" s="1"/>
  <c r="CM684" i="1" s="1"/>
  <c r="CN684" i="1" s="1"/>
  <c r="CO684" i="1" s="1"/>
  <c r="CK394" i="1"/>
  <c r="CL394" i="1" s="1"/>
  <c r="CM394" i="1" s="1"/>
  <c r="CN394" i="1" s="1"/>
  <c r="CO394" i="1" s="1"/>
  <c r="CK393" i="1"/>
  <c r="CL393" i="1" s="1"/>
  <c r="CM393" i="1" s="1"/>
  <c r="CN393" i="1" s="1"/>
  <c r="CO393" i="1" s="1"/>
  <c r="CK651" i="1"/>
  <c r="CL651" i="1" s="1"/>
  <c r="CM651" i="1" s="1"/>
  <c r="CN651" i="1" s="1"/>
  <c r="CO651" i="1" s="1"/>
  <c r="CK648" i="1"/>
  <c r="CL648" i="1" s="1"/>
  <c r="CM648" i="1" s="1"/>
  <c r="CN648" i="1" s="1"/>
  <c r="CO648" i="1" s="1"/>
  <c r="CK645" i="1"/>
  <c r="CL645" i="1" s="1"/>
  <c r="CM645" i="1" s="1"/>
  <c r="CN645" i="1" s="1"/>
  <c r="CO645" i="1" s="1"/>
  <c r="CK1081" i="1"/>
  <c r="CL1081" i="1" s="1"/>
  <c r="CM1081" i="1" s="1"/>
  <c r="CN1081" i="1" s="1"/>
  <c r="CO1081" i="1" s="1"/>
  <c r="CK637" i="1"/>
  <c r="CL637" i="1" s="1"/>
  <c r="CM637" i="1" s="1"/>
  <c r="CN637" i="1" s="1"/>
  <c r="CO637" i="1" s="1"/>
  <c r="CK634" i="1"/>
  <c r="CL634" i="1" s="1"/>
  <c r="CM634" i="1" s="1"/>
  <c r="CN634" i="1" s="1"/>
  <c r="CO634" i="1" s="1"/>
  <c r="CK635" i="1"/>
  <c r="CL635" i="1" s="1"/>
  <c r="CM635" i="1" s="1"/>
  <c r="CN635" i="1" s="1"/>
  <c r="CO635" i="1" s="1"/>
  <c r="CK624" i="1"/>
  <c r="CL624" i="1" s="1"/>
  <c r="CM624" i="1" s="1"/>
  <c r="CN624" i="1" s="1"/>
  <c r="CO624" i="1" s="1"/>
  <c r="CK621" i="1"/>
  <c r="CL621" i="1" s="1"/>
  <c r="CM621" i="1" s="1"/>
  <c r="CN621" i="1" s="1"/>
  <c r="CO621" i="1" s="1"/>
  <c r="CK619" i="1"/>
  <c r="CL619" i="1" s="1"/>
  <c r="CM619" i="1" s="1"/>
  <c r="CN619" i="1" s="1"/>
  <c r="CO619" i="1" s="1"/>
  <c r="CK676" i="1"/>
  <c r="CL676" i="1" s="1"/>
  <c r="CM676" i="1" s="1"/>
  <c r="CN676" i="1" s="1"/>
  <c r="CO676" i="1" s="1"/>
  <c r="CK613" i="1"/>
  <c r="CL613" i="1" s="1"/>
  <c r="CM613" i="1" s="1"/>
  <c r="CN613" i="1" s="1"/>
  <c r="CO613" i="1" s="1"/>
  <c r="CK674" i="1"/>
  <c r="CL674" i="1" s="1"/>
  <c r="CM674" i="1" s="1"/>
  <c r="CN674" i="1" s="1"/>
  <c r="CO674" i="1" s="1"/>
  <c r="CK400" i="1"/>
  <c r="CL400" i="1" s="1"/>
  <c r="CM400" i="1" s="1"/>
  <c r="CN400" i="1" s="1"/>
  <c r="CO400" i="1" s="1"/>
  <c r="CK604" i="1"/>
  <c r="CL604" i="1" s="1"/>
  <c r="CM604" i="1" s="1"/>
  <c r="CN604" i="1" s="1"/>
  <c r="CO604" i="1" s="1"/>
  <c r="CK600" i="1"/>
  <c r="CL600" i="1" s="1"/>
  <c r="CM600" i="1" s="1"/>
  <c r="CN600" i="1" s="1"/>
  <c r="CO600" i="1" s="1"/>
  <c r="CK598" i="1"/>
  <c r="CL598" i="1" s="1"/>
  <c r="CM598" i="1" s="1"/>
  <c r="CN598" i="1" s="1"/>
  <c r="CO598" i="1" s="1"/>
  <c r="CK594" i="1"/>
  <c r="CL594" i="1" s="1"/>
  <c r="CM594" i="1" s="1"/>
  <c r="CN594" i="1" s="1"/>
  <c r="CO594" i="1" s="1"/>
  <c r="CK590" i="1"/>
  <c r="CL590" i="1" s="1"/>
  <c r="CM590" i="1" s="1"/>
  <c r="CN590" i="1" s="1"/>
  <c r="CO590" i="1" s="1"/>
  <c r="CK586" i="1"/>
  <c r="CL586" i="1" s="1"/>
  <c r="CM586" i="1" s="1"/>
  <c r="CN586" i="1" s="1"/>
  <c r="CO586" i="1" s="1"/>
  <c r="CK331" i="1"/>
  <c r="CL331" i="1" s="1"/>
  <c r="CM331" i="1" s="1"/>
  <c r="CN331" i="1" s="1"/>
  <c r="CO331" i="1" s="1"/>
  <c r="CK579" i="1"/>
  <c r="CL579" i="1" s="1"/>
  <c r="CM579" i="1" s="1"/>
  <c r="CN579" i="1" s="1"/>
  <c r="CO579" i="1" s="1"/>
  <c r="CK378" i="1"/>
  <c r="CL378" i="1" s="1"/>
  <c r="CM378" i="1" s="1"/>
  <c r="CN378" i="1" s="1"/>
  <c r="CO378" i="1" s="1"/>
  <c r="CK572" i="1"/>
  <c r="CL572" i="1" s="1"/>
  <c r="CM572" i="1" s="1"/>
  <c r="CN572" i="1" s="1"/>
  <c r="CO572" i="1" s="1"/>
  <c r="CK568" i="1"/>
  <c r="CL568" i="1" s="1"/>
  <c r="CM568" i="1" s="1"/>
  <c r="CN568" i="1" s="1"/>
  <c r="CO568" i="1" s="1"/>
  <c r="CK564" i="1"/>
  <c r="CL564" i="1" s="1"/>
  <c r="CM564" i="1" s="1"/>
  <c r="CN564" i="1" s="1"/>
  <c r="CO564" i="1" s="1"/>
  <c r="CK671" i="1"/>
  <c r="CL671" i="1" s="1"/>
  <c r="CM671" i="1" s="1"/>
  <c r="CN671" i="1" s="1"/>
  <c r="CO671" i="1" s="1"/>
  <c r="CK558" i="1"/>
  <c r="CL558" i="1" s="1"/>
  <c r="CM558" i="1" s="1"/>
  <c r="CN558" i="1" s="1"/>
  <c r="CO558" i="1" s="1"/>
  <c r="CK555" i="1"/>
  <c r="CL555" i="1" s="1"/>
  <c r="CM555" i="1" s="1"/>
  <c r="CN555" i="1" s="1"/>
  <c r="CO555" i="1" s="1"/>
  <c r="CK551" i="1"/>
  <c r="CL551" i="1" s="1"/>
  <c r="CM551" i="1" s="1"/>
  <c r="CN551" i="1" s="1"/>
  <c r="CO551" i="1" s="1"/>
  <c r="CK440" i="1"/>
  <c r="CL440" i="1" s="1"/>
  <c r="CM440" i="1" s="1"/>
  <c r="CN440" i="1" s="1"/>
  <c r="CO440" i="1" s="1"/>
  <c r="CK544" i="1"/>
  <c r="CL544" i="1" s="1"/>
  <c r="CM544" i="1" s="1"/>
  <c r="CN544" i="1" s="1"/>
  <c r="CO544" i="1" s="1"/>
  <c r="CK269" i="1"/>
  <c r="CL269" i="1" s="1"/>
  <c r="CM269" i="1" s="1"/>
  <c r="CN269" i="1" s="1"/>
  <c r="CO269" i="1" s="1"/>
  <c r="CK538" i="1"/>
  <c r="CL538" i="1" s="1"/>
  <c r="CM538" i="1" s="1"/>
  <c r="CN538" i="1" s="1"/>
  <c r="CO538" i="1" s="1"/>
  <c r="CK536" i="1"/>
  <c r="CL536" i="1" s="1"/>
  <c r="CM536" i="1" s="1"/>
  <c r="CN536" i="1" s="1"/>
  <c r="CO536" i="1" s="1"/>
  <c r="CK532" i="1"/>
  <c r="CL532" i="1" s="1"/>
  <c r="CM532" i="1" s="1"/>
  <c r="CN532" i="1" s="1"/>
  <c r="CO532" i="1" s="1"/>
  <c r="CK528" i="1"/>
  <c r="CL528" i="1" s="1"/>
  <c r="CM528" i="1" s="1"/>
  <c r="CN528" i="1" s="1"/>
  <c r="CO528" i="1" s="1"/>
  <c r="CK525" i="1"/>
  <c r="CL525" i="1" s="1"/>
  <c r="CM525" i="1" s="1"/>
  <c r="CN525" i="1" s="1"/>
  <c r="CO525" i="1" s="1"/>
  <c r="CK521" i="1"/>
  <c r="CL521" i="1" s="1"/>
  <c r="CM521" i="1" s="1"/>
  <c r="CN521" i="1" s="1"/>
  <c r="CO521" i="1" s="1"/>
  <c r="CK518" i="1"/>
  <c r="CL518" i="1" s="1"/>
  <c r="CM518" i="1" s="1"/>
  <c r="CN518" i="1" s="1"/>
  <c r="CO518" i="1" s="1"/>
  <c r="CK514" i="1"/>
  <c r="CL514" i="1" s="1"/>
  <c r="CM514" i="1" s="1"/>
  <c r="CN514" i="1" s="1"/>
  <c r="CO514" i="1" s="1"/>
  <c r="CK669" i="1"/>
  <c r="CL669" i="1" s="1"/>
  <c r="CM669" i="1" s="1"/>
  <c r="CN669" i="1" s="1"/>
  <c r="CO669" i="1" s="1"/>
  <c r="CK506" i="1"/>
  <c r="CL506" i="1" s="1"/>
  <c r="CM506" i="1" s="1"/>
  <c r="CN506" i="1" s="1"/>
  <c r="CO506" i="1" s="1"/>
  <c r="CK502" i="1"/>
  <c r="CL502" i="1" s="1"/>
  <c r="CM502" i="1" s="1"/>
  <c r="CN502" i="1" s="1"/>
  <c r="CO502" i="1" s="1"/>
  <c r="CK498" i="1"/>
  <c r="CL498" i="1" s="1"/>
  <c r="CM498" i="1" s="1"/>
  <c r="CN498" i="1" s="1"/>
  <c r="CO498" i="1" s="1"/>
  <c r="CK494" i="1"/>
  <c r="CL494" i="1" s="1"/>
  <c r="CM494" i="1" s="1"/>
  <c r="CN494" i="1" s="1"/>
  <c r="CO494" i="1" s="1"/>
  <c r="CK492" i="1"/>
  <c r="CL492" i="1" s="1"/>
  <c r="CM492" i="1" s="1"/>
  <c r="CN492" i="1" s="1"/>
  <c r="CO492" i="1" s="1"/>
  <c r="CK488" i="1"/>
  <c r="CL488" i="1" s="1"/>
  <c r="CM488" i="1" s="1"/>
  <c r="CN488" i="1" s="1"/>
  <c r="CO488" i="1" s="1"/>
  <c r="CK484" i="1"/>
  <c r="CL484" i="1" s="1"/>
  <c r="CM484" i="1" s="1"/>
  <c r="CN484" i="1" s="1"/>
  <c r="CO484" i="1" s="1"/>
  <c r="CK480" i="1"/>
  <c r="CL480" i="1" s="1"/>
  <c r="CM480" i="1" s="1"/>
  <c r="CN480" i="1" s="1"/>
  <c r="CO480" i="1" s="1"/>
  <c r="CK487" i="1"/>
  <c r="CL487" i="1" s="1"/>
  <c r="CM487" i="1" s="1"/>
  <c r="CN487" i="1" s="1"/>
  <c r="CO487" i="1" s="1"/>
  <c r="CK301" i="1"/>
  <c r="CL301" i="1" s="1"/>
  <c r="CM301" i="1" s="1"/>
  <c r="CN301" i="1" s="1"/>
  <c r="CO301" i="1" s="1"/>
  <c r="CK362" i="1"/>
  <c r="CL362" i="1" s="1"/>
  <c r="CM362" i="1" s="1"/>
  <c r="CN362" i="1" s="1"/>
  <c r="CO362" i="1" s="1"/>
  <c r="CK264" i="1"/>
  <c r="CL264" i="1" s="1"/>
  <c r="CM264" i="1" s="1"/>
  <c r="CN264" i="1" s="1"/>
  <c r="CO264" i="1" s="1"/>
  <c r="CK349" i="1"/>
  <c r="CL349" i="1" s="1"/>
  <c r="CM349" i="1" s="1"/>
  <c r="CN349" i="1" s="1"/>
  <c r="CO349" i="1" s="1"/>
  <c r="CK347" i="1"/>
  <c r="CL347" i="1" s="1"/>
  <c r="CM347" i="1" s="1"/>
  <c r="CN347" i="1" s="1"/>
  <c r="CO347" i="1" s="1"/>
  <c r="CK437" i="1"/>
  <c r="CL437" i="1" s="1"/>
  <c r="CM437" i="1" s="1"/>
  <c r="CN437" i="1" s="1"/>
  <c r="CO437" i="1" s="1"/>
  <c r="CK436" i="1"/>
  <c r="CL436" i="1" s="1"/>
  <c r="CM436" i="1" s="1"/>
  <c r="CN436" i="1" s="1"/>
  <c r="CO436" i="1" s="1"/>
  <c r="CK373" i="1"/>
  <c r="CL373" i="1" s="1"/>
  <c r="CM373" i="1" s="1"/>
  <c r="CN373" i="1" s="1"/>
  <c r="CO373" i="1" s="1"/>
  <c r="CK433" i="1"/>
  <c r="CL433" i="1" s="1"/>
  <c r="CM433" i="1" s="1"/>
  <c r="CN433" i="1" s="1"/>
  <c r="CO433" i="1" s="1"/>
  <c r="CK431" i="1"/>
  <c r="CL431" i="1" s="1"/>
  <c r="CM431" i="1" s="1"/>
  <c r="CN431" i="1" s="1"/>
  <c r="CO431" i="1" s="1"/>
  <c r="CK261" i="1"/>
  <c r="CL261" i="1" s="1"/>
  <c r="CM261" i="1" s="1"/>
  <c r="CN261" i="1" s="1"/>
  <c r="CO261" i="1" s="1"/>
  <c r="CK461" i="1"/>
  <c r="CL461" i="1" s="1"/>
  <c r="CM461" i="1" s="1"/>
  <c r="CN461" i="1" s="1"/>
  <c r="CO461" i="1" s="1"/>
  <c r="CK329" i="1"/>
  <c r="CL329" i="1" s="1"/>
  <c r="CM329" i="1" s="1"/>
  <c r="CN329" i="1" s="1"/>
  <c r="CO329" i="1" s="1"/>
  <c r="CK458" i="1"/>
  <c r="CL458" i="1" s="1"/>
  <c r="CM458" i="1" s="1"/>
  <c r="CN458" i="1" s="1"/>
  <c r="CO458" i="1" s="1"/>
  <c r="CK427" i="1"/>
  <c r="CL427" i="1" s="1"/>
  <c r="CM427" i="1" s="1"/>
  <c r="CN427" i="1" s="1"/>
  <c r="CO427" i="1" s="1"/>
  <c r="CK318" i="1"/>
  <c r="CL318" i="1" s="1"/>
  <c r="CM318" i="1" s="1"/>
  <c r="CN318" i="1" s="1"/>
  <c r="CO318" i="1" s="1"/>
  <c r="CK426" i="1"/>
  <c r="CL426" i="1" s="1"/>
  <c r="CM426" i="1" s="1"/>
  <c r="CN426" i="1" s="1"/>
  <c r="CO426" i="1" s="1"/>
  <c r="CK428" i="1"/>
  <c r="CL428" i="1" s="1"/>
  <c r="CM428" i="1" s="1"/>
  <c r="CN428" i="1" s="1"/>
  <c r="CO428" i="1" s="1"/>
  <c r="CK315" i="1"/>
  <c r="CL315" i="1" s="1"/>
  <c r="CM315" i="1" s="1"/>
  <c r="CN315" i="1" s="1"/>
  <c r="CO315" i="1" s="1"/>
  <c r="CK462" i="1"/>
  <c r="CL462" i="1" s="1"/>
  <c r="CM462" i="1" s="1"/>
  <c r="CN462" i="1" s="1"/>
  <c r="CO462" i="1" s="1"/>
  <c r="CK314" i="1"/>
  <c r="CL314" i="1" s="1"/>
  <c r="CM314" i="1" s="1"/>
  <c r="CN314" i="1" s="1"/>
  <c r="CO314" i="1" s="1"/>
  <c r="CK312" i="1"/>
  <c r="CL312" i="1" s="1"/>
  <c r="CM312" i="1" s="1"/>
  <c r="CN312" i="1" s="1"/>
  <c r="CO312" i="1" s="1"/>
  <c r="CK254" i="1"/>
  <c r="CL254" i="1" s="1"/>
  <c r="CM254" i="1" s="1"/>
  <c r="CN254" i="1" s="1"/>
  <c r="CO254" i="1" s="1"/>
  <c r="CK309" i="1"/>
  <c r="CL309" i="1" s="1"/>
  <c r="CM309" i="1" s="1"/>
  <c r="CN309" i="1" s="1"/>
  <c r="CO309" i="1" s="1"/>
  <c r="CK250" i="1"/>
  <c r="CL250" i="1" s="1"/>
  <c r="CM250" i="1" s="1"/>
  <c r="CN250" i="1" s="1"/>
  <c r="CO250" i="1" s="1"/>
  <c r="CK422" i="1"/>
  <c r="CL422" i="1" s="1"/>
  <c r="CM422" i="1" s="1"/>
  <c r="CN422" i="1" s="1"/>
  <c r="CO422" i="1" s="1"/>
  <c r="CK247" i="1"/>
  <c r="CL247" i="1" s="1"/>
  <c r="CM247" i="1" s="1"/>
  <c r="CN247" i="1" s="1"/>
  <c r="CO247" i="1" s="1"/>
  <c r="CK570" i="1"/>
  <c r="CL570" i="1" s="1"/>
  <c r="CM570" i="1" s="1"/>
  <c r="CN570" i="1" s="1"/>
  <c r="CO570" i="1" s="1"/>
  <c r="CK417" i="1"/>
  <c r="CL417" i="1" s="1"/>
  <c r="CM417" i="1" s="1"/>
  <c r="CN417" i="1" s="1"/>
  <c r="CO417" i="1" s="1"/>
  <c r="CK415" i="1"/>
  <c r="CL415" i="1" s="1"/>
  <c r="CM415" i="1" s="1"/>
  <c r="CN415" i="1" s="1"/>
  <c r="CO415" i="1" s="1"/>
  <c r="CK476" i="1"/>
  <c r="CL476" i="1" s="1"/>
  <c r="CM476" i="1" s="1"/>
  <c r="CN476" i="1" s="1"/>
  <c r="CO476" i="1" s="1"/>
  <c r="CK282" i="1"/>
  <c r="CL282" i="1" s="1"/>
  <c r="CM282" i="1" s="1"/>
  <c r="CN282" i="1" s="1"/>
  <c r="CO282" i="1" s="1"/>
  <c r="CK213" i="1"/>
  <c r="CL213" i="1" s="1"/>
  <c r="CM213" i="1" s="1"/>
  <c r="CN213" i="1" s="1"/>
  <c r="CO213" i="1" s="1"/>
  <c r="CK337" i="1"/>
  <c r="CL337" i="1" s="1"/>
  <c r="CM337" i="1" s="1"/>
  <c r="CN337" i="1" s="1"/>
  <c r="CO337" i="1" s="1"/>
  <c r="CK278" i="1"/>
  <c r="CL278" i="1" s="1"/>
  <c r="CM278" i="1" s="1"/>
  <c r="CN278" i="1" s="1"/>
  <c r="CO278" i="1" s="1"/>
  <c r="CK245" i="1"/>
  <c r="CL245" i="1" s="1"/>
  <c r="CM245" i="1" s="1"/>
  <c r="CN245" i="1" s="1"/>
  <c r="CO245" i="1" s="1"/>
  <c r="CK210" i="1"/>
  <c r="CL210" i="1" s="1"/>
  <c r="CM210" i="1" s="1"/>
  <c r="CN210" i="1" s="1"/>
  <c r="CO210" i="1" s="1"/>
  <c r="CK364" i="1"/>
  <c r="CL364" i="1" s="1"/>
  <c r="CM364" i="1" s="1"/>
  <c r="CN364" i="1" s="1"/>
  <c r="CO364" i="1" s="1"/>
  <c r="CK208" i="1"/>
  <c r="CL208" i="1" s="1"/>
  <c r="CM208" i="1" s="1"/>
  <c r="CN208" i="1" s="1"/>
  <c r="CO208" i="1" s="1"/>
  <c r="CK271" i="1"/>
  <c r="CL271" i="1" s="1"/>
  <c r="CM271" i="1" s="1"/>
  <c r="CN271" i="1" s="1"/>
  <c r="CO271" i="1" s="1"/>
  <c r="CK240" i="1"/>
  <c r="CL240" i="1" s="1"/>
  <c r="CM240" i="1" s="1"/>
  <c r="CN240" i="1" s="1"/>
  <c r="CO240" i="1" s="1"/>
  <c r="CK238" i="1"/>
  <c r="CL238" i="1" s="1"/>
  <c r="CM238" i="1" s="1"/>
  <c r="CN238" i="1" s="1"/>
  <c r="CO238" i="1" s="1"/>
  <c r="CK410" i="1"/>
  <c r="CL410" i="1" s="1"/>
  <c r="CM410" i="1" s="1"/>
  <c r="CN410" i="1" s="1"/>
  <c r="CO410" i="1" s="1"/>
  <c r="CK234" i="1"/>
  <c r="CL234" i="1" s="1"/>
  <c r="CM234" i="1" s="1"/>
  <c r="CN234" i="1" s="1"/>
  <c r="CO234" i="1" s="1"/>
  <c r="CK233" i="1"/>
  <c r="CL233" i="1" s="1"/>
  <c r="CM233" i="1" s="1"/>
  <c r="CN233" i="1" s="1"/>
  <c r="CO233" i="1" s="1"/>
  <c r="CK231" i="1"/>
  <c r="CL231" i="1" s="1"/>
  <c r="CM231" i="1" s="1"/>
  <c r="CN231" i="1" s="1"/>
  <c r="CO231" i="1" s="1"/>
  <c r="CK354" i="1"/>
  <c r="CL354" i="1" s="1"/>
  <c r="CM354" i="1" s="1"/>
  <c r="CN354" i="1" s="1"/>
  <c r="CO354" i="1" s="1"/>
  <c r="CK227" i="1"/>
  <c r="CL227" i="1" s="1"/>
  <c r="CM227" i="1" s="1"/>
  <c r="CN227" i="1" s="1"/>
  <c r="CO227" i="1" s="1"/>
  <c r="CK174" i="1"/>
  <c r="CL174" i="1" s="1"/>
  <c r="CM174" i="1" s="1"/>
  <c r="CN174" i="1" s="1"/>
  <c r="CO174" i="1" s="1"/>
  <c r="CK226" i="1"/>
  <c r="CL226" i="1" s="1"/>
  <c r="CM226" i="1" s="1"/>
  <c r="CN226" i="1" s="1"/>
  <c r="CO226" i="1" s="1"/>
  <c r="CK140" i="1"/>
  <c r="CL140" i="1" s="1"/>
  <c r="CM140" i="1" s="1"/>
  <c r="CN140" i="1" s="1"/>
  <c r="CO140" i="1" s="1"/>
  <c r="CK351" i="1"/>
  <c r="CL351" i="1" s="1"/>
  <c r="CM351" i="1" s="1"/>
  <c r="CN351" i="1" s="1"/>
  <c r="CO351" i="1" s="1"/>
  <c r="CK225" i="1"/>
  <c r="CL225" i="1" s="1"/>
  <c r="CM225" i="1" s="1"/>
  <c r="CN225" i="1" s="1"/>
  <c r="CO225" i="1" s="1"/>
  <c r="CK137" i="1"/>
  <c r="CL137" i="1" s="1"/>
  <c r="CM137" i="1" s="1"/>
  <c r="CN137" i="1" s="1"/>
  <c r="CO137" i="1" s="1"/>
  <c r="CK136" i="1"/>
  <c r="CL136" i="1" s="1"/>
  <c r="CM136" i="1" s="1"/>
  <c r="CN136" i="1" s="1"/>
  <c r="CO136" i="1" s="1"/>
  <c r="CK192" i="1"/>
  <c r="CL192" i="1" s="1"/>
  <c r="CM192" i="1" s="1"/>
  <c r="CN192" i="1" s="1"/>
  <c r="CO192" i="1" s="1"/>
  <c r="CK189" i="1"/>
  <c r="CL189" i="1" s="1"/>
  <c r="CM189" i="1" s="1"/>
  <c r="CN189" i="1" s="1"/>
  <c r="CO189" i="1" s="1"/>
  <c r="CK165" i="1"/>
  <c r="CL165" i="1" s="1"/>
  <c r="CM165" i="1" s="1"/>
  <c r="CN165" i="1" s="1"/>
  <c r="CO165" i="1" s="1"/>
  <c r="CK163" i="1"/>
  <c r="CL163" i="1" s="1"/>
  <c r="CM163" i="1" s="1"/>
  <c r="CN163" i="1" s="1"/>
  <c r="CO163" i="1" s="1"/>
  <c r="CK133" i="1"/>
  <c r="CL133" i="1" s="1"/>
  <c r="CM133" i="1" s="1"/>
  <c r="CN133" i="1" s="1"/>
  <c r="CO133" i="1" s="1"/>
  <c r="CK155" i="1"/>
  <c r="CL155" i="1" s="1"/>
  <c r="CM155" i="1" s="1"/>
  <c r="CN155" i="1" s="1"/>
  <c r="CO155" i="1" s="1"/>
  <c r="CK153" i="1"/>
  <c r="CL153" i="1" s="1"/>
  <c r="CM153" i="1" s="1"/>
  <c r="CN153" i="1" s="1"/>
  <c r="CO153" i="1" s="1"/>
  <c r="CK151" i="1"/>
  <c r="CL151" i="1" s="1"/>
  <c r="CM151" i="1" s="1"/>
  <c r="CN151" i="1" s="1"/>
  <c r="CO151" i="1" s="1"/>
  <c r="CK159" i="1"/>
  <c r="CL159" i="1" s="1"/>
  <c r="CM159" i="1" s="1"/>
  <c r="CN159" i="1" s="1"/>
  <c r="CO159" i="1" s="1"/>
  <c r="CK149" i="1"/>
  <c r="CL149" i="1" s="1"/>
  <c r="CM149" i="1" s="1"/>
  <c r="CN149" i="1" s="1"/>
  <c r="CO149" i="1" s="1"/>
  <c r="CK363" i="1"/>
  <c r="CL363" i="1" s="1"/>
  <c r="CM363" i="1" s="1"/>
  <c r="CN363" i="1" s="1"/>
  <c r="CO363" i="1" s="1"/>
  <c r="CK201" i="1"/>
  <c r="CL201" i="1" s="1"/>
  <c r="CM201" i="1" s="1"/>
  <c r="CN201" i="1" s="1"/>
  <c r="CO201" i="1" s="1"/>
  <c r="CK199" i="1"/>
  <c r="CL199" i="1" s="1"/>
  <c r="CM199" i="1" s="1"/>
  <c r="CN199" i="1" s="1"/>
  <c r="CO199" i="1" s="1"/>
  <c r="CK145" i="1"/>
  <c r="CL145" i="1" s="1"/>
  <c r="CM145" i="1" s="1"/>
  <c r="CN145" i="1" s="1"/>
  <c r="CO145" i="1" s="1"/>
  <c r="CK142" i="1"/>
  <c r="CL142" i="1" s="1"/>
  <c r="CM142" i="1" s="1"/>
  <c r="CN142" i="1" s="1"/>
  <c r="CO142" i="1" s="1"/>
  <c r="CK106" i="1"/>
  <c r="CL106" i="1" s="1"/>
  <c r="CM106" i="1" s="1"/>
  <c r="CN106" i="1" s="1"/>
  <c r="CO106" i="1" s="1"/>
  <c r="CK122" i="1"/>
  <c r="CL122" i="1" s="1"/>
  <c r="CM122" i="1" s="1"/>
  <c r="CN122" i="1" s="1"/>
  <c r="CO122" i="1" s="1"/>
  <c r="CK97" i="1"/>
  <c r="CL97" i="1" s="1"/>
  <c r="CM97" i="1" s="1"/>
  <c r="CN97" i="1" s="1"/>
  <c r="CO97" i="1" s="1"/>
  <c r="CK95" i="1"/>
  <c r="CL95" i="1" s="1"/>
  <c r="CM95" i="1" s="1"/>
  <c r="CN95" i="1" s="1"/>
  <c r="CO95" i="1" s="1"/>
  <c r="CK92" i="1"/>
  <c r="CL92" i="1" s="1"/>
  <c r="CM92" i="1" s="1"/>
  <c r="CN92" i="1" s="1"/>
  <c r="CO92" i="1" s="1"/>
  <c r="CK63" i="1"/>
  <c r="CL63" i="1" s="1"/>
  <c r="CM63" i="1" s="1"/>
  <c r="CN63" i="1" s="1"/>
  <c r="CO63" i="1" s="1"/>
  <c r="CK104" i="1"/>
  <c r="CL104" i="1" s="1"/>
  <c r="CM104" i="1" s="1"/>
  <c r="CN104" i="1" s="1"/>
  <c r="CO104" i="1" s="1"/>
  <c r="CK87" i="1"/>
  <c r="CL87" i="1" s="1"/>
  <c r="CM87" i="1" s="1"/>
  <c r="CN87" i="1" s="1"/>
  <c r="CO87" i="1" s="1"/>
  <c r="CK115" i="1"/>
  <c r="CL115" i="1" s="1"/>
  <c r="CM115" i="1" s="1"/>
  <c r="CN115" i="1" s="1"/>
  <c r="CO115" i="1" s="1"/>
  <c r="CK83" i="1"/>
  <c r="CL83" i="1" s="1"/>
  <c r="CM83" i="1" s="1"/>
  <c r="CN83" i="1" s="1"/>
  <c r="CO83" i="1" s="1"/>
  <c r="CK76" i="1"/>
  <c r="CL76" i="1" s="1"/>
  <c r="CM76" i="1" s="1"/>
  <c r="CN76" i="1" s="1"/>
  <c r="CO76" i="1" s="1"/>
  <c r="CK74" i="1"/>
  <c r="CL74" i="1" s="1"/>
  <c r="CM74" i="1" s="1"/>
  <c r="CN74" i="1" s="1"/>
  <c r="CO74" i="1" s="1"/>
  <c r="CK70" i="1"/>
  <c r="CL70" i="1" s="1"/>
  <c r="CM70" i="1" s="1"/>
  <c r="CN70" i="1" s="1"/>
  <c r="CO70" i="1" s="1"/>
  <c r="CK109" i="1"/>
  <c r="CL109" i="1" s="1"/>
  <c r="CM109" i="1" s="1"/>
  <c r="CN109" i="1" s="1"/>
  <c r="CO109" i="1" s="1"/>
  <c r="CK68" i="1"/>
  <c r="CL68" i="1" s="1"/>
  <c r="CM68" i="1" s="1"/>
  <c r="CN68" i="1" s="1"/>
  <c r="CO68" i="1" s="1"/>
  <c r="CK60" i="1"/>
  <c r="CL60" i="1" s="1"/>
  <c r="CM60" i="1" s="1"/>
  <c r="CN60" i="1" s="1"/>
  <c r="CO60" i="1" s="1"/>
  <c r="CK56" i="1"/>
  <c r="CL56" i="1" s="1"/>
  <c r="CM56" i="1" s="1"/>
  <c r="CN56" i="1" s="1"/>
  <c r="CO56" i="1" s="1"/>
  <c r="CK52" i="1"/>
  <c r="CL52" i="1" s="1"/>
  <c r="CM52" i="1" s="1"/>
  <c r="CN52" i="1" s="1"/>
  <c r="CO52" i="1" s="1"/>
  <c r="CK48" i="1"/>
  <c r="CL48" i="1" s="1"/>
  <c r="CM48" i="1" s="1"/>
  <c r="CN48" i="1" s="1"/>
  <c r="CO48" i="1" s="1"/>
  <c r="CK44" i="1"/>
  <c r="CL44" i="1" s="1"/>
  <c r="CM44" i="1" s="1"/>
  <c r="CN44" i="1" s="1"/>
  <c r="CO44" i="1" s="1"/>
  <c r="CK40" i="1"/>
  <c r="CL40" i="1" s="1"/>
  <c r="CM40" i="1" s="1"/>
  <c r="CN40" i="1" s="1"/>
  <c r="CO40" i="1" s="1"/>
  <c r="CK36" i="1"/>
  <c r="CL36" i="1" s="1"/>
  <c r="CM36" i="1" s="1"/>
  <c r="CN36" i="1" s="1"/>
  <c r="CO36" i="1" s="1"/>
  <c r="CK32" i="1"/>
  <c r="CL32" i="1" s="1"/>
  <c r="CM32" i="1" s="1"/>
  <c r="CN32" i="1" s="1"/>
  <c r="CO32" i="1" s="1"/>
  <c r="CK28" i="1"/>
  <c r="CL28" i="1" s="1"/>
  <c r="CM28" i="1" s="1"/>
  <c r="CN28" i="1" s="1"/>
  <c r="CO28" i="1" s="1"/>
  <c r="CK24" i="1"/>
  <c r="CL24" i="1" s="1"/>
  <c r="CM24" i="1" s="1"/>
  <c r="CN24" i="1" s="1"/>
  <c r="CO24" i="1" s="1"/>
  <c r="CK20" i="1"/>
  <c r="CL20" i="1" s="1"/>
  <c r="CM20" i="1" s="1"/>
  <c r="CN20" i="1" s="1"/>
  <c r="CO20" i="1" s="1"/>
  <c r="CK16" i="1"/>
  <c r="CL16" i="1" s="1"/>
  <c r="CM16" i="1" s="1"/>
  <c r="CN16" i="1" s="1"/>
  <c r="CO16" i="1" s="1"/>
  <c r="CK12" i="1"/>
  <c r="CL12" i="1" s="1"/>
  <c r="CM12" i="1" s="1"/>
  <c r="CN12" i="1" s="1"/>
  <c r="CO12" i="1" s="1"/>
  <c r="CK8" i="1"/>
  <c r="CL8" i="1" s="1"/>
  <c r="CM8" i="1" s="1"/>
  <c r="CN8" i="1" s="1"/>
  <c r="CO8" i="1" s="1"/>
  <c r="CK652" i="1"/>
  <c r="CL652" i="1" s="1"/>
  <c r="CM652" i="1" s="1"/>
  <c r="CN652" i="1" s="1"/>
  <c r="CO652" i="1" s="1"/>
  <c r="CK3" i="1"/>
  <c r="CL3" i="1" s="1"/>
  <c r="CM3" i="1" s="1"/>
  <c r="CN3" i="1" s="1"/>
  <c r="CO3" i="1" s="1"/>
  <c r="CK1182" i="1"/>
  <c r="CL1182" i="1" s="1"/>
  <c r="CM1182" i="1" s="1"/>
  <c r="CN1182" i="1" s="1"/>
  <c r="CO1182" i="1" s="1"/>
  <c r="CK1178" i="1"/>
  <c r="CL1178" i="1" s="1"/>
  <c r="CM1178" i="1" s="1"/>
  <c r="CN1178" i="1" s="1"/>
  <c r="CO1178" i="1" s="1"/>
  <c r="CK1174" i="1"/>
  <c r="CL1174" i="1" s="1"/>
  <c r="CM1174" i="1" s="1"/>
  <c r="CN1174" i="1" s="1"/>
  <c r="CO1174" i="1" s="1"/>
  <c r="CK1170" i="1"/>
  <c r="CL1170" i="1" s="1"/>
  <c r="CM1170" i="1" s="1"/>
  <c r="CN1170" i="1" s="1"/>
  <c r="CO1170" i="1" s="1"/>
  <c r="CK1166" i="1"/>
  <c r="CL1166" i="1" s="1"/>
  <c r="CM1166" i="1" s="1"/>
  <c r="CN1166" i="1" s="1"/>
  <c r="CO1166" i="1" s="1"/>
  <c r="CK1162" i="1"/>
  <c r="CL1162" i="1" s="1"/>
  <c r="CM1162" i="1" s="1"/>
  <c r="CN1162" i="1" s="1"/>
  <c r="CO1162" i="1" s="1"/>
  <c r="CK1158" i="1"/>
  <c r="CL1158" i="1" s="1"/>
  <c r="CM1158" i="1" s="1"/>
  <c r="CN1158" i="1" s="1"/>
  <c r="CO1158" i="1" s="1"/>
  <c r="CK1154" i="1"/>
  <c r="CL1154" i="1" s="1"/>
  <c r="CM1154" i="1" s="1"/>
  <c r="CN1154" i="1" s="1"/>
  <c r="CO1154" i="1" s="1"/>
  <c r="CK1150" i="1"/>
  <c r="CL1150" i="1" s="1"/>
  <c r="CM1150" i="1" s="1"/>
  <c r="CN1150" i="1" s="1"/>
  <c r="CO1150" i="1" s="1"/>
  <c r="CK1146" i="1"/>
  <c r="CL1146" i="1" s="1"/>
  <c r="CM1146" i="1" s="1"/>
  <c r="CN1146" i="1" s="1"/>
  <c r="CO1146" i="1" s="1"/>
  <c r="CK1142" i="1"/>
  <c r="CL1142" i="1" s="1"/>
  <c r="CM1142" i="1" s="1"/>
  <c r="CN1142" i="1" s="1"/>
  <c r="CO1142" i="1" s="1"/>
  <c r="CK1138" i="1"/>
  <c r="CL1138" i="1" s="1"/>
  <c r="CM1138" i="1" s="1"/>
  <c r="CN1138" i="1" s="1"/>
  <c r="CO1138" i="1" s="1"/>
  <c r="CK1134" i="1"/>
  <c r="CL1134" i="1" s="1"/>
  <c r="CM1134" i="1" s="1"/>
  <c r="CN1134" i="1" s="1"/>
  <c r="CO1134" i="1" s="1"/>
  <c r="CK1130" i="1"/>
  <c r="CL1130" i="1" s="1"/>
  <c r="CM1130" i="1" s="1"/>
  <c r="CN1130" i="1" s="1"/>
  <c r="CO1130" i="1" s="1"/>
  <c r="CK1126" i="1"/>
  <c r="CL1126" i="1" s="1"/>
  <c r="CM1126" i="1" s="1"/>
  <c r="CN1126" i="1" s="1"/>
  <c r="CO1126" i="1" s="1"/>
  <c r="CK1122" i="1"/>
  <c r="CL1122" i="1" s="1"/>
  <c r="CM1122" i="1" s="1"/>
  <c r="CN1122" i="1" s="1"/>
  <c r="CO1122" i="1" s="1"/>
  <c r="CK1091" i="1"/>
  <c r="CL1091" i="1" s="1"/>
  <c r="CM1091" i="1" s="1"/>
  <c r="CN1091" i="1" s="1"/>
  <c r="CO1091" i="1" s="1"/>
  <c r="CK1114" i="1"/>
  <c r="CL1114" i="1" s="1"/>
  <c r="CM1114" i="1" s="1"/>
  <c r="CN1114" i="1" s="1"/>
  <c r="CO1114" i="1" s="1"/>
  <c r="CK1110" i="1"/>
  <c r="CL1110" i="1" s="1"/>
  <c r="CM1110" i="1" s="1"/>
  <c r="CN1110" i="1" s="1"/>
  <c r="CO1110" i="1" s="1"/>
  <c r="CK626" i="1"/>
  <c r="CL626" i="1" s="1"/>
  <c r="CM626" i="1" s="1"/>
  <c r="CN626" i="1" s="1"/>
  <c r="CO626" i="1" s="1"/>
  <c r="CK1102" i="1"/>
  <c r="CL1102" i="1" s="1"/>
  <c r="CM1102" i="1" s="1"/>
  <c r="CN1102" i="1" s="1"/>
  <c r="CO1102" i="1" s="1"/>
  <c r="CK1098" i="1"/>
  <c r="CL1098" i="1" s="1"/>
  <c r="CM1098" i="1" s="1"/>
  <c r="CN1098" i="1" s="1"/>
  <c r="CO1098" i="1" s="1"/>
  <c r="CK1094" i="1"/>
  <c r="CL1094" i="1" s="1"/>
  <c r="CM1094" i="1" s="1"/>
  <c r="CN1094" i="1" s="1"/>
  <c r="CO1094" i="1" s="1"/>
  <c r="CK1090" i="1"/>
  <c r="CL1090" i="1" s="1"/>
  <c r="CM1090" i="1" s="1"/>
  <c r="CN1090" i="1" s="1"/>
  <c r="CO1090" i="1" s="1"/>
  <c r="CK1086" i="1"/>
  <c r="CL1086" i="1" s="1"/>
  <c r="CM1086" i="1" s="1"/>
  <c r="CN1086" i="1" s="1"/>
  <c r="CO1086" i="1" s="1"/>
  <c r="CK1082" i="1"/>
  <c r="CL1082" i="1" s="1"/>
  <c r="CM1082" i="1" s="1"/>
  <c r="CN1082" i="1" s="1"/>
  <c r="CO1082" i="1" s="1"/>
  <c r="CK1078" i="1"/>
  <c r="CL1078" i="1" s="1"/>
  <c r="CM1078" i="1" s="1"/>
  <c r="CN1078" i="1" s="1"/>
  <c r="CO1078" i="1" s="1"/>
  <c r="CK1106" i="1"/>
  <c r="CL1106" i="1" s="1"/>
  <c r="CM1106" i="1" s="1"/>
  <c r="CN1106" i="1" s="1"/>
  <c r="CO1106" i="1" s="1"/>
  <c r="CK1070" i="1"/>
  <c r="CL1070" i="1" s="1"/>
  <c r="CM1070" i="1" s="1"/>
  <c r="CN1070" i="1" s="1"/>
  <c r="CO1070" i="1" s="1"/>
  <c r="CK1066" i="1"/>
  <c r="CL1066" i="1" s="1"/>
  <c r="CM1066" i="1" s="1"/>
  <c r="CN1066" i="1" s="1"/>
  <c r="CO1066" i="1" s="1"/>
  <c r="CK1062" i="1"/>
  <c r="CL1062" i="1" s="1"/>
  <c r="CM1062" i="1" s="1"/>
  <c r="CN1062" i="1" s="1"/>
  <c r="CO1062" i="1" s="1"/>
  <c r="CK1058" i="1"/>
  <c r="CL1058" i="1" s="1"/>
  <c r="CM1058" i="1" s="1"/>
  <c r="CN1058" i="1" s="1"/>
  <c r="CO1058" i="1" s="1"/>
  <c r="CK1054" i="1"/>
  <c r="CL1054" i="1" s="1"/>
  <c r="CM1054" i="1" s="1"/>
  <c r="CN1054" i="1" s="1"/>
  <c r="CO1054" i="1" s="1"/>
  <c r="CK1050" i="1"/>
  <c r="CL1050" i="1" s="1"/>
  <c r="CM1050" i="1" s="1"/>
  <c r="CN1050" i="1" s="1"/>
  <c r="CO1050" i="1" s="1"/>
  <c r="CK1127" i="1"/>
  <c r="CL1127" i="1" s="1"/>
  <c r="CM1127" i="1" s="1"/>
  <c r="CN1127" i="1" s="1"/>
  <c r="CO1127" i="1" s="1"/>
  <c r="CK1042" i="1"/>
  <c r="CL1042" i="1" s="1"/>
  <c r="CM1042" i="1" s="1"/>
  <c r="CN1042" i="1" s="1"/>
  <c r="CO1042" i="1" s="1"/>
  <c r="CK1038" i="1"/>
  <c r="CL1038" i="1" s="1"/>
  <c r="CM1038" i="1" s="1"/>
  <c r="CN1038" i="1" s="1"/>
  <c r="CO1038" i="1" s="1"/>
  <c r="CK1034" i="1"/>
  <c r="CL1034" i="1" s="1"/>
  <c r="CM1034" i="1" s="1"/>
  <c r="CN1034" i="1" s="1"/>
  <c r="CO1034" i="1" s="1"/>
  <c r="CK1030" i="1"/>
  <c r="CL1030" i="1" s="1"/>
  <c r="CM1030" i="1" s="1"/>
  <c r="CN1030" i="1" s="1"/>
  <c r="CO1030" i="1" s="1"/>
  <c r="CK1026" i="1"/>
  <c r="CL1026" i="1" s="1"/>
  <c r="CM1026" i="1" s="1"/>
  <c r="CN1026" i="1" s="1"/>
  <c r="CO1026" i="1" s="1"/>
  <c r="CK1022" i="1"/>
  <c r="CL1022" i="1" s="1"/>
  <c r="CM1022" i="1" s="1"/>
  <c r="CN1022" i="1" s="1"/>
  <c r="CO1022" i="1" s="1"/>
  <c r="CK681" i="1"/>
  <c r="CL681" i="1" s="1"/>
  <c r="CM681" i="1" s="1"/>
  <c r="CN681" i="1" s="1"/>
  <c r="CO681" i="1" s="1"/>
  <c r="CK1014" i="1"/>
  <c r="CL1014" i="1" s="1"/>
  <c r="CM1014" i="1" s="1"/>
  <c r="CN1014" i="1" s="1"/>
  <c r="CO1014" i="1" s="1"/>
  <c r="CK1010" i="1"/>
  <c r="CL1010" i="1" s="1"/>
  <c r="CM1010" i="1" s="1"/>
  <c r="CN1010" i="1" s="1"/>
  <c r="CO1010" i="1" s="1"/>
  <c r="CK1006" i="1"/>
  <c r="CL1006" i="1" s="1"/>
  <c r="CM1006" i="1" s="1"/>
  <c r="CN1006" i="1" s="1"/>
  <c r="CO1006" i="1" s="1"/>
  <c r="CK1002" i="1"/>
  <c r="CL1002" i="1" s="1"/>
  <c r="CM1002" i="1" s="1"/>
  <c r="CN1002" i="1" s="1"/>
  <c r="CO1002" i="1" s="1"/>
  <c r="CK998" i="1"/>
  <c r="CL998" i="1" s="1"/>
  <c r="CM998" i="1" s="1"/>
  <c r="CN998" i="1" s="1"/>
  <c r="CO998" i="1" s="1"/>
  <c r="CK994" i="1"/>
  <c r="CL994" i="1" s="1"/>
  <c r="CM994" i="1" s="1"/>
  <c r="CN994" i="1" s="1"/>
  <c r="CO994" i="1" s="1"/>
  <c r="CK990" i="1"/>
  <c r="CL990" i="1" s="1"/>
  <c r="CM990" i="1" s="1"/>
  <c r="CN990" i="1" s="1"/>
  <c r="CO990" i="1" s="1"/>
  <c r="CK986" i="1"/>
  <c r="CL986" i="1" s="1"/>
  <c r="CM986" i="1" s="1"/>
  <c r="CN986" i="1" s="1"/>
  <c r="CO986" i="1" s="1"/>
  <c r="CK982" i="1"/>
  <c r="CL982" i="1" s="1"/>
  <c r="CM982" i="1" s="1"/>
  <c r="CN982" i="1" s="1"/>
  <c r="CO982" i="1" s="1"/>
  <c r="CK978" i="1"/>
  <c r="CL978" i="1" s="1"/>
  <c r="CM978" i="1" s="1"/>
  <c r="CN978" i="1" s="1"/>
  <c r="CO978" i="1" s="1"/>
  <c r="CK974" i="1"/>
  <c r="CL974" i="1" s="1"/>
  <c r="CM974" i="1" s="1"/>
  <c r="CN974" i="1" s="1"/>
  <c r="CO974" i="1" s="1"/>
  <c r="CK970" i="1"/>
  <c r="CL970" i="1" s="1"/>
  <c r="CM970" i="1" s="1"/>
  <c r="CN970" i="1" s="1"/>
  <c r="CO970" i="1" s="1"/>
  <c r="CK966" i="1"/>
  <c r="CL966" i="1" s="1"/>
  <c r="CM966" i="1" s="1"/>
  <c r="CN966" i="1" s="1"/>
  <c r="CO966" i="1" s="1"/>
  <c r="CK962" i="1"/>
  <c r="CL962" i="1" s="1"/>
  <c r="CM962" i="1" s="1"/>
  <c r="CN962" i="1" s="1"/>
  <c r="CO962" i="1" s="1"/>
  <c r="CK958" i="1"/>
  <c r="CL958" i="1" s="1"/>
  <c r="CM958" i="1" s="1"/>
  <c r="CN958" i="1" s="1"/>
  <c r="CO958" i="1" s="1"/>
  <c r="CK954" i="1"/>
  <c r="CL954" i="1" s="1"/>
  <c r="CM954" i="1" s="1"/>
  <c r="CN954" i="1" s="1"/>
  <c r="CO954" i="1" s="1"/>
  <c r="CK950" i="1"/>
  <c r="CL950" i="1" s="1"/>
  <c r="CM950" i="1" s="1"/>
  <c r="CN950" i="1" s="1"/>
  <c r="CO950" i="1" s="1"/>
  <c r="CK946" i="1"/>
  <c r="CL946" i="1" s="1"/>
  <c r="CM946" i="1" s="1"/>
  <c r="CN946" i="1" s="1"/>
  <c r="CO946" i="1" s="1"/>
  <c r="CK942" i="1"/>
  <c r="CL942" i="1" s="1"/>
  <c r="CM942" i="1" s="1"/>
  <c r="CN942" i="1" s="1"/>
  <c r="CO942" i="1" s="1"/>
  <c r="CK938" i="1"/>
  <c r="CL938" i="1" s="1"/>
  <c r="CM938" i="1" s="1"/>
  <c r="CN938" i="1" s="1"/>
  <c r="CO938" i="1" s="1"/>
  <c r="CK934" i="1"/>
  <c r="CL934" i="1" s="1"/>
  <c r="CM934" i="1" s="1"/>
  <c r="CN934" i="1" s="1"/>
  <c r="CO934" i="1" s="1"/>
  <c r="CK930" i="1"/>
  <c r="CL930" i="1" s="1"/>
  <c r="CM930" i="1" s="1"/>
  <c r="CN930" i="1" s="1"/>
  <c r="CO930" i="1" s="1"/>
  <c r="CK926" i="1"/>
  <c r="CL926" i="1" s="1"/>
  <c r="CM926" i="1" s="1"/>
  <c r="CN926" i="1" s="1"/>
  <c r="CO926" i="1" s="1"/>
  <c r="CK922" i="1"/>
  <c r="CL922" i="1" s="1"/>
  <c r="CM922" i="1" s="1"/>
  <c r="CN922" i="1" s="1"/>
  <c r="CO922" i="1" s="1"/>
  <c r="CK918" i="1"/>
  <c r="CL918" i="1" s="1"/>
  <c r="CM918" i="1" s="1"/>
  <c r="CN918" i="1" s="1"/>
  <c r="CO918" i="1" s="1"/>
  <c r="CK914" i="1"/>
  <c r="CL914" i="1" s="1"/>
  <c r="CM914" i="1" s="1"/>
  <c r="CN914" i="1" s="1"/>
  <c r="CO914" i="1" s="1"/>
  <c r="CK910" i="1"/>
  <c r="CL910" i="1" s="1"/>
  <c r="CM910" i="1" s="1"/>
  <c r="CN910" i="1" s="1"/>
  <c r="CO910" i="1" s="1"/>
  <c r="CK906" i="1"/>
  <c r="CL906" i="1" s="1"/>
  <c r="CM906" i="1" s="1"/>
  <c r="CN906" i="1" s="1"/>
  <c r="CO906" i="1" s="1"/>
  <c r="CK902" i="1"/>
  <c r="CL902" i="1" s="1"/>
  <c r="CM902" i="1" s="1"/>
  <c r="CN902" i="1" s="1"/>
  <c r="CO902" i="1" s="1"/>
  <c r="CK898" i="1"/>
  <c r="CL898" i="1" s="1"/>
  <c r="CM898" i="1" s="1"/>
  <c r="CN898" i="1" s="1"/>
  <c r="CO898" i="1" s="1"/>
  <c r="CK894" i="1"/>
  <c r="CL894" i="1" s="1"/>
  <c r="CM894" i="1" s="1"/>
  <c r="CN894" i="1" s="1"/>
  <c r="CO894" i="1" s="1"/>
  <c r="CK890" i="1"/>
  <c r="CL890" i="1" s="1"/>
  <c r="CM890" i="1" s="1"/>
  <c r="CN890" i="1" s="1"/>
  <c r="CO890" i="1" s="1"/>
  <c r="CK886" i="1"/>
  <c r="CL886" i="1" s="1"/>
  <c r="CM886" i="1" s="1"/>
  <c r="CN886" i="1" s="1"/>
  <c r="CO886" i="1" s="1"/>
  <c r="CK882" i="1"/>
  <c r="CL882" i="1" s="1"/>
  <c r="CM882" i="1" s="1"/>
  <c r="CN882" i="1" s="1"/>
  <c r="CO882" i="1" s="1"/>
  <c r="CK662" i="1"/>
  <c r="CL662" i="1" s="1"/>
  <c r="CM662" i="1" s="1"/>
  <c r="CN662" i="1" s="1"/>
  <c r="CO662" i="1" s="1"/>
  <c r="CK875" i="1"/>
  <c r="CL875" i="1" s="1"/>
  <c r="CM875" i="1" s="1"/>
  <c r="CN875" i="1" s="1"/>
  <c r="CO875" i="1" s="1"/>
  <c r="CK871" i="1"/>
  <c r="CL871" i="1" s="1"/>
  <c r="CM871" i="1" s="1"/>
  <c r="CN871" i="1" s="1"/>
  <c r="CO871" i="1" s="1"/>
  <c r="CK867" i="1"/>
  <c r="CL867" i="1" s="1"/>
  <c r="CM867" i="1" s="1"/>
  <c r="CN867" i="1" s="1"/>
  <c r="CO867" i="1" s="1"/>
  <c r="CK863" i="1"/>
  <c r="CL863" i="1" s="1"/>
  <c r="CM863" i="1" s="1"/>
  <c r="CN863" i="1" s="1"/>
  <c r="CO863" i="1" s="1"/>
  <c r="CK859" i="1"/>
  <c r="CL859" i="1" s="1"/>
  <c r="CM859" i="1" s="1"/>
  <c r="CN859" i="1" s="1"/>
  <c r="CO859" i="1" s="1"/>
  <c r="CK855" i="1"/>
  <c r="CL855" i="1" s="1"/>
  <c r="CM855" i="1" s="1"/>
  <c r="CN855" i="1" s="1"/>
  <c r="CO855" i="1" s="1"/>
  <c r="CK851" i="1"/>
  <c r="CL851" i="1" s="1"/>
  <c r="CM851" i="1" s="1"/>
  <c r="CN851" i="1" s="1"/>
  <c r="CO851" i="1" s="1"/>
  <c r="CK847" i="1"/>
  <c r="CL847" i="1" s="1"/>
  <c r="CM847" i="1" s="1"/>
  <c r="CN847" i="1" s="1"/>
  <c r="CO847" i="1" s="1"/>
  <c r="CK843" i="1"/>
  <c r="CL843" i="1" s="1"/>
  <c r="CM843" i="1" s="1"/>
  <c r="CN843" i="1" s="1"/>
  <c r="CO843" i="1" s="1"/>
  <c r="CK839" i="1"/>
  <c r="CL839" i="1" s="1"/>
  <c r="CM839" i="1" s="1"/>
  <c r="CN839" i="1" s="1"/>
  <c r="CO839" i="1" s="1"/>
  <c r="CK835" i="1"/>
  <c r="CL835" i="1" s="1"/>
  <c r="CM835" i="1" s="1"/>
  <c r="CN835" i="1" s="1"/>
  <c r="CO835" i="1" s="1"/>
  <c r="CK831" i="1"/>
  <c r="CL831" i="1" s="1"/>
  <c r="CM831" i="1" s="1"/>
  <c r="CN831" i="1" s="1"/>
  <c r="CO831" i="1" s="1"/>
  <c r="CK827" i="1"/>
  <c r="CL827" i="1" s="1"/>
  <c r="CM827" i="1" s="1"/>
  <c r="CN827" i="1" s="1"/>
  <c r="CO827" i="1" s="1"/>
  <c r="CK823" i="1"/>
  <c r="CL823" i="1" s="1"/>
  <c r="CM823" i="1" s="1"/>
  <c r="CN823" i="1" s="1"/>
  <c r="CO823" i="1" s="1"/>
  <c r="CK819" i="1"/>
  <c r="CL819" i="1" s="1"/>
  <c r="CM819" i="1" s="1"/>
  <c r="CN819" i="1" s="1"/>
  <c r="CO819" i="1" s="1"/>
  <c r="CK815" i="1"/>
  <c r="CL815" i="1" s="1"/>
  <c r="CM815" i="1" s="1"/>
  <c r="CN815" i="1" s="1"/>
  <c r="CO815" i="1" s="1"/>
  <c r="CK811" i="1"/>
  <c r="CL811" i="1" s="1"/>
  <c r="CM811" i="1" s="1"/>
  <c r="CN811" i="1" s="1"/>
  <c r="CO811" i="1" s="1"/>
  <c r="CK807" i="1"/>
  <c r="CL807" i="1" s="1"/>
  <c r="CM807" i="1" s="1"/>
  <c r="CN807" i="1" s="1"/>
  <c r="CO807" i="1" s="1"/>
  <c r="CK803" i="1"/>
  <c r="CL803" i="1" s="1"/>
  <c r="CM803" i="1" s="1"/>
  <c r="CN803" i="1" s="1"/>
  <c r="CO803" i="1" s="1"/>
  <c r="CK799" i="1"/>
  <c r="CL799" i="1" s="1"/>
  <c r="CM799" i="1" s="1"/>
  <c r="CN799" i="1" s="1"/>
  <c r="CO799" i="1" s="1"/>
  <c r="CK795" i="1"/>
  <c r="CL795" i="1" s="1"/>
  <c r="CM795" i="1" s="1"/>
  <c r="CN795" i="1" s="1"/>
  <c r="CO795" i="1" s="1"/>
  <c r="CK791" i="1"/>
  <c r="CL791" i="1" s="1"/>
  <c r="CM791" i="1" s="1"/>
  <c r="CN791" i="1" s="1"/>
  <c r="CO791" i="1" s="1"/>
  <c r="CK787" i="1"/>
  <c r="CL787" i="1" s="1"/>
  <c r="CM787" i="1" s="1"/>
  <c r="CN787" i="1" s="1"/>
  <c r="CO787" i="1" s="1"/>
  <c r="CK783" i="1"/>
  <c r="CL783" i="1" s="1"/>
  <c r="CM783" i="1" s="1"/>
  <c r="CN783" i="1" s="1"/>
  <c r="CO783" i="1" s="1"/>
  <c r="CK779" i="1"/>
  <c r="CL779" i="1" s="1"/>
  <c r="CM779" i="1" s="1"/>
  <c r="CN779" i="1" s="1"/>
  <c r="CO779" i="1" s="1"/>
  <c r="CK775" i="1"/>
  <c r="CL775" i="1" s="1"/>
  <c r="CM775" i="1" s="1"/>
  <c r="CN775" i="1" s="1"/>
  <c r="CO775" i="1" s="1"/>
  <c r="CK772" i="1"/>
  <c r="CL772" i="1" s="1"/>
  <c r="CM772" i="1" s="1"/>
  <c r="CN772" i="1" s="1"/>
  <c r="CO772" i="1" s="1"/>
  <c r="CK768" i="1"/>
  <c r="CL768" i="1" s="1"/>
  <c r="CM768" i="1" s="1"/>
  <c r="CN768" i="1" s="1"/>
  <c r="CO768" i="1" s="1"/>
  <c r="CK764" i="1"/>
  <c r="CL764" i="1" s="1"/>
  <c r="CM764" i="1" s="1"/>
  <c r="CN764" i="1" s="1"/>
  <c r="CO764" i="1" s="1"/>
  <c r="CK761" i="1"/>
  <c r="CL761" i="1" s="1"/>
  <c r="CM761" i="1" s="1"/>
  <c r="CN761" i="1" s="1"/>
  <c r="CO761" i="1" s="1"/>
  <c r="CK757" i="1"/>
  <c r="CL757" i="1" s="1"/>
  <c r="CM757" i="1" s="1"/>
  <c r="CN757" i="1" s="1"/>
  <c r="CO757" i="1" s="1"/>
  <c r="CK753" i="1"/>
  <c r="CL753" i="1" s="1"/>
  <c r="CM753" i="1" s="1"/>
  <c r="CN753" i="1" s="1"/>
  <c r="CO753" i="1" s="1"/>
  <c r="CK749" i="1"/>
  <c r="CL749" i="1" s="1"/>
  <c r="CM749" i="1" s="1"/>
  <c r="CN749" i="1" s="1"/>
  <c r="CO749" i="1" s="1"/>
  <c r="CK745" i="1"/>
  <c r="CL745" i="1" s="1"/>
  <c r="CM745" i="1" s="1"/>
  <c r="CN745" i="1" s="1"/>
  <c r="CO745" i="1" s="1"/>
  <c r="CK741" i="1"/>
  <c r="CL741" i="1" s="1"/>
  <c r="CM741" i="1" s="1"/>
  <c r="CN741" i="1" s="1"/>
  <c r="CO741" i="1" s="1"/>
  <c r="CK737" i="1"/>
  <c r="CL737" i="1" s="1"/>
  <c r="CM737" i="1" s="1"/>
  <c r="CN737" i="1" s="1"/>
  <c r="CO737" i="1" s="1"/>
  <c r="CK733" i="1"/>
  <c r="CL733" i="1" s="1"/>
  <c r="CM733" i="1" s="1"/>
  <c r="CN733" i="1" s="1"/>
  <c r="CO733" i="1" s="1"/>
  <c r="CK729" i="1"/>
  <c r="CL729" i="1" s="1"/>
  <c r="CM729" i="1" s="1"/>
  <c r="CN729" i="1" s="1"/>
  <c r="CO729" i="1" s="1"/>
  <c r="CK725" i="1"/>
  <c r="CL725" i="1" s="1"/>
  <c r="CM725" i="1" s="1"/>
  <c r="CN725" i="1" s="1"/>
  <c r="CO725" i="1" s="1"/>
  <c r="CK721" i="1"/>
  <c r="CL721" i="1" s="1"/>
  <c r="CM721" i="1" s="1"/>
  <c r="CN721" i="1" s="1"/>
  <c r="CO721" i="1" s="1"/>
  <c r="CK717" i="1"/>
  <c r="CL717" i="1" s="1"/>
  <c r="CM717" i="1" s="1"/>
  <c r="CN717" i="1" s="1"/>
  <c r="CO717" i="1" s="1"/>
  <c r="CK713" i="1"/>
  <c r="CL713" i="1" s="1"/>
  <c r="CM713" i="1" s="1"/>
  <c r="CN713" i="1" s="1"/>
  <c r="CO713" i="1" s="1"/>
  <c r="CK709" i="1"/>
  <c r="CL709" i="1" s="1"/>
  <c r="CM709" i="1" s="1"/>
  <c r="CN709" i="1" s="1"/>
  <c r="CO709" i="1" s="1"/>
  <c r="CK705" i="1"/>
  <c r="CL705" i="1" s="1"/>
  <c r="CM705" i="1" s="1"/>
  <c r="CN705" i="1" s="1"/>
  <c r="CO705" i="1" s="1"/>
  <c r="CK324" i="1"/>
  <c r="CL324" i="1" s="1"/>
  <c r="CM324" i="1" s="1"/>
  <c r="CN324" i="1" s="1"/>
  <c r="CO324" i="1" s="1"/>
  <c r="CK698" i="1"/>
  <c r="CL698" i="1" s="1"/>
  <c r="CM698" i="1" s="1"/>
  <c r="CN698" i="1" s="1"/>
  <c r="CO698" i="1" s="1"/>
  <c r="CK694" i="1"/>
  <c r="CL694" i="1" s="1"/>
  <c r="CM694" i="1" s="1"/>
  <c r="CN694" i="1" s="1"/>
  <c r="CO694" i="1" s="1"/>
  <c r="CK690" i="1"/>
  <c r="CL690" i="1" s="1"/>
  <c r="CM690" i="1" s="1"/>
  <c r="CN690" i="1" s="1"/>
  <c r="CO690" i="1" s="1"/>
  <c r="CK687" i="1"/>
  <c r="CL687" i="1" s="1"/>
  <c r="CM687" i="1" s="1"/>
  <c r="CN687" i="1" s="1"/>
  <c r="CO687" i="1" s="1"/>
  <c r="CK683" i="1"/>
  <c r="CL683" i="1" s="1"/>
  <c r="CM683" i="1" s="1"/>
  <c r="CN683" i="1" s="1"/>
  <c r="CO683" i="1" s="1"/>
  <c r="CK659" i="1"/>
  <c r="CL659" i="1" s="1"/>
  <c r="CM659" i="1" s="1"/>
  <c r="CN659" i="1" s="1"/>
  <c r="CO659" i="1" s="1"/>
  <c r="CK657" i="1"/>
  <c r="CL657" i="1" s="1"/>
  <c r="CM657" i="1" s="1"/>
  <c r="CN657" i="1" s="1"/>
  <c r="CO657" i="1" s="1"/>
  <c r="CK553" i="1"/>
  <c r="CL553" i="1" s="1"/>
  <c r="CM553" i="1" s="1"/>
  <c r="CN553" i="1" s="1"/>
  <c r="CO553" i="1" s="1"/>
  <c r="CK323" i="1"/>
  <c r="CL323" i="1" s="1"/>
  <c r="CM323" i="1" s="1"/>
  <c r="CN323" i="1" s="1"/>
  <c r="CO323" i="1" s="1"/>
  <c r="CK644" i="1"/>
  <c r="CL644" i="1" s="1"/>
  <c r="CM644" i="1" s="1"/>
  <c r="CN644" i="1" s="1"/>
  <c r="CO644" i="1" s="1"/>
  <c r="CK642" i="1"/>
  <c r="CL642" i="1" s="1"/>
  <c r="CM642" i="1" s="1"/>
  <c r="CN642" i="1" s="1"/>
  <c r="CO642" i="1" s="1"/>
  <c r="CK392" i="1"/>
  <c r="CL392" i="1" s="1"/>
  <c r="CM392" i="1" s="1"/>
  <c r="CN392" i="1" s="1"/>
  <c r="CO392" i="1" s="1"/>
  <c r="CK631" i="1"/>
  <c r="CL631" i="1" s="1"/>
  <c r="CM631" i="1" s="1"/>
  <c r="CN631" i="1" s="1"/>
  <c r="CO631" i="1" s="1"/>
  <c r="CK333" i="1"/>
  <c r="CL333" i="1" s="1"/>
  <c r="CM333" i="1" s="1"/>
  <c r="CN333" i="1" s="1"/>
  <c r="CO333" i="1" s="1"/>
  <c r="CK1033" i="1"/>
  <c r="CL1033" i="1" s="1"/>
  <c r="CM1033" i="1" s="1"/>
  <c r="CN1033" i="1" s="1"/>
  <c r="CO1033" i="1" s="1"/>
  <c r="CK680" i="1"/>
  <c r="CL680" i="1" s="1"/>
  <c r="CM680" i="1" s="1"/>
  <c r="CN680" i="1" s="1"/>
  <c r="CO680" i="1" s="1"/>
  <c r="CK618" i="1"/>
  <c r="CL618" i="1" s="1"/>
  <c r="CM618" i="1" s="1"/>
  <c r="CN618" i="1" s="1"/>
  <c r="CO618" i="1" s="1"/>
  <c r="CK615" i="1"/>
  <c r="CL615" i="1" s="1"/>
  <c r="CM615" i="1" s="1"/>
  <c r="CN615" i="1" s="1"/>
  <c r="CO615" i="1" s="1"/>
  <c r="CK612" i="1"/>
  <c r="CL612" i="1" s="1"/>
  <c r="CM612" i="1" s="1"/>
  <c r="CN612" i="1" s="1"/>
  <c r="CO612" i="1" s="1"/>
  <c r="CK609" i="1"/>
  <c r="CL609" i="1" s="1"/>
  <c r="CM609" i="1" s="1"/>
  <c r="CN609" i="1" s="1"/>
  <c r="CO609" i="1" s="1"/>
  <c r="CK607" i="1"/>
  <c r="CL607" i="1" s="1"/>
  <c r="CM607" i="1" s="1"/>
  <c r="CN607" i="1" s="1"/>
  <c r="CO607" i="1" s="1"/>
  <c r="CK603" i="1"/>
  <c r="CL603" i="1" s="1"/>
  <c r="CM603" i="1" s="1"/>
  <c r="CN603" i="1" s="1"/>
  <c r="CO603" i="1" s="1"/>
  <c r="CK222" i="1"/>
  <c r="CL222" i="1" s="1"/>
  <c r="CM222" i="1" s="1"/>
  <c r="CN222" i="1" s="1"/>
  <c r="CO222" i="1" s="1"/>
  <c r="CK597" i="1"/>
  <c r="CL597" i="1" s="1"/>
  <c r="CM597" i="1" s="1"/>
  <c r="CN597" i="1" s="1"/>
  <c r="CO597" i="1" s="1"/>
  <c r="CK593" i="1"/>
  <c r="CL593" i="1" s="1"/>
  <c r="CM593" i="1" s="1"/>
  <c r="CN593" i="1" s="1"/>
  <c r="CO593" i="1" s="1"/>
  <c r="CK589" i="1"/>
  <c r="CL589" i="1" s="1"/>
  <c r="CM589" i="1" s="1"/>
  <c r="CN589" i="1" s="1"/>
  <c r="CO589" i="1" s="1"/>
  <c r="CK585" i="1"/>
  <c r="CL585" i="1" s="1"/>
  <c r="CM585" i="1" s="1"/>
  <c r="CN585" i="1" s="1"/>
  <c r="CO585" i="1" s="1"/>
  <c r="CK582" i="1"/>
  <c r="CL582" i="1" s="1"/>
  <c r="CM582" i="1" s="1"/>
  <c r="CN582" i="1" s="1"/>
  <c r="CO582" i="1" s="1"/>
  <c r="CK673" i="1"/>
  <c r="CL673" i="1" s="1"/>
  <c r="CM673" i="1" s="1"/>
  <c r="CN673" i="1" s="1"/>
  <c r="CO673" i="1" s="1"/>
  <c r="CK575" i="1"/>
  <c r="CL575" i="1" s="1"/>
  <c r="CM575" i="1" s="1"/>
  <c r="CN575" i="1" s="1"/>
  <c r="CO575" i="1" s="1"/>
  <c r="CK571" i="1"/>
  <c r="CL571" i="1" s="1"/>
  <c r="CM571" i="1" s="1"/>
  <c r="CN571" i="1" s="1"/>
  <c r="CO571" i="1" s="1"/>
  <c r="CK567" i="1"/>
  <c r="CL567" i="1" s="1"/>
  <c r="CM567" i="1" s="1"/>
  <c r="CN567" i="1" s="1"/>
  <c r="CO567" i="1" s="1"/>
  <c r="CK670" i="1"/>
  <c r="CL670" i="1" s="1"/>
  <c r="CM670" i="1" s="1"/>
  <c r="CN670" i="1" s="1"/>
  <c r="CO670" i="1" s="1"/>
  <c r="CK561" i="1"/>
  <c r="CL561" i="1" s="1"/>
  <c r="CM561" i="1" s="1"/>
  <c r="CN561" i="1" s="1"/>
  <c r="CO561" i="1" s="1"/>
  <c r="CK441" i="1"/>
  <c r="CL441" i="1" s="1"/>
  <c r="CM441" i="1" s="1"/>
  <c r="CN441" i="1" s="1"/>
  <c r="CO441" i="1" s="1"/>
  <c r="CK554" i="1"/>
  <c r="CL554" i="1" s="1"/>
  <c r="CM554" i="1" s="1"/>
  <c r="CN554" i="1" s="1"/>
  <c r="CO554" i="1" s="1"/>
  <c r="CK550" i="1"/>
  <c r="CL550" i="1" s="1"/>
  <c r="CM550" i="1" s="1"/>
  <c r="CN550" i="1" s="1"/>
  <c r="CO550" i="1" s="1"/>
  <c r="CK547" i="1"/>
  <c r="CL547" i="1" s="1"/>
  <c r="CM547" i="1" s="1"/>
  <c r="CN547" i="1" s="1"/>
  <c r="CO547" i="1" s="1"/>
  <c r="CK543" i="1"/>
  <c r="CL543" i="1" s="1"/>
  <c r="CM543" i="1" s="1"/>
  <c r="CN543" i="1" s="1"/>
  <c r="CO543" i="1" s="1"/>
  <c r="CK541" i="1"/>
  <c r="CL541" i="1" s="1"/>
  <c r="CM541" i="1" s="1"/>
  <c r="CN541" i="1" s="1"/>
  <c r="CO541" i="1" s="1"/>
  <c r="CK537" i="1"/>
  <c r="CL537" i="1" s="1"/>
  <c r="CM537" i="1" s="1"/>
  <c r="CN537" i="1" s="1"/>
  <c r="CO537" i="1" s="1"/>
  <c r="CK535" i="1"/>
  <c r="CL535" i="1" s="1"/>
  <c r="CM535" i="1" s="1"/>
  <c r="CN535" i="1" s="1"/>
  <c r="CO535" i="1" s="1"/>
  <c r="CK531" i="1"/>
  <c r="CL531" i="1" s="1"/>
  <c r="CM531" i="1" s="1"/>
  <c r="CN531" i="1" s="1"/>
  <c r="CO531" i="1" s="1"/>
  <c r="CK330" i="1"/>
  <c r="CL330" i="1" s="1"/>
  <c r="CM330" i="1" s="1"/>
  <c r="CN330" i="1" s="1"/>
  <c r="CO330" i="1" s="1"/>
  <c r="CK524" i="1"/>
  <c r="CL524" i="1" s="1"/>
  <c r="CM524" i="1" s="1"/>
  <c r="CN524" i="1" s="1"/>
  <c r="CO524" i="1" s="1"/>
  <c r="CK520" i="1"/>
  <c r="CL520" i="1" s="1"/>
  <c r="CM520" i="1" s="1"/>
  <c r="CN520" i="1" s="1"/>
  <c r="CO520" i="1" s="1"/>
  <c r="CK517" i="1"/>
  <c r="CL517" i="1" s="1"/>
  <c r="CM517" i="1" s="1"/>
  <c r="CN517" i="1" s="1"/>
  <c r="CO517" i="1" s="1"/>
  <c r="CK513" i="1"/>
  <c r="CL513" i="1" s="1"/>
  <c r="CM513" i="1" s="1"/>
  <c r="CN513" i="1" s="1"/>
  <c r="CO513" i="1" s="1"/>
  <c r="CK509" i="1"/>
  <c r="CL509" i="1" s="1"/>
  <c r="CM509" i="1" s="1"/>
  <c r="CN509" i="1" s="1"/>
  <c r="CO509" i="1" s="1"/>
  <c r="CK510" i="1"/>
  <c r="CL510" i="1" s="1"/>
  <c r="CM510" i="1" s="1"/>
  <c r="CN510" i="1" s="1"/>
  <c r="CO510" i="1" s="1"/>
  <c r="CK501" i="1"/>
  <c r="CL501" i="1" s="1"/>
  <c r="CM501" i="1" s="1"/>
  <c r="CN501" i="1" s="1"/>
  <c r="CO501" i="1" s="1"/>
  <c r="CK638" i="1"/>
  <c r="CL638" i="1" s="1"/>
  <c r="CM638" i="1" s="1"/>
  <c r="CN638" i="1" s="1"/>
  <c r="CO638" i="1" s="1"/>
  <c r="CK493" i="1"/>
  <c r="CL493" i="1" s="1"/>
  <c r="CM493" i="1" s="1"/>
  <c r="CN493" i="1" s="1"/>
  <c r="CO493" i="1" s="1"/>
  <c r="CK491" i="1"/>
  <c r="CL491" i="1" s="1"/>
  <c r="CM491" i="1" s="1"/>
  <c r="CN491" i="1" s="1"/>
  <c r="CO491" i="1" s="1"/>
  <c r="CK463" i="1"/>
  <c r="CL463" i="1" s="1"/>
  <c r="CM463" i="1" s="1"/>
  <c r="CN463" i="1" s="1"/>
  <c r="CO463" i="1" s="1"/>
  <c r="CK483" i="1"/>
  <c r="CL483" i="1" s="1"/>
  <c r="CM483" i="1" s="1"/>
  <c r="CN483" i="1" s="1"/>
  <c r="CO483" i="1" s="1"/>
  <c r="CK479" i="1"/>
  <c r="CL479" i="1" s="1"/>
  <c r="CM479" i="1" s="1"/>
  <c r="CN479" i="1" s="1"/>
  <c r="CO479" i="1" s="1"/>
  <c r="CK388" i="1"/>
  <c r="CL388" i="1" s="1"/>
  <c r="CM388" i="1" s="1"/>
  <c r="CN388" i="1" s="1"/>
  <c r="CO388" i="1" s="1"/>
  <c r="CK299" i="1"/>
  <c r="CL299" i="1" s="1"/>
  <c r="CM299" i="1" s="1"/>
  <c r="CN299" i="1" s="1"/>
  <c r="CO299" i="1" s="1"/>
  <c r="CK361" i="1"/>
  <c r="CL361" i="1" s="1"/>
  <c r="CM361" i="1" s="1"/>
  <c r="CN361" i="1" s="1"/>
  <c r="CO361" i="1" s="1"/>
  <c r="CK439" i="1"/>
  <c r="CL439" i="1" s="1"/>
  <c r="CM439" i="1" s="1"/>
  <c r="CN439" i="1" s="1"/>
  <c r="CO439" i="1" s="1"/>
  <c r="CK360" i="1"/>
  <c r="CL360" i="1" s="1"/>
  <c r="CM360" i="1" s="1"/>
  <c r="CN360" i="1" s="1"/>
  <c r="CO360" i="1" s="1"/>
  <c r="CK1118" i="1"/>
  <c r="CL1118" i="1" s="1"/>
  <c r="CM1118" i="1" s="1"/>
  <c r="CN1118" i="1" s="1"/>
  <c r="CO1118" i="1" s="1"/>
  <c r="CK346" i="1"/>
  <c r="CL346" i="1" s="1"/>
  <c r="CM346" i="1" s="1"/>
  <c r="CN346" i="1" s="1"/>
  <c r="CO346" i="1" s="1"/>
  <c r="CK387" i="1"/>
  <c r="CL387" i="1" s="1"/>
  <c r="CM387" i="1" s="1"/>
  <c r="CN387" i="1" s="1"/>
  <c r="CO387" i="1" s="1"/>
  <c r="CK434" i="1"/>
  <c r="CL434" i="1" s="1"/>
  <c r="CM434" i="1" s="1"/>
  <c r="CN434" i="1" s="1"/>
  <c r="CO434" i="1" s="1"/>
  <c r="CK465" i="1"/>
  <c r="CL465" i="1" s="1"/>
  <c r="CM465" i="1" s="1"/>
  <c r="CN465" i="1" s="1"/>
  <c r="CO465" i="1" s="1"/>
  <c r="CK357" i="1"/>
  <c r="CL357" i="1" s="1"/>
  <c r="CM357" i="1" s="1"/>
  <c r="CN357" i="1" s="1"/>
  <c r="CO357" i="1" s="1"/>
  <c r="CK260" i="1"/>
  <c r="CL260" i="1" s="1"/>
  <c r="CM260" i="1" s="1"/>
  <c r="CN260" i="1" s="1"/>
  <c r="CO260" i="1" s="1"/>
  <c r="CK453" i="1"/>
  <c r="CL453" i="1" s="1"/>
  <c r="CM453" i="1" s="1"/>
  <c r="CN453" i="1" s="1"/>
  <c r="CO453" i="1" s="1"/>
  <c r="CK258" i="1"/>
  <c r="CL258" i="1" s="1"/>
  <c r="CM258" i="1" s="1"/>
  <c r="CN258" i="1" s="1"/>
  <c r="CO258" i="1" s="1"/>
  <c r="CK457" i="1"/>
  <c r="CL457" i="1" s="1"/>
  <c r="CM457" i="1" s="1"/>
  <c r="CN457" i="1" s="1"/>
  <c r="CO457" i="1" s="1"/>
  <c r="CK320" i="1"/>
  <c r="CK355" i="1"/>
  <c r="CL355" i="1" s="1"/>
  <c r="CM355" i="1" s="1"/>
  <c r="CN355" i="1" s="1"/>
  <c r="CO355" i="1" s="1"/>
  <c r="CK455" i="1"/>
  <c r="CL455" i="1" s="1"/>
  <c r="CM455" i="1" s="1"/>
  <c r="CN455" i="1" s="1"/>
  <c r="CO455" i="1" s="1"/>
  <c r="CK430" i="1"/>
  <c r="CL430" i="1" s="1"/>
  <c r="CM430" i="1" s="1"/>
  <c r="CN430" i="1" s="1"/>
  <c r="CO430" i="1" s="1"/>
  <c r="CK372" i="1"/>
  <c r="CL372" i="1" s="1"/>
  <c r="CM372" i="1" s="1"/>
  <c r="CN372" i="1" s="1"/>
  <c r="CO372" i="1" s="1"/>
  <c r="CK398" i="1"/>
  <c r="CL398" i="1" s="1"/>
  <c r="CM398" i="1" s="1"/>
  <c r="CN398" i="1" s="1"/>
  <c r="CO398" i="1" s="1"/>
  <c r="CK313" i="1"/>
  <c r="CL313" i="1" s="1"/>
  <c r="CM313" i="1" s="1"/>
  <c r="CN313" i="1" s="1"/>
  <c r="CO313" i="1" s="1"/>
  <c r="CK311" i="1"/>
  <c r="CL311" i="1" s="1"/>
  <c r="CM311" i="1" s="1"/>
  <c r="CN311" i="1" s="1"/>
  <c r="CO311" i="1" s="1"/>
  <c r="CK424" i="1"/>
  <c r="CL424" i="1" s="1"/>
  <c r="CM424" i="1" s="1"/>
  <c r="CN424" i="1" s="1"/>
  <c r="CO424" i="1" s="1"/>
  <c r="CK252" i="1"/>
  <c r="CL252" i="1" s="1"/>
  <c r="CM252" i="1" s="1"/>
  <c r="CN252" i="1" s="1"/>
  <c r="CO252" i="1" s="1"/>
  <c r="CK423" i="1"/>
  <c r="CL423" i="1" s="1"/>
  <c r="CM423" i="1" s="1"/>
  <c r="CN423" i="1" s="1"/>
  <c r="CO423" i="1" s="1"/>
  <c r="CK307" i="1"/>
  <c r="CL307" i="1" s="1"/>
  <c r="CM307" i="1" s="1"/>
  <c r="CN307" i="1" s="1"/>
  <c r="CO307" i="1" s="1"/>
  <c r="CK421" i="1"/>
  <c r="CL421" i="1" s="1"/>
  <c r="CM421" i="1" s="1"/>
  <c r="CN421" i="1" s="1"/>
  <c r="CO421" i="1" s="1"/>
  <c r="CK418" i="1"/>
  <c r="CL418" i="1" s="1"/>
  <c r="CM418" i="1" s="1"/>
  <c r="CN418" i="1" s="1"/>
  <c r="CO418" i="1" s="1"/>
  <c r="CK284" i="1"/>
  <c r="CL284" i="1" s="1"/>
  <c r="CM284" i="1" s="1"/>
  <c r="CN284" i="1" s="1"/>
  <c r="CO284" i="1" s="1"/>
  <c r="CK246" i="1"/>
  <c r="CL246" i="1" s="1"/>
  <c r="CM246" i="1" s="1"/>
  <c r="CN246" i="1" s="1"/>
  <c r="CO246" i="1" s="1"/>
  <c r="CK397" i="1"/>
  <c r="CL397" i="1" s="1"/>
  <c r="CM397" i="1" s="1"/>
  <c r="CN397" i="1" s="1"/>
  <c r="CO397" i="1" s="1"/>
  <c r="CK281" i="1"/>
  <c r="CL281" i="1" s="1"/>
  <c r="CM281" i="1" s="1"/>
  <c r="CN281" i="1" s="1"/>
  <c r="CO281" i="1" s="1"/>
  <c r="CK212" i="1"/>
  <c r="CL212" i="1" s="1"/>
  <c r="CM212" i="1" s="1"/>
  <c r="CN212" i="1" s="1"/>
  <c r="CO212" i="1" s="1"/>
  <c r="CK206" i="1"/>
  <c r="CL206" i="1" s="1"/>
  <c r="CM206" i="1" s="1"/>
  <c r="CN206" i="1" s="1"/>
  <c r="CO206" i="1" s="1"/>
  <c r="CK336" i="1"/>
  <c r="CL336" i="1" s="1"/>
  <c r="CM336" i="1" s="1"/>
  <c r="CN336" i="1" s="1"/>
  <c r="CO336" i="1" s="1"/>
  <c r="CK277" i="1"/>
  <c r="CL277" i="1" s="1"/>
  <c r="CM277" i="1" s="1"/>
  <c r="CN277" i="1" s="1"/>
  <c r="CO277" i="1" s="1"/>
  <c r="CK366" i="1"/>
  <c r="CL366" i="1" s="1"/>
  <c r="CM366" i="1" s="1"/>
  <c r="CN366" i="1" s="1"/>
  <c r="CO366" i="1" s="1"/>
  <c r="CK276" i="1"/>
  <c r="CL276" i="1" s="1"/>
  <c r="CM276" i="1" s="1"/>
  <c r="CN276" i="1" s="1"/>
  <c r="CO276" i="1" s="1"/>
  <c r="CK274" i="1"/>
  <c r="CL274" i="1" s="1"/>
  <c r="CM274" i="1" s="1"/>
  <c r="CN274" i="1" s="1"/>
  <c r="CO274" i="1" s="1"/>
  <c r="CK244" i="1"/>
  <c r="CL244" i="1" s="1"/>
  <c r="CM244" i="1" s="1"/>
  <c r="CN244" i="1" s="1"/>
  <c r="CO244" i="1" s="1"/>
  <c r="CK239" i="1"/>
  <c r="CL239" i="1" s="1"/>
  <c r="CM239" i="1" s="1"/>
  <c r="CN239" i="1" s="1"/>
  <c r="CO239" i="1" s="1"/>
  <c r="CK179" i="1"/>
  <c r="CL179" i="1" s="1"/>
  <c r="CM179" i="1" s="1"/>
  <c r="CN179" i="1" s="1"/>
  <c r="CO179" i="1" s="1"/>
  <c r="CK178" i="1"/>
  <c r="CL178" i="1" s="1"/>
  <c r="CM178" i="1" s="1"/>
  <c r="CN178" i="1" s="1"/>
  <c r="CO178" i="1" s="1"/>
  <c r="CK167" i="1"/>
  <c r="CL167" i="1" s="1"/>
  <c r="CM167" i="1" s="1"/>
  <c r="CN167" i="1" s="1"/>
  <c r="CO167" i="1" s="1"/>
  <c r="CK232" i="1"/>
  <c r="CL232" i="1" s="1"/>
  <c r="CM232" i="1" s="1"/>
  <c r="CN232" i="1" s="1"/>
  <c r="CO232" i="1" s="1"/>
  <c r="CK408" i="1"/>
  <c r="CL408" i="1" s="1"/>
  <c r="CM408" i="1" s="1"/>
  <c r="CN408" i="1" s="1"/>
  <c r="CO408" i="1" s="1"/>
  <c r="CK228" i="1"/>
  <c r="CL228" i="1" s="1"/>
  <c r="CM228" i="1" s="1"/>
  <c r="CN228" i="1" s="1"/>
  <c r="CO228" i="1" s="1"/>
  <c r="CK175" i="1"/>
  <c r="CL175" i="1" s="1"/>
  <c r="CM175" i="1" s="1"/>
  <c r="CN175" i="1" s="1"/>
  <c r="CO175" i="1" s="1"/>
  <c r="CK173" i="1"/>
  <c r="CL173" i="1" s="1"/>
  <c r="CM173" i="1" s="1"/>
  <c r="CN173" i="1" s="1"/>
  <c r="CO173" i="1" s="1"/>
  <c r="CK203" i="1"/>
  <c r="CL203" i="1" s="1"/>
  <c r="CM203" i="1" s="1"/>
  <c r="CN203" i="1" s="1"/>
  <c r="CO203" i="1" s="1"/>
  <c r="CK407" i="1"/>
  <c r="CL407" i="1" s="1"/>
  <c r="CM407" i="1" s="1"/>
  <c r="CN407" i="1" s="1"/>
  <c r="CO407" i="1" s="1"/>
  <c r="CK170" i="1"/>
  <c r="CL170" i="1" s="1"/>
  <c r="CM170" i="1" s="1"/>
  <c r="CN170" i="1" s="1"/>
  <c r="CO170" i="1" s="1"/>
  <c r="CK197" i="1"/>
  <c r="CL197" i="1" s="1"/>
  <c r="CM197" i="1" s="1"/>
  <c r="CN197" i="1" s="1"/>
  <c r="CO197" i="1" s="1"/>
  <c r="CK169" i="1"/>
  <c r="CL169" i="1" s="1"/>
  <c r="CM169" i="1" s="1"/>
  <c r="CN169" i="1" s="1"/>
  <c r="CO169" i="1" s="1"/>
  <c r="CK135" i="1"/>
  <c r="CL135" i="1" s="1"/>
  <c r="CM135" i="1" s="1"/>
  <c r="CN135" i="1" s="1"/>
  <c r="CO135" i="1" s="1"/>
  <c r="CK134" i="1"/>
  <c r="CL134" i="1" s="1"/>
  <c r="CM134" i="1" s="1"/>
  <c r="CN134" i="1" s="1"/>
  <c r="CO134" i="1" s="1"/>
  <c r="CK166" i="1"/>
  <c r="CL166" i="1" s="1"/>
  <c r="CM166" i="1" s="1"/>
  <c r="CN166" i="1" s="1"/>
  <c r="CO166" i="1" s="1"/>
  <c r="CK164" i="1"/>
  <c r="CL164" i="1" s="1"/>
  <c r="CM164" i="1" s="1"/>
  <c r="CN164" i="1" s="1"/>
  <c r="CO164" i="1" s="1"/>
  <c r="CK270" i="1"/>
  <c r="CL270" i="1" s="1"/>
  <c r="CM270" i="1" s="1"/>
  <c r="CN270" i="1" s="1"/>
  <c r="CO270" i="1" s="1"/>
  <c r="CK183" i="1"/>
  <c r="CL183" i="1" s="1"/>
  <c r="CM183" i="1" s="1"/>
  <c r="CN183" i="1" s="1"/>
  <c r="CO183" i="1" s="1"/>
  <c r="CK162" i="1"/>
  <c r="CL162" i="1" s="1"/>
  <c r="CM162" i="1" s="1"/>
  <c r="CN162" i="1" s="1"/>
  <c r="CO162" i="1" s="1"/>
  <c r="CK131" i="1"/>
  <c r="CL131" i="1" s="1"/>
  <c r="CM131" i="1" s="1"/>
  <c r="CN131" i="1" s="1"/>
  <c r="CO131" i="1" s="1"/>
  <c r="CK129" i="1"/>
  <c r="CL129" i="1" s="1"/>
  <c r="CM129" i="1" s="1"/>
  <c r="CN129" i="1" s="1"/>
  <c r="CO129" i="1" s="1"/>
  <c r="CK224" i="1"/>
  <c r="CL224" i="1" s="1"/>
  <c r="CM224" i="1" s="1"/>
  <c r="CN224" i="1" s="1"/>
  <c r="CO224" i="1" s="1"/>
  <c r="CK128" i="1"/>
  <c r="CL128" i="1" s="1"/>
  <c r="CM128" i="1" s="1"/>
  <c r="CN128" i="1" s="1"/>
  <c r="CO128" i="1" s="1"/>
  <c r="CK127" i="1"/>
  <c r="CL127" i="1" s="1"/>
  <c r="CM127" i="1" s="1"/>
  <c r="CN127" i="1" s="1"/>
  <c r="CO127" i="1" s="1"/>
  <c r="CK350" i="1"/>
  <c r="CL350" i="1" s="1"/>
  <c r="CM350" i="1" s="1"/>
  <c r="CN350" i="1" s="1"/>
  <c r="CO350" i="1" s="1"/>
  <c r="CK223" i="1"/>
  <c r="CL223" i="1" s="1"/>
  <c r="CM223" i="1" s="1"/>
  <c r="CN223" i="1" s="1"/>
  <c r="CO223" i="1" s="1"/>
  <c r="CK144" i="1"/>
  <c r="CL144" i="1" s="1"/>
  <c r="CM144" i="1" s="1"/>
  <c r="CN144" i="1" s="1"/>
  <c r="CO144" i="1" s="1"/>
  <c r="CK123" i="1"/>
  <c r="CL123" i="1" s="1"/>
  <c r="CM123" i="1" s="1"/>
  <c r="CN123" i="1" s="1"/>
  <c r="CO123" i="1" s="1"/>
  <c r="CK105" i="1"/>
  <c r="CL105" i="1" s="1"/>
  <c r="CM105" i="1" s="1"/>
  <c r="CN105" i="1" s="1"/>
  <c r="CO105" i="1" s="1"/>
  <c r="CK121" i="1"/>
  <c r="CL121" i="1" s="1"/>
  <c r="CM121" i="1" s="1"/>
  <c r="CN121" i="1" s="1"/>
  <c r="CO121" i="1" s="1"/>
  <c r="CK120" i="1"/>
  <c r="CL120" i="1" s="1"/>
  <c r="CM120" i="1" s="1"/>
  <c r="CN120" i="1" s="1"/>
  <c r="CO120" i="1" s="1"/>
  <c r="CK94" i="1"/>
  <c r="CL94" i="1" s="1"/>
  <c r="CM94" i="1" s="1"/>
  <c r="CN94" i="1" s="1"/>
  <c r="CO94" i="1" s="1"/>
  <c r="CK91" i="1"/>
  <c r="CL91" i="1" s="1"/>
  <c r="CM91" i="1" s="1"/>
  <c r="CN91" i="1" s="1"/>
  <c r="CO91" i="1" s="1"/>
  <c r="CK117" i="1"/>
  <c r="CL117" i="1" s="1"/>
  <c r="CM117" i="1" s="1"/>
  <c r="CN117" i="1" s="1"/>
  <c r="CO117" i="1" s="1"/>
  <c r="CK116" i="1"/>
  <c r="CL116" i="1" s="1"/>
  <c r="CM116" i="1" s="1"/>
  <c r="CN116" i="1" s="1"/>
  <c r="CO116" i="1" s="1"/>
  <c r="CK86" i="1"/>
  <c r="CL86" i="1" s="1"/>
  <c r="CM86" i="1" s="1"/>
  <c r="CN86" i="1" s="1"/>
  <c r="CO86" i="1" s="1"/>
  <c r="CK114" i="1"/>
  <c r="CK112" i="1"/>
  <c r="CL112" i="1" s="1"/>
  <c r="CM112" i="1" s="1"/>
  <c r="CN112" i="1" s="1"/>
  <c r="CO112" i="1" s="1"/>
  <c r="CK75" i="1"/>
  <c r="CL75" i="1" s="1"/>
  <c r="CM75" i="1" s="1"/>
  <c r="CN75" i="1" s="1"/>
  <c r="CO75" i="1" s="1"/>
  <c r="CK73" i="1"/>
  <c r="CL73" i="1" s="1"/>
  <c r="CM73" i="1" s="1"/>
  <c r="CN73" i="1" s="1"/>
  <c r="CO73" i="1" s="1"/>
  <c r="CK69" i="1"/>
  <c r="CL69" i="1" s="1"/>
  <c r="CM69" i="1" s="1"/>
  <c r="CN69" i="1" s="1"/>
  <c r="CO69" i="1" s="1"/>
  <c r="CK66" i="1"/>
  <c r="CL66" i="1" s="1"/>
  <c r="CM66" i="1" s="1"/>
  <c r="CN66" i="1" s="1"/>
  <c r="CO66" i="1" s="1"/>
  <c r="CK62" i="1"/>
  <c r="CL62" i="1" s="1"/>
  <c r="CM62" i="1" s="1"/>
  <c r="CN62" i="1" s="1"/>
  <c r="CO62" i="1" s="1"/>
  <c r="CK59" i="1"/>
  <c r="CL59" i="1" s="1"/>
  <c r="CM59" i="1" s="1"/>
  <c r="CN59" i="1" s="1"/>
  <c r="CO59" i="1" s="1"/>
  <c r="CK55" i="1"/>
  <c r="CL55" i="1" s="1"/>
  <c r="CM55" i="1" s="1"/>
  <c r="CN55" i="1" s="1"/>
  <c r="CO55" i="1" s="1"/>
  <c r="CK51" i="1"/>
  <c r="CL51" i="1" s="1"/>
  <c r="CM51" i="1" s="1"/>
  <c r="CN51" i="1" s="1"/>
  <c r="CO51" i="1" s="1"/>
  <c r="CK47" i="1"/>
  <c r="CL47" i="1" s="1"/>
  <c r="CM47" i="1" s="1"/>
  <c r="CN47" i="1" s="1"/>
  <c r="CO47" i="1" s="1"/>
  <c r="CK43" i="1"/>
  <c r="CL43" i="1" s="1"/>
  <c r="CM43" i="1" s="1"/>
  <c r="CN43" i="1" s="1"/>
  <c r="CO43" i="1" s="1"/>
  <c r="CK39" i="1"/>
  <c r="CL39" i="1" s="1"/>
  <c r="CM39" i="1" s="1"/>
  <c r="CN39" i="1" s="1"/>
  <c r="CO39" i="1" s="1"/>
  <c r="CK35" i="1"/>
  <c r="CL35" i="1" s="1"/>
  <c r="CM35" i="1" s="1"/>
  <c r="CN35" i="1" s="1"/>
  <c r="CO35" i="1" s="1"/>
  <c r="CK31" i="1"/>
  <c r="CL31" i="1" s="1"/>
  <c r="CM31" i="1" s="1"/>
  <c r="CN31" i="1" s="1"/>
  <c r="CO31" i="1" s="1"/>
  <c r="CK27" i="1"/>
  <c r="CL27" i="1" s="1"/>
  <c r="CM27" i="1" s="1"/>
  <c r="CN27" i="1" s="1"/>
  <c r="CO27" i="1" s="1"/>
  <c r="CK23" i="1"/>
  <c r="CL23" i="1" s="1"/>
  <c r="CM23" i="1" s="1"/>
  <c r="CN23" i="1" s="1"/>
  <c r="CO23" i="1" s="1"/>
  <c r="CK19" i="1"/>
  <c r="CL19" i="1" s="1"/>
  <c r="CM19" i="1" s="1"/>
  <c r="CN19" i="1" s="1"/>
  <c r="CO19" i="1" s="1"/>
  <c r="CK15" i="1"/>
  <c r="CL15" i="1" s="1"/>
  <c r="CM15" i="1" s="1"/>
  <c r="CN15" i="1" s="1"/>
  <c r="CO15" i="1" s="1"/>
  <c r="CK11" i="1"/>
  <c r="CL11" i="1" s="1"/>
  <c r="CM11" i="1" s="1"/>
  <c r="CN11" i="1" s="1"/>
  <c r="CO11" i="1" s="1"/>
  <c r="CK7" i="1"/>
  <c r="CL7" i="1" s="1"/>
  <c r="CM7" i="1" s="1"/>
  <c r="CN7" i="1" s="1"/>
  <c r="CO7" i="1" s="1"/>
  <c r="CK298" i="1"/>
  <c r="CL298" i="1" s="1"/>
  <c r="CM298" i="1" s="1"/>
  <c r="CN298" i="1" s="1"/>
  <c r="CO298" i="1" s="1"/>
  <c r="CK627" i="1"/>
  <c r="CL627" i="1" s="1"/>
  <c r="CM627" i="1" s="1"/>
  <c r="CN627" i="1" s="1"/>
  <c r="CO627" i="1" s="1"/>
  <c r="CP1185" i="1"/>
  <c r="CP1177" i="1"/>
  <c r="CP1157" i="1"/>
  <c r="CP1141" i="1"/>
  <c r="CP1137" i="1"/>
  <c r="CP1113" i="1"/>
  <c r="CP1097" i="1"/>
  <c r="CP1077" i="1"/>
  <c r="CP1057" i="1"/>
  <c r="CP1204" i="1"/>
  <c r="CP1013" i="1"/>
  <c r="CP993" i="1"/>
  <c r="CP969" i="1"/>
  <c r="CP949" i="1"/>
  <c r="CP929" i="1"/>
  <c r="CP889" i="1"/>
  <c r="CP885" i="1"/>
  <c r="CP842" i="1"/>
  <c r="CP802" i="1"/>
  <c r="CP786" i="1"/>
  <c r="CP760" i="1"/>
  <c r="CP724" i="1"/>
  <c r="CP716" i="1"/>
  <c r="CP335" i="1"/>
  <c r="CK656" i="1"/>
  <c r="CL656" i="1" s="1"/>
  <c r="CM656" i="1" s="1"/>
  <c r="CN656" i="1" s="1"/>
  <c r="CO656" i="1" s="1"/>
  <c r="CK653" i="1"/>
  <c r="CL653" i="1" s="1"/>
  <c r="CM653" i="1" s="1"/>
  <c r="CN653" i="1" s="1"/>
  <c r="CO653" i="1" s="1"/>
  <c r="CK650" i="1"/>
  <c r="CL650" i="1" s="1"/>
  <c r="CM650" i="1" s="1"/>
  <c r="CN650" i="1" s="1"/>
  <c r="CO650" i="1" s="1"/>
  <c r="CK302" i="1"/>
  <c r="CL302" i="1" s="1"/>
  <c r="CM302" i="1" s="1"/>
  <c r="CN302" i="1" s="1"/>
  <c r="CO302" i="1" s="1"/>
  <c r="CK334" i="1"/>
  <c r="CL334" i="1" s="1"/>
  <c r="CM334" i="1" s="1"/>
  <c r="CN334" i="1" s="1"/>
  <c r="CO334" i="1" s="1"/>
  <c r="CK639" i="1"/>
  <c r="CL639" i="1" s="1"/>
  <c r="CM639" i="1" s="1"/>
  <c r="CN639" i="1" s="1"/>
  <c r="CO639" i="1" s="1"/>
  <c r="CK632" i="1"/>
  <c r="CL632" i="1" s="1"/>
  <c r="CM632" i="1" s="1"/>
  <c r="CN632" i="1" s="1"/>
  <c r="CO632" i="1" s="1"/>
  <c r="CK630" i="1"/>
  <c r="CL630" i="1" s="1"/>
  <c r="CM630" i="1" s="1"/>
  <c r="CN630" i="1" s="1"/>
  <c r="CO630" i="1" s="1"/>
  <c r="CK679" i="1"/>
  <c r="CL679" i="1" s="1"/>
  <c r="CM679" i="1" s="1"/>
  <c r="CN679" i="1" s="1"/>
  <c r="CO679" i="1" s="1"/>
  <c r="CK677" i="1"/>
  <c r="CL677" i="1" s="1"/>
  <c r="CM677" i="1" s="1"/>
  <c r="CN677" i="1" s="1"/>
  <c r="CO677" i="1" s="1"/>
  <c r="CK617" i="1"/>
  <c r="CL617" i="1" s="1"/>
  <c r="CM617" i="1" s="1"/>
  <c r="CN617" i="1" s="1"/>
  <c r="CO617" i="1" s="1"/>
  <c r="CK614" i="1"/>
  <c r="CL614" i="1" s="1"/>
  <c r="CM614" i="1" s="1"/>
  <c r="CN614" i="1" s="1"/>
  <c r="CO614" i="1" s="1"/>
  <c r="CK611" i="1"/>
  <c r="CL611" i="1" s="1"/>
  <c r="CM611" i="1" s="1"/>
  <c r="CN611" i="1" s="1"/>
  <c r="CO611" i="1" s="1"/>
  <c r="CK475" i="1"/>
  <c r="CL475" i="1" s="1"/>
  <c r="CM475" i="1" s="1"/>
  <c r="CN475" i="1" s="1"/>
  <c r="CO475" i="1" s="1"/>
  <c r="CK672" i="1"/>
  <c r="CL672" i="1" s="1"/>
  <c r="CM672" i="1" s="1"/>
  <c r="CN672" i="1" s="1"/>
  <c r="CO672" i="1" s="1"/>
  <c r="CK602" i="1"/>
  <c r="CL602" i="1" s="1"/>
  <c r="CM602" i="1" s="1"/>
  <c r="CN602" i="1" s="1"/>
  <c r="CO602" i="1" s="1"/>
  <c r="CK599" i="1"/>
  <c r="CL599" i="1" s="1"/>
  <c r="CM599" i="1" s="1"/>
  <c r="CN599" i="1" s="1"/>
  <c r="CO599" i="1" s="1"/>
  <c r="CK452" i="1"/>
  <c r="CL452" i="1" s="1"/>
  <c r="CM452" i="1" s="1"/>
  <c r="CN452" i="1" s="1"/>
  <c r="CO452" i="1" s="1"/>
  <c r="CK592" i="1"/>
  <c r="CL592" i="1" s="1"/>
  <c r="CM592" i="1" s="1"/>
  <c r="CN592" i="1" s="1"/>
  <c r="CO592" i="1" s="1"/>
  <c r="CK588" i="1"/>
  <c r="CL588" i="1" s="1"/>
  <c r="CM588" i="1" s="1"/>
  <c r="CN588" i="1" s="1"/>
  <c r="CO588" i="1" s="1"/>
  <c r="CK584" i="1"/>
  <c r="CL584" i="1" s="1"/>
  <c r="CM584" i="1" s="1"/>
  <c r="CN584" i="1" s="1"/>
  <c r="CO584" i="1" s="1"/>
  <c r="CK581" i="1"/>
  <c r="CL581" i="1" s="1"/>
  <c r="CM581" i="1" s="1"/>
  <c r="CN581" i="1" s="1"/>
  <c r="CO581" i="1" s="1"/>
  <c r="CK577" i="1"/>
  <c r="CL577" i="1" s="1"/>
  <c r="CM577" i="1" s="1"/>
  <c r="CN577" i="1" s="1"/>
  <c r="CO577" i="1" s="1"/>
  <c r="CK574" i="1"/>
  <c r="CL574" i="1" s="1"/>
  <c r="CM574" i="1" s="1"/>
  <c r="CN574" i="1" s="1"/>
  <c r="CO574" i="1" s="1"/>
  <c r="CK578" i="1"/>
  <c r="CL578" i="1" s="1"/>
  <c r="CM578" i="1" s="1"/>
  <c r="CN578" i="1" s="1"/>
  <c r="CO578" i="1" s="1"/>
  <c r="CK566" i="1"/>
  <c r="CL566" i="1" s="1"/>
  <c r="CM566" i="1" s="1"/>
  <c r="CN566" i="1" s="1"/>
  <c r="CO566" i="1" s="1"/>
  <c r="CK563" i="1"/>
  <c r="CL563" i="1" s="1"/>
  <c r="CM563" i="1" s="1"/>
  <c r="CN563" i="1" s="1"/>
  <c r="CO563" i="1" s="1"/>
  <c r="CK560" i="1"/>
  <c r="CL560" i="1" s="1"/>
  <c r="CM560" i="1" s="1"/>
  <c r="CN560" i="1" s="1"/>
  <c r="CO560" i="1" s="1"/>
  <c r="CK557" i="1"/>
  <c r="CL557" i="1" s="1"/>
  <c r="CM557" i="1" s="1"/>
  <c r="CN557" i="1" s="1"/>
  <c r="CO557" i="1" s="1"/>
  <c r="CK596" i="1"/>
  <c r="CL596" i="1" s="1"/>
  <c r="CM596" i="1" s="1"/>
  <c r="CN596" i="1" s="1"/>
  <c r="CO596" i="1" s="1"/>
  <c r="CK549" i="1"/>
  <c r="CL549" i="1" s="1"/>
  <c r="CM549" i="1" s="1"/>
  <c r="CN549" i="1" s="1"/>
  <c r="CO549" i="1" s="1"/>
  <c r="CK546" i="1"/>
  <c r="CL546" i="1" s="1"/>
  <c r="CM546" i="1" s="1"/>
  <c r="CN546" i="1" s="1"/>
  <c r="CO546" i="1" s="1"/>
  <c r="CK846" i="1"/>
  <c r="CL846" i="1" s="1"/>
  <c r="CM846" i="1" s="1"/>
  <c r="CN846" i="1" s="1"/>
  <c r="CO846" i="1" s="1"/>
  <c r="CK540" i="1"/>
  <c r="CL540" i="1" s="1"/>
  <c r="CM540" i="1" s="1"/>
  <c r="CN540" i="1" s="1"/>
  <c r="CO540" i="1" s="1"/>
  <c r="CK391" i="1"/>
  <c r="CL391" i="1" s="1"/>
  <c r="CM391" i="1" s="1"/>
  <c r="CN391" i="1" s="1"/>
  <c r="CO391" i="1" s="1"/>
  <c r="CK534" i="1"/>
  <c r="CL534" i="1" s="1"/>
  <c r="CM534" i="1" s="1"/>
  <c r="CN534" i="1" s="1"/>
  <c r="CO534" i="1" s="1"/>
  <c r="CK530" i="1"/>
  <c r="CL530" i="1" s="1"/>
  <c r="CM530" i="1" s="1"/>
  <c r="CN530" i="1" s="1"/>
  <c r="CO530" i="1" s="1"/>
  <c r="CK527" i="1"/>
  <c r="CL527" i="1" s="1"/>
  <c r="CM527" i="1" s="1"/>
  <c r="CN527" i="1" s="1"/>
  <c r="CO527" i="1" s="1"/>
  <c r="CK523" i="1"/>
  <c r="CL523" i="1" s="1"/>
  <c r="CM523" i="1" s="1"/>
  <c r="CN523" i="1" s="1"/>
  <c r="CO523" i="1" s="1"/>
  <c r="CK402" i="1"/>
  <c r="CL402" i="1" s="1"/>
  <c r="CM402" i="1" s="1"/>
  <c r="CN402" i="1" s="1"/>
  <c r="CO402" i="1" s="1"/>
  <c r="CK516" i="1"/>
  <c r="CL516" i="1" s="1"/>
  <c r="CM516" i="1" s="1"/>
  <c r="CN516" i="1" s="1"/>
  <c r="CO516" i="1" s="1"/>
  <c r="CK512" i="1"/>
  <c r="CL512" i="1" s="1"/>
  <c r="CM512" i="1" s="1"/>
  <c r="CN512" i="1" s="1"/>
  <c r="CO512" i="1" s="1"/>
  <c r="CK508" i="1"/>
  <c r="CL508" i="1" s="1"/>
  <c r="CM508" i="1" s="1"/>
  <c r="CN508" i="1" s="1"/>
  <c r="CO508" i="1" s="1"/>
  <c r="CK504" i="1"/>
  <c r="CL504" i="1" s="1"/>
  <c r="CM504" i="1" s="1"/>
  <c r="CN504" i="1" s="1"/>
  <c r="CO504" i="1" s="1"/>
  <c r="CK500" i="1"/>
  <c r="CL500" i="1" s="1"/>
  <c r="CM500" i="1" s="1"/>
  <c r="CN500" i="1" s="1"/>
  <c r="CO500" i="1" s="1"/>
  <c r="CK496" i="1"/>
  <c r="CL496" i="1" s="1"/>
  <c r="CM496" i="1" s="1"/>
  <c r="CN496" i="1" s="1"/>
  <c r="CO496" i="1" s="1"/>
  <c r="CK390" i="1"/>
  <c r="CK490" i="1"/>
  <c r="CL490" i="1" s="1"/>
  <c r="CM490" i="1" s="1"/>
  <c r="CN490" i="1" s="1"/>
  <c r="CO490" i="1" s="1"/>
  <c r="CK486" i="1"/>
  <c r="CL486" i="1" s="1"/>
  <c r="CM486" i="1" s="1"/>
  <c r="CN486" i="1" s="1"/>
  <c r="CO486" i="1" s="1"/>
  <c r="CK482" i="1"/>
  <c r="CL482" i="1" s="1"/>
  <c r="CM482" i="1" s="1"/>
  <c r="CN482" i="1" s="1"/>
  <c r="CO482" i="1" s="1"/>
  <c r="CK478" i="1"/>
  <c r="CL478" i="1" s="1"/>
  <c r="CM478" i="1" s="1"/>
  <c r="CN478" i="1" s="1"/>
  <c r="CO478" i="1" s="1"/>
  <c r="CK389" i="1"/>
  <c r="CL389" i="1" s="1"/>
  <c r="CM389" i="1" s="1"/>
  <c r="CN389" i="1" s="1"/>
  <c r="CO389" i="1" s="1"/>
  <c r="CK474" i="1"/>
  <c r="CL474" i="1" s="1"/>
  <c r="CM474" i="1" s="1"/>
  <c r="CN474" i="1" s="1"/>
  <c r="CO474" i="1" s="1"/>
  <c r="CK376" i="1"/>
  <c r="CL376" i="1" s="1"/>
  <c r="CM376" i="1" s="1"/>
  <c r="CN376" i="1" s="1"/>
  <c r="CO376" i="1" s="1"/>
  <c r="CK471" i="1"/>
  <c r="CL471" i="1" s="1"/>
  <c r="CM471" i="1" s="1"/>
  <c r="CN471" i="1" s="1"/>
  <c r="CO471" i="1" s="1"/>
  <c r="CK348" i="1"/>
  <c r="CL348" i="1" s="1"/>
  <c r="CM348" i="1" s="1"/>
  <c r="CN348" i="1" s="1"/>
  <c r="CO348" i="1" s="1"/>
  <c r="CK467" i="1"/>
  <c r="CL467" i="1" s="1"/>
  <c r="CM467" i="1" s="1"/>
  <c r="CN467" i="1" s="1"/>
  <c r="CO467" i="1" s="1"/>
  <c r="CK601" i="1"/>
  <c r="CL601" i="1" s="1"/>
  <c r="CM601" i="1" s="1"/>
  <c r="CN601" i="1" s="1"/>
  <c r="CO601" i="1" s="1"/>
  <c r="CK435" i="1"/>
  <c r="CL435" i="1" s="1"/>
  <c r="CM435" i="1" s="1"/>
  <c r="CN435" i="1" s="1"/>
  <c r="CO435" i="1" s="1"/>
  <c r="CK359" i="1"/>
  <c r="CL359" i="1" s="1"/>
  <c r="CM359" i="1" s="1"/>
  <c r="CN359" i="1" s="1"/>
  <c r="CO359" i="1" s="1"/>
  <c r="CK464" i="1"/>
  <c r="CL464" i="1" s="1"/>
  <c r="CM464" i="1" s="1"/>
  <c r="CN464" i="1" s="1"/>
  <c r="CO464" i="1" s="1"/>
  <c r="CK263" i="1"/>
  <c r="CL263" i="1" s="1"/>
  <c r="CM263" i="1" s="1"/>
  <c r="CN263" i="1" s="1"/>
  <c r="CO263" i="1" s="1"/>
  <c r="CK259" i="1"/>
  <c r="CL259" i="1" s="1"/>
  <c r="CM259" i="1" s="1"/>
  <c r="CN259" i="1" s="1"/>
  <c r="CO259" i="1" s="1"/>
  <c r="CK460" i="1"/>
  <c r="CL460" i="1" s="1"/>
  <c r="CM460" i="1" s="1"/>
  <c r="CN460" i="1" s="1"/>
  <c r="CO460" i="1" s="1"/>
  <c r="CK321" i="1"/>
  <c r="CL321" i="1" s="1"/>
  <c r="CM321" i="1" s="1"/>
  <c r="CN321" i="1" s="1"/>
  <c r="CO321" i="1" s="1"/>
  <c r="CK328" i="1"/>
  <c r="CL328" i="1" s="1"/>
  <c r="CM328" i="1" s="1"/>
  <c r="CN328" i="1" s="1"/>
  <c r="CO328" i="1" s="1"/>
  <c r="CK290" i="1"/>
  <c r="CL290" i="1" s="1"/>
  <c r="CM290" i="1" s="1"/>
  <c r="CN290" i="1" s="1"/>
  <c r="CO290" i="1" s="1"/>
  <c r="CK456" i="1"/>
  <c r="CL456" i="1" s="1"/>
  <c r="CM456" i="1" s="1"/>
  <c r="CN456" i="1" s="1"/>
  <c r="CO456" i="1" s="1"/>
  <c r="CK505" i="1"/>
  <c r="CL505" i="1" s="1"/>
  <c r="CM505" i="1" s="1"/>
  <c r="CN505" i="1" s="1"/>
  <c r="CO505" i="1" s="1"/>
  <c r="CK316" i="1"/>
  <c r="CL316" i="1" s="1"/>
  <c r="CM316" i="1" s="1"/>
  <c r="CN316" i="1" s="1"/>
  <c r="CO316" i="1" s="1"/>
  <c r="CK371" i="1"/>
  <c r="CL371" i="1" s="1"/>
  <c r="CM371" i="1" s="1"/>
  <c r="CN371" i="1" s="1"/>
  <c r="CO371" i="1" s="1"/>
  <c r="CK289" i="1"/>
  <c r="CL289" i="1" s="1"/>
  <c r="CM289" i="1" s="1"/>
  <c r="CN289" i="1" s="1"/>
  <c r="CO289" i="1" s="1"/>
  <c r="CK257" i="1"/>
  <c r="CL257" i="1" s="1"/>
  <c r="CM257" i="1" s="1"/>
  <c r="CN257" i="1" s="1"/>
  <c r="CO257" i="1" s="1"/>
  <c r="CK255" i="1"/>
  <c r="CL255" i="1" s="1"/>
  <c r="CM255" i="1" s="1"/>
  <c r="CN255" i="1" s="1"/>
  <c r="CO255" i="1" s="1"/>
  <c r="CK310" i="1"/>
  <c r="CL310" i="1" s="1"/>
  <c r="CM310" i="1" s="1"/>
  <c r="CN310" i="1" s="1"/>
  <c r="CO310" i="1" s="1"/>
  <c r="CK251" i="1"/>
  <c r="CL251" i="1" s="1"/>
  <c r="CM251" i="1" s="1"/>
  <c r="CN251" i="1" s="1"/>
  <c r="CO251" i="1" s="1"/>
  <c r="CK249" i="1"/>
  <c r="CL249" i="1" s="1"/>
  <c r="CM249" i="1" s="1"/>
  <c r="CN249" i="1" s="1"/>
  <c r="CO249" i="1" s="1"/>
  <c r="CK287" i="1"/>
  <c r="CL287" i="1" s="1"/>
  <c r="CM287" i="1" s="1"/>
  <c r="CN287" i="1" s="1"/>
  <c r="CO287" i="1" s="1"/>
  <c r="CK340" i="1"/>
  <c r="CL340" i="1" s="1"/>
  <c r="CM340" i="1" s="1"/>
  <c r="CN340" i="1" s="1"/>
  <c r="CO340" i="1" s="1"/>
  <c r="CK286" i="1"/>
  <c r="CL286" i="1" s="1"/>
  <c r="CM286" i="1" s="1"/>
  <c r="CN286" i="1" s="1"/>
  <c r="CO286" i="1" s="1"/>
  <c r="CK416" i="1"/>
  <c r="CL416" i="1" s="1"/>
  <c r="CM416" i="1" s="1"/>
  <c r="CN416" i="1" s="1"/>
  <c r="CO416" i="1" s="1"/>
  <c r="CK342" i="1"/>
  <c r="CL342" i="1" s="1"/>
  <c r="CM342" i="1" s="1"/>
  <c r="CN342" i="1" s="1"/>
  <c r="CO342" i="1" s="1"/>
  <c r="CK322" i="1"/>
  <c r="CL322" i="1" s="1"/>
  <c r="CM322" i="1" s="1"/>
  <c r="CN322" i="1" s="1"/>
  <c r="CO322" i="1" s="1"/>
  <c r="CK339" i="1"/>
  <c r="CL339" i="1" s="1"/>
  <c r="CM339" i="1" s="1"/>
  <c r="CN339" i="1" s="1"/>
  <c r="CO339" i="1" s="1"/>
  <c r="CK280" i="1"/>
  <c r="CL280" i="1" s="1"/>
  <c r="CM280" i="1" s="1"/>
  <c r="CN280" i="1" s="1"/>
  <c r="CO280" i="1" s="1"/>
  <c r="CK396" i="1"/>
  <c r="CL396" i="1" s="1"/>
  <c r="CM396" i="1" s="1"/>
  <c r="CN396" i="1" s="1"/>
  <c r="CO396" i="1" s="1"/>
  <c r="CK466" i="1"/>
  <c r="CL466" i="1" s="1"/>
  <c r="CM466" i="1" s="1"/>
  <c r="CN466" i="1" s="1"/>
  <c r="CO466" i="1" s="1"/>
  <c r="CK368" i="1"/>
  <c r="CL368" i="1" s="1"/>
  <c r="CM368" i="1" s="1"/>
  <c r="CN368" i="1" s="1"/>
  <c r="CO368" i="1" s="1"/>
  <c r="CK411" i="1"/>
  <c r="CL411" i="1" s="1"/>
  <c r="CM411" i="1" s="1"/>
  <c r="CN411" i="1" s="1"/>
  <c r="CO411" i="1" s="1"/>
  <c r="CK209" i="1"/>
  <c r="CL209" i="1" s="1"/>
  <c r="CM209" i="1" s="1"/>
  <c r="CN209" i="1" s="1"/>
  <c r="CO209" i="1" s="1"/>
  <c r="CK273" i="1"/>
  <c r="CL273" i="1" s="1"/>
  <c r="CM273" i="1" s="1"/>
  <c r="CN273" i="1" s="1"/>
  <c r="CO273" i="1" s="1"/>
  <c r="CK182" i="1"/>
  <c r="CL182" i="1" s="1"/>
  <c r="CM182" i="1" s="1"/>
  <c r="CN182" i="1" s="1"/>
  <c r="CO182" i="1" s="1"/>
  <c r="CK181" i="1"/>
  <c r="CL181" i="1" s="1"/>
  <c r="CM181" i="1" s="1"/>
  <c r="CN181" i="1" s="1"/>
  <c r="CO181" i="1" s="1"/>
  <c r="CK237" i="1"/>
  <c r="CL237" i="1" s="1"/>
  <c r="CM237" i="1" s="1"/>
  <c r="CN237" i="1" s="1"/>
  <c r="CO237" i="1" s="1"/>
  <c r="CK177" i="1"/>
  <c r="CL177" i="1" s="1"/>
  <c r="CM177" i="1" s="1"/>
  <c r="CN177" i="1" s="1"/>
  <c r="CO177" i="1" s="1"/>
  <c r="CK207" i="1"/>
  <c r="CL207" i="1" s="1"/>
  <c r="CM207" i="1" s="1"/>
  <c r="CN207" i="1" s="1"/>
  <c r="CO207" i="1" s="1"/>
  <c r="CK205" i="1"/>
  <c r="CL205" i="1" s="1"/>
  <c r="CM205" i="1" s="1"/>
  <c r="CN205" i="1" s="1"/>
  <c r="CO205" i="1" s="1"/>
  <c r="CK230" i="1"/>
  <c r="CL230" i="1" s="1"/>
  <c r="CM230" i="1" s="1"/>
  <c r="CN230" i="1" s="1"/>
  <c r="CO230" i="1" s="1"/>
  <c r="CK242" i="1"/>
  <c r="CL242" i="1" s="1"/>
  <c r="CM242" i="1" s="1"/>
  <c r="CN242" i="1" s="1"/>
  <c r="CO242" i="1" s="1"/>
  <c r="CK243" i="1"/>
  <c r="CL243" i="1" s="1"/>
  <c r="CM243" i="1" s="1"/>
  <c r="CN243" i="1" s="1"/>
  <c r="CO243" i="1" s="1"/>
  <c r="CK352" i="1"/>
  <c r="CL352" i="1" s="1"/>
  <c r="CM352" i="1" s="1"/>
  <c r="CN352" i="1" s="1"/>
  <c r="CO352" i="1" s="1"/>
  <c r="CK172" i="1"/>
  <c r="CL172" i="1" s="1"/>
  <c r="CM172" i="1" s="1"/>
  <c r="CN172" i="1" s="1"/>
  <c r="CO172" i="1" s="1"/>
  <c r="CK171" i="1"/>
  <c r="CL171" i="1" s="1"/>
  <c r="CM171" i="1" s="1"/>
  <c r="CN171" i="1" s="1"/>
  <c r="CO171" i="1" s="1"/>
  <c r="CK198" i="1"/>
  <c r="CL198" i="1" s="1"/>
  <c r="CM198" i="1" s="1"/>
  <c r="CN198" i="1" s="1"/>
  <c r="CO198" i="1" s="1"/>
  <c r="CK196" i="1"/>
  <c r="CL196" i="1" s="1"/>
  <c r="CM196" i="1" s="1"/>
  <c r="CN196" i="1" s="1"/>
  <c r="CO196" i="1" s="1"/>
  <c r="CK168" i="1"/>
  <c r="CL168" i="1" s="1"/>
  <c r="CM168" i="1" s="1"/>
  <c r="CN168" i="1" s="1"/>
  <c r="CO168" i="1" s="1"/>
  <c r="CK194" i="1"/>
  <c r="CL194" i="1" s="1"/>
  <c r="CM194" i="1" s="1"/>
  <c r="CN194" i="1" s="1"/>
  <c r="CO194" i="1" s="1"/>
  <c r="CK191" i="1"/>
  <c r="CL191" i="1" s="1"/>
  <c r="CM191" i="1" s="1"/>
  <c r="CN191" i="1" s="1"/>
  <c r="CO191" i="1" s="1"/>
  <c r="CK202" i="1"/>
  <c r="CL202" i="1" s="1"/>
  <c r="CM202" i="1" s="1"/>
  <c r="CN202" i="1" s="1"/>
  <c r="CO202" i="1" s="1"/>
  <c r="CK187" i="1"/>
  <c r="CL187" i="1" s="1"/>
  <c r="CM187" i="1" s="1"/>
  <c r="CN187" i="1" s="1"/>
  <c r="CO187" i="1" s="1"/>
  <c r="CK185" i="1"/>
  <c r="CK157" i="1"/>
  <c r="CL157" i="1" s="1"/>
  <c r="CM157" i="1" s="1"/>
  <c r="CN157" i="1" s="1"/>
  <c r="CO157" i="1" s="1"/>
  <c r="CK132" i="1"/>
  <c r="CL132" i="1" s="1"/>
  <c r="CM132" i="1" s="1"/>
  <c r="CN132" i="1" s="1"/>
  <c r="CO132" i="1" s="1"/>
  <c r="CK152" i="1"/>
  <c r="CL152" i="1" s="1"/>
  <c r="CM152" i="1" s="1"/>
  <c r="CN152" i="1" s="1"/>
  <c r="CO152" i="1" s="1"/>
  <c r="CK161" i="1"/>
  <c r="CL161" i="1" s="1"/>
  <c r="CM161" i="1" s="1"/>
  <c r="CN161" i="1" s="1"/>
  <c r="CO161" i="1" s="1"/>
  <c r="CK406" i="1"/>
  <c r="CL406" i="1" s="1"/>
  <c r="CM406" i="1" s="1"/>
  <c r="CN406" i="1" s="1"/>
  <c r="CO406" i="1" s="1"/>
  <c r="CK148" i="1"/>
  <c r="CL148" i="1" s="1"/>
  <c r="CM148" i="1" s="1"/>
  <c r="CN148" i="1" s="1"/>
  <c r="CO148" i="1" s="1"/>
  <c r="CK126" i="1"/>
  <c r="CL126" i="1" s="1"/>
  <c r="CM126" i="1" s="1"/>
  <c r="CN126" i="1" s="1"/>
  <c r="CO126" i="1" s="1"/>
  <c r="CK146" i="1"/>
  <c r="CL146" i="1" s="1"/>
  <c r="CM146" i="1" s="1"/>
  <c r="CN146" i="1" s="1"/>
  <c r="CO146" i="1" s="1"/>
  <c r="CK158" i="1"/>
  <c r="CL158" i="1" s="1"/>
  <c r="CM158" i="1" s="1"/>
  <c r="CN158" i="1" s="1"/>
  <c r="CO158" i="1" s="1"/>
  <c r="CK143" i="1"/>
  <c r="CL143" i="1" s="1"/>
  <c r="CM143" i="1" s="1"/>
  <c r="CN143" i="1" s="1"/>
  <c r="CO143" i="1" s="1"/>
  <c r="CK102" i="1"/>
  <c r="CL102" i="1" s="1"/>
  <c r="CM102" i="1" s="1"/>
  <c r="CN102" i="1" s="1"/>
  <c r="CO102" i="1" s="1"/>
  <c r="CK101" i="1"/>
  <c r="CL101" i="1" s="1"/>
  <c r="CM101" i="1" s="1"/>
  <c r="CN101" i="1" s="1"/>
  <c r="CO101" i="1" s="1"/>
  <c r="CK99" i="1"/>
  <c r="CL99" i="1" s="1"/>
  <c r="CM99" i="1" s="1"/>
  <c r="CN99" i="1" s="1"/>
  <c r="CO99" i="1" s="1"/>
  <c r="CK119" i="1"/>
  <c r="CL119" i="1" s="1"/>
  <c r="CM119" i="1" s="1"/>
  <c r="CN119" i="1" s="1"/>
  <c r="CO119" i="1" s="1"/>
  <c r="CK93" i="1"/>
  <c r="CL93" i="1" s="1"/>
  <c r="CM93" i="1" s="1"/>
  <c r="CN93" i="1" s="1"/>
  <c r="CO93" i="1" s="1"/>
  <c r="CK90" i="1"/>
  <c r="CL90" i="1" s="1"/>
  <c r="CM90" i="1" s="1"/>
  <c r="CN90" i="1" s="1"/>
  <c r="CO90" i="1" s="1"/>
  <c r="CK89" i="1"/>
  <c r="CL89" i="1" s="1"/>
  <c r="CM89" i="1" s="1"/>
  <c r="CN89" i="1" s="1"/>
  <c r="CO89" i="1" s="1"/>
  <c r="CK78" i="1"/>
  <c r="CL78" i="1" s="1"/>
  <c r="CM78" i="1" s="1"/>
  <c r="CN78" i="1" s="1"/>
  <c r="CO78" i="1" s="1"/>
  <c r="CK85" i="1"/>
  <c r="CL85" i="1" s="1"/>
  <c r="CM85" i="1" s="1"/>
  <c r="CN85" i="1" s="1"/>
  <c r="CO85" i="1" s="1"/>
  <c r="CK113" i="1"/>
  <c r="CL113" i="1" s="1"/>
  <c r="CM113" i="1" s="1"/>
  <c r="CN113" i="1" s="1"/>
  <c r="CO113" i="1" s="1"/>
  <c r="CK111" i="1"/>
  <c r="CL111" i="1" s="1"/>
  <c r="CM111" i="1" s="1"/>
  <c r="CN111" i="1" s="1"/>
  <c r="CO111" i="1" s="1"/>
  <c r="CK110" i="1"/>
  <c r="CL110" i="1" s="1"/>
  <c r="CM110" i="1" s="1"/>
  <c r="CN110" i="1" s="1"/>
  <c r="CO110" i="1" s="1"/>
  <c r="CK72" i="1"/>
  <c r="CL72" i="1" s="1"/>
  <c r="CM72" i="1" s="1"/>
  <c r="CN72" i="1" s="1"/>
  <c r="CO72" i="1" s="1"/>
  <c r="CK71" i="1"/>
  <c r="CL71" i="1" s="1"/>
  <c r="CM71" i="1" s="1"/>
  <c r="CN71" i="1" s="1"/>
  <c r="CO71" i="1" s="1"/>
  <c r="CK65" i="1"/>
  <c r="CL65" i="1" s="1"/>
  <c r="CM65" i="1" s="1"/>
  <c r="CN65" i="1" s="1"/>
  <c r="CO65" i="1" s="1"/>
  <c r="CK108" i="1"/>
  <c r="CL108" i="1" s="1"/>
  <c r="CM108" i="1" s="1"/>
  <c r="CN108" i="1" s="1"/>
  <c r="CO108" i="1" s="1"/>
  <c r="CK58" i="1"/>
  <c r="CL58" i="1" s="1"/>
  <c r="CM58" i="1" s="1"/>
  <c r="CN58" i="1" s="1"/>
  <c r="CO58" i="1" s="1"/>
  <c r="CK54" i="1"/>
  <c r="CL54" i="1" s="1"/>
  <c r="CM54" i="1" s="1"/>
  <c r="CN54" i="1" s="1"/>
  <c r="CO54" i="1" s="1"/>
  <c r="CK50" i="1"/>
  <c r="CL50" i="1" s="1"/>
  <c r="CM50" i="1" s="1"/>
  <c r="CN50" i="1" s="1"/>
  <c r="CO50" i="1" s="1"/>
  <c r="CK46" i="1"/>
  <c r="CL46" i="1" s="1"/>
  <c r="CM46" i="1" s="1"/>
  <c r="CN46" i="1" s="1"/>
  <c r="CO46" i="1" s="1"/>
  <c r="CK42" i="1"/>
  <c r="CL42" i="1" s="1"/>
  <c r="CM42" i="1" s="1"/>
  <c r="CN42" i="1" s="1"/>
  <c r="CO42" i="1" s="1"/>
  <c r="CK38" i="1"/>
  <c r="CL38" i="1" s="1"/>
  <c r="CM38" i="1" s="1"/>
  <c r="CN38" i="1" s="1"/>
  <c r="CO38" i="1" s="1"/>
  <c r="CK34" i="1"/>
  <c r="CL34" i="1" s="1"/>
  <c r="CM34" i="1" s="1"/>
  <c r="CN34" i="1" s="1"/>
  <c r="CO34" i="1" s="1"/>
  <c r="CK30" i="1"/>
  <c r="CL30" i="1" s="1"/>
  <c r="CM30" i="1" s="1"/>
  <c r="CN30" i="1" s="1"/>
  <c r="CO30" i="1" s="1"/>
  <c r="CK26" i="1"/>
  <c r="CL26" i="1" s="1"/>
  <c r="CM26" i="1" s="1"/>
  <c r="CN26" i="1" s="1"/>
  <c r="CO26" i="1" s="1"/>
  <c r="CK22" i="1"/>
  <c r="CL22" i="1" s="1"/>
  <c r="CM22" i="1" s="1"/>
  <c r="CN22" i="1" s="1"/>
  <c r="CO22" i="1" s="1"/>
  <c r="CK18" i="1"/>
  <c r="CL18" i="1" s="1"/>
  <c r="CM18" i="1" s="1"/>
  <c r="CN18" i="1" s="1"/>
  <c r="CO18" i="1" s="1"/>
  <c r="CK14" i="1"/>
  <c r="CL14" i="1" s="1"/>
  <c r="CM14" i="1" s="1"/>
  <c r="CN14" i="1" s="1"/>
  <c r="CO14" i="1" s="1"/>
  <c r="CK10" i="1"/>
  <c r="CL10" i="1" s="1"/>
  <c r="CM10" i="1" s="1"/>
  <c r="CN10" i="1" s="1"/>
  <c r="CO10" i="1" s="1"/>
  <c r="CK1181" i="1"/>
  <c r="CL1181" i="1" s="1"/>
  <c r="CM1181" i="1" s="1"/>
  <c r="CN1181" i="1" s="1"/>
  <c r="CO1181" i="1" s="1"/>
  <c r="CK1165" i="1"/>
  <c r="CL1165" i="1" s="1"/>
  <c r="CM1165" i="1" s="1"/>
  <c r="CN1165" i="1" s="1"/>
  <c r="CO1165" i="1" s="1"/>
  <c r="CK1149" i="1"/>
  <c r="CL1149" i="1" s="1"/>
  <c r="CM1149" i="1" s="1"/>
  <c r="CN1149" i="1" s="1"/>
  <c r="CO1149" i="1" s="1"/>
  <c r="CK1133" i="1"/>
  <c r="CL1133" i="1" s="1"/>
  <c r="CM1133" i="1" s="1"/>
  <c r="CN1133" i="1" s="1"/>
  <c r="CO1133" i="1" s="1"/>
  <c r="CK1117" i="1"/>
  <c r="CL1117" i="1" s="1"/>
  <c r="CM1117" i="1" s="1"/>
  <c r="CN1117" i="1" s="1"/>
  <c r="CO1117" i="1" s="1"/>
  <c r="CK1074" i="1"/>
  <c r="CL1074" i="1" s="1"/>
  <c r="CM1074" i="1" s="1"/>
  <c r="CN1074" i="1" s="1"/>
  <c r="CO1074" i="1" s="1"/>
  <c r="CK1085" i="1"/>
  <c r="CL1085" i="1" s="1"/>
  <c r="CM1085" i="1" s="1"/>
  <c r="CN1085" i="1" s="1"/>
  <c r="CO1085" i="1" s="1"/>
  <c r="CK1101" i="1"/>
  <c r="CL1101" i="1" s="1"/>
  <c r="CM1101" i="1" s="1"/>
  <c r="CN1101" i="1" s="1"/>
  <c r="CO1101" i="1" s="1"/>
  <c r="CK1018" i="1"/>
  <c r="CL1018" i="1" s="1"/>
  <c r="CM1018" i="1" s="1"/>
  <c r="CN1018" i="1" s="1"/>
  <c r="CO1018" i="1" s="1"/>
  <c r="CK1037" i="1"/>
  <c r="CL1037" i="1" s="1"/>
  <c r="CM1037" i="1" s="1"/>
  <c r="CN1037" i="1" s="1"/>
  <c r="CO1037" i="1" s="1"/>
  <c r="CK1021" i="1"/>
  <c r="CL1021" i="1" s="1"/>
  <c r="CM1021" i="1" s="1"/>
  <c r="CN1021" i="1" s="1"/>
  <c r="CO1021" i="1" s="1"/>
  <c r="CK1005" i="1"/>
  <c r="CL1005" i="1" s="1"/>
  <c r="CM1005" i="1" s="1"/>
  <c r="CN1005" i="1" s="1"/>
  <c r="CO1005" i="1" s="1"/>
  <c r="CK989" i="1"/>
  <c r="CL989" i="1" s="1"/>
  <c r="CM989" i="1" s="1"/>
  <c r="CN989" i="1" s="1"/>
  <c r="CO989" i="1" s="1"/>
  <c r="CK973" i="1"/>
  <c r="CL973" i="1" s="1"/>
  <c r="CM973" i="1" s="1"/>
  <c r="CN973" i="1" s="1"/>
  <c r="CO973" i="1" s="1"/>
  <c r="CK957" i="1"/>
  <c r="CL957" i="1" s="1"/>
  <c r="CM957" i="1" s="1"/>
  <c r="CN957" i="1" s="1"/>
  <c r="CO957" i="1" s="1"/>
  <c r="CK941" i="1"/>
  <c r="CL941" i="1" s="1"/>
  <c r="CM941" i="1" s="1"/>
  <c r="CN941" i="1" s="1"/>
  <c r="CO941" i="1" s="1"/>
  <c r="CK925" i="1"/>
  <c r="CL925" i="1" s="1"/>
  <c r="CM925" i="1" s="1"/>
  <c r="CN925" i="1" s="1"/>
  <c r="CO925" i="1" s="1"/>
  <c r="CK909" i="1"/>
  <c r="CL909" i="1" s="1"/>
  <c r="CM909" i="1" s="1"/>
  <c r="CN909" i="1" s="1"/>
  <c r="CO909" i="1" s="1"/>
  <c r="CK893" i="1"/>
  <c r="CL893" i="1" s="1"/>
  <c r="CM893" i="1" s="1"/>
  <c r="CN893" i="1" s="1"/>
  <c r="CO893" i="1" s="1"/>
  <c r="CK878" i="1"/>
  <c r="CL878" i="1" s="1"/>
  <c r="CM878" i="1" s="1"/>
  <c r="CN878" i="1" s="1"/>
  <c r="CO878" i="1" s="1"/>
  <c r="CK862" i="1"/>
  <c r="CL862" i="1" s="1"/>
  <c r="CM862" i="1" s="1"/>
  <c r="CN862" i="1" s="1"/>
  <c r="CO862" i="1" s="1"/>
  <c r="CK682" i="1"/>
  <c r="CL682" i="1" s="1"/>
  <c r="CM682" i="1" s="1"/>
  <c r="CN682" i="1" s="1"/>
  <c r="CO682" i="1" s="1"/>
  <c r="CK830" i="1"/>
  <c r="CL830" i="1" s="1"/>
  <c r="CM830" i="1" s="1"/>
  <c r="CN830" i="1" s="1"/>
  <c r="CO830" i="1" s="1"/>
  <c r="CK814" i="1"/>
  <c r="CL814" i="1" s="1"/>
  <c r="CM814" i="1" s="1"/>
  <c r="CN814" i="1" s="1"/>
  <c r="CO814" i="1" s="1"/>
  <c r="CK798" i="1"/>
  <c r="CL798" i="1" s="1"/>
  <c r="CM798" i="1" s="1"/>
  <c r="CN798" i="1" s="1"/>
  <c r="CO798" i="1" s="1"/>
  <c r="CK782" i="1"/>
  <c r="CL782" i="1" s="1"/>
  <c r="CM782" i="1" s="1"/>
  <c r="CN782" i="1" s="1"/>
  <c r="CO782" i="1" s="1"/>
  <c r="CK767" i="1"/>
  <c r="CL767" i="1" s="1"/>
  <c r="CM767" i="1" s="1"/>
  <c r="CN767" i="1" s="1"/>
  <c r="CO767" i="1" s="1"/>
  <c r="CK752" i="1"/>
  <c r="CL752" i="1" s="1"/>
  <c r="CM752" i="1" s="1"/>
  <c r="CN752" i="1" s="1"/>
  <c r="CO752" i="1" s="1"/>
  <c r="CK736" i="1"/>
  <c r="CL736" i="1" s="1"/>
  <c r="CM736" i="1" s="1"/>
  <c r="CN736" i="1" s="1"/>
  <c r="CO736" i="1" s="1"/>
  <c r="CK720" i="1"/>
  <c r="CL720" i="1" s="1"/>
  <c r="CM720" i="1" s="1"/>
  <c r="CN720" i="1" s="1"/>
  <c r="CO720" i="1" s="1"/>
  <c r="CK704" i="1"/>
  <c r="CL704" i="1" s="1"/>
  <c r="CM704" i="1" s="1"/>
  <c r="CN704" i="1" s="1"/>
  <c r="CO704" i="1" s="1"/>
  <c r="CK442" i="1"/>
  <c r="CL442" i="1" s="1"/>
  <c r="CM442" i="1" s="1"/>
  <c r="CN442" i="1" s="1"/>
  <c r="CO442" i="1" s="1"/>
  <c r="CK654" i="1"/>
  <c r="CL654" i="1" s="1"/>
  <c r="CM654" i="1" s="1"/>
  <c r="CN654" i="1" s="1"/>
  <c r="CO654" i="1" s="1"/>
  <c r="CK640" i="1"/>
  <c r="CL640" i="1" s="1"/>
  <c r="CM640" i="1" s="1"/>
  <c r="CN640" i="1" s="1"/>
  <c r="CO640" i="1" s="1"/>
  <c r="CK623" i="1"/>
  <c r="CL623" i="1" s="1"/>
  <c r="CM623" i="1" s="1"/>
  <c r="CN623" i="1" s="1"/>
  <c r="CO623" i="1" s="1"/>
  <c r="CK5" i="1"/>
  <c r="CL5" i="1" s="1"/>
  <c r="CM5" i="1" s="1"/>
  <c r="CN5" i="1" s="1"/>
  <c r="CO5" i="1" s="1"/>
  <c r="CK4" i="1"/>
  <c r="CL4" i="1" s="1"/>
  <c r="CM4" i="1" s="1"/>
  <c r="CN4" i="1" s="1"/>
  <c r="CO4" i="1" s="1"/>
  <c r="CK6" i="1"/>
  <c r="CL6" i="1" s="1"/>
  <c r="CM6" i="1" s="1"/>
  <c r="CN6" i="1" s="1"/>
  <c r="CO6" i="1" s="1"/>
  <c r="J4" i="1"/>
  <c r="J5" i="1"/>
  <c r="J6" i="1"/>
  <c r="J7" i="1"/>
  <c r="J8" i="1"/>
  <c r="J9" i="1"/>
  <c r="J10" i="1"/>
  <c r="J11" i="1"/>
  <c r="J12" i="1"/>
  <c r="J13" i="1"/>
  <c r="J14" i="1"/>
  <c r="J15" i="1"/>
  <c r="J16" i="1"/>
  <c r="J17" i="1"/>
  <c r="J18" i="1"/>
  <c r="J19" i="1"/>
  <c r="J20" i="1"/>
  <c r="J21" i="1"/>
  <c r="J22" i="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108" i="1"/>
  <c r="J62" i="1"/>
  <c r="J68" i="1"/>
  <c r="J64" i="1"/>
  <c r="J65" i="1"/>
  <c r="J66" i="1"/>
  <c r="J109" i="1"/>
  <c r="J67" i="1"/>
  <c r="J71" i="1"/>
  <c r="J69" i="1"/>
  <c r="J70" i="1"/>
  <c r="J79" i="1"/>
  <c r="J72" i="1"/>
  <c r="J73" i="1"/>
  <c r="J74" i="1"/>
  <c r="J81" i="1"/>
  <c r="J110" i="1"/>
  <c r="J75" i="1"/>
  <c r="J76" i="1"/>
  <c r="J82" i="1"/>
  <c r="J111" i="1"/>
  <c r="J112" i="1"/>
  <c r="J83" i="1"/>
  <c r="J84" i="1"/>
  <c r="J113" i="1"/>
  <c r="J114" i="1"/>
  <c r="J115" i="1"/>
  <c r="J77" i="1"/>
  <c r="J85" i="1"/>
  <c r="J86" i="1"/>
  <c r="J87" i="1"/>
  <c r="J103" i="1"/>
  <c r="J78" i="1"/>
  <c r="J116" i="1"/>
  <c r="J104" i="1"/>
  <c r="J88" i="1"/>
  <c r="J89" i="1"/>
  <c r="J117" i="1"/>
  <c r="J63" i="1"/>
  <c r="J118" i="1"/>
  <c r="J90" i="1"/>
  <c r="J91" i="1"/>
  <c r="J92" i="1"/>
  <c r="J80" i="1"/>
  <c r="J93" i="1"/>
  <c r="J94" i="1"/>
  <c r="J95" i="1"/>
  <c r="J96" i="1"/>
  <c r="J119" i="1"/>
  <c r="J120" i="1"/>
  <c r="J97" i="1"/>
  <c r="J98" i="1"/>
  <c r="J99" i="1"/>
  <c r="J121" i="1"/>
  <c r="J122" i="1"/>
  <c r="J100" i="1"/>
  <c r="J101" i="1"/>
  <c r="J105" i="1"/>
  <c r="J106" i="1"/>
  <c r="J107" i="1"/>
  <c r="J102" i="1"/>
  <c r="J123" i="1"/>
  <c r="J142" i="1"/>
  <c r="J124" i="1"/>
  <c r="J143" i="1"/>
  <c r="J144" i="1"/>
  <c r="J145" i="1"/>
  <c r="J125" i="1"/>
  <c r="J158" i="1"/>
  <c r="J223" i="1"/>
  <c r="J199" i="1"/>
  <c r="J200" i="1"/>
  <c r="J146" i="1"/>
  <c r="J350" i="1"/>
  <c r="J201" i="1"/>
  <c r="J405" i="1"/>
  <c r="J126" i="1"/>
  <c r="J127" i="1"/>
  <c r="J363" i="1"/>
  <c r="J147" i="1"/>
  <c r="J148" i="1"/>
  <c r="J128" i="1"/>
  <c r="J149" i="1"/>
  <c r="J150" i="1"/>
  <c r="J406" i="1"/>
  <c r="J224" i="1"/>
  <c r="J159" i="1"/>
  <c r="J160" i="1"/>
  <c r="J161" i="1"/>
  <c r="J129" i="1"/>
  <c r="J151" i="1"/>
  <c r="J130" i="1"/>
  <c r="J152" i="1"/>
  <c r="J131" i="1"/>
  <c r="J153" i="1"/>
  <c r="J154" i="1"/>
  <c r="J132" i="1"/>
  <c r="J162" i="1"/>
  <c r="J155" i="1"/>
  <c r="J156" i="1"/>
  <c r="J157" i="1"/>
  <c r="J183" i="1"/>
  <c r="J133" i="1"/>
  <c r="J184" i="1"/>
  <c r="J185" i="1"/>
  <c r="J270" i="1"/>
  <c r="J163" i="1"/>
  <c r="J186" i="1"/>
  <c r="J187" i="1"/>
  <c r="J164" i="1"/>
  <c r="J165" i="1"/>
  <c r="J188" i="1"/>
  <c r="J202" i="1"/>
  <c r="J166" i="1"/>
  <c r="J189" i="1"/>
  <c r="J190" i="1"/>
  <c r="J191" i="1"/>
  <c r="J134" i="1"/>
  <c r="J192" i="1"/>
  <c r="J193" i="1"/>
  <c r="J194" i="1"/>
  <c r="J135" i="1"/>
  <c r="J136" i="1"/>
  <c r="J176" i="1"/>
  <c r="J168" i="1"/>
  <c r="J169" i="1"/>
  <c r="J137" i="1"/>
  <c r="J195" i="1"/>
  <c r="J196" i="1"/>
  <c r="J197" i="1"/>
  <c r="J225" i="1"/>
  <c r="J138" i="1"/>
  <c r="J198" i="1"/>
  <c r="J170" i="1"/>
  <c r="J351" i="1"/>
  <c r="J139" i="1"/>
  <c r="J171" i="1"/>
  <c r="J407" i="1"/>
  <c r="J140" i="1"/>
  <c r="J141" i="1"/>
  <c r="J172" i="1"/>
  <c r="J203" i="1"/>
  <c r="J226" i="1"/>
  <c r="J304" i="1"/>
  <c r="J352" i="1"/>
  <c r="J173" i="1"/>
  <c r="J174" i="1"/>
  <c r="J353" i="1"/>
  <c r="J243" i="1"/>
  <c r="J175" i="1"/>
  <c r="J227" i="1"/>
  <c r="J204" i="1"/>
  <c r="J242" i="1"/>
  <c r="J228" i="1"/>
  <c r="J354" i="1"/>
  <c r="J229" i="1"/>
  <c r="J230" i="1"/>
  <c r="J408" i="1"/>
  <c r="J231" i="1"/>
  <c r="J409" i="1"/>
  <c r="J205" i="1"/>
  <c r="J232" i="1"/>
  <c r="J233" i="1"/>
  <c r="J211" i="1"/>
  <c r="J207" i="1"/>
  <c r="J167" i="1"/>
  <c r="J234" i="1"/>
  <c r="J235" i="1"/>
  <c r="J177" i="1"/>
  <c r="J178" i="1"/>
  <c r="J410" i="1"/>
  <c r="J236" i="1"/>
  <c r="J237" i="1"/>
  <c r="J179" i="1"/>
  <c r="J238" i="1"/>
  <c r="J180" i="1"/>
  <c r="J181" i="1"/>
  <c r="J239" i="1"/>
  <c r="J240" i="1"/>
  <c r="J241" i="1"/>
  <c r="J182" i="1"/>
  <c r="J244" i="1"/>
  <c r="J271" i="1"/>
  <c r="J272" i="1"/>
  <c r="J273" i="1"/>
  <c r="J274" i="1"/>
  <c r="J208" i="1"/>
  <c r="J275" i="1"/>
  <c r="J209" i="1"/>
  <c r="J276" i="1"/>
  <c r="J364" i="1"/>
  <c r="J365" i="1"/>
  <c r="J411" i="1"/>
  <c r="J366" i="1"/>
  <c r="J210" i="1"/>
  <c r="J367" i="1"/>
  <c r="J368" i="1"/>
  <c r="J277" i="1"/>
  <c r="J245" i="1"/>
  <c r="J412" i="1"/>
  <c r="J466" i="1"/>
  <c r="J336" i="1"/>
  <c r="J278" i="1"/>
  <c r="J385" i="1"/>
  <c r="J396" i="1"/>
  <c r="J206" i="1"/>
  <c r="J337" i="1"/>
  <c r="J279" i="1"/>
  <c r="J280" i="1"/>
  <c r="J212" i="1"/>
  <c r="J213" i="1"/>
  <c r="J338" i="1"/>
  <c r="J339" i="1"/>
  <c r="J281" i="1"/>
  <c r="J282" i="1"/>
  <c r="J413" i="1"/>
  <c r="J322" i="1"/>
  <c r="J397" i="1"/>
  <c r="J476" i="1"/>
  <c r="J341" i="1"/>
  <c r="J342" i="1"/>
  <c r="J246" i="1"/>
  <c r="J415" i="1"/>
  <c r="J283" i="1"/>
  <c r="J416" i="1"/>
  <c r="J284" i="1"/>
  <c r="J417" i="1"/>
  <c r="J285" i="1"/>
  <c r="J286" i="1"/>
  <c r="J418" i="1"/>
  <c r="J570" i="1"/>
  <c r="J420" i="1"/>
  <c r="J340" i="1"/>
  <c r="J421" i="1"/>
  <c r="J247" i="1"/>
  <c r="J306" i="1"/>
  <c r="J287" i="1"/>
  <c r="J307" i="1"/>
  <c r="J422" i="1"/>
  <c r="J248" i="1"/>
  <c r="J249" i="1"/>
  <c r="J423" i="1"/>
  <c r="J250" i="1"/>
  <c r="J308" i="1"/>
  <c r="J251" i="1"/>
  <c r="J252" i="1"/>
  <c r="J309" i="1"/>
  <c r="J253" i="1"/>
  <c r="J310" i="1"/>
  <c r="J424" i="1"/>
  <c r="J254" i="1"/>
  <c r="J404" i="1"/>
  <c r="J255" i="1"/>
  <c r="J311" i="1"/>
  <c r="J312" i="1"/>
  <c r="J256" i="1"/>
  <c r="J257" i="1"/>
  <c r="J313" i="1"/>
  <c r="J314" i="1"/>
  <c r="J288" i="1"/>
  <c r="J289" i="1"/>
  <c r="J398" i="1"/>
  <c r="J462" i="1"/>
  <c r="J370" i="1"/>
  <c r="J371" i="1"/>
  <c r="J372" i="1"/>
  <c r="J315" i="1"/>
  <c r="J343" i="1"/>
  <c r="J316" i="1"/>
  <c r="J430" i="1"/>
  <c r="J428" i="1"/>
  <c r="J425" i="1"/>
  <c r="J505" i="1"/>
  <c r="J455" i="1"/>
  <c r="J426" i="1"/>
  <c r="J317" i="1"/>
  <c r="J456" i="1"/>
  <c r="J355" i="1"/>
  <c r="J318" i="1"/>
  <c r="J319" i="1"/>
  <c r="J290" i="1"/>
  <c r="J320" i="1"/>
  <c r="J427" i="1"/>
  <c r="J344" i="1"/>
  <c r="J328" i="1"/>
  <c r="J457" i="1"/>
  <c r="J458" i="1"/>
  <c r="J356" i="1"/>
  <c r="J321" i="1"/>
  <c r="J258" i="1"/>
  <c r="J329" i="1"/>
  <c r="J459" i="1"/>
  <c r="J460" i="1"/>
  <c r="J453" i="1"/>
  <c r="J461" i="1"/>
  <c r="J454" i="1"/>
  <c r="J259" i="1"/>
  <c r="J260" i="1"/>
  <c r="J261" i="1"/>
  <c r="J262" i="1"/>
  <c r="J263" i="1"/>
  <c r="J358" i="1"/>
  <c r="J359" i="1"/>
  <c r="J434" i="1"/>
  <c r="J373" i="1"/>
  <c r="J386" i="1"/>
  <c r="J435" i="1"/>
  <c r="J387" i="1"/>
  <c r="J436" i="1"/>
  <c r="J345" i="1"/>
  <c r="J601" i="1"/>
  <c r="J346" i="1"/>
  <c r="J437" i="1"/>
  <c r="J438" i="1"/>
  <c r="J467" i="1"/>
  <c r="J362" i="1"/>
  <c r="J473" i="1"/>
  <c r="J474" i="1"/>
  <c r="J1118" i="1"/>
  <c r="J347" i="1"/>
  <c r="J469" i="1"/>
  <c r="J348" i="1"/>
  <c r="J299" i="1"/>
  <c r="J360" i="1"/>
  <c r="J349" i="1"/>
  <c r="J357" i="1"/>
  <c r="J431" i="1"/>
  <c r="J470" i="1"/>
  <c r="J301" i="1"/>
  <c r="J419" i="1"/>
  <c r="J432" i="1"/>
  <c r="J464" i="1"/>
  <c r="J465" i="1"/>
  <c r="J433" i="1"/>
  <c r="J471" i="1"/>
  <c r="J389" i="1"/>
  <c r="J439" i="1"/>
  <c r="J264" i="1"/>
  <c r="J472" i="1"/>
  <c r="J376" i="1"/>
  <c r="J361" i="1"/>
  <c r="J388" i="1"/>
  <c r="J487" i="1"/>
  <c r="J477" i="1"/>
  <c r="J478" i="1"/>
  <c r="J479" i="1"/>
  <c r="J480" i="1"/>
  <c r="J606" i="1"/>
  <c r="J482" i="1"/>
  <c r="J483" i="1"/>
  <c r="J484" i="1"/>
  <c r="J485" i="1"/>
  <c r="J486" i="1"/>
  <c r="J463" i="1"/>
  <c r="J488" i="1"/>
  <c r="J489" i="1"/>
  <c r="J490" i="1"/>
  <c r="J491" i="1"/>
  <c r="J492" i="1"/>
  <c r="J377" i="1"/>
  <c r="J390" i="1"/>
  <c r="J493" i="1"/>
  <c r="J494" i="1"/>
  <c r="J495" i="1"/>
  <c r="J496" i="1"/>
  <c r="J638" i="1"/>
  <c r="J498" i="1"/>
  <c r="J499" i="1"/>
  <c r="J500" i="1"/>
  <c r="J501" i="1"/>
  <c r="J502" i="1"/>
  <c r="J503" i="1"/>
  <c r="J504" i="1"/>
  <c r="J510" i="1"/>
  <c r="J506" i="1"/>
  <c r="J507" i="1"/>
  <c r="J508" i="1"/>
  <c r="J509" i="1"/>
  <c r="J669" i="1"/>
  <c r="J511" i="1"/>
  <c r="J512" i="1"/>
  <c r="J513" i="1"/>
  <c r="J514" i="1"/>
  <c r="J515" i="1"/>
  <c r="J516" i="1"/>
  <c r="J517" i="1"/>
  <c r="J518" i="1"/>
  <c r="J519" i="1"/>
  <c r="J402" i="1"/>
  <c r="J520" i="1"/>
  <c r="J521" i="1"/>
  <c r="J522" i="1"/>
  <c r="J523" i="1"/>
  <c r="J524" i="1"/>
  <c r="J525" i="1"/>
  <c r="J526" i="1"/>
  <c r="J527" i="1"/>
  <c r="J330" i="1"/>
  <c r="J528" i="1"/>
  <c r="J529" i="1"/>
  <c r="J530" i="1"/>
  <c r="J531" i="1"/>
  <c r="J532" i="1"/>
  <c r="J533" i="1"/>
  <c r="J534" i="1"/>
  <c r="J535" i="1"/>
  <c r="J536" i="1"/>
  <c r="J399" i="1"/>
  <c r="J391" i="1"/>
  <c r="J537" i="1"/>
  <c r="J538" i="1"/>
  <c r="J539" i="1"/>
  <c r="J540" i="1"/>
  <c r="J541" i="1"/>
  <c r="J269" i="1"/>
  <c r="J542" i="1"/>
  <c r="J846" i="1"/>
  <c r="J543" i="1"/>
  <c r="J544" i="1"/>
  <c r="J545" i="1"/>
  <c r="J546" i="1"/>
  <c r="J547" i="1"/>
  <c r="J440" i="1"/>
  <c r="J548" i="1"/>
  <c r="J549" i="1"/>
  <c r="J550" i="1"/>
  <c r="J551" i="1"/>
  <c r="J552" i="1"/>
  <c r="J596" i="1"/>
  <c r="J554" i="1"/>
  <c r="J555" i="1"/>
  <c r="J556" i="1"/>
  <c r="J557" i="1"/>
  <c r="J441" i="1"/>
  <c r="J558" i="1"/>
  <c r="J559" i="1"/>
  <c r="J560" i="1"/>
  <c r="J561" i="1"/>
  <c r="J671" i="1"/>
  <c r="J562" i="1"/>
  <c r="J563" i="1"/>
  <c r="J670" i="1"/>
  <c r="J564" i="1"/>
  <c r="J565" i="1"/>
  <c r="J566" i="1"/>
  <c r="J567" i="1"/>
  <c r="J568" i="1"/>
  <c r="J569" i="1"/>
  <c r="J578" i="1"/>
  <c r="J571" i="1"/>
  <c r="J572" i="1"/>
  <c r="J573" i="1"/>
  <c r="J574" i="1"/>
  <c r="J575" i="1"/>
  <c r="J378" i="1"/>
  <c r="J576" i="1"/>
  <c r="J577" i="1"/>
  <c r="J673" i="1"/>
  <c r="J579" i="1"/>
  <c r="J580" i="1"/>
  <c r="J581" i="1"/>
  <c r="J582" i="1"/>
  <c r="J331" i="1"/>
  <c r="J583" i="1"/>
  <c r="J584" i="1"/>
  <c r="J585" i="1"/>
  <c r="J586" i="1"/>
  <c r="J587" i="1"/>
  <c r="J588" i="1"/>
  <c r="J589" i="1"/>
  <c r="J590" i="1"/>
  <c r="J591" i="1"/>
  <c r="J592" i="1"/>
  <c r="J593" i="1"/>
  <c r="J594" i="1"/>
  <c r="J595" i="1"/>
  <c r="J452" i="1"/>
  <c r="J597" i="1"/>
  <c r="J598" i="1"/>
  <c r="J332" i="1"/>
  <c r="J599" i="1"/>
  <c r="J222" i="1"/>
  <c r="J600" i="1"/>
  <c r="J481" i="1"/>
  <c r="J602" i="1"/>
  <c r="J603" i="1"/>
  <c r="J604" i="1"/>
  <c r="J605" i="1"/>
  <c r="J672" i="1"/>
  <c r="J607" i="1"/>
  <c r="J400" i="1"/>
  <c r="J608" i="1"/>
  <c r="J475" i="1"/>
  <c r="J609" i="1"/>
  <c r="J674" i="1"/>
  <c r="J610" i="1"/>
  <c r="J611" i="1"/>
  <c r="J612" i="1"/>
  <c r="J613" i="1"/>
  <c r="J675" i="1"/>
  <c r="J614" i="1"/>
  <c r="J615" i="1"/>
  <c r="J676" i="1"/>
  <c r="J616" i="1"/>
  <c r="J617" i="1"/>
  <c r="J618" i="1"/>
  <c r="J619" i="1"/>
  <c r="J620" i="1"/>
  <c r="J677" i="1"/>
  <c r="J680" i="1"/>
  <c r="J621" i="1"/>
  <c r="J622" i="1"/>
  <c r="J623" i="1"/>
  <c r="J1033" i="1"/>
  <c r="J624" i="1"/>
  <c r="J625" i="1"/>
  <c r="J679" i="1"/>
  <c r="J627" i="1"/>
  <c r="J635" i="1"/>
  <c r="J629" i="1"/>
  <c r="J630" i="1"/>
  <c r="J333" i="1"/>
  <c r="J652" i="1"/>
  <c r="J429" i="1"/>
  <c r="J632" i="1"/>
  <c r="J631" i="1"/>
  <c r="J634" i="1"/>
  <c r="J633" i="1"/>
  <c r="J636" i="1"/>
  <c r="J392" i="1"/>
  <c r="J637" i="1"/>
  <c r="J1069" i="1"/>
  <c r="J639" i="1"/>
  <c r="J640" i="1"/>
  <c r="J1081" i="1"/>
  <c r="J403" i="1"/>
  <c r="J334" i="1"/>
  <c r="J642" i="1"/>
  <c r="J298" i="1"/>
  <c r="J643" i="1"/>
  <c r="J302" i="1"/>
  <c r="J644" i="1"/>
  <c r="J645" i="1"/>
  <c r="J646" i="1"/>
  <c r="J647" i="1"/>
  <c r="J323" i="1"/>
  <c r="J648" i="1"/>
  <c r="J649" i="1"/>
  <c r="J650" i="1"/>
  <c r="J303" i="1"/>
  <c r="J651" i="1"/>
  <c r="J641" i="1"/>
  <c r="J653" i="1"/>
  <c r="J553" i="1"/>
  <c r="J654" i="1"/>
  <c r="J655" i="1"/>
  <c r="J656" i="1"/>
  <c r="J657" i="1"/>
  <c r="J393" i="1"/>
  <c r="J658" i="1"/>
  <c r="J335" i="1"/>
  <c r="J659" i="1"/>
  <c r="J394" i="1"/>
  <c r="J660" i="1"/>
  <c r="J661" i="1"/>
  <c r="J683" i="1"/>
  <c r="J684" i="1"/>
  <c r="J685" i="1"/>
  <c r="J686" i="1"/>
  <c r="J687" i="1"/>
  <c r="J688" i="1"/>
  <c r="J689" i="1"/>
  <c r="J442" i="1"/>
  <c r="J690" i="1"/>
  <c r="J691" i="1"/>
  <c r="J692" i="1"/>
  <c r="J693" i="1"/>
  <c r="J694" i="1"/>
  <c r="J695" i="1"/>
  <c r="J696" i="1"/>
  <c r="J697" i="1"/>
  <c r="J698" i="1"/>
  <c r="J699" i="1"/>
  <c r="J700" i="1"/>
  <c r="J701" i="1"/>
  <c r="J324" i="1"/>
  <c r="J702" i="1"/>
  <c r="J703" i="1"/>
  <c r="J704" i="1"/>
  <c r="J705" i="1"/>
  <c r="J706" i="1"/>
  <c r="J707" i="1"/>
  <c r="J708" i="1"/>
  <c r="J709" i="1"/>
  <c r="J710" i="1"/>
  <c r="J711" i="1"/>
  <c r="J712" i="1"/>
  <c r="J713" i="1"/>
  <c r="J714" i="1"/>
  <c r="J715" i="1"/>
  <c r="J716" i="1"/>
  <c r="J717" i="1"/>
  <c r="J718" i="1"/>
  <c r="J719" i="1"/>
  <c r="J720" i="1"/>
  <c r="J721" i="1"/>
  <c r="J722" i="1"/>
  <c r="J723" i="1"/>
  <c r="J724" i="1"/>
  <c r="J725" i="1"/>
  <c r="J726" i="1"/>
  <c r="J727" i="1"/>
  <c r="J728" i="1"/>
  <c r="J729" i="1"/>
  <c r="J730" i="1"/>
  <c r="J731" i="1"/>
  <c r="J732" i="1"/>
  <c r="J733" i="1"/>
  <c r="J734" i="1"/>
  <c r="J735" i="1"/>
  <c r="J736" i="1"/>
  <c r="J737" i="1"/>
  <c r="J738" i="1"/>
  <c r="J739" i="1"/>
  <c r="J740" i="1"/>
  <c r="J741" i="1"/>
  <c r="J742" i="1"/>
  <c r="J743" i="1"/>
  <c r="J744" i="1"/>
  <c r="J745" i="1"/>
  <c r="J746" i="1"/>
  <c r="J747" i="1"/>
  <c r="J748" i="1"/>
  <c r="J749" i="1"/>
  <c r="J750" i="1"/>
  <c r="J751" i="1"/>
  <c r="J752" i="1"/>
  <c r="J753" i="1"/>
  <c r="J754" i="1"/>
  <c r="J755" i="1"/>
  <c r="J756" i="1"/>
  <c r="J757" i="1"/>
  <c r="J758" i="1"/>
  <c r="J759" i="1"/>
  <c r="J760" i="1"/>
  <c r="J761" i="1"/>
  <c r="J762" i="1"/>
  <c r="J763" i="1"/>
  <c r="J667" i="1"/>
  <c r="J764" i="1"/>
  <c r="J765" i="1"/>
  <c r="J766" i="1"/>
  <c r="J767" i="1"/>
  <c r="J768" i="1"/>
  <c r="J769" i="1"/>
  <c r="J770" i="1"/>
  <c r="J771" i="1"/>
  <c r="J772" i="1"/>
  <c r="J773" i="1"/>
  <c r="J774" i="1"/>
  <c r="J668" i="1"/>
  <c r="J775" i="1"/>
  <c r="J776" i="1"/>
  <c r="J777" i="1"/>
  <c r="J778" i="1"/>
  <c r="J779" i="1"/>
  <c r="J780" i="1"/>
  <c r="J781" i="1"/>
  <c r="J782" i="1"/>
  <c r="J783" i="1"/>
  <c r="J784" i="1"/>
  <c r="J785" i="1"/>
  <c r="J786" i="1"/>
  <c r="J787" i="1"/>
  <c r="J788" i="1"/>
  <c r="J789" i="1"/>
  <c r="J790" i="1"/>
  <c r="J791" i="1"/>
  <c r="J792" i="1"/>
  <c r="J793" i="1"/>
  <c r="J794" i="1"/>
  <c r="J795" i="1"/>
  <c r="J796" i="1"/>
  <c r="J797" i="1"/>
  <c r="J798" i="1"/>
  <c r="J799" i="1"/>
  <c r="J800" i="1"/>
  <c r="J801" i="1"/>
  <c r="J802" i="1"/>
  <c r="J803" i="1"/>
  <c r="J804" i="1"/>
  <c r="J805" i="1"/>
  <c r="J806" i="1"/>
  <c r="J807" i="1"/>
  <c r="J808" i="1"/>
  <c r="J809" i="1"/>
  <c r="J810" i="1"/>
  <c r="J811" i="1"/>
  <c r="J812" i="1"/>
  <c r="J813" i="1"/>
  <c r="J814" i="1"/>
  <c r="J815" i="1"/>
  <c r="J816" i="1"/>
  <c r="J817" i="1"/>
  <c r="J818" i="1"/>
  <c r="J819" i="1"/>
  <c r="J820" i="1"/>
  <c r="J821" i="1"/>
  <c r="J822" i="1"/>
  <c r="J823" i="1"/>
  <c r="J824" i="1"/>
  <c r="J825" i="1"/>
  <c r="J826" i="1"/>
  <c r="J827" i="1"/>
  <c r="J828" i="1"/>
  <c r="J829" i="1"/>
  <c r="J830" i="1"/>
  <c r="J831" i="1"/>
  <c r="J832" i="1"/>
  <c r="J833" i="1"/>
  <c r="J834" i="1"/>
  <c r="J835" i="1"/>
  <c r="J836" i="1"/>
  <c r="J837" i="1"/>
  <c r="J838" i="1"/>
  <c r="J839" i="1"/>
  <c r="J840" i="1"/>
  <c r="J841" i="1"/>
  <c r="J842" i="1"/>
  <c r="J843" i="1"/>
  <c r="J844" i="1"/>
  <c r="J845" i="1"/>
  <c r="J682" i="1"/>
  <c r="J847" i="1"/>
  <c r="J848" i="1"/>
  <c r="J849" i="1"/>
  <c r="J850" i="1"/>
  <c r="J851" i="1"/>
  <c r="J852" i="1"/>
  <c r="J853" i="1"/>
  <c r="J854" i="1"/>
  <c r="J855" i="1"/>
  <c r="J856" i="1"/>
  <c r="J857" i="1"/>
  <c r="J858" i="1"/>
  <c r="J859" i="1"/>
  <c r="J860" i="1"/>
  <c r="J861" i="1"/>
  <c r="J862" i="1"/>
  <c r="J863" i="1"/>
  <c r="J864" i="1"/>
  <c r="J865" i="1"/>
  <c r="J866" i="1"/>
  <c r="J867" i="1"/>
  <c r="J868" i="1"/>
  <c r="J869" i="1"/>
  <c r="J870" i="1"/>
  <c r="J871" i="1"/>
  <c r="J872" i="1"/>
  <c r="J873" i="1"/>
  <c r="J874" i="1"/>
  <c r="J875" i="1"/>
  <c r="J876" i="1"/>
  <c r="J877" i="1"/>
  <c r="J878" i="1"/>
  <c r="J662" i="1"/>
  <c r="J879" i="1"/>
  <c r="J880" i="1"/>
  <c r="J881" i="1"/>
  <c r="J882" i="1"/>
  <c r="J883" i="1"/>
  <c r="J884" i="1"/>
  <c r="J885" i="1"/>
  <c r="J886" i="1"/>
  <c r="J887" i="1"/>
  <c r="J888" i="1"/>
  <c r="J889" i="1"/>
  <c r="J890" i="1"/>
  <c r="J891" i="1"/>
  <c r="J892" i="1"/>
  <c r="J893" i="1"/>
  <c r="J894" i="1"/>
  <c r="J895" i="1"/>
  <c r="J896" i="1"/>
  <c r="J897" i="1"/>
  <c r="J898" i="1"/>
  <c r="J899" i="1"/>
  <c r="J900" i="1"/>
  <c r="J901" i="1"/>
  <c r="J902" i="1"/>
  <c r="J903" i="1"/>
  <c r="J904" i="1"/>
  <c r="J905" i="1"/>
  <c r="J906" i="1"/>
  <c r="J907" i="1"/>
  <c r="J908" i="1"/>
  <c r="J909" i="1"/>
  <c r="J910" i="1"/>
  <c r="J911" i="1"/>
  <c r="J912" i="1"/>
  <c r="J913" i="1"/>
  <c r="J914" i="1"/>
  <c r="J915" i="1"/>
  <c r="J916" i="1"/>
  <c r="J917" i="1"/>
  <c r="J918" i="1"/>
  <c r="J919" i="1"/>
  <c r="J920" i="1"/>
  <c r="J921" i="1"/>
  <c r="J922" i="1"/>
  <c r="J923" i="1"/>
  <c r="J924" i="1"/>
  <c r="J925" i="1"/>
  <c r="J926" i="1"/>
  <c r="J927" i="1"/>
  <c r="J928" i="1"/>
  <c r="J929" i="1"/>
  <c r="J930" i="1"/>
  <c r="J931" i="1"/>
  <c r="J932" i="1"/>
  <c r="J933" i="1"/>
  <c r="J934" i="1"/>
  <c r="J935" i="1"/>
  <c r="J936" i="1"/>
  <c r="J937" i="1"/>
  <c r="J938" i="1"/>
  <c r="J939" i="1"/>
  <c r="J940" i="1"/>
  <c r="J941" i="1"/>
  <c r="J942" i="1"/>
  <c r="J943" i="1"/>
  <c r="J944" i="1"/>
  <c r="J945" i="1"/>
  <c r="J946" i="1"/>
  <c r="J947" i="1"/>
  <c r="J948" i="1"/>
  <c r="J949" i="1"/>
  <c r="J950" i="1"/>
  <c r="J951" i="1"/>
  <c r="J952" i="1"/>
  <c r="J953" i="1"/>
  <c r="J954" i="1"/>
  <c r="J955" i="1"/>
  <c r="J956" i="1"/>
  <c r="J957" i="1"/>
  <c r="J958" i="1"/>
  <c r="J959" i="1"/>
  <c r="J960" i="1"/>
  <c r="J961" i="1"/>
  <c r="J962" i="1"/>
  <c r="J963" i="1"/>
  <c r="J964" i="1"/>
  <c r="J965" i="1"/>
  <c r="J966" i="1"/>
  <c r="J967" i="1"/>
  <c r="J968" i="1"/>
  <c r="J969" i="1"/>
  <c r="J970" i="1"/>
  <c r="J971" i="1"/>
  <c r="J972" i="1"/>
  <c r="J973" i="1"/>
  <c r="J974" i="1"/>
  <c r="J975" i="1"/>
  <c r="J976" i="1"/>
  <c r="J977" i="1"/>
  <c r="J978" i="1"/>
  <c r="J979" i="1"/>
  <c r="J980" i="1"/>
  <c r="J981" i="1"/>
  <c r="J982" i="1"/>
  <c r="J983" i="1"/>
  <c r="J984" i="1"/>
  <c r="J985" i="1"/>
  <c r="J986" i="1"/>
  <c r="J987" i="1"/>
  <c r="J988" i="1"/>
  <c r="J989" i="1"/>
  <c r="J990" i="1"/>
  <c r="J991" i="1"/>
  <c r="J992" i="1"/>
  <c r="J993" i="1"/>
  <c r="J994" i="1"/>
  <c r="J995" i="1"/>
  <c r="J996" i="1"/>
  <c r="J997" i="1"/>
  <c r="J998" i="1"/>
  <c r="J999" i="1"/>
  <c r="J1000" i="1"/>
  <c r="J1001" i="1"/>
  <c r="J1002" i="1"/>
  <c r="J1003" i="1"/>
  <c r="J1004" i="1"/>
  <c r="J1005" i="1"/>
  <c r="J1006" i="1"/>
  <c r="J1007" i="1"/>
  <c r="J1008" i="1"/>
  <c r="J1009" i="1"/>
  <c r="J1010" i="1"/>
  <c r="J1011" i="1"/>
  <c r="J1012" i="1"/>
  <c r="J1013" i="1"/>
  <c r="J1014" i="1"/>
  <c r="J1015" i="1"/>
  <c r="J1016" i="1"/>
  <c r="J1017" i="1"/>
  <c r="J681" i="1"/>
  <c r="J1019" i="1"/>
  <c r="J1020" i="1"/>
  <c r="J1021" i="1"/>
  <c r="J1022" i="1"/>
  <c r="J1023" i="1"/>
  <c r="J1024" i="1"/>
  <c r="J468" i="1"/>
  <c r="J1026" i="1"/>
  <c r="J1027" i="1"/>
  <c r="J1028" i="1"/>
  <c r="J1029" i="1"/>
  <c r="J1030" i="1"/>
  <c r="J1031" i="1"/>
  <c r="J1120" i="1"/>
  <c r="J1204" i="1"/>
  <c r="J1034" i="1"/>
  <c r="J1035" i="1"/>
  <c r="J1036" i="1"/>
  <c r="J1037" i="1"/>
  <c r="J1038" i="1"/>
  <c r="J1124" i="1"/>
  <c r="J1040" i="1"/>
  <c r="J1041" i="1"/>
  <c r="J1042" i="1"/>
  <c r="J1043" i="1"/>
  <c r="J1044" i="1"/>
  <c r="J1045" i="1"/>
  <c r="J1127" i="1"/>
  <c r="J1047" i="1"/>
  <c r="J1048" i="1"/>
  <c r="J1049" i="1"/>
  <c r="J1050" i="1"/>
  <c r="J1051" i="1"/>
  <c r="J1052" i="1"/>
  <c r="J1018" i="1"/>
  <c r="J1054" i="1"/>
  <c r="J1055" i="1"/>
  <c r="J1056" i="1"/>
  <c r="J1057" i="1"/>
  <c r="J1058" i="1"/>
  <c r="J1032" i="1"/>
  <c r="J1060" i="1"/>
  <c r="J1061" i="1"/>
  <c r="J1062" i="1"/>
  <c r="J1095" i="1"/>
  <c r="J1064" i="1"/>
  <c r="J1065" i="1"/>
  <c r="J1066" i="1"/>
  <c r="J1067" i="1"/>
  <c r="J1068" i="1"/>
  <c r="J1101" i="1"/>
  <c r="J1070" i="1"/>
  <c r="J1071" i="1"/>
  <c r="J1072" i="1"/>
  <c r="J1073" i="1"/>
  <c r="J1106" i="1"/>
  <c r="J1075" i="1"/>
  <c r="J1076" i="1"/>
  <c r="J1077" i="1"/>
  <c r="J1078" i="1"/>
  <c r="J1079" i="1"/>
  <c r="J1080" i="1"/>
  <c r="J1111" i="1"/>
  <c r="J1082" i="1"/>
  <c r="J1083" i="1"/>
  <c r="J1084" i="1"/>
  <c r="J1085" i="1"/>
  <c r="J1086" i="1"/>
  <c r="J1087" i="1"/>
  <c r="J1088" i="1"/>
  <c r="J1089" i="1"/>
  <c r="J1090" i="1"/>
  <c r="J1046" i="1"/>
  <c r="J1092" i="1"/>
  <c r="J1093" i="1"/>
  <c r="J1094" i="1"/>
  <c r="J1059" i="1"/>
  <c r="J1096" i="1"/>
  <c r="J1097" i="1"/>
  <c r="J1098" i="1"/>
  <c r="J1099" i="1"/>
  <c r="J1100" i="1"/>
  <c r="J1074" i="1"/>
  <c r="J1102" i="1"/>
  <c r="J1103" i="1"/>
  <c r="J1104" i="1"/>
  <c r="J1105" i="1"/>
  <c r="J626" i="1"/>
  <c r="J1107" i="1"/>
  <c r="J1108" i="1"/>
  <c r="J1109" i="1"/>
  <c r="J1110" i="1"/>
  <c r="J1063" i="1"/>
  <c r="J1112" i="1"/>
  <c r="J1113" i="1"/>
  <c r="J1114" i="1"/>
  <c r="J1115" i="1"/>
  <c r="J1116" i="1"/>
  <c r="J1117" i="1"/>
  <c r="J1091" i="1"/>
  <c r="J1119" i="1"/>
  <c r="J1053" i="1"/>
  <c r="J1121" i="1"/>
  <c r="J1122" i="1"/>
  <c r="J1123" i="1"/>
  <c r="J1129" i="1"/>
  <c r="J1125" i="1"/>
  <c r="J1126" i="1"/>
  <c r="J1132" i="1"/>
  <c r="J1128" i="1"/>
  <c r="J1039" i="1"/>
  <c r="J1130" i="1"/>
  <c r="J1131" i="1"/>
  <c r="J1025" i="1"/>
  <c r="J1133" i="1"/>
  <c r="J1134" i="1"/>
  <c r="J1135" i="1"/>
  <c r="J1136" i="1"/>
  <c r="J1137" i="1"/>
  <c r="J1138" i="1"/>
  <c r="J1139" i="1"/>
  <c r="J1140" i="1"/>
  <c r="J1141" i="1"/>
  <c r="J1142" i="1"/>
  <c r="J1143" i="1"/>
  <c r="J1144" i="1"/>
  <c r="J1145" i="1"/>
  <c r="J1146" i="1"/>
  <c r="J1147" i="1"/>
  <c r="J1148" i="1"/>
  <c r="J1149" i="1"/>
  <c r="J1150" i="1"/>
  <c r="J1151" i="1"/>
  <c r="J1152" i="1"/>
  <c r="J1153" i="1"/>
  <c r="J1154" i="1"/>
  <c r="J1155" i="1"/>
  <c r="J1156" i="1"/>
  <c r="J1157" i="1"/>
  <c r="J1158" i="1"/>
  <c r="J1159" i="1"/>
  <c r="J1160" i="1"/>
  <c r="J1161" i="1"/>
  <c r="J1162" i="1"/>
  <c r="J1163" i="1"/>
  <c r="J1164" i="1"/>
  <c r="J1165" i="1"/>
  <c r="J1166" i="1"/>
  <c r="J1167" i="1"/>
  <c r="J1168" i="1"/>
  <c r="J1169" i="1"/>
  <c r="J1170" i="1"/>
  <c r="J1171" i="1"/>
  <c r="J1172" i="1"/>
  <c r="J1173" i="1"/>
  <c r="J1174" i="1"/>
  <c r="J1175" i="1"/>
  <c r="J1176" i="1"/>
  <c r="J1177" i="1"/>
  <c r="J1178" i="1"/>
  <c r="J1179" i="1"/>
  <c r="J1180" i="1"/>
  <c r="J1181" i="1"/>
  <c r="J1182" i="1"/>
  <c r="J1183" i="1"/>
  <c r="J1184" i="1"/>
  <c r="J1185" i="1"/>
  <c r="J3" i="1"/>
  <c r="CP1039" i="1" l="1"/>
  <c r="CP661" i="1"/>
  <c r="CP744" i="1"/>
  <c r="CP850" i="1"/>
  <c r="CP913" i="1"/>
  <c r="CP953" i="1"/>
  <c r="CP997" i="1"/>
  <c r="CP1041" i="1"/>
  <c r="CP1111" i="1"/>
  <c r="CP1121" i="1"/>
  <c r="CP701" i="1"/>
  <c r="CP806" i="1"/>
  <c r="CP870" i="1"/>
  <c r="CP1161" i="1"/>
  <c r="CP667" i="1"/>
  <c r="CP826" i="1"/>
  <c r="CP933" i="1"/>
  <c r="CP977" i="1"/>
  <c r="CP1017" i="1"/>
  <c r="CP1061" i="1"/>
  <c r="CP1105" i="1"/>
  <c r="CP697" i="1"/>
  <c r="CP740" i="1"/>
  <c r="CP778" i="1"/>
  <c r="CP822" i="1"/>
  <c r="CP866" i="1"/>
  <c r="CP905" i="1"/>
  <c r="CP1153" i="1"/>
  <c r="CP1125" i="1"/>
  <c r="CP1145" i="1"/>
  <c r="CP1169" i="1"/>
  <c r="CP129" i="1"/>
  <c r="CP593" i="1"/>
  <c r="CP177" i="1"/>
  <c r="CP669" i="1"/>
  <c r="CP259" i="1"/>
  <c r="CP397" i="1"/>
  <c r="CP106" i="1"/>
  <c r="CP549" i="1"/>
  <c r="CP479" i="1"/>
  <c r="CP136" i="1"/>
  <c r="CP90" i="1"/>
  <c r="CP23" i="1"/>
  <c r="CP436" i="1"/>
  <c r="CL390" i="1"/>
  <c r="CM390" i="1" s="1"/>
  <c r="CN390" i="1" s="1"/>
  <c r="CO390" i="1" s="1"/>
  <c r="CL320" i="1"/>
  <c r="CM320" i="1" s="1"/>
  <c r="CN320" i="1" s="1"/>
  <c r="CO320" i="1" s="1"/>
  <c r="CL185" i="1"/>
  <c r="CM185" i="1" s="1"/>
  <c r="CN185" i="1" s="1"/>
  <c r="CO185" i="1" s="1"/>
  <c r="CL114" i="1"/>
  <c r="CM114" i="1" s="1"/>
  <c r="CN114" i="1" s="1"/>
  <c r="CO114" i="1" s="1"/>
  <c r="CP208" i="1"/>
  <c r="CP564" i="1"/>
  <c r="CP56" i="1"/>
  <c r="CP254" i="1"/>
  <c r="CP619" i="1"/>
  <c r="CP645" i="1"/>
  <c r="CP38" i="1"/>
  <c r="CP340" i="1"/>
  <c r="CP672" i="1"/>
  <c r="CP228" i="1"/>
  <c r="CP537" i="1"/>
  <c r="CP110" i="1"/>
  <c r="CP148" i="1"/>
  <c r="CP352" i="1"/>
  <c r="CP280" i="1"/>
  <c r="CP708" i="1"/>
  <c r="CP748" i="1"/>
  <c r="CP790" i="1"/>
  <c r="CP834" i="1"/>
  <c r="CP874" i="1"/>
  <c r="CP917" i="1"/>
  <c r="CP961" i="1"/>
  <c r="CP1001" i="1"/>
  <c r="CP1045" i="1"/>
  <c r="CP1089" i="1"/>
  <c r="CP531" i="1"/>
  <c r="CP585" i="1"/>
  <c r="CP71" i="1"/>
  <c r="CP146" i="1"/>
  <c r="CP171" i="1"/>
  <c r="CP466" i="1"/>
  <c r="CP371" i="1"/>
  <c r="CP471" i="1"/>
  <c r="CP523" i="1"/>
  <c r="CP577" i="1"/>
  <c r="CP636" i="1"/>
  <c r="CP302" i="1"/>
  <c r="CP693" i="1"/>
  <c r="CP712" i="1"/>
  <c r="CP732" i="1"/>
  <c r="CP756" i="1"/>
  <c r="CP668" i="1"/>
  <c r="CP794" i="1"/>
  <c r="CP818" i="1"/>
  <c r="CP838" i="1"/>
  <c r="CP858" i="1"/>
  <c r="CP881" i="1"/>
  <c r="CP901" i="1"/>
  <c r="CP921" i="1"/>
  <c r="CP945" i="1"/>
  <c r="CP965" i="1"/>
  <c r="CP985" i="1"/>
  <c r="CP1009" i="1"/>
  <c r="CP1029" i="1"/>
  <c r="CP1049" i="1"/>
  <c r="CP1073" i="1"/>
  <c r="CP1093" i="1"/>
  <c r="CP55" i="1"/>
  <c r="CP105" i="1"/>
  <c r="CP135" i="1"/>
  <c r="CP274" i="1"/>
  <c r="CP424" i="1"/>
  <c r="CP387" i="1"/>
  <c r="CP509" i="1"/>
  <c r="CP670" i="1"/>
  <c r="CP618" i="1"/>
  <c r="CP24" i="1"/>
  <c r="CP115" i="1"/>
  <c r="CP151" i="1"/>
  <c r="CP354" i="1"/>
  <c r="CP476" i="1"/>
  <c r="CP427" i="1"/>
  <c r="CP480" i="1"/>
  <c r="CP538" i="1"/>
  <c r="CP594" i="1"/>
  <c r="CP14" i="1"/>
  <c r="CP505" i="1"/>
  <c r="CP474" i="1"/>
  <c r="CP530" i="1"/>
  <c r="CP584" i="1"/>
  <c r="CP686" i="1"/>
  <c r="CP728" i="1"/>
  <c r="CP771" i="1"/>
  <c r="CP810" i="1"/>
  <c r="CP854" i="1"/>
  <c r="CP897" i="1"/>
  <c r="CP937" i="1"/>
  <c r="CP981" i="1"/>
  <c r="CP468" i="1"/>
  <c r="CP1065" i="1"/>
  <c r="CP1109" i="1"/>
  <c r="CP15" i="1"/>
  <c r="CP75" i="1"/>
  <c r="CP128" i="1"/>
  <c r="CP173" i="1"/>
  <c r="CP212" i="1"/>
  <c r="CP455" i="1"/>
  <c r="CP299" i="1"/>
  <c r="CP48" i="1"/>
  <c r="CP97" i="1"/>
  <c r="CP189" i="1"/>
  <c r="CP240" i="1"/>
  <c r="CP250" i="1"/>
  <c r="CP433" i="1"/>
  <c r="CP502" i="1"/>
  <c r="CP558" i="1"/>
  <c r="CP613" i="1"/>
  <c r="CP46" i="1"/>
  <c r="CP119" i="1"/>
  <c r="CP202" i="1"/>
  <c r="CP181" i="1"/>
  <c r="CP249" i="1"/>
  <c r="CP464" i="1"/>
  <c r="CP500" i="1"/>
  <c r="CP557" i="1"/>
  <c r="CP611" i="1"/>
  <c r="CP647" i="1"/>
  <c r="CP47" i="1"/>
  <c r="CP120" i="1"/>
  <c r="CP166" i="1"/>
  <c r="CP239" i="1"/>
  <c r="CP423" i="1"/>
  <c r="CP465" i="1"/>
  <c r="CP501" i="1"/>
  <c r="CP441" i="1"/>
  <c r="CP612" i="1"/>
  <c r="CP303" i="1"/>
  <c r="CP16" i="1"/>
  <c r="CP76" i="1"/>
  <c r="CP149" i="1"/>
  <c r="CP174" i="1"/>
  <c r="CP213" i="1"/>
  <c r="CP426" i="1"/>
  <c r="CP301" i="1"/>
  <c r="CP532" i="1"/>
  <c r="CP586" i="1"/>
  <c r="CP651" i="1"/>
  <c r="CP1184" i="1"/>
  <c r="CP5" i="1"/>
  <c r="CP30" i="1"/>
  <c r="CP108" i="1"/>
  <c r="CP78" i="1"/>
  <c r="CP143" i="1"/>
  <c r="CP132" i="1"/>
  <c r="CP196" i="1"/>
  <c r="CP205" i="1"/>
  <c r="CP411" i="1"/>
  <c r="CP416" i="1"/>
  <c r="CP257" i="1"/>
  <c r="CP321" i="1"/>
  <c r="CP467" i="1"/>
  <c r="CP486" i="1"/>
  <c r="CP516" i="1"/>
  <c r="CP846" i="1"/>
  <c r="CP578" i="1"/>
  <c r="CP599" i="1"/>
  <c r="CP639" i="1"/>
  <c r="CP7" i="1"/>
  <c r="CP39" i="1"/>
  <c r="CP69" i="1"/>
  <c r="CP91" i="1"/>
  <c r="CP350" i="1"/>
  <c r="CP270" i="1"/>
  <c r="CP407" i="1"/>
  <c r="CP178" i="1"/>
  <c r="CP336" i="1"/>
  <c r="CP421" i="1"/>
  <c r="CP372" i="1"/>
  <c r="CP260" i="1"/>
  <c r="CP439" i="1"/>
  <c r="CP493" i="1"/>
  <c r="CP524" i="1"/>
  <c r="CP550" i="1"/>
  <c r="CP673" i="1"/>
  <c r="CP607" i="1"/>
  <c r="CP644" i="1"/>
  <c r="CP8" i="1"/>
  <c r="CP40" i="1"/>
  <c r="CP70" i="1"/>
  <c r="CP92" i="1"/>
  <c r="CP201" i="1"/>
  <c r="CP163" i="1"/>
  <c r="CP140" i="1"/>
  <c r="CP410" i="1"/>
  <c r="CP278" i="1"/>
  <c r="CP247" i="1"/>
  <c r="CP315" i="1"/>
  <c r="CP261" i="1"/>
  <c r="CP264" i="1"/>
  <c r="CP494" i="1"/>
  <c r="CP525" i="1"/>
  <c r="CP551" i="1"/>
  <c r="CP579" i="1"/>
  <c r="CP400" i="1"/>
  <c r="CP22" i="1"/>
  <c r="CP54" i="1"/>
  <c r="CP113" i="1"/>
  <c r="CP101" i="1"/>
  <c r="CP161" i="1"/>
  <c r="CP194" i="1"/>
  <c r="CP242" i="1"/>
  <c r="CP273" i="1"/>
  <c r="CP322" i="1"/>
  <c r="CP310" i="1"/>
  <c r="CP290" i="1"/>
  <c r="CP435" i="1"/>
  <c r="CP478" i="1"/>
  <c r="CP508" i="1"/>
  <c r="CP391" i="1"/>
  <c r="CP563" i="1"/>
  <c r="CP592" i="1"/>
  <c r="CP617" i="1"/>
  <c r="CP31" i="1"/>
  <c r="CP62" i="1"/>
  <c r="CP116" i="1"/>
  <c r="CP144" i="1"/>
  <c r="CP162" i="1"/>
  <c r="CP197" i="1"/>
  <c r="CP232" i="1"/>
  <c r="CP366" i="1"/>
  <c r="CP284" i="1"/>
  <c r="CP313" i="1"/>
  <c r="CP258" i="1"/>
  <c r="CP1118" i="1"/>
  <c r="CP463" i="1"/>
  <c r="CP517" i="1"/>
  <c r="CP543" i="1"/>
  <c r="CP571" i="1"/>
  <c r="CP222" i="1"/>
  <c r="CP1033" i="1"/>
  <c r="CP640" i="1"/>
  <c r="CP32" i="1"/>
  <c r="CP68" i="1"/>
  <c r="CP104" i="1"/>
  <c r="CP145" i="1"/>
  <c r="CP155" i="1"/>
  <c r="CP225" i="1"/>
  <c r="CP233" i="1"/>
  <c r="CP210" i="1"/>
  <c r="CP417" i="1"/>
  <c r="CP314" i="1"/>
  <c r="CP329" i="1"/>
  <c r="CP347" i="1"/>
  <c r="CP488" i="1"/>
  <c r="CP518" i="1"/>
  <c r="CP544" i="1"/>
  <c r="CP572" i="1"/>
  <c r="CP600" i="1"/>
  <c r="CP624" i="1"/>
  <c r="CP6" i="1"/>
  <c r="CP679" i="1"/>
  <c r="CP632" i="1"/>
  <c r="CP653" i="1"/>
  <c r="CP627" i="1"/>
  <c r="CP631" i="1"/>
  <c r="CP553" i="1"/>
  <c r="CP659" i="1"/>
  <c r="CP687" i="1"/>
  <c r="CP694" i="1"/>
  <c r="CP324" i="1"/>
  <c r="CP709" i="1"/>
  <c r="CP717" i="1"/>
  <c r="CP725" i="1"/>
  <c r="CP733" i="1"/>
  <c r="CP741" i="1"/>
  <c r="CP749" i="1"/>
  <c r="CP757" i="1"/>
  <c r="CP764" i="1"/>
  <c r="CP772" i="1"/>
  <c r="CP779" i="1"/>
  <c r="CP787" i="1"/>
  <c r="CP795" i="1"/>
  <c r="CP803" i="1"/>
  <c r="CP811" i="1"/>
  <c r="CP819" i="1"/>
  <c r="CP827" i="1"/>
  <c r="CP835" i="1"/>
  <c r="CP843" i="1"/>
  <c r="CP851" i="1"/>
  <c r="CP859" i="1"/>
  <c r="CP867" i="1"/>
  <c r="CP875" i="1"/>
  <c r="CP882" i="1"/>
  <c r="CP890" i="1"/>
  <c r="CP898" i="1"/>
  <c r="CP906" i="1"/>
  <c r="CP914" i="1"/>
  <c r="CP922" i="1"/>
  <c r="CP930" i="1"/>
  <c r="CP938" i="1"/>
  <c r="CP946" i="1"/>
  <c r="CP954" i="1"/>
  <c r="CP962" i="1"/>
  <c r="CP970" i="1"/>
  <c r="CP978" i="1"/>
  <c r="CP986" i="1"/>
  <c r="CP994" i="1"/>
  <c r="CP1002" i="1"/>
  <c r="CP1010" i="1"/>
  <c r="CP681" i="1"/>
  <c r="CP1026" i="1"/>
  <c r="CP1034" i="1"/>
  <c r="CP1042" i="1"/>
  <c r="CP1050" i="1"/>
  <c r="CP1058" i="1"/>
  <c r="CP1066" i="1"/>
  <c r="CP1106" i="1"/>
  <c r="CP1082" i="1"/>
  <c r="CP1090" i="1"/>
  <c r="CP1098" i="1"/>
  <c r="CP626" i="1"/>
  <c r="CP1114" i="1"/>
  <c r="CP1122" i="1"/>
  <c r="CP1130" i="1"/>
  <c r="CP1138" i="1"/>
  <c r="CP1146" i="1"/>
  <c r="CP1154" i="1"/>
  <c r="CP1162" i="1"/>
  <c r="CP1170" i="1"/>
  <c r="CP1178" i="1"/>
  <c r="CP3" i="1"/>
  <c r="CP634" i="1"/>
  <c r="CP1081" i="1"/>
  <c r="CP654" i="1"/>
  <c r="CP394" i="1"/>
  <c r="CP688" i="1"/>
  <c r="CP695" i="1"/>
  <c r="CP702" i="1"/>
  <c r="CP710" i="1"/>
  <c r="CP718" i="1"/>
  <c r="CP726" i="1"/>
  <c r="CP734" i="1"/>
  <c r="CP742" i="1"/>
  <c r="CP750" i="1"/>
  <c r="CP758" i="1"/>
  <c r="CP765" i="1"/>
  <c r="CP773" i="1"/>
  <c r="CP780" i="1"/>
  <c r="CP788" i="1"/>
  <c r="CP796" i="1"/>
  <c r="CP804" i="1"/>
  <c r="CP812" i="1"/>
  <c r="CP820" i="1"/>
  <c r="CP828" i="1"/>
  <c r="CP836" i="1"/>
  <c r="CP844" i="1"/>
  <c r="CP852" i="1"/>
  <c r="CP860" i="1"/>
  <c r="CP868" i="1"/>
  <c r="CP876" i="1"/>
  <c r="CP883" i="1"/>
  <c r="CP891" i="1"/>
  <c r="CP899" i="1"/>
  <c r="CP907" i="1"/>
  <c r="CP915" i="1"/>
  <c r="CP923" i="1"/>
  <c r="CP931" i="1"/>
  <c r="CP939" i="1"/>
  <c r="CP947" i="1"/>
  <c r="CP955" i="1"/>
  <c r="CP963" i="1"/>
  <c r="CP971" i="1"/>
  <c r="CP979" i="1"/>
  <c r="CP987" i="1"/>
  <c r="CP995" i="1"/>
  <c r="CP1003" i="1"/>
  <c r="CP1011" i="1"/>
  <c r="CP1019" i="1"/>
  <c r="CP1027" i="1"/>
  <c r="CP1035" i="1"/>
  <c r="CP1043" i="1"/>
  <c r="CP1051" i="1"/>
  <c r="CP1032" i="1"/>
  <c r="CP1067" i="1"/>
  <c r="CP1075" i="1"/>
  <c r="CP1083" i="1"/>
  <c r="CP1046" i="1"/>
  <c r="CP1099" i="1"/>
  <c r="CP1107" i="1"/>
  <c r="CP1115" i="1"/>
  <c r="CP1123" i="1"/>
  <c r="CP1131" i="1"/>
  <c r="CP1139" i="1"/>
  <c r="CP1147" i="1"/>
  <c r="CP1155" i="1"/>
  <c r="CP1163" i="1"/>
  <c r="CP1171" i="1"/>
  <c r="CP1179" i="1"/>
  <c r="CP9" i="1"/>
  <c r="CP17" i="1"/>
  <c r="CP25" i="1"/>
  <c r="CP33" i="1"/>
  <c r="CP41" i="1"/>
  <c r="CP49" i="1"/>
  <c r="CP57" i="1"/>
  <c r="CP64" i="1"/>
  <c r="CP79" i="1"/>
  <c r="CP82" i="1"/>
  <c r="CP77" i="1"/>
  <c r="CP88" i="1"/>
  <c r="CP80" i="1"/>
  <c r="CP98" i="1"/>
  <c r="CP107" i="1"/>
  <c r="CP125" i="1"/>
  <c r="CP405" i="1"/>
  <c r="CP150" i="1"/>
  <c r="CP130" i="1"/>
  <c r="CP156" i="1"/>
  <c r="CP186" i="1"/>
  <c r="CP190" i="1"/>
  <c r="CP176" i="1"/>
  <c r="CP138" i="1"/>
  <c r="CP141" i="1"/>
  <c r="CP353" i="1"/>
  <c r="CP229" i="1"/>
  <c r="CP211" i="1"/>
  <c r="CP236" i="1"/>
  <c r="CP241" i="1"/>
  <c r="CP275" i="1"/>
  <c r="CP367" i="1"/>
  <c r="CP385" i="1"/>
  <c r="CP338" i="1"/>
  <c r="CP341" i="1"/>
  <c r="CP285" i="1"/>
  <c r="CP306" i="1"/>
  <c r="CP308" i="1"/>
  <c r="CP404" i="1"/>
  <c r="CP288" i="1"/>
  <c r="CP343" i="1"/>
  <c r="CP317" i="1"/>
  <c r="CP344" i="1"/>
  <c r="CP459" i="1"/>
  <c r="CP262" i="1"/>
  <c r="CP358" i="1"/>
  <c r="CP345" i="1"/>
  <c r="CP469" i="1"/>
  <c r="CP472" i="1"/>
  <c r="CP419" i="1"/>
  <c r="CP606" i="1"/>
  <c r="CP489" i="1"/>
  <c r="CP495" i="1"/>
  <c r="CP503" i="1"/>
  <c r="CP511" i="1"/>
  <c r="CP519" i="1"/>
  <c r="CP526" i="1"/>
  <c r="CP533" i="1"/>
  <c r="CP539" i="1"/>
  <c r="CP545" i="1"/>
  <c r="CP552" i="1"/>
  <c r="CP559" i="1"/>
  <c r="CP565" i="1"/>
  <c r="CP573" i="1"/>
  <c r="CP580" i="1"/>
  <c r="CP587" i="1"/>
  <c r="CP595" i="1"/>
  <c r="CP481" i="1"/>
  <c r="CP608" i="1"/>
  <c r="CP675" i="1"/>
  <c r="CP620" i="1"/>
  <c r="CP625" i="1"/>
  <c r="CP429" i="1"/>
  <c r="CP1069" i="1"/>
  <c r="CP643" i="1"/>
  <c r="CP649" i="1"/>
  <c r="CP655" i="1"/>
  <c r="CP660" i="1"/>
  <c r="CP689" i="1"/>
  <c r="CP696" i="1"/>
  <c r="CP703" i="1"/>
  <c r="CP711" i="1"/>
  <c r="CP719" i="1"/>
  <c r="CP727" i="1"/>
  <c r="CP735" i="1"/>
  <c r="CP743" i="1"/>
  <c r="CP751" i="1"/>
  <c r="CP759" i="1"/>
  <c r="CP766" i="1"/>
  <c r="CP774" i="1"/>
  <c r="CP781" i="1"/>
  <c r="CP789" i="1"/>
  <c r="CP797" i="1"/>
  <c r="CP805" i="1"/>
  <c r="CP813" i="1"/>
  <c r="CP821" i="1"/>
  <c r="CP829" i="1"/>
  <c r="CP837" i="1"/>
  <c r="CP845" i="1"/>
  <c r="CP853" i="1"/>
  <c r="CP861" i="1"/>
  <c r="CP869" i="1"/>
  <c r="CP877" i="1"/>
  <c r="CP884" i="1"/>
  <c r="CP892" i="1"/>
  <c r="CP900" i="1"/>
  <c r="CP908" i="1"/>
  <c r="CP916" i="1"/>
  <c r="CP924" i="1"/>
  <c r="CP932" i="1"/>
  <c r="CP940" i="1"/>
  <c r="CP948" i="1"/>
  <c r="CP956" i="1"/>
  <c r="CP964" i="1"/>
  <c r="CP972" i="1"/>
  <c r="CP980" i="1"/>
  <c r="CP988" i="1"/>
  <c r="CP996" i="1"/>
  <c r="CP1004" i="1"/>
  <c r="CP1012" i="1"/>
  <c r="CP1020" i="1"/>
  <c r="CP1028" i="1"/>
  <c r="CP1036" i="1"/>
  <c r="CP1044" i="1"/>
  <c r="CP1052" i="1"/>
  <c r="CP1060" i="1"/>
  <c r="CP1068" i="1"/>
  <c r="CP1076" i="1"/>
  <c r="CP1084" i="1"/>
  <c r="CP1092" i="1"/>
  <c r="CP1100" i="1"/>
  <c r="CP1108" i="1"/>
  <c r="CP1116" i="1"/>
  <c r="CP1129" i="1"/>
  <c r="CP1025" i="1"/>
  <c r="CP1140" i="1"/>
  <c r="CP1148" i="1"/>
  <c r="CP1156" i="1"/>
  <c r="CP1164" i="1"/>
  <c r="CP1172" i="1"/>
  <c r="CP1180" i="1"/>
  <c r="CP4" i="1"/>
  <c r="CP10" i="1"/>
  <c r="CP18" i="1"/>
  <c r="CP26" i="1"/>
  <c r="CP34" i="1"/>
  <c r="CP42" i="1"/>
  <c r="CP50" i="1"/>
  <c r="CP58" i="1"/>
  <c r="CP65" i="1"/>
  <c r="CP72" i="1"/>
  <c r="CP111" i="1"/>
  <c r="CP85" i="1"/>
  <c r="CP89" i="1"/>
  <c r="CP93" i="1"/>
  <c r="CP99" i="1"/>
  <c r="CP102" i="1"/>
  <c r="CP158" i="1"/>
  <c r="CP126" i="1"/>
  <c r="CP406" i="1"/>
  <c r="CP152" i="1"/>
  <c r="CP157" i="1"/>
  <c r="CP187" i="1"/>
  <c r="CP191" i="1"/>
  <c r="CP168" i="1"/>
  <c r="CP198" i="1"/>
  <c r="CP172" i="1"/>
  <c r="CP243" i="1"/>
  <c r="CP230" i="1"/>
  <c r="CP207" i="1"/>
  <c r="CP237" i="1"/>
  <c r="CP182" i="1"/>
  <c r="CP209" i="1"/>
  <c r="CP368" i="1"/>
  <c r="CP396" i="1"/>
  <c r="CP339" i="1"/>
  <c r="CP342" i="1"/>
  <c r="CP286" i="1"/>
  <c r="CP287" i="1"/>
  <c r="CP251" i="1"/>
  <c r="CP255" i="1"/>
  <c r="CP289" i="1"/>
  <c r="CP316" i="1"/>
  <c r="CP456" i="1"/>
  <c r="CP328" i="1"/>
  <c r="CP460" i="1"/>
  <c r="CP263" i="1"/>
  <c r="CP359" i="1"/>
  <c r="CP601" i="1"/>
  <c r="CP348" i="1"/>
  <c r="CP376" i="1"/>
  <c r="CP389" i="1"/>
  <c r="CP482" i="1"/>
  <c r="CP490" i="1"/>
  <c r="CP496" i="1"/>
  <c r="CP504" i="1"/>
  <c r="CP512" i="1"/>
  <c r="CP402" i="1"/>
  <c r="CP527" i="1"/>
  <c r="CP534" i="1"/>
  <c r="CP540" i="1"/>
  <c r="CP546" i="1"/>
  <c r="CP596" i="1"/>
  <c r="CP560" i="1"/>
  <c r="CP566" i="1"/>
  <c r="CP574" i="1"/>
  <c r="CP581" i="1"/>
  <c r="CP588" i="1"/>
  <c r="CP452" i="1"/>
  <c r="CP602" i="1"/>
  <c r="CP475" i="1"/>
  <c r="CP614" i="1"/>
  <c r="CP677" i="1"/>
  <c r="CP334" i="1"/>
  <c r="CP11" i="1"/>
  <c r="CP19" i="1"/>
  <c r="CP27" i="1"/>
  <c r="CP35" i="1"/>
  <c r="CP43" i="1"/>
  <c r="CP51" i="1"/>
  <c r="CP59" i="1"/>
  <c r="CP66" i="1"/>
  <c r="CP73" i="1"/>
  <c r="CP112" i="1"/>
  <c r="CP86" i="1"/>
  <c r="CP117" i="1"/>
  <c r="CP94" i="1"/>
  <c r="CP121" i="1"/>
  <c r="CP123" i="1"/>
  <c r="CP223" i="1"/>
  <c r="CP127" i="1"/>
  <c r="CP224" i="1"/>
  <c r="CP131" i="1"/>
  <c r="CP183" i="1"/>
  <c r="CP164" i="1"/>
  <c r="CP134" i="1"/>
  <c r="CP169" i="1"/>
  <c r="CP170" i="1"/>
  <c r="CP203" i="1"/>
  <c r="CP175" i="1"/>
  <c r="CP408" i="1"/>
  <c r="CP167" i="1"/>
  <c r="CP179" i="1"/>
  <c r="CP244" i="1"/>
  <c r="CP276" i="1"/>
  <c r="CP277" i="1"/>
  <c r="CP206" i="1"/>
  <c r="CP281" i="1"/>
  <c r="CP246" i="1"/>
  <c r="CP418" i="1"/>
  <c r="CP307" i="1"/>
  <c r="CP252" i="1"/>
  <c r="CP311" i="1"/>
  <c r="CP398" i="1"/>
  <c r="CP430" i="1"/>
  <c r="CP355" i="1"/>
  <c r="CP457" i="1"/>
  <c r="CP453" i="1"/>
  <c r="CP357" i="1"/>
  <c r="CP434" i="1"/>
  <c r="CP346" i="1"/>
  <c r="CP360" i="1"/>
  <c r="CP361" i="1"/>
  <c r="CP388" i="1"/>
  <c r="CP483" i="1"/>
  <c r="CP491" i="1"/>
  <c r="CP638" i="1"/>
  <c r="CP510" i="1"/>
  <c r="CP513" i="1"/>
  <c r="CP520" i="1"/>
  <c r="CP330" i="1"/>
  <c r="CP535" i="1"/>
  <c r="CP541" i="1"/>
  <c r="CP547" i="1"/>
  <c r="CP554" i="1"/>
  <c r="CP561" i="1"/>
  <c r="CP567" i="1"/>
  <c r="CP575" i="1"/>
  <c r="CP582" i="1"/>
  <c r="CP589" i="1"/>
  <c r="CP597" i="1"/>
  <c r="CP603" i="1"/>
  <c r="CP609" i="1"/>
  <c r="CP615" i="1"/>
  <c r="CP680" i="1"/>
  <c r="CP642" i="1"/>
  <c r="CP323" i="1"/>
  <c r="CP12" i="1"/>
  <c r="CP20" i="1"/>
  <c r="CP28" i="1"/>
  <c r="CP36" i="1"/>
  <c r="CP44" i="1"/>
  <c r="CP52" i="1"/>
  <c r="CP60" i="1"/>
  <c r="CP109" i="1"/>
  <c r="CP74" i="1"/>
  <c r="CP83" i="1"/>
  <c r="CP87" i="1"/>
  <c r="CP63" i="1"/>
  <c r="CP95" i="1"/>
  <c r="CP122" i="1"/>
  <c r="CP142" i="1"/>
  <c r="CP199" i="1"/>
  <c r="CP363" i="1"/>
  <c r="CP159" i="1"/>
  <c r="CP153" i="1"/>
  <c r="CP133" i="1"/>
  <c r="CP165" i="1"/>
  <c r="CP192" i="1"/>
  <c r="CP137" i="1"/>
  <c r="CP351" i="1"/>
  <c r="CP226" i="1"/>
  <c r="CP227" i="1"/>
  <c r="CP231" i="1"/>
  <c r="CP234" i="1"/>
  <c r="CP238" i="1"/>
  <c r="CP271" i="1"/>
  <c r="CP364" i="1"/>
  <c r="CP245" i="1"/>
  <c r="CP337" i="1"/>
  <c r="CP282" i="1"/>
  <c r="CP415" i="1"/>
  <c r="CP570" i="1"/>
  <c r="CP422" i="1"/>
  <c r="CP309" i="1"/>
  <c r="CP312" i="1"/>
  <c r="CP462" i="1"/>
  <c r="CP428" i="1"/>
  <c r="CP318" i="1"/>
  <c r="CP458" i="1"/>
  <c r="CP461" i="1"/>
  <c r="CP431" i="1"/>
  <c r="CP373" i="1"/>
  <c r="CP437" i="1"/>
  <c r="CP349" i="1"/>
  <c r="CP362" i="1"/>
  <c r="CP487" i="1"/>
  <c r="CP484" i="1"/>
  <c r="CP492" i="1"/>
  <c r="CP498" i="1"/>
  <c r="CP506" i="1"/>
  <c r="CP514" i="1"/>
  <c r="CP521" i="1"/>
  <c r="CP528" i="1"/>
  <c r="CP536" i="1"/>
  <c r="CP269" i="1"/>
  <c r="CP440" i="1"/>
  <c r="CP555" i="1"/>
  <c r="CP671" i="1"/>
  <c r="CP568" i="1"/>
  <c r="CP378" i="1"/>
  <c r="CP331" i="1"/>
  <c r="CP590" i="1"/>
  <c r="CP598" i="1"/>
  <c r="CP604" i="1"/>
  <c r="CP674" i="1"/>
  <c r="CP676" i="1"/>
  <c r="CP621" i="1"/>
  <c r="CP635" i="1"/>
  <c r="CP298" i="1"/>
  <c r="CP648" i="1"/>
  <c r="CP623" i="1"/>
  <c r="CP630" i="1"/>
  <c r="CP650" i="1"/>
  <c r="CP656" i="1"/>
  <c r="CP442" i="1"/>
  <c r="CP704" i="1"/>
  <c r="CP720" i="1"/>
  <c r="CP736" i="1"/>
  <c r="CP752" i="1"/>
  <c r="CP767" i="1"/>
  <c r="CP782" i="1"/>
  <c r="CP798" i="1"/>
  <c r="CP814" i="1"/>
  <c r="CP830" i="1"/>
  <c r="CP682" i="1"/>
  <c r="CP862" i="1"/>
  <c r="CP878" i="1"/>
  <c r="CP893" i="1"/>
  <c r="CP909" i="1"/>
  <c r="CP925" i="1"/>
  <c r="CP941" i="1"/>
  <c r="CP957" i="1"/>
  <c r="CP973" i="1"/>
  <c r="CP989" i="1"/>
  <c r="CP1005" i="1"/>
  <c r="CP1021" i="1"/>
  <c r="CP1037" i="1"/>
  <c r="CP1018" i="1"/>
  <c r="CP1101" i="1"/>
  <c r="CP1085" i="1"/>
  <c r="CP1074" i="1"/>
  <c r="CP1117" i="1"/>
  <c r="CP1133" i="1"/>
  <c r="CP1149" i="1"/>
  <c r="CP1165" i="1"/>
  <c r="CP1181" i="1"/>
  <c r="CP333" i="1"/>
  <c r="CP392" i="1"/>
  <c r="CP657" i="1"/>
  <c r="CP683" i="1"/>
  <c r="CP690" i="1"/>
  <c r="CP698" i="1"/>
  <c r="CP705" i="1"/>
  <c r="CP713" i="1"/>
  <c r="CP721" i="1"/>
  <c r="CP729" i="1"/>
  <c r="CP737" i="1"/>
  <c r="CP745" i="1"/>
  <c r="CP753" i="1"/>
  <c r="CP761" i="1"/>
  <c r="CP768" i="1"/>
  <c r="CP775" i="1"/>
  <c r="CP783" i="1"/>
  <c r="CP791" i="1"/>
  <c r="CP799" i="1"/>
  <c r="CP807" i="1"/>
  <c r="CP815" i="1"/>
  <c r="CP823" i="1"/>
  <c r="CP831" i="1"/>
  <c r="CP839" i="1"/>
  <c r="CP847" i="1"/>
  <c r="CP855" i="1"/>
  <c r="CP863" i="1"/>
  <c r="CP871" i="1"/>
  <c r="CP662" i="1"/>
  <c r="CP886" i="1"/>
  <c r="CP894" i="1"/>
  <c r="CP902" i="1"/>
  <c r="CP910" i="1"/>
  <c r="CP918" i="1"/>
  <c r="CP926" i="1"/>
  <c r="CP934" i="1"/>
  <c r="CP942" i="1"/>
  <c r="CP950" i="1"/>
  <c r="CP958" i="1"/>
  <c r="CP966" i="1"/>
  <c r="CP974" i="1"/>
  <c r="CP982" i="1"/>
  <c r="CP990" i="1"/>
  <c r="CP998" i="1"/>
  <c r="CP1006" i="1"/>
  <c r="CP1014" i="1"/>
  <c r="CP1022" i="1"/>
  <c r="CP1030" i="1"/>
  <c r="CP1038" i="1"/>
  <c r="CP1127" i="1"/>
  <c r="CP1054" i="1"/>
  <c r="CP1062" i="1"/>
  <c r="CP1070" i="1"/>
  <c r="CP1078" i="1"/>
  <c r="CP1086" i="1"/>
  <c r="CP1094" i="1"/>
  <c r="CP1102" i="1"/>
  <c r="CP1110" i="1"/>
  <c r="CP1091" i="1"/>
  <c r="CP1126" i="1"/>
  <c r="CP1134" i="1"/>
  <c r="CP1142" i="1"/>
  <c r="CP1150" i="1"/>
  <c r="CP1158" i="1"/>
  <c r="CP1166" i="1"/>
  <c r="CP1174" i="1"/>
  <c r="CP1182" i="1"/>
  <c r="CP652" i="1"/>
  <c r="CP637" i="1"/>
  <c r="CP393" i="1"/>
  <c r="CP684" i="1"/>
  <c r="CP691" i="1"/>
  <c r="CP699" i="1"/>
  <c r="CP706" i="1"/>
  <c r="CP714" i="1"/>
  <c r="CP722" i="1"/>
  <c r="CP730" i="1"/>
  <c r="CP738" i="1"/>
  <c r="CP746" i="1"/>
  <c r="CP754" i="1"/>
  <c r="CP762" i="1"/>
  <c r="CP769" i="1"/>
  <c r="CP776" i="1"/>
  <c r="CP784" i="1"/>
  <c r="CP792" i="1"/>
  <c r="CP800" i="1"/>
  <c r="CP808" i="1"/>
  <c r="CP816" i="1"/>
  <c r="CP824" i="1"/>
  <c r="CP832" i="1"/>
  <c r="CP840" i="1"/>
  <c r="CP848" i="1"/>
  <c r="CP856" i="1"/>
  <c r="CP864" i="1"/>
  <c r="CP872" i="1"/>
  <c r="CP879" i="1"/>
  <c r="CP887" i="1"/>
  <c r="CP895" i="1"/>
  <c r="CP903" i="1"/>
  <c r="CP911" i="1"/>
  <c r="CP919" i="1"/>
  <c r="CP927" i="1"/>
  <c r="CP935" i="1"/>
  <c r="CP943" i="1"/>
  <c r="CP951" i="1"/>
  <c r="CP959" i="1"/>
  <c r="CP967" i="1"/>
  <c r="CP975" i="1"/>
  <c r="CP983" i="1"/>
  <c r="CP991" i="1"/>
  <c r="CP999" i="1"/>
  <c r="CP1007" i="1"/>
  <c r="CP1015" i="1"/>
  <c r="CP1023" i="1"/>
  <c r="CP1031" i="1"/>
  <c r="CP1124" i="1"/>
  <c r="CP1047" i="1"/>
  <c r="CP1055" i="1"/>
  <c r="CP1095" i="1"/>
  <c r="CP1071" i="1"/>
  <c r="CP1079" i="1"/>
  <c r="CP1087" i="1"/>
  <c r="CP1059" i="1"/>
  <c r="CP1103" i="1"/>
  <c r="CP1063" i="1"/>
  <c r="CP1119" i="1"/>
  <c r="CP1132" i="1"/>
  <c r="CP1135" i="1"/>
  <c r="CP1143" i="1"/>
  <c r="CP1151" i="1"/>
  <c r="CP1159" i="1"/>
  <c r="CP1167" i="1"/>
  <c r="CP1175" i="1"/>
  <c r="CP1183" i="1"/>
  <c r="CP13" i="1"/>
  <c r="CP21" i="1"/>
  <c r="CP29" i="1"/>
  <c r="CP37" i="1"/>
  <c r="CP45" i="1"/>
  <c r="CP53" i="1"/>
  <c r="CP61" i="1"/>
  <c r="CP67" i="1"/>
  <c r="CP81" i="1"/>
  <c r="CP84" i="1"/>
  <c r="CP103" i="1"/>
  <c r="CP118" i="1"/>
  <c r="CP96" i="1"/>
  <c r="CP100" i="1"/>
  <c r="CP124" i="1"/>
  <c r="CP200" i="1"/>
  <c r="CP147" i="1"/>
  <c r="CP160" i="1"/>
  <c r="CP154" i="1"/>
  <c r="CP184" i="1"/>
  <c r="CP188" i="1"/>
  <c r="CP193" i="1"/>
  <c r="CP195" i="1"/>
  <c r="CP139" i="1"/>
  <c r="CP304" i="1"/>
  <c r="CP204" i="1"/>
  <c r="CP409" i="1"/>
  <c r="CP235" i="1"/>
  <c r="CP180" i="1"/>
  <c r="CP272" i="1"/>
  <c r="CP365" i="1"/>
  <c r="CP412" i="1"/>
  <c r="CP279" i="1"/>
  <c r="CP413" i="1"/>
  <c r="CP283" i="1"/>
  <c r="CP420" i="1"/>
  <c r="CP248" i="1"/>
  <c r="CP253" i="1"/>
  <c r="CP256" i="1"/>
  <c r="CP370" i="1"/>
  <c r="CP425" i="1"/>
  <c r="CP319" i="1"/>
  <c r="CP356" i="1"/>
  <c r="CP454" i="1"/>
  <c r="CP432" i="1"/>
  <c r="CP386" i="1"/>
  <c r="CP438" i="1"/>
  <c r="CP470" i="1"/>
  <c r="CP473" i="1"/>
  <c r="CP477" i="1"/>
  <c r="CP485" i="1"/>
  <c r="CP377" i="1"/>
  <c r="CP499" i="1"/>
  <c r="CP507" i="1"/>
  <c r="CP515" i="1"/>
  <c r="CP522" i="1"/>
  <c r="CP529" i="1"/>
  <c r="CP399" i="1"/>
  <c r="CP542" i="1"/>
  <c r="CP548" i="1"/>
  <c r="CP556" i="1"/>
  <c r="CP562" i="1"/>
  <c r="CP569" i="1"/>
  <c r="CP576" i="1"/>
  <c r="CP583" i="1"/>
  <c r="CP591" i="1"/>
  <c r="CP332" i="1"/>
  <c r="CP605" i="1"/>
  <c r="CP610" i="1"/>
  <c r="CP616" i="1"/>
  <c r="CP622" i="1"/>
  <c r="CP629" i="1"/>
  <c r="CP633" i="1"/>
  <c r="CP403" i="1"/>
  <c r="CP646" i="1"/>
  <c r="CP641" i="1"/>
  <c r="CP658" i="1"/>
  <c r="CP685" i="1"/>
  <c r="CP692" i="1"/>
  <c r="CP700" i="1"/>
  <c r="CP707" i="1"/>
  <c r="CP715" i="1"/>
  <c r="CP723" i="1"/>
  <c r="CP731" i="1"/>
  <c r="CP739" i="1"/>
  <c r="CP747" i="1"/>
  <c r="CP755" i="1"/>
  <c r="CP763" i="1"/>
  <c r="CP770" i="1"/>
  <c r="CP777" i="1"/>
  <c r="CP785" i="1"/>
  <c r="CP793" i="1"/>
  <c r="CP801" i="1"/>
  <c r="CP809" i="1"/>
  <c r="CP817" i="1"/>
  <c r="CP825" i="1"/>
  <c r="CP833" i="1"/>
  <c r="CP841" i="1"/>
  <c r="CP849" i="1"/>
  <c r="CP857" i="1"/>
  <c r="CP865" i="1"/>
  <c r="CP873" i="1"/>
  <c r="CP880" i="1"/>
  <c r="CP888" i="1"/>
  <c r="CP896" i="1"/>
  <c r="CP904" i="1"/>
  <c r="CP912" i="1"/>
  <c r="CP920" i="1"/>
  <c r="CP928" i="1"/>
  <c r="CP936" i="1"/>
  <c r="CP944" i="1"/>
  <c r="CP952" i="1"/>
  <c r="CP960" i="1"/>
  <c r="CP968" i="1"/>
  <c r="CP976" i="1"/>
  <c r="CP984" i="1"/>
  <c r="CP992" i="1"/>
  <c r="CP1000" i="1"/>
  <c r="CP1008" i="1"/>
  <c r="CP1016" i="1"/>
  <c r="CP1024" i="1"/>
  <c r="CP1120" i="1"/>
  <c r="CP1040" i="1"/>
  <c r="CP1048" i="1"/>
  <c r="CP1056" i="1"/>
  <c r="CP1064" i="1"/>
  <c r="CP1072" i="1"/>
  <c r="CP1080" i="1"/>
  <c r="CP1088" i="1"/>
  <c r="CP1096" i="1"/>
  <c r="CP1104" i="1"/>
  <c r="CP1112" i="1"/>
  <c r="CP1053" i="1"/>
  <c r="CP1128" i="1"/>
  <c r="CP1136" i="1"/>
  <c r="CP1144" i="1"/>
  <c r="CP1152" i="1"/>
  <c r="CP1160" i="1"/>
  <c r="CP1168" i="1"/>
  <c r="CP185" i="1" l="1"/>
  <c r="CP390" i="1"/>
  <c r="BB3" i="1" l="1"/>
  <c r="BE3" i="1"/>
  <c r="AX3" i="1"/>
  <c r="CP114" i="1"/>
  <c r="CP320" i="1"/>
  <c r="BL3" i="1" l="1"/>
  <c r="AY3" i="1"/>
  <c r="BQ3" i="1"/>
  <c r="BO3" i="1"/>
  <c r="BM3" i="1"/>
  <c r="BN3" i="1"/>
  <c r="BP3" i="1"/>
  <c r="AV3" i="1"/>
  <c r="AZ3" i="1" l="1"/>
  <c r="BR3" i="1"/>
</calcChain>
</file>

<file path=xl/sharedStrings.xml><?xml version="1.0" encoding="utf-8"?>
<sst xmlns="http://schemas.openxmlformats.org/spreadsheetml/2006/main" count="19499" uniqueCount="5129">
  <si>
    <t>UTMD US Equity</t>
  </si>
  <si>
    <t>RLI US Equity</t>
  </si>
  <si>
    <t>TXN US Equity</t>
  </si>
  <si>
    <t>ODFL US Equity</t>
  </si>
  <si>
    <t>EXPE US Equity</t>
  </si>
  <si>
    <t>IDCC US Equity</t>
  </si>
  <si>
    <t>DOCU US Equity</t>
  </si>
  <si>
    <t>PINS US Equity</t>
  </si>
  <si>
    <t>VNT US Equity</t>
  </si>
  <si>
    <t>RPRX US Equity</t>
  </si>
  <si>
    <t>DNB US Equity</t>
  </si>
  <si>
    <t>SHLS US Equity</t>
  </si>
  <si>
    <t>APP US Equity</t>
  </si>
  <si>
    <t>DV US Equity</t>
  </si>
  <si>
    <t>PWSC US Equity</t>
  </si>
  <si>
    <t>SQSP US Equity</t>
  </si>
  <si>
    <t>DOCS US Equity</t>
  </si>
  <si>
    <t>XPOF US Equity</t>
  </si>
  <si>
    <t>INST US Equity</t>
  </si>
  <si>
    <t>OLPX US Equity</t>
  </si>
  <si>
    <t>SEAT US Equity</t>
  </si>
  <si>
    <t>VCSA US Equity</t>
  </si>
  <si>
    <t>ESAB US Equity</t>
  </si>
  <si>
    <t>DBX US Equity</t>
  </si>
  <si>
    <t>ATVI US Equity</t>
  </si>
  <si>
    <t>MSFT US Equity</t>
  </si>
  <si>
    <t>SPGI US Equity</t>
  </si>
  <si>
    <t>OTCM US Equity</t>
  </si>
  <si>
    <t>INTU US Equity</t>
  </si>
  <si>
    <t>MA US Equity</t>
  </si>
  <si>
    <t>HLI US Equity</t>
  </si>
  <si>
    <t>DT US Equity</t>
  </si>
  <si>
    <t>AMP US Equity</t>
  </si>
  <si>
    <t>ZS US Equity</t>
  </si>
  <si>
    <t>ELV US Equity</t>
  </si>
  <si>
    <t>HUM US Equity</t>
  </si>
  <si>
    <t>ANET US Equity</t>
  </si>
  <si>
    <t>VEEV US Equity</t>
  </si>
  <si>
    <t>IPG US Equity</t>
  </si>
  <si>
    <t>ETSY US Equity</t>
  </si>
  <si>
    <t>UI US Equity</t>
  </si>
  <si>
    <t>NVEC US Equity</t>
  </si>
  <si>
    <t>SNPS US Equity</t>
  </si>
  <si>
    <t>FICO US Equity</t>
  </si>
  <si>
    <t>FFIV US Equity</t>
  </si>
  <si>
    <t>MORN US Equity</t>
  </si>
  <si>
    <t>FDS US Equity</t>
  </si>
  <si>
    <t>ZBRA US Equity</t>
  </si>
  <si>
    <t>PAYX US Equity</t>
  </si>
  <si>
    <t>ABBV US Equity</t>
  </si>
  <si>
    <t>AON US Equity</t>
  </si>
  <si>
    <t>MKTX US Equity</t>
  </si>
  <si>
    <t>DFIN US Equity</t>
  </si>
  <si>
    <t>PM US Equity</t>
  </si>
  <si>
    <t>AMGN US Equity</t>
  </si>
  <si>
    <t>KLAC US Equity</t>
  </si>
  <si>
    <t>OFLX US Equity</t>
  </si>
  <si>
    <t>USNA US Equity</t>
  </si>
  <si>
    <t>TER US Equity</t>
  </si>
  <si>
    <t>VRTX US Equity</t>
  </si>
  <si>
    <t>WING US Equity</t>
  </si>
  <si>
    <t>FIZZ US Equity</t>
  </si>
  <si>
    <t>CHE US Equity</t>
  </si>
  <si>
    <t>TTWO US Equity</t>
  </si>
  <si>
    <t>PTC US Equity</t>
  </si>
  <si>
    <t>SOM LN Equity</t>
  </si>
  <si>
    <t>EEFT US Equity</t>
  </si>
  <si>
    <t>TNET US Equity</t>
  </si>
  <si>
    <t>LRCX US Equity</t>
  </si>
  <si>
    <t>MSI US Equity</t>
  </si>
  <si>
    <t>ADP US Equity</t>
  </si>
  <si>
    <t>ROK US Equity</t>
  </si>
  <si>
    <t>AMED US Equity</t>
  </si>
  <si>
    <t>MTCH US Equity</t>
  </si>
  <si>
    <t>FCN US Equity</t>
  </si>
  <si>
    <t>DPZ US Equity</t>
  </si>
  <si>
    <t>YUM US Equity</t>
  </si>
  <si>
    <t>VGR US Equity</t>
  </si>
  <si>
    <t>BBY US Equity</t>
  </si>
  <si>
    <t>WAT US Equity</t>
  </si>
  <si>
    <t>BRK/A US Equity</t>
  </si>
  <si>
    <t>UNH US Equity</t>
  </si>
  <si>
    <t>CL US Equity</t>
  </si>
  <si>
    <t>MAR US Equity</t>
  </si>
  <si>
    <t>MNST US Equity</t>
  </si>
  <si>
    <t>RVLV US Equity</t>
  </si>
  <si>
    <t>AVGO US Equity</t>
  </si>
  <si>
    <t>RHI US Equity</t>
  </si>
  <si>
    <t>QDEL US Equity</t>
  </si>
  <si>
    <t>BRO US Equity</t>
  </si>
  <si>
    <t>V US Equity</t>
  </si>
  <si>
    <t>MCFT US Equity</t>
  </si>
  <si>
    <t>EXPD US Equity</t>
  </si>
  <si>
    <t>EXPO US Equity</t>
  </si>
  <si>
    <t>ROL US Equity</t>
  </si>
  <si>
    <t>NVDA US Equity</t>
  </si>
  <si>
    <t>ENPH US Equity</t>
  </si>
  <si>
    <t>HON US Equity</t>
  </si>
  <si>
    <t>MTD US Equity</t>
  </si>
  <si>
    <t>MAS US Equity</t>
  </si>
  <si>
    <t>PRGS US Equity</t>
  </si>
  <si>
    <t>ALSN US Equity</t>
  </si>
  <si>
    <t>TTEK US Equity</t>
  </si>
  <si>
    <t>MMC US Equity</t>
  </si>
  <si>
    <t>IDXX US Equity</t>
  </si>
  <si>
    <t>AMAT US Equity</t>
  </si>
  <si>
    <t>ANSS US Equity</t>
  </si>
  <si>
    <t>ITW US Equity</t>
  </si>
  <si>
    <t>CSGP US Equity</t>
  </si>
  <si>
    <t>YETI US Equity</t>
  </si>
  <si>
    <t>GPP US Equity</t>
  </si>
  <si>
    <t>JNPR US Equity</t>
  </si>
  <si>
    <t>SEE US Equity</t>
  </si>
  <si>
    <t>CAT US Equity</t>
  </si>
  <si>
    <t>IEX US Equity</t>
  </si>
  <si>
    <t>J US Equity</t>
  </si>
  <si>
    <t>LESL US Equity</t>
  </si>
  <si>
    <t>CLX US Equity</t>
  </si>
  <si>
    <t>LII US Equity</t>
  </si>
  <si>
    <t>EBAY US Equity</t>
  </si>
  <si>
    <t>XPEL US Equity</t>
  </si>
  <si>
    <t>BLD US Equity</t>
  </si>
  <si>
    <t>TREX US Equity</t>
  </si>
  <si>
    <t>CRVL US Equity</t>
  </si>
  <si>
    <t>CDNS US Equity</t>
  </si>
  <si>
    <t>WDFC US Equity</t>
  </si>
  <si>
    <t>CDW US Equity</t>
  </si>
  <si>
    <t>META US Equity</t>
  </si>
  <si>
    <t>BRC US Equity</t>
  </si>
  <si>
    <t>APH US Equity</t>
  </si>
  <si>
    <t>AOS US Equity</t>
  </si>
  <si>
    <t>JNJ US Equity</t>
  </si>
  <si>
    <t>EPAM US Equity</t>
  </si>
  <si>
    <t>LSTR US Equity</t>
  </si>
  <si>
    <t>AZO US Equity</t>
  </si>
  <si>
    <t>OLED US Equity</t>
  </si>
  <si>
    <t>IRMD US Equity</t>
  </si>
  <si>
    <t>ALGN US Equity</t>
  </si>
  <si>
    <t>CARR US Equity</t>
  </si>
  <si>
    <t>HD US Equity</t>
  </si>
  <si>
    <t>REGN US Equity</t>
  </si>
  <si>
    <t>BR US Equity</t>
  </si>
  <si>
    <t>QCOM US Equity</t>
  </si>
  <si>
    <t>PYPL US Equity</t>
  </si>
  <si>
    <t>CR US Equity</t>
  </si>
  <si>
    <t>VRNT US Equity</t>
  </si>
  <si>
    <t>SIRI US Equity</t>
  </si>
  <si>
    <t>CPNG US Equity</t>
  </si>
  <si>
    <t>BIIB US Equity</t>
  </si>
  <si>
    <t>GGG US Equity</t>
  </si>
  <si>
    <t>MPX US Equity</t>
  </si>
  <si>
    <t>A US Equity</t>
  </si>
  <si>
    <t>PG US Equity</t>
  </si>
  <si>
    <t>HLT US Equity</t>
  </si>
  <si>
    <t>CACI US Equity</t>
  </si>
  <si>
    <t>CARG US Equity</t>
  </si>
  <si>
    <t>MO US Equity</t>
  </si>
  <si>
    <t>CTSH US Equity</t>
  </si>
  <si>
    <t>CHRW US Equity</t>
  </si>
  <si>
    <t>ORLY US Equity</t>
  </si>
  <si>
    <t>EL US Equity</t>
  </si>
  <si>
    <t>JKHY US Equity</t>
  </si>
  <si>
    <t>SEIC US Equity</t>
  </si>
  <si>
    <t>ITT US Equity</t>
  </si>
  <si>
    <t>NYT US Equity</t>
  </si>
  <si>
    <t>GOOGL US Equity</t>
  </si>
  <si>
    <t>SLP US Equity</t>
  </si>
  <si>
    <t>PRFT US Equity</t>
  </si>
  <si>
    <t>WMG US Equity</t>
  </si>
  <si>
    <t>MMM US Equity</t>
  </si>
  <si>
    <t>DGX US Equity</t>
  </si>
  <si>
    <t>RMD US Equity</t>
  </si>
  <si>
    <t>CHH US Equity</t>
  </si>
  <si>
    <t>ATKR US Equity</t>
  </si>
  <si>
    <t>EFX US Equity</t>
  </si>
  <si>
    <t>CRWD US Equity</t>
  </si>
  <si>
    <t>EW US Equity</t>
  </si>
  <si>
    <t>EME US Equity</t>
  </si>
  <si>
    <t>TDG US Equity</t>
  </si>
  <si>
    <t>NKE US Equity</t>
  </si>
  <si>
    <t>FLT US Equity</t>
  </si>
  <si>
    <t>NDSN US Equity</t>
  </si>
  <si>
    <t>PCAR US Equity</t>
  </si>
  <si>
    <t>ZTS US Equity</t>
  </si>
  <si>
    <t>CBOE US Equity</t>
  </si>
  <si>
    <t>WSM US Equity</t>
  </si>
  <si>
    <t>DOV US Equity</t>
  </si>
  <si>
    <t>PAYC US Equity</t>
  </si>
  <si>
    <t>NDAQ US Equity</t>
  </si>
  <si>
    <t>TTC US Equity</t>
  </si>
  <si>
    <t>STX US Equity</t>
  </si>
  <si>
    <t>SWKS US Equity</t>
  </si>
  <si>
    <t>SYNA US Equity</t>
  </si>
  <si>
    <t>AMEH US Equity</t>
  </si>
  <si>
    <t>BCC US Equity</t>
  </si>
  <si>
    <t>MPWR US Equity</t>
  </si>
  <si>
    <t>PFE US Equity</t>
  </si>
  <si>
    <t>KMB US Equity</t>
  </si>
  <si>
    <t>TRMB US Equity</t>
  </si>
  <si>
    <t>AYI US Equity</t>
  </si>
  <si>
    <t>ADI US Equity</t>
  </si>
  <si>
    <t>POOL US Equity</t>
  </si>
  <si>
    <t>DE US Equity</t>
  </si>
  <si>
    <t>SCI US Equity</t>
  </si>
  <si>
    <t>VRSK US Equity</t>
  </si>
  <si>
    <t>AEIS US Equity</t>
  </si>
  <si>
    <t>SPSC US Equity</t>
  </si>
  <si>
    <t>LLY US Equity</t>
  </si>
  <si>
    <t>GILD US Equity</t>
  </si>
  <si>
    <t>ERIE US Equity</t>
  </si>
  <si>
    <t>HSY US Equity</t>
  </si>
  <si>
    <t>ROST US Equity</t>
  </si>
  <si>
    <t>WWE US Equity</t>
  </si>
  <si>
    <t>UPS US Equity</t>
  </si>
  <si>
    <t>WTS US Equity</t>
  </si>
  <si>
    <t>LOW US Equity</t>
  </si>
  <si>
    <t>MRK US Equity</t>
  </si>
  <si>
    <t>SHOO US Equity</t>
  </si>
  <si>
    <t>MLI US Equity</t>
  </si>
  <si>
    <t>AMD US Equity</t>
  </si>
  <si>
    <t>TJX US Equity</t>
  </si>
  <si>
    <t>CTAS US Equity</t>
  </si>
  <si>
    <t>CPRT US Equity</t>
  </si>
  <si>
    <t>VVV US Equity</t>
  </si>
  <si>
    <t>BLDR US Equity</t>
  </si>
  <si>
    <t>WIRE US Equity</t>
  </si>
  <si>
    <t>BRBR US Equity</t>
  </si>
  <si>
    <t>WHD US Equity</t>
  </si>
  <si>
    <t>GWW US Equity</t>
  </si>
  <si>
    <t>MBUU US Equity</t>
  </si>
  <si>
    <t>KTB US Equity</t>
  </si>
  <si>
    <t>BMY US Equity</t>
  </si>
  <si>
    <t>LECO US Equity</t>
  </si>
  <si>
    <t>KEYS US Equity</t>
  </si>
  <si>
    <t>TTGT US Equity</t>
  </si>
  <si>
    <t>ADUS US Equity</t>
  </si>
  <si>
    <t>ULTA US Equity</t>
  </si>
  <si>
    <t>BRKR US Equity</t>
  </si>
  <si>
    <t>POWI US Equity</t>
  </si>
  <si>
    <t>PH US Equity</t>
  </si>
  <si>
    <t>CCF US Equity</t>
  </si>
  <si>
    <t>SHW US Equity</t>
  </si>
  <si>
    <t>MASI US Equity</t>
  </si>
  <si>
    <t>EA US Equity</t>
  </si>
  <si>
    <t>EMR US Equity</t>
  </si>
  <si>
    <t>COST US Equity</t>
  </si>
  <si>
    <t>CBZ US Equity</t>
  </si>
  <si>
    <t>HUBB US Equity</t>
  </si>
  <si>
    <t>GIS US Equity</t>
  </si>
  <si>
    <t>AVY US Equity</t>
  </si>
  <si>
    <t>PEP US Equity</t>
  </si>
  <si>
    <t>ZD US Equity</t>
  </si>
  <si>
    <t>SSD US Equity</t>
  </si>
  <si>
    <t>EXLS US Equity</t>
  </si>
  <si>
    <t>RJF US Equity</t>
  </si>
  <si>
    <t>FAST US Equity</t>
  </si>
  <si>
    <t>FC US Equity</t>
  </si>
  <si>
    <t>FIX US Equity</t>
  </si>
  <si>
    <t>MSA US Equity</t>
  </si>
  <si>
    <t>TPR US Equity</t>
  </si>
  <si>
    <t>ST US Equity</t>
  </si>
  <si>
    <t>BF/B US Equity</t>
  </si>
  <si>
    <t>DCI US Equity</t>
  </si>
  <si>
    <t>PLNT US Equity</t>
  </si>
  <si>
    <t>GNTX US Equity</t>
  </si>
  <si>
    <t>RSG US Equity</t>
  </si>
  <si>
    <t>HEI US Equity</t>
  </si>
  <si>
    <t>AME US Equity</t>
  </si>
  <si>
    <t>BMI US Equity</t>
  </si>
  <si>
    <t>PUBM US Equity</t>
  </si>
  <si>
    <t>ROP US Equity</t>
  </si>
  <si>
    <t>FBIN US Equity</t>
  </si>
  <si>
    <t>PPG US Equity</t>
  </si>
  <si>
    <t>CGNX US Equity</t>
  </si>
  <si>
    <t>LYV US Equity</t>
  </si>
  <si>
    <t>GMED US Equity</t>
  </si>
  <si>
    <t>TPB US Equity</t>
  </si>
  <si>
    <t>UFPI US Equity</t>
  </si>
  <si>
    <t>SON US Equity</t>
  </si>
  <si>
    <t>TDY US Equity</t>
  </si>
  <si>
    <t>HAS US Equity</t>
  </si>
  <si>
    <t>K US Equity</t>
  </si>
  <si>
    <t>PMTS US Equity</t>
  </si>
  <si>
    <t>BC US Equity</t>
  </si>
  <si>
    <t>ONEW US Equity</t>
  </si>
  <si>
    <t>BWXT US Equity</t>
  </si>
  <si>
    <t>CHD US Equity</t>
  </si>
  <si>
    <t>WST US Equity</t>
  </si>
  <si>
    <t>WSO US Equity</t>
  </si>
  <si>
    <t>PII US Equity</t>
  </si>
  <si>
    <t>IQV US Equity</t>
  </si>
  <si>
    <t>ABT US Equity</t>
  </si>
  <si>
    <t>HCA US Equity</t>
  </si>
  <si>
    <t>CF US Equity</t>
  </si>
  <si>
    <t>TRIP US Equity</t>
  </si>
  <si>
    <t>CNC US Equity</t>
  </si>
  <si>
    <t>SYK US Equity</t>
  </si>
  <si>
    <t>PLUS US Equity</t>
  </si>
  <si>
    <t>LFUS US Equity</t>
  </si>
  <si>
    <t>DKS US Equity</t>
  </si>
  <si>
    <t>KO US Equity</t>
  </si>
  <si>
    <t>TYL US Equity</t>
  </si>
  <si>
    <t>SPH US Equity</t>
  </si>
  <si>
    <t>LITE US Equity</t>
  </si>
  <si>
    <t>BCPC US Equity</t>
  </si>
  <si>
    <t>CMI US Equity</t>
  </si>
  <si>
    <t>HII US Equity</t>
  </si>
  <si>
    <t>DHR US Equity</t>
  </si>
  <si>
    <t>TEL US Equity</t>
  </si>
  <si>
    <t>HELE US Equity</t>
  </si>
  <si>
    <t>BLK US Equity</t>
  </si>
  <si>
    <t>FOXF US Equity</t>
  </si>
  <si>
    <t>CSL US Equity</t>
  </si>
  <si>
    <t>CI US Equity</t>
  </si>
  <si>
    <t>IBKR US Equity</t>
  </si>
  <si>
    <t>FWRD US Equity</t>
  </si>
  <si>
    <t>TMO US Equity</t>
  </si>
  <si>
    <t>MCD US Equity</t>
  </si>
  <si>
    <t>FISV US Equity</t>
  </si>
  <si>
    <t>NATI US Equity</t>
  </si>
  <si>
    <t>AGCO US Equity</t>
  </si>
  <si>
    <t>AKAM US Equity</t>
  </si>
  <si>
    <t>ISRG US Equity</t>
  </si>
  <si>
    <t>VIAV US Equity</t>
  </si>
  <si>
    <t>WLKP US Equity</t>
  </si>
  <si>
    <t>AIT US Equity</t>
  </si>
  <si>
    <t>COKE US Equity</t>
  </si>
  <si>
    <t>MKC US Equity</t>
  </si>
  <si>
    <t>HSIC US Equity</t>
  </si>
  <si>
    <t>TSCO US Equity</t>
  </si>
  <si>
    <t>AXP US Equity</t>
  </si>
  <si>
    <t>EXTR US Equity</t>
  </si>
  <si>
    <t>CBRE US Equity</t>
  </si>
  <si>
    <t>ENTG US Equity</t>
  </si>
  <si>
    <t>AJG US Equity</t>
  </si>
  <si>
    <t>PKG US Equity</t>
  </si>
  <si>
    <t>PCTY US Equity</t>
  </si>
  <si>
    <t>IOSP US Equity</t>
  </si>
  <si>
    <t>MUSA US Equity</t>
  </si>
  <si>
    <t>WM US Equity</t>
  </si>
  <si>
    <t>ON US Equity</t>
  </si>
  <si>
    <t>TTD US Equity</t>
  </si>
  <si>
    <t>DFS US Equity</t>
  </si>
  <si>
    <t>DG US Equity</t>
  </si>
  <si>
    <t>SSNC US Equity</t>
  </si>
  <si>
    <t>RH US Equity</t>
  </si>
  <si>
    <t>FMC US Equity</t>
  </si>
  <si>
    <t>CTS US Equity</t>
  </si>
  <si>
    <t>BDX US Equity</t>
  </si>
  <si>
    <t>QRVO US Equity</t>
  </si>
  <si>
    <t>MIDD US Equity</t>
  </si>
  <si>
    <t>CVS US Equity</t>
  </si>
  <si>
    <t>MU US Equity</t>
  </si>
  <si>
    <t>RPM US Equity</t>
  </si>
  <si>
    <t>NGVT US Equity</t>
  </si>
  <si>
    <t>JBHT US Equity</t>
  </si>
  <si>
    <t>ICE US Equity</t>
  </si>
  <si>
    <t>TRU US Equity</t>
  </si>
  <si>
    <t>ECL US Equity</t>
  </si>
  <si>
    <t>ICHR US Equity</t>
  </si>
  <si>
    <t>BKI US Equity</t>
  </si>
  <si>
    <t>FELE US Equity</t>
  </si>
  <si>
    <t>CSV US Equity</t>
  </si>
  <si>
    <t>ZI US Equity</t>
  </si>
  <si>
    <t>CE US Equity</t>
  </si>
  <si>
    <t>CCK US Equity</t>
  </si>
  <si>
    <t>MCHP US Equity</t>
  </si>
  <si>
    <t>ARW US Equity</t>
  </si>
  <si>
    <t>DIOD US Equity</t>
  </si>
  <si>
    <t>LNN US Equity</t>
  </si>
  <si>
    <t>CMG US Equity</t>
  </si>
  <si>
    <t>CBT US Equity</t>
  </si>
  <si>
    <t>NSSC US Equity</t>
  </si>
  <si>
    <t>SLGN US Equity</t>
  </si>
  <si>
    <t>MCK US Equity</t>
  </si>
  <si>
    <t>VMI US Equity</t>
  </si>
  <si>
    <t>BALL US Equity</t>
  </si>
  <si>
    <t>SAIA US Equity</t>
  </si>
  <si>
    <t>TRUP US Equity</t>
  </si>
  <si>
    <t>TRNS US Equity</t>
  </si>
  <si>
    <t>CCOI US Equity</t>
  </si>
  <si>
    <t>LSXMA US Equity</t>
  </si>
  <si>
    <t>AMZN US Equity</t>
  </si>
  <si>
    <t>ABNB US Equity</t>
  </si>
  <si>
    <t>GOLF US Equity</t>
  </si>
  <si>
    <t>CDAY US Equity</t>
  </si>
  <si>
    <t>VRRM US Equity</t>
  </si>
  <si>
    <t>FIS US Equity</t>
  </si>
  <si>
    <t>LIN US Equity</t>
  </si>
  <si>
    <t>ALB US Equity</t>
  </si>
  <si>
    <t>HLIO US Equity</t>
  </si>
  <si>
    <t>NFLX US Equity</t>
  </si>
  <si>
    <t>WMS US Equity</t>
  </si>
  <si>
    <t>BERY US Equity</t>
  </si>
  <si>
    <t>WLK US Equity</t>
  </si>
  <si>
    <t>TSLA US Equity</t>
  </si>
  <si>
    <t>NXST US Equity</t>
  </si>
  <si>
    <t>AZZ US Equity</t>
  </si>
  <si>
    <t>GPN US Equity</t>
  </si>
  <si>
    <t>HWKN US Equity</t>
  </si>
  <si>
    <t>NVEE US Equity</t>
  </si>
  <si>
    <t>APD US Equity</t>
  </si>
  <si>
    <t>DIS US Equity</t>
  </si>
  <si>
    <t>CACC US Equity</t>
  </si>
  <si>
    <t>CME US Equity</t>
  </si>
  <si>
    <t>BUR LN Equity</t>
  </si>
  <si>
    <t>ZM US Equity</t>
  </si>
  <si>
    <t>HCCI US Equity</t>
  </si>
  <si>
    <t>CLH US Equity</t>
  </si>
  <si>
    <t>LTHM US Equity</t>
  </si>
  <si>
    <t>COHR US Equity</t>
  </si>
  <si>
    <t>CASY US Equity</t>
  </si>
  <si>
    <t>CRM US Equity</t>
  </si>
  <si>
    <t>VERX US Equity</t>
  </si>
  <si>
    <t>PANW US Equity</t>
  </si>
  <si>
    <t>RGLD US Equity</t>
  </si>
  <si>
    <t>HOG US Equity</t>
  </si>
  <si>
    <t>WEX US Equity</t>
  </si>
  <si>
    <t>AL US Equity</t>
  </si>
  <si>
    <t>NOW US Equity</t>
  </si>
  <si>
    <t>MSCI US Equity</t>
  </si>
  <si>
    <t>ZG US Equity</t>
  </si>
  <si>
    <t>ATEN US Equity</t>
  </si>
  <si>
    <t>CAH US Equity</t>
  </si>
  <si>
    <t>RMNI US Equity</t>
  </si>
  <si>
    <t>ADSK US Equity</t>
  </si>
  <si>
    <t>NTAP US Equity</t>
  </si>
  <si>
    <t>GDDY US Equity</t>
  </si>
  <si>
    <t>OMC US Equity</t>
  </si>
  <si>
    <t>FTNT US Equity</t>
  </si>
  <si>
    <t>MOH US Equity</t>
  </si>
  <si>
    <t>QLYS US Equity</t>
  </si>
  <si>
    <t>ABC US Equity</t>
  </si>
  <si>
    <t>UPWK US Equity</t>
  </si>
  <si>
    <t>SBUX US Equity</t>
  </si>
  <si>
    <t>IT US Equity</t>
  </si>
  <si>
    <t>VRSN US Equity</t>
  </si>
  <si>
    <t>LPRO US Equity</t>
  </si>
  <si>
    <t>MED US Equity</t>
  </si>
  <si>
    <t>SCHW US Equity</t>
  </si>
  <si>
    <t>BOX US Equity</t>
  </si>
  <si>
    <t>VMW US Equity</t>
  </si>
  <si>
    <t>CSCO US Equity</t>
  </si>
  <si>
    <t>AAPL US Equity</t>
  </si>
  <si>
    <t>SSTK US Equity</t>
  </si>
  <si>
    <t>FTDR US Equity</t>
  </si>
  <si>
    <t>MANH US Equity</t>
  </si>
  <si>
    <t>BSY US Equity</t>
  </si>
  <si>
    <t>CHWY US Equity</t>
  </si>
  <si>
    <t>DDOG US Equity</t>
  </si>
  <si>
    <t>BKNG US Equity</t>
  </si>
  <si>
    <t>CASS US Equity</t>
  </si>
  <si>
    <t>OTIS US Equity</t>
  </si>
  <si>
    <t>ORCL US Equity</t>
  </si>
  <si>
    <t>ADBE US Equity</t>
  </si>
  <si>
    <t>MCO US Equity</t>
  </si>
  <si>
    <t>WDAY US Equity</t>
  </si>
  <si>
    <t>MEDP US Equity</t>
  </si>
  <si>
    <t>WINA US Equity</t>
  </si>
  <si>
    <t>CGY CN Equity</t>
  </si>
  <si>
    <t>ATS CN Equity</t>
  </si>
  <si>
    <t>IFC CN Equity</t>
  </si>
  <si>
    <t>TCS CN Equity</t>
  </si>
  <si>
    <t>WPK CN Equity</t>
  </si>
  <si>
    <t>NWC CN Equity</t>
  </si>
  <si>
    <t>CNR CN Equity</t>
  </si>
  <si>
    <t>PSK CN Equity</t>
  </si>
  <si>
    <t>PKI CN Equity</t>
  </si>
  <si>
    <t>NVEI CN Equity</t>
  </si>
  <si>
    <t>MRU CN Equity</t>
  </si>
  <si>
    <t>X CN Equity</t>
  </si>
  <si>
    <t>GSY CN Equity</t>
  </si>
  <si>
    <t>QSR CN Equity</t>
  </si>
  <si>
    <t>SIS CN Equity</t>
  </si>
  <si>
    <t>WCN CN Equity</t>
  </si>
  <si>
    <t>TRI CN Equity</t>
  </si>
  <si>
    <t>FIH/U CN Equity</t>
  </si>
  <si>
    <t>MFC CN Equity</t>
  </si>
  <si>
    <t>FNV CN Equity</t>
  </si>
  <si>
    <t>DND CN Equity</t>
  </si>
  <si>
    <t>PLC CN Equity</t>
  </si>
  <si>
    <t>POW CN Equity</t>
  </si>
  <si>
    <t>FFH CN Equity</t>
  </si>
  <si>
    <t>MTY CN Equity</t>
  </si>
  <si>
    <t>ALS CN Equity</t>
  </si>
  <si>
    <t>BIP US Equity</t>
  </si>
  <si>
    <t>CP CN Equity</t>
  </si>
  <si>
    <t>BN CN Equity</t>
  </si>
  <si>
    <t>PVF-U CN Equity</t>
  </si>
  <si>
    <t>BAM CN Equity</t>
  </si>
  <si>
    <t>SHOP CN Equity</t>
  </si>
  <si>
    <t>CRON CN Equity</t>
  </si>
  <si>
    <t>CALIAN GROUP LTD</t>
  </si>
  <si>
    <t>Consumer, Non-cyclical</t>
  </si>
  <si>
    <t>Healthcare-Services</t>
  </si>
  <si>
    <t>Medical Labs&amp;Testing Srv</t>
  </si>
  <si>
    <t>CANADA</t>
  </si>
  <si>
    <t>ATS CORP</t>
  </si>
  <si>
    <t>Industrial</t>
  </si>
  <si>
    <t>Machinery-Diversified</t>
  </si>
  <si>
    <t>Machinery-General Indust</t>
  </si>
  <si>
    <t>INTACT FINANCIAL CORP</t>
  </si>
  <si>
    <t>Financial</t>
  </si>
  <si>
    <t>Insurance</t>
  </si>
  <si>
    <t>Property/Casualty Ins</t>
  </si>
  <si>
    <t>TECSYS INC</t>
  </si>
  <si>
    <t>Technology</t>
  </si>
  <si>
    <t>Software</t>
  </si>
  <si>
    <t>Data Processing/Mgmt</t>
  </si>
  <si>
    <t>WINPAK LTD</t>
  </si>
  <si>
    <t>Packaging&amp;Containers</t>
  </si>
  <si>
    <t>Containers-Paper/Plastic</t>
  </si>
  <si>
    <t>NORTH WEST CO INC/THE</t>
  </si>
  <si>
    <t>Food</t>
  </si>
  <si>
    <t>Food-Retail</t>
  </si>
  <si>
    <t>CANADIAN NATL RAILWAY CO</t>
  </si>
  <si>
    <t>Transportation</t>
  </si>
  <si>
    <t>Transport-Rail</t>
  </si>
  <si>
    <t>PRAIRIESKY ROYALTY LTD</t>
  </si>
  <si>
    <t>Energy</t>
  </si>
  <si>
    <t>Oil&amp;Gas</t>
  </si>
  <si>
    <t>Oil-US Royalty Trusts</t>
  </si>
  <si>
    <t>PARKLAND CORP</t>
  </si>
  <si>
    <t>NUVEI CORP-SUBORDINATE VTG</t>
  </si>
  <si>
    <t>Commercial Services</t>
  </si>
  <si>
    <t>Commercial Serv-Finance</t>
  </si>
  <si>
    <t>METRO INC/CN</t>
  </si>
  <si>
    <t>TMX GROUP LTD</t>
  </si>
  <si>
    <t>Diversified Finan Serv</t>
  </si>
  <si>
    <t>Finance-Other Services</t>
  </si>
  <si>
    <t>GOEASY LTD</t>
  </si>
  <si>
    <t>Finance-Consumer Loans</t>
  </si>
  <si>
    <t>RESTAURANT BRANDS INTERN</t>
  </si>
  <si>
    <t>Consumer, Cyclical</t>
  </si>
  <si>
    <t>Retail</t>
  </si>
  <si>
    <t>Retail-Restaurants</t>
  </si>
  <si>
    <t>SAVARIA CORP</t>
  </si>
  <si>
    <t>Healthcare-Products</t>
  </si>
  <si>
    <t>Medical Products</t>
  </si>
  <si>
    <t>WASTE CONNECTIONS INC</t>
  </si>
  <si>
    <t>Environmental Control</t>
  </si>
  <si>
    <t>Non-hazardous Waste Disp</t>
  </si>
  <si>
    <t>THOMSON REUTERS CORP</t>
  </si>
  <si>
    <t>Communications</t>
  </si>
  <si>
    <t>Media</t>
  </si>
  <si>
    <t>Multimedia</t>
  </si>
  <si>
    <t>FAIRFAX INDIA HO-SUB VTG SHS</t>
  </si>
  <si>
    <t>MANULIFE FINANCIAL CORP</t>
  </si>
  <si>
    <t>Life/Health Insurance</t>
  </si>
  <si>
    <t>FRANCO-NEVADA CORP</t>
  </si>
  <si>
    <t>Basic Materials</t>
  </si>
  <si>
    <t>Mining</t>
  </si>
  <si>
    <t>Gold Mining</t>
  </si>
  <si>
    <t>DYE &amp; DURHAM LTD</t>
  </si>
  <si>
    <t>Computer Software</t>
  </si>
  <si>
    <t>PARK LAWN CORP</t>
  </si>
  <si>
    <t>Funeral Serv&amp;Rel Items</t>
  </si>
  <si>
    <t>POWER CORP OF CANADA</t>
  </si>
  <si>
    <t>FAIRFAX FINANCIAL HLDGS LTD</t>
  </si>
  <si>
    <t>MTY FOOD GROUP INC</t>
  </si>
  <si>
    <t>ALTIUS MINERALS CORPORATION</t>
  </si>
  <si>
    <t>Metal-Diversified</t>
  </si>
  <si>
    <t>BROOKFIELD INFRASTRUCTURE PA</t>
  </si>
  <si>
    <t>CANADIAN PACIFIC KANSAS CITY</t>
  </si>
  <si>
    <t>BROOKFIELD CORP</t>
  </si>
  <si>
    <t>Private Equity</t>
  </si>
  <si>
    <t>PARTNERS VALUE INVESTMENTS I</t>
  </si>
  <si>
    <t>BROOKFIELD ASSET MGMT-A</t>
  </si>
  <si>
    <t>Invest Mgmnt/Advis Serv</t>
  </si>
  <si>
    <t>SHOPIFY INC - CLASS A</t>
  </si>
  <si>
    <t>Internet</t>
  </si>
  <si>
    <t>CRONOS GROUP INC</t>
  </si>
  <si>
    <t>Household Products/Wares</t>
  </si>
  <si>
    <t>UTAH MEDICAL PRODUCTS INC</t>
  </si>
  <si>
    <t>UNITED STATES</t>
  </si>
  <si>
    <t>RLI CORP</t>
  </si>
  <si>
    <t>TEXAS INSTRUMENTS INC</t>
  </si>
  <si>
    <t>Semiconductors</t>
  </si>
  <si>
    <t>Electronic Compo-Semicon</t>
  </si>
  <si>
    <t>OLD DOMINION FREIGHT LINE</t>
  </si>
  <si>
    <t>Transport-Truck</t>
  </si>
  <si>
    <t>EXPEDIA GROUP INC</t>
  </si>
  <si>
    <t>E-Commerce/Services</t>
  </si>
  <si>
    <t>INTERDIGITAL INC</t>
  </si>
  <si>
    <t>Telecommunications</t>
  </si>
  <si>
    <t>Wireless Equipment</t>
  </si>
  <si>
    <t>DOCUSIGN INC</t>
  </si>
  <si>
    <t>PINTEREST INC- CLASS A</t>
  </si>
  <si>
    <t>Internet Content-Entmnt</t>
  </si>
  <si>
    <t>VONTIER CORP</t>
  </si>
  <si>
    <t>Electronics</t>
  </si>
  <si>
    <t>Electronic Measur Instr</t>
  </si>
  <si>
    <t>ROYALTY PHARMA PLC- CL A</t>
  </si>
  <si>
    <t>Biotechnology</t>
  </si>
  <si>
    <t>Medical-Biomedical/Gene</t>
  </si>
  <si>
    <t>DUN &amp; BRADSTREET HOLDINGS IN</t>
  </si>
  <si>
    <t>SHOALS TECHNOLOGIES GROUP -A</t>
  </si>
  <si>
    <t>APPLOVIN CORP-CLASS A</t>
  </si>
  <si>
    <t>Entertainment Software</t>
  </si>
  <si>
    <t>DOUBLEVERIFY HOLDINGS INC</t>
  </si>
  <si>
    <t>Enterprise Software/Serv</t>
  </si>
  <si>
    <t>POWERSCHOOL HOLDINGS INC-A</t>
  </si>
  <si>
    <t>SQUARESPACE INC - CLASS A</t>
  </si>
  <si>
    <t>DOXIMITY INC-CLASS A</t>
  </si>
  <si>
    <t>Medical Information Sys</t>
  </si>
  <si>
    <t>XPONENTIAL FITNESS INC-A</t>
  </si>
  <si>
    <t>Leisure Time</t>
  </si>
  <si>
    <t>Recreational Centers</t>
  </si>
  <si>
    <t>INSTRUCTURE HOLDINGS INC</t>
  </si>
  <si>
    <t>OLAPLEX HOLDINGS INC</t>
  </si>
  <si>
    <t>Cosmetics/Personal Care</t>
  </si>
  <si>
    <t>Cosmetics&amp;Toiletries</t>
  </si>
  <si>
    <t>VIVID SEATS INC - CLASS A</t>
  </si>
  <si>
    <t>VACASA INC -CL A</t>
  </si>
  <si>
    <t>ESAB CORP</t>
  </si>
  <si>
    <t>DROPBOX INC-CLASS A</t>
  </si>
  <si>
    <t>ACTIVISION BLIZZARD INC</t>
  </si>
  <si>
    <t>MICROSOFT CORP</t>
  </si>
  <si>
    <t>Applications Software</t>
  </si>
  <si>
    <t>S&amp;P GLOBAL INC</t>
  </si>
  <si>
    <t>OTC MARKETS GROUP INC-A</t>
  </si>
  <si>
    <t>INTUIT INC</t>
  </si>
  <si>
    <t>MASTERCARD INC - A</t>
  </si>
  <si>
    <t>Finance-Credit Card</t>
  </si>
  <si>
    <t>HOULIHAN LOKEY INC</t>
  </si>
  <si>
    <t>Finance-Invest Bnkr/Brkr</t>
  </si>
  <si>
    <t>DYNATRACE INC</t>
  </si>
  <si>
    <t>AMERIPRISE FINANCIAL INC</t>
  </si>
  <si>
    <t>ZSCALER INC</t>
  </si>
  <si>
    <t>Computers</t>
  </si>
  <si>
    <t>Computer Data Security</t>
  </si>
  <si>
    <t>ELEVANCE HEALTH INC</t>
  </si>
  <si>
    <t>Medical-HMO</t>
  </si>
  <si>
    <t>HUMANA INC</t>
  </si>
  <si>
    <t>ARISTA NETWORKS INC</t>
  </si>
  <si>
    <t>Networking Products</t>
  </si>
  <si>
    <t>VEEVA SYSTEMS INC-CLASS A</t>
  </si>
  <si>
    <t>INTERPUBLIC GROUP OF COS INC</t>
  </si>
  <si>
    <t>Advertising</t>
  </si>
  <si>
    <t>Advertising Services</t>
  </si>
  <si>
    <t>ETSY INC</t>
  </si>
  <si>
    <t>E-Commerce/Products</t>
  </si>
  <si>
    <t>UBIQUITI INC</t>
  </si>
  <si>
    <t>NVE CORP</t>
  </si>
  <si>
    <t>Electronic Compo-Misc</t>
  </si>
  <si>
    <t>SYNOPSYS INC</t>
  </si>
  <si>
    <t>Computer Aided Design</t>
  </si>
  <si>
    <t>FAIR ISAAC CORP</t>
  </si>
  <si>
    <t>F5 INC</t>
  </si>
  <si>
    <t>MORNINGSTAR INC</t>
  </si>
  <si>
    <t>FACTSET RESEARCH SYSTEMS INC</t>
  </si>
  <si>
    <t>ZEBRA TECHNOLOGIES CORP-CL A</t>
  </si>
  <si>
    <t>PAYCHEX INC</t>
  </si>
  <si>
    <t>ABBVIE INC</t>
  </si>
  <si>
    <t>Pharmaceuticals</t>
  </si>
  <si>
    <t>Medical-Drugs</t>
  </si>
  <si>
    <t>AON PLC-CLASS A</t>
  </si>
  <si>
    <t>Insurance Brokers</t>
  </si>
  <si>
    <t>MARKETAXESS HOLDINGS INC</t>
  </si>
  <si>
    <t>DONNELLEY FINANCIAL SOLUTION</t>
  </si>
  <si>
    <t>PHILIP MORRIS INTERNATIONAL</t>
  </si>
  <si>
    <t>Agriculture</t>
  </si>
  <si>
    <t>Tobacco</t>
  </si>
  <si>
    <t>AMGEN INC</t>
  </si>
  <si>
    <t>KLA CORP</t>
  </si>
  <si>
    <t>Semiconductor Equipment</t>
  </si>
  <si>
    <t>OMEGA FLEX INC</t>
  </si>
  <si>
    <t>Metal Fabricate/Hardware</t>
  </si>
  <si>
    <t>USANA HEALTH SCIENCES INC</t>
  </si>
  <si>
    <t>TERADYNE INC</t>
  </si>
  <si>
    <t>VERTEX PHARMACEUTICALS INC</t>
  </si>
  <si>
    <t>WINGSTOP INC</t>
  </si>
  <si>
    <t>NATIONAL BEVERAGE CORP</t>
  </si>
  <si>
    <t>Beverages</t>
  </si>
  <si>
    <t>Beverages-Non-alcoholic</t>
  </si>
  <si>
    <t>CHEMED CORP</t>
  </si>
  <si>
    <t>TAKE-TWO INTERACTIVE SOFTWRE</t>
  </si>
  <si>
    <t>PTC INC</t>
  </si>
  <si>
    <t>SOMERO ENTERPRISES INC- REGS</t>
  </si>
  <si>
    <t>Machinery-Constr&amp;Mining</t>
  </si>
  <si>
    <t>EURONET WORLDWIDE INC</t>
  </si>
  <si>
    <t>TRINET GROUP INC</t>
  </si>
  <si>
    <t>Human Resources</t>
  </si>
  <si>
    <t>LAM RESEARCH CORP</t>
  </si>
  <si>
    <t>MOTOROLA SOLUTIONS INC</t>
  </si>
  <si>
    <t>AUTOMATIC DATA PROCESSING</t>
  </si>
  <si>
    <t>ROCKWELL AUTOMATION INC</t>
  </si>
  <si>
    <t>Industrial Automat/Robot</t>
  </si>
  <si>
    <t>AMEDISYS INC</t>
  </si>
  <si>
    <t>MATCH GROUP INC</t>
  </si>
  <si>
    <t>FTI CONSULTING INC</t>
  </si>
  <si>
    <t>Consulting Services</t>
  </si>
  <si>
    <t>DOMINO'S PIZZA INC</t>
  </si>
  <si>
    <t>YUM! BRANDS INC</t>
  </si>
  <si>
    <t>VECTOR GROUP LTD</t>
  </si>
  <si>
    <t>BEST BUY CO INC</t>
  </si>
  <si>
    <t>Retail-Consumer Electron</t>
  </si>
  <si>
    <t>WATERS CORP</t>
  </si>
  <si>
    <t>Diagnostic Equipment</t>
  </si>
  <si>
    <t>BERKSHIRE HATHAWAY INC-CL A</t>
  </si>
  <si>
    <t>UNITEDHEALTH GROUP INC</t>
  </si>
  <si>
    <t>COLGATE-PALMOLIVE CO</t>
  </si>
  <si>
    <t>MARRIOTT INTERNATIONAL -CL A</t>
  </si>
  <si>
    <t>Lodging</t>
  </si>
  <si>
    <t>Hotels&amp;Motels</t>
  </si>
  <si>
    <t>MONSTER BEVERAGE CORP</t>
  </si>
  <si>
    <t>REVOLVE GROUP INC</t>
  </si>
  <si>
    <t>BROADCOM INC</t>
  </si>
  <si>
    <t>QUIDELORTHO CORP</t>
  </si>
  <si>
    <t>Diagnostic Kits</t>
  </si>
  <si>
    <t>BROWN &amp; BROWN INC</t>
  </si>
  <si>
    <t>VISA INC-CLASS A SHARES</t>
  </si>
  <si>
    <t>MASTERCRAFT BOAT HOLDINGS IN</t>
  </si>
  <si>
    <t>EXPEDITORS INTL WASH INC</t>
  </si>
  <si>
    <t>Transport-Services</t>
  </si>
  <si>
    <t>EXPONENT INC</t>
  </si>
  <si>
    <t>Engineering&amp;Construction</t>
  </si>
  <si>
    <t>Engineering/R&amp;D Services</t>
  </si>
  <si>
    <t>ROLLINS INC</t>
  </si>
  <si>
    <t>Building-Maint&amp;Service</t>
  </si>
  <si>
    <t>NVIDIA CORP</t>
  </si>
  <si>
    <t>ENPHASE ENERGY INC</t>
  </si>
  <si>
    <t>HONEYWELL INTERNATIONAL INC</t>
  </si>
  <si>
    <t>Instruments-Controls</t>
  </si>
  <si>
    <t>METTLER-TOLEDO INTERNATIONAL</t>
  </si>
  <si>
    <t>MASCO CORP</t>
  </si>
  <si>
    <t>Building Materials</t>
  </si>
  <si>
    <t>PROGRESS SOFTWARE CORP</t>
  </si>
  <si>
    <t>ALLISON TRANSMISSION HOLDING</t>
  </si>
  <si>
    <t>Auto Parts&amp;Equipment</t>
  </si>
  <si>
    <t>Auto/Trk Prts&amp;Equip-Orig</t>
  </si>
  <si>
    <t>TETRA TECH INC</t>
  </si>
  <si>
    <t>Environ Consulting&amp;Eng</t>
  </si>
  <si>
    <t>MARSH &amp; MCLENNAN COS</t>
  </si>
  <si>
    <t>IDEXX LABORATORIES INC</t>
  </si>
  <si>
    <t>APPLIED MATERIALS INC</t>
  </si>
  <si>
    <t>ANSYS INC</t>
  </si>
  <si>
    <t>ILLINOIS TOOL WORKS</t>
  </si>
  <si>
    <t>Miscellaneous Manufactur</t>
  </si>
  <si>
    <t>Diversified Manufact Op</t>
  </si>
  <si>
    <t>COSTAR GROUP INC</t>
  </si>
  <si>
    <t>YETI HOLDINGS INC</t>
  </si>
  <si>
    <t>GREEN PLAINS PARTNERS LP</t>
  </si>
  <si>
    <t>Pipelines</t>
  </si>
  <si>
    <t>JUNIPER NETWORKS INC</t>
  </si>
  <si>
    <t>Telecommunication Equip</t>
  </si>
  <si>
    <t>SEALED AIR CORP</t>
  </si>
  <si>
    <t>CATERPILLAR INC</t>
  </si>
  <si>
    <t>IDEX CORP</t>
  </si>
  <si>
    <t>JACOBS SOLUTIONS INC</t>
  </si>
  <si>
    <t>LESLIE'S INC</t>
  </si>
  <si>
    <t>CLOROX COMPANY</t>
  </si>
  <si>
    <t>LENNOX INTERNATIONAL INC</t>
  </si>
  <si>
    <t>Bldg Prod-Air&amp;Heating</t>
  </si>
  <si>
    <t>EBAY INC</t>
  </si>
  <si>
    <t>XPEL INC</t>
  </si>
  <si>
    <t>Auto/Trk Prts&amp;Equip-Repl</t>
  </si>
  <si>
    <t>TOPBUILD CORP</t>
  </si>
  <si>
    <t>Building&amp;Construct-Misc</t>
  </si>
  <si>
    <t>TREX COMPANY INC</t>
  </si>
  <si>
    <t>CORVEL CORP</t>
  </si>
  <si>
    <t>Health Care Cost Contain</t>
  </si>
  <si>
    <t>CADENCE DESIGN SYS INC</t>
  </si>
  <si>
    <t>WD-40 CO</t>
  </si>
  <si>
    <t>CDW CORP/DE</t>
  </si>
  <si>
    <t>E-Services/Consulting</t>
  </si>
  <si>
    <t>META PLATFORMS INC-CLASS A</t>
  </si>
  <si>
    <t>BRADY CORPORATION - CL A</t>
  </si>
  <si>
    <t>AMPHENOL CORP-CL A</t>
  </si>
  <si>
    <t>Electronic Connectors</t>
  </si>
  <si>
    <t>SMITH (A.O.) CORP</t>
  </si>
  <si>
    <t>JOHNSON &amp; JOHNSON</t>
  </si>
  <si>
    <t>EPAM SYSTEMS INC</t>
  </si>
  <si>
    <t>Computer Services</t>
  </si>
  <si>
    <t>LANDSTAR SYSTEM INC</t>
  </si>
  <si>
    <t>AUTOZONE INC</t>
  </si>
  <si>
    <t>Retail-Auto Parts</t>
  </si>
  <si>
    <t>UNIVERSAL DISPLAY CORP</t>
  </si>
  <si>
    <t>Electrical Compo&amp;Equip</t>
  </si>
  <si>
    <t>IRADIMED CORP</t>
  </si>
  <si>
    <t>ALIGN TECHNOLOGY INC</t>
  </si>
  <si>
    <t>CARRIER GLOBAL CORP</t>
  </si>
  <si>
    <t>HOME DEPOT INC</t>
  </si>
  <si>
    <t>Retail-Building Products</t>
  </si>
  <si>
    <t>REGENERON PHARMACEUTICALS</t>
  </si>
  <si>
    <t>BROADRIDGE FINANCIAL SOLUTIO</t>
  </si>
  <si>
    <t>QUALCOMM INC</t>
  </si>
  <si>
    <t>Semicon Compo-Intg Circu</t>
  </si>
  <si>
    <t>PAYPAL HOLDINGS INC</t>
  </si>
  <si>
    <t>CRANE CO</t>
  </si>
  <si>
    <t>Machinery-Pumps</t>
  </si>
  <si>
    <t>VERINT SYSTEMS INC</t>
  </si>
  <si>
    <t>SIRIUS XM HOLDINGS INC</t>
  </si>
  <si>
    <t>COUPANG INC</t>
  </si>
  <si>
    <t>BIOGEN INC</t>
  </si>
  <si>
    <t>GRACO INC</t>
  </si>
  <si>
    <t>MARINE PRODUCTS CORP</t>
  </si>
  <si>
    <t>AGILENT TECHNOLOGIES INC</t>
  </si>
  <si>
    <t>PROCTER &amp; GAMBLE CO/THE</t>
  </si>
  <si>
    <t>HILTON WORLDWIDE HOLDINGS IN</t>
  </si>
  <si>
    <t>CACI INTERNATIONAL INC -CL A</t>
  </si>
  <si>
    <t>CARGURUS INC</t>
  </si>
  <si>
    <t>ALTRIA GROUP INC</t>
  </si>
  <si>
    <t>COGNIZANT TECH SOLUTIONS-A</t>
  </si>
  <si>
    <t>C.H. ROBINSON WORLDWIDE INC</t>
  </si>
  <si>
    <t>O'REILLY AUTOMOTIVE INC</t>
  </si>
  <si>
    <t>ESTEE LAUDER COMPANIES-CL A</t>
  </si>
  <si>
    <t>JACK HENRY &amp; ASSOCIATES INC</t>
  </si>
  <si>
    <t>SEI INVESTMENTS COMPANY</t>
  </si>
  <si>
    <t>ITT INC</t>
  </si>
  <si>
    <t>NEW YORK TIMES CO-A</t>
  </si>
  <si>
    <t>ALPHABET INC-CL A</t>
  </si>
  <si>
    <t>Web Portals/ISP</t>
  </si>
  <si>
    <t>SIMULATIONS PLUS INC</t>
  </si>
  <si>
    <t>PERFICIENT INC</t>
  </si>
  <si>
    <t>WARNER MUSIC GROUP CORP-CL A</t>
  </si>
  <si>
    <t>Entertainment</t>
  </si>
  <si>
    <t>3M CO</t>
  </si>
  <si>
    <t>QUEST DIAGNOSTICS INC</t>
  </si>
  <si>
    <t>RESMED INC</t>
  </si>
  <si>
    <t>CHOICE HOTELS INTL INC</t>
  </si>
  <si>
    <t>ATKORE INC</t>
  </si>
  <si>
    <t>EQUIFAX INC</t>
  </si>
  <si>
    <t>CROWDSTRIKE HOLDINGS INC - A</t>
  </si>
  <si>
    <t>EDWARDS LIFESCIENCES CORP</t>
  </si>
  <si>
    <t>Medical Instruments</t>
  </si>
  <si>
    <t>EMCOR GROUP INC</t>
  </si>
  <si>
    <t>TRANSDIGM GROUP INC</t>
  </si>
  <si>
    <t>Aerospace/Defense</t>
  </si>
  <si>
    <t>NIKE INC -CL B</t>
  </si>
  <si>
    <t>Apparel</t>
  </si>
  <si>
    <t>Athletic Footwear</t>
  </si>
  <si>
    <t>FLEETCOR TECHNOLOGIES INC</t>
  </si>
  <si>
    <t>NORDSON CORP</t>
  </si>
  <si>
    <t>PACCAR INC</t>
  </si>
  <si>
    <t>Auto Manufacturers</t>
  </si>
  <si>
    <t>ZOETIS INC</t>
  </si>
  <si>
    <t>CBOE GLOBAL MARKETS INC</t>
  </si>
  <si>
    <t>WILLIAMS-SONOMA INC</t>
  </si>
  <si>
    <t>DOVER CORP</t>
  </si>
  <si>
    <t>PAYCOM SOFTWARE INC</t>
  </si>
  <si>
    <t>NASDAQ INC</t>
  </si>
  <si>
    <t>TORO CO</t>
  </si>
  <si>
    <t>Machinery-Farm</t>
  </si>
  <si>
    <t>SEAGATE TECHNOLOGY HOLDINGS</t>
  </si>
  <si>
    <t>SKYWORKS SOLUTIONS INC</t>
  </si>
  <si>
    <t>SYNAPTICS INC</t>
  </si>
  <si>
    <t>APOLLO MEDICAL HOLDINGS INC</t>
  </si>
  <si>
    <t>BOISE CASCADE CO</t>
  </si>
  <si>
    <t>MONOLITHIC POWER SYSTEMS INC</t>
  </si>
  <si>
    <t>PFIZER INC</t>
  </si>
  <si>
    <t>KIMBERLY-CLARK CORP</t>
  </si>
  <si>
    <t>TRIMBLE INC</t>
  </si>
  <si>
    <t>ACUITY BRANDS INC</t>
  </si>
  <si>
    <t>ANALOG DEVICES INC</t>
  </si>
  <si>
    <t>POOL CORP</t>
  </si>
  <si>
    <t>Distribution/Wholesale</t>
  </si>
  <si>
    <t>DEERE &amp; CO</t>
  </si>
  <si>
    <t>SERVICE CORP INTERNATIONAL</t>
  </si>
  <si>
    <t>VERISK ANALYTICS INC</t>
  </si>
  <si>
    <t>ADVANCED ENERGY INDUSTRIES</t>
  </si>
  <si>
    <t>SPS COMMERCE INC</t>
  </si>
  <si>
    <t>ELI LILLY &amp; CO</t>
  </si>
  <si>
    <t>GILEAD SCIENCES INC</t>
  </si>
  <si>
    <t>ERIE INDEMNITY COMPANY-CL A</t>
  </si>
  <si>
    <t>HERSHEY CO/THE</t>
  </si>
  <si>
    <t>Food-Confectionery</t>
  </si>
  <si>
    <t>ROSS STORES INC</t>
  </si>
  <si>
    <t>Retail-Apparel/Shoe</t>
  </si>
  <si>
    <t>WORLD WRESTLING ENTERTAIN-A</t>
  </si>
  <si>
    <t>Television</t>
  </si>
  <si>
    <t>UNITED PARCEL SERVICE-CL B</t>
  </si>
  <si>
    <t>WATTS WATER TECHNOLOGIES-A</t>
  </si>
  <si>
    <t>LOWE'S COS INC</t>
  </si>
  <si>
    <t>MERCK &amp; CO. INC.</t>
  </si>
  <si>
    <t>STEVEN MADDEN LTD</t>
  </si>
  <si>
    <t>MUELLER INDUSTRIES INC</t>
  </si>
  <si>
    <t>Metal Processors&amp;Fabrica</t>
  </si>
  <si>
    <t>ADVANCED MICRO DEVICES</t>
  </si>
  <si>
    <t>TJX COMPANIES INC</t>
  </si>
  <si>
    <t>Retail-Major Dept Store</t>
  </si>
  <si>
    <t>CINTAS CORP</t>
  </si>
  <si>
    <t>COPART INC</t>
  </si>
  <si>
    <t>VALVOLINE INC</t>
  </si>
  <si>
    <t>Chemicals</t>
  </si>
  <si>
    <t>Chemicals-Specialty</t>
  </si>
  <si>
    <t>BUILDERS FIRSTSOURCE INC</t>
  </si>
  <si>
    <t>ENCORE WIRE CORP</t>
  </si>
  <si>
    <t>BELLRING BRANDS INC</t>
  </si>
  <si>
    <t>CACTUS INC - A</t>
  </si>
  <si>
    <t>WW GRAINGER INC</t>
  </si>
  <si>
    <t>MALIBU BOATS INC - A</t>
  </si>
  <si>
    <t>KONTOOR BRANDS INC</t>
  </si>
  <si>
    <t>Apparel Manufacturers</t>
  </si>
  <si>
    <t>BRISTOL-MYERS SQUIBB CO</t>
  </si>
  <si>
    <t>LINCOLN ELECTRIC HOLDINGS</t>
  </si>
  <si>
    <t>Hand/Machine Tools</t>
  </si>
  <si>
    <t>Mach Tools&amp;Rel Products</t>
  </si>
  <si>
    <t>KEYSIGHT TECHNOLOGIES IN</t>
  </si>
  <si>
    <t>TECHTARGET</t>
  </si>
  <si>
    <t>Internet Content-Info/Ne</t>
  </si>
  <si>
    <t>ADDUS HOMECARE CORP</t>
  </si>
  <si>
    <t>ULTA BEAUTY INC</t>
  </si>
  <si>
    <t>Retail-Perfume&amp;Cosmetics</t>
  </si>
  <si>
    <t>BRUKER CORP</t>
  </si>
  <si>
    <t>POWER INTEGRATIONS INC</t>
  </si>
  <si>
    <t>PARKER HANNIFIN CORP</t>
  </si>
  <si>
    <t>CHASE CORP</t>
  </si>
  <si>
    <t>SHERWIN-WILLIAMS CO/THE</t>
  </si>
  <si>
    <t>Coatings/Paint</t>
  </si>
  <si>
    <t>MASIMO CORP</t>
  </si>
  <si>
    <t>ELECTRONIC ARTS INC</t>
  </si>
  <si>
    <t>EMERSON ELECTRIC CO</t>
  </si>
  <si>
    <t>Electric Products-Misc</t>
  </si>
  <si>
    <t>COSTCO WHOLESALE CORP</t>
  </si>
  <si>
    <t>Retail-Discount</t>
  </si>
  <si>
    <t>CBIZ INC</t>
  </si>
  <si>
    <t>HUBBELL INC</t>
  </si>
  <si>
    <t>GENERAL MILLS INC</t>
  </si>
  <si>
    <t>Food-Misc/Diversified</t>
  </si>
  <si>
    <t>AVERY DENNISON CORP</t>
  </si>
  <si>
    <t>PEPSICO INC</t>
  </si>
  <si>
    <t>ZIFF DAVIS INC</t>
  </si>
  <si>
    <t>SIMPSON MANUFACTURING CO INC</t>
  </si>
  <si>
    <t>EXLSERVICE HOLDINGS INC</t>
  </si>
  <si>
    <t>RAYMOND JAMES FINANCIAL INC</t>
  </si>
  <si>
    <t>FASTENAL CO</t>
  </si>
  <si>
    <t>FRANKLIN COVEY CO</t>
  </si>
  <si>
    <t>COMFORT SYSTEMS USA INC</t>
  </si>
  <si>
    <t>MSA SAFETY INC</t>
  </si>
  <si>
    <t>TAPESTRY INC</t>
  </si>
  <si>
    <t>SENSATA TECHNOLOGIES HOLDING</t>
  </si>
  <si>
    <t>BROWN-FORMAN CORP-CLASS B</t>
  </si>
  <si>
    <t>Beverages-Wine/Spirits</t>
  </si>
  <si>
    <t>DONALDSON CO INC</t>
  </si>
  <si>
    <t>PLANET FITNESS INC - CL A</t>
  </si>
  <si>
    <t>GENTEX CORP</t>
  </si>
  <si>
    <t>REPUBLIC SERVICES INC</t>
  </si>
  <si>
    <t>HEICO CORP</t>
  </si>
  <si>
    <t>Aerospace/Defense-Equip</t>
  </si>
  <si>
    <t>AMETEK INC</t>
  </si>
  <si>
    <t>BADGER METER INC</t>
  </si>
  <si>
    <t>PUBMATIC INC-CLASS A</t>
  </si>
  <si>
    <t>ROPER TECHNOLOGIES INC</t>
  </si>
  <si>
    <t>FORTUNE BRANDS INNOVATIONS I</t>
  </si>
  <si>
    <t>PPG INDUSTRIES INC</t>
  </si>
  <si>
    <t>Chemicals-Diversified</t>
  </si>
  <si>
    <t>COGNEX CORP</t>
  </si>
  <si>
    <t>LIVE NATION ENTERTAINMENT IN</t>
  </si>
  <si>
    <t>Theaters</t>
  </si>
  <si>
    <t>GLOBUS MEDICAL INC - A</t>
  </si>
  <si>
    <t>TURNING POINT BRANDS INC</t>
  </si>
  <si>
    <t>UFP INDUSTRIES INC</t>
  </si>
  <si>
    <t>SONOCO PRODUCTS CO</t>
  </si>
  <si>
    <t>TELEDYNE TECHNOLOGIES INC</t>
  </si>
  <si>
    <t>HASBRO INC</t>
  </si>
  <si>
    <t>Toys/Games/Hobbies</t>
  </si>
  <si>
    <t>Toys</t>
  </si>
  <si>
    <t>KELLOGG CO</t>
  </si>
  <si>
    <t>CPI CARD GROUP INC</t>
  </si>
  <si>
    <t>BRUNSWICK CORP</t>
  </si>
  <si>
    <t>ONEWATER MARINE INC-CL A</t>
  </si>
  <si>
    <t>BWX TECHNOLOGIES INC</t>
  </si>
  <si>
    <t>CHURCH &amp; DWIGHT CO INC</t>
  </si>
  <si>
    <t>Soap&amp;Cleaning Prepar</t>
  </si>
  <si>
    <t>WEST PHARMACEUTICAL SERVICES</t>
  </si>
  <si>
    <t>WATSCO INC</t>
  </si>
  <si>
    <t>POLARIS INC</t>
  </si>
  <si>
    <t>IQVIA HOLDINGS INC</t>
  </si>
  <si>
    <t>ABBOTT LABORATORIES</t>
  </si>
  <si>
    <t>HCA HEALTHCARE INC</t>
  </si>
  <si>
    <t>Medical-Hospitals</t>
  </si>
  <si>
    <t>CF INDUSTRIES HOLDINGS INC</t>
  </si>
  <si>
    <t>Agricultural Chemicals</t>
  </si>
  <si>
    <t>TRIPADVISOR INC</t>
  </si>
  <si>
    <t>CENTENE CORP</t>
  </si>
  <si>
    <t>STRYKER CORP</t>
  </si>
  <si>
    <t>EPLUS INC</t>
  </si>
  <si>
    <t>LITTELFUSE INC</t>
  </si>
  <si>
    <t>DICK'S SPORTING GOODS INC</t>
  </si>
  <si>
    <t>Retail-Sporting Goods</t>
  </si>
  <si>
    <t>COCA-COLA CO/THE</t>
  </si>
  <si>
    <t>TYLER TECHNOLOGIES INC</t>
  </si>
  <si>
    <t>SUBURBAN PROPANE PARTNERS LP</t>
  </si>
  <si>
    <t>LUMENTUM HOLDINGS INC</t>
  </si>
  <si>
    <t>BALCHEM CORP</t>
  </si>
  <si>
    <t>CUMMINS INC</t>
  </si>
  <si>
    <t>HUNTINGTON INGALLS INDUSTRIE</t>
  </si>
  <si>
    <t>DANAHER CORP</t>
  </si>
  <si>
    <t>TE CONNECTIVITY LTD</t>
  </si>
  <si>
    <t>HELEN OF TROY LTD</t>
  </si>
  <si>
    <t>BLACKROCK INC</t>
  </si>
  <si>
    <t>FOX FACTORY HOLDING CORP</t>
  </si>
  <si>
    <t>CARLISLE COS INC</t>
  </si>
  <si>
    <t>THE CIGNA GROUP</t>
  </si>
  <si>
    <t>INTERACTIVE BROKERS GRO-CL A</t>
  </si>
  <si>
    <t>FORWARD AIR CORP</t>
  </si>
  <si>
    <t>THERMO FISHER SCIENTIFIC INC</t>
  </si>
  <si>
    <t>MCDONALD'S CORP</t>
  </si>
  <si>
    <t>FISERV INC</t>
  </si>
  <si>
    <t>NATIONAL INSTRUMENTS CORP</t>
  </si>
  <si>
    <t>AGCO CORP</t>
  </si>
  <si>
    <t>AKAMAI TECHNOLOGIES INC</t>
  </si>
  <si>
    <t>INTUITIVE SURGICAL INC</t>
  </si>
  <si>
    <t>VIAVI SOLUTIONS INC</t>
  </si>
  <si>
    <t>WESTLAKE CHEMICAL PARTNERS L</t>
  </si>
  <si>
    <t>APPLIED INDUSTRIAL TECH INC</t>
  </si>
  <si>
    <t>COCA-COLA CONSOLIDATED INC</t>
  </si>
  <si>
    <t>MCCORMICK &amp; CO-NON VTG SHRS</t>
  </si>
  <si>
    <t>HENRY SCHEIN INC</t>
  </si>
  <si>
    <t>Medical-Whsle Drug Dist</t>
  </si>
  <si>
    <t>TRACTOR SUPPLY COMPANY</t>
  </si>
  <si>
    <t>Retail-Gardening Prod</t>
  </si>
  <si>
    <t>AMERICAN EXPRESS CO</t>
  </si>
  <si>
    <t>EXTREME NETWORKS INC</t>
  </si>
  <si>
    <t>CBRE GROUP INC - A</t>
  </si>
  <si>
    <t>Real Estate</t>
  </si>
  <si>
    <t>Real Estate Mgmnt/Servic</t>
  </si>
  <si>
    <t>ENTEGRIS INC</t>
  </si>
  <si>
    <t>ARTHUR J GALLAGHER &amp; CO</t>
  </si>
  <si>
    <t>PACKAGING CORP OF AMERICA</t>
  </si>
  <si>
    <t>PAYLOCITY HOLDING CORP</t>
  </si>
  <si>
    <t>INNOSPEC INC</t>
  </si>
  <si>
    <t>MURPHY USA INC</t>
  </si>
  <si>
    <t>Retail-Petroleum Prod</t>
  </si>
  <si>
    <t>WASTE MANAGEMENT INC</t>
  </si>
  <si>
    <t>ON SEMICONDUCTOR</t>
  </si>
  <si>
    <t>TRADE DESK INC/THE -CLASS A</t>
  </si>
  <si>
    <t>DISCOVER FINANCIAL SERVICES</t>
  </si>
  <si>
    <t>DOLLAR GENERAL CORP</t>
  </si>
  <si>
    <t>SS&amp;C TECHNOLOGIES HOLDINGS</t>
  </si>
  <si>
    <t>RH</t>
  </si>
  <si>
    <t>FMC CORP</t>
  </si>
  <si>
    <t>CTS CORP</t>
  </si>
  <si>
    <t>BECTON DICKINSON AND CO</t>
  </si>
  <si>
    <t>QORVO INC</t>
  </si>
  <si>
    <t>MIDDLEBY CORP</t>
  </si>
  <si>
    <t>CVS HEALTH CORP</t>
  </si>
  <si>
    <t>MICRON TECHNOLOGY INC</t>
  </si>
  <si>
    <t>RPM INTERNATIONAL INC</t>
  </si>
  <si>
    <t>INGEVITY CORP</t>
  </si>
  <si>
    <t>HUNT (JB) TRANSPRT SVCS INC</t>
  </si>
  <si>
    <t>INTERCONTINENTAL EXCHANGE IN</t>
  </si>
  <si>
    <t>TRANSUNION</t>
  </si>
  <si>
    <t>ECOLAB INC</t>
  </si>
  <si>
    <t>ICHOR HOLDINGS LTD</t>
  </si>
  <si>
    <t>BLACK KNIGHT INC</t>
  </si>
  <si>
    <t>FRANKLIN ELECTRIC CO INC</t>
  </si>
  <si>
    <t>Machinery-Electrical</t>
  </si>
  <si>
    <t>CARRIAGE SERVICES INC</t>
  </si>
  <si>
    <t>ZOOMINFO TECHNOLOGIES INC</t>
  </si>
  <si>
    <t>CELANESE CORP</t>
  </si>
  <si>
    <t>CROWN HOLDINGS INC</t>
  </si>
  <si>
    <t>Containers-Metal/Glass</t>
  </si>
  <si>
    <t>MICROCHIP TECHNOLOGY INC</t>
  </si>
  <si>
    <t>ARROW ELECTRONICS INC</t>
  </si>
  <si>
    <t>DIODES INC</t>
  </si>
  <si>
    <t>LINDSAY CORP</t>
  </si>
  <si>
    <t>CHIPOTLE MEXICAN GRILL INC</t>
  </si>
  <si>
    <t>CABOT CORP</t>
  </si>
  <si>
    <t>NAPCO SECURITY TECHNOLOGIES</t>
  </si>
  <si>
    <t>SILGAN HOLDINGS INC</t>
  </si>
  <si>
    <t>MCKESSON CORP</t>
  </si>
  <si>
    <t>VALMONT INDUSTRIES</t>
  </si>
  <si>
    <t>BALL CORP</t>
  </si>
  <si>
    <t>SAIA INC</t>
  </si>
  <si>
    <t>TRUPANION INC</t>
  </si>
  <si>
    <t>TRANSCAT INC</t>
  </si>
  <si>
    <t>COGENT COMMUNICATIONS HOLDIN</t>
  </si>
  <si>
    <t>AMAZON.COM INC</t>
  </si>
  <si>
    <t>AIRBNB INC-CLASS A</t>
  </si>
  <si>
    <t>ACUSHNET HOLDINGS CORP</t>
  </si>
  <si>
    <t>Golf</t>
  </si>
  <si>
    <t>CERIDIAN HCM HOLDING INC</t>
  </si>
  <si>
    <t>VERRA MOBILITY CORP</t>
  </si>
  <si>
    <t>FIDELITY NATIONAL INFO SERV</t>
  </si>
  <si>
    <t>LINDE PLC</t>
  </si>
  <si>
    <t>Industrial Gases</t>
  </si>
  <si>
    <t>ALBEMARLE CORP</t>
  </si>
  <si>
    <t>HELIOS TECHNOLOGIES INC</t>
  </si>
  <si>
    <t>NETFLIX INC</t>
  </si>
  <si>
    <t>ADVANCED DRAINAGE SYSTEMS IN</t>
  </si>
  <si>
    <t>BERRY GLOBAL GROUP INC</t>
  </si>
  <si>
    <t>WESTLAKE CORP</t>
  </si>
  <si>
    <t>TESLA INC</t>
  </si>
  <si>
    <t>Auto-Cars/Light Trucks</t>
  </si>
  <si>
    <t>NEXSTAR MEDIA GROUP INC</t>
  </si>
  <si>
    <t>AZZ INC</t>
  </si>
  <si>
    <t>GLOBAL PAYMENTS INC</t>
  </si>
  <si>
    <t>HAWKINS INC</t>
  </si>
  <si>
    <t>NV5 GLOBAL INC</t>
  </si>
  <si>
    <t>AIR PRODUCTS &amp; CHEMICALS INC</t>
  </si>
  <si>
    <t>WALT DISNEY CO/THE</t>
  </si>
  <si>
    <t>CREDIT ACCEPTANCE CORP</t>
  </si>
  <si>
    <t>Finance-Auto Loans</t>
  </si>
  <si>
    <t>CME GROUP INC</t>
  </si>
  <si>
    <t>BURFORD CAPITAL LTD</t>
  </si>
  <si>
    <t>Finance-Commercial</t>
  </si>
  <si>
    <t>ZOOM VIDEO COMMUNICATIONS-A</t>
  </si>
  <si>
    <t>HERITAGE-CRYSTAL CLEAN INC</t>
  </si>
  <si>
    <t>CLEAN HARBORS INC</t>
  </si>
  <si>
    <t>LIVENT CORP</t>
  </si>
  <si>
    <t>COHERENT CORP</t>
  </si>
  <si>
    <t>CASEY'S GENERAL STORES INC</t>
  </si>
  <si>
    <t>Retail-Convenience Store</t>
  </si>
  <si>
    <t>SALESFORCE INC</t>
  </si>
  <si>
    <t>VERTEX INC - CLASS A</t>
  </si>
  <si>
    <t>PALO ALTO NETWORKS INC</t>
  </si>
  <si>
    <t>Internet Security</t>
  </si>
  <si>
    <t>ROYAL GOLD INC</t>
  </si>
  <si>
    <t>HARLEY-DAVIDSON INC</t>
  </si>
  <si>
    <t>WEX INC</t>
  </si>
  <si>
    <t>AIR LEASE CORP</t>
  </si>
  <si>
    <t>SERVICENOW INC</t>
  </si>
  <si>
    <t>MSCI INC</t>
  </si>
  <si>
    <t>Decision Support Softwar</t>
  </si>
  <si>
    <t>ZILLOW GROUP INC - A</t>
  </si>
  <si>
    <t>A10 NETWORKS INC</t>
  </si>
  <si>
    <t>CARDINAL HEALTH INC</t>
  </si>
  <si>
    <t>RIMINI STREET INC</t>
  </si>
  <si>
    <t>AUTODESK INC</t>
  </si>
  <si>
    <t>NETAPP INC</t>
  </si>
  <si>
    <t>GODADDY INC - CLASS A</t>
  </si>
  <si>
    <t>Web Hosting/Design</t>
  </si>
  <si>
    <t>OMNICOM GROUP</t>
  </si>
  <si>
    <t>FORTINET INC</t>
  </si>
  <si>
    <t>MOLINA HEALTHCARE INC</t>
  </si>
  <si>
    <t>QUALYS INC</t>
  </si>
  <si>
    <t>AMERISOURCEBERGEN CORP</t>
  </si>
  <si>
    <t>UPWORK INC</t>
  </si>
  <si>
    <t>STARBUCKS CORP</t>
  </si>
  <si>
    <t>GARTNER INC</t>
  </si>
  <si>
    <t>VERISIGN INC</t>
  </si>
  <si>
    <t>MEDIFAST INC</t>
  </si>
  <si>
    <t>SCHWAB (CHARLES) CORP</t>
  </si>
  <si>
    <t>BOX INC - CLASS A</t>
  </si>
  <si>
    <t>VMWARE INC-CLASS A</t>
  </si>
  <si>
    <t>CISCO SYSTEMS INC</t>
  </si>
  <si>
    <t>APPLE INC</t>
  </si>
  <si>
    <t>SHUTTERSTOCK INC</t>
  </si>
  <si>
    <t>FRONTDOOR INC</t>
  </si>
  <si>
    <t>MANHATTAN ASSOCIATES INC</t>
  </si>
  <si>
    <t>BENTLEY SYSTEMS INC-CLASS B</t>
  </si>
  <si>
    <t>CHEWY INC - CLASS A</t>
  </si>
  <si>
    <t>DATADOG INC - CLASS A</t>
  </si>
  <si>
    <t>BOOKING HOLDINGS INC</t>
  </si>
  <si>
    <t>CASS INFORMATION SYSTEMS INC</t>
  </si>
  <si>
    <t>OTIS WORLDWIDE CORP</t>
  </si>
  <si>
    <t>ORACLE CORP</t>
  </si>
  <si>
    <t>ADOBE INC</t>
  </si>
  <si>
    <t>Electronic Forms</t>
  </si>
  <si>
    <t>MOODY'S CORP</t>
  </si>
  <si>
    <t>WORKDAY INC-CLASS A</t>
  </si>
  <si>
    <t>MEDPACE HOLDINGS INC</t>
  </si>
  <si>
    <t>WINMARK CORP</t>
  </si>
  <si>
    <t>SHL AU Equity</t>
  </si>
  <si>
    <t>DHG AU Equity</t>
  </si>
  <si>
    <t>SIQ AU Equity</t>
  </si>
  <si>
    <t>CUV AU Equity</t>
  </si>
  <si>
    <t>TNE AU Equity</t>
  </si>
  <si>
    <t>PME AU Equity</t>
  </si>
  <si>
    <t>ALU AU Equity</t>
  </si>
  <si>
    <t>Circuit Boards</t>
  </si>
  <si>
    <t>WTC AU Equity</t>
  </si>
  <si>
    <t>JBH AU Equity</t>
  </si>
  <si>
    <t>JLG AU Equity</t>
  </si>
  <si>
    <t>CDA AU Equity</t>
  </si>
  <si>
    <t>NHF AU Equity</t>
  </si>
  <si>
    <t>REA AU Equity</t>
  </si>
  <si>
    <t>ALL AU Equity</t>
  </si>
  <si>
    <t>PWH AU Equity</t>
  </si>
  <si>
    <t>MPL AU Equity</t>
  </si>
  <si>
    <t>IEL AU Equity</t>
  </si>
  <si>
    <t>Schools</t>
  </si>
  <si>
    <t>HSN AU Equity</t>
  </si>
  <si>
    <t>NCK AU Equity</t>
  </si>
  <si>
    <t>IRE AU Equity</t>
  </si>
  <si>
    <t>IPH AU Equity</t>
  </si>
  <si>
    <t>KPG AU Equity</t>
  </si>
  <si>
    <t>COH AU Equity</t>
  </si>
  <si>
    <t>PSI AU Equity</t>
  </si>
  <si>
    <t>ALQ AU Equity</t>
  </si>
  <si>
    <t>ARB AU Equity</t>
  </si>
  <si>
    <t>MHJ AU Equity</t>
  </si>
  <si>
    <t>Retail-Jewelry</t>
  </si>
  <si>
    <t>LOV AU Equity</t>
  </si>
  <si>
    <t>BRG AU Equity</t>
  </si>
  <si>
    <t>SNL AU Equity</t>
  </si>
  <si>
    <t>CPU AU Equity</t>
  </si>
  <si>
    <t>MVF AU Equity</t>
  </si>
  <si>
    <t>ORA AU Equity</t>
  </si>
  <si>
    <t>DDR AU Equity</t>
  </si>
  <si>
    <t>ADH AU Equity</t>
  </si>
  <si>
    <t>CSL AU Equity</t>
  </si>
  <si>
    <t>SUL AU Equity</t>
  </si>
  <si>
    <t>WES AU Equity</t>
  </si>
  <si>
    <t>BAP AU Equity</t>
  </si>
  <si>
    <t>CAR AU Equity</t>
  </si>
  <si>
    <t>CKF AU Equity</t>
  </si>
  <si>
    <t>SEK AU Equity</t>
  </si>
  <si>
    <t>DMP AU Equity</t>
  </si>
  <si>
    <t>REH AU Equity</t>
  </si>
  <si>
    <t>HVN AU Equity</t>
  </si>
  <si>
    <t>CTD AU Equity</t>
  </si>
  <si>
    <t>AZJ AU Equity</t>
  </si>
  <si>
    <t>APA AU Equity</t>
  </si>
  <si>
    <t>PXA AU Equity</t>
  </si>
  <si>
    <t>ASX AU Equity</t>
  </si>
  <si>
    <t>PPS AU Equity</t>
  </si>
  <si>
    <t>AUB AU Equity</t>
  </si>
  <si>
    <t>SDF AU Equity</t>
  </si>
  <si>
    <t>NZX NZ Equity</t>
  </si>
  <si>
    <t>PPH NZ Equity</t>
  </si>
  <si>
    <t>ATM NZ Equity</t>
  </si>
  <si>
    <t>FPH NZ Equity</t>
  </si>
  <si>
    <t>SKL NZ Equity</t>
  </si>
  <si>
    <t>MFT NZ Equity</t>
  </si>
  <si>
    <t>SPY NZ Equity</t>
  </si>
  <si>
    <t>Computers-Integrated Sys</t>
  </si>
  <si>
    <t>DGL NZ Equity</t>
  </si>
  <si>
    <t>POT NZ Equity</t>
  </si>
  <si>
    <t>ITX SM Equity</t>
  </si>
  <si>
    <t>VID SM Equity</t>
  </si>
  <si>
    <t>VIS SM Equity</t>
  </si>
  <si>
    <t>DOM SM Equity</t>
  </si>
  <si>
    <t>GLOBAL DOMINION ACCESS SA</t>
  </si>
  <si>
    <t>SPAIN</t>
  </si>
  <si>
    <t>CBAV SM Equity</t>
  </si>
  <si>
    <t>CLINICA BAVIERA SA</t>
  </si>
  <si>
    <t>CIE SM Equity</t>
  </si>
  <si>
    <t>CIE AUTOMOTIVE SA</t>
  </si>
  <si>
    <t>ROVI SM Equity</t>
  </si>
  <si>
    <t>LABORATORIOS FARMACEUTICOS R</t>
  </si>
  <si>
    <t>INDUSTRIA DE DISENO TEXTIL</t>
  </si>
  <si>
    <t>GCO SM Equity</t>
  </si>
  <si>
    <t>GRUPO CATALANA OCCIDENTE SA</t>
  </si>
  <si>
    <t>FDR SM Equity</t>
  </si>
  <si>
    <t>FLUIDRA SA</t>
  </si>
  <si>
    <t>MCM SM Equity</t>
  </si>
  <si>
    <t>MIQUEL Y COSTAS</t>
  </si>
  <si>
    <t>Forest Products&amp;Paper</t>
  </si>
  <si>
    <t>Paper&amp;Related Products</t>
  </si>
  <si>
    <t>VIDRALA SA</t>
  </si>
  <si>
    <t>VISCOFAN SA</t>
  </si>
  <si>
    <t>APPS SM Equity</t>
  </si>
  <si>
    <t>APPLUS SERVICES SA</t>
  </si>
  <si>
    <t>LOG SM Equity</t>
  </si>
  <si>
    <t>CIA DE DISTRIBUCION INTEGRAL</t>
  </si>
  <si>
    <t>REY IM Equity</t>
  </si>
  <si>
    <t>REPLY SPA</t>
  </si>
  <si>
    <t>ITALY</t>
  </si>
  <si>
    <t>PRT IM Equity</t>
  </si>
  <si>
    <t>ESPRINET SPA</t>
  </si>
  <si>
    <t>TNXT IM Equity</t>
  </si>
  <si>
    <t>TINEXTA SPA</t>
  </si>
  <si>
    <t>BSS IM Equity</t>
  </si>
  <si>
    <t>BIESSE SPA</t>
  </si>
  <si>
    <t>TPRO IM Equity</t>
  </si>
  <si>
    <t>TECHNOPROBE SPA</t>
  </si>
  <si>
    <t>DGV IM Equity</t>
  </si>
  <si>
    <t>DIGITAL VALUE SPA</t>
  </si>
  <si>
    <t>AMP IM Equity</t>
  </si>
  <si>
    <t>AMPLIFON SPA</t>
  </si>
  <si>
    <t>DLG IM Equity</t>
  </si>
  <si>
    <t>DE'LONGHI SPA</t>
  </si>
  <si>
    <t>DOV IM Equity</t>
  </si>
  <si>
    <t>DOVALUE SPA</t>
  </si>
  <si>
    <t>SES IM Equity</t>
  </si>
  <si>
    <t>SESA SPA</t>
  </si>
  <si>
    <t>ITD IM Equity</t>
  </si>
  <si>
    <t>INTRED SPA</t>
  </si>
  <si>
    <t>Telecom Services</t>
  </si>
  <si>
    <t>MOL IM Equity</t>
  </si>
  <si>
    <t>GRUPPO MUTUIONLINE SPA</t>
  </si>
  <si>
    <t>CRL IM Equity</t>
  </si>
  <si>
    <t>CAREL INDUSTRIES SPA</t>
  </si>
  <si>
    <t>NWL IM Equity</t>
  </si>
  <si>
    <t>NEWLAT FOOD SPA</t>
  </si>
  <si>
    <t>SL IM Equity</t>
  </si>
  <si>
    <t>SANLORENZO SPA/AMEGLIA</t>
  </si>
  <si>
    <t>ELN IM Equity</t>
  </si>
  <si>
    <t>EL.EN. SPA</t>
  </si>
  <si>
    <t>RACE US Equity</t>
  </si>
  <si>
    <t>FERRARI NV</t>
  </si>
  <si>
    <t>TISG IM Equity</t>
  </si>
  <si>
    <t>ITALIAN SEA GROUP SPA/THE</t>
  </si>
  <si>
    <t>REC IM Equity</t>
  </si>
  <si>
    <t>RECORDATI INDUSTRIA CHIMICA</t>
  </si>
  <si>
    <t>MT IM Equity</t>
  </si>
  <si>
    <t>MAIRE TECNIMONT SPA</t>
  </si>
  <si>
    <t>PIA IM Equity</t>
  </si>
  <si>
    <t>PIAGGIO &amp; C. S.P.A.</t>
  </si>
  <si>
    <t>DIA IM Equity</t>
  </si>
  <si>
    <t>DIASORIN SPA</t>
  </si>
  <si>
    <t>MONC IM Equity</t>
  </si>
  <si>
    <t>MONCLER SPA</t>
  </si>
  <si>
    <t>GVS IM Equity</t>
  </si>
  <si>
    <t>GVS SPA</t>
  </si>
  <si>
    <t>STVN US Equity</t>
  </si>
  <si>
    <t>STEVANATO GROUP SPA</t>
  </si>
  <si>
    <t>IP IM Equity</t>
  </si>
  <si>
    <t>INTERPUMP GROUP SPA</t>
  </si>
  <si>
    <t>CPR IM Equity</t>
  </si>
  <si>
    <t>DAVIDE CAMPARI-MILANO NV</t>
  </si>
  <si>
    <t>NEXI IM Equity</t>
  </si>
  <si>
    <t>NEXI SPA</t>
  </si>
  <si>
    <t>WIIT IM Equity</t>
  </si>
  <si>
    <t>WIIT SPA</t>
  </si>
  <si>
    <t>SCF IM Equity</t>
  </si>
  <si>
    <t>SALCEF GROUP SPA</t>
  </si>
  <si>
    <t>IWB IM Equity</t>
  </si>
  <si>
    <t>ITALIAN WINE BRANDS SPA</t>
  </si>
  <si>
    <t>TGYM IM Equity</t>
  </si>
  <si>
    <t>TECHNOGYM SPA</t>
  </si>
  <si>
    <t>DAL IM Equity</t>
  </si>
  <si>
    <t>DATALOGIC SPA</t>
  </si>
  <si>
    <t>SG IM Equity</t>
  </si>
  <si>
    <t>SAES GETTERS SPA</t>
  </si>
  <si>
    <t>ICOS IM Equity</t>
  </si>
  <si>
    <t>INTERCOS SPA</t>
  </si>
  <si>
    <t>SOL IM Equity</t>
  </si>
  <si>
    <t>SOL SPA</t>
  </si>
  <si>
    <t>FILA IM Equity</t>
  </si>
  <si>
    <t>FILA  SPA</t>
  </si>
  <si>
    <t>ORS IM Equity</t>
  </si>
  <si>
    <t>ORSERO SPA</t>
  </si>
  <si>
    <t>BRE IM Equity</t>
  </si>
  <si>
    <t>BREMBO SPA</t>
  </si>
  <si>
    <t>ZV IM Equity</t>
  </si>
  <si>
    <t>ZIGNAGO VETRO SPA</t>
  </si>
  <si>
    <t>1913 HK Equity</t>
  </si>
  <si>
    <t>PRADA S.P.A.</t>
  </si>
  <si>
    <t>NVG PL Equity</t>
  </si>
  <si>
    <t>ALTR PL Equity</t>
  </si>
  <si>
    <t>JMT PL Equity</t>
  </si>
  <si>
    <t>SEM PL Equity</t>
  </si>
  <si>
    <t>COR PL Equity</t>
  </si>
  <si>
    <t>LPE FP Equity</t>
  </si>
  <si>
    <t>LAURENT-PERRIER</t>
  </si>
  <si>
    <t>FRANCE</t>
  </si>
  <si>
    <t>AMUN FP Equity</t>
  </si>
  <si>
    <t>AMUNDI SA</t>
  </si>
  <si>
    <t>GTT FP Equity</t>
  </si>
  <si>
    <t>GAZTRANSPORT ET TECHNIGA SA</t>
  </si>
  <si>
    <t>AUB FP Equity</t>
  </si>
  <si>
    <t>AUBAY</t>
  </si>
  <si>
    <t>AM FP Equity</t>
  </si>
  <si>
    <t>DASSAULT AVIATION SA</t>
  </si>
  <si>
    <t>CAP FP Equity</t>
  </si>
  <si>
    <t>CAPGEMINI SE</t>
  </si>
  <si>
    <t>SOP FP Equity</t>
  </si>
  <si>
    <t>SOPRA STERIA GROUP</t>
  </si>
  <si>
    <t>IPS FP Equity</t>
  </si>
  <si>
    <t>IPSOS</t>
  </si>
  <si>
    <t>RMS FP Equity</t>
  </si>
  <si>
    <t>HERMES INTERNATIONAL</t>
  </si>
  <si>
    <t>NRO FP Equity</t>
  </si>
  <si>
    <t>NEURONES</t>
  </si>
  <si>
    <t>BVI FP Equity</t>
  </si>
  <si>
    <t>BUREAU VERITAS SA</t>
  </si>
  <si>
    <t>DIM FP Equity</t>
  </si>
  <si>
    <t>SARTORIUS STEDIM BIOTECH</t>
  </si>
  <si>
    <t>SW FP Equity</t>
  </si>
  <si>
    <t>SODEXO SA</t>
  </si>
  <si>
    <t>TRI FP Equity</t>
  </si>
  <si>
    <t>TRIGANO SA</t>
  </si>
  <si>
    <t>ATE FP Equity</t>
  </si>
  <si>
    <t>ALTEN SA</t>
  </si>
  <si>
    <t>KOF FP Equity</t>
  </si>
  <si>
    <t>KAUFMAN &amp; BROAD SA</t>
  </si>
  <si>
    <t>HO FP Equity</t>
  </si>
  <si>
    <t>THALES SA</t>
  </si>
  <si>
    <t>SO FP Equity</t>
  </si>
  <si>
    <t>SOMFY SA</t>
  </si>
  <si>
    <t>LR FP Equity</t>
  </si>
  <si>
    <t>LEGRAND SA</t>
  </si>
  <si>
    <t>SDG FP Equity</t>
  </si>
  <si>
    <t>SYNERGIE SA</t>
  </si>
  <si>
    <t>CRTO US Equity</t>
  </si>
  <si>
    <t>CRITEO SA-SPON ADR</t>
  </si>
  <si>
    <t>SU FP Equity</t>
  </si>
  <si>
    <t>SCHNEIDER ELECTRIC SE</t>
  </si>
  <si>
    <t>IPN FP Equity</t>
  </si>
  <si>
    <t>IPSEN</t>
  </si>
  <si>
    <t>DBG FP Equity</t>
  </si>
  <si>
    <t>DERICHEBOURG</t>
  </si>
  <si>
    <t>ALESK FP Equity</t>
  </si>
  <si>
    <t>ESKER SA</t>
  </si>
  <si>
    <t>OR FP Equity</t>
  </si>
  <si>
    <t>L'OREAL</t>
  </si>
  <si>
    <t>BIM FP Equity</t>
  </si>
  <si>
    <t>BIOMERIEUX</t>
  </si>
  <si>
    <t>SII FP Equity</t>
  </si>
  <si>
    <t>SOCIETE POUR L'INFORMATIQUE</t>
  </si>
  <si>
    <t>MC FP Equity</t>
  </si>
  <si>
    <t>LVMH MOET HENNESSY LOUIS VUI</t>
  </si>
  <si>
    <t>Textile-Apparel</t>
  </si>
  <si>
    <t>CDI FP Equity</t>
  </si>
  <si>
    <t>CHRISTIAN DIOR SE</t>
  </si>
  <si>
    <t>DSY FP Equity</t>
  </si>
  <si>
    <t>DASSAULT SYSTEMES SE</t>
  </si>
  <si>
    <t>TEP FP Equity</t>
  </si>
  <si>
    <t>TELEPERFORMANCE</t>
  </si>
  <si>
    <t>CEN FP Equity</t>
  </si>
  <si>
    <t>GROUPE CRIT</t>
  </si>
  <si>
    <t>KER FP Equity</t>
  </si>
  <si>
    <t>KERING</t>
  </si>
  <si>
    <t>BN FP Equity</t>
  </si>
  <si>
    <t>DANONE</t>
  </si>
  <si>
    <t>THEP FP Equity</t>
  </si>
  <si>
    <t>THERMADOR GROUPE</t>
  </si>
  <si>
    <t>VRLA FP Equity</t>
  </si>
  <si>
    <t>VERALLIA</t>
  </si>
  <si>
    <t>ALDLT FP Equity</t>
  </si>
  <si>
    <t>DELTA PLUS GROUP</t>
  </si>
  <si>
    <t>SAN FP Equity</t>
  </si>
  <si>
    <t>SANOFI</t>
  </si>
  <si>
    <t>LSS FP Equity</t>
  </si>
  <si>
    <t>LECTRA</t>
  </si>
  <si>
    <t>SGO FP Equity</t>
  </si>
  <si>
    <t>COMPAGNIE DE SAINT GOBAIN</t>
  </si>
  <si>
    <t>BB FP Equity</t>
  </si>
  <si>
    <t>SOCIETE BIC SA</t>
  </si>
  <si>
    <t>AKE FP Equity</t>
  </si>
  <si>
    <t>ARKEMA</t>
  </si>
  <si>
    <t>ITP FP Equity</t>
  </si>
  <si>
    <t>INTERPARFUMS SA</t>
  </si>
  <si>
    <t>SOI FP Equity</t>
  </si>
  <si>
    <t>S.O.I.T.E.C.</t>
  </si>
  <si>
    <t>AI FP Equity</t>
  </si>
  <si>
    <t>AIR LIQUIDE SA</t>
  </si>
  <si>
    <t>BEN FP Equity</t>
  </si>
  <si>
    <t>BENETEAU</t>
  </si>
  <si>
    <t>RBT FP Equity</t>
  </si>
  <si>
    <t>ROBERTET SA</t>
  </si>
  <si>
    <t>RUI FP Equity</t>
  </si>
  <si>
    <t>RUBIS</t>
  </si>
  <si>
    <t>WLN FP Equity</t>
  </si>
  <si>
    <t>WORLDLINE SA</t>
  </si>
  <si>
    <t>RCO FP Equity</t>
  </si>
  <si>
    <t>REMY COINTREAU</t>
  </si>
  <si>
    <t>EL FP Equity</t>
  </si>
  <si>
    <t>ESSILORLUXOTTICA</t>
  </si>
  <si>
    <t>RI FP Equity</t>
  </si>
  <si>
    <t>PERNOD RICARD SA</t>
  </si>
  <si>
    <t>SAF FP Equity</t>
  </si>
  <si>
    <t>SAFRAN SA</t>
  </si>
  <si>
    <t>BOL FP Equity</t>
  </si>
  <si>
    <t>BOLLORE SE</t>
  </si>
  <si>
    <t>EDEN FP Equity</t>
  </si>
  <si>
    <t>EDENRED</t>
  </si>
  <si>
    <t>AIR FP Equity</t>
  </si>
  <si>
    <t>AIRBUS SE</t>
  </si>
  <si>
    <t>PUB FP Equity</t>
  </si>
  <si>
    <t>PUBLICIS GROUPE</t>
  </si>
  <si>
    <t>WKL NA Equity</t>
  </si>
  <si>
    <t>WOLTERS KLUWER</t>
  </si>
  <si>
    <t>Publishing-Periodicals</t>
  </si>
  <si>
    <t>NETHERLANDS</t>
  </si>
  <si>
    <t>ASML NA Equity</t>
  </si>
  <si>
    <t>ASML HOLDING NV</t>
  </si>
  <si>
    <t>BESI NA Equity</t>
  </si>
  <si>
    <t>BE SEMICONDUCTOR INDUSTRIES</t>
  </si>
  <si>
    <t>ORDI NA Equity</t>
  </si>
  <si>
    <t>ORDINA NV</t>
  </si>
  <si>
    <t>NXPI US Equity</t>
  </si>
  <si>
    <t>NXP SEMICONDUCTORS NV</t>
  </si>
  <si>
    <t>ARCAD NA Equity</t>
  </si>
  <si>
    <t>ARCADIS NV</t>
  </si>
  <si>
    <t>LIGHT NA Equity</t>
  </si>
  <si>
    <t>SIGNIFY NV</t>
  </si>
  <si>
    <t>UMG NA Equity</t>
  </si>
  <si>
    <t>UNIVERSAL MUSIC GROUP NV</t>
  </si>
  <si>
    <t>RAND NA Equity</t>
  </si>
  <si>
    <t>RANDSTAD NV</t>
  </si>
  <si>
    <t>IMCD NA Equity</t>
  </si>
  <si>
    <t>IMCD NV</t>
  </si>
  <si>
    <t>ALFEN NA Equity</t>
  </si>
  <si>
    <t>ALFEN N.V.</t>
  </si>
  <si>
    <t>ENX FP Equity</t>
  </si>
  <si>
    <t>EURONEXT NV</t>
  </si>
  <si>
    <t>QGEN US Equity</t>
  </si>
  <si>
    <t>QIAGEN N.V.</t>
  </si>
  <si>
    <t>JDEP NA Equity</t>
  </si>
  <si>
    <t>JDE PEET'S NV</t>
  </si>
  <si>
    <t>NEDAP NA Equity</t>
  </si>
  <si>
    <t>NEDAP N.V.</t>
  </si>
  <si>
    <t>OCI NA Equity</t>
  </si>
  <si>
    <t>OCI NV</t>
  </si>
  <si>
    <t>FLOW NA Equity</t>
  </si>
  <si>
    <t>FLOW TRADERS LTD</t>
  </si>
  <si>
    <t>ASM NA Equity</t>
  </si>
  <si>
    <t>ASM INTERNATIONAL NV</t>
  </si>
  <si>
    <t>BRNL NA Equity</t>
  </si>
  <si>
    <t>BRUNEL INTERNATIONAL</t>
  </si>
  <si>
    <t>HEIO NA Equity</t>
  </si>
  <si>
    <t>HEINEKEN HOLDING NV</t>
  </si>
  <si>
    <t>Brewery</t>
  </si>
  <si>
    <t>PHIA NA Equity</t>
  </si>
  <si>
    <t>KONINKLIJKE PHILIPS NV</t>
  </si>
  <si>
    <t>TWEKA NA Equity</t>
  </si>
  <si>
    <t>TKH GROUP NV-DUTCH CERT</t>
  </si>
  <si>
    <t>AALB NA Equity</t>
  </si>
  <si>
    <t>AALBERTS NV</t>
  </si>
  <si>
    <t>AD NA Equity</t>
  </si>
  <si>
    <t>KONINKLIJKE AHOLD DELHAIZE N</t>
  </si>
  <si>
    <t>AKZA NA Equity</t>
  </si>
  <si>
    <t>AKZO NOBEL N.V.</t>
  </si>
  <si>
    <t>DSM NA Equity</t>
  </si>
  <si>
    <t>HEIA NA Equity</t>
  </si>
  <si>
    <t>HEINEKEN NV</t>
  </si>
  <si>
    <t>ACOMO NA Equity</t>
  </si>
  <si>
    <t>ACOMO NV</t>
  </si>
  <si>
    <t>PEN PW Equity</t>
  </si>
  <si>
    <t>PHOTON ENERGY NV</t>
  </si>
  <si>
    <t>TKWY NA Equity</t>
  </si>
  <si>
    <t>JUST EAT TAKEAWAY</t>
  </si>
  <si>
    <t>ADYEN NA Equity</t>
  </si>
  <si>
    <t>ADYEN NV</t>
  </si>
  <si>
    <t>ECONB BB Equity</t>
  </si>
  <si>
    <t>ECONOCOM GROUP</t>
  </si>
  <si>
    <t>BELGIUM</t>
  </si>
  <si>
    <t>VAN BB Equity</t>
  </si>
  <si>
    <t>VAN DE VELDE NV</t>
  </si>
  <si>
    <t>FAGR BB Equity</t>
  </si>
  <si>
    <t>FAGRON</t>
  </si>
  <si>
    <t>MELE BB Equity</t>
  </si>
  <si>
    <t>MELEXIS NV</t>
  </si>
  <si>
    <t>ABI BB Equity</t>
  </si>
  <si>
    <t>ANHEUSER-BUSCH INBEV SA/NV</t>
  </si>
  <si>
    <t>EVS BB Equity</t>
  </si>
  <si>
    <t>EVS BROADCAST EQUIPMENT S.A.</t>
  </si>
  <si>
    <t>UCB BB Equity</t>
  </si>
  <si>
    <t>UCB SA</t>
  </si>
  <si>
    <t>LOTB BB Equity</t>
  </si>
  <si>
    <t>LOTUS BAKERIES</t>
  </si>
  <si>
    <t>TNET BB Equity</t>
  </si>
  <si>
    <t>TELENET GROUP HOLDING NV</t>
  </si>
  <si>
    <t>UMI BB Equity</t>
  </si>
  <si>
    <t>UMICORE</t>
  </si>
  <si>
    <t>JEN BB Equity</t>
  </si>
  <si>
    <t>JENSEN-GROUP NV</t>
  </si>
  <si>
    <t>TESB BB Equity</t>
  </si>
  <si>
    <t>TESSENDERLO GROUP</t>
  </si>
  <si>
    <t>SOLB BB Equity</t>
  </si>
  <si>
    <t>SOLVAY SA</t>
  </si>
  <si>
    <t>PIC BB Equity</t>
  </si>
  <si>
    <t>PICANOL</t>
  </si>
  <si>
    <t>BAR BB Equity</t>
  </si>
  <si>
    <t>BARCO N.V.</t>
  </si>
  <si>
    <t>TAM LN Equity</t>
  </si>
  <si>
    <t>TATTON ASSET MANAGEMENT PLC</t>
  </si>
  <si>
    <t>BRITAIN</t>
  </si>
  <si>
    <t>RMV LN Equity</t>
  </si>
  <si>
    <t>RIGHTMOVE PLC</t>
  </si>
  <si>
    <t>BA/ LN Equity</t>
  </si>
  <si>
    <t>BAE SYSTEMS PLC</t>
  </si>
  <si>
    <t>ASHM LN Equity</t>
  </si>
  <si>
    <t>ASHMORE GROUP PLC</t>
  </si>
  <si>
    <t>MOON LN Equity</t>
  </si>
  <si>
    <t>MOONPIG GROUP PLC</t>
  </si>
  <si>
    <t>AUTO LN Equity</t>
  </si>
  <si>
    <t>AUTO TRADER GROUP PLC</t>
  </si>
  <si>
    <t>HL/ LN Equity</t>
  </si>
  <si>
    <t>HARGREAVES LANSDOWN PLC</t>
  </si>
  <si>
    <t>KNOS LN Equity</t>
  </si>
  <si>
    <t>KAINOS GROUP PLC</t>
  </si>
  <si>
    <t>RNWH LN Equity</t>
  </si>
  <si>
    <t>RENEW HOLDINGS PLC</t>
  </si>
  <si>
    <t>POLR LN Equity</t>
  </si>
  <si>
    <t>POLAR CAPITAL HOLDINGS PLC</t>
  </si>
  <si>
    <t>AFX LN Equity</t>
  </si>
  <si>
    <t>ALPHA GROUP INTERNATIONALPLC</t>
  </si>
  <si>
    <t>SVS LN Equity</t>
  </si>
  <si>
    <t>SAVILLS PLC</t>
  </si>
  <si>
    <t>IPX LN Equity</t>
  </si>
  <si>
    <t>IMPAX ASSET MANAGEMENT GROUP</t>
  </si>
  <si>
    <t>FDM LN Equity</t>
  </si>
  <si>
    <t>FDM GROUP HOLDINGS PLC</t>
  </si>
  <si>
    <t>ALFA LN Equity</t>
  </si>
  <si>
    <t>ALFA FINANCIAL SOFTWARE HOLD</t>
  </si>
  <si>
    <t>MTO LN Equity</t>
  </si>
  <si>
    <t>MITIE GROUP PLC</t>
  </si>
  <si>
    <t>EMIS LN Equity</t>
  </si>
  <si>
    <t>EMIS GROUP PLC</t>
  </si>
  <si>
    <t>ITV LN Equity</t>
  </si>
  <si>
    <t>ITV PLC</t>
  </si>
  <si>
    <t>DATA LN Equity</t>
  </si>
  <si>
    <t>GLOBALDATA PLC</t>
  </si>
  <si>
    <t>ELIX LN Equity</t>
  </si>
  <si>
    <t>ELIXIRR INTERNATIONAL PLC</t>
  </si>
  <si>
    <t>SCT LN Equity</t>
  </si>
  <si>
    <t>SOFTCAT PLC</t>
  </si>
  <si>
    <t>AJB LN Equity</t>
  </si>
  <si>
    <t>AJ BELL PLC</t>
  </si>
  <si>
    <t>ERGO LN Equity</t>
  </si>
  <si>
    <t>ERGOMED PLC</t>
  </si>
  <si>
    <t>IMB LN Equity</t>
  </si>
  <si>
    <t>IMPERIAL BRANDS PLC</t>
  </si>
  <si>
    <t>NUM LN Equity</t>
  </si>
  <si>
    <t>NUMIS CORPORATION PLC</t>
  </si>
  <si>
    <t>MONY LN Equity</t>
  </si>
  <si>
    <t>MONEYSUPERMARKET.COM</t>
  </si>
  <si>
    <t>LSL LN Equity</t>
  </si>
  <si>
    <t>LSL PROPERTY SERVICES PLC</t>
  </si>
  <si>
    <t>REL LN Equity</t>
  </si>
  <si>
    <t>RELX PLC</t>
  </si>
  <si>
    <t>SPT LN Equity</t>
  </si>
  <si>
    <t>SPIRENT COMMUNICATIONS PLC</t>
  </si>
  <si>
    <t>DOCS LN Equity</t>
  </si>
  <si>
    <t>DR. MARTENS PLC</t>
  </si>
  <si>
    <t>BEG LN Equity</t>
  </si>
  <si>
    <t>BEGBIES TRAYNOR GROUP PLC</t>
  </si>
  <si>
    <t>TM17 LN Equity</t>
  </si>
  <si>
    <t>TEAM17 GROUP PLC</t>
  </si>
  <si>
    <t>PNR US Equity</t>
  </si>
  <si>
    <t>PENTAIR PLC</t>
  </si>
  <si>
    <t>GAW LN Equity</t>
  </si>
  <si>
    <t>GAMES WORKSHOP GROUP PLC</t>
  </si>
  <si>
    <t>TUNE LN Equity</t>
  </si>
  <si>
    <t>FOCUSRITE PLC</t>
  </si>
  <si>
    <t>JHD LN Equity</t>
  </si>
  <si>
    <t>JAMES HALSTEAD PLC</t>
  </si>
  <si>
    <t>FEVR LN Equity</t>
  </si>
  <si>
    <t>FEVERTREE DRINKS PLC</t>
  </si>
  <si>
    <t>DOTD LN Equity</t>
  </si>
  <si>
    <t>DOTDIGITAL GROUP PLC</t>
  </si>
  <si>
    <t>NICL LN Equity</t>
  </si>
  <si>
    <t>NICHOLS PLC</t>
  </si>
  <si>
    <t>PAGE LN Equity</t>
  </si>
  <si>
    <t>PAGEGROUP PLC</t>
  </si>
  <si>
    <t>ROR LN Equity</t>
  </si>
  <si>
    <t>ROTORK PLC</t>
  </si>
  <si>
    <t>RIO LN Equity</t>
  </si>
  <si>
    <t>RIO TINTO PLC</t>
  </si>
  <si>
    <t>LSC LN Equity</t>
  </si>
  <si>
    <t>LONDON SECURITY PLC</t>
  </si>
  <si>
    <t>JDG LN Equity</t>
  </si>
  <si>
    <t>JUDGES SCIENTIFIC PLC</t>
  </si>
  <si>
    <t>Instruments-Scientific</t>
  </si>
  <si>
    <t>SBRE LN Equity</t>
  </si>
  <si>
    <t>SABRE INSURANCE GROUP PLC</t>
  </si>
  <si>
    <t>BRK LN Equity</t>
  </si>
  <si>
    <t>BROOKS MACDONALD GROUP PLC</t>
  </si>
  <si>
    <t>GAMA LN Equity</t>
  </si>
  <si>
    <t>GAMMA COMMUNICATIONS PLC</t>
  </si>
  <si>
    <t>Satellite Telecom</t>
  </si>
  <si>
    <t>SYNT LN Equity</t>
  </si>
  <si>
    <t>SYNTHOMER PLC</t>
  </si>
  <si>
    <t>CMCX LN Equity</t>
  </si>
  <si>
    <t>CMC MARKETS PLC</t>
  </si>
  <si>
    <t>RWA LN Equity</t>
  </si>
  <si>
    <t>ROBERT WALTERS PLC</t>
  </si>
  <si>
    <t>STEM LN Equity</t>
  </si>
  <si>
    <t>STHREE PLC</t>
  </si>
  <si>
    <t>ITRK LN Equity</t>
  </si>
  <si>
    <t>INTERTEK GROUP PLC</t>
  </si>
  <si>
    <t>AAL LN Equity</t>
  </si>
  <si>
    <t>ANGLO AMERICAN PLC</t>
  </si>
  <si>
    <t>YCA LN Equity</t>
  </si>
  <si>
    <t>YELLOW CAKE PLC</t>
  </si>
  <si>
    <t>HAS LN Equity</t>
  </si>
  <si>
    <t>HAYS PLC</t>
  </si>
  <si>
    <t>LTHM LN Equity</t>
  </si>
  <si>
    <t>LATHAM (JAMES) PLC</t>
  </si>
  <si>
    <t>ASY LN Equity</t>
  </si>
  <si>
    <t>ANDREWS SYKES GROUP PLC</t>
  </si>
  <si>
    <t>RTO LN Equity</t>
  </si>
  <si>
    <t>RENTOKIL INITIAL PLC</t>
  </si>
  <si>
    <t>JD/ LN Equity</t>
  </si>
  <si>
    <t>JD SPORTS FASHION PLC</t>
  </si>
  <si>
    <t>MGAM LN Equity</t>
  </si>
  <si>
    <t>MORGAN ADVANCED MATERIALS PL</t>
  </si>
  <si>
    <t>PSN LN Equity</t>
  </si>
  <si>
    <t>PERSIMMON PLC</t>
  </si>
  <si>
    <t>CRW LN Equity</t>
  </si>
  <si>
    <t>CRANEWARE PLC</t>
  </si>
  <si>
    <t>TFW LN Equity</t>
  </si>
  <si>
    <t>THORPE (F.W.) PLC</t>
  </si>
  <si>
    <t>ADM LN Equity</t>
  </si>
  <si>
    <t>ADMIRAL GROUP PLC</t>
  </si>
  <si>
    <t>SPX LN Equity</t>
  </si>
  <si>
    <t>SPIRAX-SARCO ENGINEERING PLC</t>
  </si>
  <si>
    <t>AEP LN Equity</t>
  </si>
  <si>
    <t>ANGLO-EASTERN PLANTATIONS</t>
  </si>
  <si>
    <t>CNIC LN Equity</t>
  </si>
  <si>
    <t>CENTRALNIC GROUP PLC</t>
  </si>
  <si>
    <t>PRV LN Equity</t>
  </si>
  <si>
    <t>PORVAIR PLC</t>
  </si>
  <si>
    <t>ULVR LN Equity</t>
  </si>
  <si>
    <t>UNILEVER PLC</t>
  </si>
  <si>
    <t>RS1 LN Equity</t>
  </si>
  <si>
    <t>RS GROUP PLC</t>
  </si>
  <si>
    <t>HWDN LN Equity</t>
  </si>
  <si>
    <t>HOWDEN JOINERY GROUP PLC</t>
  </si>
  <si>
    <t>DAVA US Equity</t>
  </si>
  <si>
    <t>ENDAVA PLC- SPON ADR</t>
  </si>
  <si>
    <t>FERG US Equity</t>
  </si>
  <si>
    <t>FERGUSON PLC</t>
  </si>
  <si>
    <t>RKT LN Equity</t>
  </si>
  <si>
    <t>RECKITT BENCKISER GROUP PLC</t>
  </si>
  <si>
    <t>JHG US Equity</t>
  </si>
  <si>
    <t>JANUS HENDERSON GROUP PLC</t>
  </si>
  <si>
    <t>IMI LN Equity</t>
  </si>
  <si>
    <t>IMI PLC</t>
  </si>
  <si>
    <t>WTW US Equity</t>
  </si>
  <si>
    <t>WILLIS TOWERS WATSON PLC</t>
  </si>
  <si>
    <t>FORT LN Equity</t>
  </si>
  <si>
    <t>FORTERRA PLC</t>
  </si>
  <si>
    <t>NXT LN Equity</t>
  </si>
  <si>
    <t>NEXT PLC</t>
  </si>
  <si>
    <t>MEGP LN Equity</t>
  </si>
  <si>
    <t>ME GROUP INTERNATIONAL PLC</t>
  </si>
  <si>
    <t>OXIG LN Equity</t>
  </si>
  <si>
    <t>OXFORD INSTRUMENTS PLC</t>
  </si>
  <si>
    <t>SXS LN Equity</t>
  </si>
  <si>
    <t>SPECTRIS PLC</t>
  </si>
  <si>
    <t>HSV LN Equity</t>
  </si>
  <si>
    <t>HOMESERVE PLC</t>
  </si>
  <si>
    <t>WJG LN Equity</t>
  </si>
  <si>
    <t>WATKIN JONES PLC</t>
  </si>
  <si>
    <t>BRBY LN Equity</t>
  </si>
  <si>
    <t>BURBERRY GROUP PLC</t>
  </si>
  <si>
    <t>BME LN Equity</t>
  </si>
  <si>
    <t>B&amp;M EUROPEAN VALUE RETAIL SA</t>
  </si>
  <si>
    <t>HLMA LN Equity</t>
  </si>
  <si>
    <t>HALMA PLC</t>
  </si>
  <si>
    <t>GTLY LN Equity</t>
  </si>
  <si>
    <t>GATELEY HOLDINGS PLC</t>
  </si>
  <si>
    <t>DOM LN Equity</t>
  </si>
  <si>
    <t>DOMINO'S PIZZA GROUP PLC</t>
  </si>
  <si>
    <t>CHRT LN Equity</t>
  </si>
  <si>
    <t>COHORT PLC</t>
  </si>
  <si>
    <t>GRG LN Equity</t>
  </si>
  <si>
    <t>GREGGS PLC</t>
  </si>
  <si>
    <t>BAG LN Equity</t>
  </si>
  <si>
    <t>A.G. BARR PLC</t>
  </si>
  <si>
    <t>FAN LN Equity</t>
  </si>
  <si>
    <t>VOLUTION GROUP PLC</t>
  </si>
  <si>
    <t>BNZL LN Equity</t>
  </si>
  <si>
    <t>BUNZL PLC</t>
  </si>
  <si>
    <t>SRP LN Equity</t>
  </si>
  <si>
    <t>SERCO GROUP PLC</t>
  </si>
  <si>
    <t>NVT US Equity</t>
  </si>
  <si>
    <t>NVENT ELECTRIC PLC</t>
  </si>
  <si>
    <t>KAPE LN Equity</t>
  </si>
  <si>
    <t>KAPE TECHNOLOGIES PLC</t>
  </si>
  <si>
    <t>CPRI US Equity</t>
  </si>
  <si>
    <t>CAPRI HOLDINGS LTD</t>
  </si>
  <si>
    <t>BMY LN Equity</t>
  </si>
  <si>
    <t>BLOOMSBURY PUBLISHING PLC</t>
  </si>
  <si>
    <t>TRCS LN Equity</t>
  </si>
  <si>
    <t>TRACSIS PLC</t>
  </si>
  <si>
    <t>GSK LN Equity</t>
  </si>
  <si>
    <t>GSK PLC</t>
  </si>
  <si>
    <t>WOSG LN Equity</t>
  </si>
  <si>
    <t>WATCHES OF SWITZERLAND GROUP</t>
  </si>
  <si>
    <t>CRDA LN Equity</t>
  </si>
  <si>
    <t>CRODA INTERNATIONAL PLC</t>
  </si>
  <si>
    <t>GEN LN Equity</t>
  </si>
  <si>
    <t>GENUIT GROUP PLC</t>
  </si>
  <si>
    <t>AMCR US Equity</t>
  </si>
  <si>
    <t>AMCOR PLC</t>
  </si>
  <si>
    <t>NCC LN Equity</t>
  </si>
  <si>
    <t>NCC GROUP PLC</t>
  </si>
  <si>
    <t>AMS LN Equity</t>
  </si>
  <si>
    <t>ADVANCED MEDICAL SOLUTIONS</t>
  </si>
  <si>
    <t>ENT LN Equity</t>
  </si>
  <si>
    <t>ENTAIN PLC</t>
  </si>
  <si>
    <t>Internet Gambling</t>
  </si>
  <si>
    <t>DLG LN Equity</t>
  </si>
  <si>
    <t>DIRECT LINE INSURANCE GROUP</t>
  </si>
  <si>
    <t>CPG LN Equity</t>
  </si>
  <si>
    <t>COMPASS GROUP PLC</t>
  </si>
  <si>
    <t>DGE LN Equity</t>
  </si>
  <si>
    <t>DIAGEO PLC</t>
  </si>
  <si>
    <t>VCT LN Equity</t>
  </si>
  <si>
    <t>VICTREX PLC</t>
  </si>
  <si>
    <t>TEP LN Equity</t>
  </si>
  <si>
    <t>TELECOM PLUS PLC</t>
  </si>
  <si>
    <t>MPE LN Equity</t>
  </si>
  <si>
    <t>M P EVANS GROUP PLC</t>
  </si>
  <si>
    <t>DPLM LN Equity</t>
  </si>
  <si>
    <t>DIPLOMA PLC</t>
  </si>
  <si>
    <t>Rubber/Plastic Products</t>
  </si>
  <si>
    <t>BAB LN Equity</t>
  </si>
  <si>
    <t>BABCOCK INTL GROUP PLC</t>
  </si>
  <si>
    <t>BVIC LN Equity</t>
  </si>
  <si>
    <t>BRITVIC PLC</t>
  </si>
  <si>
    <t>BCG LN Equity</t>
  </si>
  <si>
    <t>BALTIC CLASSIFIEDS GROUP</t>
  </si>
  <si>
    <t>HFD LN Equity</t>
  </si>
  <si>
    <t>HALFORDS GROUP PLC</t>
  </si>
  <si>
    <t>RWS LN Equity</t>
  </si>
  <si>
    <t>RWS HOLDINGS PLC</t>
  </si>
  <si>
    <t>CWK LN Equity</t>
  </si>
  <si>
    <t>CRANSWICK PLC</t>
  </si>
  <si>
    <t>HEAD LN Equity</t>
  </si>
  <si>
    <t>HEADLAM GROUP PLC</t>
  </si>
  <si>
    <t>SN/ LN Equity</t>
  </si>
  <si>
    <t>SMITH &amp; NEPHEW PLC</t>
  </si>
  <si>
    <t>MNDI LN Equity</t>
  </si>
  <si>
    <t>MONDI PLC</t>
  </si>
  <si>
    <t>QQ/ LN Equity</t>
  </si>
  <si>
    <t>QINETIQ GROUP PLC</t>
  </si>
  <si>
    <t>TET LN Equity</t>
  </si>
  <si>
    <t>TREATT PLC</t>
  </si>
  <si>
    <t>BATS LN Equity</t>
  </si>
  <si>
    <t>BRITISH AMERICAN TOBACCO PLC</t>
  </si>
  <si>
    <t>PCO PW Equity</t>
  </si>
  <si>
    <t>PEPCO GROUP NV</t>
  </si>
  <si>
    <t>SDR LN Equity</t>
  </si>
  <si>
    <t>SCHRODERS PLC</t>
  </si>
  <si>
    <t>BOO LN Equity</t>
  </si>
  <si>
    <t>BOOHOO GROUP PLC</t>
  </si>
  <si>
    <t>INF LN Equity</t>
  </si>
  <si>
    <t>INFORMA PLC</t>
  </si>
  <si>
    <t>GYM LN Equity</t>
  </si>
  <si>
    <t>GYM GROUP PLC/THE</t>
  </si>
  <si>
    <t>RAT LN Equity</t>
  </si>
  <si>
    <t>RATHBONES GROUP PLC</t>
  </si>
  <si>
    <t>PTRK SS Equity</t>
  </si>
  <si>
    <t>PHYSITRACK PLC</t>
  </si>
  <si>
    <t>ALLFG NA Equity</t>
  </si>
  <si>
    <t>ALLFUNDS GROUP PLC</t>
  </si>
  <si>
    <t>IDOX LN Equity</t>
  </si>
  <si>
    <t>IDOX PLC</t>
  </si>
  <si>
    <t>DARK LN Equity</t>
  </si>
  <si>
    <t>DARKTRACE PLC</t>
  </si>
  <si>
    <t>SGE LN Equity</t>
  </si>
  <si>
    <t>SAGE GROUP PLC/THE</t>
  </si>
  <si>
    <t>AFM LN Equity</t>
  </si>
  <si>
    <t>ALPHA FINANCIAL MARKETS CONS</t>
  </si>
  <si>
    <t>VTEX US Equity</t>
  </si>
  <si>
    <t>VTEX -CLASS A</t>
  </si>
  <si>
    <t>RR/ LN Equity</t>
  </si>
  <si>
    <t>ROLLS-ROYCE HOLDINGS PLC</t>
  </si>
  <si>
    <t>WPP LN Equity</t>
  </si>
  <si>
    <t>WPP PLC</t>
  </si>
  <si>
    <t>NFC LN Equity</t>
  </si>
  <si>
    <t>NEXT FIFTEEN COMMUNICATIONS</t>
  </si>
  <si>
    <t>MGNS LN Equity</t>
  </si>
  <si>
    <t>MORGAN SINDALL GROUP PLC</t>
  </si>
  <si>
    <t>CKN LN Equity</t>
  </si>
  <si>
    <t>CLARKSON PLC</t>
  </si>
  <si>
    <t>Transport-Marine</t>
  </si>
  <si>
    <t>IHP LN Equity</t>
  </si>
  <si>
    <t>INTEGRAFIN HOLDINGS PLC</t>
  </si>
  <si>
    <t>JUP LN Equity</t>
  </si>
  <si>
    <t>JUPITER FUND MANAGEMENT</t>
  </si>
  <si>
    <t>WIL LN Equity</t>
  </si>
  <si>
    <t>WILMINGTON PLC</t>
  </si>
  <si>
    <t>MAB1 LN Equity</t>
  </si>
  <si>
    <t>MORTGAGE ADVICE BUREAU HOLDI</t>
  </si>
  <si>
    <t>LGEN LN Equity</t>
  </si>
  <si>
    <t>LEGAL &amp; GENERAL GROUP PLC</t>
  </si>
  <si>
    <t>EMG LN Equity</t>
  </si>
  <si>
    <t>MAN GROUP PLC/JERSEY</t>
  </si>
  <si>
    <t>IGG LN Equity</t>
  </si>
  <si>
    <t>IG GROUP HOLDINGS PLC</t>
  </si>
  <si>
    <t>IHG LN Equity</t>
  </si>
  <si>
    <t>INTERCONTINENTAL HOTELS GROU</t>
  </si>
  <si>
    <t>ACN US Equity</t>
  </si>
  <si>
    <t>KWS LN Equity</t>
  </si>
  <si>
    <t>EXPN LN Equity</t>
  </si>
  <si>
    <t>TT US Equity</t>
  </si>
  <si>
    <t>ALLE US Equity</t>
  </si>
  <si>
    <t>JHX AU Equity</t>
  </si>
  <si>
    <t>KSP ID Equity</t>
  </si>
  <si>
    <t>MDT US Equity</t>
  </si>
  <si>
    <t>FBD ID Equity</t>
  </si>
  <si>
    <t>DCC LN Equity</t>
  </si>
  <si>
    <t>DCC PLC</t>
  </si>
  <si>
    <t>ICLR US Equity</t>
  </si>
  <si>
    <t>ICON PLC</t>
  </si>
  <si>
    <t>KYGA ID Equity</t>
  </si>
  <si>
    <t>APTV US Equity</t>
  </si>
  <si>
    <t>JAZZ US Equity</t>
  </si>
  <si>
    <t>AER US Equity</t>
  </si>
  <si>
    <t>FLTR LN Equity</t>
  </si>
  <si>
    <t>Gambling (Non-Hotel)</t>
  </si>
  <si>
    <t>RYA ID Equity</t>
  </si>
  <si>
    <t>Airlines</t>
  </si>
  <si>
    <t>PDD US Equity</t>
  </si>
  <si>
    <t>FTK GR Equity</t>
  </si>
  <si>
    <t>Internet Brokers</t>
  </si>
  <si>
    <t>AEIN GR Equity</t>
  </si>
  <si>
    <t>LO24 GR Equity</t>
  </si>
  <si>
    <t>AOF GR Equity</t>
  </si>
  <si>
    <t>NEM GR Equity</t>
  </si>
  <si>
    <t>NWO GR Equity</t>
  </si>
  <si>
    <t>AAD GR Equity</t>
  </si>
  <si>
    <t>NA9 GR Equity</t>
  </si>
  <si>
    <t>S9I GR Equity</t>
  </si>
  <si>
    <t>OSP2 GR Equity</t>
  </si>
  <si>
    <t>RAA GR Equity</t>
  </si>
  <si>
    <t>YSN GR Equity</t>
  </si>
  <si>
    <t>NXU GR Equity</t>
  </si>
  <si>
    <t>DMP GR Equity</t>
  </si>
  <si>
    <t>TRVG US Equity</t>
  </si>
  <si>
    <t>BEI GR Equity</t>
  </si>
  <si>
    <t>VIB3 GR Equity</t>
  </si>
  <si>
    <t>P911 GR Equity</t>
  </si>
  <si>
    <t>AFX GR Equity</t>
  </si>
  <si>
    <t>Medical Laser Systems</t>
  </si>
  <si>
    <t>BNR GR Equity</t>
  </si>
  <si>
    <t>1846 HK Equity</t>
  </si>
  <si>
    <t>D6H GR Equity</t>
  </si>
  <si>
    <t>SAP GR Equity</t>
  </si>
  <si>
    <t>SAP SE</t>
  </si>
  <si>
    <t>DB1 GR Equity</t>
  </si>
  <si>
    <t>SRT GR Equity</t>
  </si>
  <si>
    <t>EUZ GR Equity</t>
  </si>
  <si>
    <t>G24 GR Equity</t>
  </si>
  <si>
    <t>BC8 GR Equity</t>
  </si>
  <si>
    <t>MRK GR Equity</t>
  </si>
  <si>
    <t>HEN3 GR Equity</t>
  </si>
  <si>
    <t>MBG GR Equity</t>
  </si>
  <si>
    <t>BAYN GR Equity</t>
  </si>
  <si>
    <t>FPE GR Equity</t>
  </si>
  <si>
    <t>BOSS GR Equity</t>
  </si>
  <si>
    <t>BSL GR Equity</t>
  </si>
  <si>
    <t>SHL GR Equity</t>
  </si>
  <si>
    <t>PUM GR Equity</t>
  </si>
  <si>
    <t>ADN1 GR Equity</t>
  </si>
  <si>
    <t>COK GR Equity</t>
  </si>
  <si>
    <t>CANCOM SE</t>
  </si>
  <si>
    <t>COP GR Equity</t>
  </si>
  <si>
    <t>MTX GR Equity</t>
  </si>
  <si>
    <t>JEN GR Equity</t>
  </si>
  <si>
    <t>SY1 GR Equity</t>
  </si>
  <si>
    <t>BKHT GR Equity</t>
  </si>
  <si>
    <t>BMW GR Equity</t>
  </si>
  <si>
    <t>ADS GR Equity</t>
  </si>
  <si>
    <t>VTWR GR Equity</t>
  </si>
  <si>
    <t>PAH3 GR Equity</t>
  </si>
  <si>
    <t>ZO1 GR Equity</t>
  </si>
  <si>
    <t>EVD GR Equity</t>
  </si>
  <si>
    <t>TMV GR Equity</t>
  </si>
  <si>
    <t>ANDR AV Equity</t>
  </si>
  <si>
    <t>ANDRITZ AG</t>
  </si>
  <si>
    <t>STR AV Equity</t>
  </si>
  <si>
    <t>MMK AV Equity</t>
  </si>
  <si>
    <t>KTN GR Equity</t>
  </si>
  <si>
    <t>SVN IR Equity</t>
  </si>
  <si>
    <t>Fisheries</t>
  </si>
  <si>
    <t>HAGA IR Equity</t>
  </si>
  <si>
    <t>BRIM IR Equity</t>
  </si>
  <si>
    <t>OLGERD IR Equity</t>
  </si>
  <si>
    <t>MAREL IR Equity</t>
  </si>
  <si>
    <t>SALM NO Equity</t>
  </si>
  <si>
    <t>SALMAR ASA</t>
  </si>
  <si>
    <t>NORWAY</t>
  </si>
  <si>
    <t>AUTO NO Equity</t>
  </si>
  <si>
    <t>AUTOSTORE HOLDINGS LTD</t>
  </si>
  <si>
    <t>MAS NO Equity</t>
  </si>
  <si>
    <t>MAASOEVAL AS</t>
  </si>
  <si>
    <t>BOUV NO Equity</t>
  </si>
  <si>
    <t>BOUVET ASA</t>
  </si>
  <si>
    <t>SMCRT NO Equity</t>
  </si>
  <si>
    <t>SMARTCRAFT ASA</t>
  </si>
  <si>
    <t>MEDI NO Equity</t>
  </si>
  <si>
    <t>MEDISTIM ASA</t>
  </si>
  <si>
    <t>NOD NO Equity</t>
  </si>
  <si>
    <t>NORDIC SEMICONDUCTOR ASA</t>
  </si>
  <si>
    <t>EPR NO Equity</t>
  </si>
  <si>
    <t>EUROPRIS ASA</t>
  </si>
  <si>
    <t>TOM NO Equity</t>
  </si>
  <si>
    <t>TOMRA SYSTEMS ASA</t>
  </si>
  <si>
    <t>GJF NO Equity</t>
  </si>
  <si>
    <t>GJENSIDIGE FORSIKRING ASA</t>
  </si>
  <si>
    <t>MOWI NO Equity</t>
  </si>
  <si>
    <t>MOWI ASA</t>
  </si>
  <si>
    <t>PROT NO Equity</t>
  </si>
  <si>
    <t>PROTECTOR FORSIKRING ASA</t>
  </si>
  <si>
    <t>YAR NO Equity</t>
  </si>
  <si>
    <t>YARA INTERNATIONAL ASA</t>
  </si>
  <si>
    <t>CRAYN NO Equity</t>
  </si>
  <si>
    <t>CRAYON GROUP HOLDING AS</t>
  </si>
  <si>
    <t>NDA SS Equity</t>
  </si>
  <si>
    <t>NORDEA BANK ABP</t>
  </si>
  <si>
    <t>FINLAND</t>
  </si>
  <si>
    <t>KNEBV FH Equity</t>
  </si>
  <si>
    <t>KONE OYJ-B</t>
  </si>
  <si>
    <t>FSECURE FH Equity</t>
  </si>
  <si>
    <t>F-SECURE CORP</t>
  </si>
  <si>
    <t>GOFORE FH Equity</t>
  </si>
  <si>
    <t>GOFORE OYJ</t>
  </si>
  <si>
    <t>REG1V FH Equity</t>
  </si>
  <si>
    <t>REVENIO GROUP OYJ</t>
  </si>
  <si>
    <t>ORNBV FH Equity</t>
  </si>
  <si>
    <t>ORION OYJ-CLASS B</t>
  </si>
  <si>
    <t>TIETO FH Equity</t>
  </si>
  <si>
    <t>TIETOEVRY OYJ</t>
  </si>
  <si>
    <t>QTCOM FH Equity</t>
  </si>
  <si>
    <t>QT GROUP OYJ</t>
  </si>
  <si>
    <t>ENENTO FH Equity</t>
  </si>
  <si>
    <t>ENENTO GROUP OYJ</t>
  </si>
  <si>
    <t>MEKKO FH Equity</t>
  </si>
  <si>
    <t>MARIMEKKO OYJ</t>
  </si>
  <si>
    <t>HARVIA FH Equity</t>
  </si>
  <si>
    <t>HARVIA OYJ</t>
  </si>
  <si>
    <t>ICP1V FH Equity</t>
  </si>
  <si>
    <t>INCAP OYJ</t>
  </si>
  <si>
    <t>ETTE FH Equity</t>
  </si>
  <si>
    <t>ETTEPLAN OYJ</t>
  </si>
  <si>
    <t>MOCORP FH Equity</t>
  </si>
  <si>
    <t>METSO OUTOTEC OYJ</t>
  </si>
  <si>
    <t>PUUILO FH Equity</t>
  </si>
  <si>
    <t>PUUILO OYJ</t>
  </si>
  <si>
    <t>ELISA FH Equity</t>
  </si>
  <si>
    <t>ELISA OYJ</t>
  </si>
  <si>
    <t>VAIAS FH Equity</t>
  </si>
  <si>
    <t>VAISALA OYJ- A SHS</t>
  </si>
  <si>
    <t>TNOM FH Equity</t>
  </si>
  <si>
    <t>TALENOM OYJ</t>
  </si>
  <si>
    <t>NESTE FH Equity</t>
  </si>
  <si>
    <t>NESTE OYJ</t>
  </si>
  <si>
    <t>SAMPO FH Equity</t>
  </si>
  <si>
    <t>SAMPO OYJ-A SHS</t>
  </si>
  <si>
    <t>VALMT FH Equity</t>
  </si>
  <si>
    <t>VALMET OYJ</t>
  </si>
  <si>
    <t>KCR FH Equity</t>
  </si>
  <si>
    <t>KONECRANES OYJ</t>
  </si>
  <si>
    <t>UPM FH Equity</t>
  </si>
  <si>
    <t>UPM-KYMMENE OYJ</t>
  </si>
  <si>
    <t>ADMCM FH Equity</t>
  </si>
  <si>
    <t>ADMICOM OYJ</t>
  </si>
  <si>
    <t>JOBNDX DC Equity</t>
  </si>
  <si>
    <t>CHEMM DC Equity</t>
  </si>
  <si>
    <t>NTG DC Equity</t>
  </si>
  <si>
    <t>GMAB DC Equity</t>
  </si>
  <si>
    <t>DSV DC Equity</t>
  </si>
  <si>
    <t>DSV A/S</t>
  </si>
  <si>
    <t>NOVOB DC Equity</t>
  </si>
  <si>
    <t>PNDORA DC Equity</t>
  </si>
  <si>
    <t>MAERSKB DC Equity</t>
  </si>
  <si>
    <t>CARLB DC Equity</t>
  </si>
  <si>
    <t>NORTHM DC Equity</t>
  </si>
  <si>
    <t>MATAS DC Equity</t>
  </si>
  <si>
    <t>COLOB DC Equity</t>
  </si>
  <si>
    <t>NETC DC Equity</t>
  </si>
  <si>
    <t>SIM DC Equity</t>
  </si>
  <si>
    <t>Transactional Software</t>
  </si>
  <si>
    <t>HLUNB DC Equity</t>
  </si>
  <si>
    <t>DEMANT DC Equity</t>
  </si>
  <si>
    <t>CHR DC Equity</t>
  </si>
  <si>
    <t>RBREW DC Equity</t>
  </si>
  <si>
    <t>AOJB DC Equity</t>
  </si>
  <si>
    <t>STG DC Equity</t>
  </si>
  <si>
    <t>NZYMB DC Equity</t>
  </si>
  <si>
    <t>CBRAIN DC Equity</t>
  </si>
  <si>
    <t>BETCO SS Equity</t>
  </si>
  <si>
    <t>ALKB DC Equity</t>
  </si>
  <si>
    <t>SCHP SW Equity</t>
  </si>
  <si>
    <t>GEBN SW Equity</t>
  </si>
  <si>
    <t>GTX US Equity</t>
  </si>
  <si>
    <t>SOON SW Equity</t>
  </si>
  <si>
    <t>VACN SW Equity</t>
  </si>
  <si>
    <t>ROG SW Equity</t>
  </si>
  <si>
    <t>SGSN SW Equity</t>
  </si>
  <si>
    <t>STMN SW Equity</t>
  </si>
  <si>
    <t>EMSN SW Equity</t>
  </si>
  <si>
    <t>Chemicals-Plastics</t>
  </si>
  <si>
    <t>LEHN SW Equity</t>
  </si>
  <si>
    <t>PGHN SW Equity</t>
  </si>
  <si>
    <t>SENS SW Equity</t>
  </si>
  <si>
    <t>IFCN SW Equity</t>
  </si>
  <si>
    <t>COTN SW Equity</t>
  </si>
  <si>
    <t>NOVN SW Equity</t>
  </si>
  <si>
    <t>INRN SW Equity</t>
  </si>
  <si>
    <t>Machinery-Material Handl</t>
  </si>
  <si>
    <t>BUCN SW Equity</t>
  </si>
  <si>
    <t>CCH LN Equity</t>
  </si>
  <si>
    <t>NESN SW Equity</t>
  </si>
  <si>
    <t>LONN SW Equity</t>
  </si>
  <si>
    <t>CFR SW Equity</t>
  </si>
  <si>
    <t>GIVN SW Equity</t>
  </si>
  <si>
    <t>TECN SW Equity</t>
  </si>
  <si>
    <t>LISN SW Equity</t>
  </si>
  <si>
    <t>MOVE SW Equity</t>
  </si>
  <si>
    <t>JFN SW Equity</t>
  </si>
  <si>
    <t>KNIN SW Equity</t>
  </si>
  <si>
    <t>DIGI RO Equity</t>
  </si>
  <si>
    <t>ALE PW Equity</t>
  </si>
  <si>
    <t>POLAND</t>
  </si>
  <si>
    <t>KINDSDB SS Equity</t>
  </si>
  <si>
    <t>MALTA</t>
  </si>
  <si>
    <t>OPAP GA Equity</t>
  </si>
  <si>
    <t>OPAP SA</t>
  </si>
  <si>
    <t>KAMBI SS Equity</t>
  </si>
  <si>
    <t>NEU PW Equity</t>
  </si>
  <si>
    <t>DOM PW Equity</t>
  </si>
  <si>
    <t>APR PW Equity</t>
  </si>
  <si>
    <t>CAR PW Equity</t>
  </si>
  <si>
    <t>Import/Export</t>
  </si>
  <si>
    <t>STH PW Equity</t>
  </si>
  <si>
    <t>DNP PW Equity</t>
  </si>
  <si>
    <t>GPP PW Equity</t>
  </si>
  <si>
    <t>TABAK CP Equity</t>
  </si>
  <si>
    <t>973 HK Equity</t>
  </si>
  <si>
    <t>LUXEMBOURG</t>
  </si>
  <si>
    <t>ERF FP Equity</t>
  </si>
  <si>
    <t>RICHT HB Equity</t>
  </si>
  <si>
    <t>GPW PW Equity</t>
  </si>
  <si>
    <t>XTB PW Equity</t>
  </si>
  <si>
    <t>KRU PW Equity</t>
  </si>
  <si>
    <t>KRUK SA</t>
  </si>
  <si>
    <t>MBR PW Equity</t>
  </si>
  <si>
    <t>BFSA GR Equity</t>
  </si>
  <si>
    <t>INPST NA Equity</t>
  </si>
  <si>
    <t>LVC PW Equity</t>
  </si>
  <si>
    <t>ROCE 5Y</t>
  </si>
  <si>
    <t>ROCE LY</t>
  </si>
  <si>
    <t>ROCE with Goodwill 5Y</t>
  </si>
  <si>
    <t>ROCE with Goodwill LY</t>
  </si>
  <si>
    <t>ROE</t>
  </si>
  <si>
    <t>EBITDA Margin 5Y</t>
  </si>
  <si>
    <t>EBITDA Margin LY</t>
  </si>
  <si>
    <t>Net Debt/Assets ex Goodwill</t>
  </si>
  <si>
    <t>Net Debt/EBITDA</t>
  </si>
  <si>
    <t>Equity/Assets</t>
  </si>
  <si>
    <t>Interest Expense</t>
  </si>
  <si>
    <t>Capital Employed</t>
  </si>
  <si>
    <t>Capital Employed with GW</t>
  </si>
  <si>
    <t>Market Cap</t>
  </si>
  <si>
    <t>EV/EBITDA</t>
  </si>
  <si>
    <t>EV/EBIT</t>
  </si>
  <si>
    <t>FCF Yield</t>
  </si>
  <si>
    <t>PER</t>
  </si>
  <si>
    <t>P/B</t>
  </si>
  <si>
    <t>Sector</t>
  </si>
  <si>
    <t>Group</t>
  </si>
  <si>
    <t>Subgroup</t>
  </si>
  <si>
    <t>Country</t>
  </si>
  <si>
    <t>PORTUGAL</t>
  </si>
  <si>
    <t>AUSTRALIA</t>
  </si>
  <si>
    <t>NEW ZEALAND</t>
  </si>
  <si>
    <t>IRELAND</t>
  </si>
  <si>
    <t>GERMANY</t>
  </si>
  <si>
    <t>AUSTRIA</t>
  </si>
  <si>
    <t>DENMARK</t>
  </si>
  <si>
    <t>Integración vertical. Litio.</t>
  </si>
  <si>
    <t>Costes de cambio</t>
  </si>
  <si>
    <t>Líderes mundiales en producción de "negro de carbón". Material de refuerzo para neumáticos y pigmento.</t>
  </si>
  <si>
    <t>Familiar y centenaria. Aromas y sabores. Buena pero no excelente</t>
  </si>
  <si>
    <t>Fragancias y aromas. Sobre todo tés, cafés y cosas así. Pequeña. No excelente</t>
  </si>
  <si>
    <t>Buena</t>
  </si>
  <si>
    <t>Atienden muchas industrias. A granel. Productos y mezclas a medidas.</t>
  </si>
  <si>
    <t>No hay</t>
  </si>
  <si>
    <t>Todo tipo de productos. Sector automoción. 150 años.</t>
  </si>
  <si>
    <t>Reciclaje.  Regular</t>
  </si>
  <si>
    <t>Polímeros de alto rendimiento para industria con ventaja competitiva de marca.</t>
  </si>
  <si>
    <t>Gigante de servicios de agua. Sirve a todo tipo de empresas. Bill Gates.</t>
  </si>
  <si>
    <t>Soluciones y productos de litio. Autos baterías.</t>
  </si>
  <si>
    <t>Polímeros y farma. Adquisiciones y mucha deuda.</t>
  </si>
  <si>
    <t>Mayor productor de polietinelo de baja intensidad. Oleofinas y vinilos, que acaban en PVC (sector construcción).</t>
  </si>
  <si>
    <t>Mal</t>
  </si>
  <si>
    <t>&gt;10%</t>
  </si>
  <si>
    <t>Tiene Xing. Estilo LinkedIn</t>
  </si>
  <si>
    <t>Portfolio management software para banca privada</t>
  </si>
  <si>
    <t>Variable</t>
  </si>
  <si>
    <t>Operador de fibra óptica</t>
  </si>
  <si>
    <t>Crea páginas web, tienda online, etc.</t>
  </si>
  <si>
    <t xml:space="preserve">Comparador online. De cualquier cosa. </t>
  </si>
  <si>
    <t>Todo dividendo.</t>
  </si>
  <si>
    <t>Anuncios gráficos online</t>
  </si>
  <si>
    <t>Envíos a domicio de tarjetas de felicitación, flores, etc. Personalizado todo</t>
  </si>
  <si>
    <t>Amazon de antigüedades.</t>
  </si>
  <si>
    <t>Amazon en Corea</t>
  </si>
  <si>
    <t>Amazon en Polonia</t>
  </si>
  <si>
    <t>Pinduoduo en Irlanda.</t>
  </si>
  <si>
    <t>Online retailer mascotas.</t>
  </si>
  <si>
    <t>Optimizan software para empresas.</t>
  </si>
  <si>
    <t>IT services. Mucha dependencia de Verizon y TD Synnex</t>
  </si>
  <si>
    <t>Marketplace de imágenes digitales</t>
  </si>
  <si>
    <t>No destacable</t>
  </si>
  <si>
    <t>Idelista nórdico</t>
  </si>
  <si>
    <t>Idealista británico</t>
  </si>
  <si>
    <t>Bróker de dominios online</t>
  </si>
  <si>
    <t>Alquier de propiedades inmobiliarias de particulares.</t>
  </si>
  <si>
    <t>Web de comparativa de coches de 2ª mano.</t>
  </si>
  <si>
    <t>Cargurus en Australia</t>
  </si>
  <si>
    <t>Marketplace de entradas</t>
  </si>
  <si>
    <t>Web de comparativa de hoteles. Igual que Trivago.</t>
  </si>
  <si>
    <t>Web de comparativa de precios de hoteles. Hay que ajustar mucho los financials. Igual que Tripadvisor.</t>
  </si>
  <si>
    <t>Marketplace de trabajadores. Desarrolladores, ventas, etc.</t>
  </si>
  <si>
    <t>Publican libros.</t>
  </si>
  <si>
    <t>Estrategia de duopolios teniendo posesión en dos medios locales. Algunas de las cadenas más importates a nivel USA.</t>
  </si>
  <si>
    <t>Hardware y software para manejo de telecomunicaciones (ancho de banda y esas cosas)</t>
  </si>
  <si>
    <t>Network switches y sistemas operativos</t>
  </si>
  <si>
    <t>Soluciones de red por cable e inalambrica a gran escala (estadios y este tipo de cosas).</t>
  </si>
  <si>
    <t>Gigante proveedor de equipos teleco.</t>
  </si>
  <si>
    <t>UCaaS (Unified Communication as a Service). Un cañon total.</t>
  </si>
  <si>
    <t>Proveedor de información sobre empresas.</t>
  </si>
  <si>
    <t>Es como 1&amp;1 IONOS</t>
  </si>
  <si>
    <t>Testing de redes</t>
  </si>
  <si>
    <t>Comunicaciones en defensa y en sector minero.</t>
  </si>
  <si>
    <t>Testing de communicaciones</t>
  </si>
  <si>
    <t>La mejor telecom del mundo. No sé qué hacen</t>
  </si>
  <si>
    <t>Fabrican routers y productos similares de alta calidad a la vanguardia del diseño. Founder y CEO más del 90% de la compañía.</t>
  </si>
  <si>
    <t>Research puntero y luego venden licencias. Dependen mucho de Apple y Samsung</t>
  </si>
  <si>
    <t xml:space="preserve">Cosas muy avanzadas y superseguras. Venden incluso al gobierno americano y británico. </t>
  </si>
  <si>
    <t>Identificación y seguimiento de vehiculos y productos.</t>
  </si>
  <si>
    <t>60% (6 años)</t>
  </si>
  <si>
    <t>Luxury. Coach (75%), Stuart Weitzman (20%), Kate Spade (5%).</t>
  </si>
  <si>
    <t>Ropa vaquera. Lee, Wrangler y Rock &amp; Republic</t>
  </si>
  <si>
    <t>Luxury. Gucci, YSL, Balenciaga, Bottega Veneta…</t>
  </si>
  <si>
    <t>Michael Kors, Versace, Jimmy Choo</t>
  </si>
  <si>
    <t>Cotiza en más sitios</t>
  </si>
  <si>
    <t>Ropa mujeres. Especialmente botas.</t>
  </si>
  <si>
    <t>Ropa íntima mujeres. Marie Jo y PrimaDonna.</t>
  </si>
  <si>
    <t>Camiones y cosas de camiones (recambios etc).</t>
  </si>
  <si>
    <t>Vehículos eléctricos de lujo</t>
  </si>
  <si>
    <t>Todo tipo de cosas para motores diesel. Mucha exposición a vehículos pesados</t>
  </si>
  <si>
    <t>No  hay</t>
  </si>
  <si>
    <t>Holding con Volkswagen, Audi, Seat, SKODA, Bentley, Bugatti, Lamborghini, etc</t>
  </si>
  <si>
    <t>Regular</t>
  </si>
  <si>
    <t>Turbocompresores. Ferrocarril, coche y vehículos pesados. Spin off de Honeywell</t>
  </si>
  <si>
    <t>Sistemas de transmisión. Muy expuesto a camiones.</t>
  </si>
  <si>
    <t>Sistemas de refrigeración para vehículos. Defensa, OEMs, aviación, etc.</t>
  </si>
  <si>
    <t>Todo tipo de partes para OEMs.</t>
  </si>
  <si>
    <t>Accesorios para 4x4</t>
  </si>
  <si>
    <t>Suspensión para motos y bicis</t>
  </si>
  <si>
    <t>Espejos retrovisores de atenuación automática</t>
  </si>
  <si>
    <t>Plataforma de distribución de piezas de recambio</t>
  </si>
  <si>
    <t>Diseño y fabricación de sistemas eléctricos de coches</t>
  </si>
  <si>
    <t>Frenos</t>
  </si>
  <si>
    <t>Recambios.</t>
  </si>
  <si>
    <t>Etiquetado inteligente</t>
  </si>
  <si>
    <t>Distribuidor de IT</t>
  </si>
  <si>
    <t>Piscinas</t>
  </si>
  <si>
    <t>Subastas de vehículos</t>
  </si>
  <si>
    <t>Suministros industriales. Motores, iluminación, materiales, plomería, herramientas de seguridad.</t>
  </si>
  <si>
    <t>Cosas para el hogar. Fontanería, electricidad, carpintería, etc</t>
  </si>
  <si>
    <t>Fontanería</t>
  </si>
  <si>
    <t>Productos para comercios, pero no para reventa. Bolsas de basura y este tipo de material.</t>
  </si>
  <si>
    <t>Fontanería y sistemas frío/calor</t>
  </si>
  <si>
    <t>Aire acondicionado.</t>
  </si>
  <si>
    <t>Sistemas de organización de inventarios y de optimización de capital circulante.</t>
  </si>
  <si>
    <t>Distribución de productos de farmacia</t>
  </si>
  <si>
    <t>Distribuidor en la industria química. Serial adquirer.</t>
  </si>
  <si>
    <t>Todo tipo de cosas para casinos (máquinas, software, etc)</t>
  </si>
  <si>
    <t>15% (pero muy cíclico)</t>
  </si>
  <si>
    <t>Lo que era Paddy Power Betfair</t>
  </si>
  <si>
    <t>Spin off de Kindred. Es un proveedor de servicios para este y sus competidores (B2B). También está el estado sueco.</t>
  </si>
  <si>
    <t>Unibet. Está Capital Group muy fuerte y el estado sueco.</t>
  </si>
  <si>
    <t>Marcas como Bwin. Está Capital Group muy fuerte al igual que en Kindred.</t>
  </si>
  <si>
    <t>Vende loteria estatal en internet con permiso del estado. Propiedad de Zeal Network a más del 90%.</t>
  </si>
  <si>
    <t>Semipúblico. Grecia y Chipre tienen 50% acciones.</t>
  </si>
  <si>
    <t>Productora musical. Sólo hay tres grandes (Warner, Sony y Universal).</t>
  </si>
  <si>
    <t>Venta de entradas por internet.</t>
  </si>
  <si>
    <t>Venta de entradas. El fundador sigue con un 40%.</t>
  </si>
  <si>
    <t>Subgroup rating</t>
  </si>
  <si>
    <t>Group rating</t>
  </si>
  <si>
    <t>Casa de apuestas polaca expandida por Suecia.</t>
  </si>
  <si>
    <t>CAGR</t>
  </si>
  <si>
    <t>Description</t>
  </si>
  <si>
    <t>Name</t>
  </si>
  <si>
    <t>Le pesa mucho la parte de catering que es peor negocio.</t>
  </si>
  <si>
    <t>Mejor aerolínea de bajo coste.</t>
  </si>
  <si>
    <t>Middleman entre vendors IT y empresas. Ventaja de escala para mejora de costes</t>
  </si>
  <si>
    <t>Regular. Dividendo 9%</t>
  </si>
  <si>
    <t>7%+7%Div</t>
  </si>
  <si>
    <t>Hardware y software de música. Para profesionales y amateur. Focusrite y Novation</t>
  </si>
  <si>
    <t>Cosas para cocinas profesionales</t>
  </si>
  <si>
    <t>Cosas para baños y cocinas de alta calidad. 250 años.</t>
  </si>
  <si>
    <t>Estufas y calentadores. Saunas y spa.</t>
  </si>
  <si>
    <t>De'Longhi, Kenwwod y Braun</t>
  </si>
  <si>
    <t>Cocinas. Middleman entre fabricantes y vendedores locales.</t>
  </si>
  <si>
    <t>Utensilios de cocina de todo tipo</t>
  </si>
  <si>
    <t>Equipamiento para gimnasios</t>
  </si>
  <si>
    <t>Productos para exterior. Neveras a 450$ y vasos a 40$. Amantes naturaleza: escalada, pesca, caza, etc. Capital Group 17%.</t>
  </si>
  <si>
    <t>Mejores marcas de golf. Zapatos y equipamiento. Histórico</t>
  </si>
  <si>
    <t>Caravanas</t>
  </si>
  <si>
    <t>Yates y motos acuáticas</t>
  </si>
  <si>
    <t>Tienen la financiera dentro con lo que eso conlleva.</t>
  </si>
  <si>
    <t>Regular. COVID</t>
  </si>
  <si>
    <t>Franquicias de gimnasios con marcas potentes.</t>
  </si>
  <si>
    <t>Cadena de gimnasios por todo USA. Se centran más en gimnasios en posesión (40% ventas y subiendo) pero también franquician (30% y bajando). Otro 30% Equipment.</t>
  </si>
  <si>
    <t>Servicio de viajes para negocios. Buscan mejor servicio posible y cobran un fee.</t>
  </si>
  <si>
    <t>Tiendas de deporte</t>
  </si>
  <si>
    <t>Tiendas de ofertas. Como TJX. "Ross Dress For Less".</t>
  </si>
  <si>
    <t>Hacen mil cosas. Retail, minas, seguros, productos industriales, químicos, etc.</t>
  </si>
  <si>
    <t>Venden materiales para suelos. Alfombras, moquetas, etc</t>
  </si>
  <si>
    <t>Suministros para fontanería.</t>
  </si>
  <si>
    <t>Minorista de electrónica de consumo en Australia.</t>
  </si>
  <si>
    <t>Minorista de electrónica de consumo en USA.</t>
  </si>
  <si>
    <t>Tiendas de conveniencia, incluyendo repostaje.</t>
  </si>
  <si>
    <t>Estilo Costco.</t>
  </si>
  <si>
    <t xml:space="preserve">Retailer de bajo coste. Artículos de poco valor. Mirar tambien Dollarama y </t>
  </si>
  <si>
    <t>Holding con acuerdos de franquiciados para retails de bajo coste.</t>
  </si>
  <si>
    <t>Ratailer especializado en agricultura.</t>
  </si>
  <si>
    <t>Utensilios de cocina y muebles para hogar</t>
  </si>
  <si>
    <t>Muebles, iluminación, textil…</t>
  </si>
  <si>
    <t>Muebles en Australia.</t>
  </si>
  <si>
    <t>Muebles</t>
  </si>
  <si>
    <t>Cartier, Montblanc, Chloe… (Joyas 60%, Relojes 20%).</t>
  </si>
  <si>
    <t>Tiendas especializadas en relojes de cualquier marca.</t>
  </si>
  <si>
    <t>Minorista especializado en joyería</t>
  </si>
  <si>
    <t>Marca de joyería de calidad media.</t>
  </si>
  <si>
    <t>Tiendas de descuento</t>
  </si>
  <si>
    <t>Retail de necesidades diarias. Estilo Carrefour.</t>
  </si>
  <si>
    <t>Retail especializado en cosmética y parafarmacia.</t>
  </si>
  <si>
    <t>Retail de outdoors. Tejados, cosas de piscinas, etc.</t>
  </si>
  <si>
    <t>Joyería fast-fashion</t>
  </si>
  <si>
    <t>Retailer de embarcaciones de recreo. Nuevas y de 2ª mano.</t>
  </si>
  <si>
    <t>Retail de cosmética.</t>
  </si>
  <si>
    <t>Gasolineras con tiendas de conveniencia.</t>
  </si>
  <si>
    <t>Distribuyen propano. Residencial, comercial, agricultura, etc</t>
  </si>
  <si>
    <t>Tiendas de todo en Finlandia. Un Leroy Merlin</t>
  </si>
  <si>
    <t>Alitas de pollo</t>
  </si>
  <si>
    <t>KFC, Pizza Hut y Taco Bell</t>
  </si>
  <si>
    <t>100% franquiciado.</t>
  </si>
  <si>
    <t>Dominos Pizza en UK e Irlanda. Tambien franquiciado 100%</t>
  </si>
  <si>
    <t>McDonalds de comida mejicana</t>
  </si>
  <si>
    <t>Dominos Pizza en Australia, Nueva Zelanda, FRANCIA, BÉLGICA, HOLANDA y Mónaco.</t>
  </si>
  <si>
    <t>Burger King, Tim Hortons, Popeyes.</t>
  </si>
  <si>
    <t>Conglomerado de franquicias activo en adquisiciones.</t>
  </si>
  <si>
    <t>KFC y Taco Bell en Australia</t>
  </si>
  <si>
    <t>Retailer de deporte.</t>
  </si>
  <si>
    <t>Retailer sin nada especial. Dealz.</t>
  </si>
  <si>
    <t>Tabacalera top 1 mundial. Todo menos USA.</t>
  </si>
  <si>
    <t>Tabacalera top 2 mundial.</t>
  </si>
  <si>
    <t>Tabacalera top 3 mundial. Los márgenes realmente son igual que PM y BATS. Es un tema contable.</t>
  </si>
  <si>
    <t>Philip Morris en USA. Riesgo geopolítico aumentado al estar sólo en USA.</t>
  </si>
  <si>
    <t>Tienen dos negocios: tabaco con la marca de descuento Ligget (muy buena, ganando cuota mercado en USA) y otro negocio de Real Estate: New Valley. Se están centrando en tabaco haciendo un spin off en 2021 de casi toda la otra parte.</t>
  </si>
  <si>
    <t>Centrados en papel de fumar y productos de tabaco que no son cigarrillos.</t>
  </si>
  <si>
    <t>Centrados en puros y tabaco para fumar en pipa</t>
  </si>
  <si>
    <t>Philip Morris en República Checa.</t>
  </si>
  <si>
    <t>Plantaciones en lugares pobres del mundo</t>
  </si>
  <si>
    <t>Plantaciones de aceite de palma.</t>
  </si>
  <si>
    <t>Bebidas sin alcohol de todo tipo. Marcas. Founder y chairman con 80%.</t>
  </si>
  <si>
    <t>Pequeña</t>
  </si>
  <si>
    <t>Tónicas de marca. Perdiendo margen bruto fuertemente</t>
  </si>
  <si>
    <t>Bien pero irregular</t>
  </si>
  <si>
    <t>Producen Vimto (una bebida con sabor a frutas que se vende en UK (75% ventas)) y otras marcas.</t>
  </si>
  <si>
    <t>Embotelladora y distribuidora (50% de lo que compran es a Coca-Cola).</t>
  </si>
  <si>
    <t>Embotelladora y distribuidora (17% de lo que compran es a Coca-Cola).</t>
  </si>
  <si>
    <t>Local Uk. Productos de marca</t>
  </si>
  <si>
    <t>Champagne</t>
  </si>
  <si>
    <t>Muchas marcas de alcohol. USA 75%.</t>
  </si>
  <si>
    <t>Vino italiano</t>
  </si>
  <si>
    <t>Marcas de spirits.</t>
  </si>
  <si>
    <t>Marcas de nicho</t>
  </si>
  <si>
    <t>Vino neocelandés.</t>
  </si>
  <si>
    <t>Marcas. Alcohol y también Aperol y cosas de nicho.</t>
  </si>
  <si>
    <t>Más de 50% de Heineken Holding</t>
  </si>
  <si>
    <t>Café y té</t>
  </si>
  <si>
    <t>Servicios integrales para edificios. Limpieza, etc. Márgenes bajos</t>
  </si>
  <si>
    <t>Control de plagas. Estilo Breaking Bad.</t>
  </si>
  <si>
    <t>Servicios de todo tipo para instituciones públicas (Estado UK 55% ventas).</t>
  </si>
  <si>
    <t>Compañía tecnológica que proporciona plataformas para iglesias y ONGs, para gestión de donaciones, etc.</t>
  </si>
  <si>
    <t>Outsourcing y sistemas de gestión de recursos humanos</t>
  </si>
  <si>
    <t>Venden cajeros automáticos, los mantienen y los gestionan.</t>
  </si>
  <si>
    <t>Plataforma de trading para bonos high yield y emergentes.</t>
  </si>
  <si>
    <t>Gestión de gastos y pagos comerciales que permite ahorrar costes. Solución integral. Emiten tarjetas para gastos corporativos, software de gestión, ventajas al pagar B2B (repostar gasolina etc).</t>
  </si>
  <si>
    <t>Servicios profesionales de gestoría. Contabilidad, impuestos, beneficios de empleados, asesoría financiera, etc.</t>
  </si>
  <si>
    <t>Plataforma con cuentas financieras y soluciones de pago.</t>
  </si>
  <si>
    <t>Proveedor de información financiera. Especializado en fondos.</t>
  </si>
  <si>
    <t>Proporcionan credit score.</t>
  </si>
  <si>
    <t>Gestión integral de contabilidad. Muy avanzada. Con software de facturación para PYMES y autónomos.</t>
  </si>
  <si>
    <t>Agencia de rating en oligopolio global.</t>
  </si>
  <si>
    <t>Servicios de pago en Italia.</t>
  </si>
  <si>
    <t>Plataforma de distribución de fondos de inversión.</t>
  </si>
  <si>
    <t>Procesamiento de pagos</t>
  </si>
  <si>
    <t>Equipos para procesar pagos electrónicos.</t>
  </si>
  <si>
    <t>Procesamiento de pagos.</t>
  </si>
  <si>
    <t>Parecido a Fleetcor.</t>
  </si>
  <si>
    <t>Auditan, procesan pagos, etc en mercancías. Proporcionan información sobre proveedores y clientes. También dan crédito y aseguran pagos con un banco que tienen dentro.</t>
  </si>
  <si>
    <t>Proporcionan información y datos para informar sobre decisiones de crédito y otras soluciones financieras.</t>
  </si>
  <si>
    <t>Test e instrumentos de medición y calibración acreditada.</t>
  </si>
  <si>
    <t>Gestión de patentes y servicios de búsqueda. Sirven sector legal, financiero, médico, farmacéutico. Gobierno USA como cliente importante.</t>
  </si>
  <si>
    <t>Abogados</t>
  </si>
  <si>
    <t>Abogados que se dedican a propiedad intelectual.</t>
  </si>
  <si>
    <t>Servicios de inspección y certificación</t>
  </si>
  <si>
    <t>Información, análisis y marketplaces online sobre mercado inmobiliario.</t>
  </si>
  <si>
    <t>Información y análisis científicos y legales. Elsevier.</t>
  </si>
  <si>
    <t>Nutrición y pérdida de peso online. Franquiciados especializados en pérdida de peso.</t>
  </si>
  <si>
    <t>Diseño y fabricación de uniformes corporativos y otros productos personalizados. También te hacen servicio completo de todo lo obligatorio: extintores, limpieza, etc.</t>
  </si>
  <si>
    <t>Salary packaging en Australia.</t>
  </si>
  <si>
    <t>Servicios de todo tipo B2B en diferentes sectores.</t>
  </si>
  <si>
    <t>Consultora inmobiliaria especializada en oficinas, naves y locales</t>
  </si>
  <si>
    <t>Inspección, auditoría y certificaciones.</t>
  </si>
  <si>
    <t>Corporate finance, restructuraciones, forensic, reclamaciones…</t>
  </si>
  <si>
    <t>Asesoría de riesgos y toma de decisiones con software avanzado.</t>
  </si>
  <si>
    <t>Ofrecen training programs y consultoría. Cosas hippies.</t>
  </si>
  <si>
    <t>Consultoría estratégica y de optimación operativa. Pequeña</t>
  </si>
  <si>
    <t>Research en ciencia y tecnología para sector defensa principalmente.</t>
  </si>
  <si>
    <t>Consultoría financiera.</t>
  </si>
  <si>
    <t>Holding de empresas de consultoría. Principalmente centrados en tecnología y datos.</t>
  </si>
  <si>
    <t>Fuera</t>
  </si>
  <si>
    <t>Research y análisis sobre IT. Ellos deciden qué compañías son las buenas en cada segmento.</t>
  </si>
  <si>
    <t>Servicios funerarios</t>
  </si>
  <si>
    <t>Manejan "care services" en los complementos salariales. Seguros médicos, accidentes, autos…</t>
  </si>
  <si>
    <t>Productos para protección de incendios.</t>
  </si>
  <si>
    <t>Out</t>
  </si>
  <si>
    <t>Plataforma tecnológica de RRHH. Líder en Polonia.</t>
  </si>
  <si>
    <t>productos quimicos tipo catalizadores. Segunda ronda ver como de nicho podria llegar a ser. PEQUEÑA</t>
  </si>
  <si>
    <t>PSCAND SS Equity</t>
  </si>
  <si>
    <t>SaaS de soporte y analisis de ventas. PEQUEÑA</t>
  </si>
  <si>
    <t>UPSALE SS Equity</t>
  </si>
  <si>
    <t>SaaS de soporte a negocios de planeamiento, comunicaciones, ordenes etc. Lleva solo 1 año cotizando. MUY PEQUEÑA</t>
  </si>
  <si>
    <t>OPTER SS Equity</t>
  </si>
  <si>
    <t>GJAB SS Equity</t>
  </si>
  <si>
    <t>B3 SS Equity</t>
  </si>
  <si>
    <t>DEDI SS Equity</t>
  </si>
  <si>
    <t>BRAV SS Equity</t>
  </si>
  <si>
    <t>ATCOA SS Equity</t>
  </si>
  <si>
    <t>SUS SS Equity</t>
  </si>
  <si>
    <t>HEXAB SS Equity</t>
  </si>
  <si>
    <t>Casinos nline y cosas de esas. Modesto 63&amp; CAGR desde hace 7 años</t>
  </si>
  <si>
    <t>EVO SS Equity</t>
  </si>
  <si>
    <t>cerraduras digitale sy electromecanicas de puertas</t>
  </si>
  <si>
    <t>ASSAB SS Equity</t>
  </si>
  <si>
    <t>INSTAL SS Equity</t>
  </si>
  <si>
    <t>EPIA SS Equity</t>
  </si>
  <si>
    <t>NIBEB SS Equity</t>
  </si>
  <si>
    <t>LIFCOB SS Equity</t>
  </si>
  <si>
    <t>Dental Supplies&amp;Equip</t>
  </si>
  <si>
    <t>Medicinas de nicho: productos hemofilia, etc. Son enfermedades cronicas. Dudas en return ratios de si meterla</t>
  </si>
  <si>
    <t>SOBI SS Equity</t>
  </si>
  <si>
    <t>Servicios de Automatizacion a través de robotics, consultoria de automatizacion…etc</t>
  </si>
  <si>
    <t>ADDTB SS Equity</t>
  </si>
  <si>
    <t>Groceries, e coomerce y food delivery para restaurantes, malls, retail stores, etc. Si tiene cuota alta en la zona y gana vs mercado puede estar interesante</t>
  </si>
  <si>
    <t>AXFO SS Equity</t>
  </si>
  <si>
    <t>SWECB SS Equity</t>
  </si>
  <si>
    <t>Cloud de administracion financiera para pequeños negocios, ofrece SaaS de billing, orders, salary, receipts…etc</t>
  </si>
  <si>
    <t>FNOX SS Equity</t>
  </si>
  <si>
    <t xml:space="preserve">Opera Shareville, social investment networt. </t>
  </si>
  <si>
    <t>SAVE SS Equity</t>
  </si>
  <si>
    <t>brokerage</t>
  </si>
  <si>
    <t>AZA SS Equity</t>
  </si>
  <si>
    <t>ERICB SS Equity</t>
  </si>
  <si>
    <t>Medical IT &amp; Cibersecurity medical</t>
  </si>
  <si>
    <t>SECTB SS Equity</t>
  </si>
  <si>
    <t>Medical Imaging Systems</t>
  </si>
  <si>
    <t>Repro asistida</t>
  </si>
  <si>
    <t>VITR SS Equity</t>
  </si>
  <si>
    <t>SPOT US Equity</t>
  </si>
  <si>
    <t>MYCR SS Equity</t>
  </si>
  <si>
    <t>PDX SS Equity</t>
  </si>
  <si>
    <t>Gestion de Cash para empresas y entidades financieras.</t>
  </si>
  <si>
    <t>LOOMIS SS Equity</t>
  </si>
  <si>
    <t>Productos de facilitacion de conexiones, centralitas…pero para todos los sectores industrial, automocion, maritimo….</t>
  </si>
  <si>
    <t>HMS SS Equity</t>
  </si>
  <si>
    <t>Software vertical: SaaS.</t>
  </si>
  <si>
    <t>VITB SS Equity</t>
  </si>
  <si>
    <t>THULE SS Equity</t>
  </si>
  <si>
    <t>contruye parques de viento y eolicos. Entra por ratios.</t>
  </si>
  <si>
    <t>OX2 SS Equity</t>
  </si>
  <si>
    <t>OX2 AB</t>
  </si>
  <si>
    <t>ANODB SS Equity</t>
  </si>
  <si>
    <t>Soluciones de fibra. 50%CAGR desde 2012</t>
  </si>
  <si>
    <t>HTRO SS Equity</t>
  </si>
  <si>
    <t>HEM SS Equity</t>
  </si>
  <si>
    <t>Placas base</t>
  </si>
  <si>
    <t>NCAB SS Equity</t>
  </si>
  <si>
    <t>Cascos de deporte</t>
  </si>
  <si>
    <t>MIPS SS Equity</t>
  </si>
  <si>
    <t>MIPS AB</t>
  </si>
  <si>
    <t>Vende productios de proteccion de maquinaria: Paneles de malla, postes, puertas…</t>
  </si>
  <si>
    <t>TROAX SS Equity</t>
  </si>
  <si>
    <t>Casinos nline y cosas de esas. Igual que Evolution pero de menos calidad.</t>
  </si>
  <si>
    <t>BETSB SS Equity</t>
  </si>
  <si>
    <t>Nicho de C-parts (partes de calidad de maquinas de manufacturing, las empresas de manufactoring son intensivas en capital en estos componentes.</t>
  </si>
  <si>
    <t>BUFAB SS Equity</t>
  </si>
  <si>
    <t>Software de bloqueo de llamadas spam. Sale a bolsa en Dic 21 de ahí la caida en compresion de multiplos. Estimaciones doblar Rev a '26 manteniendo margenes</t>
  </si>
  <si>
    <t>TRUEB SS Equity</t>
  </si>
  <si>
    <t>Probioticos</t>
  </si>
  <si>
    <t>BIOGB SS Equity</t>
  </si>
  <si>
    <t>BIOT SS Equity</t>
  </si>
  <si>
    <t>GETIB SS Equity</t>
  </si>
  <si>
    <t>SDIPB SS Equity</t>
  </si>
  <si>
    <t>OEMB SS Equity</t>
  </si>
  <si>
    <t xml:space="preserve">Lo marco porque los 10 ultimos years ha evolucionado. Vende servicios de tecnologia de produccion:component selection, developing test equipment, prototyping, and serial production. </t>
  </si>
  <si>
    <t>NOTE SS Equity</t>
  </si>
  <si>
    <t>Productos para animales. Ultimos 2 años aumento del SG&amp;A  considerable. Revisar si es algo puntual, lo que significaría posible entrada al universo</t>
  </si>
  <si>
    <t>SECARE SS Equity</t>
  </si>
  <si>
    <t>BTSB SS Equity</t>
  </si>
  <si>
    <t>Servicios de Telco/Internet: broadband, VPN, Antivirus, Streaming, WiFi, Datacenters…</t>
  </si>
  <si>
    <t>BAHNB SS Equity</t>
  </si>
  <si>
    <t>Inversores en empresas del secotr</t>
  </si>
  <si>
    <t>MCAP SS Equity</t>
  </si>
  <si>
    <t>CEVI SS Equity</t>
  </si>
  <si>
    <t>Productos de iluminacion para fotografia profesional</t>
  </si>
  <si>
    <t>PRFO SS Equity</t>
  </si>
  <si>
    <t>LIME SS Equity</t>
  </si>
  <si>
    <t>Productos de resistencia e impermeabilizacion al agua. Mirar en segunda ronda clientes y nicho de esos productos.</t>
  </si>
  <si>
    <t>NWG SS Equity</t>
  </si>
  <si>
    <t>Ropa de deporte/montaña. Incluida por comparativa con ITX</t>
  </si>
  <si>
    <t>RVRC SS Equity</t>
  </si>
  <si>
    <t>KOBRB SS Equity</t>
  </si>
  <si>
    <t>TEQ SS Equity</t>
  </si>
  <si>
    <t>NPAPER SS Equity</t>
  </si>
  <si>
    <t>ALIFB SS Equity</t>
  </si>
  <si>
    <t>Humidificadores de aviones para comfort. Nicho? PEQUEÑA</t>
  </si>
  <si>
    <t>CTT SS Equity</t>
  </si>
  <si>
    <t>Vende grifos y equipamiento. Entra por buenos ratios ROE, ROCE.</t>
  </si>
  <si>
    <t>FMMB SS Equity</t>
  </si>
  <si>
    <t>PLEJD SS Equity</t>
  </si>
  <si>
    <t>Contruye parques eolicos, entra por ROE y Revenue growth</t>
  </si>
  <si>
    <t>ARISE SS Equity</t>
  </si>
  <si>
    <t>Instalaciones y mantenimientos técnicos de edificios y plantas.</t>
  </si>
  <si>
    <t>Consultoría IT</t>
  </si>
  <si>
    <t>Creación de webs y apps.</t>
  </si>
  <si>
    <t>Seguridad internet de última generación.</t>
  </si>
  <si>
    <t>Portales con analíticas B2B sobre sector tech. Media/marketing</t>
  </si>
  <si>
    <t>Editorial en internet.</t>
  </si>
  <si>
    <t>Marketplace de real estate en Alemania.</t>
  </si>
  <si>
    <t>Plataformas de clasificación online: real estate, trabajos, compras en general…</t>
  </si>
  <si>
    <t>Marketplace de trabajo en Australia.</t>
  </si>
  <si>
    <t>Información en tiempo real para equity y equity options. Australia.</t>
  </si>
  <si>
    <t>Pequeña. Productos industriales en industrias nicho a través de subsidiarias: sillas electricas, laboratorios, temas de misiles, transportes…</t>
  </si>
  <si>
    <t>Bacas, portabicicletas, portaequipajes, remolques, sillas bebés, etc.</t>
  </si>
  <si>
    <t>Fibrosis quística, cancer, autoinmunes, neuro</t>
  </si>
  <si>
    <t>Terapias con anticuerpos para tratamiento de cáncer.</t>
  </si>
  <si>
    <t>Gigante farma. Hematología/oncología, enfermedades inflamatorias y metabolismo. Hacían EPO para ciclistas y cosas así sanguíneas.</t>
  </si>
  <si>
    <t>Competidor de Grifols. Top1 del sector.</t>
  </si>
  <si>
    <t>Hacen de todo.</t>
  </si>
  <si>
    <t>Enfermedades raras. Neuro.</t>
  </si>
  <si>
    <t>SIDA, oncología y antifúngicos.</t>
  </si>
  <si>
    <t>Royalties en sector pharma. Los más grandes del sector.</t>
  </si>
  <si>
    <t xml:space="preserve">Plataforma para contratación de personal con todo tipo de funcionalidades. </t>
  </si>
  <si>
    <t>Gestión de nómina y RRHH en la nube. Lo más avanzado del mundo</t>
  </si>
  <si>
    <t>PEQUEÑA.</t>
  </si>
  <si>
    <t>Igual que Paylocity.</t>
  </si>
  <si>
    <t>Reclutamiento para trabajo temporal principalmente.</t>
  </si>
  <si>
    <t>Reclutamiento para trabajo temporal principalmente. Familia Guedj</t>
  </si>
  <si>
    <t>Dividendo estable y recompras fuertes habituales</t>
  </si>
  <si>
    <t>Una única marca novedosa que vende productos para el pelo sobre todo.</t>
  </si>
  <si>
    <t>Fabrican los productos para las marcas top de cosmética.</t>
  </si>
  <si>
    <t>Hacen test a vacas y dan licencias si las vacas dan leche que contega proteina A2 en lugar de A1. Ellos han pagado estudios que argumentan que la proteina A1 es mala.</t>
  </si>
  <si>
    <t xml:space="preserve">Producen carne. </t>
  </si>
  <si>
    <t>Líder mundial en envoltorios de productos cárnicos.</t>
  </si>
  <si>
    <t>Tienen el 20% de L'Oreal.</t>
  </si>
  <si>
    <t>Especias y este tipo de productos</t>
  </si>
  <si>
    <t>Mantequillas, leche, queso, pasta…</t>
  </si>
  <si>
    <t>Cereales</t>
  </si>
  <si>
    <t>Diferentes marcas de comida.</t>
  </si>
  <si>
    <t>Supermecados en Portugal, Polonia y Colombia.</t>
  </si>
  <si>
    <t>Supermercados en Polonia.</t>
  </si>
  <si>
    <t>Comida y farmacia</t>
  </si>
  <si>
    <t>Frutas exóticas</t>
  </si>
  <si>
    <t>Comida nicho. Frutos secos de calidad, etc.</t>
  </si>
  <si>
    <t>Compañía de inversión que ha generado unos retornos muy altos, con SITG. Centrados en equipamiento dental, pero hacen de todo.</t>
  </si>
  <si>
    <t>Gigante del sector. Serial adquirer.</t>
  </si>
  <si>
    <t>HPLC (High Performance Liquid Chromathography). Vende máquinas a farmas, químicas y medioambientales.</t>
  </si>
  <si>
    <t>Tecnologia de separacion quimica/molecular. Venden a farmas, biotech e investigación.</t>
  </si>
  <si>
    <t>Soluciones digitales de analisis de sangre y otros fluidos.</t>
  </si>
  <si>
    <t>Muchos productos diferentes de nicho.</t>
  </si>
  <si>
    <t>Sector veterinario. Diagnostico, detección, sistemas información, testing de comida…</t>
  </si>
  <si>
    <t>Tecnologías de muestras y ensayos para diagnóstico molecular, pruebas aplicadas e investigación académica y farmacéutica. Venden a todas las farmas.</t>
  </si>
  <si>
    <t>Kits de reactivos de diagnósticos in vitro para inmunodiagnóstico y diagnóstico molecular.</t>
  </si>
  <si>
    <t>Productos médicos reutilizables. Se centran en salud femenina (ginecología) y bebés.</t>
  </si>
  <si>
    <t>Cardiología. Hacen válvulas artificiales para corazón, cosas para hemodinámica, etc.</t>
  </si>
  <si>
    <t>DaVinci.</t>
  </si>
  <si>
    <t>Simuladores para operar. Laparoscopia y así.</t>
  </si>
  <si>
    <t>Máquinas grandes y software: para resonancias magnéticas, espectrografía de masas, etc.</t>
  </si>
  <si>
    <t>Gafas</t>
  </si>
  <si>
    <t>Equipamiento médico para respiración nocturna.</t>
  </si>
  <si>
    <t>Equipos de visión intraoperatorios. Cirugía cardiaca y vascular. Combinan ecografía normal con TTFM (transit time flow measurement).</t>
  </si>
  <si>
    <t>Diagnostico oftalmológico. Tonómetros, para medir presión intraocular, fondo de ojo… y software para todo esto.</t>
  </si>
  <si>
    <t>Pequeña. Aparatos de monitorización que no son magnéticos y por eso se pueden utilizar en las resonancias magnéticas.</t>
  </si>
  <si>
    <t>Instrumentos e implantes auditivos</t>
  </si>
  <si>
    <t>Tecnologías y equipamiento de laboratorio para industrias de comida y farma.</t>
  </si>
  <si>
    <t>Ostomía</t>
  </si>
  <si>
    <t>Implantes dentales</t>
  </si>
  <si>
    <t>Invisalign.</t>
  </si>
  <si>
    <t>Centrados en spine disorders.</t>
  </si>
  <si>
    <t>Los gigantes. Hacen de todo</t>
  </si>
  <si>
    <t>Laboratorios más grandes del mundo</t>
  </si>
  <si>
    <t>Soluciones para personas con mobilidad reducida. Típicas cosas que ponen en los portales para los que no pueden subir escaleras.</t>
  </si>
  <si>
    <t>Como Sonova.</t>
  </si>
  <si>
    <t>Viales, jeringas, etc.</t>
  </si>
  <si>
    <t>Los otros gigantes juntos con Stryker.</t>
  </si>
  <si>
    <t>Polímeros de alto rendimiento, naturales y artificiales, para sector salud en UK. Para heridas, etc.</t>
  </si>
  <si>
    <t>Todo tipo de aparatos</t>
  </si>
  <si>
    <t xml:space="preserve">Material general para industria médica. </t>
  </si>
  <si>
    <t>Monitorización no invasiva.</t>
  </si>
  <si>
    <t>Ortopedia.</t>
  </si>
  <si>
    <t>Envases médicos. Viales, jeringas, etc.</t>
  </si>
  <si>
    <t>Realizan ensayos clínicos para las farmas.</t>
  </si>
  <si>
    <t>Laboratorios de diagnóstico, información y servicios. Red de laboratorios tradicional.</t>
  </si>
  <si>
    <t>Productos para diagnóstico y microbiología industrial.</t>
  </si>
  <si>
    <t>Seguridad y analísis de laboratorios. Test de análisis para comida, farma, medioambiente y consumo.</t>
  </si>
  <si>
    <t>Realizan estudios clínicos para grandes farmas.</t>
  </si>
  <si>
    <t>Colaboran en proyectos concretos ayudando a las biotech de forma integral. Modelo de negocio único.</t>
  </si>
  <si>
    <t xml:space="preserve">Diagnostico </t>
  </si>
  <si>
    <t>Principal aseguradora médica USA</t>
  </si>
  <si>
    <t>Anthem llamada anteriormente. TOP 2 USA</t>
  </si>
  <si>
    <t>Principal aseguradora de salud australiana. Antes era pública y non-profit.</t>
  </si>
  <si>
    <t>Se centraba en sectores desfavorecidos y con Medicare y Medicaid. Ahora hacen de todo. Mucha caja y ahora recompran acciones.</t>
  </si>
  <si>
    <t>Cuidados en casa. Tienen tiene tendencia a medicina alternativa, ojo.</t>
  </si>
  <si>
    <t>Cuidados en casa de todo tipo.</t>
  </si>
  <si>
    <t>Red de hospitales más grande.</t>
  </si>
  <si>
    <t>Marihuana</t>
  </si>
  <si>
    <t>Dispositivos auditivos. Compraron GAES.</t>
  </si>
  <si>
    <t>Productos dentales.</t>
  </si>
  <si>
    <t>Distribuidor mayorista de medicamentos</t>
  </si>
  <si>
    <t>Aseguradora y farmacias</t>
  </si>
  <si>
    <t>Farmacias</t>
  </si>
  <si>
    <t>Farma dermatología contra UAV.</t>
  </si>
  <si>
    <t>Bien solo ultimamente</t>
  </si>
  <si>
    <t>Productos nutricionales, suplementos, etc.</t>
  </si>
  <si>
    <t>Productos de suplementación principalmente dirigido a deportistas.</t>
  </si>
  <si>
    <t>Medicamentos para animales de granja y de compañía.</t>
  </si>
  <si>
    <t>Ensayos clínicos para industria farmaceútica</t>
  </si>
  <si>
    <t>Hormonoterapia y kits de diagnóstico</t>
  </si>
  <si>
    <t>Regular pero pandemia les ayuda</t>
  </si>
  <si>
    <t>Medicamentos desarrollados por ellos pero sin patentes, atacando nicho.</t>
  </si>
  <si>
    <t>Raw materials para farmas.</t>
  </si>
  <si>
    <t>Inyectables. Nuevos productos para liberación lenta de fármacos.</t>
  </si>
  <si>
    <t>Centrados en enfermedades raras vía investigación propia. Se asocian con otra gente también.</t>
  </si>
  <si>
    <t>Sistema nervioso central y enfermedades inflamatorias.</t>
  </si>
  <si>
    <t>Esta es la Alemana. No tiene nada que ver con la Americana desde la WWI.</t>
  </si>
  <si>
    <t>Esta es la Americana. No tiene nada que ver con la Alemana desde la WWI.</t>
  </si>
  <si>
    <t>Son más agricultura que farma desde que compraron Monsanto.</t>
  </si>
  <si>
    <t>Mal pero bien ultimamente</t>
  </si>
  <si>
    <t>AMS SM Equity</t>
  </si>
  <si>
    <t>AMADEUS IT GROUP SA</t>
  </si>
  <si>
    <t>Pequeña. Top1 en UK de sumistro de aire acondicionado, tuberías, ventilación, etc.</t>
  </si>
  <si>
    <t>Equipamiento para energía solar.</t>
  </si>
  <si>
    <t>Refinamiento y distribución de oil. Gobierno tiene el 35%.</t>
  </si>
  <si>
    <t xml:space="preserve">Holding con diferentes negocios pero 73% viene de Energía. </t>
  </si>
  <si>
    <t>Royalties de oil and gas. Sin deuda. Dividendo. Buscar similares: Texas Pacific Land, Sabine Royalty Trust, Permian Basin Royalty…</t>
  </si>
  <si>
    <t>Infraestructura de gas natural en Australia. Mucha deuda.</t>
  </si>
  <si>
    <t>Ingeniería en energía solar. Hacen EBOS (Electrical Balance Of Systems).</t>
  </si>
  <si>
    <t>Gasolineras con tiendas de conveniencia en Canadá y USA.</t>
  </si>
  <si>
    <t>Energía solar en Polonia</t>
  </si>
  <si>
    <t>Tiene y opera tanques, terminales y tuberías para transporte de etanol y fuel.</t>
  </si>
  <si>
    <t>Ingeniería que hace sistemas para barcos y terminales LNG. Patentes</t>
  </si>
  <si>
    <t>Banco</t>
  </si>
  <si>
    <t>Inversión en litigios. Top 1</t>
  </si>
  <si>
    <t>Préstamos para coches a personas con mal rating. Top 1.</t>
  </si>
  <si>
    <t>Top1 en préstamos al consumo.</t>
  </si>
  <si>
    <t>Tarjetas de crédito. También son banco estilo Amercian Express.</t>
  </si>
  <si>
    <t>Market makers. Muy volátil pero posición de mercado dominante con efecto red. Dividendos altos.</t>
  </si>
  <si>
    <t>Leasing de aviones. Top1. Fuerte apalancamiento.</t>
  </si>
  <si>
    <t>Leasing de aviones. Top2. Fuerte apalancamiento.</t>
  </si>
  <si>
    <t>Gestión de NPL (non performing loans).</t>
  </si>
  <si>
    <t>Intermediarios de hipotecas. Fee del 0,3% de la cantidad prestada (en una hipoteca de 350.000 euros te cobran 1.000)</t>
  </si>
  <si>
    <t>Chicago Board Options Exchange. Opciones y futuros.</t>
  </si>
  <si>
    <t>Amsterdam, Bruselas, Lisboa y París. Instituciones públicas francesas tienen el 10% aprox.</t>
  </si>
  <si>
    <t>Bolsa de Toronto.</t>
  </si>
  <si>
    <t>Bolsa Australia</t>
  </si>
  <si>
    <t>Chicago Mercantile Exchange, Chicago Board of Trade, New York Mercantile Exchange (NYNMEX) y Commodity Exchange (COMEX). También tienen el 27% de los índices S&amp;P y DowJones.</t>
  </si>
  <si>
    <t>Gestión de NPL (non performing loans). Van directamente a la persona que tienen problemas de deuda y les ofrecen una solución personalizada.</t>
  </si>
  <si>
    <t>Bróker inglés. Especialistas en CFD a través de dos marcas: Tastyworks en USA y Spectrum Markets en Europa.</t>
  </si>
  <si>
    <t>Tecnología para mercados financieros: gestoras, inversores institucionales, family offices, bancos y brókers…</t>
  </si>
  <si>
    <t>Bolsas centradas en energía, agricultura, metales… Por otra parte Fixed Income data, analytics, execution…. Y por último Mortgage Technology.</t>
  </si>
  <si>
    <t>Bolsas y compañía muy tecnológica que vende tecnología in house a otros actores del sistema financiero.</t>
  </si>
  <si>
    <t>Rescate y recuperación para turnarounds de compañías.</t>
  </si>
  <si>
    <t>Pequeña. Asesoría y gestora en UK. Dividendo recompras y SITG</t>
  </si>
  <si>
    <t>Asesoría personalizada para pensiones etc.</t>
  </si>
  <si>
    <t>Grupo grande que hacen de todo. Centrados en soluciones personalizadas.</t>
  </si>
  <si>
    <t>Banca de inversión: fusiones, adquisiciones, restructuraciones, mercado de capitales…</t>
  </si>
  <si>
    <t>Dividendos altos</t>
  </si>
  <si>
    <t>Broker institucional especializado en divisa centrado en manejar riesgo de divisa para corporaciones. "Half fintech, half consultancy, wholly different".</t>
  </si>
  <si>
    <t>Holding. Proporciona plataforma de inversión, wealth management, custodía, liquidación… para asesores financieros y compañías walth management. Fundador 20%</t>
  </si>
  <si>
    <t>Research independiente. SITG 20%. Muy variable.</t>
  </si>
  <si>
    <t>Founder 60%. Muy variable</t>
  </si>
  <si>
    <t>Bróker de seguros top.</t>
  </si>
  <si>
    <t>Seguros de mascotas. Todavía no ganan dinero.</t>
  </si>
  <si>
    <t>Australia. Seguros de ambulancia y de temas médicos no incluidos en Medicare (dental, óptica, fisioterapia).</t>
  </si>
  <si>
    <t>Hacen de todo, incluidas pensiones y reaseguros de forma global.</t>
  </si>
  <si>
    <t>Hacen de todo</t>
  </si>
  <si>
    <t>Centrados en asset management, planes de pensiones…</t>
  </si>
  <si>
    <t>Seguros de cualquier cosa.</t>
  </si>
  <si>
    <t>Seguros de property and casualty y "surety bonds".</t>
  </si>
  <si>
    <t>Seguros auto.</t>
  </si>
  <si>
    <t>Seguros auto, hogar y vida. Familiar</t>
  </si>
  <si>
    <t>Seguros. Centrados en caución donde son top 3 Europa. Familiar.</t>
  </si>
  <si>
    <t>Seguros generales.</t>
  </si>
  <si>
    <t>Property and casualty. Muy centrados en instituciones públicas.</t>
  </si>
  <si>
    <t>Socios de Brookfield</t>
  </si>
  <si>
    <t>Compran y almacenan óxido de uranio.</t>
  </si>
  <si>
    <t>Invierten en software B2B. Pequeña</t>
  </si>
  <si>
    <t>Vehículo de Fairfax para invertir en India.</t>
  </si>
  <si>
    <t>Matriz de Brookfield.</t>
  </si>
  <si>
    <t>Bróker real estate. También ofrecen servicios financieros.</t>
  </si>
  <si>
    <t>Opera webs de real estate estilo Idealista. Australia, Asia y Norteamérica.</t>
  </si>
  <si>
    <t>Property management, valuation, advisory, etc. Oficinas, data centers, multi-family, hotels…</t>
  </si>
  <si>
    <t>Red de compraventa de propiedad. Tecnología e integrada con las instituciones de Australia.</t>
  </si>
  <si>
    <t>Motores para aviones</t>
  </si>
  <si>
    <t>Motores para aviones.</t>
  </si>
  <si>
    <t>Jets privados y aviones de combate. Participación en Thales. Familiar.</t>
  </si>
  <si>
    <t>Dassault Aviation 25% y Francia 15%</t>
  </si>
  <si>
    <t>BA US Equity</t>
  </si>
  <si>
    <t>BOEING CO/THE</t>
  </si>
  <si>
    <t>productos de piscina. PEQUEÑISIMA</t>
  </si>
  <si>
    <t>Inventor del aire acondicionado</t>
  </si>
  <si>
    <t>Aire acondicionado. Falta crecimiento</t>
  </si>
  <si>
    <t>Equipamiento industrial. Falta crecimiento</t>
  </si>
  <si>
    <t>Aire acondicionado, humidificadores, etc.</t>
  </si>
  <si>
    <t>Energy-efficincy: climate confor, intelligent heating… Aerotermia, geotermia, etc. Venden a empresas para las que son clave como Applied Materials.</t>
  </si>
  <si>
    <t>LED y temas mas modernos de control de luces con bluetooth etc. Hay que mirarla de `16 en adelante. Segunda vuelta mirar segment rev. Pequeña</t>
  </si>
  <si>
    <t>Líderes en grifos y otras decoraciones especializadas para hogar.</t>
  </si>
  <si>
    <t>Distribuidor mayorista de madera</t>
  </si>
  <si>
    <t>Madera para retail, packaging y construcción</t>
  </si>
  <si>
    <t>Ventanas</t>
  </si>
  <si>
    <t>Materiales y servicios de construcción de todo tipo</t>
  </si>
  <si>
    <t>Construcción: cosas para baños.</t>
  </si>
  <si>
    <t>Construcción: materiales para el suelo de marca.</t>
  </si>
  <si>
    <t>Paneles para paredes: melamina, laminados, baños, etc.</t>
  </si>
  <si>
    <t>Mayor fabricante mundial de productos de fibrocemento.</t>
  </si>
  <si>
    <t>Conectores estructurales y anclajes.</t>
  </si>
  <si>
    <t>Terrazas y exteriores. Barandillas, molduras, iluminación…</t>
  </si>
  <si>
    <t>Ladrillos y bloques de concrete.</t>
  </si>
  <si>
    <t>Holding con muchas marcas diversas.</t>
  </si>
  <si>
    <t>Especialistas en aislamiento.</t>
  </si>
  <si>
    <t>Tuberías de plástico.</t>
  </si>
  <si>
    <t>Opada</t>
  </si>
  <si>
    <t>Soluciones de automatización industrial. Presencia global y software industrial.</t>
  </si>
  <si>
    <t>Ingeniería y fabricación de instrumentos electrónicos. Claves en muchas industrias y nichos a través de diferentes marcas.</t>
  </si>
  <si>
    <t>Hacen cin mil piecitas electrónicas diferentes para todo de industrias. La ventaja competitiva es que tienen un catálogo inmenso y tienes switching cost por ser de bajo precio.</t>
  </si>
  <si>
    <t>Instalaciones eléctricas un poco más a lo grande: hospitales, aeropuertos…</t>
  </si>
  <si>
    <t>Tecnología para pantallas OLED.</t>
  </si>
  <si>
    <t>Iluminación de interior y exterior</t>
  </si>
  <si>
    <t>Portfolio de marcas de iluminación de interior y exterior</t>
  </si>
  <si>
    <t>Centrados en industria pesada y energía. Desde 1836</t>
  </si>
  <si>
    <t>Desarrollan EDA software (Electronic Design Automation) para Microsoft Windows. Clientes top.</t>
  </si>
  <si>
    <t>Dispositivos para industria de cine. Proyectores, etc.</t>
  </si>
  <si>
    <t>Líderes en spintrónica (nanotecnología). Isolators and sensors.</t>
  </si>
  <si>
    <t>Cacharros electromecánicos para sector construcción e industrial. Adquirer</t>
  </si>
  <si>
    <t>Diseñan, fabrican y venden muchísimos utensilios para un monton de sectores. Adquisiones.</t>
  </si>
  <si>
    <t>Distribuidor omnicanal de productos electrónicos.</t>
  </si>
  <si>
    <t>Muchas cosas para sector autos.</t>
  </si>
  <si>
    <t>Rayos X, radiofrecuencia… sector salud y semiconductores.</t>
  </si>
  <si>
    <t>Sensores sector autos, comunicaciones, medico, defensa, industrial…</t>
  </si>
  <si>
    <t>Ingeniería de conversión de potencia de precisión. Mucha influencia de semis (AMAT 20%, LAM 14% ventas).</t>
  </si>
  <si>
    <t>Productos de poco valor añadido.</t>
  </si>
  <si>
    <t>Smart systems: vision, industria y conectividad.</t>
  </si>
  <si>
    <t>Productos de interconexión para todo tipo de industrias. Parecen simples pero son productos claves y de bajo coste.</t>
  </si>
  <si>
    <t>Anteriormente Tyco. Parecido a Amphenol pero más dispersa.</t>
  </si>
  <si>
    <t>Venden a sector semis. Equipos y software de prueba y medición.</t>
  </si>
  <si>
    <t>Hardware y software sobre todo de visión y posicionamiento. Sirven sector auto, industria y defensa.</t>
  </si>
  <si>
    <t>Soluciones de control y medición de flujo. Top</t>
  </si>
  <si>
    <t>Medición electrónica. Autos e industria. Exposición a energía solar y otras. China 40% ventas.</t>
  </si>
  <si>
    <t>Spin off de Fortive. Tecnología y electrónica enfocada en sector auto.</t>
  </si>
  <si>
    <t>Matriz de Sartorius.</t>
  </si>
  <si>
    <t>Distribuidor de componentes electrónicos e informáticos.</t>
  </si>
  <si>
    <t>Distribuidor de valor añadido de IT.</t>
  </si>
  <si>
    <t>Proveedor de productos de seguridad para hogares. Cerraduras electrónicas, etc</t>
  </si>
  <si>
    <t>Aparatos de seguridad electrónicos. Detectores incendios, controles de acceso, etc.</t>
  </si>
  <si>
    <t>Regular pero excelente en los últimos años</t>
  </si>
  <si>
    <t>Soluciones de identificación de productos para industria.</t>
  </si>
  <si>
    <t>Equipamiento de grabación profesional.</t>
  </si>
  <si>
    <t xml:space="preserve">Instrumentos de medición. </t>
  </si>
  <si>
    <t>Hacen mil cosas. Venden a estado USA (10%), sector aviación (Boeing, Airbus 6%), hogares (HD y Lowe's). Termostatos, sensores, sistemas de control, control de fuego y accesos…</t>
  </si>
  <si>
    <t>Instrumentos de análisis de partículas. Celulas mamarias, esperma…</t>
  </si>
  <si>
    <t>Componentes de optoelectrónica.</t>
  </si>
  <si>
    <t>Alta tecnología de láser con diferentes aplicaciones: desde medical devices hasta el robot Mars Exploration Rovers. Tienen exposición fuerte a semis. Dudas con capacidad de fijación de precios.</t>
  </si>
  <si>
    <t>Láseres para medicina y estética, industria y conservación de arte. Proporciona mantenimiento y asistencia. Tienen una diapositiva muy buena sobre peers.</t>
  </si>
  <si>
    <t>Aparatos de instrumentación científica. Adquirers.</t>
  </si>
  <si>
    <t>Instrumentación muy avanzada: microscopios electrónicos y de fuerza nuclear, óptica, rayos x, resonancia magnética…</t>
  </si>
  <si>
    <t>Serial adquirer del sector 50 años.</t>
  </si>
  <si>
    <t>Medición electrónica. Sector salud.</t>
  </si>
  <si>
    <t>Disposictivos de medición electrónica para meteorología, medio ambiente, tráfico e industria.</t>
  </si>
  <si>
    <t>Hardware y software para ingeniería y ciencia.</t>
  </si>
  <si>
    <t>Ingeniería de construcción. Parecen centrados en infra.</t>
  </si>
  <si>
    <t>Construcción y reparación. Integración vertical con aseguradoras para reparaciones (85% ventas). Australia 70 años. Founder 20% y Capital Group 7%</t>
  </si>
  <si>
    <t>Servicio de instalacion calefaccion, tuberias, ventilacion. Este tipo de cosas de climate comfort. Mil subsidiarias. Suecia, Finlandia y Noruega. Centrados en mid-market.</t>
  </si>
  <si>
    <t>Instalaciones eléctricas y mecánicas. Automatización de edificios, etc. Fuerte crecimiento por data centers y semis. Mucha dependecia de gobiernos (le venden hasta a la NASA).</t>
  </si>
  <si>
    <t>Instalaciones de aire acondicionado básicamente.</t>
  </si>
  <si>
    <t>Adquirida por Brookfield</t>
  </si>
  <si>
    <t>Servicios de reparación de emergencia.</t>
  </si>
  <si>
    <t>Ingeniería técnica y consultoría. Infra (55%), BTS - Building, Technology &amp; Sciencies- (25%) y geospacial (20%). Muy centrados en sector público (ciudades). CEO 11%.</t>
  </si>
  <si>
    <t>Marketplace de manitas. También seguros de reparación.</t>
  </si>
  <si>
    <t>Instalación de aislamientos. 40% market share en Residential. Expertos en adquisiciones centrados en Insulation, consolidar y ganar escala.</t>
  </si>
  <si>
    <t>Construcciones en sector Oil&amp;Gas</t>
  </si>
  <si>
    <t>Ingeniería civil</t>
  </si>
  <si>
    <t>Competidor de Cellnex.</t>
  </si>
  <si>
    <t>Centrados en transición energética. Puestos de recarga y almacenamiento de energía.</t>
  </si>
  <si>
    <t>Ultimamente bien</t>
  </si>
  <si>
    <t>Infra de railway. Italia, Alemania y USA.</t>
  </si>
  <si>
    <t>Consultoría de ingeniería y ciencia. Especializados en problemas muy complejos y hacen una especie de trabajo forense externo.</t>
  </si>
  <si>
    <t>Consultoría de problemas complejos. Sobre todo para gobiernos y grandes compañías.</t>
  </si>
  <si>
    <t>Consultoría teleco y IT.</t>
  </si>
  <si>
    <t>Consultoría tecnológica centrada en industria.</t>
  </si>
  <si>
    <t>Consultoría general centrada en ingeniería.</t>
  </si>
  <si>
    <t>Consultoría e ingeniería de agua, medio ambiente, infra, gestión de recursos, energía...Trabajan para entidades públicas USA.</t>
  </si>
  <si>
    <t>Ingenieria especializada en tecnología medioambiental, planificación urbana, tratamiento de aguas, IT… Venden a sector público. Ciudades y gobiernos del norte de Europa.</t>
  </si>
  <si>
    <t>Tratamiento de residuos industriales en Polonia. Todo bien, excepto pequeña y Polonia.</t>
  </si>
  <si>
    <t>Eliminación de deshechos peligrosos para industria</t>
  </si>
  <si>
    <t>Recogida y tratamiento de residuos normales</t>
  </si>
  <si>
    <t>Distribuye filtros. Founder 60%</t>
  </si>
  <si>
    <t>Ascensores, escaleras mecánicas, etc. Mantenimiento</t>
  </si>
  <si>
    <t>Motores eléctricos para industria.</t>
  </si>
  <si>
    <t>Maquinaria industrial pesada: gruas y esas cosas.</t>
  </si>
  <si>
    <t>Equipamiento de seguridad para industria: cascos, mochilas con anclajes, etc.</t>
  </si>
  <si>
    <t>Equipamiento de soldadura y corte con plasma.</t>
  </si>
  <si>
    <t>Vehículos pesados: excavadoras y este tipo de cosas.</t>
  </si>
  <si>
    <t>Maquinaria relacionada con extensión de cemento. Pequeña</t>
  </si>
  <si>
    <t>Mal en la crisis, últimamente bien.</t>
  </si>
  <si>
    <t>Maquinaria industrial pesada: procesamiento de minerales, cemento…</t>
  </si>
  <si>
    <t>Vende equipamiento de drilling, excavación, etc. Como Caterpillar</t>
  </si>
  <si>
    <t>Sector de energía nuclear. Componentes y combustible. 75% ventas es gobierno USA.</t>
  </si>
  <si>
    <t>Automatización industrial con muchas marcas y un catálogo de servicios total.</t>
  </si>
  <si>
    <t>Sistemas de visión artificial, software y sensores. Para industria (inspección de piezas, idenficación, catalogación…)</t>
  </si>
  <si>
    <t>Válvulas y sistemas para liberación y control de flujo de líquidos y gases industriales en sector semis. Trabajan para LAM y AMAT (80% ventas).</t>
  </si>
  <si>
    <t>Bien</t>
  </si>
  <si>
    <t>Gigante del sector.</t>
  </si>
  <si>
    <t>Parecido a Deere.</t>
  </si>
  <si>
    <t>Cortacésped. Muy enfocados en golf.</t>
  </si>
  <si>
    <t>Sistemas de riego y por otro lado partes de infraestructura de carreteras (medianas, puentecitos para radares…).</t>
  </si>
  <si>
    <t>Parecido a Konecranes</t>
  </si>
  <si>
    <t>Bombas y válvulas. Sectores 1) Oil&amp;Gas, 2) Agua y Energía, 3) Química, procesos e industrial.</t>
  </si>
  <si>
    <t>1) Aerospace y Electronics 45%, 2) Process Flow Technologies 45%, 3) Engineered Materials 10%. Es una historia de crecimiento y consolidación a través de M&amp;A.</t>
  </si>
  <si>
    <t>Expuesto a semis. Análisis de gases, detectores de fugas, deposición de partículas finas, vacuómetros y componentes de vacío…</t>
  </si>
  <si>
    <t>Productos de control de presión y tuberías. Exposición a Oil&amp;Gas (fracking, drilling).</t>
  </si>
  <si>
    <t xml:space="preserve">Número 1 del sector. Productos muy de nicho: pulverizadores de pintura, sistemas de llenado, etc. </t>
  </si>
  <si>
    <t>Bombas de alta presión</t>
  </si>
  <si>
    <t>Maquinaria para industria de agua 20%, papel 50%, metales 20%… 5 años de backlog, Emerging markets 50%. Venta de producto 60%, servicio 40% (RECURRENCIA).</t>
  </si>
  <si>
    <t>Tecnología de precisión. 8 divisiones. Diseñan desde paquetes de cereales hasta soluciones de entrega médica. Revestimiento, llenado, dispensación, medición, procesamiento…Parecido a Graco, sin estar tan especializados en fluidos.</t>
  </si>
  <si>
    <t>Líneas integradas y máquinas de mecanizado. Madera, vidrio, piedra y materiales plásticos.</t>
  </si>
  <si>
    <t>Sistemas de flujo, ópticos, equipos contra incendios y rescate… Holding de muchas compañías, centrados en Fluid y Health&amp;Science. Management top. "Unique operating approach that create defensible competitive moats and superior performance".</t>
  </si>
  <si>
    <t>Líderes en vapor.</t>
  </si>
  <si>
    <t>Vende compresores y otros productos industriales. Un poco de todo, muy diversificados por industrias y geografías. Equipment 65%, Service 35% (recurrencia).</t>
  </si>
  <si>
    <t>IT solutions para aplicaciones industriales. Analisis, control de maquinaria, monitorizacion, etc. Tecnología más avanzada que competidores, poder de subir precios, serial adquirer.</t>
  </si>
  <si>
    <t>Equipos de soldadura y corte. Centrados en gases.</t>
  </si>
  <si>
    <t>Familiar 35%. Desde 1807. Líderes mundiales o europeos en nichos: Tecnologías para industria de comida 20% (1) botellas de vidrio y 2) specials -cosas raras, máquinas que hacen zumo a toneladas, por ejemplo-), vehículos municipales 15% (de limpieza de calles y tal), sistemas electrohidraulicos 15%. Además tienen Kuhn 40% (maquinaria para agricultura estilo Deere). Dan un montón de información sobre todos los sectores -Transparencia 100%-.</t>
  </si>
  <si>
    <t>Distribuidores de soluciones de motion, power, control y automation. 80% ventas siendo 1º o 2º en cada mercado. Centrados en rodamientos, bombas de flujo y automatización avanzada. 87% USA.</t>
  </si>
  <si>
    <t>Mil marcas de cosas de cocinas centrados en automatización y procesamiento. M&amp;A. Sobre todo centrados en Comercial (60%). Residencial 30%. La ventaja está en que reducen costes a nivel conglomerado y luego venden a través de marcas con pricing. Turtle Creek y gente de bien.</t>
  </si>
  <si>
    <t>Sistemas de visión para industria. Semis, comida y medical equipment. Founder 53%.</t>
  </si>
  <si>
    <t>Lavadoras industriales.</t>
  </si>
  <si>
    <t>Máquinas de procesamiento de comida. SITG y Capital Group.</t>
  </si>
  <si>
    <t>Adquirida</t>
  </si>
  <si>
    <t>Tubería. Centrados en Infra y Agricultura.</t>
  </si>
  <si>
    <t>Tuberías. Centrados en Water Management (recogida de lluvias, etc.). Venden a Ferguson, Lowe's, HD…</t>
  </si>
  <si>
    <t>Válvulas de vacío y módulos multiválvula. Exposición a semis y a energía solar.</t>
  </si>
  <si>
    <t>Muy bien por exposición semis y solar.</t>
  </si>
  <si>
    <t>Los mejores en tuberías.</t>
  </si>
  <si>
    <t>Estrategia "small wins" con muchas subsidiarias y M&amp;A. Se centran en principio 80/20: el 20% de los clientes/productos generan el 80% de las ventas/beneficios. FOCUS</t>
  </si>
  <si>
    <t>Tres sectores: Controls (50%) sobre todo para telecom y energía (cables de alta tensión y cosas así), Seals (30%) para maquinaria pesada, Life Sciences (20%) instrumentación y equipment.</t>
  </si>
  <si>
    <t>Marcas líderes en todos los segmentos. Adhesives, Sealants and Additives (42%) -exposición a semis-, Industrial Tapes (44%), Corrosion Protection and Waterproofing (14%). North America 80%. CEO 10%.</t>
  </si>
  <si>
    <t>Con el tiempo se han focalizado en Materiales de Construcción (83%), concretamente en tejados premium con waterproof, aislamiento... En las dos últimas crisis, pierden muchas ventas pero mantienen EBITDA subiendo márgenes (pricing power). 46 años subiendo dividendo (14% CAGR) y también recompras.</t>
  </si>
  <si>
    <t>1) Sector autos: frenos, shock absorbers y sealings. 31% aftermarket. 2) Pumps. 45% aftermarket. 3) Connect &amp; Control technologies.1/3 Europa, 1/3 N.América, 1/3 Emerging.</t>
  </si>
  <si>
    <t>Industrial (75%) y Aerospace (25%).</t>
  </si>
  <si>
    <t>Familia, Fidelity y Capital Group 33%.</t>
  </si>
  <si>
    <t>Testing medioambiental. 2ºs a nivel global. Adopción de regulaciones PFAS les ayuda. Commodities (Geochemistry, Metallurgy...) 45% y Life Sciences 55%. Peer de Applus, Intertek, SGS, etc.</t>
  </si>
  <si>
    <t>Empresa de filtración integrada verticalmente que se dedica a producir y comercializar filtros de aire para industria (también camiones, vehículos pesados y life sciences). 1915 (inventores). New Products (35%) y Replacement (65%).</t>
  </si>
  <si>
    <t>Indumentaria y equipos de protección de trabajadores.</t>
  </si>
  <si>
    <t>Conglomerado industrial de Henry Singleton. Se han centrado en Tecnología de Imagen y tienen cobertura total de productos y aplicaciones (From Deep Sea to Deep Space). También hacen robots (drones y robots antibombas). EPS growth 24% CAGR desde 2021</t>
  </si>
  <si>
    <t>Diseñan y fabrican soluciones de calidad de aire para indoor.</t>
  </si>
  <si>
    <t>Ingeniería de precisión. Fabrican y distribuyen productos de rubber y foam para industria, construcción, minería, agricultura…</t>
  </si>
  <si>
    <t>Filtros. Parecido a Donaldson pero más centrado en laboratorios y medio ambiente.</t>
  </si>
  <si>
    <t>Cámaras profesionales, objetivos y productos informáticos asociados.</t>
  </si>
  <si>
    <t>Altamente cíclico</t>
  </si>
  <si>
    <t>Latas</t>
  </si>
  <si>
    <t>Botellas vidrio</t>
  </si>
  <si>
    <t>Envases de aluminio, acero y plástico</t>
  </si>
  <si>
    <t>Enlatado casero.</t>
  </si>
  <si>
    <t>Vidrio: bebidas y frascos de cosmética.</t>
  </si>
  <si>
    <t>Empresa de envasado de alimentos (Cryovac) y envasado acolchado (Bubble Wrap).</t>
  </si>
  <si>
    <t>Pequeña. Hace papel, caerá en segunda vuelta</t>
  </si>
  <si>
    <t>Turtle Creek</t>
  </si>
  <si>
    <t>Bróker de barcos. Servicios financieros, gestión de barcos…</t>
  </si>
  <si>
    <t>Líder mundial en transporte marítimo.</t>
  </si>
  <si>
    <t>Especializados en minería.</t>
  </si>
  <si>
    <t>Air and sea (81%). Geográficamente muy diversificado.</t>
  </si>
  <si>
    <t>Número 8 despues de Sinotrans y Nippon Express.</t>
  </si>
  <si>
    <t>En logística son número 9.</t>
  </si>
  <si>
    <t xml:space="preserve">Número 5 mundial (tras K+N, DHL, DSV, DB Schenker). Centrados en camiones en North America </t>
  </si>
  <si>
    <t>E-commerce last mile. Polaca. Lockers y este tipo de cosas.</t>
  </si>
  <si>
    <t>Tierra en USA.</t>
  </si>
  <si>
    <t>Transporte tabaco y medicina en Europa.</t>
  </si>
  <si>
    <t>Número 1 mundial (presentación de DSV viene un ranking) en Sea y en Air. Número 3 en Contract Logistics y 5 en Road en Europa.</t>
  </si>
  <si>
    <t>Distorsionado por dividendos</t>
  </si>
  <si>
    <t>Software para diseño, construcción y gestión de edificios y real estate.</t>
  </si>
  <si>
    <t>Australia. ECM, CPM y ERP transitando a SaaS. Software de contabilidad para empresas y departamentos gubernamentales en Australia y Nueva Zelanda.</t>
  </si>
  <si>
    <t>Pequeña. Soluciones digitales mission critical para industria de construcción en países nórdicos. SaaS user friendly with small ticket size for costumers.</t>
  </si>
  <si>
    <t>SaaS para marketing digital. Muy pequeña. Integrado con Microsoft, Adobe, Salesforce…</t>
  </si>
  <si>
    <t>Digital Trust (estilo programa Affirma para firmar con certificado electrónico), Ciberseguridad y Business Innovation. Participación de control.</t>
  </si>
  <si>
    <t>Soluciones contables y para declaración de impuestos. Mucho cliente pequeño.</t>
  </si>
  <si>
    <t>Marketing digital</t>
  </si>
  <si>
    <t>Software para diseño y fabricación textil: moda, automoción (asientos de cuero y este tipo de cosas) y muebles. Clientes de medio pelo: Calcedonia…</t>
  </si>
  <si>
    <t>Productos de ingeniería para nichos de mercado globales. Estilo Constellation Software.</t>
  </si>
  <si>
    <t>Cloud-native software de workflow en IT, empleados y clientes. Sus clientes son Accenture, Atos, Capgemini…Todo en uno.</t>
  </si>
  <si>
    <t>Ciberseguridad de respuesta a ataques. Utilizan IA. Compatible con otros productos de ciberseguridad y para todos los tamaños de cliente</t>
  </si>
  <si>
    <t>SITG. Estable</t>
  </si>
  <si>
    <t>Software de contabilidad, pagos y gestión de working capital para optimizarlo. SaaS 80%. Europa y América 50-50%.</t>
  </si>
  <si>
    <t>Simulaciones para investigación y descubrimientos de medicamentos. Trabajan para agencia medicamentos USA. Founder 20%. Recurrencia superior al 90%, pero software tradicional. No es SaaS. 65% Producto, 35% Servicios.</t>
  </si>
  <si>
    <t>Soluciones de pago en peajes y otros tipos de cosas de mobilidad. Producto 8% y servicios 92%. Clientes públicos (ciudades y regiones) y compañías como Hertz.</t>
  </si>
  <si>
    <t>Plataforma SaaS que permite monitorizar aplicaciones en la nube (servidores, bases de datos…). "Cloud Monitoring as a Service".</t>
  </si>
  <si>
    <t>Competidor directo de Datadog. Hacen lo mismo. Estos tienen más enfoque AI.</t>
  </si>
  <si>
    <t>Proporciona datos a empresas en plan bonito y friendly. Tienen 4 segmentos: marketing, ventas, talento y operaciones.</t>
  </si>
  <si>
    <t>Parecido a Dropbox.</t>
  </si>
  <si>
    <t>Pequeña. Datacenters para cloud. Oferta premium en la que ofertan PaaS y SaaS de forma directa en vez de solamente IaaS. Se centran en business critical aplications como SAP.</t>
  </si>
  <si>
    <t>Acelera y mejora el rendimiento de apps en internet. Distribuyen contenido al usuario (Audio, Gráficos, Video, etc) ellos en vez de hacerlo el cliente. Clientes top: Adobe, American Express, Google, Microsoft, Apple, Facebook, Tiktok…</t>
  </si>
  <si>
    <t>Payroll and integrated human resource and employee benefits outsourcing solutions for small and medium-sized businesses in US.</t>
  </si>
  <si>
    <t>Muy pequeña.</t>
  </si>
  <si>
    <t>Software y nube para sector financiero. 50 años. 99% retention. Plataforma que afecta a todo el ecosistema bancario: payments, digital banking, lending… 25% cuota de mercado en bancos y 45% en credit unions. +20 años retention (Banks 55% y Cus 33%). Mission critical solutions. Multi year contrats. "One time" less than 10% revenue. 34 años subiendo dividendo más recompras (99% payout ratio).</t>
  </si>
  <si>
    <t>Spin off de Automatic Data Processing. SaaS para gestoras de activos, wealth management, capital markets… (desde trading y post-trading hasta temas de compliance como proxy voting) 98% recurring fee revenue retention.</t>
  </si>
  <si>
    <t>Número 1 mundial en firma electrónica. Clientes: Microsoft, Apple, SAP, BBVA, Santander… Suscripción 98%</t>
  </si>
  <si>
    <t>Ofrece herramientas para medir riesgos, fraude, optimizar operaciones y cumplir con obligaciones. Clientes principales: TransUnion (10%), Equifax (10%), Experian, bancos…</t>
  </si>
  <si>
    <t>Segments: Merchant acceptance (Clover) 1.8, Payments and Network 1.6, Tecnología Financiera 0.8.</t>
  </si>
  <si>
    <t>Supply chain platform. Pequeña.</t>
  </si>
  <si>
    <t>Software para salud (Clínicas médicas). Pagos, firmas, receta electrónica, videoconsultas…Tienen el pack completo y son player top 3 en todos los países de Europa en cada segmento. Recurring revenue 65%.</t>
  </si>
  <si>
    <t>Software para facturación y análisis de ventas en healthcare services. 20 años en hospitales y ecosistema USA. Ayudan en princing, análisis de costes… SaaS (recurring +85% revenue). SITG</t>
  </si>
  <si>
    <t>Workforce management. Founder 50%. "Atoss helps companies to have the right employee, with the right qualification, at the right place, at the right time, at the right cost, at full compliance".Cloud 70%, on premise 30%. Recurring 60% en general.</t>
  </si>
  <si>
    <t>Software líder mundial para operaciones y cadena de suministro.</t>
  </si>
  <si>
    <t>Software cloud enfocado en industria pharma. North America 60%, Europe 30%.</t>
  </si>
  <si>
    <t xml:space="preserve"> Software para gestoras de activos. "Tech backbone of investment management". En transición a SaaS.</t>
  </si>
  <si>
    <t>Ciberseguridad. Venden a través de socios (sobre todo telecos). B2B2C. Pequeña y poco crecimiento.</t>
  </si>
  <si>
    <t>Cloud y virtualización.</t>
  </si>
  <si>
    <t>Software para desarrolladores de videojuegos en app.</t>
  </si>
  <si>
    <t>WesterInvest AB 33%, Investment Aktiebolaget Spiltan 17%, Tencent 10%,</t>
  </si>
  <si>
    <t>2K y Rockstar (GTA).</t>
  </si>
  <si>
    <t>Fusionan sports media con apuestas deportivas. Leading founders. Superactivos en M&amp;A. CAGR Revenue 46% y EBITDA 39% since IPO (-10% de dilución). Clientes todas las cosas grandes: bet365, kindred, entain, kaizen, flutter, 888 holdings.</t>
  </si>
  <si>
    <t>Software para médicos en que se registran las historias clínicas. Top en UK. En proceso de adquisición por United Health. Competencia la está parando. Recurring 90%.</t>
  </si>
  <si>
    <t>Software de imagen para radiología. Envían desde los aparatos a servidor back-end, renderizan y eso es lo que muestran al radioólogo. Trabajan con IA. Mejora eficiencia clínica y financiera. 9/20 hospitales grandes en USA y contratos con importantes clientes como Gobierno Alemán.</t>
  </si>
  <si>
    <t>Muchos software diferentes para sector salud con interoperabilidad. Presencia fortísima en Alemania.</t>
  </si>
  <si>
    <t>Suite tecnológica que conecta pacientes-médicos-aseguradoras. Soportan riesgo y mejoran la experiencia de todo el mundo. Efecto red</t>
  </si>
  <si>
    <t>Especie de Doctoralia (LinkedIn para médicos) con software de telehealth y especie de Docusign.</t>
  </si>
  <si>
    <t>Enana. Telehealth centrado en fisioterapia y wellness. Churn 1.1%. Venden a empresas que contratan esto para sus empleados (ej. Coca-cola).</t>
  </si>
  <si>
    <t>Lectura de códigos de barras y este tipo de cosas.</t>
  </si>
  <si>
    <t>Igual que Zebra Technologies pero en enana italiana.</t>
  </si>
  <si>
    <t>Software para sector de financiación de coches y equipamiento.</t>
  </si>
  <si>
    <t>Enterprise cloud apps para recursos humanos y finanzas. Problemas graves con SBC.</t>
  </si>
  <si>
    <t>Software de compliance con la SEC. Capital Markets e Investment Companies.</t>
  </si>
  <si>
    <t>Software para crear e implementar aplicaciones comerciales</t>
  </si>
  <si>
    <t>Cloud-based logistic software solutions.</t>
  </si>
  <si>
    <t>Soluciones de business intelligence mediante data analytics.</t>
  </si>
  <si>
    <t>Software de gestión de cadena de suministro en la nube. Sector retail con network effects según van entrando empresas en el ecosistema. Clientes ultratop: Amazon, Kroger, Walmart, Fastenal, Oracle…</t>
  </si>
  <si>
    <t>SaaS de CRM. Pequeña</t>
  </si>
  <si>
    <t>Online payroll services.</t>
  </si>
  <si>
    <t>ERP</t>
  </si>
  <si>
    <t>Software y servicios para administraciones públicas en USA. Líder número 1 pero sólo tienen un 6% de cuota de mercado. 84% recurring revenues. 98% retention rate.</t>
  </si>
  <si>
    <t>Holding. Tecnología y data sobre real estate e hipotecas.</t>
  </si>
  <si>
    <t>ERP. Muy pequeña.</t>
  </si>
  <si>
    <t>HCM - Human Capital Management</t>
  </si>
  <si>
    <t>CRM número 1</t>
  </si>
  <si>
    <t>Plataforma de software para análisis de publicidad digital. Son los top 1 en esto. Retention 100% multianual. Problemas con SBC.</t>
  </si>
  <si>
    <t>Software y servicios de cumplimiento tributario. 40 años. 63% de las Fortune 500. Integrado con ERP: Workday, Oracle, SAP, Salesforce... (son clientes). 84% suscription revenues. Operan en 130 paises con diferentes legislaciones. Los impuestos indirectos (IVA) son complicados. Problemas de SBC.</t>
  </si>
  <si>
    <t>Diseño de chips.</t>
  </si>
  <si>
    <t>Diseña semis y software. Centrados en automotive, industrial e infra de comunicaciones. China 1/3 revenue.</t>
  </si>
  <si>
    <t>Conversión de alto voltajes y potencia eléctrica AC-DC. Trabajan en producción, transmisión y consumo de energía. Único pure player. La competencia no hace chips integrados. La eficiencia de ellos es de otro mundo en comparación. Una de las claves es que los productos antiguos siguen proporcionando revenue.</t>
  </si>
  <si>
    <t>Número 1 en analógico y mixto. Número 1 en radio frecuencia. Número 2 en power (despues de Power Integrations). Sectores: 1) instrumentación y test (Teradyne, Advantest, Danaher, Thermo Fisher…); 2) Industria 4.0; 3)Digital Healthcare; 4) NextGen Communications; 5) Automotive Electrification. A nivel de fabricación tienen una estrategia mixta: fabrican ellos y también se apoyan en TSMC. 75.000 SKUs (80%ventas de productos que no llegan al 0,1%).</t>
  </si>
  <si>
    <t>Hacen las máquinas que hacen embalaje (packaging) 35% y Die Attach (unir los semis a placas base) 65% para semis y sus conexiones con el resto de los equipos (sobre todo a placas base). Líderes con cuotas de mercado importantísimas (41% en Die Attach y 16% en Packaging). En tecnología punta (&lt;7mm) tienen una cuota del 73%. Venden a todos los grandes (microprocesadores y memoria) y bien diversificados. Dirigida por el founder (2% SITG). Long term relations (50 years). Buen capital allocation (divendo y recompras).</t>
  </si>
  <si>
    <t>Hacen máquinas que realizan todo tipo de tratamientos en las obleas de silicio en procesos anteriores a litografía. No venden tanto a TSMC (7.5%) y sí que venden mucho más a memoria (Samsung 25%, Hynix 14%, Micron 8%).</t>
  </si>
  <si>
    <t>Hacen máquinas que se centran en la deposición de "thin films" que van encima de las obleas. Esto proceso se llama ALD (&gt;50% ventas). También en epitaxy o simplemente "epi" (deposición de precisión de capas de sicilio) Son competidores de LAM Research</t>
  </si>
  <si>
    <t>Líderes en diagnóstico y control de procesos. 55% Market share en Process Control (x4 el siguiente) que proporciona 86% de las ventas. Tamibén hacen EVP (Electronics, Packaging and Components). Venden a TSMC (22%), Samsung (12%), Hynix (9%), Intel (8%)…</t>
  </si>
  <si>
    <t>Máquinas para litografía. Monopolio.</t>
  </si>
  <si>
    <t>Test de semis. Son los mejores y cuota del 33% (competidores Advantest 33% y otros como Amkor), pero no es un negocio muy bueno. SOC 80% y Memoria 20%.</t>
  </si>
  <si>
    <t>Estos hacen equipos para todas las fases. TSM 23%, Samsung 19%, Intel 10% y algo de memoria.</t>
  </si>
  <si>
    <t>Son más TIER 2.</t>
  </si>
  <si>
    <t>Fabless design. Centrados en GPU.</t>
  </si>
  <si>
    <t>Fabless design. Centrados en chips para conectividad (Wifi routers, modems…) y también en móviles (wifi, bluetooth, satélite...). Acaban de comprar VMWare (software multicloud) y software de infraestructura ahora es la mitad del negocio (antes adquirieron Symantec, CA Technologies y Brocade). TSM les hace todo 32% de COGS. Le venden a Apple, Meta, Huawei, Alphabet...</t>
  </si>
  <si>
    <t>Fabless design de procesadores. Centrados en CPU. Trabajando con TSMC atacando a Intel. Venden a Sony, Amazon, Meta, Alphabet, Dell, HP…</t>
  </si>
  <si>
    <t>OEM integrado (algo le dan a TSM también -10% COGS-) en chips analógicos (77%). Ventajas de costes. No dependencia de ningún cliente. Hay un vídeo en la web que explica sus ventajas competitivas. Centrados en Industria (40%), Autos (25%) y Personal electronics (20%).</t>
  </si>
  <si>
    <t>Líderes en memoria NAND. Integrados. Compiten con Samsung y Hynix en oligopolio.</t>
  </si>
  <si>
    <t>Fabless chip design. Ofrece cellular IoT wireless technologies (bluetooth 90% ventas). 45% market share (compiten con SiLabs, Telink, TI, Dialog, Infineon y Qualcomm pero para estos son negocios residuales). El único que competía fuerte era TI -Texas Instruments- con una cuota de mercado parecida en 2016 pero los han ido reventando. OJO! Arrow Electronics 33% ventas.</t>
  </si>
  <si>
    <t>Parecida a Nordic pero más diversa (Video, Voz, Wifi, Bluetooth y GPS). Transitando de Mobile a IoT. Compiten con Infineon, Mediatek, Microchip, NXP, Qualcomm y Silicon Labs.</t>
  </si>
  <si>
    <t>High perfomance power solutions. Industria, telecom, cloud, auto, consumer applications. La lleva el founder. 4.000 SKU. "From board level power to rack and beyond".</t>
  </si>
  <si>
    <t>Industria y auto. Intelligent Power (número 2 global) 9% market share y Sensores inteligentes (número 1 global en auto e industria) 46% auto market share.</t>
  </si>
  <si>
    <t>Hacen "Probe Cards" para testing. 28% market share y subiendo fuera de memoría y 51% en MEMS y subiendo. Es la interfaz entre un sistema de test electrónico y una oblea de semiconductor que permite testing de chips todavía en la oblea. Hay dos tipos de testing: en front-end (mitad del proceso) y back-end (final del proceso). Ellos sólo trabajan en el primer segmento. Integración vertical 100%. Familia Crippa 80% SITG.</t>
  </si>
  <si>
    <t>Muy centrados en autos</t>
  </si>
  <si>
    <t>No dan información. Apple 37%.</t>
  </si>
  <si>
    <t>Auto e industria. Tienen Fabs. También hacen Assembly y Test.</t>
  </si>
  <si>
    <t xml:space="preserve">Temas de conectividad. Apple 58% ventas. 7600 SKU. </t>
  </si>
  <si>
    <t>Generalistas: Analog y MMCU (Mixed Signal Microcontrollers y Microprocessors).</t>
  </si>
  <si>
    <t>Sensores de flujo de líquido y gas para medición de humedad y temperatura.</t>
  </si>
  <si>
    <t>Muy bien pero 5 años</t>
  </si>
  <si>
    <t>Arrow 24% y TD Synnex 21%</t>
  </si>
  <si>
    <t>Venta directa de hardware y software (también via e-commerce). Operación y mantenimiento de infraestructura IT.</t>
  </si>
  <si>
    <t>Memoría de almacenamiento HHD. Importante en data center.Creen en StaaS (Storage as a Service). Competidores: Toshiba y Western Digital. Muy buena capital allocation. Dell 9%, Lenovo 6%, HP 5%...</t>
  </si>
  <si>
    <t>Optical networking y laseres comerciales. Apple 29% (Lidar), Ciena 13%</t>
  </si>
  <si>
    <t xml:space="preserve">Almacenamiento automatizado en cubos con alta tecnología. Hardware y software. </t>
  </si>
  <si>
    <t>compran y desarrollan infraestructuras en eficiencia, sostenibilidad, etc. Buscan nicho</t>
  </si>
  <si>
    <t>Muy bien</t>
  </si>
  <si>
    <t>Founder y management 70% SITG. 58% recurrencia. Líneas: 66% infraestructura IT y 30% application services. 85% Francia (80% del CAC40 son clientes). Competidores: Capgemini, Alten, Atos, Sopra Steria, Akka, Wavestone, SII, Aubay, Econocom. Problema! Clientes TOP 5 representan 1/3 ventas.</t>
  </si>
  <si>
    <t>Dividendo fuerte.</t>
  </si>
  <si>
    <t>Trabajan para sector videojuegos (23/25 top gaming companies son clientes y 10/10 top mobile games companies). Hacen "Game Development" 40%, "Globalize" -Localization, Audio Services y Functionality QA- 44% y Marketing y Player Support 17%.Son el número 1 (x3 market share el número 2) pero sólo tienen 5% market share. Crecimiento orgánico 15% más inorgánico muy fuerte (consolidando el sector de outsourcing de videojuegos a nivel mundial).</t>
  </si>
  <si>
    <t>Trabajan sobre todo en sector financiero dentro de "Risk Decisions". Centrados en data para risk management. Países nórdicos. Bien en ventajas competitivas por la integración con el cliente, el tipo de cliente (sector financiero) y servicios mission critical. Se ve en buenos márgenes. PERO falta crecimiento (lo que hay es inorgánico). Nordea tiene un 20% y Sampo 10%.</t>
  </si>
  <si>
    <t>Consultoría estratégica tecnológica, desarrollo de sistemas complejos, implementación de software empresarial, data, BI… Muy buena. Problemas de crecimiento?</t>
  </si>
  <si>
    <t>Muy centrado en sector público.</t>
  </si>
  <si>
    <t>Data y analytics.</t>
  </si>
  <si>
    <t>Ponen Oracle, SAP y Salesforce. Y luego dan soporte.</t>
  </si>
  <si>
    <t>Ponen y te ayudan con Salesforce.</t>
  </si>
  <si>
    <t>Especializados en contabilidad y pagos a empleados…</t>
  </si>
  <si>
    <t>Operan call centers externalizados en suramérica, etc.</t>
  </si>
  <si>
    <t>Tecnología para ejécito y cosas de este estilo. Más intensiva en capital.</t>
  </si>
  <si>
    <t>Plaformas y app a nivel nacional y supranacional (EU) como digital wallets… Integración máxima con gobiernos</t>
  </si>
  <si>
    <t>Consultores IT multidisciplinares. Sector público y privado 50-50%. Clientes Oil&amp;Gas 40% y Public Admin 17% (Ejército Noruego, gestión tranvías y trenes). Dividendo fuerte y recompras</t>
  </si>
  <si>
    <t>Más del 50% son bancos. SITG sí.</t>
  </si>
  <si>
    <t>Consultoría software y cloud. Estrategia costumer-centric diferente al resto implementada en 3 pasos: 1) REDUCIR COSTES EN IT, 2) MAXIMIZAR EL VALOR QUE PROPORCIONA EL GASTO EN IT, 3) INVERSIÓN DE CRECIMIENTO OPTIMIZADA. Estrategicamente EBITDA margin en 25%.</t>
  </si>
  <si>
    <t>También hacen venta y reacondicionamiento de hardaware; y financiación. SITG 40% (+20% autocartera). Buybacks y dividendos agresivos.</t>
  </si>
  <si>
    <t>Pequeña. Top 10 clientes 45% ventas. Public sector 30%, Financiero 15%.</t>
  </si>
  <si>
    <t>Implementan Workday y otros servicios digitales. Net revenue retention 120%. SITG.</t>
  </si>
  <si>
    <t>Pequeña. Especializados en industria.</t>
  </si>
  <si>
    <t>Centrados en infra IT. Partners son HP, Lenovo, Cisco, etc. Falta de recurrencia en ventas.</t>
  </si>
  <si>
    <t>45% SITG managers. Sector financiero 60%.</t>
  </si>
  <si>
    <t xml:space="preserve">Líderes del sector. </t>
  </si>
  <si>
    <t>Alemania. Hacen de todo pero especialización en data centers y cloud. En su presentación ponen una slide de satisfacción de clientes: quedan muy bien Capgemini, Datagroup, Bechtle, CGI y Accenture en ese orden. SITG 54% CEO. Deuda y margen neto más bajo.</t>
  </si>
  <si>
    <t>CAGR 20Y</t>
  </si>
  <si>
    <t>CAGR 10Y</t>
  </si>
  <si>
    <t>CAGR 5Y</t>
  </si>
  <si>
    <t>C</t>
  </si>
  <si>
    <t>A</t>
  </si>
  <si>
    <t>B</t>
  </si>
  <si>
    <t>Capital Group 14%. US 35%, UK 22% Arabia Saudi 11%.</t>
  </si>
  <si>
    <t>DECIL QUALITY</t>
  </si>
  <si>
    <t>TICKER</t>
  </si>
  <si>
    <t>TPL US Equity</t>
  </si>
  <si>
    <t>TEXAS PACIFIC LAND CORP</t>
  </si>
  <si>
    <t>Tierra en USA. Royalties de oil and gas en Texas.</t>
  </si>
  <si>
    <t>CSX US Equity</t>
  </si>
  <si>
    <t>CSX CORP</t>
  </si>
  <si>
    <t>UNP US Equity</t>
  </si>
  <si>
    <t>UNION PACIFIC CORP</t>
  </si>
  <si>
    <t>NSC US Equity</t>
  </si>
  <si>
    <t>NORFOLK SOUTHERN CORP</t>
  </si>
  <si>
    <t>PBT US Equity</t>
  </si>
  <si>
    <t>PERMIAN BASIN ROYALTY TRUST</t>
  </si>
  <si>
    <t>MYCRONIC AB</t>
  </si>
  <si>
    <t>EQY_INIT_PO_DT</t>
  </si>
  <si>
    <t>14/05/1997</t>
  </si>
  <si>
    <t>13/03/1986</t>
  </si>
  <si>
    <t>12/12/1980</t>
  </si>
  <si>
    <t>24/05/2006</t>
  </si>
  <si>
    <t>#N/A N/A</t>
  </si>
  <si>
    <t>21/10/2015</t>
  </si>
  <si>
    <t>15/03/2006</t>
  </si>
  <si>
    <t>16/03/1994</t>
  </si>
  <si>
    <t>29/01/1998</t>
  </si>
  <si>
    <t>15/11/2007</t>
  </si>
  <si>
    <t>21/01/1999</t>
  </si>
  <si>
    <t>19/03/2008</t>
  </si>
  <si>
    <t>18/05/2012</t>
  </si>
  <si>
    <t>01/07/1998</t>
  </si>
  <si>
    <t>19/08/2004</t>
  </si>
  <si>
    <t>19/06/1996</t>
  </si>
  <si>
    <t>20/06/2014</t>
  </si>
  <si>
    <t>08/12/1999</t>
  </si>
  <si>
    <t>01/05/1984</t>
  </si>
  <si>
    <t>16/11/2005</t>
  </si>
  <si>
    <t>01/07/1987</t>
  </si>
  <si>
    <t>01/06/1987</t>
  </si>
  <si>
    <t>28/06/1996</t>
  </si>
  <si>
    <t>25/02/1992</t>
  </si>
  <si>
    <t>01/06/1985</t>
  </si>
  <si>
    <t>23/09/2020</t>
  </si>
  <si>
    <t>23/06/2004</t>
  </si>
  <si>
    <t>14/11/1997</t>
  </si>
  <si>
    <t>26/10/2017</t>
  </si>
  <si>
    <t>01/12/1999</t>
  </si>
  <si>
    <t>27/06/1996</t>
  </si>
  <si>
    <t>17/02/1994</t>
  </si>
  <si>
    <t>22/04/1993</t>
  </si>
  <si>
    <t>01/02/2013</t>
  </si>
  <si>
    <t>11/04/2016</t>
  </si>
  <si>
    <t>08/02/2012</t>
  </si>
  <si>
    <t>24/10/1991</t>
  </si>
  <si>
    <t>01/04/1991</t>
  </si>
  <si>
    <t>21/06/1991</t>
  </si>
  <si>
    <t>24/01/2011</t>
  </si>
  <si>
    <t>19/03/2014</t>
  </si>
  <si>
    <t>29/03/1999</t>
  </si>
  <si>
    <t>10/03/1999</t>
  </si>
  <si>
    <t>19/11/2004</t>
  </si>
  <si>
    <t>20/10/1994</t>
  </si>
  <si>
    <t>06/12/2002</t>
  </si>
  <si>
    <t>10/12/2020</t>
  </si>
  <si>
    <t>22/04/2010</t>
  </si>
  <si>
    <t>19/06/2000</t>
  </si>
  <si>
    <t>27/06/2013</t>
  </si>
  <si>
    <t>15/04/2014</t>
  </si>
  <si>
    <t>12/09/1961</t>
  </si>
  <si>
    <t>24/03/1969</t>
  </si>
  <si>
    <t>11/03/1993</t>
  </si>
  <si>
    <t>01/11/1985</t>
  </si>
  <si>
    <t>13/02/1992</t>
  </si>
  <si>
    <t>29/06/2012</t>
  </si>
  <si>
    <t>23/11/1999</t>
  </si>
  <si>
    <t>21/09/2016</t>
  </si>
  <si>
    <t>12/06/2019</t>
  </si>
  <si>
    <t>01/08/1990</t>
  </si>
  <si>
    <t>12/10/1995</t>
  </si>
  <si>
    <t>16/05/1994</t>
  </si>
  <si>
    <t>28/10/2016</t>
  </si>
  <si>
    <t>18/11/2015</t>
  </si>
  <si>
    <t>29/01/1962</t>
  </si>
  <si>
    <t>01/08/1987</t>
  </si>
  <si>
    <t>11/06/2015</t>
  </si>
  <si>
    <t>10/03/2006</t>
  </si>
  <si>
    <t>12/07/2013</t>
  </si>
  <si>
    <t>26/06/1992</t>
  </si>
  <si>
    <t>01/12/1980</t>
  </si>
  <si>
    <t>16/12/2013</t>
  </si>
  <si>
    <t>28/09/2012</t>
  </si>
  <si>
    <t>01/09/1972</t>
  </si>
  <si>
    <t>05/11/2004</t>
  </si>
  <si>
    <t>01/01/1962</t>
  </si>
  <si>
    <t>30/09/1999</t>
  </si>
  <si>
    <t>19/07/2001</t>
  </si>
  <si>
    <t>02/02/1970</t>
  </si>
  <si>
    <t>01/08/1985</t>
  </si>
  <si>
    <t>05/06/1992</t>
  </si>
  <si>
    <t>29/04/2010</t>
  </si>
  <si>
    <t>23/05/2001</t>
  </si>
  <si>
    <t>26/01/2006</t>
  </si>
  <si>
    <t>01/10/1961</t>
  </si>
  <si>
    <t>01/09/1981</t>
  </si>
  <si>
    <t>05/12/1985</t>
  </si>
  <si>
    <t>29/06/2010</t>
  </si>
  <si>
    <t>12/11/1957</t>
  </si>
  <si>
    <t>16/03/2018</t>
  </si>
  <si>
    <t>12/06/2015</t>
  </si>
  <si>
    <t>08/08/2013</t>
  </si>
  <si>
    <t>18/11/2009</t>
  </si>
  <si>
    <t>06/06/2016</t>
  </si>
  <si>
    <t>06/12/2000</t>
  </si>
  <si>
    <t>04/03/1999</t>
  </si>
  <si>
    <t>11/08/2005</t>
  </si>
  <si>
    <t>10/10/2014</t>
  </si>
  <si>
    <t>23/07/2021</t>
  </si>
  <si>
    <t>16/11/1995</t>
  </si>
  <si>
    <t>29/09/2022</t>
  </si>
  <si>
    <t>06/06/2014</t>
  </si>
  <si>
    <t>13/06/2000</t>
  </si>
  <si>
    <t>27/03/2014</t>
  </si>
  <si>
    <t>01/12/1994</t>
  </si>
  <si>
    <t>12/07/2004</t>
  </si>
  <si>
    <t>25/06/2015</t>
  </si>
  <si>
    <t>16/10/2002</t>
  </si>
  <si>
    <t>27/02/2014</t>
  </si>
  <si>
    <t>01/03/1992</t>
  </si>
  <si>
    <t>12/12/2013</t>
  </si>
  <si>
    <t>28/03/1998</t>
  </si>
  <si>
    <t>30/06/1998</t>
  </si>
  <si>
    <t>01/02/1973</t>
  </si>
  <si>
    <t>04/08/1999</t>
  </si>
  <si>
    <t>15/06/1988</t>
  </si>
  <si>
    <t>10/07/1990</t>
  </si>
  <si>
    <t>18/10/2000</t>
  </si>
  <si>
    <t>02/07/2003</t>
  </si>
  <si>
    <t>04/10/2019</t>
  </si>
  <si>
    <t>11/08/2016</t>
  </si>
  <si>
    <t>25/04/2002</t>
  </si>
  <si>
    <t>09/12/1964</t>
  </si>
  <si>
    <t>02/08/2013</t>
  </si>
  <si>
    <t>30/10/2001</t>
  </si>
  <si>
    <t>14/06/1996</t>
  </si>
  <si>
    <t>06/08/2010</t>
  </si>
  <si>
    <t>10/03/2011</t>
  </si>
  <si>
    <t>31/10/1980</t>
  </si>
  <si>
    <t>01/10/1972</t>
  </si>
  <si>
    <t>16/04/2015</t>
  </si>
  <si>
    <t>12/12/1996</t>
  </si>
  <si>
    <t>16/10/2013</t>
  </si>
  <si>
    <t>02/07/1997</t>
  </si>
  <si>
    <t>08/06/2018</t>
  </si>
  <si>
    <t>01/08/1986</t>
  </si>
  <si>
    <t>27/11/2007</t>
  </si>
  <si>
    <t>23/04/1998</t>
  </si>
  <si>
    <t>12/03/1986</t>
  </si>
  <si>
    <t>10/10/2000</t>
  </si>
  <si>
    <t>15/03/1923</t>
  </si>
  <si>
    <t>14/05/1998</t>
  </si>
  <si>
    <t>08/05/2007</t>
  </si>
  <si>
    <t>07/12/2000</t>
  </si>
  <si>
    <t>20/03/1962</t>
  </si>
  <si>
    <t>21/12/2004</t>
  </si>
  <si>
    <t>21/11/2014</t>
  </si>
  <si>
    <t>02/07/1999</t>
  </si>
  <si>
    <t>16/11/2000</t>
  </si>
  <si>
    <t>03/03/1999</t>
  </si>
  <si>
    <t>10/06/1999</t>
  </si>
  <si>
    <t>10/09/2009</t>
  </si>
  <si>
    <t>09/11/1999</t>
  </si>
  <si>
    <t>18/08/1983</t>
  </si>
  <si>
    <t>01/01/1980</t>
  </si>
  <si>
    <t>15/06/2010</t>
  </si>
  <si>
    <t>22/05/2002</t>
  </si>
  <si>
    <t>05/02/2001</t>
  </si>
  <si>
    <t>20/07/2012</t>
  </si>
  <si>
    <t>14/10/1998</t>
  </si>
  <si>
    <t>23/10/2003</t>
  </si>
  <si>
    <t>13/06/2018</t>
  </si>
  <si>
    <t>16/09/1960</t>
  </si>
  <si>
    <t>21/04/1965</t>
  </si>
  <si>
    <t>15/09/1948</t>
  </si>
  <si>
    <t>05/10/1993</t>
  </si>
  <si>
    <t>03/05/2005</t>
  </si>
  <si>
    <t>21/06/2017</t>
  </si>
  <si>
    <t>26/08/1983</t>
  </si>
  <si>
    <t>06/10/1994</t>
  </si>
  <si>
    <t>06/07/1943</t>
  </si>
  <si>
    <t>05/11/2007</t>
  </si>
  <si>
    <t>09/05/2013</t>
  </si>
  <si>
    <t>02/06/1998</t>
  </si>
  <si>
    <t>08/10/1987</t>
  </si>
  <si>
    <t>25/02/2002</t>
  </si>
  <si>
    <t>26/06/1997</t>
  </si>
  <si>
    <t>19/10/2007</t>
  </si>
  <si>
    <t>09/11/2000</t>
  </si>
  <si>
    <t>01/06/1984</t>
  </si>
  <si>
    <t>08/11/2017</t>
  </si>
  <si>
    <t>26/11/2015</t>
  </si>
  <si>
    <t>10/06/2016</t>
  </si>
  <si>
    <t>09/07/1998</t>
  </si>
  <si>
    <t>20/07/2011</t>
  </si>
  <si>
    <t>30/06/2021</t>
  </si>
  <si>
    <t>28/07/1999</t>
  </si>
  <si>
    <t>28/06/1991</t>
  </si>
  <si>
    <t>06/07/2001</t>
  </si>
  <si>
    <t>10/02/2016</t>
  </si>
  <si>
    <t>12/09/2005</t>
  </si>
  <si>
    <t>04/08/2000</t>
  </si>
  <si>
    <t>27/11/2003</t>
  </si>
  <si>
    <t>03/06/2010</t>
  </si>
  <si>
    <t>17/11/2000</t>
  </si>
  <si>
    <t>15/12/2015</t>
  </si>
  <si>
    <t>04/07/1991</t>
  </si>
  <si>
    <t>26/05/2004</t>
  </si>
  <si>
    <t>01/07/1960</t>
  </si>
  <si>
    <t>26/10/1999</t>
  </si>
  <si>
    <t>30/06/2009</t>
  </si>
  <si>
    <t>20/04/2001</t>
  </si>
  <si>
    <t>20/10/1983</t>
  </si>
  <si>
    <t>06/06/2007</t>
  </si>
  <si>
    <t>06/06/2005</t>
  </si>
  <si>
    <t>26/06/2001</t>
  </si>
  <si>
    <t>20/03/2015</t>
  </si>
  <si>
    <t>06/08/2015</t>
  </si>
  <si>
    <t>05/09/1934</t>
  </si>
  <si>
    <t>20/05/1946</t>
  </si>
  <si>
    <t>01/06/1960</t>
  </si>
  <si>
    <t>10/07/2000</t>
  </si>
  <si>
    <t>26/01/2001</t>
  </si>
  <si>
    <t>12/12/1997</t>
  </si>
  <si>
    <t>12/03/1969</t>
  </si>
  <si>
    <t>07/10/2009</t>
  </si>
  <si>
    <t>01/05/1979</t>
  </si>
  <si>
    <t>31/03/2010</t>
  </si>
  <si>
    <t>26/04/2018</t>
  </si>
  <si>
    <t>12/10/2012</t>
  </si>
  <si>
    <t>16/06/1997</t>
  </si>
  <si>
    <t>01/12/1927</t>
  </si>
  <si>
    <t>01/07/1930</t>
  </si>
  <si>
    <t>03/12/2007</t>
  </si>
  <si>
    <t>29/05/1997</t>
  </si>
  <si>
    <t>25/02/1991</t>
  </si>
  <si>
    <t>30/06/2000</t>
  </si>
  <si>
    <t>10/06/2004</t>
  </si>
  <si>
    <t>01/07/1997</t>
  </si>
  <si>
    <t>24/11/2003</t>
  </si>
  <si>
    <t>08/06/2004</t>
  </si>
  <si>
    <t>13/12/2001</t>
  </si>
  <si>
    <t>18/05/1971</t>
  </si>
  <si>
    <t>01/11/1973</t>
  </si>
  <si>
    <t>27/06/2001</t>
  </si>
  <si>
    <t>23/09/2016</t>
  </si>
  <si>
    <t>27/04/2021</t>
  </si>
  <si>
    <t>18/05/1977</t>
  </si>
  <si>
    <t>25/05/1999</t>
  </si>
  <si>
    <t>13/09/2007</t>
  </si>
  <si>
    <t>24/05/2002</t>
  </si>
  <si>
    <t>24/10/2007</t>
  </si>
  <si>
    <t>20/06/1969</t>
  </si>
  <si>
    <t>02/06/1982</t>
  </si>
  <si>
    <t>08/11/1991</t>
  </si>
  <si>
    <t>04/03/1993</t>
  </si>
  <si>
    <t>21/10/2009</t>
  </si>
  <si>
    <t>23/04/2021</t>
  </si>
  <si>
    <t>13/08/2015</t>
  </si>
  <si>
    <t>13/11/2009</t>
  </si>
  <si>
    <t>15/09/1919</t>
  </si>
  <si>
    <t>21/05/1996</t>
  </si>
  <si>
    <t>23/05/2000</t>
  </si>
  <si>
    <t>12/06/2001</t>
  </si>
  <si>
    <t>27/04/2018</t>
  </si>
  <si>
    <t>27/04/2000</t>
  </si>
  <si>
    <t>19/03/2015</t>
  </si>
  <si>
    <t>13/11/1961</t>
  </si>
  <si>
    <t>05/06/1997</t>
  </si>
  <si>
    <t>28/10/1999</t>
  </si>
  <si>
    <t>10/07/2003</t>
  </si>
  <si>
    <t>18/06/1998</t>
  </si>
  <si>
    <t>14/04/2000</t>
  </si>
  <si>
    <t>21/04/2021</t>
  </si>
  <si>
    <t>14/04/2016</t>
  </si>
  <si>
    <t>01/03/1971</t>
  </si>
  <si>
    <t>22/03/2018</t>
  </si>
  <si>
    <t>21/12/1995</t>
  </si>
  <si>
    <t>16/02/1990</t>
  </si>
  <si>
    <t>23/03/2017</t>
  </si>
  <si>
    <t>27/06/2014</t>
  </si>
  <si>
    <t>02/04/1991</t>
  </si>
  <si>
    <t>01/07/1989</t>
  </si>
  <si>
    <t>19/04/2017</t>
  </si>
  <si>
    <t>22/11/2004</t>
  </si>
  <si>
    <t>09/07/1996</t>
  </si>
  <si>
    <t>21/03/2014</t>
  </si>
  <si>
    <t>25/06/2001</t>
  </si>
  <si>
    <t>25/05/2007</t>
  </si>
  <si>
    <t>01/06/1989</t>
  </si>
  <si>
    <t>20/10/2021</t>
  </si>
  <si>
    <t>14/07/2014</t>
  </si>
  <si>
    <t>14/10/2011</t>
  </si>
  <si>
    <t>11/12/2014</t>
  </si>
  <si>
    <t>01/01/1973</t>
  </si>
  <si>
    <t>29/05/2014</t>
  </si>
  <si>
    <t>11/06/2018</t>
  </si>
  <si>
    <t>26/06/2015</t>
  </si>
  <si>
    <t>13/03/1930</t>
  </si>
  <si>
    <t>03/03/2000</t>
  </si>
  <si>
    <t>28/06/1995</t>
  </si>
  <si>
    <t>15/12/2010</t>
  </si>
  <si>
    <t>01/03/1991</t>
  </si>
  <si>
    <t>13/09/1994</t>
  </si>
  <si>
    <t>11/05/2017</t>
  </si>
  <si>
    <t>17/06/1983</t>
  </si>
  <si>
    <t>15/02/2022</t>
  </si>
  <si>
    <t>25/10/2018</t>
  </si>
  <si>
    <t>16/01/1997</t>
  </si>
  <si>
    <t>13/12/1993</t>
  </si>
  <si>
    <t>11/08/1939</t>
  </si>
  <si>
    <t>11/05/2016</t>
  </si>
  <si>
    <t>16/07/1992</t>
  </si>
  <si>
    <t>19/03/1998</t>
  </si>
  <si>
    <t>22/01/1992</t>
  </si>
  <si>
    <t>04/12/1995</t>
  </si>
  <si>
    <t>25/09/1944</t>
  </si>
  <si>
    <t>18/07/2018</t>
  </si>
  <si>
    <t>17/09/1991</t>
  </si>
  <si>
    <t>03/05/2016</t>
  </si>
  <si>
    <t>17/11/1995</t>
  </si>
  <si>
    <t>05/10/2000</t>
  </si>
  <si>
    <t>08/07/1986</t>
  </si>
  <si>
    <t>16/06/2020</t>
  </si>
  <si>
    <t>07/12/2006</t>
  </si>
  <si>
    <t>16/06/2021</t>
  </si>
  <si>
    <t>08/11/2018</t>
  </si>
  <si>
    <t>14/10/1997</t>
  </si>
  <si>
    <t>12/11/2015</t>
  </si>
  <si>
    <t>03/07/1995</t>
  </si>
  <si>
    <t>08/04/1999</t>
  </si>
  <si>
    <t>12/11/2014</t>
  </si>
  <si>
    <t>11/11/1997</t>
  </si>
  <si>
    <t>22/06/1942</t>
  </si>
  <si>
    <t>03/06/2020</t>
  </si>
  <si>
    <t>29/05/2020</t>
  </si>
  <si>
    <t>09/01/1952</t>
  </si>
  <si>
    <t>29/03/2010</t>
  </si>
  <si>
    <t>27/03/1987</t>
  </si>
  <si>
    <t>01/09/1984</t>
  </si>
  <si>
    <t>19/04/2005</t>
  </si>
  <si>
    <t>28/05/1998</t>
  </si>
  <si>
    <t>01/03/1970</t>
  </si>
  <si>
    <t>11/08/2004</t>
  </si>
  <si>
    <t>16/07/2014</t>
  </si>
  <si>
    <t>07/11/2014</t>
  </si>
  <si>
    <t>29/03/1967</t>
  </si>
  <si>
    <t>10/12/2021</t>
  </si>
  <si>
    <t>27/06/1997</t>
  </si>
  <si>
    <t>21/04/2006</t>
  </si>
  <si>
    <t>16/11/1928</t>
  </si>
  <si>
    <t>19/07/2007</t>
  </si>
  <si>
    <t>07/12/2018</t>
  </si>
  <si>
    <t>12/10/2017</t>
  </si>
  <si>
    <t>19/06/2002</t>
  </si>
  <si>
    <t>02/04/1970</t>
  </si>
  <si>
    <t>24/11/1999</t>
  </si>
  <si>
    <t>10/01/1957</t>
  </si>
  <si>
    <t>11/05/1995</t>
  </si>
  <si>
    <t>16/05/2005</t>
  </si>
  <si>
    <t>16/02/2005</t>
  </si>
  <si>
    <t>09/03/2000</t>
  </si>
  <si>
    <t>30/07/2014</t>
  </si>
  <si>
    <t>24/06/2021</t>
  </si>
  <si>
    <t>17/12/1959</t>
  </si>
  <si>
    <t>23/08/1968</t>
  </si>
  <si>
    <t>19/06/2017</t>
  </si>
  <si>
    <t>21/01/2005</t>
  </si>
  <si>
    <t>02/07/2014</t>
  </si>
  <si>
    <t>22/05/1998</t>
  </si>
  <si>
    <t>09/12/2021</t>
  </si>
  <si>
    <t>01/10/2015</t>
  </si>
  <si>
    <t>29/07/2020</t>
  </si>
  <si>
    <t>22/02/1993</t>
  </si>
  <si>
    <t>06/07/2004</t>
  </si>
  <si>
    <t>17/12/1945</t>
  </si>
  <si>
    <t>11/12/2006</t>
  </si>
  <si>
    <t>24/04/2014</t>
  </si>
  <si>
    <t>08/08/1996</t>
  </si>
  <si>
    <t>26/07/2007</t>
  </si>
  <si>
    <t>28/06/2013</t>
  </si>
  <si>
    <t>10/11/1999</t>
  </si>
  <si>
    <t>16/12/1996</t>
  </si>
  <si>
    <t>05/10/2010</t>
  </si>
  <si>
    <t>02/06/1995</t>
  </si>
  <si>
    <t>02/02/2021</t>
  </si>
  <si>
    <t>27/06/2011</t>
  </si>
  <si>
    <t>08/05/1996</t>
  </si>
  <si>
    <t>01/04/2015</t>
  </si>
  <si>
    <t>19/06/2015</t>
  </si>
  <si>
    <t>16/05/2007</t>
  </si>
  <si>
    <t>18/12/2014</t>
  </si>
  <si>
    <t>06/08/2014</t>
  </si>
  <si>
    <t>22/07/1999</t>
  </si>
  <si>
    <t>25/08/1993</t>
  </si>
  <si>
    <t>01/06/1982</t>
  </si>
  <si>
    <t>26/07/2018</t>
  </si>
  <si>
    <t>09/10/2006</t>
  </si>
  <si>
    <t>05/06/2017</t>
  </si>
  <si>
    <t>19/11/2014</t>
  </si>
  <si>
    <t>19/04/2000</t>
  </si>
  <si>
    <t>27/04/2016</t>
  </si>
  <si>
    <t>19/10/2006</t>
  </si>
  <si>
    <t>31/05/2016</t>
  </si>
  <si>
    <t>18/06/1997</t>
  </si>
  <si>
    <t>30/04/2021</t>
  </si>
  <si>
    <t>01/06/2000</t>
  </si>
  <si>
    <t>27/06/1988</t>
  </si>
  <si>
    <t>14/12/1989</t>
  </si>
  <si>
    <t>27/07/1998</t>
  </si>
  <si>
    <t>06/06/2001</t>
  </si>
  <si>
    <t>03/06/1992</t>
  </si>
  <si>
    <t>01/06/1983</t>
  </si>
  <si>
    <t>30/03/2012</t>
  </si>
  <si>
    <t>15/08/1991</t>
  </si>
  <si>
    <t>15/03/1999</t>
  </si>
  <si>
    <t>05/07/2018</t>
  </si>
  <si>
    <t>24/03/2006</t>
  </si>
  <si>
    <t>22/03/2011</t>
  </si>
  <si>
    <t>31/01/2008</t>
  </si>
  <si>
    <t>07/02/2000</t>
  </si>
  <si>
    <t>10/10/1968</t>
  </si>
  <si>
    <t>08/06/2021</t>
  </si>
  <si>
    <t>28/03/2001</t>
  </si>
  <si>
    <t>27/01/2021</t>
  </si>
  <si>
    <t>01/11/2006</t>
  </si>
  <si>
    <t>25/07/2014</t>
  </si>
  <si>
    <t>29/09/1994</t>
  </si>
  <si>
    <t>24/10/2006</t>
  </si>
  <si>
    <t>27/03/1996</t>
  </si>
  <si>
    <t>30/01/2015</t>
  </si>
  <si>
    <t>01/07/2021</t>
  </si>
  <si>
    <t>23/06/2021</t>
  </si>
  <si>
    <t>16/11/2006</t>
  </si>
  <si>
    <t>01/10/1968</t>
  </si>
  <si>
    <t>03/06/1928</t>
  </si>
  <si>
    <t>27/07/1995</t>
  </si>
  <si>
    <t>27/01/2000</t>
  </si>
  <si>
    <t>18/04/2005</t>
  </si>
  <si>
    <t>14/07/2020</t>
  </si>
  <si>
    <t>24/03/2010</t>
  </si>
  <si>
    <t>01/11/1987</t>
  </si>
  <si>
    <t>08/05/1989</t>
  </si>
  <si>
    <t>23/03/2016</t>
  </si>
  <si>
    <t>04/10/2012</t>
  </si>
  <si>
    <t>01/07/1999</t>
  </si>
  <si>
    <t>24/07/2001</t>
  </si>
  <si>
    <t>20/06/1967</t>
  </si>
  <si>
    <t>09/05/1929</t>
  </si>
  <si>
    <t>27/03/2015</t>
  </si>
  <si>
    <t>22/06/1999</t>
  </si>
  <si>
    <t>13/02/1997</t>
  </si>
  <si>
    <t>08/01/1997</t>
  </si>
  <si>
    <t>07/04/1999</t>
  </si>
  <si>
    <t>11/04/1996</t>
  </si>
  <si>
    <t>17/11/2011</t>
  </si>
  <si>
    <t>03/11/2017</t>
  </si>
  <si>
    <t>01/07/1972</t>
  </si>
  <si>
    <t>01/06/1961</t>
  </si>
  <si>
    <t>02/11/2021</t>
  </si>
  <si>
    <t>22/06/2005</t>
  </si>
  <si>
    <t>07/04/2006</t>
  </si>
  <si>
    <t>07/05/2010</t>
  </si>
  <si>
    <t>06/12/1966</t>
  </si>
  <si>
    <t>15/03/2012</t>
  </si>
  <si>
    <t>17/04/1998</t>
  </si>
  <si>
    <t>17/07/2015</t>
  </si>
  <si>
    <t>27/05/2016</t>
  </si>
  <si>
    <t>30/09/2021</t>
  </si>
  <si>
    <t>31/10/2007</t>
  </si>
  <si>
    <t>15/09/2006</t>
  </si>
  <si>
    <t>18/12/2013</t>
  </si>
  <si>
    <t>21/02/2014</t>
  </si>
  <si>
    <t>04/04/2019</t>
  </si>
  <si>
    <t>28/10/2009</t>
  </si>
  <si>
    <t>18/10/1999</t>
  </si>
  <si>
    <t>09/11/1993</t>
  </si>
  <si>
    <t>18/06/1999</t>
  </si>
  <si>
    <t>19/06/2020</t>
  </si>
  <si>
    <t>31/05/1979</t>
  </si>
  <si>
    <t>01/12/1981</t>
  </si>
  <si>
    <t>31/01/2014</t>
  </si>
  <si>
    <t>12/07/2002</t>
  </si>
  <si>
    <t>17/12/1991</t>
  </si>
  <si>
    <t>22/10/2020</t>
  </si>
  <si>
    <t>25/05/1994</t>
  </si>
  <si>
    <t>10/12/2019</t>
  </si>
  <si>
    <t>07/07/2004</t>
  </si>
  <si>
    <t>18/06/2014</t>
  </si>
  <si>
    <t>11/10/2005</t>
  </si>
  <si>
    <t>08/12/1994</t>
  </si>
  <si>
    <t>22/04/1994</t>
  </si>
  <si>
    <t>24/06/2011</t>
  </si>
  <si>
    <t>25/04/2001</t>
  </si>
  <si>
    <t>26/11/2014</t>
  </si>
  <si>
    <t>15/12/2011</t>
  </si>
  <si>
    <t>28/01/1929</t>
  </si>
  <si>
    <t>12/03/2008</t>
  </si>
  <si>
    <t>01/11/1983</t>
  </si>
  <si>
    <t>01/11/1981</t>
  </si>
  <si>
    <t>14/03/2014</t>
  </si>
  <si>
    <t>01/08/1983</t>
  </si>
  <si>
    <t>11/12/2000</t>
  </si>
  <si>
    <t>22/09/2004</t>
  </si>
  <si>
    <t>06/02/2013</t>
  </si>
  <si>
    <t>25/01/1925</t>
  </si>
  <si>
    <t>18/03/2021</t>
  </si>
  <si>
    <t>02/11/1995</t>
  </si>
  <si>
    <t>25/07/2001</t>
  </si>
  <si>
    <t>29/01/2021</t>
  </si>
  <si>
    <t>17/12/1996</t>
  </si>
  <si>
    <t>11/07/2006</t>
  </si>
  <si>
    <t>10/12/2010</t>
  </si>
  <si>
    <t>22/11/2010</t>
  </si>
  <si>
    <t>18/10/2007</t>
  </si>
  <si>
    <t>25/11/2014</t>
  </si>
  <si>
    <t>17/11/1993</t>
  </si>
  <si>
    <t>19/06/2012</t>
  </si>
  <si>
    <t>16/11/1993</t>
  </si>
  <si>
    <t>01/07/1990</t>
  </si>
  <si>
    <t>27/02/2018</t>
  </si>
  <si>
    <t>12/12/1991</t>
  </si>
  <si>
    <t>24/06/1999</t>
  </si>
  <si>
    <t>16/05/1962</t>
  </si>
  <si>
    <t>10/12/2004</t>
  </si>
  <si>
    <t>09/11/2015</t>
  </si>
  <si>
    <t>16/05/2017</t>
  </si>
  <si>
    <t>13/02/2001</t>
  </si>
  <si>
    <t>03/04/2007</t>
  </si>
  <si>
    <t>11/04/2014</t>
  </si>
  <si>
    <t>01/01/1987</t>
  </si>
  <si>
    <t>15/10/2019</t>
  </si>
  <si>
    <t>10/04/2017</t>
  </si>
  <si>
    <t>05/06/2018</t>
  </si>
  <si>
    <t>28/04/2000</t>
  </si>
  <si>
    <t>26/06/2014</t>
  </si>
  <si>
    <t>11/10/2012</t>
  </si>
  <si>
    <t>09/12/2005</t>
  </si>
  <si>
    <t>14/06/1999</t>
  </si>
  <si>
    <t>16/04/1992</t>
  </si>
  <si>
    <t>20/10/1995</t>
  </si>
  <si>
    <t>21/04/2016</t>
  </si>
  <si>
    <t>01/11/1986</t>
  </si>
  <si>
    <t>24/09/1999</t>
  </si>
  <si>
    <t>08/02/2018</t>
  </si>
  <si>
    <t>28/01/2002</t>
  </si>
  <si>
    <t>16/11/2017</t>
  </si>
  <si>
    <t>18/07/2014</t>
  </si>
  <si>
    <t>17/06/2021</t>
  </si>
  <si>
    <t>22/05/1972</t>
  </si>
  <si>
    <t>06/12/2017</t>
  </si>
  <si>
    <t>29/10/2019</t>
  </si>
  <si>
    <t>09/12/2016</t>
  </si>
  <si>
    <t>01/06/1969</t>
  </si>
  <si>
    <t>07/06/2018</t>
  </si>
  <si>
    <t>10/11/2015</t>
  </si>
  <si>
    <t>11/03/2005</t>
  </si>
  <si>
    <t>07/12/2005</t>
  </si>
  <si>
    <t>18/03/1993</t>
  </si>
  <si>
    <t>09/02/2018</t>
  </si>
  <si>
    <t>03/12/1956</t>
  </si>
  <si>
    <t>09/02/1999</t>
  </si>
  <si>
    <t>10/05/2011</t>
  </si>
  <si>
    <t>01/03/1981</t>
  </si>
  <si>
    <t>12/06/1985</t>
  </si>
  <si>
    <t>05/12/2007</t>
  </si>
  <si>
    <t>13/03/1995</t>
  </si>
  <si>
    <t>25/03/2004</t>
  </si>
  <si>
    <t>09/11/2010</t>
  </si>
  <si>
    <t>09/11/1994</t>
  </si>
  <si>
    <t>01/05/1986</t>
  </si>
  <si>
    <t>12/11/1953</t>
  </si>
  <si>
    <t>23/09/1969</t>
  </si>
  <si>
    <t>28/04/2005</t>
  </si>
  <si>
    <t>15/05/2007</t>
  </si>
  <si>
    <t>05/10/2007</t>
  </si>
  <si>
    <t>27/07/2018</t>
  </si>
  <si>
    <t>01/11/1982</t>
  </si>
  <si>
    <t>04/05/2007</t>
  </si>
  <si>
    <t>11/10/2018</t>
  </si>
  <si>
    <t>22/06/2001</t>
  </si>
  <si>
    <t>15/07/2014</t>
  </si>
  <si>
    <t>01/09/1987</t>
  </si>
  <si>
    <t>01/01/1929</t>
  </si>
  <si>
    <t>02/11/2012</t>
  </si>
  <si>
    <t>10/07/2015</t>
  </si>
  <si>
    <t>17/11/1999</t>
  </si>
  <si>
    <t>05/02/2016</t>
  </si>
  <si>
    <t>01/06/2007</t>
  </si>
  <si>
    <t>03/08/2012</t>
  </si>
  <si>
    <t>16/09/1999</t>
  </si>
  <si>
    <t>03/06/1999</t>
  </si>
  <si>
    <t>04/08/2011</t>
  </si>
  <si>
    <t>13/11/2015</t>
  </si>
  <si>
    <t>01/03/1962</t>
  </si>
  <si>
    <t>15/12/1994</t>
  </si>
  <si>
    <t>03/10/2018</t>
  </si>
  <si>
    <t>06/05/2016</t>
  </si>
  <si>
    <t>16/07/2021</t>
  </si>
  <si>
    <t>15/10/1998</t>
  </si>
  <si>
    <t>21/11/2006</t>
  </si>
  <si>
    <t>19/04/2011</t>
  </si>
  <si>
    <t>14/07/2017</t>
  </si>
  <si>
    <t>16/12/2016</t>
  </si>
  <si>
    <t>04/06/2021</t>
  </si>
  <si>
    <t>16/12/2011</t>
  </si>
  <si>
    <t>06/02/2007</t>
  </si>
  <si>
    <t>20/11/1995</t>
  </si>
  <si>
    <t>01/01/1997</t>
  </si>
  <si>
    <t>01/07/1983</t>
  </si>
  <si>
    <t>16/06/1998</t>
  </si>
  <si>
    <t>14/11/1996</t>
  </si>
  <si>
    <t>30/05/2019</t>
  </si>
  <si>
    <t>08/08/2007</t>
  </si>
  <si>
    <t>11/03/2021</t>
  </si>
  <si>
    <t>06/07/2017</t>
  </si>
  <si>
    <t>23/09/1998</t>
  </si>
  <si>
    <t>12/10/2006</t>
  </si>
  <si>
    <t>01/08/1968</t>
  </si>
  <si>
    <t>14/06/2019</t>
  </si>
  <si>
    <t>29/10/2020</t>
  </si>
  <si>
    <t>08/03/2006</t>
  </si>
  <si>
    <t>16/06/2010</t>
  </si>
  <si>
    <t>12/10/2020</t>
  </si>
  <si>
    <t>16/10/2015</t>
  </si>
  <si>
    <t>03/06/2004</t>
  </si>
  <si>
    <t>18/04/2019</t>
  </si>
  <si>
    <t>29/11/1996</t>
  </si>
  <si>
    <t>11/05/2006</t>
  </si>
  <si>
    <t>25/11/2020</t>
  </si>
  <si>
    <t>12/06/2014</t>
  </si>
  <si>
    <t>01/07/2020</t>
  </si>
  <si>
    <t>30/09/2016</t>
  </si>
  <si>
    <t>09/07/2004</t>
  </si>
  <si>
    <t>30/12/1993</t>
  </si>
  <si>
    <t>01/10/2004</t>
  </si>
  <si>
    <t>17/06/2015</t>
  </si>
  <si>
    <t>13/06/2016</t>
  </si>
  <si>
    <t>30/09/2014</t>
  </si>
  <si>
    <t>07/02/2020</t>
  </si>
  <si>
    <t>07/06/2019</t>
  </si>
  <si>
    <t>29/02/1996</t>
  </si>
  <si>
    <t>03/11/2000</t>
  </si>
  <si>
    <t>26/05/2021</t>
  </si>
  <si>
    <t>14/06/2016</t>
  </si>
  <si>
    <t>08/06/2015</t>
  </si>
  <si>
    <t>19/12/2000</t>
  </si>
  <si>
    <t>30/10/2013</t>
  </si>
  <si>
    <t>16/04/2019</t>
  </si>
  <si>
    <t>04/11/1988</t>
  </si>
  <si>
    <t>19/09/2019</t>
  </si>
  <si>
    <t>01/08/2019</t>
  </si>
  <si>
    <t>11/10/2017</t>
  </si>
  <si>
    <t>23/03/2018</t>
  </si>
  <si>
    <t>09/07/2020</t>
  </si>
  <si>
    <t>23/01/2015</t>
  </si>
  <si>
    <t>06/12/2018</t>
  </si>
  <si>
    <t>06/03/1997</t>
  </si>
  <si>
    <t>14/08/2007</t>
  </si>
  <si>
    <t>22/09/2020</t>
  </si>
  <si>
    <t>09/05/2014</t>
  </si>
  <si>
    <t>03/10/1989</t>
  </si>
  <si>
    <t>06/07/2000</t>
  </si>
  <si>
    <t>11/11/2005</t>
  </si>
  <si>
    <t>09/10/2015</t>
  </si>
  <si>
    <t>08/10/2021</t>
  </si>
  <si>
    <t>26/10/1989</t>
  </si>
  <si>
    <t>15/04/2021</t>
  </si>
  <si>
    <t>14/06/1990</t>
  </si>
  <si>
    <t>18/06/2021</t>
  </si>
  <si>
    <t>19/06/1997</t>
  </si>
  <si>
    <t>22/07/2021</t>
  </si>
  <si>
    <t>10/02/2006</t>
  </si>
  <si>
    <t>28/07/2021</t>
  </si>
  <si>
    <t>23/11/2021</t>
  </si>
  <si>
    <t>09/12/2020</t>
  </si>
  <si>
    <t>06/12/1995</t>
  </si>
  <si>
    <t>26/05/2017</t>
  </si>
  <si>
    <t>22/02/2006</t>
  </si>
  <si>
    <t>14/04/1997</t>
  </si>
  <si>
    <t>23/05/2018</t>
  </si>
  <si>
    <t>21/07/2021</t>
  </si>
  <si>
    <t>25/09/2019</t>
  </si>
  <si>
    <t>30/07/1991</t>
  </si>
  <si>
    <t>16/05/2002</t>
  </si>
  <si>
    <t>17/07/2020</t>
  </si>
  <si>
    <t>04/06/2020</t>
  </si>
  <si>
    <t>LISTING_DATE</t>
  </si>
  <si>
    <t>15/05/1997</t>
  </si>
  <si>
    <t>#N/A Field Not Applicable</t>
  </si>
  <si>
    <t>25/05/2006</t>
  </si>
  <si>
    <t>17/03/2008</t>
  </si>
  <si>
    <t>27/09/2006</t>
  </si>
  <si>
    <t>15/06/2015</t>
  </si>
  <si>
    <t>27/03/2000</t>
  </si>
  <si>
    <t>30/01/1998</t>
  </si>
  <si>
    <t>22/01/1999</t>
  </si>
  <si>
    <t>19/06/1998</t>
  </si>
  <si>
    <t>05/10/2015</t>
  </si>
  <si>
    <t>20/06/1996</t>
  </si>
  <si>
    <t>22/03/2007</t>
  </si>
  <si>
    <t>07/01/2003</t>
  </si>
  <si>
    <t>05/04/2018</t>
  </si>
  <si>
    <t>30/03/1999</t>
  </si>
  <si>
    <t>21/08/2001</t>
  </si>
  <si>
    <t>01/07/2002</t>
  </si>
  <si>
    <t>11/05/1971</t>
  </si>
  <si>
    <t>14/12/2005</t>
  </si>
  <si>
    <t>11/02/1964</t>
  </si>
  <si>
    <t>25/10/1988</t>
  </si>
  <si>
    <t>15/10/1979</t>
  </si>
  <si>
    <t>02/03/2023</t>
  </si>
  <si>
    <t>01/10/1999</t>
  </si>
  <si>
    <t>19/12/1979</t>
  </si>
  <si>
    <t>02/06/2014</t>
  </si>
  <si>
    <t>31/01/2000</t>
  </si>
  <si>
    <t>13/07/2004</t>
  </si>
  <si>
    <t>18/03/2020</t>
  </si>
  <si>
    <t>23/03/1998</t>
  </si>
  <si>
    <t>22/03/2000</t>
  </si>
  <si>
    <t>31/03/2003</t>
  </si>
  <si>
    <t>18/12/2006</t>
  </si>
  <si>
    <t>26/07/1999</t>
  </si>
  <si>
    <t>05/09/2002</t>
  </si>
  <si>
    <t>09/07/1970</t>
  </si>
  <si>
    <t>03/04/2018</t>
  </si>
  <si>
    <t>16/09/2009</t>
  </si>
  <si>
    <t>10/12/1969</t>
  </si>
  <si>
    <t>21/03/2000</t>
  </si>
  <si>
    <t>15/05/1998</t>
  </si>
  <si>
    <t>01/04/2020</t>
  </si>
  <si>
    <t>28/06/1999</t>
  </si>
  <si>
    <t>30/03/2000</t>
  </si>
  <si>
    <t>23/05/2002</t>
  </si>
  <si>
    <t>05/07/1966</t>
  </si>
  <si>
    <t>17/09/1997</t>
  </si>
  <si>
    <t>02/07/2010</t>
  </si>
  <si>
    <t>18/04/2001</t>
  </si>
  <si>
    <t>14/05/2007</t>
  </si>
  <si>
    <t>29/08/1956</t>
  </si>
  <si>
    <t>03/09/2001</t>
  </si>
  <si>
    <t>19/09/2012</t>
  </si>
  <si>
    <t>22/02/1994</t>
  </si>
  <si>
    <t>29/07/1999</t>
  </si>
  <si>
    <t>10/10/1997</t>
  </si>
  <si>
    <t>15/09/2005</t>
  </si>
  <si>
    <t>14/09/2006</t>
  </si>
  <si>
    <t>01/06/2005</t>
  </si>
  <si>
    <t>19/09/1985</t>
  </si>
  <si>
    <t>21/09/1998</t>
  </si>
  <si>
    <t>01/08/1997</t>
  </si>
  <si>
    <t>01/03/2005</t>
  </si>
  <si>
    <t>28/04/1998</t>
  </si>
  <si>
    <t>15/06/1998</t>
  </si>
  <si>
    <t>16/12/2020</t>
  </si>
  <si>
    <t>23/10/2007</t>
  </si>
  <si>
    <t>11/01/2021</t>
  </si>
  <si>
    <t>03/11/1980</t>
  </si>
  <si>
    <t>24/10/1980</t>
  </si>
  <si>
    <t>19/05/1997</t>
  </si>
  <si>
    <t>10/12/2012</t>
  </si>
  <si>
    <t>02/05/2016</t>
  </si>
  <si>
    <t>04/05/2005</t>
  </si>
  <si>
    <t>19/08/2013</t>
  </si>
  <si>
    <t>30/01/2017</t>
  </si>
  <si>
    <t>01/11/1999</t>
  </si>
  <si>
    <t>23/03/1999</t>
  </si>
  <si>
    <t>29/10/1999</t>
  </si>
  <si>
    <t>04/06/2003</t>
  </si>
  <si>
    <t>24/07/2000</t>
  </si>
  <si>
    <t>19/09/2006</t>
  </si>
  <si>
    <t>10/09/1964</t>
  </si>
  <si>
    <t>21/12/2018</t>
  </si>
  <si>
    <t>16/06/2008</t>
  </si>
  <si>
    <t>20/10/2014</t>
  </si>
  <si>
    <t>14/12/1994</t>
  </si>
  <si>
    <t>19/12/2007</t>
  </si>
  <si>
    <t>29/06/2006</t>
  </si>
  <si>
    <t>03/07/2012</t>
  </si>
  <si>
    <t>02/02/2001</t>
  </si>
  <si>
    <t>18/06/2018</t>
  </si>
  <si>
    <t>27/11/1996</t>
  </si>
  <si>
    <t>11/10/2016</t>
  </si>
  <si>
    <t>27/06/1990</t>
  </si>
  <si>
    <t>06/05/1952</t>
  </si>
  <si>
    <t>17/05/2016</t>
  </si>
  <si>
    <t>21/07/1959</t>
  </si>
  <si>
    <t>21/09/2021</t>
  </si>
  <si>
    <t>15/10/1997</t>
  </si>
  <si>
    <t>11/11/2015</t>
  </si>
  <si>
    <t>09/04/1999</t>
  </si>
  <si>
    <t>09/05/2019</t>
  </si>
  <si>
    <t>28/05/2007</t>
  </si>
  <si>
    <t>27/11/1979</t>
  </si>
  <si>
    <t>27/05/2021</t>
  </si>
  <si>
    <t>10/11/1994</t>
  </si>
  <si>
    <t>10/12/1986</t>
  </si>
  <si>
    <t>19/05/2021</t>
  </si>
  <si>
    <t>16/01/2023</t>
  </si>
  <si>
    <t>13/05/1998</t>
  </si>
  <si>
    <t>14/06/2007</t>
  </si>
  <si>
    <t>11/07/2000</t>
  </si>
  <si>
    <t>09/08/1996</t>
  </si>
  <si>
    <t>18/05/2006</t>
  </si>
  <si>
    <t>26/11/1997</t>
  </si>
  <si>
    <t>05/02/2002</t>
  </si>
  <si>
    <t>01/11/1979</t>
  </si>
  <si>
    <t>06/03/2017</t>
  </si>
  <si>
    <t>17/05/2007</t>
  </si>
  <si>
    <t>23/07/1999</t>
  </si>
  <si>
    <t>21/06/2000</t>
  </si>
  <si>
    <t>06/07/2015</t>
  </si>
  <si>
    <t>09/05/2008</t>
  </si>
  <si>
    <t>29/03/2011</t>
  </si>
  <si>
    <t>21/05/2015</t>
  </si>
  <si>
    <t>19/09/2017</t>
  </si>
  <si>
    <t>01/10/2018</t>
  </si>
  <si>
    <t>12/03/1999</t>
  </si>
  <si>
    <t>10/01/2008</t>
  </si>
  <si>
    <t>26/07/2000</t>
  </si>
  <si>
    <t>11/08/1997</t>
  </si>
  <si>
    <t>30/06/2016</t>
  </si>
  <si>
    <t>24/05/1999</t>
  </si>
  <si>
    <t>04/06/2013</t>
  </si>
  <si>
    <t>15/11/2006</t>
  </si>
  <si>
    <t>28/01/2000</t>
  </si>
  <si>
    <t>05/09/1944</t>
  </si>
  <si>
    <t>31/10/1997</t>
  </si>
  <si>
    <t>01/08/2005</t>
  </si>
  <si>
    <t>12/07/2010</t>
  </si>
  <si>
    <t>02/05/1996</t>
  </si>
  <si>
    <t>14/11/2001</t>
  </si>
  <si>
    <t>10/08/2010</t>
  </si>
  <si>
    <t>02/07/2007</t>
  </si>
  <si>
    <t>29/08/2022</t>
  </si>
  <si>
    <t>23/10/1989</t>
  </si>
  <si>
    <t>14/02/1997</t>
  </si>
  <si>
    <t>09/01/1997</t>
  </si>
  <si>
    <t>12/11/1998</t>
  </si>
  <si>
    <t>20/03/1997</t>
  </si>
  <si>
    <t>22/03/1993</t>
  </si>
  <si>
    <t>27/09/2013</t>
  </si>
  <si>
    <t>06/05/1969</t>
  </si>
  <si>
    <t>13/09/2018</t>
  </si>
  <si>
    <t>28/02/2001</t>
  </si>
  <si>
    <t>19/10/1999</t>
  </si>
  <si>
    <t>24/03/1998</t>
  </si>
  <si>
    <t>17/09/2018</t>
  </si>
  <si>
    <t>02/02/2004</t>
  </si>
  <si>
    <t>29/01/1999</t>
  </si>
  <si>
    <t>16/09/2011</t>
  </si>
  <si>
    <t>20/05/2019</t>
  </si>
  <si>
    <t>14/09/1972</t>
  </si>
  <si>
    <t>08/11/2019</t>
  </si>
  <si>
    <t>29/06/2005</t>
  </si>
  <si>
    <t>26/09/1983</t>
  </si>
  <si>
    <t>02/07/1979</t>
  </si>
  <si>
    <t>01/10/1997</t>
  </si>
  <si>
    <t>23/09/2004</t>
  </si>
  <si>
    <t>15/01/1925</t>
  </si>
  <si>
    <t>11/06/2019</t>
  </si>
  <si>
    <t>01/10/1952</t>
  </si>
  <si>
    <t>30/04/1987</t>
  </si>
  <si>
    <t>25/06/1999</t>
  </si>
  <si>
    <t>02/01/2014</t>
  </si>
  <si>
    <t>29/04/2013</t>
  </si>
  <si>
    <t>25/09/1963</t>
  </si>
  <si>
    <t>21/03/2022</t>
  </si>
  <si>
    <t>20/11/1991</t>
  </si>
  <si>
    <t>21/04/2004</t>
  </si>
  <si>
    <t>24/02/2022</t>
  </si>
  <si>
    <t>29/01/2015</t>
  </si>
  <si>
    <t>30/11/2020</t>
  </si>
  <si>
    <t>06/04/1994</t>
  </si>
  <si>
    <t>17/05/2002</t>
  </si>
  <si>
    <t>09/06/2022</t>
  </si>
  <si>
    <t>29/01/2002</t>
  </si>
  <si>
    <t>18/11/2013</t>
  </si>
  <si>
    <t>27/12/2000</t>
  </si>
  <si>
    <t>02/01/2015</t>
  </si>
  <si>
    <t>02/12/2002</t>
  </si>
  <si>
    <t>03/07/2006</t>
  </si>
  <si>
    <t>29/03/2023</t>
  </si>
  <si>
    <t>06/12/2005</t>
  </si>
  <si>
    <t>24/09/2020</t>
  </si>
  <si>
    <t>30/10/2000</t>
  </si>
  <si>
    <t>25/01/2013</t>
  </si>
  <si>
    <t>27/05/2004</t>
  </si>
  <si>
    <t>05/10/1999</t>
  </si>
  <si>
    <t>08/06/2000</t>
  </si>
  <si>
    <t>08/09/2000</t>
  </si>
  <si>
    <t>26/02/1979</t>
  </si>
  <si>
    <t>21/10/1997</t>
  </si>
  <si>
    <t>16/03/2016</t>
  </si>
  <si>
    <t>16/04/2018</t>
  </si>
  <si>
    <t>01/03/1937</t>
  </si>
  <si>
    <t>18/11/1999</t>
  </si>
  <si>
    <t>04/06/1999</t>
  </si>
  <si>
    <t>23/12/2005</t>
  </si>
  <si>
    <t>04/06/1962</t>
  </si>
  <si>
    <t>10/12/2014</t>
  </si>
  <si>
    <t>12/05/2017</t>
  </si>
  <si>
    <t>19/10/2021</t>
  </si>
  <si>
    <t>23/07/2015</t>
  </si>
  <si>
    <t>01/08/2000</t>
  </si>
  <si>
    <t>07/12/2011</t>
  </si>
  <si>
    <t>05/05/1997</t>
  </si>
  <si>
    <t>27/05/2022</t>
  </si>
  <si>
    <t>28/03/2018</t>
  </si>
  <si>
    <t>07/07/2016</t>
  </si>
  <si>
    <t>24/09/1998</t>
  </si>
  <si>
    <t>20/07/1987</t>
  </si>
  <si>
    <t>28/05/2019</t>
  </si>
  <si>
    <t>18/03/1999</t>
  </si>
  <si>
    <t>15/11/1984</t>
  </si>
  <si>
    <t>01/12/2022</t>
  </si>
  <si>
    <t>29/06/2007</t>
  </si>
  <si>
    <t>12/05/1988</t>
  </si>
  <si>
    <t>30/05/2017</t>
  </si>
  <si>
    <t>20/11/2000</t>
  </si>
  <si>
    <t>04/05/2011</t>
  </si>
  <si>
    <t>12/03/1987</t>
  </si>
  <si>
    <t>12/01/2001</t>
  </si>
  <si>
    <t>09/12/2008</t>
  </si>
  <si>
    <t>11/06/2020</t>
  </si>
  <si>
    <t>07/12/2021</t>
  </si>
  <si>
    <t>14/08/2014</t>
  </si>
  <si>
    <t>07/03/1997</t>
  </si>
  <si>
    <t>01/07/2022</t>
  </si>
  <si>
    <t>20/06/2001</t>
  </si>
  <si>
    <t>17/09/2020</t>
  </si>
  <si>
    <t>05/05/1992</t>
  </si>
  <si>
    <t>24/04/2019</t>
  </si>
  <si>
    <t>15/04/1997</t>
  </si>
  <si>
    <t>Operating ROIC</t>
  </si>
  <si>
    <t>ROIC</t>
  </si>
  <si>
    <t>EPS Growth 5Y</t>
  </si>
  <si>
    <t>Revenue Growth 5Y</t>
  </si>
  <si>
    <t>SBC</t>
  </si>
  <si>
    <t>FCF</t>
  </si>
  <si>
    <t>Enterprise Value</t>
  </si>
  <si>
    <t>First trading</t>
  </si>
  <si>
    <t>CUR_MKT_CAP</t>
  </si>
  <si>
    <t>CURR_ENTP_VAL</t>
  </si>
  <si>
    <t>CURRENT_EV_TO_T12M_EBITDA</t>
  </si>
  <si>
    <t>CURRENT_EV_TO_T12M_EBIT</t>
  </si>
  <si>
    <t>FREE_CASH_FLOW_YIELD</t>
  </si>
  <si>
    <t>PE_RATIO</t>
  </si>
  <si>
    <t>PX_TO_BOOK_RATIO</t>
  </si>
  <si>
    <t>EQY_DVD_YLD_IND</t>
  </si>
  <si>
    <t>DVD_PAYOUT_RATIO</t>
  </si>
  <si>
    <t>Dividend Yield</t>
  </si>
  <si>
    <t>Buyback Yield</t>
  </si>
  <si>
    <t>Payout Yield</t>
  </si>
  <si>
    <t>Dividend Payout</t>
  </si>
  <si>
    <t>Buyback Payout</t>
  </si>
  <si>
    <t>Total Payout</t>
  </si>
  <si>
    <t>TOTAL_PAYOUT_RATIO</t>
  </si>
  <si>
    <t>TOTAL_PAYOUT</t>
  </si>
  <si>
    <t>BEST_FPERIOD_OVERRIDE=1FY</t>
  </si>
  <si>
    <t>BEST_FPERIOD_OVERRIDE=2FY</t>
  </si>
  <si>
    <t>BEST_FPERIOD_OVERRIDE=3FY</t>
  </si>
  <si>
    <t>BEST_ESTIMATE_FCF</t>
  </si>
  <si>
    <t>BEST_NET_INCOME</t>
  </si>
  <si>
    <t>EY Est23</t>
  </si>
  <si>
    <t>EY Est24</t>
  </si>
  <si>
    <t>EY Est25</t>
  </si>
  <si>
    <t>FCF Est23</t>
  </si>
  <si>
    <t>FCF Est24</t>
  </si>
  <si>
    <t>FCF Est25</t>
  </si>
  <si>
    <t>Yield 25</t>
  </si>
  <si>
    <t>16/03/1995</t>
  </si>
  <si>
    <t>1000ASML NA Equity</t>
  </si>
  <si>
    <t>1001AMZN US Equity</t>
  </si>
  <si>
    <t>1002MSFT US Equity</t>
  </si>
  <si>
    <t>1003AAPL US Equity</t>
  </si>
  <si>
    <t>1004MA US Equity</t>
  </si>
  <si>
    <t>1005DSV DC Equity</t>
  </si>
  <si>
    <t>1006BRK/A US Equity</t>
  </si>
  <si>
    <t>1007NOVOB DC Equity</t>
  </si>
  <si>
    <t>1008PM US Equity</t>
  </si>
  <si>
    <t>1009RMS FP Equity</t>
  </si>
  <si>
    <t>1010XPEL US Equity</t>
  </si>
  <si>
    <t>1011RACE US Equity</t>
  </si>
  <si>
    <t>1012MNST US Equity</t>
  </si>
  <si>
    <t>1013TDG US Equity</t>
  </si>
  <si>
    <t>1014CPRT US Equity</t>
  </si>
  <si>
    <t>1015EW US Equity</t>
  </si>
  <si>
    <t>1016SPGI US Equity</t>
  </si>
  <si>
    <t>1017VRSN US Equity</t>
  </si>
  <si>
    <t>1018MSCI US Equity</t>
  </si>
  <si>
    <t>1019NVDA US Equity</t>
  </si>
  <si>
    <t>1020MCO US Equity</t>
  </si>
  <si>
    <t>1021V US Equity</t>
  </si>
  <si>
    <t>1022MC FP Equity</t>
  </si>
  <si>
    <t>1023HEI US Equity</t>
  </si>
  <si>
    <t>1024META US Equity</t>
  </si>
  <si>
    <t>1025CSGP US Equity</t>
  </si>
  <si>
    <t>1026GOOGL US Equity</t>
  </si>
  <si>
    <t>1027ANSS US Equity</t>
  </si>
  <si>
    <t>1028ENX FP Equity</t>
  </si>
  <si>
    <t>1029TNE AU Equity</t>
  </si>
  <si>
    <t>1030LRCX US Equity</t>
  </si>
  <si>
    <t>1031ICE US Equity</t>
  </si>
  <si>
    <t>1032FICO US Equity</t>
  </si>
  <si>
    <t>1033CDNS US Equity</t>
  </si>
  <si>
    <t>1034BR US Equity</t>
  </si>
  <si>
    <t>1035DSY FP Equity</t>
  </si>
  <si>
    <t>1036SNPS US Equity</t>
  </si>
  <si>
    <t>1037ADSK US Equity</t>
  </si>
  <si>
    <t>1038BSY US Equity</t>
  </si>
  <si>
    <t>1039CRM US Equity</t>
  </si>
  <si>
    <t>1040MTD US Equity</t>
  </si>
  <si>
    <t>1041JLG AU Equity</t>
  </si>
  <si>
    <t>1042REA AU Equity</t>
  </si>
  <si>
    <t>1043FDS US Equity</t>
  </si>
  <si>
    <t>1044TSCO US Equity</t>
  </si>
  <si>
    <t>1045WKL NA Equity</t>
  </si>
  <si>
    <t>1046JDG LN Equity</t>
  </si>
  <si>
    <t>1047SNL AU Equity</t>
  </si>
  <si>
    <t>1048ORLY US Equity</t>
  </si>
  <si>
    <t>1049ZTS US Equity</t>
  </si>
  <si>
    <t>1050WTC AU Equity</t>
  </si>
  <si>
    <t>1051EPAM US Equity</t>
  </si>
  <si>
    <t>1052AFX LN Equity</t>
  </si>
  <si>
    <t>1053BESI NA Equity</t>
  </si>
  <si>
    <t>1054ODFL US Equity</t>
  </si>
  <si>
    <t>1055AZO US Equity</t>
  </si>
  <si>
    <t>1056IDXX US Equity</t>
  </si>
  <si>
    <t>1057DDR AU Equity</t>
  </si>
  <si>
    <t>1058AVGO US Equity</t>
  </si>
  <si>
    <t>1059CNR CN Equity</t>
  </si>
  <si>
    <t>1060PCTY US Equity</t>
  </si>
  <si>
    <t>1061BKNG US Equity</t>
  </si>
  <si>
    <t>1062NEM GR Equity</t>
  </si>
  <si>
    <t>1063MPWR US Equity</t>
  </si>
  <si>
    <t>1064DIM FP Equity</t>
  </si>
  <si>
    <t>1065CP CN Equity</t>
  </si>
  <si>
    <t>1066CME US Equity</t>
  </si>
  <si>
    <t>1067ABNB US Equity</t>
  </si>
  <si>
    <t>1068SPSC US Equity</t>
  </si>
  <si>
    <t>1069REG1V FH Equity</t>
  </si>
  <si>
    <t>1070CDW US Equity</t>
  </si>
  <si>
    <t>1071PAYC US Equity</t>
  </si>
  <si>
    <t>1072ADP US Equity</t>
  </si>
  <si>
    <t>1073NDAQ US Equity</t>
  </si>
  <si>
    <t>1074TYL US Equity</t>
  </si>
  <si>
    <t>1075EFX US Equity</t>
  </si>
  <si>
    <t>1076INTU US Equity</t>
  </si>
  <si>
    <t>1077JKHY US Equity</t>
  </si>
  <si>
    <t>1078ROP US Equity</t>
  </si>
  <si>
    <t>1079NOW US Equity</t>
  </si>
  <si>
    <t>1080TDY US Equity</t>
  </si>
  <si>
    <t>1081TTD US Equity</t>
  </si>
  <si>
    <t>1082CRWD US Equity</t>
  </si>
  <si>
    <t>1083EXPO US Equity</t>
  </si>
  <si>
    <t>1084LYV US Equity</t>
  </si>
  <si>
    <t>1085IMB LN Equity</t>
  </si>
  <si>
    <t>1086POOL US Equity</t>
  </si>
  <si>
    <t>1087KNIN SW Equity</t>
  </si>
  <si>
    <t>1088GOLF US Equity</t>
  </si>
  <si>
    <t>1089PWH AU Equity</t>
  </si>
  <si>
    <t>1090SHW US Equity</t>
  </si>
  <si>
    <t>1091CDI FP Equity</t>
  </si>
  <si>
    <t>1092BATS LN Equity</t>
  </si>
  <si>
    <t>1093CKN LN Equity</t>
  </si>
  <si>
    <t>1094FAST US Equity</t>
  </si>
  <si>
    <t>1095KER FP Equity</t>
  </si>
  <si>
    <t>1096TNOM FH Equity</t>
  </si>
  <si>
    <t>1097RMV LN Equity</t>
  </si>
  <si>
    <t>1098KWS LN Equity</t>
  </si>
  <si>
    <t>1099SBUX US Equity</t>
  </si>
  <si>
    <t>1100COLOB DC Equity</t>
  </si>
  <si>
    <t>1101NKE US Equity</t>
  </si>
  <si>
    <t>1102MONC IM Equity</t>
  </si>
  <si>
    <t>1103QLYS US Equity</t>
  </si>
  <si>
    <t>1104AMD US Equity</t>
  </si>
  <si>
    <t>1105MKTX US Equity</t>
  </si>
  <si>
    <t>1106TJX US Equity</t>
  </si>
  <si>
    <t>1107LIN US Equity</t>
  </si>
  <si>
    <t>1108BLK US Equity</t>
  </si>
  <si>
    <t>1109ACN US Equity</t>
  </si>
  <si>
    <t>1110TXN US Equity</t>
  </si>
  <si>
    <t>1111ROST US Equity</t>
  </si>
  <si>
    <t>1112AI FP Equity</t>
  </si>
  <si>
    <t>1113CACC US Equity</t>
  </si>
  <si>
    <t>1114AMS SM Equity</t>
  </si>
  <si>
    <t>1115ITX SM Equity</t>
  </si>
  <si>
    <t>1116CMG US Equity</t>
  </si>
  <si>
    <t>1117LOW US Equity</t>
  </si>
  <si>
    <t>1118HD US Equity</t>
  </si>
  <si>
    <t>1119COST US Equity</t>
  </si>
  <si>
    <t>1120TSLA US Equity</t>
  </si>
  <si>
    <t>1121DIS US Equity</t>
  </si>
  <si>
    <t>1122ZS US Equity</t>
  </si>
  <si>
    <t>1123WING US Equity</t>
  </si>
  <si>
    <t>1124CIE SM Equity</t>
  </si>
  <si>
    <t>1125FOXF US Equity</t>
  </si>
  <si>
    <t>1126FTNT US Equity</t>
  </si>
  <si>
    <t>1127ARB AU Equity</t>
  </si>
  <si>
    <t>1128APR PW Equity</t>
  </si>
  <si>
    <t>1129REY IM Equity</t>
  </si>
  <si>
    <t>1130AAD GR Equity</t>
  </si>
  <si>
    <t>1131CF US Equity</t>
  </si>
  <si>
    <t>1132KAMBI SS Equity</t>
  </si>
  <si>
    <t>1133GAMA LN Equity</t>
  </si>
  <si>
    <t>1135CSL AU Equity</t>
  </si>
  <si>
    <t>1136WAT US Equity</t>
  </si>
  <si>
    <t>1137BCPC US Equity</t>
  </si>
  <si>
    <t>1138P911 GR Equity</t>
  </si>
  <si>
    <t>1139ANET US Equity</t>
  </si>
  <si>
    <t>1140EVD GR Equity</t>
  </si>
  <si>
    <t>1141ISRG US Equity</t>
  </si>
  <si>
    <t>1142TNET US Equity</t>
  </si>
  <si>
    <t>1144DPZ US Equity</t>
  </si>
  <si>
    <t>1145TRU US Equity</t>
  </si>
  <si>
    <t>1146JD/ LN Equity</t>
  </si>
  <si>
    <t>1147DKS US Equity</t>
  </si>
  <si>
    <t>1148OTIS US Equity</t>
  </si>
  <si>
    <t>1149GTT FP Equity</t>
  </si>
  <si>
    <t>1150UNH US Equity</t>
  </si>
  <si>
    <t>1151HLT US Equity</t>
  </si>
  <si>
    <t>1152ITP FP Equity</t>
  </si>
  <si>
    <t>1153MAR US Equity</t>
  </si>
  <si>
    <t>1154RSG US Equity</t>
  </si>
  <si>
    <t>1155BRO US Equity</t>
  </si>
  <si>
    <t>1156ALU AU Equity</t>
  </si>
  <si>
    <t>1157WM US Equity</t>
  </si>
  <si>
    <t>1158SRT GR Equity</t>
  </si>
  <si>
    <t>1159AFX GR Equity</t>
  </si>
  <si>
    <t>1160VID SM Equity</t>
  </si>
  <si>
    <t>1161GMAB DC Equity</t>
  </si>
  <si>
    <t>1162COR PL Equity</t>
  </si>
  <si>
    <t>1163DPLM LN Equity</t>
  </si>
  <si>
    <t>1164MOH US Equity</t>
  </si>
  <si>
    <t>1165OR FP Equity</t>
  </si>
  <si>
    <t>1166VRLA FP Equity</t>
  </si>
  <si>
    <t>1167MEDP US Equity</t>
  </si>
  <si>
    <t>1168IHG LN Equity</t>
  </si>
  <si>
    <t>1169CHEMM DC Equity</t>
  </si>
  <si>
    <t>1170WCN CN Equity</t>
  </si>
  <si>
    <t>1171PH US Equity</t>
  </si>
  <si>
    <t>1172SAF FP Equity</t>
  </si>
  <si>
    <t>1173BMI US Equity</t>
  </si>
  <si>
    <t>1174SAIA US Equity</t>
  </si>
  <si>
    <t>1175SDF AU Equity</t>
  </si>
  <si>
    <t>1176ELV US Equity</t>
  </si>
  <si>
    <t>1177MFT NZ Equity</t>
  </si>
  <si>
    <t>1178NXPI US Equity</t>
  </si>
  <si>
    <t>1179LLY US Equity</t>
  </si>
  <si>
    <t>1180HCA US Equity</t>
  </si>
  <si>
    <t>1181KLAC US Equity</t>
  </si>
  <si>
    <t>1182SPOT US Equity</t>
  </si>
  <si>
    <t>1183AMAT US Equity</t>
  </si>
  <si>
    <t>1184OTCM US Equity</t>
  </si>
  <si>
    <t>1185ETSY US Equity</t>
  </si>
  <si>
    <t>1186ASM NA Equity</t>
  </si>
  <si>
    <t>1187OXIG LN Equity</t>
  </si>
  <si>
    <t>1188REL LN Equity</t>
  </si>
  <si>
    <t>1189DHR US Equity</t>
  </si>
  <si>
    <t>1190VEEV US Equity</t>
  </si>
  <si>
    <t>1191AMEH US Equity</t>
  </si>
  <si>
    <t>1192ALESK FP Equity</t>
  </si>
  <si>
    <t>1193BETCO SS Equity</t>
  </si>
  <si>
    <t>1194ADBE US Equity</t>
  </si>
  <si>
    <t>1195AOF GR Equity</t>
  </si>
  <si>
    <t>1197MANH US Equity</t>
  </si>
  <si>
    <t>1198ORCL US Equity</t>
  </si>
  <si>
    <t>1199PME AU Equity</t>
  </si>
  <si>
    <t>1200MO US Equity</t>
  </si>
  <si>
    <t>1201ICLR US Equity</t>
  </si>
  <si>
    <t>1202SALM NO Equity</t>
  </si>
  <si>
    <t>1203FLTR LN Equity</t>
  </si>
  <si>
    <t>1204AON US Equity</t>
  </si>
  <si>
    <t>1205MMC US Equity</t>
  </si>
  <si>
    <t>1206ENT LN Equity</t>
  </si>
  <si>
    <t>1207VITB SS Equity</t>
  </si>
  <si>
    <t>1208HLMA LN Equity</t>
  </si>
  <si>
    <t>1209LIFCOB SS Equity</t>
  </si>
  <si>
    <t>1210ALDLT FP Equity</t>
  </si>
  <si>
    <t>1211EME US Equity</t>
  </si>
  <si>
    <t>1212AUB AU Equity</t>
  </si>
  <si>
    <t>1213BETSB SS Equity</t>
  </si>
  <si>
    <t>1214BC8 GR Equity</t>
  </si>
  <si>
    <t>1215SECTB SS Equity</t>
  </si>
  <si>
    <t>1217CAR AU Equity</t>
  </si>
  <si>
    <t>1219CTAS US Equity</t>
  </si>
  <si>
    <t>1220TMO US Equity</t>
  </si>
  <si>
    <t>1221CBOE US Equity</t>
  </si>
  <si>
    <t>1222NFLX US Equity</t>
  </si>
  <si>
    <t>1223DB1 GR Equity</t>
  </si>
  <si>
    <t>1224PANW US Equity</t>
  </si>
  <si>
    <t>1225ASX AU Equity</t>
  </si>
  <si>
    <t>1226JBH AU Equity</t>
  </si>
  <si>
    <t>1227ADYEN NA Equity</t>
  </si>
  <si>
    <t>1228ROL US Equity</t>
  </si>
  <si>
    <t>1230MCD US Equity</t>
  </si>
  <si>
    <t>1231YUM US Equity</t>
  </si>
  <si>
    <t>1232EDEN FP Equity</t>
  </si>
  <si>
    <t>1233CFR SW Equity</t>
  </si>
  <si>
    <t>1234IT US Equity</t>
  </si>
  <si>
    <t>1235SCI US Equity</t>
  </si>
  <si>
    <t>1236MORN US Equity</t>
  </si>
  <si>
    <t>1237KPG AU Equity</t>
  </si>
  <si>
    <t>1238TRNS US Equity</t>
  </si>
  <si>
    <t>1239PAYX US Equity</t>
  </si>
  <si>
    <t>1240GAW LN Equity</t>
  </si>
  <si>
    <t>1241DE US Equity</t>
  </si>
  <si>
    <t>1242NHF AU Equity</t>
  </si>
  <si>
    <t>1243IQV US Equity</t>
  </si>
  <si>
    <t>1244STMN SW Equity</t>
  </si>
  <si>
    <t>1245FNOX SS Equity</t>
  </si>
  <si>
    <t>1246FISV US Equity</t>
  </si>
  <si>
    <t>1247VGR US Equity</t>
  </si>
  <si>
    <t>1248ROK US Equity</t>
  </si>
  <si>
    <t>1249FIX US Equity</t>
  </si>
  <si>
    <t>1250HMS SS Equity</t>
  </si>
  <si>
    <t>1252IFCN SW Equity</t>
  </si>
  <si>
    <t>1253AJG US Equity</t>
  </si>
  <si>
    <t>1254ADDTB SS Equity</t>
  </si>
  <si>
    <t>1255CRAYN NO Equity</t>
  </si>
  <si>
    <t>1256ATCOA SS Equity</t>
  </si>
  <si>
    <t>1257IEL AU Equity</t>
  </si>
  <si>
    <t>1260RBT FP Equity</t>
  </si>
  <si>
    <t>1261X CN Equity</t>
  </si>
  <si>
    <t>1262ALB US Equity</t>
  </si>
  <si>
    <t>1263ZG US Equity</t>
  </si>
  <si>
    <t>1264BCG LN Equity</t>
  </si>
  <si>
    <t>1265PRFT US Equity</t>
  </si>
  <si>
    <t>1266CRVL US Equity</t>
  </si>
  <si>
    <t>1267CBZ US Equity</t>
  </si>
  <si>
    <t>1268CHH US Equity</t>
  </si>
  <si>
    <t>1269WSO US Equity</t>
  </si>
  <si>
    <t>1270CPR IM Equity</t>
  </si>
  <si>
    <t>1271STG DC Equity</t>
  </si>
  <si>
    <t>1272SPX LN Equity</t>
  </si>
  <si>
    <t>1273AMP US Equity</t>
  </si>
  <si>
    <t>1275MTCH US Equity</t>
  </si>
  <si>
    <t>1276BRKR US Equity</t>
  </si>
  <si>
    <t>1278CHR DC Equity</t>
  </si>
  <si>
    <t>1279NZYMB DC Equity</t>
  </si>
  <si>
    <t>1280PSI AU Equity</t>
  </si>
  <si>
    <t>1282SCHP SW Equity</t>
  </si>
  <si>
    <t>1284KNEBV FH Equity</t>
  </si>
  <si>
    <t>1286EL US Equity</t>
  </si>
  <si>
    <t>1287LOTB BB Equity</t>
  </si>
  <si>
    <t>1291FTK GR Equity</t>
  </si>
  <si>
    <t>1293AZA SS Equity</t>
  </si>
  <si>
    <t>1294CASY US Equity</t>
  </si>
  <si>
    <t>1295MOL IM Equity</t>
  </si>
  <si>
    <t>1296MTX GR Equity</t>
  </si>
  <si>
    <t>1298EVO SS Equity</t>
  </si>
  <si>
    <t>1299ERF FP Equity</t>
  </si>
  <si>
    <t>1301GGG US Equity</t>
  </si>
  <si>
    <t>1302VIS SM Equity</t>
  </si>
  <si>
    <t>1303BA US Equity</t>
  </si>
  <si>
    <t>1304MSI US Equity</t>
  </si>
  <si>
    <t>1305CSL US Equity</t>
  </si>
  <si>
    <t>1306AIR FP Equity</t>
  </si>
  <si>
    <t>1307ROG SW Equity</t>
  </si>
  <si>
    <t>1309FPE GR Equity</t>
  </si>
  <si>
    <t>1310EMSN SW Equity</t>
  </si>
  <si>
    <t>1311ALGN US Equity</t>
  </si>
  <si>
    <t>1312HON US Equity</t>
  </si>
  <si>
    <t>1313POWI US Equity</t>
  </si>
  <si>
    <t>1314ADI US Equity</t>
  </si>
  <si>
    <t>1315VRSK US Equity</t>
  </si>
  <si>
    <t>1316SYK US Equity</t>
  </si>
  <si>
    <t>1317SSNC US Equity</t>
  </si>
  <si>
    <t>1318CDAY US Equity</t>
  </si>
  <si>
    <t>1319WDAY US Equity</t>
  </si>
  <si>
    <t>1320NIBEB SS Equity</t>
  </si>
  <si>
    <t>1322HSY US Equity</t>
  </si>
  <si>
    <t>1323LECO US Equity</t>
  </si>
  <si>
    <t>1324AME US Equity</t>
  </si>
  <si>
    <t>1325FNV CN Equity</t>
  </si>
  <si>
    <t>1326ALTR PL Equity</t>
  </si>
  <si>
    <t>1327RYA ID Equity</t>
  </si>
  <si>
    <t>1334MOWI NO Equity</t>
  </si>
  <si>
    <t>1336KINDSDB SS Equity</t>
  </si>
  <si>
    <t>1337CNC US Equity</t>
  </si>
  <si>
    <t>1338HUM US Equity</t>
  </si>
  <si>
    <t>1339NDSN US Equity</t>
  </si>
  <si>
    <t>1340NOD NO Equity</t>
  </si>
  <si>
    <t>1342RIO LN Equity</t>
  </si>
  <si>
    <t>1343CHD US Equity</t>
  </si>
  <si>
    <t>1346VVV US Equity</t>
  </si>
  <si>
    <t>1347HEM SS Equity</t>
  </si>
  <si>
    <t>1348AXP US Equity</t>
  </si>
  <si>
    <t>1349EUZ GR Equity</t>
  </si>
  <si>
    <t>1355TPL US Equity</t>
  </si>
  <si>
    <t>1356CSX US Equity</t>
  </si>
  <si>
    <t>1357UNP US Equity</t>
  </si>
  <si>
    <t>1358NSC US Equity</t>
  </si>
  <si>
    <t>1359PBT US Equity</t>
  </si>
  <si>
    <t>1360CAT US Equity</t>
  </si>
  <si>
    <t>1361PEP US Equity</t>
  </si>
  <si>
    <t>1363ITW US Equity</t>
  </si>
  <si>
    <t>1364ABBV US Equity</t>
  </si>
  <si>
    <t>1366LSTR US Equity</t>
  </si>
  <si>
    <t>1368BUR LN Equity</t>
  </si>
  <si>
    <t>1370ALLFG NA Equity</t>
  </si>
  <si>
    <t>1374KO US Equity</t>
  </si>
  <si>
    <t>1378MU US Equity</t>
  </si>
  <si>
    <t>1380MUSA US Equity</t>
  </si>
  <si>
    <t>1381WTW US Equity</t>
  </si>
  <si>
    <t>1382ULTA US Equity</t>
  </si>
  <si>
    <t>1383DOCU US Equity</t>
  </si>
  <si>
    <t>1384AOJB DC Equity</t>
  </si>
  <si>
    <t>1387AUTO LN Equity</t>
  </si>
  <si>
    <t>1394NZX NZ Equity</t>
  </si>
  <si>
    <t>1396SIM DC Equity</t>
  </si>
  <si>
    <t>1398NXU GR Equity</t>
  </si>
  <si>
    <t>1399PLC CN Equity</t>
  </si>
  <si>
    <t>CFO</t>
  </si>
  <si>
    <t>Switching Costs</t>
  </si>
  <si>
    <t>Network Effects</t>
  </si>
  <si>
    <t>Intangible Assets/Brands</t>
  </si>
  <si>
    <t>Intangible Assets/Patents</t>
  </si>
  <si>
    <t xml:space="preserve">Intangible Assets/Licenses </t>
  </si>
  <si>
    <t>Processes</t>
  </si>
  <si>
    <t>Location</t>
  </si>
  <si>
    <t>Unique Assets</t>
  </si>
  <si>
    <t>Economies of Scale</t>
  </si>
  <si>
    <t>Supplier Power</t>
  </si>
  <si>
    <t>Buyer Power</t>
  </si>
  <si>
    <t>Competitive Rivalry</t>
  </si>
  <si>
    <t>Threat of Substitution</t>
  </si>
  <si>
    <t>Threat of New Entry</t>
  </si>
  <si>
    <t>Competitive Advantage</t>
  </si>
  <si>
    <t>Skin in the game</t>
  </si>
  <si>
    <t>Mayor plataforma de venta minorista online con red de distribución y logística mundial que les proporciona una ventaja de costes. Comparte estos beneficios con sus clientes mediante una política de precios bajos y servicio excelente a cambio de la suscripción a "Amazon Prime". Cuantos más beneficios ofrecen en la suscripción, más se incrementan los costes de cambio para los clientes, creando así un círculo virtuoso de crecimiento para la compañía. Además poseen excelentes negocios complementarios adyacentes, entre los que destacan la publicidad y la infraestructura en la nube "Amazon Web Services".</t>
  </si>
  <si>
    <t>Red de distribución global con un catálogo completo de servicios. Esto les proporciona un acceso único a grandes clientes multinacionales para las que ofrece un servicio crítico.</t>
  </si>
  <si>
    <t>Ventaja competitiva de marca con muy alta fidelidad de clientes y con poder de fijación de precios dentro del segmento de productos tecnológicos de alta calidad. Además poseen un ecosistema propio entre diferentes productos que crean una ventaja competitiva de costes de cambio. Por otra parte, tienen una plataforma cerrada de aplicaciones con un fuerte efecto red entre usuarios y desarrolladores.</t>
  </si>
  <si>
    <t>Farmacéutica líder global en diabetes y obesidad que tiene medicamentos protegidos por patentes y marcas que son referencia mundial en la industria. Además se encuentran en una posición de continua innovación centrada en este subsegmento específico a una escala difícilmente alcanzable.</t>
  </si>
  <si>
    <t>Conglomerado de negocios de alta calidad diversificado y descentralizado. Cada negocio tiene sus propias ventajas competitivas, pero habría que añadir el apoyo financiero que ofrece el holding a cada uno de estos, las sinergias a nivel grupo y las ventajas competitivas de escala (especialmente en la parte aseguradora).</t>
  </si>
  <si>
    <t>Tabacalera más grande del mundo con marcas reconocidas a nivel global y con una fuerte fidelización de clientes, lo que otorga a la compañía una tremenda ventaja competitiva de costes de cambio y poder de fijación de precios. La publicidad está restringida o prohibida en la mayoría de países donde opera, lo que porporciona una fuerte barrera de entrada frente a nuevos competidores. Además son líderes globales en los nuevos productos libres de humo con la marca IQOS.</t>
  </si>
  <si>
    <t>Phrase</t>
  </si>
  <si>
    <t>Mirando hacia 2023 y más allá, confiamos en nuestra capacidad para mantener este impulso y
decididos a aprovecharlo, cumpliendo nuestro objetivo a largo plazo de aumentar las ganancias por acción
en un 13% a 16%.</t>
  </si>
  <si>
    <t>CEO</t>
  </si>
  <si>
    <t>?</t>
  </si>
  <si>
    <t>Recambios para vehículos comerciales en Australia.</t>
  </si>
  <si>
    <t>O'Reilly Automotive es una empresa minorista de autopartes y accesorios para automóviles en los Estados Unidos. Los clientes tienen necesidades muy concretas y obligan a O'Reilly a tener una un amplio rango de inventario disponible. Su estrecha relación con proveedores y la amplia red de tiendas en USA, le otorgan una ventaja competitiva de efecto red que permite solucionar las necesidades de los clientes con una incomparable eficiencia. Sus clientes saben que si acuden a O'Reilly, pueden encontrar lo que necesitan.</t>
  </si>
  <si>
    <t>Autozone es una empresa minorista de autopartes y accesorios para automóviles en los Estados Unidos. Los clientes tienen necesidades muy concretas y obligan a Autozone a tener una un amplio rango de inventario disponible. Su estrecha relación con proveedores y la amplia red de tiendas en USA, le otorgan una ventaja competitiva de efecto red que permite solucionar las necesidades de los clientes con una incomparable eficiencia. Sus clientes saben que si acuden a Autozone, pueden encontrar lo que necesitan.</t>
  </si>
  <si>
    <t>NAME_OF_CHIEF_EXECUTIVE_OFFICER</t>
  </si>
  <si>
    <t>CEO_FNDR_CO_FNDR_NOT_A_FNDR</t>
  </si>
  <si>
    <t>Founder</t>
  </si>
  <si>
    <t>SHS_HLD_BY_CEO_AS_PCT_OF_OUTSTDG</t>
  </si>
  <si>
    <t>CHIEF_EXECUTIVE_OFFICER_TENURE</t>
  </si>
  <si>
    <t>PCT_INSIDER_SHARES_OUT</t>
  </si>
  <si>
    <t>PCT_CHG_INSIDER_HOLDINGS</t>
  </si>
  <si>
    <t>CEO %</t>
  </si>
  <si>
    <t>Tenure</t>
  </si>
  <si>
    <t>Insiders %</t>
  </si>
  <si>
    <t>Insiders Change 6M (%)</t>
  </si>
  <si>
    <t>Monopolio en sistemas de litografía DUV (Deep Ultraviolet) y EUV (Extreme Ultraviolet). Son proveedor único de un equipamiento clave para los OEM en el sector de semiconductores, lo que les proporciona una tremenda ventaja de costes de cambio.</t>
  </si>
  <si>
    <t>Venden un producto crítico para sus clientes, ya que la valoración del trabajo de los pintores por parte del cliente final tiene una fuerte dependencia de la calidad de la pintura utilizada. Sherwin Williams tiene los mejores productos y las marcas con mayor reconocimiento. Estos motivos le dan una ventaja competitiva de costes de cambio. Además están integrados verticalmente, controlando toda su cadena de sumistro, distribución y venta en USA, lo que les proporciona una ventaja de costes frente a sus competidores. En USA tienen una cuota de mercado del 50% en residencial y del 70% entre pintores profesionales.</t>
  </si>
  <si>
    <t>Vender cada galón dos veces</t>
  </si>
  <si>
    <t>Mercado altamente concentrado con Linde y Air Liquide controlando el 50% a nivel global.</t>
  </si>
  <si>
    <t>https://corporate.sherwin-williams.com/content/sherwin/corp/corp-aem-sherwin/us/en/our-company/leadership/john-g-morikis/_jcr_content/root/container/hero/image.coreimg.85.480.jpeg/1622748787402/john-morikis-large.jpeg</t>
  </si>
  <si>
    <t>CEO Image</t>
  </si>
  <si>
    <t>Image 1</t>
  </si>
  <si>
    <t>Principal productor de fertilizantes nitrogenados (amoniaco y urea) en USA con cuotas de mercado del 30% y 40% respectivamente en Norte América. Para conseguir el producto final se utiliza gas natural y CF Industries se beneficia por su localización de los bajos precios de esta materia prima en Norte América en comparación con otros lugares del mundo, lo que le permite tener una ventaja de costes sobre sus competidores. La producción en USA es insuficiente para cubrir la demanda interna, hasta tal punto que es el país que más importa amoniaco y urea a nivel global. Esto permite que CF Industries trabaje a unas tasas de capacidad superiores al 95% de forma sostenida.</t>
  </si>
  <si>
    <t>Líder global en sistemas de suspensión de alto rendimiento para bicicletas de montaña y vehículos todoterreno. Sus clientes son los principales fabricantes de estos vehículos y también venden after-market. Tienen alto poder de fijación de precios por su marca, que se percibe como la referencia del mercado. No tienen competidores con su tamaño (además están consolidando el mercado adquiriendo a competidores pequeños) y sus clientes son incapaces de vender el producto final dentro del segmento premium si no llevan suspensión Fox, por lo que también tienen una fuerte retención de clientes mediante una ventaja competitiva de costes de cambio.</t>
  </si>
  <si>
    <t>EPAM Systems es una empresa de consultoría y servicios IT que ayuda a sus clientes a implementar tecnología de vanguardia para mejorar. Tienen una ventaja competitiva por localización porque los trabajores de la compañía se encuentran en geografías de bajo coste (Hungría, Polonia, India, China, Méjico...) con clientes situados en países desarrollados, lo que les permite tener unos costes más bajos que sus competidores y ofrecer mejores precios. Además, también tienen una escala a nivel global que les permite afrontar proyectos de compañías grandes que otros competidores no pueden. Por último, también tiene una ventaja de costes de cambio: cuando un cliente ha tenido éxito en algún proyecto tecnológico, EPAM se convierte en su provedor de referencia para nuevos proyectos (los cuales suelen aparecer al poco tiempo al estar el campo de la tecnología en continuo desarrollo).</t>
  </si>
  <si>
    <t>Airbnb es el marketplace líder mundial en alquiler de apartamentos. Tiene una fortísima ventaja competitiva de efecto red: es el sitio que tiene más usuarios y más apartamentos tiene disponibles, formando un círculo virtuoso entre ambos. Además tiene una ventaja de costes de cambio porque cada usuario/propietario tiene un perfil con valoraciones, que es muy útil y necesario para volver a tener buenas experiencias en el futuro (que te acepten como visitante/volver a alquilar el apartamento y poder fijar precios). Por último, Airbnb tiene una ventaja de economías de escala a nivel mundial: al tener la red más grande, su estructura de costes fijos baja y puede ofrecer mejores precios que posibles competidores.</t>
  </si>
  <si>
    <t>Booking Holdings opera agencias de viaje online (OTA): Booking.com, Priceline, KAYAK, Agoda, RentalCars y OpenTable. Es la compañía líder mundial para reserva de hoteles, formando un duopolio en online junto con Expedia donde Booking es líder destacado. Tiene una ventaja de efecto red que forma un círculo virtuoso de crecimiento: tiene muchísimos hoteles disponibles, por lo que se convierte en el sitio referencia para reservar un hotel atrayendo así mucho tráfico de usuarios, lo que atrae nuevos hoteles a la plataforma.</t>
  </si>
  <si>
    <t>Compañía de equipamiento deportivo para golf. Posee marcas legendarias con cerca de un siglo de vida entre las que destacan Titleist y Foot Joy. Son las marcas referencias entre la élite, sobre todo en bolas y zapatos. Las bolas Titleist ProV1 llevan siendo las más jugadas en el circuito profesional durante más de 20 años y actualmente las juegan más de 2/3 de los jugadores. Los zapatos y guantes Foot Joy son la clara referencia en el deporte con cuotas de mercado que superan el 50% y aventajan al siguiente competidor en más de 2,5 veces. Por ejemplo, en UK los cinco modelos de zapatos de golf más vendidos son de la marca Foot Joy. En un deporte que tiene un componente social tan grande, a cierto nivel de juego es prácticamente indispensable presentarse a jugar con unos zapatos Footjoy y bolas Titleist.</t>
  </si>
  <si>
    <t>Credit Acceptance ofrece programas de financiación que posibilita a concesionarios de coches vender vehículos a los consumidores independientemente de su historial crediticio. Trabajan con una gran red de concesionarios por todo EE.UU. con los que tienen una relación de éxito sostenida en el tiempo. Sin la financiación de Credit Acceptance, los consumidores a menudo no pueden comprar vehículos, por lo que posibilitan que los concesionarios vendan coches que no venderían de otra forma. De cara a los consumidores ofrece dos beneficios importantes únicos por su modelo de negocio: 1) la oportunidad de mejorar sus vidas al mejorar su "credit score" y poder pasar a fuentes más tradicionales de financiación; 2) alinear los intereses del concesionario con los del consumidor, porque estos van cobrando conforme los consumidores van repagando el crédito. Por lo tanto, Credit Accceptance ofrece un producto necesario, con grandes beneficios secundarios y mediante un modelo de negocio único que ofrece un trato justo y alineación de intereses para las tres partes (consumidor, concesionario y prestamista). Esto les permite tener un fuerte poder de fijación de precios entre los compradores de coches que no tienen acceso a financiación tradicional y el poder de forzar a los concesionarios a aceptar unas condiciones algo más exigentes a cambio de captar nuevos clientes.</t>
  </si>
  <si>
    <t>La primera ventaja competitiva de American Express es su marca, que no tienen el resto de compañías de tarjetas (Visa, Mastercard y Discover). Un portador de una tarjeta de crédito American Express es inmediatemente reconocido socialmente como una persona de alto nivel económico. La fortaleza de la marca se va ampliando conforme la compañía va creciendo y va aumentando los beneficios para los portadores, que además suelen visibles para el resto de los ciudadanos (acceso a zonas VIP, billetes de avión en primera clase, beneficios en hoteles de renombre, etc). Otra ventaja es el efecto red: para tener éxito en el sector necesitas que tus tarjetas sean aceptadas en los comercios y en este concepto American Express por detrás de Visa y Mastercard (y siempre lo estará por su modelo de negocio más restrictivo y caro), pero tiene la red y escala necesaria a nivel mundial formando un oligopolio que no deja entrar a nuevos competidores. Por último, también tiene una ventaja de procesos o de modelo de negocio único: no sólo poseen la red de tarjetas como Visa y Mastercard, sino que tienen estructura financiera bancaria completa y tienen integración vertical en todo el proceso entre el poseedor de la tarjeta y el comercio donde se compra.</t>
  </si>
  <si>
    <t>Burford Capital es una compañía especializada en invertir en litigios. Se trata de un negocio complicado porque se necesita aunar experiencia legal con buenas capacidades de inversión, pero muy rentable y en fuerte crecimiento porque soluciona dos problemas estructurales que existen en la industria: 1) la forma de contabilizar los litigios para las grandes corporaciones y 2) la forma de cobro por horas por parte de los despachos de abogados. La principal ventaja competitiva de Burford es su gran tamaño y escala. Por ser líder mundial, suele ser el proveedor referencia para despachos y empresas que buscan financiar un litigio (sobre todo si ya han trabajado con Burford) y al ser mucho más grandes que sus competidores tienen capacidad para financiar casos más costosos. Esto les permite elegir qué casos financiar y quedarse con los que ofrecen mejor rentabilidad. También tienen ventaja para conseguir financiación a un coste menor mediante emisión de bonos y fácil acceso al mercado de capitales.</t>
  </si>
  <si>
    <t>Parker Hannifin es la compañía líder mundial en instrumentación industrial para control y movimiento. Su principal ventaja competitiva es la escala: Parker vende muchos productos diferentes a cada cliente y es el proveedor referencia (2/3 de las ventas son a clientes que compran 4 o más tecnologías de Parker). Además tiene una ventaja de efecto red a través de su red distribución mundial y una ventaja de costes de cambio por vender productos críticos de un coste relativamente bajo dentro de un sistema industrial. Por último, Parker es el principal consolidador del sector y está realizando adquisiciones que amplían su cuota de mercado y sus ventajas competitivas (la última ha sido Meggit, dentro del sector aeroespacial).</t>
  </si>
  <si>
    <t>Ryanair es la única aerolínea que tiene una ventaja competitiva, lo que hace que pueda prosperar en un sector fuertemente competitivo y donde es muy dificil tener buenos resultados. Para los clientes de las aerolíneas el precio es el claro factor diferencial a la hora de comprar un billete y Ryanair toma este hecho para centrar su estrategia: reducir los costes todo lo posible de forma obsesiva. Para esto emplean cada una de las estrategias posibles: comprar los aviones más baratos, contratar el presonal más barato, colocar los aviones en los lugares más baratos de los aeropuertos... Todo esto permite tener ofrecer los billetes de avión a los precios más competitivos del mercado y llenar fácilmente los aviones (tarea clave en esta industria para ser rentable). A partir de ahí, intentan publicitar y ofrecer todo tipo de productos añadidos a los pasajeros para incrementar las ventas. Este proceso hace que la imagen de la compañía quede muchas veces dañada de cara al cliente y es justo por eso que no es replicable por el resto de aerolíneas. Por último, Ryanair va poco a poco abriendo nuevas rutas y creciendo orgánicamente, lo que le hace ir cogiendo escala y ampliar su ventaja de costes.</t>
  </si>
  <si>
    <t>John Deere vende equipamiento industrial para agricultura. La compañía fue fundada hace 180 años y es la marca más respetada en todo el mundo, sinónimo de calidad y de tecnología punta. Esto les da un poder de fijación de precios frente a sus competidores y ser la compañía más rentable del sector con amplia diferencia, lo que les permite invertir más (x3-x4 al siguiente competidor) y seguir siendo teniendo la tecnología líder. Están integrados verticalmente y controlan toda la cadena de producción, teniendo presencia global y atención cercana al cliente. Los productos que venden son de un valor muy alto y críticos para el agricultor, que sabe que va a tener que pagar regularmente por mantenimiento y repuestos. Estos costes de cambio confieren a Deere una fuente de ingresos recurrente y le permiten alargar el ciclo de sus productos.</t>
  </si>
  <si>
    <t>Carlisle Companies es una empresa centenaria dedicada a materiales sintéticos premium para tejados. Se trata de tejados monocapas, fáciles de instalar, eficientes energéticamente, aislantes, resistentes al agua y duraderos (compromiso a 50 años). La demanda principal de estos productos es para reemplazar tejados existentes, lo que hace que la compañía sea menos cíclica que los comparables del sector. Carlisle tiene una ventaja competitiva de procesos que deriva de dos motivos: 1) concentración en el nicho de tejados premium, mientras que sus competidores son más generalistas y 2) concentración en ser un "pure player" de materiales, sin competir con distribuidores e instaladores (que son sus clientes) y no atacar al cliente final de forma directa. Esto permite que la la compañía tenga un fuerte poder de fijación de precios y en momentos malos del ciclo sean capaces de compensar las caídas en ventas con subidas de margen.</t>
  </si>
  <si>
    <t>SS&amp;C Technologies es la compañía líder mundial en administración de fondos de inversión. Proporciona software que permite la gestión y administración de front, middle y back-office. Tiene una fuerte ventaja competitiva de costes de cambio (con tasas de retención de clientes superiores al 95% de forma sostenida) porque sus productos se encuentran en la base de la estructura operacional de las gestoras de fondos. Además, proporcionan informes con validez legal que los fondos tienen que presentar obligatoriamente a los reguladores de una forma determinada, lo que añade otra ventaja competitiva secundaria de activos intangibles y hace todavía más fuertes los costes de cambio.</t>
  </si>
  <si>
    <t>Image 2</t>
  </si>
  <si>
    <t>Image 3</t>
  </si>
  <si>
    <t>https://raw.githubusercontent.com/Maksimnoether/Images/20257299893117a95a272a4b46c7f67fb3684aea/SSNC%20US%201.PNG</t>
  </si>
  <si>
    <t>https://raw.githubusercontent.com/Maksimnoether/Images/20257299893117a95a272a4b46c7f67fb3684aea/SSNC%20US%202.PNG</t>
  </si>
  <si>
    <t>https://raw.githubusercontent.com/Maksimnoether/Images/20257299893117a95a272a4b46c7f67fb3684aea/SSNC%20US%203.png</t>
  </si>
  <si>
    <t>ROCE &lt; 0%</t>
  </si>
  <si>
    <t>ROCE &lt; 10%</t>
  </si>
  <si>
    <t>ROCE &lt; 20%</t>
  </si>
  <si>
    <t>ROCE &lt; 30%</t>
  </si>
  <si>
    <t>ROCE &lt; 40%</t>
  </si>
  <si>
    <t>ROCE &lt; 50%</t>
  </si>
  <si>
    <t>ROCE &gt; 50%</t>
  </si>
  <si>
    <t>ROCE Normalizado</t>
  </si>
  <si>
    <t>https://raw.githubusercontent.com/Maksimnoether/Images/20257299893117a95a272a4b46c7f67fb3684aea/SHW%20US%201.PNG</t>
  </si>
  <si>
    <t>Competencia de Air Liquide y Linde. Player número 3.</t>
  </si>
  <si>
    <t>TSM US Equity</t>
  </si>
  <si>
    <t>BABA US Equity</t>
  </si>
  <si>
    <t>JD US Equity</t>
  </si>
  <si>
    <t>VIPS US Equity</t>
  </si>
  <si>
    <t>4732 JP Equity</t>
  </si>
  <si>
    <t>8035 JP Equity</t>
  </si>
  <si>
    <t>7974 JP Equity</t>
  </si>
  <si>
    <t>6857 JP Equity</t>
  </si>
  <si>
    <t>4684 JP Equity</t>
  </si>
  <si>
    <t>4733 JP Equity</t>
  </si>
  <si>
    <t>8697 JP Equity</t>
  </si>
  <si>
    <t>6869 JP Equity</t>
  </si>
  <si>
    <t>6861 JP Equity</t>
  </si>
  <si>
    <t>2412 JP Equity</t>
  </si>
  <si>
    <t>3038 JP Equity</t>
  </si>
  <si>
    <t>4483 JP Equity</t>
  </si>
  <si>
    <t>7564 JP Equity</t>
  </si>
  <si>
    <t>6036 JP Equity</t>
  </si>
  <si>
    <t>7741 JP Equity</t>
  </si>
  <si>
    <t>6920 JP Equity</t>
  </si>
  <si>
    <t>2914 JP Equity</t>
  </si>
  <si>
    <t>3923 JP Equity</t>
  </si>
  <si>
    <t>6544 JP Equity</t>
  </si>
  <si>
    <t>6146 JP Equity</t>
  </si>
  <si>
    <t>4686 JP Equity</t>
  </si>
  <si>
    <t>6273 JP Equity</t>
  </si>
  <si>
    <t>4063 JP Equity</t>
  </si>
  <si>
    <t>7309 JP Equity</t>
  </si>
  <si>
    <t>4716 JP Equity</t>
  </si>
  <si>
    <t>6098 JP Equity</t>
  </si>
  <si>
    <t>4519 JP Equity</t>
  </si>
  <si>
    <t>3769 JP Equity</t>
  </si>
  <si>
    <t>6028 JP Equity</t>
  </si>
  <si>
    <t>2154 JP Equity</t>
  </si>
  <si>
    <t>4722 JP Equity</t>
  </si>
  <si>
    <t>2181 JP Equity</t>
  </si>
  <si>
    <t>4816 JP Equity</t>
  </si>
  <si>
    <t>9715 JP Equity</t>
  </si>
  <si>
    <t>3148 JP Equity</t>
  </si>
  <si>
    <t>4587 JP Equity</t>
  </si>
  <si>
    <t>ERP sobre todo para contabilidad. Hardaware y software.</t>
  </si>
  <si>
    <t>Software contabilidad para PYMES</t>
  </si>
  <si>
    <t>Equipos de diagnóstico médico (hematología e inmunología). También provee sistemas informáticos y software asociado.</t>
  </si>
  <si>
    <t>Principal importador y distribuidor de comida en Japón</t>
  </si>
  <si>
    <t>Software para servicios médicos</t>
  </si>
  <si>
    <t>Cloud y consultoría IT</t>
  </si>
  <si>
    <t>Corte automatizado de precisión para sector semis.</t>
  </si>
  <si>
    <t>Software diversificado (educación, gobiernos y medicina).</t>
  </si>
  <si>
    <t>PVC, obleas de sicilio para semis, fotomáscaras para semis y siliconas.</t>
  </si>
  <si>
    <t>Parafarmacias</t>
  </si>
  <si>
    <t>FND US Equity</t>
  </si>
  <si>
    <t>388 HK Equity</t>
  </si>
  <si>
    <t>RTX US Equity</t>
  </si>
  <si>
    <t>NOC US Equity</t>
  </si>
  <si>
    <t>GD US Equity</t>
  </si>
  <si>
    <t>LHX US Equity</t>
  </si>
  <si>
    <t>HXSCL US Equity</t>
  </si>
  <si>
    <t>TCEHY US Equity</t>
  </si>
  <si>
    <t>LSEG LN Equity</t>
  </si>
  <si>
    <t>USS CO LTD</t>
  </si>
  <si>
    <t>TOKYO ELECTRON LTD</t>
  </si>
  <si>
    <t>NINTENDO CO LTD</t>
  </si>
  <si>
    <t>ADVANTEST CORP</t>
  </si>
  <si>
    <t>OBIC CO LTD</t>
  </si>
  <si>
    <t>OBIC BUSINESS CONSULTANTS</t>
  </si>
  <si>
    <t>JAPAN EXCHANGE GROUP INC</t>
  </si>
  <si>
    <t>SYSMEX CORP</t>
  </si>
  <si>
    <t>KEYENCE CORP</t>
  </si>
  <si>
    <t>BENEFIT ONE INC</t>
  </si>
  <si>
    <t>KOBE BUSSAN CO LTD</t>
  </si>
  <si>
    <t>JMDC INC</t>
  </si>
  <si>
    <t>WORKMAN CO LTD</t>
  </si>
  <si>
    <t>KEEPER TECHNICAL LABORATORY</t>
  </si>
  <si>
    <t>HOYA CORP</t>
  </si>
  <si>
    <t>LASERTEC CORP</t>
  </si>
  <si>
    <t>JAPAN TOBACCO INC</t>
  </si>
  <si>
    <t>RAKUS CO LTD</t>
  </si>
  <si>
    <t>JAPAN ELEVATOR SERVICE HOLDI</t>
  </si>
  <si>
    <t>DISCO CORP</t>
  </si>
  <si>
    <t>JUSTSYSTEMS CORP</t>
  </si>
  <si>
    <t>SMC CORP</t>
  </si>
  <si>
    <t>SHIN-ETSU CHEMICAL CO LTD</t>
  </si>
  <si>
    <t>SHIMANO INC</t>
  </si>
  <si>
    <t>ORACLE CORP JAPAN</t>
  </si>
  <si>
    <t>RECRUIT HOLDINGS CO LTD</t>
  </si>
  <si>
    <t>CHUGAI PHARMACEUTICAL CO LTD</t>
  </si>
  <si>
    <t>GMO PAYMENT GATEWAY INC</t>
  </si>
  <si>
    <t>TECHNOPRO HOLDINGS INC</t>
  </si>
  <si>
    <t>OPEN UP GROUP INC</t>
  </si>
  <si>
    <t>FUTURE CORP</t>
  </si>
  <si>
    <t>PERSOL HOLDINGS CO LTD</t>
  </si>
  <si>
    <t>TOEI ANIMATION CO LTD</t>
  </si>
  <si>
    <t>TRANSCOSMOS INC</t>
  </si>
  <si>
    <t>CREATE SD HOLDINGS CO</t>
  </si>
  <si>
    <t>PEPTIDREAM INC</t>
  </si>
  <si>
    <t>TAIWAN SEMICONDUCTOR-SP ADR</t>
  </si>
  <si>
    <t>ALIBABA GROUP HOLDING-SP ADR</t>
  </si>
  <si>
    <t>JD.COM INC-ADR</t>
  </si>
  <si>
    <t>VIPSHOP HOLDINGS LTD - ADR</t>
  </si>
  <si>
    <t>LONDON STOCK EXCHANGE GROUP</t>
  </si>
  <si>
    <t>FLOOR &amp; DECOR HOLDINGS INC-A</t>
  </si>
  <si>
    <t>HONG KONG EXCHANGES &amp; CLEAR</t>
  </si>
  <si>
    <t>RTX CORP</t>
  </si>
  <si>
    <t>NORTHROP GRUMMAN CORP</t>
  </si>
  <si>
    <t>GENERAL DYNAMICS CORP</t>
  </si>
  <si>
    <t>L3HARRIS TECHNOLOGIES INC</t>
  </si>
  <si>
    <t>SK HYNIX INC-GDS</t>
  </si>
  <si>
    <t>TENCENT HOLDINGS LTD-UNS ADR</t>
  </si>
  <si>
    <t>LMT US Equity</t>
  </si>
  <si>
    <t>LOCKHEED MARTIN CORP</t>
  </si>
  <si>
    <t>10/09/1999</t>
  </si>
  <si>
    <t>02/06/1980</t>
  </si>
  <si>
    <t>13/01/1962</t>
  </si>
  <si>
    <t>09/02/1983</t>
  </si>
  <si>
    <t>17/12/1998</t>
  </si>
  <si>
    <t>07/10/1999</t>
  </si>
  <si>
    <t>01/04/2004</t>
  </si>
  <si>
    <t>15/11/1995</t>
  </si>
  <si>
    <t>29/10/1987</t>
  </si>
  <si>
    <t>25/12/1989</t>
  </si>
  <si>
    <t>17/09/2004</t>
  </si>
  <si>
    <t>08/06/2006</t>
  </si>
  <si>
    <t>16/12/2019</t>
  </si>
  <si>
    <t>26/09/1997</t>
  </si>
  <si>
    <t>12/02/2015</t>
  </si>
  <si>
    <t>02/10/1961</t>
  </si>
  <si>
    <t>25/12/1990</t>
  </si>
  <si>
    <t>27/10/1994</t>
  </si>
  <si>
    <t>09/12/2015</t>
  </si>
  <si>
    <t>17/03/2017</t>
  </si>
  <si>
    <t>07/12/1999</t>
  </si>
  <si>
    <t>31/10/1989</t>
  </si>
  <si>
    <t>16/10/1997</t>
  </si>
  <si>
    <t>23/12/1987</t>
  </si>
  <si>
    <t>16/05/1949</t>
  </si>
  <si>
    <t>21/11/1972</t>
  </si>
  <si>
    <t>01/05/1973</t>
  </si>
  <si>
    <t>05/02/1999</t>
  </si>
  <si>
    <t>16/10/2014</t>
  </si>
  <si>
    <t>03/03/1956</t>
  </si>
  <si>
    <t>04/04/2005</t>
  </si>
  <si>
    <t>15/12/2014</t>
  </si>
  <si>
    <t>01/10/2008</t>
  </si>
  <si>
    <t>08/12/2000</t>
  </si>
  <si>
    <t>16/10/1992</t>
  </si>
  <si>
    <t>02/03/2009</t>
  </si>
  <si>
    <t>11/06/2013</t>
  </si>
  <si>
    <t>08/10/1997</t>
  </si>
  <si>
    <t>07/10/1997</t>
  </si>
  <si>
    <t>19/09/2014</t>
  </si>
  <si>
    <t>22/05/2014</t>
  </si>
  <si>
    <t>23/03/2012</t>
  </si>
  <si>
    <t>20/07/2001</t>
  </si>
  <si>
    <t>27/04/2017</t>
  </si>
  <si>
    <t>27/06/2000</t>
  </si>
  <si>
    <t>11/10/1961</t>
  </si>
  <si>
    <t>10/12/1951</t>
  </si>
  <si>
    <t>13/07/1955</t>
  </si>
  <si>
    <t>22/10/2008</t>
  </si>
  <si>
    <t>INDUSTRY_GROUP</t>
  </si>
  <si>
    <t>INDUSTRY_SUBGROUP</t>
  </si>
  <si>
    <t>INDUSTRY_SECTOR</t>
  </si>
  <si>
    <t>COUNTRY_FULL_NAME</t>
  </si>
  <si>
    <t>SBC/CFO</t>
  </si>
  <si>
    <t>SBC/OCF</t>
  </si>
  <si>
    <t>Software, hardaware, data analytics para sector transporte, especialmente trenes. Trabajan con todo el mundo, instituciónes importantes públicas y privadas.</t>
  </si>
  <si>
    <t>Broker seguros en Australia</t>
  </si>
  <si>
    <t>Gestoría para contabilidad, impuestos, etc. Local Australia. Muy muy buena pero muy pequeña</t>
  </si>
  <si>
    <t>CUST_TRR_RETURN_ANNUALIZED</t>
  </si>
  <si>
    <t>Plataforma marketplace de real state. Líder en Suecia con más del 90% de cuota de mercado.</t>
  </si>
  <si>
    <t>DEC2</t>
  </si>
  <si>
    <t>Líder en implantes cocleares con 60% de cuota de mercado. Inventor y única compañía que es pure player.</t>
  </si>
  <si>
    <t>Empresa australiana que realiza los prestigiosos tests IELTS sobre dominio del idioma inglés, junto con Cambridge University y British Council. Esta actividad representa aproximadamente 3/5 de las ventas de la compañía, mientras que 2/5 vienen de Student Placement. En Autralia y Nueva Zelanda estos tests son requisitio obligatorio para trabajar y obtener la residencia.</t>
  </si>
  <si>
    <t>Informes para créditos al consumo. Es líder por delante de Transunion y Equifax.</t>
  </si>
  <si>
    <t>Bróker de hipotecas, créditos y otras cosas. Rastreator…</t>
  </si>
  <si>
    <t>Isótopos y medicina nuclear. Only player focused (competitors J&amp;J, Novartis y Takeda).</t>
  </si>
  <si>
    <t>CAD, PLM (Product Lifecycle Management) y SLM (Service Lifecycle Management).</t>
  </si>
  <si>
    <t>Son dos compañías que aportan aprox 50-50: Vitas (cuidados de mayores) y Roto-Router (fontaneros). Roto-Router parece buena. Única compañía que ha hecho más de un 10% CAGR a 10, 20, 30, 40 y 50 años juntos con Pepsi, McDonals, Ei Lilly, Deere, Texas Instruments y Eaton.</t>
  </si>
  <si>
    <r>
      <t xml:space="preserve">Bolsa Nueva Zelanda. PEQUEÑA. </t>
    </r>
    <r>
      <rPr>
        <sz val="11"/>
        <color rgb="FFFF0000"/>
        <rFont val="Open Sans"/>
        <family val="2"/>
      </rPr>
      <t>Márgenes decrecientes los 2 ultimos años pero por incremento de D&amp;A,.</t>
    </r>
  </si>
  <si>
    <r>
      <t xml:space="preserve">Calentadores de agua para residencial y comercial. 75% North America y expansión por emergentes (China sobre todo y ahora India también). Expansión también en Water Treatment. Venden a distribuidores mayorístas 50% (Ferguson, HD Supply, Reece Group, WinSupply) y a Retail 50% (Lowes, True Value, Do it Best). Dividend King 30 años. FCF conversion 100% y recompras. </t>
    </r>
    <r>
      <rPr>
        <sz val="11"/>
        <color rgb="FFFF0000"/>
        <rFont val="Open Sans"/>
        <family val="2"/>
      </rPr>
      <t>De acuerdo con todo, presión márgenes en resto de 2023 según guidance (incr. costes)</t>
    </r>
  </si>
  <si>
    <r>
      <t>Hacen cables de todo tipo.</t>
    </r>
    <r>
      <rPr>
        <sz val="11"/>
        <color rgb="FFFF0000"/>
        <rFont val="Open Sans"/>
        <family val="2"/>
      </rPr>
      <t xml:space="preserve"> Sus clientes son wholesale. Incremento de márgenes brutal y ROIC en 2021, por eso la media 5Y es tan alta. Parece que es principalmente por el incremento de demanda de cobre (ej: Data Centers, Renewables).</t>
    </r>
  </si>
  <si>
    <t>Humidificadores y distintos aparatos y sistemas para respirar adecuadamente, tanto centros hospitalarios como home. También centrados en bebés.</t>
  </si>
  <si>
    <r>
      <t xml:space="preserve">Software </t>
    </r>
    <r>
      <rPr>
        <sz val="11"/>
        <color rgb="FFFF0000"/>
        <rFont val="Open Sans"/>
        <family val="2"/>
      </rPr>
      <t>horizontal y vertical</t>
    </r>
    <r>
      <rPr>
        <sz val="11"/>
        <color theme="1"/>
        <rFont val="Open Sans"/>
        <family val="2"/>
      </rPr>
      <t xml:space="preserve"> y servicios para energía, agua y comunicaciones. </t>
    </r>
    <r>
      <rPr>
        <sz val="11"/>
        <color rgb="FFFF0000"/>
        <rFont val="Open Sans"/>
        <family val="2"/>
      </rPr>
      <t>Para mí esta está al límite de estar fuera del universo, no le veo moat a medio plazo.</t>
    </r>
  </si>
  <si>
    <r>
      <t xml:space="preserve">Human resources services. </t>
    </r>
    <r>
      <rPr>
        <sz val="11"/>
        <color rgb="FFFF0000"/>
        <rFont val="Open Sans"/>
        <family val="2"/>
      </rPr>
      <t>Servicios de consultoria estrategica y corporativa</t>
    </r>
  </si>
  <si>
    <r>
      <t xml:space="preserve">Modelado 3d y similar de edificios para ingenieros/arquitectos. Recurring 71%. Hacen Design Management 60% y Process Management 30%. Venden a Aena, BNP Paribas, Autodesk, ArcelorMittal, ciudades como Amsterdam o Gothernburg… </t>
    </r>
    <r>
      <rPr>
        <sz val="11"/>
        <color rgb="FFFF0000"/>
        <rFont val="Open Sans"/>
        <family val="2"/>
      </rPr>
      <t>Muy activos en adquisiciones, puede afectar el nuevo capital cost paradigm?.</t>
    </r>
  </si>
  <si>
    <t>Ciberseguridad y digital sovereign (service). Lider en Alemania.</t>
  </si>
  <si>
    <r>
      <t>Parecido a Rollins.</t>
    </r>
    <r>
      <rPr>
        <sz val="11"/>
        <color rgb="FFFF0000"/>
        <rFont val="Open Sans"/>
        <family val="2"/>
      </rPr>
      <t xml:space="preserve"> Venden control de pestes (líder mundial?), hygiene de locales. Creciendo mucho en NA</t>
    </r>
  </si>
  <si>
    <r>
      <t xml:space="preserve">Comida para llevar, sandwiches, productos horneados, etc. 100% UK. </t>
    </r>
    <r>
      <rPr>
        <sz val="11"/>
        <color rgb="FFFF0000"/>
        <rFont val="Open Sans"/>
        <family val="2"/>
      </rPr>
      <t>CAGR 10% y tienen toda la deuda a CP siempre (1-2y), habría que ver como se refinancian en el '24 que les vence todo y si mantienen el ROCE &gt;20% en los próximos años con el incrreased Capital Cost.</t>
    </r>
  </si>
  <si>
    <r>
      <t xml:space="preserve">Soluciones eléctricas, de seguridad e infraestructura. Adquisiciones y marcas propias Atkore. Transición energética e infra digital. Gran parte del crecimiento es por precio. </t>
    </r>
    <r>
      <rPr>
        <sz val="11"/>
        <color rgb="FFFF0000"/>
        <rFont val="Open Sans"/>
        <family val="2"/>
      </rPr>
      <t>Asumir CFO el 100% del Net Income, a eso ajustar adquisiones, capex +-4% de Sales, stock repurchase, para el FCF.</t>
    </r>
  </si>
  <si>
    <r>
      <t xml:space="preserve">Franquicias. Compraventa de ropa y artículos musicales de segunda mano a través de 5 marcas. </t>
    </r>
    <r>
      <rPr>
        <sz val="11"/>
        <color rgb="FFFF0000"/>
        <rFont val="Open Sans"/>
        <family val="2"/>
      </rPr>
      <t>No hay presentaciones. Parece buen negocio que le falta un poco de aceleración de crecimiento. Falta dato cuota de mercado.</t>
    </r>
  </si>
  <si>
    <t>2 Segmentos: 1) Vivisol: medicotechnical asistance (home care) y 2) gases &amp; services para industrias alimenticia, manufacturera, agricultura y gases medicinales para hospitales</t>
  </si>
  <si>
    <t>Proporcionan herramientas de software que ayudan a desarrolladores de software. Tienen unos márgenes mayores (20-30% EBIT como objetivo estratégico). Operan en 70 industrias.</t>
  </si>
  <si>
    <t>Lavado de coches</t>
  </si>
  <si>
    <t>KSPI LI Equity</t>
  </si>
  <si>
    <t>UBER US Equity</t>
  </si>
  <si>
    <t>SNOW US Equity</t>
  </si>
  <si>
    <t>ARM US Equity</t>
  </si>
  <si>
    <t>FVRR US Equity</t>
  </si>
  <si>
    <t>INMD US Equity</t>
  </si>
  <si>
    <t>CYBR US Equity</t>
  </si>
  <si>
    <t>TLSY IT Equity</t>
  </si>
  <si>
    <t>FROG US Equity</t>
  </si>
  <si>
    <t>MNDY US Equity</t>
  </si>
  <si>
    <t>FBRT IT Equity</t>
  </si>
  <si>
    <t>WIX US Equity</t>
  </si>
  <si>
    <t>GLRS IT Equity</t>
  </si>
  <si>
    <t>NVMI US Equity</t>
  </si>
  <si>
    <t>ITRN US Equity</t>
  </si>
  <si>
    <t>TDRN IT Equity</t>
  </si>
  <si>
    <t>ICL IT Equity</t>
  </si>
  <si>
    <t>CAMT US Equity</t>
  </si>
  <si>
    <t>MTRN IT Equity</t>
  </si>
  <si>
    <t>ESLT IT Equity</t>
  </si>
  <si>
    <t>MBLY US Equity</t>
  </si>
  <si>
    <t>GLBE US Equity</t>
  </si>
  <si>
    <t>CHKP US Equity</t>
  </si>
  <si>
    <t>PLUS LN Equity</t>
  </si>
  <si>
    <t>SWITZERLAND</t>
  </si>
  <si>
    <t>SWEDEN</t>
  </si>
  <si>
    <t>JAPAN</t>
  </si>
  <si>
    <t>TAIWAN</t>
  </si>
  <si>
    <t>HONG KONG</t>
  </si>
  <si>
    <t>Retail-Automobile</t>
  </si>
  <si>
    <t>CHINA</t>
  </si>
  <si>
    <t>Tools-Hand Held</t>
  </si>
  <si>
    <t>Respiratory Products</t>
  </si>
  <si>
    <t>Medical-Outptnt/Home Med</t>
  </si>
  <si>
    <t>ISRAEL</t>
  </si>
  <si>
    <t>KAZAKHSTAN</t>
  </si>
  <si>
    <t>Wire&amp;Cable Products</t>
  </si>
  <si>
    <t>Retail-Floor Coverings</t>
  </si>
  <si>
    <t>ICELAND</t>
  </si>
  <si>
    <t>Electronic Parts Distrib</t>
  </si>
  <si>
    <t>Shipbuilding</t>
  </si>
  <si>
    <t>Auto Repair Centers</t>
  </si>
  <si>
    <t>SOUTH KOREA</t>
  </si>
  <si>
    <t>Internet Applic Sftwr</t>
  </si>
  <si>
    <t>Home Furnishings</t>
  </si>
  <si>
    <t>Appliances</t>
  </si>
  <si>
    <t>Housewares</t>
  </si>
  <si>
    <t>Auto-Med&amp;Heavy Duty Trks</t>
  </si>
  <si>
    <t>Athletic Equipment</t>
  </si>
  <si>
    <t>Pharmacy Services</t>
  </si>
  <si>
    <t>Casino Services</t>
  </si>
  <si>
    <t>Internet Telephony</t>
  </si>
  <si>
    <t>Computers-Other</t>
  </si>
  <si>
    <t>Lottery Services</t>
  </si>
  <si>
    <t>Audio/Video Products</t>
  </si>
  <si>
    <t>Consumer Products-Misc</t>
  </si>
  <si>
    <t>Food Service</t>
  </si>
  <si>
    <t>Food-Catering</t>
  </si>
  <si>
    <t>Telephone-Integrated</t>
  </si>
  <si>
    <t>Oil Refining&amp;Marketing</t>
  </si>
  <si>
    <t>Travel Services</t>
  </si>
  <si>
    <t>Advertising Agencies</t>
  </si>
  <si>
    <t>Cable/Satellite TV</t>
  </si>
  <si>
    <t>Bldg&amp;Construct Prod-Misc</t>
  </si>
  <si>
    <t>Footwear&amp;Related Apparel</t>
  </si>
  <si>
    <t>Leisure&amp;Rec Products</t>
  </si>
  <si>
    <t>Motorcycle/Motor Scooter</t>
  </si>
  <si>
    <t>Music</t>
  </si>
  <si>
    <t>Finance-Mtge Loan/Banker</t>
  </si>
  <si>
    <t>Coffee</t>
  </si>
  <si>
    <t>Vitamins&amp;Nutrition Prod</t>
  </si>
  <si>
    <t>Filtration/Separat Prod</t>
  </si>
  <si>
    <t>Multi-line Insurance</t>
  </si>
  <si>
    <t>Lasers-Syst/Components</t>
  </si>
  <si>
    <t>Computers-Memory Devices</t>
  </si>
  <si>
    <t>E-Marketing/Info</t>
  </si>
  <si>
    <t>Retail-Misc/Diversified</t>
  </si>
  <si>
    <t>Internet Connectiv Svcs</t>
  </si>
  <si>
    <t>Retail-Regnl Dept Store</t>
  </si>
  <si>
    <t>Electronic Secur Devices</t>
  </si>
  <si>
    <t>MRI/Medical Diag Imaging</t>
  </si>
  <si>
    <t>Bicycle Manufacturing</t>
  </si>
  <si>
    <t>Banks</t>
  </si>
  <si>
    <t>Commer Banks Non-US</t>
  </si>
  <si>
    <t>Energy-Alternate Sources</t>
  </si>
  <si>
    <t>Office/Business Equip</t>
  </si>
  <si>
    <t>Office Automation&amp;Equip</t>
  </si>
  <si>
    <t>Textiles</t>
  </si>
  <si>
    <t>Textile-Products</t>
  </si>
  <si>
    <t>Investment Companies</t>
  </si>
  <si>
    <t>Invest Comp - Resources</t>
  </si>
  <si>
    <t>Home Builders</t>
  </si>
  <si>
    <t>Bldg-Residential/Commer</t>
  </si>
  <si>
    <t>Utilities</t>
  </si>
  <si>
    <t>Electric</t>
  </si>
  <si>
    <t>Electric-Transmission</t>
  </si>
  <si>
    <t>Electric-Distribution</t>
  </si>
  <si>
    <t>Steel Pipe&amp;Tube</t>
  </si>
  <si>
    <t>Platinum</t>
  </si>
  <si>
    <t>Power Conv/Supply Equip</t>
  </si>
  <si>
    <t>Real Estate Oper/Develop</t>
  </si>
  <si>
    <t>Hazardous Waste Disposal</t>
  </si>
  <si>
    <t>Lighting Products&amp;Sys</t>
  </si>
  <si>
    <t>Machinery-Electric Util</t>
  </si>
  <si>
    <t>Office Supplies&amp;Forms</t>
  </si>
  <si>
    <t>Recycling</t>
  </si>
  <si>
    <t>CZECH</t>
  </si>
  <si>
    <t>Electronics-Military</t>
  </si>
  <si>
    <t>Water Treatment Systems</t>
  </si>
  <si>
    <t>Agricultural Operations</t>
  </si>
  <si>
    <t>Recreational Vehicles</t>
  </si>
  <si>
    <t>Bldg Prod-Wood</t>
  </si>
  <si>
    <t>Publishing-Newspapers</t>
  </si>
  <si>
    <t>Pollution Control</t>
  </si>
  <si>
    <t>Building-Heavy Construct</t>
  </si>
  <si>
    <t>Publishing-Books</t>
  </si>
  <si>
    <t>GREECE</t>
  </si>
  <si>
    <t>Bldg Prod-Light Fixtures</t>
  </si>
  <si>
    <t>Intimate Apparel</t>
  </si>
  <si>
    <t>Food-Meat Products</t>
  </si>
  <si>
    <t>Photo Equipment&amp;Supplies</t>
  </si>
  <si>
    <t>Drug Delivery Systems</t>
  </si>
  <si>
    <t>Cellular Telecom</t>
  </si>
  <si>
    <t>ROMANIA</t>
  </si>
  <si>
    <t>Therapeutics</t>
  </si>
  <si>
    <t>Food-Dairy Products</t>
  </si>
  <si>
    <t>Food-Wholesale/Distrib</t>
  </si>
  <si>
    <t>Ultra Sound Imaging Sys</t>
  </si>
  <si>
    <t>Fiduciary Banks</t>
  </si>
  <si>
    <t>HUNGARY</t>
  </si>
  <si>
    <t>Disposable Medical Prod</t>
  </si>
  <si>
    <t>Retail-Home Furnishings</t>
  </si>
  <si>
    <t>Internet Infrastr Sftwr</t>
  </si>
  <si>
    <t>Industr Audio&amp;Video Prod</t>
  </si>
  <si>
    <t>Finance-Leasing Compan</t>
  </si>
  <si>
    <t>Electronic Design Automa</t>
  </si>
  <si>
    <t>Identification Sys/Dev</t>
  </si>
  <si>
    <t>B2B/E-Commerce</t>
  </si>
  <si>
    <t>Optical Recognition Equi</t>
  </si>
  <si>
    <t>Optical Supplies</t>
  </si>
  <si>
    <t>Retail-Propane Distrib</t>
  </si>
  <si>
    <t>Retail-Variety Store</t>
  </si>
  <si>
    <t>Retail-Pet Food&amp;Supplies</t>
  </si>
  <si>
    <t>Security Services</t>
  </si>
  <si>
    <t>Internet Financial Svcs</t>
  </si>
  <si>
    <t>Software Tools</t>
  </si>
  <si>
    <t>Protection-Safety</t>
  </si>
  <si>
    <t>Communications Software</t>
  </si>
  <si>
    <t>Educational Software</t>
  </si>
  <si>
    <t>Whsing&amp;Harbor Trans Serv</t>
  </si>
  <si>
    <t>Diversified</t>
  </si>
  <si>
    <t>Holding Companies-Divers</t>
  </si>
  <si>
    <t>Diversified Operations</t>
  </si>
  <si>
    <t>Motion Pictures&amp;Services</t>
  </si>
  <si>
    <t>Retail-Appliances</t>
  </si>
  <si>
    <t>22/10/1996</t>
  </si>
  <si>
    <t>11/04/2000</t>
  </si>
  <si>
    <t>28/07/2000</t>
  </si>
  <si>
    <t>15/10/2020</t>
  </si>
  <si>
    <t>16/09/2020</t>
  </si>
  <si>
    <t>14/09/2023</t>
  </si>
  <si>
    <t>10/05/2019</t>
  </si>
  <si>
    <t>06/11/2013</t>
  </si>
  <si>
    <t>04/08/2023</t>
  </si>
  <si>
    <t>13/06/2019</t>
  </si>
  <si>
    <t>10/06/2021</t>
  </si>
  <si>
    <t>01/11/1995</t>
  </si>
  <si>
    <t>01/02/1981</t>
  </si>
  <si>
    <t>05/05/1990</t>
  </si>
  <si>
    <t>08/08/2019</t>
  </si>
  <si>
    <t>24/09/2014</t>
  </si>
  <si>
    <t>03/06/2018</t>
  </si>
  <si>
    <t>28/09/2005</t>
  </si>
  <si>
    <t>01/02/1995</t>
  </si>
  <si>
    <t>10/12/1996</t>
  </si>
  <si>
    <t>26/10/2022</t>
  </si>
  <si>
    <t>12/05/2021</t>
  </si>
  <si>
    <t>24/07/2013</t>
  </si>
  <si>
    <t>NAME</t>
  </si>
  <si>
    <t>NOVO NORDISK A/S-B</t>
  </si>
  <si>
    <t>TECHNOLOGY ONE LTD</t>
  </si>
  <si>
    <t>JOHNS LYNG GROUP LTD</t>
  </si>
  <si>
    <t>REA GROUP LTD</t>
  </si>
  <si>
    <t>SUPPLY NETWORK LTD</t>
  </si>
  <si>
    <t>WISETECH GLOBAL LTD</t>
  </si>
  <si>
    <t>DICKER DATA LTD</t>
  </si>
  <si>
    <t>NEMETSCHEK SE</t>
  </si>
  <si>
    <t>KUEHNE + NAGEL INTL AG-REG</t>
  </si>
  <si>
    <t>PWR HOLDINGS LTD</t>
  </si>
  <si>
    <t>COLOPLAST-B</t>
  </si>
  <si>
    <t>ACCENTURE PLC-CL A</t>
  </si>
  <si>
    <t>KEYWORDS STUDIOS PLC</t>
  </si>
  <si>
    <t>CSL LTD</t>
  </si>
  <si>
    <t>CTS EVENTIM AG &amp; CO KGAA</t>
  </si>
  <si>
    <t>GENMAB A/S</t>
  </si>
  <si>
    <t>DR ING HC F PORSCHE AG</t>
  </si>
  <si>
    <t>SARTORIUS AG</t>
  </si>
  <si>
    <t>CARL ZEISS MEDITEC AG - BR</t>
  </si>
  <si>
    <t>ARB CORP LTD</t>
  </si>
  <si>
    <t>ALTIUM LTD</t>
  </si>
  <si>
    <t>CHEMOMETEC A/S</t>
  </si>
  <si>
    <t>SPOTIFY TECHNOLOGY SA</t>
  </si>
  <si>
    <t>ATOSS SOFTWARE AG</t>
  </si>
  <si>
    <t>PRO MEDICUS LTD</t>
  </si>
  <si>
    <t>CORTICEIRA AMORIM SA</t>
  </si>
  <si>
    <t>STEADFAST GROUP LTD</t>
  </si>
  <si>
    <t>MAINFREIGHT LTD</t>
  </si>
  <si>
    <t>AMADEUS FIRE AG</t>
  </si>
  <si>
    <t>DEUTSCHE BOERSE AG</t>
  </si>
  <si>
    <t>FORTNOX AB</t>
  </si>
  <si>
    <t>AUTO PARTNER SA</t>
  </si>
  <si>
    <t>LIFCO AB-B SHS</t>
  </si>
  <si>
    <t>AUB GROUP LTD</t>
  </si>
  <si>
    <t>BECHTLE AG</t>
  </si>
  <si>
    <t>SECTRA AB-B SHS</t>
  </si>
  <si>
    <t>CARSALES.COM LTD</t>
  </si>
  <si>
    <t>ASX LTD</t>
  </si>
  <si>
    <t>JB HI-FI LTD</t>
  </si>
  <si>
    <t>CIE FINANCIERE RICHEMO-A REG</t>
  </si>
  <si>
    <t>KELLY PARTNERS GROUP HOLDING</t>
  </si>
  <si>
    <t>VITEC SOFTWARE GROUP AB-B SH</t>
  </si>
  <si>
    <t>IDP EDUCATION LTD</t>
  </si>
  <si>
    <t>PSC INSURANCE GROUP LTD</t>
  </si>
  <si>
    <t>AVANZA BANK HOLDING AB</t>
  </si>
  <si>
    <t>EVOLUTION AB</t>
  </si>
  <si>
    <t>EUROFINS SCIENTIFIC</t>
  </si>
  <si>
    <t>FUCHS SE</t>
  </si>
  <si>
    <t>SIMCORP A/S</t>
  </si>
  <si>
    <t>COCHLEAR LTD</t>
  </si>
  <si>
    <t>NIB HOLDINGS LTD</t>
  </si>
  <si>
    <t>STRAUMANN HOLDING AG-REG</t>
  </si>
  <si>
    <t>ATLAS COPCO AB-A SHS</t>
  </si>
  <si>
    <t>SCHINDLER HOLDING-PART CERT</t>
  </si>
  <si>
    <t>HEMNET GROUP AB</t>
  </si>
  <si>
    <t>PDD HOLDINGS INC</t>
  </si>
  <si>
    <t>EXPERIAN PLC</t>
  </si>
  <si>
    <t>PARADOX INTERACTIVE AB</t>
  </si>
  <si>
    <t>FLATEXDEGIRO AG</t>
  </si>
  <si>
    <t>MTU AERO ENGINES AG</t>
  </si>
  <si>
    <t>ROCHE HOLDING AG-GENUSSCHEIN</t>
  </si>
  <si>
    <t>RYANAIR HOLDINGS PLC</t>
  </si>
  <si>
    <t>ECKERT &amp; ZIEGLER STRAHLEN UN</t>
  </si>
  <si>
    <t>SCANDINAVIAN TOBACCO GROUP A</t>
  </si>
  <si>
    <t>CHR HANSEN HOLDING A/S</t>
  </si>
  <si>
    <t>NOVOZYMES A/S-B SHARES</t>
  </si>
  <si>
    <t>ALTRI SGPS SA</t>
  </si>
  <si>
    <t>KAMBI GROUP PLC</t>
  </si>
  <si>
    <t>BETTER COLLECTIVE A/S</t>
  </si>
  <si>
    <t>FLUTTER ENTERTAINMENT PLC-DI</t>
  </si>
  <si>
    <t>BETSSON AB-B</t>
  </si>
  <si>
    <t>KINDRED GROUP PLC</t>
  </si>
  <si>
    <t>BRDR A &amp; O JOHANSEN AS-B</t>
  </si>
  <si>
    <t>HMS NETWORKS AB</t>
  </si>
  <si>
    <t>INFICON HOLDING AG-REG</t>
  </si>
  <si>
    <t>ADDTECH AB-B SHARES</t>
  </si>
  <si>
    <t>NEXUS AG</t>
  </si>
  <si>
    <t>NOVA LTD</t>
  </si>
  <si>
    <t>CAMTEK LTD</t>
  </si>
  <si>
    <t>CHECK POINT SOFTWARE TECH</t>
  </si>
  <si>
    <t>JSC KASPI.KZ GDR-REG S</t>
  </si>
  <si>
    <t>SNOWFLAKE INC-CLASS A</t>
  </si>
  <si>
    <t>ARM HOLDINGS PLC</t>
  </si>
  <si>
    <t>EMS-CHEMIE HOLDING AG-REG</t>
  </si>
  <si>
    <t>VAT GROUP AG</t>
  </si>
  <si>
    <t>NZX LTD</t>
  </si>
  <si>
    <t>FISHER &amp; PAYKEL HEALTHCARE C</t>
  </si>
  <si>
    <t>HANSEN TECHNOLOGIES LTD</t>
  </si>
  <si>
    <t>BTS GROUP AB-B SHARES</t>
  </si>
  <si>
    <t>UBER TECHNOLOGIES INC</t>
  </si>
  <si>
    <t>NIBE INDUSTRIER AB-B SHS</t>
  </si>
  <si>
    <t>SONOVA HOLDING AG-REG</t>
  </si>
  <si>
    <t>ADDNODE GROUP AB</t>
  </si>
  <si>
    <t>SECUNET SECURITY NETWORKS AG</t>
  </si>
  <si>
    <t>DATAGROUP SE</t>
  </si>
  <si>
    <t>CODAN LTD</t>
  </si>
  <si>
    <t>INTER CARS SA</t>
  </si>
  <si>
    <t>BRIM HF</t>
  </si>
  <si>
    <t>VITROLIFE AB</t>
  </si>
  <si>
    <t>COMET HOLDING AG-REG</t>
  </si>
  <si>
    <t>ROYAL UNIBREW</t>
  </si>
  <si>
    <t>LONZA GROUP AG-REG</t>
  </si>
  <si>
    <t>INTERROLL HOLDING AG-REG</t>
  </si>
  <si>
    <t>BUCHER INDUSTRIES AG-REG</t>
  </si>
  <si>
    <t>WIX.COM LTD</t>
  </si>
  <si>
    <t>NAGARRO SE</t>
  </si>
  <si>
    <t>SGS SA-REG</t>
  </si>
  <si>
    <t>SWECO AB-B SHS</t>
  </si>
  <si>
    <t>BASLER AG</t>
  </si>
  <si>
    <t>NORTH MEDIA AS</t>
  </si>
  <si>
    <t>BAYERISCHE MOTOREN WERKE AG</t>
  </si>
  <si>
    <t>NOTE AB</t>
  </si>
  <si>
    <t>BREVILLE GROUP LTD</t>
  </si>
  <si>
    <t>HEXATRONIC GROUP AB</t>
  </si>
  <si>
    <t>DINO POLSKA SA</t>
  </si>
  <si>
    <t>NEUCA SA</t>
  </si>
  <si>
    <t>ARISTOCRAT LEISURE LTD</t>
  </si>
  <si>
    <t>BAHNHOF AB-B SHS</t>
  </si>
  <si>
    <t>LOTTO24</t>
  </si>
  <si>
    <t>EPIROC AB-A</t>
  </si>
  <si>
    <t>RATIONAL AG</t>
  </si>
  <si>
    <t>HEXAGON AB-B SHS</t>
  </si>
  <si>
    <t>NAVIGATOR CO SA/THE</t>
  </si>
  <si>
    <t>CORPORATE TRAVEL MANAGEMENT</t>
  </si>
  <si>
    <t>APA GROUP</t>
  </si>
  <si>
    <t>INSTALCO AB</t>
  </si>
  <si>
    <t>LIBERTY MEDIA CORP-CL A NEW</t>
  </si>
  <si>
    <t>KINGSPAN GROUP PLC</t>
  </si>
  <si>
    <t>BEIERSDORF AG</t>
  </si>
  <si>
    <t>PUMA SE</t>
  </si>
  <si>
    <t>ADIDAS AG</t>
  </si>
  <si>
    <t>NESTLE SA-REG</t>
  </si>
  <si>
    <t>NEW WORK SE</t>
  </si>
  <si>
    <t>RVRC HOLDING AB</t>
  </si>
  <si>
    <t>ALS LTD</t>
  </si>
  <si>
    <t>CTT SYSTEMS AB</t>
  </si>
  <si>
    <t>LEM HOLDING SA-REG</t>
  </si>
  <si>
    <t>BRENNTAG SE</t>
  </si>
  <si>
    <t>SEEK LTD</t>
  </si>
  <si>
    <t>CELLAVISION AB</t>
  </si>
  <si>
    <t>BIOGAIA AB-B SHS</t>
  </si>
  <si>
    <t>BIOTAGE AB</t>
  </si>
  <si>
    <t>SILDARVINNSLAN HF</t>
  </si>
  <si>
    <t>STS HOLDING SA</t>
  </si>
  <si>
    <t>TECAN GROUP AG-REG</t>
  </si>
  <si>
    <t>AXFOOD AB</t>
  </si>
  <si>
    <t>DELEGAT GROUP LTD</t>
  </si>
  <si>
    <t>JERONIMO MARTINS</t>
  </si>
  <si>
    <t>SKELLERUP HOLDINGS LTD</t>
  </si>
  <si>
    <t>TRANE TECHNOLOGIES PLC</t>
  </si>
  <si>
    <t>DEMANT A/S</t>
  </si>
  <si>
    <t>DOMINO'S PIZZA ENTERPRISES L</t>
  </si>
  <si>
    <t>MEDTRONIC PLC</t>
  </si>
  <si>
    <t>SURGICAL SCIENCE SWEDEN AB</t>
  </si>
  <si>
    <t>OEM INTERNATIONAL AB-B SHS</t>
  </si>
  <si>
    <t>SMARTGROUP CORP LTD</t>
  </si>
  <si>
    <t>GRUPA PRACUJ SA</t>
  </si>
  <si>
    <t>SCOUT24 SE</t>
  </si>
  <si>
    <t>SUPER RETAIL GROUP LTD</t>
  </si>
  <si>
    <t>SYMRISE AG</t>
  </si>
  <si>
    <t>BAPCOR LTD</t>
  </si>
  <si>
    <t>ALLGEIER SE</t>
  </si>
  <si>
    <t>HARVEY NORMAN HOLDINGS LTD</t>
  </si>
  <si>
    <t>GETINGE AB-B SHS</t>
  </si>
  <si>
    <t>MATAS A/S</t>
  </si>
  <si>
    <t>PANDORA A/S</t>
  </si>
  <si>
    <t>LOVISA HOLDINGS LTD</t>
  </si>
  <si>
    <t>ADESSO SE</t>
  </si>
  <si>
    <t>IPH LTD</t>
  </si>
  <si>
    <t>ROBERT HALF INC</t>
  </si>
  <si>
    <t>ZOOPLUS SE</t>
  </si>
  <si>
    <t>COMPUGROUP MEDICAL SE &amp; CO K</t>
  </si>
  <si>
    <t>SONIC HEALTHCARE LTD</t>
  </si>
  <si>
    <t>FIVERR INTERNATIONAL LTD</t>
  </si>
  <si>
    <t>JFROG LTD</t>
  </si>
  <si>
    <t>MONDAY.COM LTD</t>
  </si>
  <si>
    <t>FMS ENTERPRISES MIGUN LTD</t>
  </si>
  <si>
    <t>NICE LTD</t>
  </si>
  <si>
    <t>PARTNERS GROUP HOLDING AG</t>
  </si>
  <si>
    <t>DOM DEVELOPMENT SA</t>
  </si>
  <si>
    <t>PEXA GROUP LTD</t>
  </si>
  <si>
    <t>SEMAPA-SOCIEDADE DE INVESTIM</t>
  </si>
  <si>
    <t>BROCKHAUS TECHNOLOGIES AG</t>
  </si>
  <si>
    <t>ARISE AB</t>
  </si>
  <si>
    <t>MO-BRUK J MOKRZYCKI LTD</t>
  </si>
  <si>
    <t>TROAX GROUP AB</t>
  </si>
  <si>
    <t>GEBERIT AG-REG</t>
  </si>
  <si>
    <t>VILLEROY &amp; BOCH AG-PREF</t>
  </si>
  <si>
    <t>HENKEL AG &amp; CO KGAA VOR-PREF</t>
  </si>
  <si>
    <t>MERCEDES-BENZ GROUP AG</t>
  </si>
  <si>
    <t>PHILIP MORRIS CR AS</t>
  </si>
  <si>
    <t>APTIV PLC</t>
  </si>
  <si>
    <t>BEFESA SA</t>
  </si>
  <si>
    <t>PORSCHE AUTOMOBIL HLDG-PRF</t>
  </si>
  <si>
    <t>L'OCCITANE INTERNATIONAL SA</t>
  </si>
  <si>
    <t>SWEDISH ORPHAN BIOVITRUM AB</t>
  </si>
  <si>
    <t>BUFAB AB</t>
  </si>
  <si>
    <t>TEQNION AB</t>
  </si>
  <si>
    <t>H LUNDBECK A/S</t>
  </si>
  <si>
    <t>NORDIC PAPER HOLDING AB</t>
  </si>
  <si>
    <t>GARRETT MOTION INC</t>
  </si>
  <si>
    <t>AP MOLLER-MAERSK A/S-B</t>
  </si>
  <si>
    <t>MEDCAP AB</t>
  </si>
  <si>
    <t>MAYR-MELNHOF KARTON AG</t>
  </si>
  <si>
    <t>THULE GROUP AB/THE</t>
  </si>
  <si>
    <t>PLEJD AB</t>
  </si>
  <si>
    <t>ORORA LTD</t>
  </si>
  <si>
    <t>VANTAGE TOWERS AG</t>
  </si>
  <si>
    <t>JUNGFRAUBAHN HOLDING AG-REG</t>
  </si>
  <si>
    <t>CHOCOLADEFABRIKEN LINDT-REG</t>
  </si>
  <si>
    <t>ERICSSON LM-B SHS</t>
  </si>
  <si>
    <t>CARLSBERG AS-B</t>
  </si>
  <si>
    <t>AURIZON HOLDINGS LTD</t>
  </si>
  <si>
    <t>PROFOTO HOLDING AB</t>
  </si>
  <si>
    <t>STRABAG SE-BR</t>
  </si>
  <si>
    <t>MEDIBANK PRIVATE LTD</t>
  </si>
  <si>
    <t>ASSA ABLOY AB-B</t>
  </si>
  <si>
    <t>GULLBERG &amp; JANSSON AB</t>
  </si>
  <si>
    <t>STEMMER IMAGING AG</t>
  </si>
  <si>
    <t>COCA-COLA HBC AG-DI</t>
  </si>
  <si>
    <t>JAMES HARDIE INDUSTRIES-CDI</t>
  </si>
  <si>
    <t>KERRY GROUP PLC-A</t>
  </si>
  <si>
    <t>NTG NORDIC TRANSPORT GROUP A</t>
  </si>
  <si>
    <t>DIGI COMMUNICATIONS NV</t>
  </si>
  <si>
    <t>CLINUVEL PHARMACEUTICALS LTD</t>
  </si>
  <si>
    <t>INPOST SA</t>
  </si>
  <si>
    <t>A2 MILK CO LTD</t>
  </si>
  <si>
    <t>EUROEYES INTERNATIONAL EYE C</t>
  </si>
  <si>
    <t>MAREL HF</t>
  </si>
  <si>
    <t>FM MATTSSON MORA GROUP AB</t>
  </si>
  <si>
    <t>NCAB GROUP AB</t>
  </si>
  <si>
    <t>NOVARTIS AG-REG</t>
  </si>
  <si>
    <t>MONASH IVF GROUP LTD</t>
  </si>
  <si>
    <t>NORDIC WATERPROOFING HOLD AB</t>
  </si>
  <si>
    <t>MERCK KGAA</t>
  </si>
  <si>
    <t>OLGERDIN EGILL SKALLAGRIMS H</t>
  </si>
  <si>
    <t>FBD HOLDINGS PLC</t>
  </si>
  <si>
    <t>ALLEGION PLC</t>
  </si>
  <si>
    <t>KOPPARBERGS BRYGGERI AB-B</t>
  </si>
  <si>
    <t>NETCOMPANY GROUP AS</t>
  </si>
  <si>
    <t>SENSIRION HOLDING AG</t>
  </si>
  <si>
    <t>DERMAPHARM HOLDING SE</t>
  </si>
  <si>
    <t>COMPUTERSHARE LTD</t>
  </si>
  <si>
    <t>WARSAW STOCK EXCHANGE</t>
  </si>
  <si>
    <t>GIVAUDAN-REG</t>
  </si>
  <si>
    <t>RICHTER GEDEON NYRT</t>
  </si>
  <si>
    <t>BAYER AG-REG</t>
  </si>
  <si>
    <t>ADDLIFE AB-B</t>
  </si>
  <si>
    <t>JAZZ PHARMACEUTICALS PLC</t>
  </si>
  <si>
    <t>COLLINS FOODS LTD</t>
  </si>
  <si>
    <t>DSM BV</t>
  </si>
  <si>
    <t>ALK-ABELLO A/S</t>
  </si>
  <si>
    <t>X-TRADE BROKERS DOM MAKLERSK</t>
  </si>
  <si>
    <t>SDIPTECH AB - B</t>
  </si>
  <si>
    <t>AERCAP HOLDINGS NV</t>
  </si>
  <si>
    <t>NICK SCALI LTD</t>
  </si>
  <si>
    <t>TRIVAGO NV - ADR</t>
  </si>
  <si>
    <t>REECE LTD</t>
  </si>
  <si>
    <t>PERMASCAND TOP HOLDING AB</t>
  </si>
  <si>
    <t>HAGAR HF</t>
  </si>
  <si>
    <t>SIEMENS HEALTHINEERS AG</t>
  </si>
  <si>
    <t>USU SOFTWARE AG</t>
  </si>
  <si>
    <t>JENOPTIK AG</t>
  </si>
  <si>
    <t>MICHAEL HILL INTERNATIONAL L</t>
  </si>
  <si>
    <t>MEDACTA GROUP SA</t>
  </si>
  <si>
    <t>HUGO BOSS AG  -ORD</t>
  </si>
  <si>
    <t>ALLEGRO.EU SA</t>
  </si>
  <si>
    <t>BRAVIDA HOLDING AB</t>
  </si>
  <si>
    <t>WESFARMERS LTD</t>
  </si>
  <si>
    <t>JOBINDEX A/S</t>
  </si>
  <si>
    <t>KONTRON AG</t>
  </si>
  <si>
    <t>DEDICARE AB-B</t>
  </si>
  <si>
    <t>PRAEMIUM LTD</t>
  </si>
  <si>
    <t>SMARTPAY HOLDINGS LTD</t>
  </si>
  <si>
    <t>NORDNET AB PUBL</t>
  </si>
  <si>
    <t>ADAIRS LTD</t>
  </si>
  <si>
    <t>B3 CONSULTING GROUP AB</t>
  </si>
  <si>
    <t>IRESS LTD</t>
  </si>
  <si>
    <t>SWEDENCARE AB</t>
  </si>
  <si>
    <t>DOMAIN HOLDINGS AUSTRALIA LT</t>
  </si>
  <si>
    <t>LOOMIS AB</t>
  </si>
  <si>
    <t>OPEN LENDING CORP</t>
  </si>
  <si>
    <t>PUSHPAY HOLDINGS LTD</t>
  </si>
  <si>
    <t>LIME TECHNOLOGIES AB</t>
  </si>
  <si>
    <t>LIVECHAT SOFTWARE SA</t>
  </si>
  <si>
    <t>TRUECALLER AB-B</t>
  </si>
  <si>
    <t>PORT OF TAURANGA LTD</t>
  </si>
  <si>
    <t>OPTER AB</t>
  </si>
  <si>
    <t>UPSALES TECHNOLOGY AB</t>
  </si>
  <si>
    <t>CBRAIN A/S</t>
  </si>
  <si>
    <t>TEAMVIEWER SE</t>
  </si>
  <si>
    <t>INMODE LTD</t>
  </si>
  <si>
    <t>CYBERARK SOFTWARE LTD/ISRAEL</t>
  </si>
  <si>
    <t>TELSYS LTD</t>
  </si>
  <si>
    <t>GLOBRANDS LTD</t>
  </si>
  <si>
    <t>ITURAN LOCATION AND CONTROL</t>
  </si>
  <si>
    <t>TADIRAN GROUP LTD</t>
  </si>
  <si>
    <t>ICL GROUP LTD</t>
  </si>
  <si>
    <t>MAYTRONICS LTD</t>
  </si>
  <si>
    <t>ELBIT SYSTEMS LTD</t>
  </si>
  <si>
    <t>MOBILEYE GLOBAL INC-A</t>
  </si>
  <si>
    <t>GLOBAL-E ONLINE LTD</t>
  </si>
  <si>
    <t>PLUS500 LTD</t>
  </si>
  <si>
    <t>1540TER US Equity</t>
  </si>
  <si>
    <t>1473COH AU Equity</t>
  </si>
  <si>
    <t>1597PDD US Equity</t>
  </si>
  <si>
    <t>1599EXPN LN Equity</t>
  </si>
  <si>
    <t>1608PDX SS Equity</t>
  </si>
  <si>
    <t>1604PYPL US Equity</t>
  </si>
  <si>
    <t>1644CARR US Equity</t>
  </si>
  <si>
    <t>1456MSA US Equity</t>
  </si>
  <si>
    <t>1521GWW US Equity</t>
  </si>
  <si>
    <t>1538RLI US Equity</t>
  </si>
  <si>
    <t>1580RMD US Equity</t>
  </si>
  <si>
    <t>1595WST US Equity</t>
  </si>
  <si>
    <t>1619PTC US Equity</t>
  </si>
  <si>
    <t>1418KEYS US Equity</t>
  </si>
  <si>
    <t>1513CHE US Equity</t>
  </si>
  <si>
    <t>1400VACN SW Equity</t>
  </si>
  <si>
    <t>Bolsa Nueva Zelanda. PEQUEÑA. Márgenes decrecientes los 2 ultimos años pero por incremento de D&amp;A,.</t>
  </si>
  <si>
    <t>Calentadores de agua para residencial y comercial. 75% North America y expansión por emergentes (China sobre todo y ahora India también). Expansión también en Water Treatment. Venden a distribuidores mayorístas 50% (Ferguson, HD Supply, Reece Group, WinSupply) y a Retail 50% (Lowes, True Value, Do it Best). Dividend King 30 años. FCF conversion 100% y recompras. De acuerdo con todo, presión márgenes en resto de 2023 según guidance (incr. costes)</t>
  </si>
  <si>
    <t>1419AOS US Equity</t>
  </si>
  <si>
    <t>Hacen cables de todo tipo. Sus clientes son wholesale. Incremento de márgenes brutal y ROIC en 2021, por eso la media 5Y es tan alta. Parece que es principalmente por el incremento de demanda de cobre (ej: Data Centers, Renewables).</t>
  </si>
  <si>
    <t>1467WIRE US Equity</t>
  </si>
  <si>
    <t>1588FPH NZ Equity</t>
  </si>
  <si>
    <t>Franquicias. Compraventa de ropa y artículos musicales de segunda mano a través de 5 marcas. No hay presentaciones. Parece buen negocio que le falta un poco de aceleración de crecimiento. Falta dato cuota de mercado.</t>
  </si>
  <si>
    <t>1594WINA US Equity</t>
  </si>
  <si>
    <t>Software horizontal y vertical y servicios para energía, agua y comunicaciones. Para mí esta está al límite de estar fuera del universo, no le veo moat a medio plazo.</t>
  </si>
  <si>
    <t>1617HSN AU Equity</t>
  </si>
  <si>
    <t>Human resources services. Servicios de consultoria estrategica y corporativa</t>
  </si>
  <si>
    <t>1621BTSB SS Equity</t>
  </si>
  <si>
    <t>1466AM FP Equity</t>
  </si>
  <si>
    <t>1549DOCS US Equity</t>
  </si>
  <si>
    <t>Peso en cartera</t>
  </si>
  <si>
    <t>Peso RV</t>
  </si>
  <si>
    <t>Peso RV (6.30%)</t>
  </si>
  <si>
    <t>EUROPE</t>
  </si>
  <si>
    <t xml:space="preserve"> </t>
  </si>
  <si>
    <t>Distribuidor líder. Adquisiciones. Márgenes bajos.</t>
  </si>
  <si>
    <t>Grandes en Europa. Distribuidor. Hacen un poco de todo (desde biomedical hasta pinturas). Buena pero no excelente.</t>
  </si>
  <si>
    <t>NICE US Equity</t>
  </si>
  <si>
    <t>Igual que Upwork</t>
  </si>
  <si>
    <t>Nicho en capas protectoras para pintura de vehículos.</t>
  </si>
  <si>
    <t>Recambios para autobus y camión en Australia.</t>
  </si>
  <si>
    <t>First and foremost, we operate at the quality end of the aftermarket</t>
  </si>
  <si>
    <t>Similar a Autozone.</t>
  </si>
  <si>
    <t>Sistemas de refrigeración para vehículos. Centrados en sectores de alto rendimiento (coches y motos de carreras por ejemplo). Defensa, OEMs, aviación, etc.</t>
  </si>
  <si>
    <t>RBA CN Equity</t>
  </si>
  <si>
    <t>RITCHIE BROS AUCTIONEERS</t>
  </si>
  <si>
    <t>RB GLOBAL INC</t>
  </si>
  <si>
    <t xml:space="preserve">Dicker Data es el distribuidor de IT líder en Australia y Nueva Zelanda. Son mercados oligopolísticos con tres compañías. Su ventaja competitiva es el efecto red y las economías de escala, que permiten ofrecer los precios más competitivos y la mejor atención al cliente. </t>
  </si>
  <si>
    <t>Fastenal es el distribuidor líder en USA de productos de ferretería y seguridad para industria y construcción. Su principal ventaja competitiva es el efecto red combinada con las economías de escala y las localizaciones cercanas al consumidor. Esto permite que la compañía sea la más competitiva en precio y servicios dentro de este nicho de mercado.</t>
  </si>
  <si>
    <t>Watsco es el distribuidor líder de aparatos de aire acondicionado en USA, donde dobla en cuota de mercado al siguiente competidor. Su principal ventaja competitiva es el efecto red combinada con las economías de escala y las localizaciones cercanas al consumidor. Esto permite que la compañía sea la más competitiva en precio y servicios dentro de este nicho de mercado.</t>
  </si>
  <si>
    <t>WW Grainger es el distribuidor líder de MRO (mantenimiento, reparación y operación) en USA. Su principal ventaja competitiva es el efecto red combinada con las economías de escala y las localizaciones cercanas al consumidor. Esto permite que la compañía sea la más competitiva en precio y servicios dentro de este nicho de mercado.</t>
  </si>
  <si>
    <t>Cosas para el hogar. Fontanería, electricidad, carpintería, etc. Muy bien pero pequeña.</t>
  </si>
  <si>
    <t>Ferguson es el distribuidor líder para fontanería, fabricación y remodelación de edificios en USA. Su principal ventaja competitiva es el efecto red combinada con las economías de escala y las localizaciones cercanas al consumidor. Esto permite que la compañía sea la más competitiva en precio y servicios dentro de este nicho de mercado.</t>
  </si>
  <si>
    <t>Pool es el distribuidor líder en USA de productos para piscinas, formando prácticamente un monopolio. Su principal ventaja competitiva es el efecto red combinada con las economías de escala y las localizaciones cercanas al consumidor. Esto permite que la compañía sea la más competitiva en precio y servicios dentro de este nicho de mercado.</t>
  </si>
  <si>
    <t>Limpiafondos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</si>
</sst>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 #,##0.00_-;_-* &quot;-&quot;??_-;_-@_-"/>
    <numFmt numFmtId="164" formatCode="0.0"/>
    <numFmt numFmtId="165" formatCode="0.0%"/>
    <numFmt numFmtId="166" formatCode="_-* #,##0\ _€_-;\-* #,##0\ _€_-;_-* &quot;-&quot;??\ _€_-;_-@_-"/>
    <numFmt numFmtId="167" formatCode="_-* #,##0.0\ _€_-;\-* #,##0.0\ _€_-;_-* &quot;-&quot;??\ _€_-;_-@_-"/>
    <numFmt numFmtId="168" formatCode="_-* #,##0_-;\-* #,##0_-;_-* &quot;-&quot;??_-;_-@_-"/>
  </numFmts>
  <fonts count="12" x14ac:knownFonts="1">
    <font>
      <sz val="11"/>
      <color theme="1"/>
      <name val="Open Sans"/>
      <family val="2"/>
    </font>
    <font>
      <sz val="11"/>
      <color theme="1"/>
      <name val="Open Sans"/>
      <family val="2"/>
    </font>
    <font>
      <sz val="11"/>
      <name val="Open Sans"/>
      <family val="2"/>
    </font>
    <font>
      <b/>
      <sz val="11"/>
      <color theme="1"/>
      <name val="Calibri"/>
      <family val="2"/>
      <scheme val="minor"/>
    </font>
    <font>
      <sz val="11"/>
      <name val="Calibri"/>
      <family val="2"/>
      <scheme val="minor"/>
    </font>
    <font>
      <b/>
      <sz val="11"/>
      <color theme="1"/>
      <name val="Open Sans"/>
      <family val="2"/>
    </font>
    <font>
      <b/>
      <sz val="11"/>
      <name val="Calibri"/>
      <family val="2"/>
      <scheme val="minor"/>
    </font>
    <font>
      <b/>
      <sz val="11"/>
      <color theme="0"/>
      <name val="Calibri"/>
      <family val="2"/>
      <scheme val="minor"/>
    </font>
    <font>
      <sz val="11"/>
      <color theme="1"/>
      <name val="Calibri"/>
      <family val="2"/>
      <scheme val="minor"/>
    </font>
    <font>
      <sz val="11"/>
      <color theme="0"/>
      <name val="Calibri"/>
      <family val="2"/>
      <scheme val="minor"/>
    </font>
    <font>
      <sz val="11"/>
      <color rgb="FFFF0000"/>
      <name val="Open Sans"/>
      <family val="2"/>
    </font>
    <font>
      <b/>
      <sz val="14"/>
      <color theme="1"/>
      <name val="Calibri"/>
      <family val="2"/>
      <scheme val="minor"/>
    </font>
  </fonts>
  <fills count="12">
    <fill>
      <patternFill patternType="none"/>
    </fill>
    <fill>
      <patternFill patternType="gray125"/>
    </fill>
    <fill>
      <patternFill patternType="solid">
        <fgColor theme="7" tint="0.79998168889431442"/>
        <bgColor indexed="64"/>
      </patternFill>
    </fill>
    <fill>
      <patternFill patternType="solid">
        <fgColor theme="9" tint="0.79998168889431442"/>
        <bgColor indexed="64"/>
      </patternFill>
    </fill>
    <fill>
      <patternFill patternType="solid">
        <fgColor theme="6" tint="0.59999389629810485"/>
        <bgColor indexed="64"/>
      </patternFill>
    </fill>
    <fill>
      <patternFill patternType="solid">
        <fgColor theme="8" tint="0.79998168889431442"/>
        <bgColor indexed="64"/>
      </patternFill>
    </fill>
    <fill>
      <patternFill patternType="solid">
        <fgColor theme="9"/>
        <bgColor indexed="64"/>
      </patternFill>
    </fill>
    <fill>
      <patternFill patternType="solid">
        <fgColor rgb="FFFF0000"/>
        <bgColor indexed="64"/>
      </patternFill>
    </fill>
    <fill>
      <patternFill patternType="solid">
        <fgColor rgb="FF7030A0"/>
        <bgColor indexed="64"/>
      </patternFill>
    </fill>
    <fill>
      <patternFill patternType="solid">
        <fgColor theme="0"/>
        <bgColor indexed="64"/>
      </patternFill>
    </fill>
    <fill>
      <patternFill patternType="solid">
        <fgColor theme="0" tint="-0.249977111117893"/>
        <bgColor indexed="64"/>
      </patternFill>
    </fill>
    <fill>
      <patternFill patternType="solid">
        <fgColor theme="2"/>
        <bgColor indexed="64"/>
      </patternFill>
    </fill>
  </fills>
  <borders count="16">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auto="1"/>
      </right>
      <top/>
      <bottom/>
      <diagonal/>
    </border>
    <border>
      <left style="medium">
        <color auto="1"/>
      </left>
      <right style="medium">
        <color auto="1"/>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s>
  <cellStyleXfs count="6">
    <xf numFmtId="0" fontId="0" fillId="0" borderId="0"/>
    <xf numFmtId="43"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cellStyleXfs>
  <cellXfs count="198">
    <xf numFmtId="0" fontId="0" fillId="0" borderId="0" xfId="0"/>
    <xf numFmtId="9" fontId="3" fillId="2" borderId="1" xfId="2" applyFont="1" applyFill="1" applyBorder="1" applyAlignment="1">
      <alignment horizontal="center" vertical="center" wrapText="1"/>
    </xf>
    <xf numFmtId="9" fontId="3" fillId="2" borderId="2" xfId="2" applyFont="1" applyFill="1" applyBorder="1" applyAlignment="1">
      <alignment horizontal="center" vertical="center" wrapText="1"/>
    </xf>
    <xf numFmtId="1" fontId="3" fillId="2" borderId="2" xfId="0" applyNumberFormat="1" applyFont="1" applyFill="1" applyBorder="1" applyAlignment="1">
      <alignment horizontal="center" vertical="center" wrapText="1"/>
    </xf>
    <xf numFmtId="164" fontId="3" fillId="2" borderId="2" xfId="0" applyNumberFormat="1" applyFont="1" applyFill="1" applyBorder="1" applyAlignment="1">
      <alignment horizontal="center" vertical="center" wrapText="1"/>
    </xf>
    <xf numFmtId="164" fontId="3" fillId="2" borderId="2" xfId="2" applyNumberFormat="1" applyFont="1" applyFill="1" applyBorder="1" applyAlignment="1">
      <alignment horizontal="center" vertical="center" wrapText="1"/>
    </xf>
    <xf numFmtId="166" fontId="3" fillId="3" borderId="2" xfId="1" applyNumberFormat="1" applyFont="1" applyFill="1" applyBorder="1" applyAlignment="1">
      <alignment horizontal="center" vertical="center" wrapText="1"/>
    </xf>
    <xf numFmtId="164" fontId="3" fillId="4" borderId="2" xfId="0" applyNumberFormat="1" applyFont="1" applyFill="1" applyBorder="1" applyAlignment="1">
      <alignment horizontal="center" vertical="center" wrapText="1"/>
    </xf>
    <xf numFmtId="0" fontId="3" fillId="5" borderId="2" xfId="0" applyFont="1" applyFill="1" applyBorder="1" applyAlignment="1">
      <alignment horizontal="center" vertical="center" wrapText="1"/>
    </xf>
    <xf numFmtId="0" fontId="3" fillId="5" borderId="3" xfId="0" applyFont="1" applyFill="1" applyBorder="1" applyAlignment="1">
      <alignment horizontal="center" vertical="center" wrapText="1"/>
    </xf>
    <xf numFmtId="0" fontId="2" fillId="6" borderId="0" xfId="0" applyFont="1" applyFill="1"/>
    <xf numFmtId="9" fontId="0" fillId="6" borderId="0" xfId="2" applyFont="1" applyFill="1"/>
    <xf numFmtId="1" fontId="0" fillId="6" borderId="0" xfId="2" applyNumberFormat="1" applyFont="1" applyFill="1"/>
    <xf numFmtId="1" fontId="0" fillId="6" borderId="0" xfId="0" applyNumberFormat="1" applyFill="1"/>
    <xf numFmtId="164" fontId="0" fillId="6" borderId="0" xfId="0" applyNumberFormat="1" applyFill="1"/>
    <xf numFmtId="165" fontId="0" fillId="6" borderId="0" xfId="2" applyNumberFormat="1" applyFont="1" applyFill="1"/>
    <xf numFmtId="166" fontId="0" fillId="6" borderId="0" xfId="1" applyNumberFormat="1" applyFont="1" applyFill="1"/>
    <xf numFmtId="0" fontId="0" fillId="6" borderId="0" xfId="0" applyFill="1"/>
    <xf numFmtId="9" fontId="0" fillId="0" borderId="0" xfId="0" applyNumberFormat="1"/>
    <xf numFmtId="9" fontId="0" fillId="6" borderId="0" xfId="0" applyNumberFormat="1" applyFill="1"/>
    <xf numFmtId="165" fontId="0" fillId="0" borderId="0" xfId="2" applyNumberFormat="1" applyFont="1"/>
    <xf numFmtId="2" fontId="0" fillId="0" borderId="0" xfId="0" applyNumberFormat="1"/>
    <xf numFmtId="0" fontId="3" fillId="5" borderId="0" xfId="0" applyFont="1" applyFill="1" applyAlignment="1">
      <alignment horizontal="center" vertical="center" wrapText="1"/>
    </xf>
    <xf numFmtId="0" fontId="3" fillId="0" borderId="0" xfId="0" applyFont="1"/>
    <xf numFmtId="0" fontId="5" fillId="0" borderId="0" xfId="0" applyFont="1"/>
    <xf numFmtId="167" fontId="0" fillId="0" borderId="0" xfId="1" applyNumberFormat="1" applyFont="1" applyFill="1"/>
    <xf numFmtId="0" fontId="6" fillId="0" borderId="0" xfId="0" applyFont="1"/>
    <xf numFmtId="0" fontId="6" fillId="6" borderId="0" xfId="0" applyFont="1" applyFill="1"/>
    <xf numFmtId="0" fontId="0" fillId="7" borderId="0" xfId="0" applyFill="1"/>
    <xf numFmtId="164" fontId="4" fillId="7" borderId="0" xfId="0" applyNumberFormat="1" applyFont="1" applyFill="1"/>
    <xf numFmtId="0" fontId="3" fillId="7" borderId="0" xfId="0" applyFont="1" applyFill="1"/>
    <xf numFmtId="0" fontId="4" fillId="7" borderId="0" xfId="0" applyFont="1" applyFill="1"/>
    <xf numFmtId="0" fontId="6" fillId="7" borderId="0" xfId="0" applyFont="1" applyFill="1"/>
    <xf numFmtId="9" fontId="3" fillId="2" borderId="0" xfId="2" applyFont="1" applyFill="1" applyBorder="1" applyAlignment="1">
      <alignment horizontal="center" vertical="center" wrapText="1"/>
    </xf>
    <xf numFmtId="0" fontId="8" fillId="0" borderId="0" xfId="0" applyFont="1"/>
    <xf numFmtId="0" fontId="8" fillId="0" borderId="4" xfId="0" applyFont="1" applyBorder="1"/>
    <xf numFmtId="0" fontId="8" fillId="0" borderId="0" xfId="0" applyFont="1" applyAlignment="1">
      <alignment wrapText="1"/>
    </xf>
    <xf numFmtId="9" fontId="8" fillId="0" borderId="0" xfId="2" applyFont="1"/>
    <xf numFmtId="1" fontId="8" fillId="0" borderId="0" xfId="0" applyNumberFormat="1" applyFont="1"/>
    <xf numFmtId="1" fontId="8" fillId="0" borderId="4" xfId="0" applyNumberFormat="1" applyFont="1" applyBorder="1"/>
    <xf numFmtId="164" fontId="8" fillId="0" borderId="0" xfId="0" applyNumberFormat="1" applyFont="1"/>
    <xf numFmtId="164" fontId="8" fillId="0" borderId="4" xfId="0" applyNumberFormat="1" applyFont="1" applyBorder="1"/>
    <xf numFmtId="2" fontId="8" fillId="0" borderId="4" xfId="0" applyNumberFormat="1" applyFont="1" applyBorder="1"/>
    <xf numFmtId="168" fontId="8" fillId="0" borderId="0" xfId="1" applyNumberFormat="1" applyFont="1"/>
    <xf numFmtId="168" fontId="8" fillId="0" borderId="4" xfId="1" applyNumberFormat="1" applyFont="1" applyBorder="1"/>
    <xf numFmtId="165" fontId="8" fillId="0" borderId="5" xfId="2" applyNumberFormat="1" applyFont="1" applyBorder="1"/>
    <xf numFmtId="9" fontId="3" fillId="2" borderId="6" xfId="2" applyFont="1" applyFill="1" applyBorder="1" applyAlignment="1">
      <alignment horizontal="center" vertical="center" wrapText="1"/>
    </xf>
    <xf numFmtId="9" fontId="3" fillId="2" borderId="7" xfId="2" applyFont="1" applyFill="1" applyBorder="1" applyAlignment="1">
      <alignment horizontal="center" vertical="center" wrapText="1"/>
    </xf>
    <xf numFmtId="9" fontId="3" fillId="2" borderId="8" xfId="2" applyFont="1" applyFill="1" applyBorder="1" applyAlignment="1">
      <alignment horizontal="center" vertical="center" wrapText="1"/>
    </xf>
    <xf numFmtId="166" fontId="3" fillId="3" borderId="7" xfId="1" applyNumberFormat="1" applyFont="1" applyFill="1" applyBorder="1" applyAlignment="1">
      <alignment horizontal="center" vertical="center" wrapText="1"/>
    </xf>
    <xf numFmtId="166" fontId="3" fillId="3" borderId="8" xfId="1"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3" fillId="5" borderId="8" xfId="0" applyFont="1" applyFill="1" applyBorder="1" applyAlignment="1">
      <alignment horizontal="center" vertical="center" wrapText="1"/>
    </xf>
    <xf numFmtId="164" fontId="3" fillId="4" borderId="7" xfId="0" applyNumberFormat="1" applyFont="1" applyFill="1" applyBorder="1" applyAlignment="1">
      <alignment horizontal="center" vertical="center" wrapText="1"/>
    </xf>
    <xf numFmtId="164" fontId="3" fillId="4" borderId="8" xfId="0" applyNumberFormat="1" applyFont="1" applyFill="1" applyBorder="1" applyAlignment="1">
      <alignment horizontal="center" vertical="center" wrapText="1"/>
    </xf>
    <xf numFmtId="164" fontId="3" fillId="4" borderId="9" xfId="0" applyNumberFormat="1" applyFont="1" applyFill="1" applyBorder="1" applyAlignment="1">
      <alignment horizontal="center" vertical="center" wrapText="1"/>
    </xf>
    <xf numFmtId="164" fontId="3" fillId="4" borderId="6" xfId="0" applyNumberFormat="1" applyFont="1" applyFill="1" applyBorder="1" applyAlignment="1">
      <alignment horizontal="center" vertical="center" wrapText="1"/>
    </xf>
    <xf numFmtId="164" fontId="7" fillId="8" borderId="9" xfId="0" applyNumberFormat="1" applyFont="1" applyFill="1" applyBorder="1" applyAlignment="1">
      <alignment horizontal="center" vertical="center" wrapText="1"/>
    </xf>
    <xf numFmtId="0" fontId="8" fillId="0" borderId="7" xfId="0" applyFont="1" applyBorder="1"/>
    <xf numFmtId="0" fontId="9" fillId="0" borderId="7" xfId="0" applyFont="1" applyBorder="1"/>
    <xf numFmtId="0" fontId="8" fillId="0" borderId="10" xfId="0" applyFont="1" applyBorder="1"/>
    <xf numFmtId="168" fontId="8" fillId="0" borderId="7" xfId="1" applyNumberFormat="1" applyFont="1" applyBorder="1"/>
    <xf numFmtId="168" fontId="3" fillId="2" borderId="0" xfId="1" applyNumberFormat="1" applyFont="1" applyFill="1" applyBorder="1" applyAlignment="1">
      <alignment horizontal="center" vertical="center" wrapText="1"/>
    </xf>
    <xf numFmtId="168" fontId="9" fillId="0" borderId="7" xfId="1" applyNumberFormat="1" applyFont="1" applyFill="1" applyBorder="1"/>
    <xf numFmtId="168" fontId="3" fillId="3" borderId="7" xfId="1" applyNumberFormat="1" applyFont="1" applyFill="1" applyBorder="1" applyAlignment="1">
      <alignment horizontal="center" vertical="center" wrapText="1"/>
    </xf>
    <xf numFmtId="168" fontId="3" fillId="3" borderId="8" xfId="1" applyNumberFormat="1" applyFont="1" applyFill="1" applyBorder="1" applyAlignment="1">
      <alignment horizontal="center" vertical="center" wrapText="1"/>
    </xf>
    <xf numFmtId="2" fontId="8" fillId="0" borderId="7" xfId="0" applyNumberFormat="1" applyFont="1" applyBorder="1"/>
    <xf numFmtId="2" fontId="3" fillId="2" borderId="9" xfId="2" applyNumberFormat="1" applyFont="1" applyFill="1" applyBorder="1" applyAlignment="1">
      <alignment horizontal="center" vertical="center" wrapText="1"/>
    </xf>
    <xf numFmtId="2" fontId="8" fillId="0" borderId="4" xfId="2" applyNumberFormat="1" applyFont="1" applyBorder="1"/>
    <xf numFmtId="9" fontId="0" fillId="0" borderId="0" xfId="2" applyFont="1"/>
    <xf numFmtId="49" fontId="0" fillId="0" borderId="0" xfId="0" applyNumberFormat="1"/>
    <xf numFmtId="9" fontId="0" fillId="7" borderId="0" xfId="2" applyFont="1" applyFill="1"/>
    <xf numFmtId="165" fontId="0" fillId="0" borderId="0" xfId="2" applyNumberFormat="1" applyFont="1" applyFill="1"/>
    <xf numFmtId="9" fontId="0" fillId="0" borderId="0" xfId="2" applyFont="1" applyFill="1"/>
    <xf numFmtId="0" fontId="0" fillId="0" borderId="0" xfId="0" applyFill="1"/>
    <xf numFmtId="9" fontId="0" fillId="0" borderId="0" xfId="0" applyNumberFormat="1" applyFill="1"/>
    <xf numFmtId="0" fontId="2" fillId="0" borderId="0" xfId="0" applyFont="1" applyFill="1"/>
    <xf numFmtId="1" fontId="0" fillId="0" borderId="0" xfId="2" applyNumberFormat="1" applyFont="1" applyFill="1"/>
    <xf numFmtId="1" fontId="0" fillId="0" borderId="0" xfId="0" applyNumberFormat="1" applyFill="1"/>
    <xf numFmtId="164" fontId="0" fillId="0" borderId="0" xfId="0" applyNumberFormat="1" applyFill="1"/>
    <xf numFmtId="166" fontId="0" fillId="0" borderId="0" xfId="1" applyNumberFormat="1" applyFont="1" applyFill="1"/>
    <xf numFmtId="164" fontId="0" fillId="0" borderId="0" xfId="2" applyNumberFormat="1" applyFont="1" applyFill="1"/>
    <xf numFmtId="0" fontId="0" fillId="0" borderId="12" xfId="0" applyFill="1" applyBorder="1"/>
    <xf numFmtId="0" fontId="0" fillId="0" borderId="13" xfId="0" applyFill="1" applyBorder="1"/>
    <xf numFmtId="0" fontId="0" fillId="0" borderId="14" xfId="0" applyFill="1" applyBorder="1"/>
    <xf numFmtId="0" fontId="0" fillId="0" borderId="10" xfId="0" applyFill="1" applyBorder="1"/>
    <xf numFmtId="0" fontId="0" fillId="0" borderId="0" xfId="0" applyFill="1" applyBorder="1"/>
    <xf numFmtId="0" fontId="0" fillId="0" borderId="4" xfId="0" applyFill="1" applyBorder="1"/>
    <xf numFmtId="0" fontId="0" fillId="0" borderId="6" xfId="0" applyFill="1" applyBorder="1"/>
    <xf numFmtId="0" fontId="0" fillId="0" borderId="7" xfId="0" applyFill="1" applyBorder="1"/>
    <xf numFmtId="0" fontId="0" fillId="0" borderId="8" xfId="0" applyFill="1" applyBorder="1"/>
    <xf numFmtId="0" fontId="2" fillId="0" borderId="14" xfId="0" applyFont="1" applyFill="1" applyBorder="1"/>
    <xf numFmtId="0" fontId="2" fillId="0" borderId="4" xfId="0" applyFont="1" applyFill="1" applyBorder="1"/>
    <xf numFmtId="0" fontId="2" fillId="0" borderId="8" xfId="0" applyFont="1" applyFill="1" applyBorder="1"/>
    <xf numFmtId="9" fontId="0" fillId="0" borderId="12" xfId="2" applyFont="1" applyFill="1" applyBorder="1"/>
    <xf numFmtId="9" fontId="0" fillId="0" borderId="13" xfId="2" applyFont="1" applyFill="1" applyBorder="1"/>
    <xf numFmtId="1" fontId="0" fillId="0" borderId="13" xfId="2" applyNumberFormat="1" applyFont="1" applyFill="1" applyBorder="1"/>
    <xf numFmtId="1" fontId="0" fillId="0" borderId="14" xfId="2" applyNumberFormat="1" applyFont="1" applyFill="1" applyBorder="1"/>
    <xf numFmtId="9" fontId="0" fillId="0" borderId="10" xfId="2" applyFont="1" applyFill="1" applyBorder="1"/>
    <xf numFmtId="9" fontId="0" fillId="0" borderId="0" xfId="2" applyFont="1" applyFill="1" applyBorder="1"/>
    <xf numFmtId="1" fontId="0" fillId="0" borderId="0" xfId="2" applyNumberFormat="1" applyFont="1" applyFill="1" applyBorder="1"/>
    <xf numFmtId="1" fontId="0" fillId="0" borderId="4" xfId="2" applyNumberFormat="1" applyFont="1" applyFill="1" applyBorder="1"/>
    <xf numFmtId="9" fontId="0" fillId="0" borderId="6" xfId="2" applyFont="1" applyFill="1" applyBorder="1"/>
    <xf numFmtId="9" fontId="0" fillId="0" borderId="7" xfId="2" applyFont="1" applyFill="1" applyBorder="1"/>
    <xf numFmtId="1" fontId="0" fillId="0" borderId="7" xfId="2" applyNumberFormat="1" applyFont="1" applyFill="1" applyBorder="1"/>
    <xf numFmtId="1" fontId="0" fillId="0" borderId="8" xfId="2" applyNumberFormat="1" applyFont="1" applyFill="1" applyBorder="1"/>
    <xf numFmtId="1" fontId="0" fillId="0" borderId="12" xfId="0" applyNumberFormat="1" applyFill="1" applyBorder="1"/>
    <xf numFmtId="1" fontId="0" fillId="0" borderId="14" xfId="0" applyNumberFormat="1" applyFill="1" applyBorder="1"/>
    <xf numFmtId="1" fontId="0" fillId="0" borderId="10" xfId="0" applyNumberFormat="1" applyFill="1" applyBorder="1"/>
    <xf numFmtId="1" fontId="0" fillId="0" borderId="4" xfId="0" applyNumberFormat="1" applyFill="1" applyBorder="1"/>
    <xf numFmtId="1" fontId="0" fillId="0" borderId="6" xfId="0" applyNumberFormat="1" applyFill="1" applyBorder="1"/>
    <xf numFmtId="1" fontId="0" fillId="0" borderId="8" xfId="0" applyNumberFormat="1" applyFill="1" applyBorder="1"/>
    <xf numFmtId="164" fontId="0" fillId="0" borderId="13" xfId="0" applyNumberFormat="1" applyFill="1" applyBorder="1"/>
    <xf numFmtId="165" fontId="0" fillId="0" borderId="14" xfId="2" applyNumberFormat="1" applyFont="1" applyFill="1" applyBorder="1"/>
    <xf numFmtId="164" fontId="0" fillId="0" borderId="0" xfId="0" applyNumberFormat="1" applyFill="1" applyBorder="1"/>
    <xf numFmtId="165" fontId="0" fillId="0" borderId="4" xfId="2" applyNumberFormat="1" applyFont="1" applyFill="1" applyBorder="1"/>
    <xf numFmtId="164" fontId="0" fillId="0" borderId="7" xfId="0" applyNumberFormat="1" applyFill="1" applyBorder="1"/>
    <xf numFmtId="165" fontId="0" fillId="0" borderId="8" xfId="2" applyNumberFormat="1" applyFont="1" applyFill="1" applyBorder="1"/>
    <xf numFmtId="164" fontId="0" fillId="0" borderId="12" xfId="0" applyNumberFormat="1" applyFill="1" applyBorder="1"/>
    <xf numFmtId="164" fontId="0" fillId="0" borderId="14" xfId="0" applyNumberFormat="1" applyFill="1" applyBorder="1"/>
    <xf numFmtId="164" fontId="0" fillId="0" borderId="10" xfId="0" applyNumberFormat="1" applyFill="1" applyBorder="1"/>
    <xf numFmtId="164" fontId="0" fillId="0" borderId="4" xfId="0" applyNumberFormat="1" applyFill="1" applyBorder="1"/>
    <xf numFmtId="164" fontId="0" fillId="0" borderId="6" xfId="0" applyNumberFormat="1" applyFill="1" applyBorder="1"/>
    <xf numFmtId="164" fontId="0" fillId="0" borderId="8" xfId="0" applyNumberFormat="1" applyFill="1" applyBorder="1"/>
    <xf numFmtId="9" fontId="0" fillId="0" borderId="15" xfId="2" applyFont="1" applyFill="1" applyBorder="1"/>
    <xf numFmtId="9" fontId="0" fillId="0" borderId="5" xfId="2" applyFont="1" applyFill="1" applyBorder="1"/>
    <xf numFmtId="9" fontId="0" fillId="0" borderId="9" xfId="2" applyFont="1" applyFill="1" applyBorder="1"/>
    <xf numFmtId="166" fontId="0" fillId="0" borderId="12" xfId="1" applyNumberFormat="1" applyFont="1" applyFill="1" applyBorder="1"/>
    <xf numFmtId="166" fontId="0" fillId="0" borderId="14" xfId="1" applyNumberFormat="1" applyFont="1" applyFill="1" applyBorder="1"/>
    <xf numFmtId="166" fontId="0" fillId="0" borderId="10" xfId="1" applyNumberFormat="1" applyFont="1" applyFill="1" applyBorder="1"/>
    <xf numFmtId="166" fontId="0" fillId="0" borderId="4" xfId="1" applyNumberFormat="1" applyFont="1" applyFill="1" applyBorder="1"/>
    <xf numFmtId="166" fontId="0" fillId="0" borderId="6" xfId="1" applyNumberFormat="1" applyFont="1" applyFill="1" applyBorder="1"/>
    <xf numFmtId="166" fontId="0" fillId="0" borderId="8" xfId="1" applyNumberFormat="1" applyFont="1" applyFill="1" applyBorder="1"/>
    <xf numFmtId="167" fontId="0" fillId="0" borderId="12" xfId="1" applyNumberFormat="1" applyFont="1" applyFill="1" applyBorder="1"/>
    <xf numFmtId="167" fontId="0" fillId="0" borderId="13" xfId="1" applyNumberFormat="1" applyFont="1" applyFill="1" applyBorder="1"/>
    <xf numFmtId="167" fontId="0" fillId="0" borderId="14" xfId="1" applyNumberFormat="1" applyFont="1" applyFill="1" applyBorder="1"/>
    <xf numFmtId="167" fontId="0" fillId="0" borderId="10" xfId="1" applyNumberFormat="1" applyFont="1" applyFill="1" applyBorder="1"/>
    <xf numFmtId="167" fontId="0" fillId="0" borderId="0" xfId="1" applyNumberFormat="1" applyFont="1" applyFill="1" applyBorder="1"/>
    <xf numFmtId="167" fontId="0" fillId="0" borderId="4" xfId="1" applyNumberFormat="1" applyFont="1" applyFill="1" applyBorder="1"/>
    <xf numFmtId="167" fontId="0" fillId="0" borderId="6" xfId="1" applyNumberFormat="1" applyFont="1" applyFill="1" applyBorder="1"/>
    <xf numFmtId="167" fontId="0" fillId="0" borderId="7" xfId="1" applyNumberFormat="1" applyFont="1" applyFill="1" applyBorder="1"/>
    <xf numFmtId="167" fontId="0" fillId="0" borderId="8" xfId="1" applyNumberFormat="1" applyFont="1" applyFill="1" applyBorder="1"/>
    <xf numFmtId="9" fontId="0" fillId="0" borderId="14" xfId="2" applyFont="1" applyFill="1" applyBorder="1"/>
    <xf numFmtId="9" fontId="0" fillId="0" borderId="4" xfId="2" applyFont="1" applyFill="1" applyBorder="1"/>
    <xf numFmtId="9" fontId="0" fillId="0" borderId="8" xfId="2" applyFont="1" applyFill="1" applyBorder="1"/>
    <xf numFmtId="0" fontId="0" fillId="0" borderId="15" xfId="0" applyFill="1" applyBorder="1"/>
    <xf numFmtId="0" fontId="0" fillId="0" borderId="5" xfId="0" applyFill="1" applyBorder="1"/>
    <xf numFmtId="0" fontId="0" fillId="0" borderId="9" xfId="0" applyFill="1" applyBorder="1"/>
    <xf numFmtId="165" fontId="0" fillId="0" borderId="15" xfId="2" applyNumberFormat="1" applyFont="1" applyFill="1" applyBorder="1"/>
    <xf numFmtId="165" fontId="0" fillId="0" borderId="5" xfId="2" applyNumberFormat="1" applyFont="1" applyFill="1" applyBorder="1"/>
    <xf numFmtId="165" fontId="0" fillId="0" borderId="9" xfId="2" applyNumberFormat="1" applyFont="1" applyFill="1" applyBorder="1"/>
    <xf numFmtId="0" fontId="3" fillId="5" borderId="1" xfId="0" applyFont="1" applyFill="1" applyBorder="1" applyAlignment="1">
      <alignment horizontal="center" vertical="center" wrapText="1"/>
    </xf>
    <xf numFmtId="0" fontId="3" fillId="5" borderId="11" xfId="0" applyFont="1" applyFill="1" applyBorder="1" applyAlignment="1">
      <alignment horizontal="center" vertical="center" wrapText="1"/>
    </xf>
    <xf numFmtId="164" fontId="7" fillId="8" borderId="11" xfId="0" applyNumberFormat="1" applyFont="1" applyFill="1" applyBorder="1" applyAlignment="1">
      <alignment horizontal="center" vertical="center" wrapText="1"/>
    </xf>
    <xf numFmtId="10" fontId="0" fillId="0" borderId="8" xfId="4" applyNumberFormat="1" applyFont="1" applyBorder="1"/>
    <xf numFmtId="10" fontId="0" fillId="0" borderId="9" xfId="4" applyNumberFormat="1" applyFont="1" applyBorder="1"/>
    <xf numFmtId="0" fontId="0" fillId="9" borderId="6" xfId="0" applyFill="1" applyBorder="1"/>
    <xf numFmtId="10" fontId="0" fillId="0" borderId="4" xfId="4" applyNumberFormat="1" applyFont="1" applyBorder="1"/>
    <xf numFmtId="10" fontId="0" fillId="0" borderId="5" xfId="4" applyNumberFormat="1" applyFont="1" applyBorder="1"/>
    <xf numFmtId="0" fontId="0" fillId="9" borderId="10" xfId="0" applyFill="1" applyBorder="1"/>
    <xf numFmtId="0" fontId="0" fillId="0" borderId="9" xfId="0" applyBorder="1"/>
    <xf numFmtId="0" fontId="0" fillId="0" borderId="5" xfId="0" applyBorder="1"/>
    <xf numFmtId="10" fontId="0" fillId="0" borderId="14" xfId="4" applyNumberFormat="1" applyFont="1" applyBorder="1"/>
    <xf numFmtId="0" fontId="0" fillId="0" borderId="15" xfId="0" applyBorder="1"/>
    <xf numFmtId="10" fontId="0" fillId="0" borderId="15" xfId="4" applyNumberFormat="1" applyFont="1" applyBorder="1"/>
    <xf numFmtId="0" fontId="0" fillId="9" borderId="12" xfId="0" applyFill="1" applyBorder="1"/>
    <xf numFmtId="164" fontId="7" fillId="8" borderId="3" xfId="0" applyNumberFormat="1" applyFont="1" applyFill="1" applyBorder="1" applyAlignment="1">
      <alignment horizontal="center" vertical="center" wrapText="1"/>
    </xf>
    <xf numFmtId="10" fontId="11" fillId="10" borderId="11" xfId="0" applyNumberFormat="1" applyFont="1" applyFill="1" applyBorder="1"/>
    <xf numFmtId="10" fontId="0" fillId="11" borderId="9" xfId="4" applyNumberFormat="1" applyFont="1" applyFill="1" applyBorder="1"/>
    <xf numFmtId="165" fontId="0" fillId="11" borderId="9" xfId="4" applyNumberFormat="1" applyFont="1" applyFill="1" applyBorder="1"/>
    <xf numFmtId="0" fontId="0" fillId="11" borderId="8" xfId="0" applyFill="1" applyBorder="1"/>
    <xf numFmtId="0" fontId="0" fillId="11" borderId="7" xfId="0" applyFill="1" applyBorder="1"/>
    <xf numFmtId="0" fontId="0" fillId="11" borderId="6" xfId="0" applyFill="1" applyBorder="1"/>
    <xf numFmtId="166" fontId="0" fillId="11" borderId="8" xfId="5" applyNumberFormat="1" applyFont="1" applyFill="1" applyBorder="1"/>
    <xf numFmtId="166" fontId="0" fillId="11" borderId="6" xfId="5" applyNumberFormat="1" applyFont="1" applyFill="1" applyBorder="1"/>
    <xf numFmtId="0" fontId="2" fillId="11" borderId="8" xfId="0" applyFont="1" applyFill="1" applyBorder="1"/>
    <xf numFmtId="10" fontId="0" fillId="0" borderId="5" xfId="4" applyNumberFormat="1" applyFont="1" applyFill="1" applyBorder="1"/>
    <xf numFmtId="165" fontId="0" fillId="0" borderId="5" xfId="4" applyNumberFormat="1" applyFont="1" applyFill="1" applyBorder="1"/>
    <xf numFmtId="0" fontId="0" fillId="0" borderId="4" xfId="0" applyBorder="1"/>
    <xf numFmtId="0" fontId="0" fillId="0" borderId="10" xfId="0" applyBorder="1"/>
    <xf numFmtId="166" fontId="0" fillId="0" borderId="4" xfId="5" applyNumberFormat="1" applyFont="1" applyFill="1" applyBorder="1"/>
    <xf numFmtId="166" fontId="0" fillId="0" borderId="10" xfId="5" applyNumberFormat="1" applyFont="1" applyFill="1" applyBorder="1"/>
    <xf numFmtId="0" fontId="2" fillId="0" borderId="4" xfId="0" applyFont="1" applyBorder="1"/>
    <xf numFmtId="10" fontId="0" fillId="11" borderId="5" xfId="4" applyNumberFormat="1" applyFont="1" applyFill="1" applyBorder="1"/>
    <xf numFmtId="165" fontId="0" fillId="11" borderId="5" xfId="4" applyNumberFormat="1" applyFont="1" applyFill="1" applyBorder="1"/>
    <xf numFmtId="0" fontId="0" fillId="11" borderId="4" xfId="0" applyFill="1" applyBorder="1"/>
    <xf numFmtId="0" fontId="0" fillId="11" borderId="0" xfId="0" applyFill="1"/>
    <xf numFmtId="0" fontId="0" fillId="11" borderId="10" xfId="0" applyFill="1" applyBorder="1"/>
    <xf numFmtId="166" fontId="0" fillId="11" borderId="4" xfId="5" applyNumberFormat="1" applyFont="1" applyFill="1" applyBorder="1"/>
    <xf numFmtId="166" fontId="0" fillId="11" borderId="10" xfId="5" applyNumberFormat="1" applyFont="1" applyFill="1" applyBorder="1"/>
    <xf numFmtId="0" fontId="2" fillId="11" borderId="4" xfId="0" applyFont="1" applyFill="1" applyBorder="1"/>
    <xf numFmtId="168" fontId="3" fillId="3" borderId="3" xfId="5" applyNumberFormat="1" applyFont="1" applyFill="1" applyBorder="1" applyAlignment="1">
      <alignment horizontal="center" vertical="center" wrapText="1"/>
    </xf>
    <xf numFmtId="168" fontId="3" fillId="3" borderId="2" xfId="5" applyNumberFormat="1" applyFont="1" applyFill="1" applyBorder="1" applyAlignment="1">
      <alignment horizontal="center" vertical="center" wrapText="1"/>
    </xf>
    <xf numFmtId="9" fontId="3" fillId="2" borderId="3" xfId="4" applyFont="1" applyFill="1" applyBorder="1" applyAlignment="1">
      <alignment horizontal="center" vertical="center" wrapText="1"/>
    </xf>
    <xf numFmtId="9" fontId="3" fillId="2" borderId="1" xfId="4" applyFont="1" applyFill="1" applyBorder="1" applyAlignment="1">
      <alignment horizontal="center" vertical="center" wrapText="1"/>
    </xf>
    <xf numFmtId="167" fontId="0" fillId="6" borderId="0" xfId="1" applyNumberFormat="1" applyFont="1" applyFill="1"/>
    <xf numFmtId="164" fontId="0" fillId="6" borderId="0" xfId="2" applyNumberFormat="1" applyFont="1" applyFill="1"/>
    <xf numFmtId="0" fontId="0" fillId="6" borderId="0" xfId="0" applyFill="1" applyBorder="1"/>
  </cellXfs>
  <cellStyles count="6">
    <cellStyle name="Millares" xfId="1" builtinId="3"/>
    <cellStyle name="Millares 2" xfId="3" xr:uid="{75E1D36A-0A1B-4DDE-8878-D227E34F1822}"/>
    <cellStyle name="Millares 3" xfId="5" xr:uid="{6BE9BC72-2EDD-46C7-8007-E5F652D8125D}"/>
    <cellStyle name="Normal" xfId="0" builtinId="0"/>
    <cellStyle name="Porcentaje" xfId="2" builtinId="5"/>
    <cellStyle name="Porcentaje 2" xfId="4" xr:uid="{FA874D85-2129-4458-B4FF-16E46B6496A6}"/>
  </cellStyles>
  <dxfs count="0"/>
  <tableStyles count="0" defaultTableStyle="TableStyleMedium2" defaultPivotStyle="PivotStyleLight16"/>
  <colors>
    <mruColors>
      <color rgb="FF9933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bofaddin.rtdserver">
      <tp t="s">
        <v>#N/A Requesting Data...3999274103</v>
        <stp/>
        <stp>BDP|17905748994332867186</stp>
        <tr r="CU868" s="1"/>
      </tp>
      <tp t="s">
        <v>#N/A Requesting Data...3714826757</v>
        <stp/>
        <stp>BDP|14524919889087471807</stp>
        <tr r="CU501" s="1"/>
      </tp>
      <tp t="s">
        <v>#N/A Requesting Data...3791541981</v>
        <stp/>
        <stp>BDP|17105299961409109014</stp>
        <tr r="CU1034" s="1"/>
      </tp>
      <tp t="s">
        <v>#N/A Requesting Data...3882595197</v>
        <stp/>
        <stp>BDP|10117846147344951228</stp>
        <tr r="CT211" s="1"/>
      </tp>
      <tp t="s">
        <v>#N/A Requesting Data...3390917973</v>
        <stp/>
        <stp>BDP|16301889702813580751</stp>
        <tr r="CS505" s="1"/>
      </tp>
      <tp t="s">
        <v>#N/A Requesting Data...3512983379</v>
        <stp/>
        <stp>BDP|17818044372508799207</stp>
        <tr r="CR233" s="1"/>
      </tp>
      <tp t="s">
        <v>#N/A N/A</v>
        <stp/>
        <stp>BDP|10185056401259880349</stp>
        <tr r="AQ202" s="1"/>
      </tp>
      <tp t="s">
        <v>#N/A N/A</v>
        <stp/>
        <stp>BDP|17695990966583250124</stp>
        <tr r="AS187" s="1"/>
      </tp>
      <tp t="s">
        <v>#N/A Requesting Data...3468123133</v>
        <stp/>
        <stp>BDP|16256099751319566065</stp>
        <tr r="CW331" s="1"/>
      </tp>
      <tp t="s">
        <v>#N/A N/A</v>
        <stp/>
        <stp>BDP|17857652524891582854</stp>
        <tr r="AQ885" s="1"/>
      </tp>
      <tp t="s">
        <v>#N/A Requesting Data...3877672623</v>
        <stp/>
        <stp>BDP|11710997364040039437</stp>
        <tr r="CV1104" s="1"/>
      </tp>
      <tp t="s">
        <v>#N/A Requesting Data...3249646328</v>
        <stp/>
        <stp>BDP|13880047705658699162</stp>
        <tr r="CR445" s="1"/>
      </tp>
      <tp t="s">
        <v>#N/A Requesting Data...4187916989</v>
        <stp/>
        <stp>BDP|16259284586160383669</stp>
        <tr r="CT1144" s="1"/>
      </tp>
      <tp t="s">
        <v>#N/A N/A</v>
        <stp/>
        <stp>BDP|10535494789081832745</stp>
        <tr r="AS252" s="1"/>
      </tp>
      <tp t="s">
        <v>#N/A N/A</v>
        <stp/>
        <stp>BDP|14215801441301342397</stp>
        <tr r="AS708" s="1"/>
      </tp>
      <tp t="s">
        <v>#N/A Requesting Data...3614921660</v>
        <stp/>
        <stp>BDP|15952956465521158114</stp>
        <tr r="CV855" s="1"/>
      </tp>
      <tp t="s">
        <v>#N/A Requesting Data...3267304818</v>
        <stp/>
        <stp>BDP|11936992679642750775</stp>
        <tr r="CU395" s="1"/>
      </tp>
      <tp t="s">
        <v>#N/A N/A</v>
        <stp/>
        <stp>BDP|16872888158368596943</stp>
        <tr r="AQ632" s="1"/>
      </tp>
      <tp t="s">
        <v>#N/A Requesting Data...3167649771</v>
        <stp/>
        <stp>BDP|14864815091598122701</stp>
        <tr r="CU77" s="1"/>
      </tp>
      <tp t="s">
        <v>#N/A N/A</v>
        <stp/>
        <stp>BDP|12025786053362155829</stp>
        <tr r="AR1162" s="1"/>
      </tp>
      <tp t="s">
        <v>#N/A N/A</v>
        <stp/>
        <stp>BDP|10157538882127040082</stp>
        <tr r="AS1071" s="1"/>
      </tp>
      <tp t="s">
        <v>#N/A N/A</v>
        <stp/>
        <stp>BDP|17078364430095712898</stp>
        <tr r="AS750" s="1"/>
      </tp>
      <tp t="s">
        <v>#N/A Requesting Data...4245207824</v>
        <stp/>
        <stp>BDP|11780824737763862327</stp>
        <tr r="CV284" s="1"/>
      </tp>
      <tp t="s">
        <v>#N/A Requesting Data...4244274941</v>
        <stp/>
        <stp>BDP|16638818471044765794</stp>
        <tr r="CR56" s="1"/>
      </tp>
      <tp t="s">
        <v>#N/A Requesting Data...4285543333</v>
        <stp/>
        <stp>BDP|10421030545418360698</stp>
        <tr r="CW1097" s="1"/>
      </tp>
      <tp t="s">
        <v>#N/A Requesting Data...3660038537</v>
        <stp/>
        <stp>BDP|17301955648250210048</stp>
        <tr r="CW958" s="1"/>
      </tp>
      <tp t="s">
        <v>#N/A Requesting Data...3586275169</v>
        <stp/>
        <stp>BDP|15113405727161990871</stp>
        <tr r="CV1063" s="1"/>
      </tp>
      <tp t="s">
        <v>#N/A Requesting Data...3718901619</v>
        <stp/>
        <stp>BDP|17391583663316864883</stp>
        <tr r="CV836" s="1"/>
      </tp>
      <tp t="s">
        <v>#N/A N/A</v>
        <stp/>
        <stp>BDP|16912102647730137976</stp>
        <tr r="AR757" s="1"/>
      </tp>
      <tp t="s">
        <v>#N/A Requesting Data...3998511514</v>
        <stp/>
        <stp>BDP|13380309794326891541</stp>
        <tr r="CS386" s="1"/>
      </tp>
      <tp t="s">
        <v>#N/A Requesting Data...4216079389</v>
        <stp/>
        <stp>BDP|18057785535943042567</stp>
        <tr r="CT846" s="1"/>
      </tp>
      <tp t="s">
        <v>#N/A Requesting Data...4185723418</v>
        <stp/>
        <stp>BDP|10119962861555953049</stp>
        <tr r="CT132" s="1"/>
      </tp>
      <tp t="s">
        <v>#N/A Requesting Data...3589576599</v>
        <stp/>
        <stp>BDP|10073174288044032748</stp>
        <tr r="CR248" s="1"/>
      </tp>
      <tp t="s">
        <v>#N/A Requesting Data...4023102254</v>
        <stp/>
        <stp>BDP|16974039528047027993</stp>
        <tr r="CU835" s="1"/>
      </tp>
      <tp t="s">
        <v>#N/A Requesting Data...4109089016</v>
        <stp/>
        <stp>BDP|13479952220566294484</stp>
        <tr r="CR701" s="1"/>
      </tp>
      <tp t="s">
        <v>#N/A Requesting Data...3361843429</v>
        <stp/>
        <stp>BDP|16069224445933428985</stp>
        <tr r="CW1156" s="1"/>
      </tp>
      <tp t="s">
        <v>#N/A Requesting Data...3607348796</v>
        <stp/>
        <stp>BDP|16796540030128972213</stp>
        <tr r="CU546" s="1"/>
      </tp>
      <tp t="s">
        <v>#N/A Requesting Data...4252420951</v>
        <stp/>
        <stp>BDP|17021141135347250886</stp>
        <tr r="CS277" s="1"/>
      </tp>
      <tp t="s">
        <v>#N/A Requesting Data...3959474966</v>
        <stp/>
        <stp>BDP|17545653294765665794</stp>
        <tr r="CR281" s="1"/>
      </tp>
      <tp t="s">
        <v>#N/A Requesting Data...3932998953</v>
        <stp/>
        <stp>BDP|12851049135128694346</stp>
        <tr r="CR254" s="1"/>
      </tp>
      <tp t="s">
        <v>#N/A Requesting Data...3694045905</v>
        <stp/>
        <stp>BDP|14352220389602331602</stp>
        <tr r="CV475" s="1"/>
      </tp>
      <tp t="s">
        <v>#N/A N/A</v>
        <stp/>
        <stp>BDP|10388648699896499310</stp>
        <tr r="AQ24" s="1"/>
      </tp>
      <tp t="s">
        <v>#N/A Requesting Data...4244332260</v>
        <stp/>
        <stp>BDP|13938957502525424512</stp>
        <tr r="CU224" s="1"/>
      </tp>
      <tp t="s">
        <v>#N/A N/A</v>
        <stp/>
        <stp>BDP|15933979931007795234</stp>
        <tr r="AR43" s="1"/>
      </tp>
      <tp t="s">
        <v>#N/A Requesting Data...4215345143</v>
        <stp/>
        <stp>BDP|13656645358742969886</stp>
        <tr r="CR85" s="1"/>
      </tp>
      <tp t="s">
        <v>#N/A Requesting Data...3358625264</v>
        <stp/>
        <stp>BDP|18328862911182755982</stp>
        <tr r="CV1017" s="1"/>
      </tp>
      <tp t="s">
        <v>#N/A Requesting Data...3407253864</v>
        <stp/>
        <stp>BDP|18446026717452255185</stp>
        <tr r="CV961" s="1"/>
      </tp>
      <tp t="s">
        <v>#N/A N/A</v>
        <stp/>
        <stp>BDP|14999957847514080705</stp>
        <tr r="AR537" s="1"/>
      </tp>
      <tp t="s">
        <v>#N/A N/A</v>
        <stp/>
        <stp>BDP|18404599499149984766</stp>
        <tr r="AQ286" s="1"/>
      </tp>
      <tp t="s">
        <v>#N/A Requesting Data...3856096594</v>
        <stp/>
        <stp>BDP|16870526136553631912</stp>
        <tr r="CS909" s="1"/>
      </tp>
      <tp t="s">
        <v>#N/A N/A</v>
        <stp/>
        <stp>BDP|12309878447066044297</stp>
        <tr r="AS275" s="1"/>
      </tp>
      <tp t="s">
        <v>#N/A N/A</v>
        <stp/>
        <stp>BDP|10280224215371614895</stp>
        <tr r="AR896" s="1"/>
      </tp>
      <tp t="s">
        <v>#N/A N/A</v>
        <stp/>
        <stp>BDP|13659224701633696894</stp>
        <tr r="AS1001" s="1"/>
      </tp>
      <tp t="s">
        <v>#N/A N/A</v>
        <stp/>
        <stp>BDP|18240098744406138043</stp>
        <tr r="AQ138" s="1"/>
      </tp>
      <tp t="s">
        <v>#N/A Requesting Data...3476427117</v>
        <stp/>
        <stp>BDP|11953478833865292953</stp>
        <tr r="CT1148" s="1"/>
      </tp>
      <tp t="s">
        <v>#N/A Requesting Data...3776893359</v>
        <stp/>
        <stp>BDP|12136960352490702489</stp>
        <tr r="CS580" s="1"/>
      </tp>
      <tp t="s">
        <v>#N/A Requesting Data...3423089423</v>
        <stp/>
        <stp>BDP|11373385679049970619</stp>
        <tr r="CW157" s="1"/>
      </tp>
      <tp t="s">
        <v>#N/A Requesting Data...4063035364</v>
        <stp/>
        <stp>BDP|13214206396932994074</stp>
        <tr r="CT749" s="1"/>
      </tp>
      <tp t="s">
        <v>#N/A Requesting Data...4071001027</v>
        <stp/>
        <stp>BDP|17653956551033124293</stp>
        <tr r="CV333" s="1"/>
      </tp>
      <tp t="s">
        <v>#N/A Requesting Data...3670333051</v>
        <stp/>
        <stp>BDP|14773473977754545986</stp>
        <tr r="CU284" s="1"/>
      </tp>
      <tp t="s">
        <v>#N/A Requesting Data...4044508098</v>
        <stp/>
        <stp>BDP|14339821445302952073</stp>
        <tr r="CT68" s="1"/>
      </tp>
      <tp t="s">
        <v>#N/A N/A</v>
        <stp/>
        <stp>BDP|11397758203565924963</stp>
        <tr r="AQ795" s="1"/>
      </tp>
      <tp t="s">
        <v>#N/A N/A</v>
        <stp/>
        <stp>BDP|11611888075751737516</stp>
        <tr r="AR760" s="1"/>
      </tp>
      <tp t="s">
        <v>#N/A N/A</v>
        <stp/>
        <stp>BDP|15022845318986246030</stp>
        <tr r="AQ1103" s="1"/>
      </tp>
      <tp t="s">
        <v>#N/A Requesting Data...3839614007</v>
        <stp/>
        <stp>BDP|17472826434982720480</stp>
        <tr r="CS432" s="1"/>
      </tp>
      <tp t="s">
        <v>#N/A Requesting Data...3736425383</v>
        <stp/>
        <stp>BDP|18287020565163801703</stp>
        <tr r="CT1149" s="1"/>
      </tp>
      <tp t="s">
        <v>#N/A N/A</v>
        <stp/>
        <stp>BDP|17765234928574183907</stp>
        <tr r="AQ772" s="1"/>
      </tp>
      <tp t="s">
        <v>#N/A Requesting Data...4096617923</v>
        <stp/>
        <stp>BDP|16141950459324893481</stp>
        <tr r="CW262" s="1"/>
      </tp>
      <tp t="s">
        <v>#N/A Requesting Data...3959257341</v>
        <stp/>
        <stp>BDP|13016093972038750619</stp>
        <tr r="CT709" s="1"/>
      </tp>
      <tp t="s">
        <v>#N/A Requesting Data...4024061634</v>
        <stp/>
        <stp>BDP|12982523253479668137</stp>
        <tr r="CV548" s="1"/>
      </tp>
      <tp t="s">
        <v>#N/A N/A</v>
        <stp/>
        <stp>BDP|10851924845480499761</stp>
        <tr r="AR108" s="1"/>
      </tp>
      <tp t="s">
        <v>#N/A N/A</v>
        <stp/>
        <stp>BDP|16034080591807179251</stp>
        <tr r="AS503" s="1"/>
      </tp>
      <tp t="s">
        <v>#N/A Requesting Data...3865319144</v>
        <stp/>
        <stp>BDP|10372828535994115584</stp>
        <tr r="CS290" s="1"/>
      </tp>
      <tp t="s">
        <v>#N/A Requesting Data...3773631610</v>
        <stp/>
        <stp>BDP|17757553248345760900</stp>
        <tr r="CU560" s="1"/>
      </tp>
      <tp t="s">
        <v>#N/A Requesting Data...3795513075</v>
        <stp/>
        <stp>BDP|13348814970811980760</stp>
        <tr r="CW925" s="1"/>
      </tp>
      <tp t="s">
        <v>#N/A N/A</v>
        <stp/>
        <stp>BDP|17056053951640957802</stp>
        <tr r="AS219" s="1"/>
      </tp>
      <tp t="s">
        <v>#N/A N/A</v>
        <stp/>
        <stp>BDP|14540701296280784098</stp>
        <tr r="AQ335" s="1"/>
      </tp>
      <tp t="s">
        <v>#N/A N/A</v>
        <stp/>
        <stp>BDP|12740083067079552705</stp>
        <tr r="AR540" s="1"/>
      </tp>
      <tp t="s">
        <v>#N/A N/A</v>
        <stp/>
        <stp>BDP|10650368537099929339</stp>
        <tr r="AR198" s="1"/>
      </tp>
      <tp t="s">
        <v>#N/A Requesting Data...4124718800</v>
        <stp/>
        <stp>BDP|17032884240211771024</stp>
        <tr r="CW1129" s="1"/>
      </tp>
      <tp t="s">
        <v>#N/A Requesting Data...4209550618</v>
        <stp/>
        <stp>BDP|13690233364469839448</stp>
        <tr r="CS1027" s="1"/>
      </tp>
      <tp t="s">
        <v>#N/A Requesting Data...3557686057</v>
        <stp/>
        <stp>BDP|12047864675580823762</stp>
        <tr r="CW999" s="1"/>
      </tp>
      <tp t="s">
        <v>#N/A Requesting Data...4147898627</v>
        <stp/>
        <stp>BDP|13230955703784955401</stp>
        <tr r="CU829" s="1"/>
      </tp>
      <tp t="s">
        <v>#N/A Requesting Data...4167388242</v>
        <stp/>
        <stp>BDP|14596192612306648844</stp>
        <tr r="CS1032" s="1"/>
      </tp>
      <tp t="s">
        <v>#N/A Requesting Data...4042297690</v>
        <stp/>
        <stp>BDP|17754548582199953941</stp>
        <tr r="CU1044" s="1"/>
      </tp>
      <tp t="s">
        <v>#N/A N/A</v>
        <stp/>
        <stp>BDP|15566696659095990906</stp>
        <tr r="AR329" s="1"/>
      </tp>
      <tp t="s">
        <v>#N/A Requesting Data...3820179362</v>
        <stp/>
        <stp>BDP|14913860844827725506</stp>
        <tr r="CV1074" s="1"/>
      </tp>
      <tp t="s">
        <v>#N/A N/A</v>
        <stp/>
        <stp>BDP|16704258804967991935</stp>
        <tr r="AR907" s="1"/>
      </tp>
      <tp t="s">
        <v>#N/A Requesting Data...4238357963</v>
        <stp/>
        <stp>BDP|10514308894724824450</stp>
        <tr r="CV354" s="1"/>
      </tp>
      <tp t="s">
        <v>#N/A Requesting Data...4263149546</v>
        <stp/>
        <stp>BDP|12743775169329348065</stp>
        <tr r="CU705" s="1"/>
      </tp>
      <tp t="s">
        <v>#N/A Requesting Data...4118420653</v>
        <stp/>
        <stp>BDP|13969346955528061740</stp>
        <tr r="CW274" s="1"/>
      </tp>
      <tp t="s">
        <v>#N/A Requesting Data...4242948682</v>
        <stp/>
        <stp>BDP|18075944190372131090</stp>
        <tr r="CT488" s="1"/>
      </tp>
      <tp t="s">
        <v>#N/A Requesting Data...4052227199</v>
        <stp/>
        <stp>BDP|16858958951717999791</stp>
        <tr r="CW480" s="1"/>
      </tp>
      <tp t="s">
        <v>#N/A Requesting Data...4201527002</v>
        <stp/>
        <stp>BDP|10024962527004927540</stp>
        <tr r="CS12" s="1"/>
      </tp>
      <tp t="s">
        <v>#N/A N/A</v>
        <stp/>
        <stp>BDP|12103487340458527003</stp>
        <tr r="AS916" s="1"/>
      </tp>
      <tp t="s">
        <v>#N/A Requesting Data...4112768212</v>
        <stp/>
        <stp>BDP|10070813148155709325</stp>
        <tr r="CW92" s="1"/>
      </tp>
      <tp t="s">
        <v>#N/A Requesting Data...3892817765</v>
        <stp/>
        <stp>BDP|14042407852079849667</stp>
        <tr r="CU1032" s="1"/>
      </tp>
      <tp t="s">
        <v>#N/A Requesting Data...4032612202</v>
        <stp/>
        <stp>BDP|14340926949742211163</stp>
        <tr r="CR316" s="1"/>
      </tp>
      <tp t="s">
        <v>#N/A Requesting Data...3805795742</v>
        <stp/>
        <stp>BDP|12596307155976988858</stp>
        <tr r="CV388" s="1"/>
      </tp>
      <tp t="s">
        <v>#N/A Requesting Data...4016253031</v>
        <stp/>
        <stp>BDP|10078451978098365126</stp>
        <tr r="CV473" s="1"/>
      </tp>
      <tp t="s">
        <v>#N/A N/A</v>
        <stp/>
        <stp>BDP|12284855259912642746</stp>
        <tr r="AQ440" s="1"/>
      </tp>
      <tp t="s">
        <v>#N/A Requesting Data...4027188899</v>
        <stp/>
        <stp>BDP|10286576835039409588</stp>
        <tr r="CW1132" s="1"/>
      </tp>
      <tp t="s">
        <v>#N/A Requesting Data...4294223724</v>
        <stp/>
        <stp>BDP|18177583926477473273</stp>
        <tr r="CW998" s="1"/>
      </tp>
      <tp t="s">
        <v>#N/A Requesting Data...4158248977</v>
        <stp/>
        <stp>BDP|12985315274519044508</stp>
        <tr r="CU834" s="1"/>
      </tp>
      <tp t="s">
        <v>#N/A N/A</v>
        <stp/>
        <stp>BDP|15266758980019040985</stp>
        <tr r="AQ423" s="1"/>
      </tp>
      <tp t="s">
        <v>#N/A Requesting Data...4206673300</v>
        <stp/>
        <stp>BDP|17546313391943853427</stp>
        <tr r="CU59" s="1"/>
      </tp>
      <tp t="s">
        <v>#N/A N/A</v>
        <stp/>
        <stp>BDP|12133950933896100498</stp>
        <tr r="AS1105" s="1"/>
      </tp>
      <tp t="s">
        <v>#N/A N/A</v>
        <stp/>
        <stp>BDP|18209494013507743004</stp>
        <tr r="AS262" s="1"/>
      </tp>
      <tp t="s">
        <v>#N/A N/A</v>
        <stp/>
        <stp>BDP|16136668386591607389</stp>
        <tr r="AR422" s="1"/>
      </tp>
      <tp t="s">
        <v>#N/A Requesting Data...3844952065</v>
        <stp/>
        <stp>BDP|10474331484599413885</stp>
        <tr r="CS998" s="1"/>
      </tp>
      <tp t="s">
        <v>#N/A N/A</v>
        <stp/>
        <stp>BDP|10914403260070351850</stp>
        <tr r="AQ64" s="1"/>
      </tp>
      <tp t="s">
        <v>#N/A Requesting Data...3955836838</v>
        <stp/>
        <stp>BDP|13225329297675032689</stp>
        <tr r="CS500" s="1"/>
      </tp>
      <tp t="s">
        <v>#N/A Requesting Data...3818059498</v>
        <stp/>
        <stp>BDP|10521791011088438465</stp>
        <tr r="CU659" s="1"/>
      </tp>
      <tp t="s">
        <v>#N/A N/A</v>
        <stp/>
        <stp>BDP|18321537378401211154</stp>
        <tr r="AR624" s="1"/>
      </tp>
      <tp t="s">
        <v>#N/A Requesting Data...4287007316</v>
        <stp/>
        <stp>BDP|14164900368242089377</stp>
        <tr r="CS819" s="1"/>
      </tp>
      <tp t="s">
        <v>#N/A Requesting Data...3841614630</v>
        <stp/>
        <stp>BDP|10334288267899090720</stp>
        <tr r="CT654" s="1"/>
      </tp>
      <tp t="s">
        <v>#N/A N/A</v>
        <stp/>
        <stp>BDP|17913904970842658111</stp>
        <tr r="AQ182" s="1"/>
      </tp>
      <tp t="s">
        <v>#N/A Requesting Data...3889509673</v>
        <stp/>
        <stp>BDP|14351577761729898432</stp>
        <tr r="CW465" s="1"/>
      </tp>
      <tp t="s">
        <v>#N/A N/A</v>
        <stp/>
        <stp>BDP|12939219499175765680</stp>
        <tr r="AQ1142" s="1"/>
      </tp>
      <tp t="s">
        <v>#N/A N/A</v>
        <stp/>
        <stp>BDP|17971309348332711880</stp>
        <tr r="AR342" s="1"/>
      </tp>
      <tp t="s">
        <v>#N/A Requesting Data...3934541410</v>
        <stp/>
        <stp>BDP|10444240621063716986</stp>
        <tr r="CR979" s="1"/>
      </tp>
      <tp t="s">
        <v>#N/A N/A</v>
        <stp/>
        <stp>BDP|12549605599815630248</stp>
        <tr r="AQ863" s="1"/>
      </tp>
      <tp t="s">
        <v>#N/A Requesting Data...4274324019</v>
        <stp/>
        <stp>BDP|18292599326002059735</stp>
        <tr r="CT461" s="1"/>
      </tp>
      <tp t="s">
        <v>#N/A Requesting Data...3948013480</v>
        <stp/>
        <stp>BDP|11712408694365827358</stp>
        <tr r="CW1090" s="1"/>
      </tp>
      <tp t="s">
        <v>#N/A Requesting Data...4007579672</v>
        <stp/>
        <stp>BDP|18036122931121538183</stp>
        <tr r="CU272" s="1"/>
      </tp>
      <tp t="s">
        <v>#N/A Requesting Data...4039873337</v>
        <stp/>
        <stp>BDP|17377815540047443681</stp>
        <tr r="CS204" s="1"/>
      </tp>
      <tp t="s">
        <v>#N/A N/A</v>
        <stp/>
        <stp>BDP|16527856140226794698</stp>
        <tr r="AS1127" s="1"/>
      </tp>
      <tp t="s">
        <v>#N/A Requesting Data...4090897118</v>
        <stp/>
        <stp>BDP|18439184203023220031</stp>
        <tr r="CR135" s="1"/>
      </tp>
      <tp t="s">
        <v>#N/A N/A</v>
        <stp/>
        <stp>BDP|14216462923918686009</stp>
        <tr r="AR400" s="1"/>
      </tp>
      <tp t="s">
        <v>#N/A N/A</v>
        <stp/>
        <stp>BDP|10008040377184637948</stp>
        <tr r="AS502" s="1"/>
      </tp>
      <tp t="s">
        <v>#N/A Requesting Data...3940230926</v>
        <stp/>
        <stp>BDP|12545016995521103018</stp>
        <tr r="CV49" s="1"/>
      </tp>
      <tp t="s">
        <v>#N/A Requesting Data...4021859310</v>
        <stp/>
        <stp>BDP|11762088350079882768</stp>
        <tr r="CR422" s="1"/>
      </tp>
      <tp t="s">
        <v>#N/A N/A</v>
        <stp/>
        <stp>BDP|11407400045543586850</stp>
        <tr r="AQ41" s="1"/>
      </tp>
      <tp t="s">
        <v>#N/A Requesting Data...4259097053</v>
        <stp/>
        <stp>BDP|15260005677758087041</stp>
        <tr r="CU297" s="1"/>
      </tp>
      <tp t="s">
        <v>#N/A Requesting Data...4174425004</v>
        <stp/>
        <stp>BDP|11297883269613383619</stp>
        <tr r="CS908" s="1"/>
      </tp>
      <tp t="s">
        <v>#N/A N/A</v>
        <stp/>
        <stp>BDP|10418418755598569346</stp>
        <tr r="AR146" s="1"/>
      </tp>
      <tp t="s">
        <v>#N/A N/A</v>
        <stp/>
        <stp>BDP|18081518215273092557</stp>
        <tr r="AS307" s="1"/>
      </tp>
      <tp t="s">
        <v>#N/A Requesting Data...4112823839</v>
        <stp/>
        <stp>BDP|14602263891356244327</stp>
        <tr r="CW681" s="1"/>
      </tp>
      <tp t="s">
        <v>#N/A N/A</v>
        <stp/>
        <stp>BDP|18358636080249307520</stp>
        <tr r="AR663" s="1"/>
      </tp>
      <tp t="s">
        <v>#N/A Requesting Data...4108894953</v>
        <stp/>
        <stp>BDP|11138601293990780442</stp>
        <tr r="CW147" s="1"/>
      </tp>
      <tp t="s">
        <v>#N/A Requesting Data...4124285097</v>
        <stp/>
        <stp>BDP|18409503462094509523</stp>
        <tr r="CW228" s="1"/>
      </tp>
      <tp t="s">
        <v>#N/A Requesting Data...4114188880</v>
        <stp/>
        <stp>BDP|12928902860151806601</stp>
        <tr r="CT1065" s="1"/>
      </tp>
      <tp t="s">
        <v>#N/A N/A</v>
        <stp/>
        <stp>BDP|12242420123548214607</stp>
        <tr r="AS1198" s="1"/>
      </tp>
      <tp t="s">
        <v>#N/A Requesting Data...4195941079</v>
        <stp/>
        <stp>BDP|17583344863041736949</stp>
        <tr r="CR594" s="1"/>
      </tp>
      <tp t="s">
        <v>#N/A N/A</v>
        <stp/>
        <stp>BDP|15360961512531143670</stp>
        <tr r="AQ521" s="1"/>
      </tp>
      <tp t="s">
        <v>#N/A N/A</v>
        <stp/>
        <stp>BDP|13062167431282409927</stp>
        <tr r="AQ762" s="1"/>
      </tp>
      <tp t="s">
        <v>#N/A N/A</v>
        <stp/>
        <stp>BDP|16133249591253538411</stp>
        <tr r="AR633" s="1"/>
      </tp>
      <tp t="s">
        <v>#N/A Requesting Data...4182125382</v>
        <stp/>
        <stp>BDP|10644827859531476699</stp>
        <tr r="CV980" s="1"/>
      </tp>
      <tp t="s">
        <v>#N/A Requesting Data...4249871426</v>
        <stp/>
        <stp>BDP|14360154678999865165</stp>
        <tr r="CV1054" s="1"/>
      </tp>
      <tp t="s">
        <v>#N/A Requesting Data...4246891046</v>
        <stp/>
        <stp>BDP|10858501719296377829</stp>
        <tr r="CS719" s="1"/>
      </tp>
      <tp t="s">
        <v>#N/A N/A</v>
        <stp/>
        <stp>BDP|13713909415549732851</stp>
        <tr r="AS370" s="1"/>
      </tp>
      <tp t="s">
        <v>#N/A N/A</v>
        <stp/>
        <stp>BDP|12957445607898835425</stp>
        <tr r="AQ258" s="1"/>
      </tp>
      <tp t="s">
        <v>#N/A Requesting Data...4289161310</v>
        <stp/>
        <stp>BDP|12339546024936550967</stp>
        <tr r="CW163" s="1"/>
      </tp>
      <tp t="s">
        <v>#N/A N/A</v>
        <stp/>
        <stp>BDP|17791854916070729431</stp>
        <tr r="AQ282" s="1"/>
      </tp>
      <tp t="s">
        <v>#N/A Requesting Data...4249567643</v>
        <stp/>
        <stp>BDP|12759124951848367471</stp>
        <tr r="CS811" s="1"/>
      </tp>
      <tp t="s">
        <v>#N/A Requesting Data...4263047877</v>
        <stp/>
        <stp>BDP|11512475557419256378</stp>
        <tr r="CV983" s="1"/>
      </tp>
      <tp t="s">
        <v>#N/A N/A</v>
        <stp/>
        <stp>BDP|16534241492485327207</stp>
        <tr r="AS642" s="1"/>
      </tp>
      <tp t="s">
        <v>#N/A N/A</v>
        <stp/>
        <stp>BDP|15221048781742799507</stp>
        <tr r="AR666" s="1"/>
      </tp>
      <tp t="s">
        <v>#N/A Requesting Data...4219607047</v>
        <stp/>
        <stp>BDP|12236666452269121276</stp>
        <tr r="CW83" s="1"/>
      </tp>
      <tp t="s">
        <v>#N/A N/A</v>
        <stp/>
        <stp>BDP|12625910295268205003</stp>
        <tr r="AR121" s="1"/>
      </tp>
      <tp t="s">
        <v>#N/A N/A</v>
        <stp/>
        <stp>BDP|16672230322094441831</stp>
        <tr r="AR656" s="1"/>
      </tp>
      <tp t="s">
        <v>#N/A Requesting Data...4290923879</v>
        <stp/>
        <stp>BDP|15086637100391578869</stp>
        <tr r="CR999" s="1"/>
      </tp>
      <tp t="s">
        <v>#N/A Requesting Data...4250305019</v>
        <stp/>
        <stp>BDP|15924185580697266137</stp>
        <tr r="CT568" s="1"/>
      </tp>
      <tp t="s">
        <v>#N/A N/A</v>
        <stp/>
        <stp>BDP|14000400795754558702</stp>
        <tr r="AQ808" s="1"/>
      </tp>
      <tp t="s">
        <v>#N/A Requesting Data...4270418484</v>
        <stp/>
        <stp>BDP|17346242494537677151</stp>
        <tr r="CU1019" s="1"/>
      </tp>
      <tp t="s">
        <v>#N/A N/A</v>
        <stp/>
        <stp>BDP|11845396087297021766</stp>
        <tr r="AR872" s="1"/>
      </tp>
      <tp t="s">
        <v>#N/A Requesting Data...4210225655</v>
        <stp/>
        <stp>BDP|17887835199928775469</stp>
        <tr r="CS443" s="1"/>
      </tp>
      <tp t="s">
        <v>#N/A Requesting Data...4268408674</v>
        <stp/>
        <stp>BDP|11644962018246858538</stp>
        <tr r="CT514" s="1"/>
      </tp>
      <tp t="s">
        <v>#N/A Requesting Data...4290140858</v>
        <stp/>
        <stp>BDP|13522805497409447158</stp>
        <tr r="CT821" s="1"/>
      </tp>
      <tp t="s">
        <v>#N/A Requesting Data...4265314966</v>
        <stp/>
        <stp>BDP|16041539202868510176</stp>
        <tr r="CS739" s="1"/>
      </tp>
      <tp t="s">
        <v>#N/A Requesting Data...4261333897</v>
        <stp/>
        <stp>BDP|10376399499369886987</stp>
        <tr r="CV741" s="1"/>
      </tp>
      <tp t="s">
        <v>#N/A Requesting Data...4262183272</v>
        <stp/>
        <stp>BDP|13849848786840133986</stp>
        <tr r="CR516" s="1"/>
      </tp>
      <tp t="s">
        <v>#N/A N/A</v>
        <stp/>
        <stp>BDP|14705560573205343927</stp>
        <tr r="AS1164" s="1"/>
      </tp>
      <tp t="s">
        <v>#N/A N/A</v>
        <stp/>
        <stp>BDP|10502659001178698446</stp>
        <tr r="AS105" s="1"/>
      </tp>
      <tp t="s">
        <v>#N/A Requesting Data...4276859349</v>
        <stp/>
        <stp>BDP|17519986801255677195</stp>
        <tr r="CT567" s="1"/>
      </tp>
      <tp t="s">
        <v>#N/A Requesting Data...4281141069</v>
        <stp/>
        <stp>BDP|17784520817218597145</stp>
        <tr r="CU11" s="1"/>
      </tp>
      <tp t="s">
        <v>#N/A N/A</v>
        <stp/>
        <stp>BDP|14000844791038068767</stp>
        <tr r="AS1006" s="1"/>
      </tp>
      <tp t="s">
        <v>#N/A Requesting Data...2227370709</v>
        <stp/>
        <stp>BDP|11604148987905792702</stp>
        <tr r="CR1099" s="1"/>
      </tp>
      <tp t="s">
        <v>#N/A Requesting Data...3382815184</v>
        <stp/>
        <stp>BDP|16182713500712408965</stp>
        <tr r="CR1184" s="1"/>
      </tp>
      <tp t="s">
        <v>#N/A Requesting Data...3710296980</v>
        <stp/>
        <stp>BDP|16503179905255654837</stp>
        <tr r="CT284" s="1"/>
      </tp>
      <tp t="s">
        <v>#N/A Requesting Data...405826192</v>
        <stp/>
        <stp>BDP|18431438074188839990</stp>
        <tr r="CS1035" s="1"/>
      </tp>
      <tp t="s">
        <v>#N/A N/A</v>
        <stp/>
        <stp>BDP|10020740488580883567</stp>
        <tr r="AQ869" s="1"/>
      </tp>
      <tp t="s">
        <v>#N/A Requesting Data...88515495</v>
        <stp/>
        <stp>BDP|10834334643164287981</stp>
        <tr r="CU853" s="1"/>
      </tp>
      <tp t="s">
        <v>#N/A Requesting Data...1516347352</v>
        <stp/>
        <stp>BDP|14362787171866972813</stp>
        <tr r="CT1186" s="1"/>
      </tp>
      <tp t="s">
        <v>#N/A N/A</v>
        <stp/>
        <stp>BDP|18370050786708591274</stp>
        <tr r="AQ631" s="1"/>
      </tp>
      <tp t="s">
        <v>#N/A Requesting Data...4217811306</v>
        <stp/>
        <stp>BDP|11801825902970362396</stp>
        <tr r="CS96" s="1"/>
      </tp>
      <tp t="s">
        <v>#N/A Requesting Data...2402449158</v>
        <stp/>
        <stp>BDP|18229952741537330875</stp>
        <tr r="CU803" s="1"/>
      </tp>
      <tp t="s">
        <v>#N/A Requesting Data...1717133694</v>
        <stp/>
        <stp>BDP|15269531381345521775</stp>
        <tr r="CR584" s="1"/>
      </tp>
      <tp t="s">
        <v>#N/A Requesting Data...1923950969</v>
        <stp/>
        <stp>BDP|16398832901150045439</stp>
        <tr r="CW320" s="1"/>
      </tp>
      <tp t="s">
        <v>#N/A N/A</v>
        <stp/>
        <stp>BDP|11090847454984674246</stp>
        <tr r="AR171" s="1"/>
      </tp>
      <tp t="s">
        <v>#N/A Requesting Data...2039768091</v>
        <stp/>
        <stp>BDP|14652939286889430651</stp>
        <tr r="CS1173" s="1"/>
      </tp>
      <tp t="s">
        <v>#N/A N/A</v>
        <stp/>
        <stp>BDP|14608428395171067239</stp>
        <tr r="AQ1044" s="1"/>
      </tp>
      <tp t="s">
        <v>#N/A N/A</v>
        <stp/>
        <stp>BDP|14905404494971996262</stp>
        <tr r="AS801" s="1"/>
      </tp>
      <tp t="s">
        <v>#N/A Requesting Data...1287726510</v>
        <stp/>
        <stp>BDP|11872584742353221927</stp>
        <tr r="CS616" s="1"/>
      </tp>
      <tp t="s">
        <v>#N/A N/A</v>
        <stp/>
        <stp>BDP|14408540981243649052</stp>
        <tr r="AR237" s="1"/>
      </tp>
      <tp t="s">
        <v>#N/A Requesting Data...352015043</v>
        <stp/>
        <stp>BDP|11434342597123126246</stp>
        <tr r="CV157" s="1"/>
      </tp>
      <tp t="s">
        <v>#N/A N/A</v>
        <stp/>
        <stp>BDP|16042083799717754241</stp>
        <tr r="AR1082" s="1"/>
      </tp>
      <tp t="s">
        <v>#N/A Requesting Data...420888194</v>
        <stp/>
        <stp>BDP|10477501638549009598</stp>
        <tr r="CT441" s="1"/>
      </tp>
      <tp t="s">
        <v>#N/A Requesting Data...745060971</v>
        <stp/>
        <stp>BDP|13330131172288495732</stp>
        <tr r="CV546" s="1"/>
      </tp>
      <tp t="s">
        <v>#N/A Requesting Data...413539225</v>
        <stp/>
        <stp>BDP|12090874317131533000</stp>
        <tr r="CS471" s="1"/>
      </tp>
      <tp t="s">
        <v>#N/A Requesting Data...227166310</v>
        <stp/>
        <stp>BDP|10182756151130150814</stp>
        <tr r="CU812" s="1"/>
      </tp>
      <tp t="s">
        <v>#N/A Requesting Data...736847482</v>
        <stp/>
        <stp>BDP|12858527183783887641</stp>
        <tr r="CU535" s="1"/>
      </tp>
      <tp t="s">
        <v>#N/A N/A</v>
        <stp/>
        <stp>BDP|15685630843375501868</stp>
        <tr r="AS152" s="1"/>
      </tp>
      <tp t="s">
        <v>#N/A Requesting Data...1767796224</v>
        <stp/>
        <stp>BDP|12642649092351747629</stp>
        <tr r="CW1138" s="1"/>
      </tp>
      <tp t="s">
        <v>#N/A Requesting Data...792496759</v>
        <stp/>
        <stp>BDP|14048951253184731640</stp>
        <tr r="CU1126" s="1"/>
      </tp>
      <tp t="s">
        <v>#N/A Requesting Data...1053223370</v>
        <stp/>
        <stp>BDP|15478603397646154671</stp>
        <tr r="CS826" s="1"/>
      </tp>
      <tp t="s">
        <v>#N/A Requesting Data...734265291</v>
        <stp/>
        <stp>BDP|16465239693203939488</stp>
        <tr r="CV1122" s="1"/>
      </tp>
      <tp t="s">
        <v>#N/A Requesting Data...2764954275</v>
        <stp/>
        <stp>BDP|15138482401789865256</stp>
        <tr r="CT660" s="1"/>
      </tp>
      <tp t="s">
        <v>#N/A Requesting Data...3393358888</v>
        <stp/>
        <stp>BDP|13190051520558302329</stp>
        <tr r="CU311" s="1"/>
      </tp>
      <tp t="s">
        <v>#N/A Requesting Data...3602282786</v>
        <stp/>
        <stp>BDP|13173310098485410689</stp>
        <tr r="CV112" s="1"/>
      </tp>
      <tp t="s">
        <v>#N/A Requesting Data...2339748917</v>
        <stp/>
        <stp>BDP|14979661973808935717</stp>
        <tr r="CT114" s="1"/>
      </tp>
      <tp t="s">
        <v>#N/A Requesting Data...1549853930</v>
        <stp/>
        <stp>BDP|12230669199666110187</stp>
        <tr r="CU910" s="1"/>
      </tp>
      <tp t="s">
        <v>#N/A Requesting Data...2413400936</v>
        <stp/>
        <stp>BDP|15842094257878336211</stp>
        <tr r="CV667" s="1"/>
      </tp>
      <tp t="s">
        <v>#N/A Requesting Data...3377836457</v>
        <stp/>
        <stp>BDP|14711661195015087400</stp>
        <tr r="CU80" s="1"/>
      </tp>
      <tp t="s">
        <v>#N/A Requesting Data...3564884746</v>
        <stp/>
        <stp>BDP|14008953662890467175</stp>
        <tr r="CR792" s="1"/>
      </tp>
      <tp t="s">
        <v>#N/A N/A</v>
        <stp/>
        <stp>BDP|16873052849438346038</stp>
        <tr r="AR167" s="1"/>
      </tp>
      <tp t="s">
        <v>#N/A Requesting Data...628819098</v>
        <stp/>
        <stp>BDP|12032999406227933626</stp>
        <tr r="CW645" s="1"/>
      </tp>
      <tp t="s">
        <v>#N/A N/A</v>
        <stp/>
        <stp>BDP|14266815234517623259</stp>
        <tr r="AR1128" s="1"/>
      </tp>
      <tp t="s">
        <v>#N/A N/A</v>
        <stp/>
        <stp>BDP|18109277735370215359</stp>
        <tr r="AS1033" s="1"/>
      </tp>
      <tp t="s">
        <v>#N/A N/A</v>
        <stp/>
        <stp>BDP|10406219569426183899</stp>
        <tr r="AS948" s="1"/>
      </tp>
      <tp t="s">
        <v>#N/A Requesting Data...1363387387</v>
        <stp/>
        <stp>BDP|15893132988715490336</stp>
        <tr r="CW218" s="1"/>
      </tp>
      <tp t="s">
        <v>#N/A N/A</v>
        <stp/>
        <stp>BDP|11225930803675670700</stp>
        <tr r="AQ137" s="1"/>
      </tp>
      <tp t="s">
        <v>#N/A Requesting Data...2165140979</v>
        <stp/>
        <stp>BDP|13660722293211772642</stp>
        <tr r="CT8" s="1"/>
      </tp>
      <tp t="s">
        <v>#N/A Requesting Data...2266913087</v>
        <stp/>
        <stp>BDP|15686128286621059761</stp>
        <tr r="CS1117" s="1"/>
      </tp>
      <tp t="s">
        <v>#N/A Requesting Data...1335244644</v>
        <stp/>
        <stp>BDP|12896689392254125371</stp>
        <tr r="CT549" s="1"/>
      </tp>
      <tp t="s">
        <v>#N/A Requesting Data...1731892130</v>
        <stp/>
        <stp>BDP|18156462266649155945</stp>
        <tr r="CW1131" s="1"/>
      </tp>
      <tp t="s">
        <v>#N/A N/A</v>
        <stp/>
        <stp>BDP|13964715227325825932</stp>
        <tr r="AR925" s="1"/>
      </tp>
      <tp t="s">
        <v>#N/A N/A</v>
        <stp/>
        <stp>BDP|11657241784027600642</stp>
        <tr r="AS1096" s="1"/>
      </tp>
      <tp t="s">
        <v>#N/A Requesting Data...2045534115</v>
        <stp/>
        <stp>BDP|16658057038688932761</stp>
        <tr r="CS371" s="1"/>
      </tp>
      <tp t="s">
        <v>#N/A N/A</v>
        <stp/>
        <stp>BDP|12037140283319172822</stp>
        <tr r="AR971" s="1"/>
      </tp>
      <tp t="s">
        <v>#N/A Requesting Data...3381104451</v>
        <stp/>
        <stp>BDP|11878341679396465957</stp>
        <tr r="CT631" s="1"/>
      </tp>
      <tp t="s">
        <v>#N/A Requesting Data...2173654290</v>
        <stp/>
        <stp>BDP|17548219856709349365</stp>
        <tr r="CT585" s="1"/>
      </tp>
      <tp t="s">
        <v>#N/A Requesting Data...2399099510</v>
        <stp/>
        <stp>BDP|18096223155493929697</stp>
        <tr r="CT590" s="1"/>
      </tp>
      <tp t="s">
        <v>#N/A N/A</v>
        <stp/>
        <stp>BDP|13811410615248315489</stp>
        <tr r="AQ1007" s="1"/>
      </tp>
      <tp t="s">
        <v>#N/A Requesting Data...4157059707</v>
        <stp/>
        <stp>BDP|11087819666617651269</stp>
        <tr r="CR923" s="1"/>
      </tp>
      <tp t="s">
        <v>#N/A Requesting Data...793376379</v>
        <stp/>
        <stp>BDP|14989326999341216577</stp>
        <tr r="CT386" s="1"/>
      </tp>
      <tp t="s">
        <v>#N/A Requesting Data...3295508786</v>
        <stp/>
        <stp>BDP|10061079132161123834</stp>
        <tr r="CV713" s="1"/>
      </tp>
      <tp t="s">
        <v>#N/A Requesting Data...2824129107</v>
        <stp/>
        <stp>BDP|17055774436760780916</stp>
        <tr r="CW745" s="1"/>
      </tp>
      <tp t="s">
        <v>#N/A Requesting Data...4082847190</v>
        <stp/>
        <stp>BDP|12239558380021704474</stp>
        <tr r="CS184" s="1"/>
      </tp>
      <tp t="s">
        <v>#N/A N/A</v>
        <stp/>
        <stp>BDP|18076047822817903787</stp>
        <tr r="AS188" s="1"/>
      </tp>
      <tp t="s">
        <v>#N/A Requesting Data...1842103265</v>
        <stp/>
        <stp>BDP|17366678593026145414</stp>
        <tr r="CU795" s="1"/>
      </tp>
      <tp t="s">
        <v>#N/A Requesting Data...1297907331</v>
        <stp/>
        <stp>BDP|10988672328569424750</stp>
        <tr r="CS615" s="1"/>
      </tp>
      <tp t="s">
        <v>#N/A Requesting Data...1245332260</v>
        <stp/>
        <stp>BDP|18092019454573300418</stp>
        <tr r="CR348" s="1"/>
      </tp>
      <tp t="s">
        <v>#N/A Requesting Data...957519395</v>
        <stp/>
        <stp>BDP|11382824965842405778</stp>
        <tr r="CU1066" s="1"/>
      </tp>
      <tp t="s">
        <v>#N/A Requesting Data...2314732603</v>
        <stp/>
        <stp>BDP|12391925447625465050</stp>
        <tr r="CS578" s="1"/>
      </tp>
      <tp t="s">
        <v>#N/A N/A</v>
        <stp/>
        <stp>BDP|16085939931040518603</stp>
        <tr r="AQ159" s="1"/>
      </tp>
      <tp t="s">
        <v>#N/A Requesting Data...3918156068</v>
        <stp/>
        <stp>BDP|13654961427780302231</stp>
        <tr r="CV1052" s="1"/>
      </tp>
      <tp t="s">
        <v>#N/A Requesting Data...1330590570</v>
        <stp/>
        <stp>BDP|16383548123029634253</stp>
        <tr r="CU421" s="1"/>
      </tp>
      <tp t="s">
        <v>#N/A N/A</v>
        <stp/>
        <stp>BDP|10133912693183610926</stp>
        <tr r="AQ1166" s="1"/>
      </tp>
      <tp t="s">
        <v>#N/A Requesting Data...3036798319</v>
        <stp/>
        <stp>BDP|15727432810198001237</stp>
        <tr r="CR634" s="1"/>
      </tp>
      <tp t="s">
        <v>#N/A N/A</v>
        <stp/>
        <stp>BDP|18335533974518270817</stp>
        <tr r="AQ592" s="1"/>
      </tp>
      <tp t="s">
        <v>#N/A Requesting Data...4105249257</v>
        <stp/>
        <stp>BDP|12142063441269824592</stp>
        <tr r="CS906" s="1"/>
      </tp>
      <tp t="s">
        <v>#N/A N/A</v>
        <stp/>
        <stp>BDP|11152938344515723371</stp>
        <tr r="AS633" s="1"/>
      </tp>
      <tp t="s">
        <v>#N/A N/A</v>
        <stp/>
        <stp>BDP|15006840522770082505</stp>
        <tr r="AQ331" s="1"/>
      </tp>
      <tp t="s">
        <v>#N/A N/A</v>
        <stp/>
        <stp>BDP|15881493484960139328</stp>
        <tr r="AR449" s="1"/>
      </tp>
      <tp t="s">
        <v>#N/A Requesting Data...3523166113</v>
        <stp/>
        <stp>BDP|18254239120554154665</stp>
        <tr r="CS618" s="1"/>
      </tp>
      <tp t="s">
        <v>#N/A Requesting Data...3182566200</v>
        <stp/>
        <stp>BDP|16582961621480227767</stp>
        <tr r="BJ3" s="1"/>
      </tp>
      <tp t="s">
        <v>#N/A N/A</v>
        <stp/>
        <stp>BDP|13714102003529491167</stp>
        <tr r="AS133" s="1"/>
      </tp>
      <tp t="s">
        <v>#N/A N/A</v>
        <stp/>
        <stp>BDP|17933336699881130640</stp>
        <tr r="AQ409" s="1"/>
      </tp>
      <tp t="s">
        <v>#N/A Requesting Data...3633711729</v>
        <stp/>
        <stp>BDP|14554776195606685671</stp>
        <tr r="CU696" s="1"/>
      </tp>
      <tp t="s">
        <v>#N/A N/A</v>
        <stp/>
        <stp>BDP|14257411520229426117</stp>
        <tr r="AS5" s="1"/>
      </tp>
      <tp t="s">
        <v>#N/A Requesting Data...3915660340</v>
        <stp/>
        <stp>BDP|11187345584818231854</stp>
        <tr r="CU528" s="1"/>
      </tp>
      <tp t="s">
        <v>#N/A N/A</v>
        <stp/>
        <stp>BDP|14883601628979208341</stp>
        <tr r="AQ477" s="1"/>
      </tp>
      <tp t="s">
        <v>#N/A N/A</v>
        <stp/>
        <stp>BDP|16118765215149107353</stp>
        <tr r="AQ464" s="1"/>
      </tp>
      <tp t="s">
        <v>#N/A Requesting Data...2772628222</v>
        <stp/>
        <stp>BDP|12000986956644977011</stp>
        <tr r="CU61" s="1"/>
      </tp>
      <tp t="s">
        <v>#N/A N/A</v>
        <stp/>
        <stp>BDP|12202972632340308224</stp>
        <tr r="AR209" s="1"/>
      </tp>
      <tp t="s">
        <v>#N/A Requesting Data...2563692574</v>
        <stp/>
        <stp>BDP|15160988814544070247</stp>
        <tr r="CT448" s="1"/>
      </tp>
      <tp t="s">
        <v>#N/A Requesting Data...3031815916</v>
        <stp/>
        <stp>BDP|17491730938408774011</stp>
        <tr r="CW169" s="1"/>
      </tp>
      <tp t="s">
        <v>#N/A Requesting Data...1673474635</v>
        <stp/>
        <stp>BDP|11468048038759710062</stp>
        <tr r="CU767" s="1"/>
      </tp>
      <tp t="s">
        <v>#N/A N/A</v>
        <stp/>
        <stp>BDP|11647799159830957869</stp>
        <tr r="AR462" s="1"/>
      </tp>
      <tp t="s">
        <v>#N/A Requesting Data...2222779311</v>
        <stp/>
        <stp>BDP|12833843596898273017</stp>
        <tr r="CW1174" s="1"/>
      </tp>
      <tp t="s">
        <v>#N/A N/A</v>
        <stp/>
        <stp>BDP|10063832949513182426</stp>
        <tr r="AR1134" s="1"/>
      </tp>
      <tp t="s">
        <v>#N/A Requesting Data...2323045611</v>
        <stp/>
        <stp>BDP|13609229893487704491</stp>
        <tr r="CW611" s="1"/>
      </tp>
      <tp t="s">
        <v>#N/A N/A</v>
        <stp/>
        <stp>BDP|14379842020762779799</stp>
        <tr r="AR95" s="1"/>
      </tp>
      <tp t="s">
        <v>#N/A N/A</v>
        <stp/>
        <stp>BDP|10905703117168765507</stp>
        <tr r="AQ412" s="1"/>
      </tp>
      <tp t="s">
        <v>#N/A N/A</v>
        <stp/>
        <stp>BDP|16311791369498873421</stp>
        <tr r="AS892" s="1"/>
      </tp>
      <tp t="s">
        <v>#N/A Requesting Data...2651700646</v>
        <stp/>
        <stp>BDP|11598601597853323683</stp>
        <tr r="CT376" s="1"/>
      </tp>
      <tp t="s">
        <v>#N/A Requesting Data...1178213461</v>
        <stp/>
        <stp>BDP|18284088202595705664</stp>
        <tr r="CR337" s="1"/>
      </tp>
      <tp t="s">
        <v>#N/A N/A</v>
        <stp/>
        <stp>BDP|14445182955459455240</stp>
        <tr r="AS970" s="1"/>
      </tp>
      <tp t="s">
        <v>#N/A Requesting Data...3058778617</v>
        <stp/>
        <stp>BDP|16708158103899173590</stp>
        <tr r="CW372" s="1"/>
      </tp>
      <tp t="s">
        <v>#N/A Requesting Data...1277872605</v>
        <stp/>
        <stp>BDP|11144946582789671284</stp>
        <tr r="CR297" s="1"/>
      </tp>
      <tp t="s">
        <v>#N/A Requesting Data...2141558259</v>
        <stp/>
        <stp>BDP|14337853708426019170</stp>
        <tr r="AP3" s="1"/>
      </tp>
      <tp t="s">
        <v>#N/A Requesting Data...4278359567</v>
        <stp/>
        <stp>BDP|15575784315419160104</stp>
        <tr r="CT571" s="1"/>
      </tp>
      <tp t="s">
        <v>#N/A N/A</v>
        <stp/>
        <stp>BDP|11976764999235925178</stp>
        <tr r="AQ310" s="1"/>
      </tp>
      <tp t="s">
        <v>#N/A Requesting Data...3017007738</v>
        <stp/>
        <stp>BDP|17697548489989702842</stp>
        <tr r="CT254" s="1"/>
      </tp>
      <tp t="s">
        <v>#N/A Requesting Data...2690987043</v>
        <stp/>
        <stp>BDP|15970996545561891255</stp>
        <tr r="CU694" s="1"/>
      </tp>
      <tp t="s">
        <v>#N/A N/A</v>
        <stp/>
        <stp>BDP|14385223497343861761</stp>
        <tr r="AR160" s="1"/>
      </tp>
      <tp t="s">
        <v>#N/A N/A</v>
        <stp/>
        <stp>BDP|10588126164185814930</stp>
        <tr r="AQ532" s="1"/>
      </tp>
      <tp t="s">
        <v>#N/A N/A</v>
        <stp/>
        <stp>BDP|17592536576266170894</stp>
        <tr r="AS174" s="1"/>
      </tp>
      <tp t="s">
        <v>#N/A Requesting Data...3758951080</v>
        <stp/>
        <stp>BDP|10162111642997242987</stp>
        <tr r="CT168" s="1"/>
      </tp>
      <tp t="s">
        <v>#N/A Requesting Data...997826822</v>
        <stp/>
        <stp>BDP|16912611684316367578</stp>
        <tr r="CW1007" s="1"/>
      </tp>
      <tp t="s">
        <v>#N/A Requesting Data...1694193282</v>
        <stp/>
        <stp>BDP|12815855454711667579</stp>
        <tr r="CW420" s="1"/>
      </tp>
      <tp t="s">
        <v>#N/A Requesting Data...4115698025</v>
        <stp/>
        <stp>BDP|16350290900477100833</stp>
        <tr r="CT1053" s="1"/>
      </tp>
      <tp t="s">
        <v>#N/A Requesting Data...2852656979</v>
        <stp/>
        <stp>BDP|18148001372085848133</stp>
        <tr r="CT635" s="1"/>
      </tp>
      <tp t="s">
        <v>#N/A N/A</v>
        <stp/>
        <stp>BDP|14322882664914598521</stp>
        <tr r="AS564" s="1"/>
      </tp>
      <tp t="s">
        <v>#N/A Requesting Data...1367072842</v>
        <stp/>
        <stp>BDP|14318340984780875430</stp>
        <tr r="CU875" s="1"/>
      </tp>
      <tp t="s">
        <v>#N/A Requesting Data...3282064032</v>
        <stp/>
        <stp>BDP|18343998819659824239</stp>
        <tr r="CW835" s="1"/>
      </tp>
      <tp t="s">
        <v>#N/A N/A</v>
        <stp/>
        <stp>BDP|11340556125348323582</stp>
        <tr r="AQ707" s="1"/>
      </tp>
      <tp t="s">
        <v>#N/A Requesting Data...1232002679</v>
        <stp/>
        <stp>BDP|17745491288775941577</stp>
        <tr r="CU359" s="1"/>
      </tp>
      <tp t="s">
        <v>#N/A N/A</v>
        <stp/>
        <stp>BDP|16991948610965399067</stp>
        <tr r="AS899" s="1"/>
      </tp>
      <tp t="s">
        <v>#N/A Requesting Data...3803463785</v>
        <stp/>
        <stp>BDP|12674579639418498745</stp>
        <tr r="CT826" s="1"/>
      </tp>
      <tp t="s">
        <v>#N/A Requesting Data...3355765867</v>
        <stp/>
        <stp>BDP|18342287129593233081</stp>
        <tr r="CU142" s="1"/>
      </tp>
      <tp t="s">
        <v>#N/A Requesting Data...1482737297</v>
        <stp/>
        <stp>BDP|15054468105842272896</stp>
        <tr r="CT677" s="1"/>
      </tp>
      <tp t="s">
        <v>#N/A Requesting Data...2444827630</v>
        <stp/>
        <stp>BDP|13015592043680961988</stp>
        <tr r="CW1006" s="1"/>
      </tp>
      <tp t="s">
        <v>#N/A Requesting Data...2753801015</v>
        <stp/>
        <stp>BDP|15721586832159086166</stp>
        <tr r="CU181" s="1"/>
      </tp>
      <tp t="s">
        <v>#N/A Requesting Data...1539646301</v>
        <stp/>
        <stp>BDP|18242988794522742124</stp>
        <tr r="CS636" s="1"/>
      </tp>
      <tp t="s">
        <v>#N/A N/A</v>
        <stp/>
        <stp>BDP|14337327268942050821</stp>
        <tr r="AR6" s="1"/>
      </tp>
      <tp t="s">
        <v>#N/A Requesting Data...3328480915</v>
        <stp/>
        <stp>BDP|16250936817334483190</stp>
        <tr r="CS750" s="1"/>
      </tp>
      <tp t="s">
        <v>#N/A Requesting Data...4039771348</v>
        <stp/>
        <stp>BDP|15404109268808262158</stp>
        <tr r="CT110" s="1"/>
      </tp>
      <tp t="s">
        <v>#N/A Requesting Data...1156868061</v>
        <stp/>
        <stp>BDP|11616105551157491980</stp>
        <tr r="CU648" s="1"/>
      </tp>
      <tp t="s">
        <v>#N/A Requesting Data...3223422160</v>
        <stp/>
        <stp>BDP|16246880865491155259</stp>
        <tr r="CR314" s="1"/>
      </tp>
      <tp t="s">
        <v>#N/A Requesting Data...1386362335</v>
        <stp/>
        <stp>BDP|17761401849455777927</stp>
        <tr r="CW700" s="1"/>
      </tp>
      <tp t="s">
        <v>#N/A Requesting Data...2750521902</v>
        <stp/>
        <stp>BDP|13503900479687042173</stp>
        <tr r="CV965" s="1"/>
      </tp>
      <tp t="s">
        <v>#N/A Requesting Data...2086413998</v>
        <stp/>
        <stp>BDP|12758218039760398874</stp>
        <tr r="CT951" s="1"/>
      </tp>
      <tp t="s">
        <v>#N/A N/A</v>
        <stp/>
        <stp>BDP|15919634587696423625</stp>
        <tr r="AR1008" s="1"/>
      </tp>
      <tp t="s">
        <v>#N/A Requesting Data...1610340779</v>
        <stp/>
        <stp>BDP|17501852939070081730</stp>
        <tr r="CS291" s="1"/>
      </tp>
      <tp t="s">
        <v>#N/A Requesting Data...3219954543</v>
        <stp/>
        <stp>BDP|16702498494777919791</stp>
        <tr r="CV45" s="1"/>
      </tp>
      <tp t="s">
        <v>#N/A Requesting Data...3355266436</v>
        <stp/>
        <stp>BDP|15680215319609660422</stp>
        <tr r="CV1009" s="1"/>
      </tp>
      <tp t="s">
        <v>#N/A Requesting Data...2934922396</v>
        <stp/>
        <stp>BDP|15036744376038127699</stp>
        <tr r="CT642" s="1"/>
      </tp>
      <tp t="s">
        <v>#N/A Requesting Data...4123623090</v>
        <stp/>
        <stp>BDP|11183332594490993054</stp>
        <tr r="CW491" s="1"/>
      </tp>
      <tp t="s">
        <v>#N/A Requesting Data...1556438724</v>
        <stp/>
        <stp>BDP|13681608042298792298</stp>
        <tr r="CT923" s="1"/>
      </tp>
      <tp t="s">
        <v>#N/A Requesting Data...1360529815</v>
        <stp/>
        <stp>BDP|11278060495225921625</stp>
        <tr r="CU242" s="1"/>
      </tp>
      <tp t="s">
        <v>#N/A Requesting Data...2721594129</v>
        <stp/>
        <stp>BDP|10486672446711943868</stp>
        <tr r="CT388" s="1"/>
      </tp>
      <tp t="s">
        <v>#N/A Requesting Data...1727102735</v>
        <stp/>
        <stp>BDP|13731162984916796781</stp>
        <tr r="CW725" s="1"/>
      </tp>
      <tp t="s">
        <v>#N/A Requesting Data...3098051516</v>
        <stp/>
        <stp>BDP|18092181136048491907</stp>
        <tr r="CT1164" s="1"/>
      </tp>
      <tp t="s">
        <v>#N/A Requesting Data...1508486031</v>
        <stp/>
        <stp>BDP|17027280081332347400</stp>
        <tr r="CU173" s="1"/>
      </tp>
      <tp t="s">
        <v>#N/A N/A</v>
        <stp/>
        <stp>BDP|14563187331494960989</stp>
        <tr r="AR298" s="1"/>
      </tp>
      <tp t="s">
        <v>#N/A Requesting Data...3858580160</v>
        <stp/>
        <stp>BDP|16261843583075982814</stp>
        <tr r="CS1008" s="1"/>
      </tp>
      <tp t="s">
        <v>#N/A Requesting Data...2535354849</v>
        <stp/>
        <stp>BDP|13757324508398436349</stp>
        <tr r="CR935" s="1"/>
      </tp>
      <tp t="s">
        <v>#N/A Requesting Data...2111196212</v>
        <stp/>
        <stp>BDP|18268199423423210377</stp>
        <tr r="CW813" s="1"/>
      </tp>
      <tp t="s">
        <v>#N/A Requesting Data...2103561787</v>
        <stp/>
        <stp>BDP|13910061511738098132</stp>
        <tr r="CV759" s="1"/>
      </tp>
      <tp t="s">
        <v>#N/A Requesting Data...3428886755</v>
        <stp/>
        <stp>BDP|12835009224323450850</stp>
        <tr r="CR653" s="1"/>
      </tp>
      <tp t="s">
        <v>#N/A Requesting Data...1347366691</v>
        <stp/>
        <stp>BDP|17892319814318064606</stp>
        <tr r="CT460" s="1"/>
      </tp>
      <tp t="s">
        <v>#N/A Requesting Data...3950151571</v>
        <stp/>
        <stp>BDP|12765571014874157988</stp>
        <tr r="CR307" s="1"/>
      </tp>
      <tp t="s">
        <v>#N/A Requesting Data...3688201195</v>
        <stp/>
        <stp>BDP|10241887897242155815</stp>
        <tr r="CU942" s="1"/>
      </tp>
      <tp t="s">
        <v>#N/A Requesting Data...4238218008</v>
        <stp/>
        <stp>BDP|18254965419289933290</stp>
        <tr r="CU1078" s="1"/>
      </tp>
      <tp t="s">
        <v>#N/A Requesting Data...3161630024</v>
        <stp/>
        <stp>BDP|10825855818593838101</stp>
        <tr r="CW972" s="1"/>
      </tp>
      <tp t="s">
        <v>#N/A Requesting Data...1622758349</v>
        <stp/>
        <stp>BDP|16673960138954518308</stp>
        <tr r="CR586" s="1"/>
      </tp>
      <tp t="s">
        <v>#N/A Requesting Data...2627398199</v>
        <stp/>
        <stp>BDP|17567105260678887316</stp>
        <tr r="CU598" s="1"/>
      </tp>
      <tp t="s">
        <v>#N/A Requesting Data...3104209597</v>
        <stp/>
        <stp>BDP|17656029868413653967</stp>
        <tr r="CR1190" s="1"/>
      </tp>
      <tp t="s">
        <v>#N/A Requesting Data...1557982160</v>
        <stp/>
        <stp>BDP|17697285407708232672</stp>
        <tr r="CT17" s="1"/>
      </tp>
      <tp t="s">
        <v>#N/A Requesting Data...3638524002</v>
        <stp/>
        <stp>BDP|12680214970269976520</stp>
        <tr r="CR823" s="1"/>
      </tp>
      <tp t="s">
        <v>#N/A Requesting Data...1996196609</v>
        <stp/>
        <stp>BDP|14999217792373760716</stp>
        <tr r="CS1026" s="1"/>
      </tp>
      <tp t="s">
        <v>#N/A Requesting Data...3219723400</v>
        <stp/>
        <stp>BDP|17063311719606004843</stp>
        <tr r="CR709" s="1"/>
      </tp>
      <tp t="s">
        <v>#N/A N/A</v>
        <stp/>
        <stp>BDP|15046393651248316076</stp>
        <tr r="AS1139" s="1"/>
      </tp>
      <tp t="s">
        <v>#N/A Requesting Data...1834256709</v>
        <stp/>
        <stp>BDP|12074261015138825274</stp>
        <tr r="CT190" s="1"/>
      </tp>
      <tp t="s">
        <v>#N/A Requesting Data...3551776148</v>
        <stp/>
        <stp>BDP|11069846965311420597</stp>
        <tr r="CR685" s="1"/>
      </tp>
      <tp t="s">
        <v>#N/A N/A</v>
        <stp/>
        <stp>BDP|18292436233277578380</stp>
        <tr r="AS1010" s="1"/>
      </tp>
      <tp t="s">
        <v>#N/A Requesting Data...3931039555</v>
        <stp/>
        <stp>BDP|16927258894237772105</stp>
        <tr r="CT510" s="1"/>
      </tp>
      <tp t="s">
        <v>#N/A Requesting Data...3475364330</v>
        <stp/>
        <stp>BDP|17958424543008390441</stp>
        <tr r="CT745" s="1"/>
      </tp>
      <tp t="s">
        <v>#N/A Requesting Data...4168648107</v>
        <stp/>
        <stp>BDP|13123087292893100253</stp>
        <tr r="CV23" s="1"/>
      </tp>
      <tp t="s">
        <v>#N/A N/A</v>
        <stp/>
        <stp>BDP|11377106178145448909</stp>
        <tr r="AQ1001" s="1"/>
      </tp>
      <tp t="s">
        <v>#N/A N/A</v>
        <stp/>
        <stp>BDP|11187670198150135506</stp>
        <tr r="AS561" s="1"/>
      </tp>
      <tp t="s">
        <v>#N/A Requesting Data...2977074699</v>
        <stp/>
        <stp>BDP|14332386247311109925</stp>
        <tr r="CS346" s="1"/>
      </tp>
      <tp t="s">
        <v>#N/A Requesting Data...3203382064</v>
        <stp/>
        <stp>BDP|14809521527798253000</stp>
        <tr r="CW243" s="1"/>
      </tp>
      <tp t="s">
        <v>#N/A Requesting Data...2619195742</v>
        <stp/>
        <stp>BDP|18193087351240083676</stp>
        <tr r="CS445" s="1"/>
      </tp>
      <tp t="s">
        <v>#N/A Requesting Data...2135361458</v>
        <stp/>
        <stp>BDP|15221670703708120086</stp>
        <tr r="CW599" s="1"/>
      </tp>
      <tp t="s">
        <v>#N/A N/A</v>
        <stp/>
        <stp>BDP|12900780199110313741</stp>
        <tr r="AS624" s="1"/>
      </tp>
      <tp t="s">
        <v>#N/A Requesting Data...1889672773</v>
        <stp/>
        <stp>BDP|11090203040509937569</stp>
        <tr r="CT835" s="1"/>
      </tp>
      <tp t="s">
        <v>#N/A Requesting Data...1709976340</v>
        <stp/>
        <stp>BDP|15685417073714354988</stp>
        <tr r="CT447" s="1"/>
      </tp>
      <tp t="s">
        <v>#N/A N/A</v>
        <stp/>
        <stp>BDP|12772437014115937966</stp>
        <tr r="AQ431" s="1"/>
      </tp>
      <tp t="s">
        <v>#N/A Requesting Data...3935042987</v>
        <stp/>
        <stp>BDP|17093844948735538573</stp>
        <tr r="CU86" s="1"/>
      </tp>
      <tp t="s">
        <v>#N/A Requesting Data...2277262108</v>
        <stp/>
        <stp>BDP|13391792444879538259</stp>
        <tr r="CR1035" s="1"/>
      </tp>
      <tp t="s">
        <v>#N/A Requesting Data...2531265055</v>
        <stp/>
        <stp>BDP|11022707967963161885</stp>
        <tr r="CV324" s="1"/>
      </tp>
      <tp t="s">
        <v>#N/A Requesting Data...3019890313</v>
        <stp/>
        <stp>BDP|13982841024470107263</stp>
        <tr r="CT806" s="1"/>
      </tp>
      <tp t="s">
        <v>#N/A N/A</v>
        <stp/>
        <stp>BDP|10007456834584785887</stp>
        <tr r="AS747" s="1"/>
      </tp>
      <tp t="s">
        <v>#N/A N/A</v>
        <stp/>
        <stp>BDP|16873153595534428120</stp>
        <tr r="AS74" s="1"/>
      </tp>
      <tp t="s">
        <v>#N/A Requesting Data...3090602571</v>
        <stp/>
        <stp>BDP|14487311188752542668</stp>
        <tr r="CS1122" s="1"/>
      </tp>
      <tp t="s">
        <v>#N/A Requesting Data...2644221332</v>
        <stp/>
        <stp>BDP|14230846639381747562</stp>
        <tr r="CT723" s="1"/>
      </tp>
      <tp t="s">
        <v>#N/A N/A</v>
        <stp/>
        <stp>BDP|11212200098802205369</stp>
        <tr r="AQ639" s="1"/>
      </tp>
      <tp t="s">
        <v>#N/A Requesting Data...3442437945</v>
        <stp/>
        <stp>BDP|16829188988827040366</stp>
        <tr r="CS79" s="1"/>
      </tp>
      <tp t="s">
        <v>#N/A Requesting Data...2038438702</v>
        <stp/>
        <stp>BDP|11137658987355576188</stp>
        <tr r="CU580" s="1"/>
      </tp>
      <tp t="s">
        <v>#N/A N/A</v>
        <stp/>
        <stp>BDP|14937631955538547444</stp>
        <tr r="AR159" s="1"/>
      </tp>
      <tp t="s">
        <v>#N/A N/A</v>
        <stp/>
        <stp>BDP|17502807156958994940</stp>
        <tr r="AS297" s="1"/>
      </tp>
      <tp t="s">
        <v>#N/A Requesting Data...2767283591</v>
        <stp/>
        <stp>BDP|12561870009642146342</stp>
        <tr r="CS262" s="1"/>
      </tp>
      <tp t="s">
        <v>#N/A Requesting Data...2004663056</v>
        <stp/>
        <stp>BDP|15996886949124688603</stp>
        <tr r="CR1065" s="1"/>
      </tp>
      <tp t="s">
        <v>#N/A Requesting Data...4141819688</v>
        <stp/>
        <stp>BDP|15303432491265846670</stp>
        <tr r="CR551" s="1"/>
      </tp>
      <tp t="s">
        <v>#N/A N/A</v>
        <stp/>
        <stp>BDP|10041878831283190393</stp>
        <tr r="AR848" s="1"/>
      </tp>
      <tp t="s">
        <v>#N/A N/A</v>
        <stp/>
        <stp>BDP|18214867766465816847</stp>
        <tr r="AS726" s="1"/>
      </tp>
      <tp t="s">
        <v>#N/A Requesting Data...4079866827</v>
        <stp/>
        <stp>BDP|13820688186367473135</stp>
        <tr r="CS572" s="1"/>
      </tp>
      <tp t="s">
        <v>#N/A N/A</v>
        <stp/>
        <stp>BDP|14038631193850198008</stp>
        <tr r="AR1076" s="1"/>
      </tp>
      <tp t="s">
        <v>#N/A Requesting Data...1777873343</v>
        <stp/>
        <stp>BDP|12545356980927019510</stp>
        <tr r="CV997" s="1"/>
      </tp>
      <tp t="s">
        <v>#N/A Requesting Data...3452105709</v>
        <stp/>
        <stp>BDP|12874297905749691237</stp>
        <tr r="CV1035" s="1"/>
      </tp>
      <tp t="s">
        <v>#N/A N/A</v>
        <stp/>
        <stp>BDP|11498651554740404907</stp>
        <tr r="AR242" s="1"/>
      </tp>
      <tp t="s">
        <v>#N/A N/A</v>
        <stp/>
        <stp>BDP|15613996335887329382</stp>
        <tr r="AQ336" s="1"/>
      </tp>
      <tp t="s">
        <v>#N/A N/A</v>
        <stp/>
        <stp>BDP|17190013711149615464</stp>
        <tr r="AQ944" s="1"/>
      </tp>
      <tp t="s">
        <v>#N/A Requesting Data...4021958754</v>
        <stp/>
        <stp>BDP|12500351558808039797</stp>
        <tr r="CS1108" s="1"/>
      </tp>
      <tp t="s">
        <v>#N/A N/A</v>
        <stp/>
        <stp>BDP|14851583685950217263</stp>
        <tr r="AQ730" s="1"/>
      </tp>
      <tp t="s">
        <v>#N/A Requesting Data...4094461415</v>
        <stp/>
        <stp>BDP|12231815270753644548</stp>
        <tr r="CT1101" s="1"/>
      </tp>
      <tp t="s">
        <v>#N/A Requesting Data...2117806566</v>
        <stp/>
        <stp>BDP|12071827816797417715</stp>
        <tr r="CR941" s="1"/>
      </tp>
      <tp t="s">
        <v>#N/A Requesting Data...3077818727</v>
        <stp/>
        <stp>BDP|11545870766672024653</stp>
        <tr r="CT940" s="1"/>
      </tp>
      <tp t="s">
        <v>#N/A Requesting Data...3045558867</v>
        <stp/>
        <stp>BDP|14669101934734512962</stp>
        <tr r="CU292" s="1"/>
      </tp>
      <tp t="s">
        <v>#N/A N/A</v>
        <stp/>
        <stp>BDP|13219937044340125555</stp>
        <tr r="AQ834" s="1"/>
      </tp>
      <tp t="s">
        <v>#N/A N/A</v>
        <stp/>
        <stp>BDP|14841261120699922663</stp>
        <tr r="AS912" s="1"/>
      </tp>
      <tp t="s">
        <v>#N/A Requesting Data...2234422454</v>
        <stp/>
        <stp>BDP|16192124583605190100</stp>
        <tr r="CV334" s="1"/>
      </tp>
      <tp t="s">
        <v>#N/A Requesting Data...2006320829</v>
        <stp/>
        <stp>BDP|11180838901500538274</stp>
        <tr r="CV954" s="1"/>
      </tp>
      <tp t="s">
        <v>#N/A Requesting Data...2985830895</v>
        <stp/>
        <stp>BDP|13876993195450549805</stp>
        <tr r="CS1081" s="1"/>
      </tp>
      <tp t="s">
        <v>#N/A Requesting Data...2790366421</v>
        <stp/>
        <stp>BDP|16194044260502491900</stp>
        <tr r="CS499" s="1"/>
      </tp>
      <tp t="s">
        <v>#N/A Requesting Data...2744998530</v>
        <stp/>
        <stp>BDP|10710340380836744658</stp>
        <tr r="CT1204" s="1"/>
      </tp>
      <tp t="s">
        <v>#N/A Requesting Data...3664562749</v>
        <stp/>
        <stp>BDP|15552207463713768907</stp>
        <tr r="CV833" s="1"/>
      </tp>
      <tp t="s">
        <v>#N/A Requesting Data...2439908625</v>
        <stp/>
        <stp>BDP|15619854321492567663</stp>
        <tr r="CR1192" s="1"/>
      </tp>
      <tp t="s">
        <v>#N/A Requesting Data...2105130151</v>
        <stp/>
        <stp>BDP|18421002614660523240</stp>
        <tr r="CV391" s="1"/>
      </tp>
      <tp t="s">
        <v>#N/A Requesting Data...3405141267</v>
        <stp/>
        <stp>BDP|13390290633068844116</stp>
        <tr r="CV512" s="1"/>
      </tp>
      <tp t="s">
        <v>#N/A Requesting Data...2761205801</v>
        <stp/>
        <stp>BDP|10387138682385686741</stp>
        <tr r="CW997" s="1"/>
      </tp>
      <tp t="s">
        <v>#N/A Requesting Data...3994229551</v>
        <stp/>
        <stp>BDP|10326639834477652920</stp>
        <tr r="CW10" s="1"/>
      </tp>
      <tp t="s">
        <v>#N/A Requesting Data...4288075813</v>
        <stp/>
        <stp>BDP|15296759888683657299</stp>
        <tr r="CT249" s="1"/>
      </tp>
      <tp t="s">
        <v>#N/A N/A</v>
        <stp/>
        <stp>BDP|18227033400117408459</stp>
        <tr r="AS9" s="1"/>
      </tp>
      <tp t="s">
        <v>#N/A Requesting Data...2780050100</v>
        <stp/>
        <stp>BDP|12525438281137374245</stp>
        <tr r="CW927" s="1"/>
      </tp>
      <tp t="s">
        <v>#N/A Requesting Data...3092121583</v>
        <stp/>
        <stp>BDP|10686457563848982190</stp>
        <tr r="CT1033" s="1"/>
      </tp>
      <tp t="s">
        <v>#N/A Requesting Data...3962505562</v>
        <stp/>
        <stp>BDP|16429912536872475572</stp>
        <tr r="CS453" s="1"/>
      </tp>
      <tp t="s">
        <v>#N/A Requesting Data...2724981055</v>
        <stp/>
        <stp>BDP|16327851363817353463</stp>
        <tr r="CV458" s="1"/>
      </tp>
      <tp t="s">
        <v>#N/A N/A</v>
        <stp/>
        <stp>BDP|16685767596287535432</stp>
        <tr r="AR1108" s="1"/>
      </tp>
      <tp t="s">
        <v>#N/A Requesting Data...3063931706</v>
        <stp/>
        <stp>BDP|14136801772686265610</stp>
        <tr r="CU826" s="1"/>
      </tp>
      <tp t="s">
        <v>#N/A N/A</v>
        <stp/>
        <stp>BDP|16745300192500574704</stp>
        <tr r="AS1066" s="1"/>
      </tp>
      <tp t="s">
        <v>#N/A Requesting Data...2407062993</v>
        <stp/>
        <stp>BDP|18159710194255757833</stp>
        <tr r="CW478" s="1"/>
      </tp>
      <tp t="s">
        <v>#N/A N/A</v>
        <stp/>
        <stp>BDP|13765663578950998905</stp>
        <tr r="AR951" s="1"/>
      </tp>
      <tp t="s">
        <v>#N/A Requesting Data...4091844436</v>
        <stp/>
        <stp>BDP|16609877484944771929</stp>
        <tr r="CR28" s="1"/>
      </tp>
      <tp t="s">
        <v>#N/A N/A</v>
        <stp/>
        <stp>BDP|13258171046465625852</stp>
        <tr r="AR1173" s="1"/>
      </tp>
      <tp t="s">
        <v>#N/A Requesting Data...3096821509</v>
        <stp/>
        <stp>BDP|17735055342481853980</stp>
        <tr r="CU343" s="1"/>
      </tp>
      <tp t="s">
        <v>#N/A Requesting Data...4037684003</v>
        <stp/>
        <stp>BDP|13237241533299271070</stp>
        <tr r="CS986" s="1"/>
      </tp>
      <tp t="s">
        <v>#N/A Requesting Data...3962391090</v>
        <stp/>
        <stp>BDP|10236943135810466179</stp>
        <tr r="CU507" s="1"/>
      </tp>
      <tp t="s">
        <v>#N/A Requesting Data...2151696792</v>
        <stp/>
        <stp>BDP|18031333875150624738</stp>
        <tr r="CV449" s="1"/>
      </tp>
      <tp t="s">
        <v>#N/A Requesting Data...4269344745</v>
        <stp/>
        <stp>BDP|16562451574848316647</stp>
        <tr r="CS63" s="1"/>
      </tp>
      <tp t="s">
        <v>#N/A N/A</v>
        <stp/>
        <stp>BDP|10558830996898155220</stp>
        <tr r="AQ503" s="1"/>
      </tp>
      <tp t="s">
        <v>#N/A Requesting Data...2740028131</v>
        <stp/>
        <stp>BDP|13910982843266970388</stp>
        <tr r="CU468" s="1"/>
      </tp>
      <tp t="s">
        <v>#N/A Requesting Data...4288743020</v>
        <stp/>
        <stp>BDP|18148730443103389313</stp>
        <tr r="CS617" s="1"/>
      </tp>
      <tp t="s">
        <v>#N/A Requesting Data...3664172020</v>
        <stp/>
        <stp>BDP|10735502065028696075</stp>
        <tr r="CR1177" s="1"/>
      </tp>
      <tp t="s">
        <v>#N/A Requesting Data...4137690326</v>
        <stp/>
        <stp>BDP|17679871204497768318</stp>
        <tr r="CU1022" s="1"/>
      </tp>
      <tp t="s">
        <v>#N/A Requesting Data...3213660561</v>
        <stp/>
        <stp>BDP|10904803027315550486</stp>
        <tr r="CV264" s="1"/>
      </tp>
      <tp t="s">
        <v>#N/A Requesting Data...3963279494</v>
        <stp/>
        <stp>BDP|14761765595725740403</stp>
        <tr r="CU5" s="1"/>
      </tp>
      <tp t="s">
        <v>#N/A Requesting Data...2323940868</v>
        <stp/>
        <stp>BDP|10331238246108015559</stp>
        <tr r="CT281" s="1"/>
      </tp>
      <tp t="s">
        <v>#N/A N/A</v>
        <stp/>
        <stp>BDP|11029467559399435287</stp>
        <tr r="AQ644" s="1"/>
      </tp>
      <tp t="s">
        <v>#N/A Requesting Data...4073958807</v>
        <stp/>
        <stp>BDP|18349240453421779506</stp>
        <tr r="CR1149" s="1"/>
      </tp>
      <tp t="s">
        <v>#N/A Requesting Data...3627628675</v>
        <stp/>
        <stp>BDP|10158502720045042924</stp>
        <tr r="CV28" s="1"/>
      </tp>
      <tp t="s">
        <v>#N/A N/A</v>
        <stp/>
        <stp>BDP|10640600596476267211</stp>
        <tr r="AS280" s="1"/>
      </tp>
      <tp t="s">
        <v>#N/A Requesting Data...2659222749</v>
        <stp/>
        <stp>BDP|11580343728472895921</stp>
        <tr r="CR667" s="1"/>
      </tp>
      <tp t="s">
        <v>#N/A Requesting Data...2516062159</v>
        <stp/>
        <stp>BDP|15233999268811624067</stp>
        <tr r="CW505" s="1"/>
      </tp>
      <tp t="s">
        <v>#N/A Requesting Data...3113318913</v>
        <stp/>
        <stp>BDP|13308662624979288504</stp>
        <tr r="CS833" s="1"/>
      </tp>
      <tp t="s">
        <v>#N/A N/A</v>
        <stp/>
        <stp>BDP|16412299248989571230</stp>
        <tr r="AQ1140" s="1"/>
      </tp>
      <tp t="s">
        <v>#N/A Requesting Data...2717114782</v>
        <stp/>
        <stp>BDP|16508926461834582603</stp>
        <tr r="CU159" s="1"/>
      </tp>
      <tp t="s">
        <v>#N/A Requesting Data...4004175470</v>
        <stp/>
        <stp>BDP|11440061292300449377</stp>
        <tr r="CW350" s="1"/>
      </tp>
      <tp t="s">
        <v>#N/A Requesting Data...2689045094</v>
        <stp/>
        <stp>BDP|17103600871694026931</stp>
        <tr r="CV75" s="1"/>
      </tp>
      <tp t="s">
        <v>#N/A N/A</v>
        <stp/>
        <stp>BDP|18399968142047126957</stp>
        <tr r="AQ20" s="1"/>
      </tp>
      <tp t="s">
        <v>#N/A Requesting Data...3944235787</v>
        <stp/>
        <stp>BDP|16151319747699086359</stp>
        <tr r="CT52" s="1"/>
      </tp>
      <tp t="s">
        <v>#N/A Requesting Data...2849538446</v>
        <stp/>
        <stp>BDP|11089379383331703019</stp>
        <tr r="CV852" s="1"/>
      </tp>
      <tp t="s">
        <v>#N/A Requesting Data...3977211530</v>
        <stp/>
        <stp>BDP|11915052826919009181</stp>
        <tr r="CW909" s="1"/>
      </tp>
      <tp t="s">
        <v>#N/A Requesting Data...3486367987</v>
        <stp/>
        <stp>BDP|16143428833402542876</stp>
        <tr r="CS715" s="1"/>
      </tp>
      <tp t="s">
        <v>#N/A Requesting Data...3125225267</v>
        <stp/>
        <stp>BDP|17414446825459421338</stp>
        <tr r="CV919" s="1"/>
      </tp>
      <tp t="s">
        <v>#N/A N/A</v>
        <stp/>
        <stp>BDP|17676695738900634931</stp>
        <tr r="AQ414" s="1"/>
      </tp>
      <tp t="s">
        <v>#N/A Requesting Data...3558250609</v>
        <stp/>
        <stp>BDP|13430375713499438368</stp>
        <tr r="CS480" s="1"/>
      </tp>
      <tp t="s">
        <v>#N/A Requesting Data...3363479688</v>
        <stp/>
        <stp>BDP|17495655042308749665</stp>
        <tr r="CT703" s="1"/>
      </tp>
      <tp t="s">
        <v>#N/A Requesting Data...2854879129</v>
        <stp/>
        <stp>BDP|17358604280594035619</stp>
        <tr r="CV578" s="1"/>
      </tp>
      <tp t="s">
        <v>#N/A Requesting Data...3938317403</v>
        <stp/>
        <stp>BDP|13282852446623605751</stp>
        <tr r="CS810" s="1"/>
      </tp>
      <tp t="s">
        <v>#N/A Requesting Data...4046321707</v>
        <stp/>
        <stp>BDP|13520023210198652136</stp>
        <tr r="CT361" s="1"/>
      </tp>
      <tp t="s">
        <v>#N/A Requesting Data...2921357506</v>
        <stp/>
        <stp>BDP|15462313379752750894</stp>
        <tr r="CR1032" s="1"/>
      </tp>
      <tp t="s">
        <v>#N/A N/A</v>
        <stp/>
        <stp>BDP|14543787850459752480</stp>
        <tr r="AQ147" s="1"/>
      </tp>
      <tp t="s">
        <v>#N/A Requesting Data...3814012704</v>
        <stp/>
        <stp>BDP|16542893606177030287</stp>
        <tr r="CU863" s="1"/>
      </tp>
      <tp t="s">
        <v>#N/A N/A</v>
        <stp/>
        <stp>BDP|14980777989728317868</stp>
        <tr r="AQ307" s="1"/>
      </tp>
      <tp t="s">
        <v>#N/A N/A</v>
        <stp/>
        <stp>BDP|11133975346602518570</stp>
        <tr r="AR29" s="1"/>
      </tp>
      <tp t="s">
        <v>#N/A N/A</v>
        <stp/>
        <stp>BDP|18392811157439755708</stp>
        <tr r="AS175" s="1"/>
      </tp>
      <tp t="s">
        <v>#N/A Requesting Data...3954126903</v>
        <stp/>
        <stp>BDP|10349943908781530384</stp>
        <tr r="CT887" s="1"/>
      </tp>
      <tp t="s">
        <v>#N/A Requesting Data...4087198607</v>
        <stp/>
        <stp>BDP|14662892952010734281</stp>
        <tr r="CU985" s="1"/>
      </tp>
      <tp t="s">
        <v>#N/A Requesting Data...3065780598</v>
        <stp/>
        <stp>BDP|14091894136983966747</stp>
        <tr r="CR649" s="1"/>
      </tp>
      <tp t="s">
        <v>#N/A Requesting Data...3304425973</v>
        <stp/>
        <stp>BDP|17097645687102615079</stp>
        <tr r="CT235" s="1"/>
      </tp>
      <tp t="s">
        <v>#N/A Requesting Data...4187962991</v>
        <stp/>
        <stp>BDP|18098543611574695312</stp>
        <tr r="CR365" s="1"/>
      </tp>
      <tp t="s">
        <v>#N/A Requesting Data...2693580244</v>
        <stp/>
        <stp>BDP|11824351504790213991</stp>
        <tr r="CW1109" s="1"/>
      </tp>
      <tp t="s">
        <v>#N/A N/A</v>
        <stp/>
        <stp>BDP|15220621781252408275</stp>
        <tr r="AQ244" s="1"/>
      </tp>
      <tp t="s">
        <v>#N/A Requesting Data...3998375441</v>
        <stp/>
        <stp>BDP|12565293785705225694</stp>
        <tr r="CU874" s="1"/>
      </tp>
      <tp t="s">
        <v>#N/A N/A</v>
        <stp/>
        <stp>BDP|14293583985430528288</stp>
        <tr r="AQ774" s="1"/>
      </tp>
      <tp t="s">
        <v>#N/A Requesting Data...3546477489</v>
        <stp/>
        <stp>BDP|14383321481382525603</stp>
        <tr r="CS348" s="1"/>
      </tp>
      <tp t="s">
        <v>#N/A N/A</v>
        <stp/>
        <stp>BDP|14576391769972324836</stp>
        <tr r="AR529" s="1"/>
      </tp>
      <tp t="s">
        <v>#N/A Requesting Data...4138414619</v>
        <stp/>
        <stp>BDP|11581454199164478380</stp>
        <tr r="CT66" s="1"/>
      </tp>
      <tp t="s">
        <v>#N/A Requesting Data...3413005307</v>
        <stp/>
        <stp>BDP|10261907943861764735</stp>
        <tr r="CS556" s="1"/>
      </tp>
      <tp t="s">
        <v>#N/A N/A</v>
        <stp/>
        <stp>BDP|16194228434435772958</stp>
        <tr r="AS118" s="1"/>
      </tp>
      <tp t="s">
        <v>#N/A Requesting Data...4143588060</v>
        <stp/>
        <stp>BDP|15457248982054766002</stp>
        <tr r="CT503" s="1"/>
      </tp>
      <tp t="s">
        <v>#N/A Requesting Data...3481629846</v>
        <stp/>
        <stp>BDP|12151267900592169938</stp>
        <tr r="CS1011" s="1"/>
      </tp>
      <tp t="s">
        <v>#N/A Requesting Data...2893899296</v>
        <stp/>
        <stp>BDP|15249667530009120209</stp>
        <tr r="CU261" s="1"/>
      </tp>
      <tp t="s">
        <v>#N/A Requesting Data...3063329143</v>
        <stp/>
        <stp>BDP|14138339096015813095</stp>
        <tr r="CU236" s="1"/>
      </tp>
      <tp t="s">
        <v>#N/A Requesting Data...3324346487</v>
        <stp/>
        <stp>BDP|17562297548459098312</stp>
        <tr r="CV803" s="1"/>
      </tp>
      <tp t="s">
        <v>#N/A Requesting Data...3664123175</v>
        <stp/>
        <stp>BDP|17061347671328980096</stp>
        <tr r="CW917" s="1"/>
      </tp>
      <tp t="s">
        <v>#N/A Requesting Data...3858280583</v>
        <stp/>
        <stp>BDP|16685828533817475163</stp>
        <tr r="CR1131" s="1"/>
      </tp>
      <tp t="s">
        <v>#N/A Requesting Data...3822873764</v>
        <stp/>
        <stp>BDP|15180809760124303472</stp>
        <tr r="CW673" s="1"/>
      </tp>
      <tp t="s">
        <v>#N/A Requesting Data...3208709767</v>
        <stp/>
        <stp>BDP|14128865565476233750</stp>
        <tr r="CT740" s="1"/>
      </tp>
      <tp t="s">
        <v>#N/A N/A</v>
        <stp/>
        <stp>BDP|11155203493749311840</stp>
        <tr r="AQ616" s="1"/>
      </tp>
      <tp t="s">
        <v>#N/A Requesting Data...3495989369</v>
        <stp/>
        <stp>BDP|11224998547250190781</stp>
        <tr r="CT1019" s="1"/>
      </tp>
      <tp t="s">
        <v>#N/A Requesting Data...3393683374</v>
        <stp/>
        <stp>BDP|18303658331922086429</stp>
        <tr r="CW704" s="1"/>
      </tp>
      <tp t="s">
        <v>#N/A Requesting Data...3112216997</v>
        <stp/>
        <stp>BDP|11779144936328185018</stp>
        <tr r="CW849" s="1"/>
      </tp>
      <tp t="s">
        <v>#N/A N/A</v>
        <stp/>
        <stp>BDP|18252741915120707512</stp>
        <tr r="AS577" s="1"/>
      </tp>
      <tp t="s">
        <v>#N/A Requesting Data...3016218529</v>
        <stp/>
        <stp>BDP|13907027528768140273</stp>
        <tr r="CS1096" s="1"/>
      </tp>
      <tp t="s">
        <v>#N/A Requesting Data...4029902851</v>
        <stp/>
        <stp>BDP|17277079005939523503</stp>
        <tr r="CV595" s="1"/>
      </tp>
      <tp t="s">
        <v>#N/A Requesting Data...2725909432</v>
        <stp/>
        <stp>BDP|14635495254429613785</stp>
        <tr r="CU1107" s="1"/>
      </tp>
      <tp t="s">
        <v>#N/A Requesting Data...4048972630</v>
        <stp/>
        <stp>BDP|16382468767528074774</stp>
        <tr r="CR114" s="1"/>
      </tp>
      <tp t="s">
        <v>#N/A N/A</v>
        <stp/>
        <stp>BDP|16975848158685189514</stp>
        <tr r="AR51" s="1"/>
      </tp>
      <tp t="s">
        <v>#N/A Requesting Data...2959820078</v>
        <stp/>
        <stp>BDP|18337364975565474211</stp>
        <tr r="CV633" s="1"/>
      </tp>
      <tp t="s">
        <v>#N/A N/A</v>
        <stp/>
        <stp>BDP|12180374524959041175</stp>
        <tr r="AS381" s="1"/>
      </tp>
      <tp t="s">
        <v>#N/A Requesting Data...3529682724</v>
        <stp/>
        <stp>BDP|14784526696370754303</stp>
        <tr r="CS52" s="1"/>
      </tp>
      <tp t="s">
        <v>#N/A Requesting Data...3043043121</v>
        <stp/>
        <stp>BDP|11741928530504350426</stp>
        <tr r="CT777" s="1"/>
      </tp>
      <tp t="s">
        <v>#N/A N/A</v>
        <stp/>
        <stp>BDP|12233884479795391341</stp>
        <tr r="AS406" s="1"/>
      </tp>
      <tp t="s">
        <v>#N/A Requesting Data...4181684936</v>
        <stp/>
        <stp>BDP|18092717974271063212</stp>
        <tr r="CS439" s="1"/>
      </tp>
      <tp t="s">
        <v>#N/A N/A</v>
        <stp/>
        <stp>BDP|13602655956192097915</stp>
        <tr r="AQ1061" s="1"/>
      </tp>
      <tp t="s">
        <v>#N/A N/A</v>
        <stp/>
        <stp>BDP|13109509890512277676</stp>
        <tr r="AS896" s="1"/>
      </tp>
      <tp t="s">
        <v>#N/A N/A</v>
        <stp/>
        <stp>BDP|12279956782918967082</stp>
        <tr r="AS25" s="1"/>
      </tp>
      <tp t="s">
        <v>#N/A Requesting Data...3464352069</v>
        <stp/>
        <stp>BDP|14821850421107889208</stp>
        <tr r="CW225" s="1"/>
      </tp>
      <tp t="s">
        <v>#N/A N/A</v>
        <stp/>
        <stp>BDP|17081705375368180404</stp>
        <tr r="AS283" s="1"/>
      </tp>
      <tp t="s">
        <v>#N/A Requesting Data...3453974662</v>
        <stp/>
        <stp>BDP|11322484496000060792</stp>
        <tr r="CT242" s="1"/>
      </tp>
      <tp t="s">
        <v>#N/A Requesting Data...2933870547</v>
        <stp/>
        <stp>BDP|10373214650694104874</stp>
        <tr r="CT679" s="1"/>
      </tp>
      <tp t="s">
        <v>#N/A N/A</v>
        <stp/>
        <stp>BDP|12994230670958602481</stp>
        <tr r="AQ956" s="1"/>
      </tp>
      <tp t="s">
        <v>#N/A Requesting Data...3374162658</v>
        <stp/>
        <stp>BDP|12825696032179213554</stp>
        <tr r="CV1024" s="1"/>
      </tp>
      <tp t="s">
        <v>#N/A Requesting Data...3530826298</v>
        <stp/>
        <stp>BDP|18185528497048175717</stp>
        <tr r="CV1156" s="1"/>
      </tp>
      <tp t="s">
        <v>#N/A N/A</v>
        <stp/>
        <stp>BDP|11835066709312629853</stp>
        <tr r="AS812" s="1"/>
      </tp>
      <tp t="s">
        <v>#N/A N/A</v>
        <stp/>
        <stp>BDP|13371817543190107446</stp>
        <tr r="AQ285" s="1"/>
      </tp>
      <tp t="s">
        <v>#N/A Requesting Data...3625214788</v>
        <stp/>
        <stp>BDP|15762075489076446090</stp>
        <tr r="CR1064" s="1"/>
      </tp>
      <tp t="s">
        <v>#N/A Requesting Data...3442898260</v>
        <stp/>
        <stp>BDP|16049698591952441087</stp>
        <tr r="CT710" s="1"/>
      </tp>
      <tp t="s">
        <v>#N/A N/A</v>
        <stp/>
        <stp>BDP|15523644627939207309</stp>
        <tr r="AR357" s="1"/>
      </tp>
      <tp t="s">
        <v>#N/A N/A</v>
        <stp/>
        <stp>BDP|16174891848808428909</stp>
        <tr r="AS253" s="1"/>
      </tp>
      <tp t="s">
        <v>#N/A N/A</v>
        <stp/>
        <stp>BDP|18411135440782255412</stp>
        <tr r="AR312" s="1"/>
      </tp>
      <tp t="s">
        <v>#N/A N/A</v>
        <stp/>
        <stp>BDP|10528839040043114401</stp>
        <tr r="AQ302" s="1"/>
      </tp>
      <tp t="s">
        <v>#N/A Requesting Data...4255199766</v>
        <stp/>
        <stp>BDP|10776396092551973028</stp>
        <tr r="CW883" s="1"/>
      </tp>
      <tp t="s">
        <v>#N/A Requesting Data...4165420703</v>
        <stp/>
        <stp>BDP|18336640897924121862</stp>
        <tr r="CW144" s="1"/>
      </tp>
      <tp t="s">
        <v>#N/A Requesting Data...4155473115</v>
        <stp/>
        <stp>BDP|11627855136664102538</stp>
        <tr r="CS83" s="1"/>
      </tp>
      <tp t="s">
        <v>#N/A Requesting Data...3634950010</v>
        <stp/>
        <stp>BDP|11254326267047486843</stp>
        <tr r="CS87" s="1"/>
      </tp>
      <tp t="s">
        <v>#N/A Requesting Data...3327826757</v>
        <stp/>
        <stp>BDP|18172007921073498231</stp>
        <tr r="CU1086" s="1"/>
      </tp>
      <tp t="s">
        <v>#N/A Requesting Data...3373118430</v>
        <stp/>
        <stp>BDP|17522323660879565057</stp>
        <tr r="CV552" s="1"/>
      </tp>
      <tp t="s">
        <v>#N/A Requesting Data...4293331981</v>
        <stp/>
        <stp>BDP|14605723955079189474</stp>
        <tr r="CU905" s="1"/>
      </tp>
      <tp t="s">
        <v>#N/A Requesting Data...4101167753</v>
        <stp/>
        <stp>BDP|16581654405043238802</stp>
        <tr r="CS75" s="1"/>
      </tp>
      <tp t="s">
        <v>#N/A Requesting Data...3986578251</v>
        <stp/>
        <stp>BDP|10313872878637316387</stp>
        <tr r="CV742" s="1"/>
      </tp>
      <tp t="s">
        <v>#N/A Requesting Data...3030918244</v>
        <stp/>
        <stp>BDP|18253367156256593308</stp>
        <tr r="CV5" s="1"/>
      </tp>
      <tp t="s">
        <v>#N/A N/A</v>
        <stp/>
        <stp>BDP|15023699498835545436</stp>
        <tr r="AQ257" s="1"/>
      </tp>
      <tp t="s">
        <v>#N/A Requesting Data...3785293567</v>
        <stp/>
        <stp>BDP|15698806081199992790</stp>
        <tr r="CT862" s="1"/>
      </tp>
      <tp t="s">
        <v>#N/A Requesting Data...4273058496</v>
        <stp/>
        <stp>BDP|10623787061463085992</stp>
        <tr r="CU201" s="1"/>
      </tp>
      <tp t="s">
        <v>#N/A Requesting Data...3230960215</v>
        <stp/>
        <stp>BDP|17554859202713044744</stp>
        <tr r="CU945" s="1"/>
      </tp>
      <tp t="s">
        <v>#N/A Requesting Data...3425708237</v>
        <stp/>
        <stp>BDP|11766554377001086930</stp>
        <tr r="CU27" s="1"/>
      </tp>
      <tp t="s">
        <v>#N/A N/A</v>
        <stp/>
        <stp>BDP|18165667871215737779</stp>
        <tr r="AS854" s="1"/>
      </tp>
      <tp t="s">
        <v>#N/A Requesting Data...3375301513</v>
        <stp/>
        <stp>BDP|18064630242353256259</stp>
        <tr r="CS495" s="1"/>
      </tp>
      <tp t="s">
        <v>#N/A N/A</v>
        <stp/>
        <stp>BDP|12792847843936584337</stp>
        <tr r="AS1126" s="1"/>
      </tp>
      <tp t="s">
        <v>#N/A Requesting Data...3829430595</v>
        <stp/>
        <stp>BDP|16679849152034733415</stp>
        <tr r="CS879" s="1"/>
      </tp>
      <tp t="s">
        <v>#N/A Requesting Data...3198407824</v>
        <stp/>
        <stp>BDP|15193121185041580658</stp>
        <tr r="CT716" s="1"/>
      </tp>
      <tp t="s">
        <v>#N/A Requesting Data...3719780833</v>
        <stp/>
        <stp>BDP|15266600023738567228</stp>
        <tr r="CV970" s="1"/>
      </tp>
      <tp t="s">
        <v>#N/A Requesting Data...3070658266</v>
        <stp/>
        <stp>BDP|13429627451069736268</stp>
        <tr r="CR612" s="1"/>
      </tp>
      <tp t="s">
        <v>#N/A N/A</v>
        <stp/>
        <stp>BDP|12997436480111469485</stp>
        <tr r="AS751" s="1"/>
      </tp>
      <tp t="s">
        <v>#N/A Requesting Data...3565183830</v>
        <stp/>
        <stp>BDP|10445979546025013331</stp>
        <tr r="CR69" s="1"/>
      </tp>
      <tp t="s">
        <v>#N/A N/A</v>
        <stp/>
        <stp>BDP|17345630188013695180</stp>
        <tr r="AR221" s="1"/>
      </tp>
      <tp t="s">
        <v>#N/A Requesting Data...3614659751</v>
        <stp/>
        <stp>BDP|17467848360290162279</stp>
        <tr r="CS535" s="1"/>
      </tp>
      <tp t="s">
        <v>#N/A Requesting Data...3312134606</v>
        <stp/>
        <stp>BDP|15833709393809514980</stp>
        <tr r="CW638" s="1"/>
      </tp>
      <tp t="s">
        <v>#N/A Requesting Data...3565460763</v>
        <stp/>
        <stp>BDP|12607816746230212556</stp>
        <tr r="CS92" s="1"/>
      </tp>
      <tp t="s">
        <v>#N/A Requesting Data...3413150404</v>
        <stp/>
        <stp>BDP|18135582696429113687</stp>
        <tr r="CT793" s="1"/>
      </tp>
      <tp t="s">
        <v>#N/A Requesting Data...3848412561</v>
        <stp/>
        <stp>BDP|17603683556208861765</stp>
        <tr r="CV682" s="1"/>
      </tp>
      <tp t="s">
        <v>#N/A N/A</v>
        <stp/>
        <stp>BDP|10684547373048268158</stp>
        <tr r="AS1005" s="1"/>
      </tp>
      <tp t="s">
        <v>#N/A Requesting Data...3937755237</v>
        <stp/>
        <stp>BDP|17238641683203400170</stp>
        <tr r="CV588" s="1"/>
      </tp>
      <tp t="s">
        <v>#N/A N/A</v>
        <stp/>
        <stp>BDP|16227435793626195658</stp>
        <tr r="AR135" s="1"/>
      </tp>
      <tp t="s">
        <v>#N/A Requesting Data...3517984603</v>
        <stp/>
        <stp>BDP|10600323531698638351</stp>
        <tr r="CU1058" s="1"/>
      </tp>
      <tp t="s">
        <v>#N/A Requesting Data...3628473220</v>
        <stp/>
        <stp>BDP|14981667743889948434</stp>
        <tr r="CT708" s="1"/>
      </tp>
      <tp t="s">
        <v>#N/A Requesting Data...3821736824</v>
        <stp/>
        <stp>BDP|12850982425435166723</stp>
        <tr r="CT794" s="1"/>
      </tp>
      <tp t="s">
        <v>#N/A Requesting Data...3909443233</v>
        <stp/>
        <stp>BDP|14207582810753836843</stp>
        <tr r="CS489" s="1"/>
      </tp>
      <tp t="s">
        <v>#N/A Requesting Data...3751538615</v>
        <stp/>
        <stp>BDP|12748625684531097678</stp>
        <tr r="CW534" s="1"/>
      </tp>
      <tp t="s">
        <v>#N/A N/A</v>
        <stp/>
        <stp>BDP|12614941805518938883</stp>
        <tr r="AQ223" s="1"/>
      </tp>
      <tp t="s">
        <v>#N/A Requesting Data...3344972821</v>
        <stp/>
        <stp>BDP|13401054971296223941</stp>
        <tr r="CV835" s="1"/>
      </tp>
      <tp t="s">
        <v>#N/A Requesting Data...4086856081</v>
        <stp/>
        <stp>BDP|11575714903148073511</stp>
        <tr r="CU483" s="1"/>
      </tp>
      <tp t="s">
        <v>#N/A Requesting Data...3197952443</v>
        <stp/>
        <stp>BDP|15922975653070488105</stp>
        <tr r="CU590" s="1"/>
      </tp>
      <tp t="s">
        <v>#N/A Requesting Data...3227179716</v>
        <stp/>
        <stp>BDP|16734832963883643387</stp>
        <tr r="CR958" s="1"/>
      </tp>
      <tp t="s">
        <v>#N/A N/A</v>
        <stp/>
        <stp>BDP|13483290891717442713</stp>
        <tr r="AS755" s="1"/>
      </tp>
      <tp t="s">
        <v>#N/A Requesting Data...3562349974</v>
        <stp/>
        <stp>BDP|17037975635201355489</stp>
        <tr r="CU978" s="1"/>
      </tp>
      <tp t="s">
        <v>#N/A N/A</v>
        <stp/>
        <stp>BDP|13255369439049657226</stp>
        <tr r="AS575" s="1"/>
      </tp>
      <tp t="s">
        <v>#N/A Requesting Data...4059733143</v>
        <stp/>
        <stp>BDP|14846138983153067616</stp>
        <tr r="CR728" s="1"/>
      </tp>
      <tp t="s">
        <v>#N/A N/A</v>
        <stp/>
        <stp>BDP|17950945344437099501</stp>
        <tr r="AS811" s="1"/>
      </tp>
      <tp t="s">
        <v>#N/A N/A</v>
        <stp/>
        <stp>BDP|12128601108138675467</stp>
        <tr r="AR105" s="1"/>
      </tp>
      <tp t="s">
        <v>#N/A Requesting Data...3225431999</v>
        <stp/>
        <stp>BDP|15302838845837865647</stp>
        <tr r="CU726" s="1"/>
      </tp>
      <tp t="s">
        <v>#N/A N/A</v>
        <stp/>
        <stp>BDP|13462842814966443498</stp>
        <tr r="AS337" s="1"/>
      </tp>
      <tp t="s">
        <v>#N/A Requesting Data...3248748002</v>
        <stp/>
        <stp>BDP|16067587200733668871</stp>
        <tr r="CT164" s="1"/>
      </tp>
      <tp t="s">
        <v>#N/A N/A</v>
        <stp/>
        <stp>BDP|17938670321233398859</stp>
        <tr r="AQ69" s="1"/>
      </tp>
      <tp t="s">
        <v>#N/A N/A</v>
        <stp/>
        <stp>BDP|16013196330995673969</stp>
        <tr r="AS517" s="1"/>
      </tp>
      <tp t="s">
        <v>#N/A Requesting Data...3633146154</v>
        <stp/>
        <stp>BDP|13770381320379206342</stp>
        <tr r="CW707" s="1"/>
      </tp>
      <tp t="s">
        <v>#N/A Requesting Data...3280696933</v>
        <stp/>
        <stp>BDP|13218214492020151094</stp>
        <tr r="CT691" s="1"/>
      </tp>
      <tp t="s">
        <v>#N/A Requesting Data...3957992891</v>
        <stp/>
        <stp>BDP|13953984628755376535</stp>
        <tr r="CT378" s="1"/>
      </tp>
      <tp t="s">
        <v>#N/A Requesting Data...3839046177</v>
        <stp/>
        <stp>BDP|10288456154149835036</stp>
        <tr r="CU911" s="1"/>
      </tp>
      <tp t="s">
        <v>#N/A Requesting Data...4084198813</v>
        <stp/>
        <stp>BDP|12966568285992159538</stp>
        <tr r="CW577" s="1"/>
      </tp>
      <tp t="s">
        <v>#N/A Requesting Data...3281789887</v>
        <stp/>
        <stp>BDP|11513109940335508981</stp>
        <tr r="CW878" s="1"/>
      </tp>
      <tp t="s">
        <v>#N/A Requesting Data...4182141408</v>
        <stp/>
        <stp>BDP|13854866218963972174</stp>
        <tr r="CR257" s="1"/>
      </tp>
      <tp t="s">
        <v>#N/A N/A</v>
        <stp/>
        <stp>BDP|15724276222654835929</stp>
        <tr r="AR299" s="1"/>
      </tp>
      <tp t="s">
        <v>#N/A Requesting Data...3959690773</v>
        <stp/>
        <stp>BDP|12999670534267175832</stp>
        <tr r="CR1043" s="1"/>
      </tp>
      <tp t="s">
        <v>#N/A Requesting Data...3892305300</v>
        <stp/>
        <stp>BDP|12015244896856213780</stp>
        <tr r="CV602" s="1"/>
      </tp>
      <tp t="s">
        <v>#N/A Requesting Data...3888421156</v>
        <stp/>
        <stp>BDP|15725691260974206949</stp>
        <tr r="CW916" s="1"/>
      </tp>
      <tp t="s">
        <v>#N/A Requesting Data...3923257993</v>
        <stp/>
        <stp>BDP|10833902964966739139</stp>
        <tr r="CT268" s="1"/>
      </tp>
      <tp t="s">
        <v>#N/A Requesting Data...3325470605</v>
        <stp/>
        <stp>BDP|13401166508243014927</stp>
        <tr r="CS607" s="1"/>
      </tp>
      <tp t="s">
        <v>#N/A N/A</v>
        <stp/>
        <stp>BDP|18322801367819981751</stp>
        <tr r="AS1171" s="1"/>
      </tp>
      <tp t="s">
        <v>#N/A N/A</v>
        <stp/>
        <stp>BDP|10156831442443822703</stp>
        <tr r="AQ968" s="1"/>
      </tp>
      <tp t="s">
        <v>#N/A N/A</v>
        <stp/>
        <stp>BDP|14280484493104240539</stp>
        <tr r="AR785" s="1"/>
      </tp>
      <tp t="s">
        <v>#N/A Requesting Data...3743602963</v>
        <stp/>
        <stp>BDP|17377133593353246495</stp>
        <tr r="CT1168" s="1"/>
      </tp>
      <tp t="s">
        <v>#N/A Requesting Data...3816105320</v>
        <stp/>
        <stp>BDP|14742354304628639780</stp>
        <tr r="CS155" s="1"/>
      </tp>
      <tp t="s">
        <v>#N/A Requesting Data...3996310477</v>
        <stp/>
        <stp>BDP|10618053133859881206</stp>
        <tr r="CR978" s="1"/>
      </tp>
      <tp t="s">
        <v>#N/A N/A</v>
        <stp/>
        <stp>BDP|14604829991188554589</stp>
        <tr r="AS1094" s="1"/>
      </tp>
      <tp t="s">
        <v>#N/A Requesting Data...3607686930</v>
        <stp/>
        <stp>BDP|16879068713877238870</stp>
        <tr r="CS173" s="1"/>
      </tp>
      <tp t="s">
        <v>#N/A Requesting Data...3661224354</v>
        <stp/>
        <stp>BDP|14449277998602043535</stp>
        <tr r="CS599" s="1"/>
      </tp>
      <tp t="s">
        <v>#N/A Requesting Data...3523802051</v>
        <stp/>
        <stp>BDP|17505677838233662978</stp>
        <tr r="CV1061" s="1"/>
      </tp>
      <tp t="s">
        <v>#N/A N/A</v>
        <stp/>
        <stp>BDP|15095294953158227234</stp>
        <tr r="AS147" s="1"/>
      </tp>
      <tp t="s">
        <v>#N/A N/A</v>
        <stp/>
        <stp>BDP|12858191550569398792</stp>
        <tr r="AQ40" s="1"/>
      </tp>
      <tp t="s">
        <v>#N/A Requesting Data...3701089289</v>
        <stp/>
        <stp>BDP|17596103847643158983</stp>
        <tr r="CU903" s="1"/>
      </tp>
      <tp t="s">
        <v>#N/A Requesting Data...3658554228</v>
        <stp/>
        <stp>BDP|12797053801153813903</stp>
        <tr r="CV658" s="1"/>
      </tp>
      <tp t="s">
        <v>#N/A Requesting Data...3529140710</v>
        <stp/>
        <stp>BDP|11076419298054321015</stp>
        <tr r="CT1197" s="1"/>
      </tp>
      <tp t="s">
        <v>#N/A Requesting Data...3669063518</v>
        <stp/>
        <stp>BDP|16718518308678059355</stp>
        <tr r="CS410" s="1"/>
      </tp>
      <tp t="s">
        <v>#N/A Requesting Data...4037190917</v>
        <stp/>
        <stp>BDP|14197084773678727366</stp>
        <tr r="CU912" s="1"/>
      </tp>
      <tp t="s">
        <v>#N/A Requesting Data...4078075637</v>
        <stp/>
        <stp>BDP|14743270381031390792</stp>
        <tr r="CS485" s="1"/>
      </tp>
      <tp t="s">
        <v>#N/A Requesting Data...4078952424</v>
        <stp/>
        <stp>BDP|11290782729624077885</stp>
        <tr r="CR1022" s="1"/>
      </tp>
      <tp t="s">
        <v>#N/A Requesting Data...3748318455</v>
        <stp/>
        <stp>BDP|17948468326999320019</stp>
        <tr r="CV105" s="1"/>
      </tp>
      <tp t="s">
        <v>#N/A Requesting Data...3909370442</v>
        <stp/>
        <stp>BDP|10915160782728294942</stp>
        <tr r="CR587" s="1"/>
      </tp>
      <tp t="s">
        <v>#N/A Requesting Data...4087994046</v>
        <stp/>
        <stp>BDP|17766176341863357990</stp>
        <tr r="CW444" s="1"/>
      </tp>
      <tp t="s">
        <v>#N/A Requesting Data...4256406931</v>
        <stp/>
        <stp>BDP|15436971960122095086</stp>
        <tr r="CR318" s="1"/>
      </tp>
      <tp t="s">
        <v>#N/A Requesting Data...4233336094</v>
        <stp/>
        <stp>BDP|17204884565796313771</stp>
        <tr r="CS969" s="1"/>
      </tp>
      <tp t="s">
        <v>#N/A Requesting Data...3965482047</v>
        <stp/>
        <stp>BDP|15259914515125415093</stp>
        <tr r="CV614" s="1"/>
      </tp>
      <tp t="s">
        <v>#N/A Requesting Data...3809282316</v>
        <stp/>
        <stp>BDP|18029574505176086398</stp>
        <tr r="CW864" s="1"/>
      </tp>
      <tp t="s">
        <v>#N/A Requesting Data...4013295689</v>
        <stp/>
        <stp>BDP|14878410784682351252</stp>
        <tr r="CS229" s="1"/>
      </tp>
      <tp t="s">
        <v>#N/A Requesting Data...4236376068</v>
        <stp/>
        <stp>BDP|17900800744137576430</stp>
        <tr r="CS884" s="1"/>
      </tp>
      <tp t="s">
        <v>#N/A Requesting Data...4216668600</v>
        <stp/>
        <stp>BDP|12356451286725257393</stp>
        <tr r="CT160" s="1"/>
      </tp>
      <tp t="s">
        <v>#N/A Requesting Data...4139558586</v>
        <stp/>
        <stp>BDP|18032432108172402644</stp>
        <tr r="CS1176" s="1"/>
      </tp>
      <tp t="s">
        <v>#N/A Requesting Data...4039854304</v>
        <stp/>
        <stp>BDP|11680068994583668388</stp>
        <tr r="CU491" s="1"/>
      </tp>
      <tp t="s">
        <v>#N/A Requesting Data...4009424374</v>
        <stp/>
        <stp>BDP|13179165498185394661</stp>
        <tr r="CV779" s="1"/>
      </tp>
      <tp t="s">
        <v>#N/A Requesting Data...4252737114</v>
        <stp/>
        <stp>BDP|10972165777077036928</stp>
        <tr r="CV698" s="1"/>
      </tp>
      <tp t="s">
        <v>#N/A N/A</v>
        <stp/>
        <stp>BDP|15844355721498375451</stp>
        <tr r="AS286" s="1"/>
      </tp>
      <tp t="s">
        <v>#N/A Requesting Data...4235264430</v>
        <stp/>
        <stp>BDP|15208495480465564445</stp>
        <tr r="CR715" s="1"/>
      </tp>
      <tp t="s">
        <v>#N/A N/A</v>
        <stp/>
        <stp>BDP|11931701981631352713</stp>
        <tr r="AR574" s="1"/>
      </tp>
      <tp t="s">
        <v>#N/A Requesting Data...3745547409</v>
        <stp/>
        <stp>BDP|16802131500939792660</stp>
        <tr r="CU793" s="1"/>
      </tp>
      <tp t="s">
        <v>#N/A N/A</v>
        <stp/>
        <stp>BDP|11206541582435655180</stp>
        <tr r="AS237" s="1"/>
      </tp>
      <tp t="s">
        <v>#N/A N/A</v>
        <stp/>
        <stp>BDP|11677902253462676790</stp>
        <tr r="AS850" s="1"/>
      </tp>
      <tp t="s">
        <v>#N/A Requesting Data...3871329442</v>
        <stp/>
        <stp>BDP|14860516750554107823</stp>
        <tr r="CW990" s="1"/>
      </tp>
      <tp t="s">
        <v>#N/A Requesting Data...4126881508</v>
        <stp/>
        <stp>BDP|14768579782679941818</stp>
        <tr r="CT943" s="1"/>
      </tp>
      <tp t="s">
        <v>#N/A Requesting Data...3705956892</v>
        <stp/>
        <stp>BDP|17376046252252844872</stp>
        <tr r="CR690" s="1"/>
      </tp>
      <tp t="s">
        <v>#N/A N/A</v>
        <stp/>
        <stp>BDP|17880000101269503611</stp>
        <tr r="AS744" s="1"/>
      </tp>
      <tp t="s">
        <v>#N/A Requesting Data...4153779264</v>
        <stp/>
        <stp>BDP|14784199275742277848</stp>
        <tr r="CR797" s="1"/>
      </tp>
      <tp t="s">
        <v>#N/A N/A</v>
        <stp/>
        <stp>BDP|12354300083354490596</stp>
        <tr r="AS244" s="1"/>
      </tp>
      <tp t="s">
        <v>#N/A N/A</v>
        <stp/>
        <stp>BDP|14718284761381368908</stp>
        <tr r="AR1202" s="1"/>
      </tp>
      <tp t="s">
        <v>#N/A N/A</v>
        <stp/>
        <stp>BDP|17041632195861251194</stp>
        <tr r="AQ339" s="1"/>
      </tp>
      <tp t="s">
        <v>#N/A Requesting Data...4136607954</v>
        <stp/>
        <stp>BDP|14970529551514277852</stp>
        <tr r="CU1068" s="1"/>
      </tp>
      <tp t="s">
        <v>#N/A Requesting Data...3736275978</v>
        <stp/>
        <stp>BDP|16222783191819067962</stp>
        <tr r="CS353" s="1"/>
      </tp>
      <tp t="s">
        <v>#N/A Requesting Data...4165135743</v>
        <stp/>
        <stp>BDP|15679666081182859147</stp>
        <tr r="CT239" s="1"/>
      </tp>
      <tp t="s">
        <v>#N/A Requesting Data...3862619472</v>
        <stp/>
        <stp>BDP|10828293774884090982</stp>
        <tr r="CT500" s="1"/>
      </tp>
      <tp t="s">
        <v>#N/A N/A</v>
        <stp/>
        <stp>BDP|12199579667601868840</stp>
        <tr r="AR875" s="1"/>
      </tp>
      <tp t="s">
        <v>#N/A Requesting Data...3865730512</v>
        <stp/>
        <stp>BDP|12724283354394213944</stp>
        <tr r="CS1112" s="1"/>
      </tp>
      <tp t="s">
        <v>#N/A Requesting Data...4266930571</v>
        <stp/>
        <stp>BDP|16204788199498993872</stp>
        <tr r="CU1156" s="1"/>
      </tp>
      <tp t="s">
        <v>#N/A N/A</v>
        <stp/>
        <stp>BDP|14822656185586464411</stp>
        <tr r="AS438" s="1"/>
      </tp>
      <tp t="s">
        <v>#N/A N/A</v>
        <stp/>
        <stp>BDP|17022875415800904669</stp>
        <tr r="AS378" s="1"/>
      </tp>
      <tp t="s">
        <v>#N/A Requesting Data...3974724544</v>
        <stp/>
        <stp>BDP|12080136071755744988</stp>
        <tr r="CW359" s="1"/>
      </tp>
      <tp t="s">
        <v>#N/A Requesting Data...4060932180</v>
        <stp/>
        <stp>BDP|12041626098115674010</stp>
        <tr r="CW1124" s="1"/>
      </tp>
      <tp t="s">
        <v>#N/A Requesting Data...3968121904</v>
        <stp/>
        <stp>BDP|17520180282047116137</stp>
        <tr r="CR981" s="1"/>
      </tp>
      <tp t="s">
        <v>#N/A Requesting Data...4085178644</v>
        <stp/>
        <stp>BDP|16128551238921506951</stp>
        <tr r="CR1103" s="1"/>
      </tp>
      <tp t="s">
        <v>#N/A N/A</v>
        <stp/>
        <stp>BDP|10718740359792543838</stp>
        <tr r="AS495" s="1"/>
      </tp>
      <tp t="s">
        <v>#N/A N/A</v>
        <stp/>
        <stp>BDP|17491687145039544405</stp>
        <tr r="AS942" s="1"/>
      </tp>
      <tp t="s">
        <v>#N/A Requesting Data...4225569956</v>
        <stp/>
        <stp>BDP|16988478074549395450</stp>
        <tr r="CW4" s="1"/>
      </tp>
      <tp t="s">
        <v>#N/A Requesting Data...3894327337</v>
        <stp/>
        <stp>BDP|17614427559048137609</stp>
        <tr r="CW67" s="1"/>
      </tp>
      <tp t="s">
        <v>#N/A N/A</v>
        <stp/>
        <stp>BDP|10996019107699657153</stp>
        <tr r="AR741" s="1"/>
      </tp>
      <tp t="s">
        <v>#N/A Requesting Data...4275845122</v>
        <stp/>
        <stp>BDP|18205425808641540517</stp>
        <tr r="CT779" s="1"/>
      </tp>
      <tp t="s">
        <v>#N/A Requesting Data...4092941273</v>
        <stp/>
        <stp>BDP|16418865229087433337</stp>
        <tr r="CT143" s="1"/>
      </tp>
      <tp t="s">
        <v>#N/A N/A</v>
        <stp/>
        <stp>BDP|16287442686905419785</stp>
        <tr r="AS119" s="1"/>
      </tp>
      <tp t="s">
        <v>#N/A Requesting Data...4024176373</v>
        <stp/>
        <stp>BDP|14336928123500792790</stp>
        <tr r="CR1166" s="1"/>
      </tp>
      <tp t="s">
        <v>#N/A Requesting Data...4006692771</v>
        <stp/>
        <stp>BDP|10256761995686860053</stp>
        <tr r="CU35" s="1"/>
      </tp>
      <tp t="s">
        <v>#N/A Requesting Data...4067356222</v>
        <stp/>
        <stp>BDP|17546500427130620881</stp>
        <tr r="CW133" s="1"/>
      </tp>
      <tp t="s">
        <v>#N/A N/A</v>
        <stp/>
        <stp>BDP|14740416159334655951</stp>
        <tr r="AQ326" s="1"/>
      </tp>
      <tp t="s">
        <v>#N/A Requesting Data...4223750671</v>
        <stp/>
        <stp>BDP|14257923917231827532</stp>
        <tr r="CU1054" s="1"/>
      </tp>
      <tp t="s">
        <v>#N/A Requesting Data...3984947503</v>
        <stp/>
        <stp>BDP|16877911635305683157</stp>
        <tr r="CS5" s="1"/>
      </tp>
      <tp t="s">
        <v>#N/A Requesting Data...4168217004</v>
        <stp/>
        <stp>BDP|10821822392821609811</stp>
        <tr r="CU1146" s="1"/>
      </tp>
      <tp t="s">
        <v>#N/A N/A</v>
        <stp/>
        <stp>BDP|17750909249527040514</stp>
        <tr r="AS285" s="1"/>
      </tp>
      <tp t="s">
        <v>#N/A Requesting Data...4211225784</v>
        <stp/>
        <stp>BDP|15717591390217726669</stp>
        <tr r="CS524" s="1"/>
      </tp>
      <tp t="s">
        <v>#N/A N/A</v>
        <stp/>
        <stp>BDP|14589283287645146341</stp>
        <tr r="AS937" s="1"/>
      </tp>
      <tp t="s">
        <v>#N/A Requesting Data...4022132291</v>
        <stp/>
        <stp>BDP|14288157260542910914</stp>
        <tr r="CS533" s="1"/>
      </tp>
      <tp t="s">
        <v>#N/A Requesting Data...4167952878</v>
        <stp/>
        <stp>BDP|10852910503225214478</stp>
        <tr r="CU132" s="1"/>
      </tp>
      <tp t="s">
        <v>#N/A N/A</v>
        <stp/>
        <stp>BDP|14961183414384385892</stp>
        <tr r="AQ387" s="1"/>
      </tp>
      <tp t="s">
        <v>#N/A Requesting Data...4131536641</v>
        <stp/>
        <stp>BDP|12530959025982835323</stp>
        <tr r="CW943" s="1"/>
      </tp>
      <tp t="s">
        <v>#N/A Requesting Data...4239756752</v>
        <stp/>
        <stp>BDP|17373688853068457439</stp>
        <tr r="CW968" s="1"/>
      </tp>
      <tp t="s">
        <v>#N/A N/A</v>
        <stp/>
        <stp>BDP|18138170329657408446</stp>
        <tr r="AR629" s="1"/>
      </tp>
      <tp t="s">
        <v>#N/A N/A</v>
        <stp/>
        <stp>BDP|13232860281513837827</stp>
        <tr r="AQ539" s="1"/>
      </tp>
      <tp t="s">
        <v>#N/A Requesting Data...4199151698</v>
        <stp/>
        <stp>BDP|12805154645526593929</stp>
        <tr r="CU1152" s="1"/>
      </tp>
      <tp t="s">
        <v>#N/A N/A</v>
        <stp/>
        <stp>BDP|18054496762386349475</stp>
        <tr r="AQ1201" s="1"/>
      </tp>
      <tp t="s">
        <v>#N/A Requesting Data...4195937473</v>
        <stp/>
        <stp>BDP|16953576757497405920</stp>
        <tr r="CT650" s="1"/>
      </tp>
      <tp t="s">
        <v>#N/A N/A</v>
        <stp/>
        <stp>BDP|18074485080208110466</stp>
        <tr r="AR373" s="1"/>
      </tp>
      <tp t="s">
        <v>#N/A N/A</v>
        <stp/>
        <stp>BDP|12821061366814548829</stp>
        <tr r="AS136" s="1"/>
      </tp>
      <tp t="s">
        <v>#N/A Requesting Data...4190132327</v>
        <stp/>
        <stp>BDP|10648662792811598682</stp>
        <tr r="CR150" s="1"/>
      </tp>
      <tp t="s">
        <v>#N/A Requesting Data...4250219961</v>
        <stp/>
        <stp>BDP|13991833047874117336</stp>
        <tr r="CV136" s="1"/>
      </tp>
      <tp t="s">
        <v>#N/A N/A</v>
        <stp/>
        <stp>BDP|15490788033480411940</stp>
        <tr r="AS362" s="1"/>
      </tp>
      <tp t="s">
        <v>#N/A Requesting Data...4086096012</v>
        <stp/>
        <stp>BDP|17849548537271722838</stp>
        <tr r="CW209" s="1"/>
      </tp>
      <tp t="s">
        <v>#N/A N/A</v>
        <stp/>
        <stp>BDP|14431934467252903161</stp>
        <tr r="AQ716" s="1"/>
      </tp>
      <tp t="s">
        <v>#N/A N/A</v>
        <stp/>
        <stp>BDP|15322367217326970945</stp>
        <tr r="AS605" s="1"/>
      </tp>
      <tp t="s">
        <v>#N/A Requesting Data...4158636862</v>
        <stp/>
        <stp>BDP|16820621782307727719</stp>
        <tr r="CV331" s="1"/>
      </tp>
      <tp t="s">
        <v>#N/A N/A</v>
        <stp/>
        <stp>BDP|12703222360727381982</stp>
        <tr r="AQ58" s="1"/>
      </tp>
      <tp t="s">
        <v>#N/A N/A</v>
        <stp/>
        <stp>BDP|14950979467613728006</stp>
        <tr r="AS824" s="1"/>
      </tp>
      <tp t="s">
        <v>#N/A Requesting Data...4161767814</v>
        <stp/>
        <stp>BDP|10136922271705996351</stp>
        <tr r="CS501" s="1"/>
      </tp>
      <tp t="s">
        <v>#N/A N/A</v>
        <stp/>
        <stp>BDP|18245787622262543739</stp>
        <tr r="AQ1205" s="1"/>
      </tp>
      <tp t="s">
        <v>#N/A Requesting Data...4271078544</v>
        <stp/>
        <stp>BDP|15172738301548974241</stp>
        <tr r="CS1016" s="1"/>
      </tp>
      <tp t="s">
        <v>#N/A N/A</v>
        <stp/>
        <stp>BDP|10142939721425404695</stp>
        <tr r="AQ787" s="1"/>
      </tp>
      <tp t="s">
        <v>#N/A Requesting Data...4213595929</v>
        <stp/>
        <stp>BDP|16231277536458907743</stp>
        <tr r="CV3" s="1"/>
      </tp>
      <tp t="s">
        <v>#N/A N/A</v>
        <stp/>
        <stp>BDP|15026481057768922485</stp>
        <tr r="AR140" s="1"/>
      </tp>
      <tp t="s">
        <v>#N/A N/A</v>
        <stp/>
        <stp>BDP|13261493423414607903</stp>
        <tr r="AS1063" s="1"/>
      </tp>
      <tp t="s">
        <v>#N/A Requesting Data...4112927990</v>
        <stp/>
        <stp>BDP|15396365908209079739</stp>
        <tr r="CT366" s="1"/>
      </tp>
      <tp t="s">
        <v>#N/A Requesting Data...4247296708</v>
        <stp/>
        <stp>BDP|12932658614985203845</stp>
        <tr r="CT385" s="1"/>
      </tp>
      <tp t="s">
        <v>#N/A Requesting Data...4128141686</v>
        <stp/>
        <stp>BDP|16584734496846947677</stp>
        <tr r="CU388" s="1"/>
      </tp>
      <tp t="s">
        <v>#N/A Requesting Data...4231134447</v>
        <stp/>
        <stp>BDP|10153276144369450780</stp>
        <tr r="CU108" s="1"/>
      </tp>
      <tp t="s">
        <v>#N/A Requesting Data...4208582638</v>
        <stp/>
        <stp>BDP|10830736584915417259</stp>
        <tr r="CS548" s="1"/>
      </tp>
      <tp t="s">
        <v>#N/A N/A</v>
        <stp/>
        <stp>BDP|16673416037051799863</stp>
        <tr r="AS527" s="1"/>
      </tp>
      <tp t="s">
        <v>#N/A Requesting Data...4283937371</v>
        <stp/>
        <stp>BDP|15891462948604471933</stp>
        <tr r="CW730" s="1"/>
      </tp>
      <tp t="s">
        <v>#N/A Requesting Data...4247067287</v>
        <stp/>
        <stp>BDP|13218868442205275253</stp>
        <tr r="CV468" s="1"/>
      </tp>
      <tp t="s">
        <v>#N/A N/A</v>
        <stp/>
        <stp>BDP|12702040380533798153</stp>
        <tr r="AR211" s="1"/>
      </tp>
      <tp t="s">
        <v>#N/A Requesting Data...4266193104</v>
        <stp/>
        <stp>BDP|13291204541398759554</stp>
        <tr r="CU1139" s="1"/>
      </tp>
      <tp t="s">
        <v>#N/A Requesting Data...4236264177</v>
        <stp/>
        <stp>BDP|15702908262026046443</stp>
        <tr r="CS757" s="1"/>
      </tp>
      <tp t="s">
        <v>#N/A Requesting Data...4288362146</v>
        <stp/>
        <stp>BDP|16766127439235853959</stp>
        <tr r="CT65" s="1"/>
      </tp>
      <tp t="s">
        <v>#N/A Requesting Data...4284831376</v>
        <stp/>
        <stp>BDP|10527978764252647511</stp>
        <tr r="CW171" s="1"/>
      </tp>
      <tp t="s">
        <v>#N/A Requesting Data...4287501923</v>
        <stp/>
        <stp>BDP|17583508207133640958</stp>
        <tr r="CS228" s="1"/>
      </tp>
      <tp t="s">
        <v>#N/A Requesting Data...4282421068</v>
        <stp/>
        <stp>BDP|10098696781664083292</stp>
        <tr r="CU191" s="1"/>
      </tp>
      <tp t="s">
        <v>#N/A N/A</v>
        <stp/>
        <stp>BDP|15817428881456985735</stp>
        <tr r="AR1103" s="1"/>
      </tp>
      <tp t="s">
        <v>#N/A Requesting Data...4270675264</v>
        <stp/>
        <stp>BDP|16728773541705869880</stp>
        <tr r="CR181" s="1"/>
      </tp>
      <tp t="s">
        <v>#N/A N/A</v>
        <stp/>
        <stp>BDP|13793063636018492023</stp>
        <tr r="AQ314" s="1"/>
      </tp>
      <tp t="s">
        <v>#N/A Requesting Data...4290939746</v>
        <stp/>
        <stp>BDP|10703021676238265703</stp>
        <tr r="CU576" s="1"/>
      </tp>
      <tp t="s">
        <v>#N/A Requesting Data...4294852556</v>
        <stp/>
        <stp>BDP|15364264193796201050</stp>
        <tr r="CR723" s="1"/>
      </tp>
      <tp t="s">
        <v>#N/A N/A</v>
        <stp/>
        <stp>BDP|13872961134119309882</stp>
        <tr r="AQ26" s="1"/>
      </tp>
      <tp t="s">
        <v>#N/A N/A</v>
        <stp/>
        <stp>BDP|15222230446469406222</stp>
        <tr r="AS138" s="1"/>
      </tp>
      <tp t="s">
        <v>#N/A Requesting Data...3733633065</v>
        <stp/>
        <stp>BDP|17182445772708684406</stp>
        <tr r="CW574" s="1"/>
      </tp>
      <tp t="s">
        <v>#N/A Requesting Data...2864087493</v>
        <stp/>
        <stp>BDP|12071906710156426449</stp>
        <tr r="CW932" s="1"/>
      </tp>
      <tp t="s">
        <v>#N/A Requesting Data...3276241405</v>
        <stp/>
        <stp>BDP|11591842057457512334</stp>
        <tr r="CS316" s="1"/>
      </tp>
      <tp t="s">
        <v>#N/A N/A</v>
        <stp/>
        <stp>BDP|18086201451872523549</stp>
        <tr r="AQ682" s="1"/>
      </tp>
      <tp t="s">
        <v>#N/A Requesting Data...361688038</v>
        <stp/>
        <stp>BDP|12628761566182599933</stp>
        <tr r="CT119" s="1"/>
      </tp>
      <tp t="s">
        <v>#N/A Requesting Data...941343808</v>
        <stp/>
        <stp>BDP|13359241613020095845</stp>
        <tr r="CR1029" s="1"/>
      </tp>
      <tp t="s">
        <v>#N/A Requesting Data...2263150060</v>
        <stp/>
        <stp>BDP|10762548088240912525</stp>
        <tr r="CW436" s="1"/>
      </tp>
      <tp t="s">
        <v>#N/A Requesting Data...1148183864</v>
        <stp/>
        <stp>BDP|11715507553489240069</stp>
        <tr r="CT733" s="1"/>
      </tp>
      <tp t="s">
        <v>#N/A N/A</v>
        <stp/>
        <stp>BDP|10554974366317269068</stp>
        <tr r="AS487" s="1"/>
      </tp>
      <tp t="s">
        <v>#N/A Requesting Data...979534402</v>
        <stp/>
        <stp>BDP|18368568151771470102</stp>
        <tr r="CW959" s="1"/>
      </tp>
      <tp t="s">
        <v>#N/A Requesting Data...4092403841</v>
        <stp/>
        <stp>BDP|13622576393195701259</stp>
        <tr r="CS812" s="1"/>
      </tp>
      <tp t="s">
        <v>#N/A N/A</v>
        <stp/>
        <stp>BDP|14317085381200233489</stp>
        <tr r="AQ574" s="1"/>
      </tp>
      <tp t="s">
        <v>#N/A Requesting Data...751756682</v>
        <stp/>
        <stp>BDP|15340293129599779446</stp>
        <tr r="CW257" s="1"/>
      </tp>
      <tp t="s">
        <v>#N/A Requesting Data...3292593008</v>
        <stp/>
        <stp>BDP|18024416582578656457</stp>
        <tr r="CT76" s="1"/>
      </tp>
      <tp t="s">
        <v>#N/A Requesting Data...2669730190</v>
        <stp/>
        <stp>BDP|14586300962848272155</stp>
        <tr r="CV1034" s="1"/>
      </tp>
      <tp t="s">
        <v>#N/A Requesting Data...2158388033</v>
        <stp/>
        <stp>BDP|18376855328482848860</stp>
        <tr r="CV573" s="1"/>
      </tp>
      <tp t="s">
        <v>#N/A N/A</v>
        <stp/>
        <stp>BDP|13235723617448054570</stp>
        <tr r="AR615" s="1"/>
      </tp>
      <tp t="s">
        <v>#N/A Requesting Data...2071103170</v>
        <stp/>
        <stp>BDP|12682045783560784260</stp>
        <tr r="CS101" s="1"/>
      </tp>
      <tp t="s">
        <v>#N/A Requesting Data...478721583</v>
        <stp/>
        <stp>BDP|17113654645528434553</stp>
        <tr r="CR1079" s="1"/>
      </tp>
      <tp t="s">
        <v>#N/A Requesting Data...3785772235</v>
        <stp/>
        <stp>BDP|16534820322461403510</stp>
        <tr r="CV569" s="1"/>
      </tp>
      <tp t="s">
        <v>#N/A Requesting Data...2310925713</v>
        <stp/>
        <stp>BDP|11999894145970447516</stp>
        <tr r="CR433" s="1"/>
      </tp>
      <tp t="s">
        <v>#N/A Requesting Data...3962984704</v>
        <stp/>
        <stp>BDP|14280833750752997383</stp>
        <tr r="CR1171" s="1"/>
      </tp>
      <tp t="s">
        <v>#N/A Requesting Data...3247181599</v>
        <stp/>
        <stp>BDP|10623341077105577903</stp>
        <tr r="CV419" s="1"/>
      </tp>
      <tp t="s">
        <v>#N/A Requesting Data...3341064401</v>
        <stp/>
        <stp>BDP|13093328293466048715</stp>
        <tr r="CW856" s="1"/>
      </tp>
      <tp t="s">
        <v>#N/A N/A</v>
        <stp/>
        <stp>BDP|17703726842835731936</stp>
        <tr r="AQ76" s="1"/>
      </tp>
      <tp t="s">
        <v>#N/A Requesting Data...1889268683</v>
        <stp/>
        <stp>BDP|10954786130159328518</stp>
        <tr r="CS655" s="1"/>
      </tp>
      <tp t="s">
        <v>#N/A N/A</v>
        <stp/>
        <stp>BDP|10331082585270854059</stp>
        <tr r="AS756" s="1"/>
      </tp>
      <tp t="s">
        <v>#N/A Requesting Data...614870866</v>
        <stp/>
        <stp>BDP|16464904437100480444</stp>
        <tr r="CS268" s="1"/>
      </tp>
      <tp t="s">
        <v>#N/A N/A</v>
        <stp/>
        <stp>BDP|14606854074503192056</stp>
        <tr r="AQ881" s="1"/>
      </tp>
      <tp t="s">
        <v>#N/A Requesting Data...2192157678</v>
        <stp/>
        <stp>BDP|13574390984918375884</stp>
        <tr r="CU522" s="1"/>
      </tp>
      <tp t="s">
        <v>#N/A N/A</v>
        <stp/>
        <stp>BDP|10854848919362265344</stp>
        <tr r="AQ1194" s="1"/>
      </tp>
      <tp t="s">
        <v>#N/A Requesting Data...1037954759</v>
        <stp/>
        <stp>BDP|16723538996367306525</stp>
        <tr r="CR308" s="1"/>
      </tp>
      <tp t="s">
        <v>#N/A Requesting Data...545124979</v>
        <stp/>
        <stp>BDP|13367537530084136920</stp>
        <tr r="CT1092" s="1"/>
      </tp>
      <tp t="s">
        <v>#N/A N/A</v>
        <stp/>
        <stp>BDP|13393476164829501066</stp>
        <tr r="AR201" s="1"/>
      </tp>
      <tp t="s">
        <v>#N/A Requesting Data...1733800905</v>
        <stp/>
        <stp>BDP|15198286065770891971</stp>
        <tr r="CW1032" s="1"/>
      </tp>
      <tp t="s">
        <v>#N/A Requesting Data...3955844768</v>
        <stp/>
        <stp>BDP|11465653574381531935</stp>
        <tr r="CR1105" s="1"/>
      </tp>
      <tp t="s">
        <v>#N/A Requesting Data...1938416183</v>
        <stp/>
        <stp>BDP|10516833860420651634</stp>
        <tr r="CV653" s="1"/>
      </tp>
      <tp t="s">
        <v>#N/A Requesting Data...2866189133</v>
        <stp/>
        <stp>BDP|11323905054567052240</stp>
        <tr r="CS322" s="1"/>
      </tp>
      <tp t="s">
        <v>#N/A Requesting Data...2732284144</v>
        <stp/>
        <stp>BDP|18233947499840884042</stp>
        <tr r="CR434" s="1"/>
      </tp>
      <tp t="s">
        <v>#N/A Requesting Data...2077951665</v>
        <stp/>
        <stp>BDP|17401024537195531973</stp>
        <tr r="CR789" s="1"/>
      </tp>
      <tp t="s">
        <v>#N/A Requesting Data...2066760243</v>
        <stp/>
        <stp>BDP|10782845569321821719</stp>
        <tr r="CS93" s="1"/>
      </tp>
      <tp t="s">
        <v>#N/A N/A</v>
        <stp/>
        <stp>BDP|10500175297300701013</stp>
        <tr r="AQ892" s="1"/>
      </tp>
      <tp t="s">
        <v>#N/A Requesting Data...1432755164</v>
        <stp/>
        <stp>BDP|10470661371770246920</stp>
        <tr r="CW427" s="1"/>
      </tp>
      <tp t="s">
        <v>#N/A N/A</v>
        <stp/>
        <stp>BDP|18019430460705402742</stp>
        <tr r="AR667" s="1"/>
      </tp>
      <tp t="s">
        <v>#N/A Requesting Data...948889511</v>
        <stp/>
        <stp>BDP|13968556556608834311</stp>
        <tr r="CV679" s="1"/>
      </tp>
      <tp t="s">
        <v>#N/A Requesting Data...2381355828</v>
        <stp/>
        <stp>BDP|11207178471836508924</stp>
        <tr r="CU595" s="1"/>
      </tp>
      <tp t="s">
        <v>#N/A Requesting Data...533002432</v>
        <stp/>
        <stp>BDP|18083658354131425267</stp>
        <tr r="CR184" s="1"/>
      </tp>
      <tp t="s">
        <v>#N/A Requesting Data...4249864201</v>
        <stp/>
        <stp>BDP|11897272099307355569</stp>
        <tr r="CS89" s="1"/>
      </tp>
      <tp t="s">
        <v>#N/A Requesting Data...3984477289</v>
        <stp/>
        <stp>BDP|13037155227938655061</stp>
        <tr r="CV1127" s="1"/>
      </tp>
      <tp t="s">
        <v>#N/A Requesting Data...4266376966</v>
        <stp/>
        <stp>BDP|15158339456633171877</stp>
        <tr r="CU921" s="1"/>
      </tp>
      <tp t="s">
        <v>#N/A Requesting Data...916328666</v>
        <stp/>
        <stp>BDP|11165243668874863971</stp>
        <tr r="CT894" s="1"/>
      </tp>
      <tp t="s">
        <v>#N/A N/A</v>
        <stp/>
        <stp>BDP|11826489333157636973</stp>
        <tr r="AQ461" s="1"/>
      </tp>
      <tp t="s">
        <v>#N/A Requesting Data...3523671061</v>
        <stp/>
        <stp>BDP|10737834475940418776</stp>
        <tr r="CR768" s="1"/>
      </tp>
      <tp t="s">
        <v>#N/A N/A</v>
        <stp/>
        <stp>BDP|18019543465911542266</stp>
        <tr r="AR1012" s="1"/>
      </tp>
      <tp t="s">
        <v>#N/A N/A</v>
        <stp/>
        <stp>BDP|10349703657422588833</stp>
        <tr r="AS76" s="1"/>
      </tp>
      <tp t="s">
        <v>#N/A N/A</v>
        <stp/>
        <stp>BDP|18155423803193581777</stp>
        <tr r="AS1159" s="1"/>
      </tp>
      <tp t="s">
        <v>#N/A Requesting Data...3478757443</v>
        <stp/>
        <stp>BDP|17568180267938054085</stp>
        <tr r="CW237" s="1"/>
      </tp>
      <tp t="s">
        <v>#N/A N/A</v>
        <stp/>
        <stp>BDP|17417269950590840886</stp>
        <tr r="AS524" s="1"/>
      </tp>
      <tp t="s">
        <v>#N/A Requesting Data...1125791354</v>
        <stp/>
        <stp>BDP|14422166032099013728</stp>
        <tr r="CU94" s="1"/>
      </tp>
      <tp t="s">
        <v>#N/A Requesting Data...3435646564</v>
        <stp/>
        <stp>BDP|10563976584879555010</stp>
        <tr r="CS546" s="1"/>
      </tp>
      <tp t="s">
        <v>#N/A N/A</v>
        <stp/>
        <stp>BDP|16047210504874275856</stp>
        <tr r="AS788" s="1"/>
      </tp>
      <tp t="s">
        <v>#N/A N/A</v>
        <stp/>
        <stp>BDP|13190838057813276552</stp>
        <tr r="AR808" s="1"/>
      </tp>
      <tp t="s">
        <v>#N/A Requesting Data...2980847241</v>
        <stp/>
        <stp>BDP|17760609185967643660</stp>
        <tr r="CT149" s="1"/>
      </tp>
      <tp t="s">
        <v>#N/A N/A</v>
        <stp/>
        <stp>BDP|16323660010519003076</stp>
        <tr r="AQ619" s="1"/>
      </tp>
      <tp t="s">
        <v>#N/A Requesting Data...3842702987</v>
        <stp/>
        <stp>BDP|15131438012991166934</stp>
        <tr r="CT122" s="1"/>
      </tp>
      <tp t="s">
        <v>#N/A N/A</v>
        <stp/>
        <stp>BDP|18400846895196030772</stp>
        <tr r="AQ1119" s="1"/>
      </tp>
      <tp t="s">
        <v>#N/A Requesting Data...2677220132</v>
        <stp/>
        <stp>BDP|17980325026307984963</stp>
        <tr r="CR48" s="1"/>
      </tp>
      <tp t="s">
        <v>#N/A N/A</v>
        <stp/>
        <stp>BDP|17595466296192825087</stp>
        <tr r="AR812" s="1"/>
      </tp>
      <tp t="s">
        <v>#N/A N/A</v>
        <stp/>
        <stp>BDP|17794992620335236190</stp>
        <tr r="AS681" s="1"/>
      </tp>
      <tp t="s">
        <v>#N/A N/A</v>
        <stp/>
        <stp>BDP|10767514742849203033</stp>
        <tr r="AS189" s="1"/>
      </tp>
      <tp t="s">
        <v>#N/A Requesting Data...4051928434</v>
        <stp/>
        <stp>BDP|12700695788903074733</stp>
        <tr r="CW966" s="1"/>
      </tp>
      <tp t="s">
        <v>#N/A Requesting Data...3980268501</v>
        <stp/>
        <stp>BDP|13489013641667214833</stp>
        <tr r="CT390" s="1"/>
      </tp>
      <tp t="s">
        <v>#N/A Requesting Data...3945274475</v>
        <stp/>
        <stp>BDP|16974794850914102845</stp>
        <tr r="CS843" s="1"/>
      </tp>
      <tp t="s">
        <v>#N/A N/A</v>
        <stp/>
        <stp>BDP|13204930129389876959</stp>
        <tr r="AS186" s="1"/>
      </tp>
      <tp t="s">
        <v>#N/A Requesting Data...4076503463</v>
        <stp/>
        <stp>BDP|18403810260997668963</stp>
        <tr r="CV1102" s="1"/>
      </tp>
      <tp t="s">
        <v>#N/A Requesting Data...734926808</v>
        <stp/>
        <stp>BDP|10259345581125667644</stp>
        <tr r="CV785" s="1"/>
      </tp>
      <tp t="s">
        <v>#N/A Requesting Data...2952290840</v>
        <stp/>
        <stp>BDP|12883327281921622087</stp>
        <tr r="CR885" s="1"/>
      </tp>
      <tp t="s">
        <v>#N/A Requesting Data...2638893235</v>
        <stp/>
        <stp>BDP|12260297208000552836</stp>
        <tr r="CV135" s="1"/>
      </tp>
      <tp t="s">
        <v>#N/A N/A</v>
        <stp/>
        <stp>BDP|11305396981914889666</stp>
        <tr r="AQ753" s="1"/>
      </tp>
      <tp t="s">
        <v>#N/A N/A</v>
        <stp/>
        <stp>BDP|14819596072029352755</stp>
        <tr r="AS669" s="1"/>
      </tp>
      <tp t="s">
        <v>#N/A Requesting Data...2289470074</v>
        <stp/>
        <stp>BDP|13741241534513078923</stp>
        <tr r="CV275" s="1"/>
      </tp>
      <tp t="s">
        <v>#N/A Requesting Data...1570587837</v>
        <stp/>
        <stp>BDP|12604954335578764843</stp>
        <tr r="CS4" s="1"/>
      </tp>
      <tp t="s">
        <v>#N/A Requesting Data...3322206920</v>
        <stp/>
        <stp>BDP|14234233604288404659</stp>
        <tr r="CT1147" s="1"/>
      </tp>
      <tp t="s">
        <v>#N/A Requesting Data...4058451955</v>
        <stp/>
        <stp>BDP|11790476884803293625</stp>
        <tr r="CS504" s="1"/>
      </tp>
      <tp t="s">
        <v>#N/A Requesting Data...2277598469</v>
        <stp/>
        <stp>BDP|16003277795520693500</stp>
        <tr r="CU891" s="1"/>
      </tp>
      <tp t="s">
        <v>#N/A Requesting Data...1480109038</v>
        <stp/>
        <stp>BDP|13275071862805016835</stp>
        <tr r="CU433" s="1"/>
      </tp>
      <tp t="s">
        <v>#N/A N/A</v>
        <stp/>
        <stp>BDP|10385354174008368452</stp>
        <tr r="AR723" s="1"/>
      </tp>
      <tp t="s">
        <v>#N/A N/A</v>
        <stp/>
        <stp>BDP|13097573834544771900</stp>
        <tr r="AR1025" s="1"/>
      </tp>
      <tp t="s">
        <v>#N/A N/A</v>
        <stp/>
        <stp>BDP|11966799024559953597</stp>
        <tr r="AR843" s="1"/>
      </tp>
      <tp t="s">
        <v>#N/A N/A</v>
        <stp/>
        <stp>BDP|16308298680276645281</stp>
        <tr r="AS242" s="1"/>
      </tp>
      <tp t="s">
        <v>#N/A Requesting Data...2487322694</v>
        <stp/>
        <stp>BDP|17102044347302188970</stp>
        <tr r="CW794" s="1"/>
      </tp>
      <tp t="s">
        <v>#N/A N/A</v>
        <stp/>
        <stp>BDP|15453643984953963097</stp>
        <tr r="AS226" s="1"/>
      </tp>
      <tp t="s">
        <v>#N/A N/A</v>
        <stp/>
        <stp>BDP|14216563309730190982</stp>
        <tr r="AR992" s="1"/>
      </tp>
      <tp t="s">
        <v>#N/A N/A</v>
        <stp/>
        <stp>BDP|10495479409155794996</stp>
        <tr r="AS574" s="1"/>
      </tp>
      <tp t="s">
        <v>#N/A N/A</v>
        <stp/>
        <stp>BDP|13740688155299621181</stp>
        <tr r="AS1051" s="1"/>
      </tp>
      <tp t="s">
        <v>#N/A N/A</v>
        <stp/>
        <stp>BDP|16972559370458154492</stp>
        <tr r="AS428" s="1"/>
      </tp>
      <tp t="s">
        <v>#N/A Requesting Data...2522057288</v>
        <stp/>
        <stp>BDP|13754641412164070851</stp>
        <tr r="CR721" s="1"/>
      </tp>
      <tp t="s">
        <v>#N/A Requesting Data...4150367394</v>
        <stp/>
        <stp>BDP|12341283272749537680</stp>
        <tr r="CV1189" s="1"/>
      </tp>
      <tp t="s">
        <v>#N/A Requesting Data...4191645393</v>
        <stp/>
        <stp>BDP|14144268608877221994</stp>
        <tr r="CS894" s="1"/>
      </tp>
      <tp t="s">
        <v>#N/A Requesting Data...4049302403</v>
        <stp/>
        <stp>BDP|14706395382737092089</stp>
        <tr r="CV967" s="1"/>
      </tp>
      <tp t="s">
        <v>#N/A N/A</v>
        <stp/>
        <stp>BDP|11217934438764807750</stp>
        <tr r="AR390" s="1"/>
      </tp>
      <tp t="s">
        <v>#N/A Requesting Data...2067334959</v>
        <stp/>
        <stp>BDP|14547415185327779725</stp>
        <tr r="CV650" s="1"/>
      </tp>
      <tp t="s">
        <v>#N/A N/A</v>
        <stp/>
        <stp>BDP|11058886929520051353</stp>
        <tr r="AS724" s="1"/>
      </tp>
      <tp t="s">
        <v>#N/A Requesting Data...1926741387</v>
        <stp/>
        <stp>BDP|17594559160319170553</stp>
        <tr r="CR750" s="1"/>
      </tp>
      <tp t="s">
        <v>#N/A Requesting Data...2638766766</v>
        <stp/>
        <stp>BDP|16733761373697669905</stp>
        <tr r="CV124" s="1"/>
      </tp>
      <tp t="s">
        <v>#N/A Requesting Data...3991292338</v>
        <stp/>
        <stp>BDP|14577104381261731475</stp>
        <tr r="CR637" s="1"/>
      </tp>
      <tp t="s">
        <v>#N/A N/A</v>
        <stp/>
        <stp>BDP|12434831542961749769</stp>
        <tr r="AQ538" s="1"/>
      </tp>
      <tp t="s">
        <v>#N/A Requesting Data...2218377592</v>
        <stp/>
        <stp>BDP|15109152610094660961</stp>
        <tr r="CV1130" s="1"/>
      </tp>
      <tp t="s">
        <v>#N/A Requesting Data...1872782948</v>
        <stp/>
        <stp>BDP|17378914935625315001</stp>
        <tr r="CS641" s="1"/>
      </tp>
      <tp t="s">
        <v>#N/A N/A</v>
        <stp/>
        <stp>BDP|17247433600793300864</stp>
        <tr r="AR110" s="1"/>
      </tp>
      <tp t="s">
        <v>#N/A Requesting Data...4294421732</v>
        <stp/>
        <stp>BDP|12219719310105246967</stp>
        <tr r="CR46" s="1"/>
      </tp>
      <tp t="s">
        <v>#N/A Requesting Data...2869685996</v>
        <stp/>
        <stp>BDP|17945798594408645955</stp>
        <tr r="CS157" s="1"/>
      </tp>
      <tp t="s">
        <v>#N/A Requesting Data...2417875633</v>
        <stp/>
        <stp>BDP|12285303856638327400</stp>
        <tr r="CU867" s="1"/>
      </tp>
      <tp t="s">
        <v>#N/A N/A</v>
        <stp/>
        <stp>BDP|11392073112441892998</stp>
        <tr r="AR89" s="1"/>
      </tp>
      <tp t="s">
        <v>#N/A N/A</v>
        <stp/>
        <stp>BDP|13137651716875031957</stp>
        <tr r="AQ243" s="1"/>
      </tp>
      <tp t="s">
        <v>#N/A N/A</v>
        <stp/>
        <stp>BDP|14980564198623274321</stp>
        <tr r="AQ886" s="1"/>
      </tp>
      <tp t="s">
        <v>#N/A N/A</v>
        <stp/>
        <stp>BDP|13712013073799536575</stp>
        <tr r="AQ656" s="1"/>
      </tp>
      <tp t="s">
        <v>#N/A Requesting Data...3409486426</v>
        <stp/>
        <stp>BDP|11391973413521451049</stp>
        <tr r="CW244" s="1"/>
      </tp>
      <tp t="s">
        <v>#N/A Requesting Data...1792997728</v>
        <stp/>
        <stp>BDP|13343794227047843927</stp>
        <tr r="CU1026" s="1"/>
      </tp>
      <tp t="s">
        <v>#N/A N/A</v>
        <stp/>
        <stp>BDP|14286663757826680928</stp>
        <tr r="AS573" s="1"/>
      </tp>
      <tp t="s">
        <v>#N/A N/A</v>
        <stp/>
        <stp>BDP|11018327170704041954</stp>
        <tr r="AQ294" s="1"/>
      </tp>
      <tp t="s">
        <v>#N/A N/A</v>
        <stp/>
        <stp>BDP|16402676814280914994</stp>
        <tr r="AQ954" s="1"/>
      </tp>
      <tp t="s">
        <v>#N/A Requesting Data...3175879529</v>
        <stp/>
        <stp>BDP|10490628183176005021</stp>
        <tr r="CR940" s="1"/>
      </tp>
      <tp t="s">
        <v>#N/A Requesting Data...1042559182</v>
        <stp/>
        <stp>BDP|11569831657572441626</stp>
        <tr r="CT184" s="1"/>
      </tp>
      <tp t="s">
        <v>#N/A N/A</v>
        <stp/>
        <stp>BDP|13343831831707136776</stp>
        <tr r="AS250" s="1"/>
      </tp>
      <tp t="s">
        <v>#N/A Requesting Data...1576274471</v>
        <stp/>
        <stp>BDP|15292650895494798623</stp>
        <tr r="CS429" s="1"/>
      </tp>
      <tp t="s">
        <v>#N/A Requesting Data...3186712270</v>
        <stp/>
        <stp>BDP|14666795979175563942</stp>
        <tr r="CR349" s="1"/>
      </tp>
      <tp t="s">
        <v>#N/A Requesting Data...3843607873</v>
        <stp/>
        <stp>BDP|16068720997392632240</stp>
        <tr r="CU1096" s="1"/>
      </tp>
      <tp t="s">
        <v>#N/A Requesting Data...2272795612</v>
        <stp/>
        <stp>BDP|17683697268047198813</stp>
        <tr r="CS136" s="1"/>
      </tp>
      <tp t="s">
        <v>#N/A N/A</v>
        <stp/>
        <stp>BDP|11275903320714601637</stp>
        <tr r="AR513" s="1"/>
      </tp>
      <tp t="s">
        <v>#N/A N/A</v>
        <stp/>
        <stp>BDP|16462854153096584511</stp>
        <tr r="AQ125" s="1"/>
      </tp>
      <tp t="s">
        <v>#N/A Requesting Data...3590238338</v>
        <stp/>
        <stp>BDP|15946035155238102088</stp>
        <tr r="CU657" s="1"/>
      </tp>
      <tp t="s">
        <v>#N/A Requesting Data...1905761971</v>
        <stp/>
        <stp>BDP|18410877202810669812</stp>
        <tr r="CR758" s="1"/>
      </tp>
      <tp t="s">
        <v>#N/A N/A</v>
        <stp/>
        <stp>BDP|11616567484210462468</stp>
        <tr r="AS867" s="1"/>
      </tp>
      <tp t="s">
        <v>#N/A Requesting Data...4111262219</v>
        <stp/>
        <stp>BDP|10036070517909310053</stp>
        <tr r="CS682" s="1"/>
      </tp>
      <tp t="s">
        <v>#N/A Requesting Data...2244680791</v>
        <stp/>
        <stp>BDP|15886490272566330866</stp>
        <tr r="CU1174" s="1"/>
      </tp>
      <tp t="s">
        <v>#N/A Requesting Data...2625576230</v>
        <stp/>
        <stp>BDP|16078855011284379318</stp>
        <tr r="CR505" s="1"/>
      </tp>
      <tp t="s">
        <v>#N/A Requesting Data...1415415649</v>
        <stp/>
        <stp>BDP|13018706840879175175</stp>
        <tr r="CU258" s="1"/>
      </tp>
      <tp t="s">
        <v>#N/A N/A</v>
        <stp/>
        <stp>BDP|13604915901976023402</stp>
        <tr r="AR67" s="1"/>
      </tp>
      <tp t="s">
        <v>#N/A Requesting Data...3389601440</v>
        <stp/>
        <stp>BDP|10686184164778818746</stp>
        <tr r="CU607" s="1"/>
      </tp>
      <tp t="s">
        <v>#N/A Requesting Data...3458274304</v>
        <stp/>
        <stp>BDP|17767960545071609345</stp>
        <tr r="CS11" s="1"/>
      </tp>
      <tp t="s">
        <v>#N/A N/A</v>
        <stp/>
        <stp>BDP|11514161593391792019</stp>
        <tr r="AS995" s="1"/>
      </tp>
      <tp t="s">
        <v>#N/A N/A</v>
        <stp/>
        <stp>BDP|18408518195695291945</stp>
        <tr r="AQ940" s="1"/>
      </tp>
      <tp t="s">
        <v>#N/A N/A</v>
        <stp/>
        <stp>BDP|10885481880506594234</stp>
        <tr r="AQ418" s="1"/>
      </tp>
      <tp t="s">
        <v>#N/A Requesting Data...2010724252</v>
        <stp/>
        <stp>BDP|11372632580231530635</stp>
        <tr r="CS1166" s="1"/>
      </tp>
      <tp t="s">
        <v>#N/A N/A</v>
        <stp/>
        <stp>BDP|14198211126459245528</stp>
        <tr r="AQ912" s="1"/>
      </tp>
      <tp t="s">
        <v>#N/A N/A</v>
        <stp/>
        <stp>BDP|14306023880551223554</stp>
        <tr r="AQ972" s="1"/>
      </tp>
      <tp t="s">
        <v>#N/A Requesting Data...1360251751</v>
        <stp/>
        <stp>BDP|14977827234797864011</stp>
        <tr r="CR324" s="1"/>
      </tp>
      <tp t="s">
        <v>#N/A Requesting Data...1117596758</v>
        <stp/>
        <stp>BDP|15474851557773071306</stp>
        <tr r="CR195" s="1"/>
      </tp>
      <tp t="s">
        <v>#N/A Requesting Data...3780340996</v>
        <stp/>
        <stp>BDP|10435421501269405555</stp>
        <tr r="CW929" s="1"/>
      </tp>
      <tp t="s">
        <v>#N/A Requesting Data...3148400222</v>
        <stp/>
        <stp>BDP|11393520144880779843</stp>
        <tr r="CU800" s="1"/>
      </tp>
      <tp t="s">
        <v>#N/A Requesting Data...2113709742</v>
        <stp/>
        <stp>BDP|11232366158449348691</stp>
        <tr r="CU931" s="1"/>
      </tp>
      <tp t="s">
        <v>#N/A N/A</v>
        <stp/>
        <stp>BDP|14913113857420647909</stp>
        <tr r="AS106" s="1"/>
      </tp>
      <tp t="s">
        <v>#N/A Requesting Data...1302061423</v>
        <stp/>
        <stp>BDP|15845653326151797956</stp>
        <tr r="CU209" s="1"/>
      </tp>
      <tp t="s">
        <v>#N/A Requesting Data...3257131063</v>
        <stp/>
        <stp>BDP|14685262795526471081</stp>
        <tr r="CU872" s="1"/>
      </tp>
      <tp t="s">
        <v>#N/A Requesting Data...3146075631</v>
        <stp/>
        <stp>BDP|10664895430701642309</stp>
        <tr r="CS114" s="1"/>
      </tp>
      <tp t="s">
        <v>#N/A Requesting Data...4258166205</v>
        <stp/>
        <stp>BDP|13931905311592244038</stp>
        <tr r="CR19" s="1"/>
      </tp>
      <tp t="s">
        <v>#N/A Requesting Data...2012071607</v>
        <stp/>
        <stp>BDP|10018640518778793620</stp>
        <tr r="CW795" s="1"/>
      </tp>
      <tp t="s">
        <v>#N/A N/A</v>
        <stp/>
        <stp>BDP|11696516764443898821</stp>
        <tr r="AR788" s="1"/>
      </tp>
      <tp t="s">
        <v>#N/A N/A</v>
        <stp/>
        <stp>BDP|11573925141660748583</stp>
        <tr r="AR21" s="1"/>
      </tp>
      <tp t="s">
        <v>#N/A N/A</v>
        <stp/>
        <stp>BDP|11176634294534877372</stp>
        <tr r="AS498" s="1"/>
      </tp>
      <tp t="s">
        <v>#N/A Requesting Data...3042040075</v>
        <stp/>
        <stp>BDP|15512958719027787372</stp>
        <tr r="CT73" s="1"/>
      </tp>
      <tp t="s">
        <v>#N/A Requesting Data...4028653485</v>
        <stp/>
        <stp>BDP|16571579987540991253</stp>
        <tr r="CW670" s="1"/>
      </tp>
      <tp t="s">
        <v>#N/A Requesting Data...3079032132</v>
        <stp/>
        <stp>BDP|16557333342859870158</stp>
        <tr r="CW1038" s="1"/>
      </tp>
      <tp t="s">
        <v>#N/A Requesting Data...4198814587</v>
        <stp/>
        <stp>BDP|14705594335108609342</stp>
        <tr r="CV1046" s="1"/>
      </tp>
      <tp t="s">
        <v>#N/A Requesting Data...1270846735</v>
        <stp/>
        <stp>BDP|16733285963708749322</stp>
        <tr r="CU599" s="1"/>
      </tp>
      <tp t="s">
        <v>#N/A Requesting Data...4287966989</v>
        <stp/>
        <stp>BDP|11639811555896966329</stp>
        <tr r="CS595" s="1"/>
      </tp>
      <tp t="s">
        <v>#N/A N/A</v>
        <stp/>
        <stp>BDP|17985512697704785611</stp>
        <tr r="AS1158" s="1"/>
      </tp>
      <tp t="s">
        <v>#N/A N/A</v>
        <stp/>
        <stp>BDP|14917512862876451865</stp>
        <tr r="AQ77" s="1"/>
      </tp>
      <tp t="s">
        <v>#N/A Requesting Data...2233669979</v>
        <stp/>
        <stp>BDP|17156950716931906737</stp>
        <tr r="CS972" s="1"/>
      </tp>
      <tp t="s">
        <v>#N/A Requesting Data...1758749918</v>
        <stp/>
        <stp>BDP|10713200036589078198</stp>
        <tr r="CW328" s="1"/>
      </tp>
      <tp t="s">
        <v>#N/A N/A</v>
        <stp/>
        <stp>BDP|12486180610052348974</stp>
        <tr r="AQ807" s="1"/>
      </tp>
      <tp t="s">
        <v>#N/A Requesting Data...3551494929</v>
        <stp/>
        <stp>BDP|13876630265953551933</stp>
        <tr r="CU1196" s="1"/>
      </tp>
      <tp t="s">
        <v>#N/A Requesting Data...2931910373</v>
        <stp/>
        <stp>BDP|18095381113344203713</stp>
        <tr r="CU1013" s="1"/>
      </tp>
      <tp t="s">
        <v>#N/A Requesting Data...4254708776</v>
        <stp/>
        <stp>BDP|15386194816194538810</stp>
        <tr r="CU470" s="1"/>
      </tp>
      <tp t="s">
        <v>#N/A Requesting Data...2788405201</v>
        <stp/>
        <stp>BDP|16348820208380290730</stp>
        <tr r="CW270" s="1"/>
      </tp>
      <tp t="s">
        <v>#N/A Requesting Data...3885679974</v>
        <stp/>
        <stp>BDP|12913567366570093817</stp>
        <tr r="CU114" s="1"/>
      </tp>
      <tp t="s">
        <v>#N/A Requesting Data...2550114360</v>
        <stp/>
        <stp>BDP|11427788583571432631</stp>
        <tr r="CW810" s="1"/>
      </tp>
      <tp t="s">
        <v>#N/A Requesting Data...1688458750</v>
        <stp/>
        <stp>BDP|10135134289698588864</stp>
        <tr r="CU365" s="1"/>
      </tp>
      <tp t="s">
        <v>#N/A N/A</v>
        <stp/>
        <stp>BDP|16968406455167493904</stp>
        <tr r="AR829" s="1"/>
      </tp>
      <tp t="s">
        <v>#N/A Requesting Data...2282576718</v>
        <stp/>
        <stp>BDP|12478471121895371895</stp>
        <tr r="CR926" s="1"/>
      </tp>
      <tp t="s">
        <v>#N/A Requesting Data...1428155868</v>
        <stp/>
        <stp>BDP|12510628062969579284</stp>
        <tr r="CR1135" s="1"/>
      </tp>
      <tp t="s">
        <v>#N/A Requesting Data...1461599807</v>
        <stp/>
        <stp>BDP|13916511426934738918</stp>
        <tr r="CW1130" s="1"/>
      </tp>
      <tp t="s">
        <v>#N/A Requesting Data...4250279975</v>
        <stp/>
        <stp>BDP|12803376084618639852</stp>
        <tr r="CW894" s="1"/>
      </tp>
      <tp t="s">
        <v>#N/A Requesting Data...3257610201</v>
        <stp/>
        <stp>BDP|12544599413769692613</stp>
        <tr r="CT880" s="1"/>
      </tp>
      <tp t="s">
        <v>#N/A Requesting Data...2417451671</v>
        <stp/>
        <stp>BDP|10595130765949980728</stp>
        <tr r="CT1105" s="1"/>
      </tp>
      <tp t="s">
        <v>#N/A Requesting Data...2422097180</v>
        <stp/>
        <stp>BDP|14115544059908397575</stp>
        <tr r="CW912" s="1"/>
      </tp>
      <tp t="s">
        <v>#N/A Requesting Data...3200690711</v>
        <stp/>
        <stp>BDP|17940235165158430234</stp>
        <tr r="CU6" s="1"/>
      </tp>
      <tp t="s">
        <v>#N/A N/A</v>
        <stp/>
        <stp>BDP|10656763186410933674</stp>
        <tr r="AS1210" s="1"/>
      </tp>
      <tp t="s">
        <v>#N/A N/A</v>
        <stp/>
        <stp>BDP|10939374344706117835</stp>
        <tr r="AR618" s="1"/>
      </tp>
      <tp t="s">
        <v>#N/A Requesting Data...2423026485</v>
        <stp/>
        <stp>BDP|18191519748295004506</stp>
        <tr r="CW829" s="1"/>
      </tp>
      <tp t="s">
        <v>#N/A N/A</v>
        <stp/>
        <stp>BDP|14373178986586976206</stp>
        <tr r="AR229" s="1"/>
      </tp>
      <tp t="s">
        <v>#N/A Requesting Data...2099634296</v>
        <stp/>
        <stp>BDP|18212743718961565606</stp>
        <tr r="CV1150" s="1"/>
      </tp>
      <tp t="s">
        <v>#N/A Requesting Data...1928915161</v>
        <stp/>
        <stp>BDP|12338348639422751920</stp>
        <tr r="CT261" s="1"/>
      </tp>
      <tp t="s">
        <v>#N/A N/A</v>
        <stp/>
        <stp>BDP|17580271029948589652</stp>
        <tr r="AS637" s="1"/>
      </tp>
      <tp t="s">
        <v>#N/A Requesting Data...1865526926</v>
        <stp/>
        <stp>BDP|12803059874044123831</stp>
        <tr r="CU762" s="1"/>
      </tp>
      <tp t="s">
        <v>#N/A Requesting Data...3637427380</v>
        <stp/>
        <stp>BDP|14088995391728430570</stp>
        <tr r="CU1088" s="1"/>
      </tp>
      <tp t="s">
        <v>#N/A N/A</v>
        <stp/>
        <stp>BDP|18020265397408239288</stp>
        <tr r="AR62" s="1"/>
      </tp>
      <tp t="s">
        <v>#N/A Requesting Data...3619255329</v>
        <stp/>
        <stp>BDP|12156361880347498786</stp>
        <tr r="CW1178" s="1"/>
      </tp>
      <tp t="s">
        <v>#N/A N/A</v>
        <stp/>
        <stp>BDP|16953655778539792783</stp>
        <tr r="AQ344" s="1"/>
      </tp>
      <tp t="s">
        <v>#N/A Requesting Data...3132356896</v>
        <stp/>
        <stp>BDP|10743955744382957649</stp>
        <tr r="CR1160" s="1"/>
      </tp>
      <tp t="s">
        <v>#N/A Requesting Data...3696179639</v>
        <stp/>
        <stp>BDP|10064199085110101062</stp>
        <tr r="CS816" s="1"/>
      </tp>
      <tp t="s">
        <v>#N/A Requesting Data...3252114193</v>
        <stp/>
        <stp>BDP|11448785755049452367</stp>
        <tr r="CV943" s="1"/>
      </tp>
      <tp t="s">
        <v>#N/A Requesting Data...2780542834</v>
        <stp/>
        <stp>BDP|14969541911471522823</stp>
        <tr r="CS444" s="1"/>
      </tp>
      <tp t="s">
        <v>#N/A Requesting Data...3057535851</v>
        <stp/>
        <stp>BDP|16859240490450735403</stp>
        <tr r="CR229" s="1"/>
      </tp>
      <tp t="s">
        <v>#N/A Requesting Data...2025411698</v>
        <stp/>
        <stp>BDP|15848058777332492957</stp>
        <tr r="CU731" s="1"/>
      </tp>
      <tp t="s">
        <v>#N/A Requesting Data...3467329948</v>
        <stp/>
        <stp>BDP|10678511548448711033</stp>
        <tr r="CW978" s="1"/>
      </tp>
      <tp t="s">
        <v>#N/A Requesting Data...3131061121</v>
        <stp/>
        <stp>BDP|17402460740008034693</stp>
        <tr r="CV166" s="1"/>
      </tp>
      <tp t="s">
        <v>#N/A N/A</v>
        <stp/>
        <stp>BDP|17476787511378364055</stp>
        <tr r="AR1046" s="1"/>
      </tp>
      <tp t="s">
        <v>#N/A N/A</v>
        <stp/>
        <stp>BDP|17156495023560921890</stp>
        <tr r="AR558" s="1"/>
      </tp>
      <tp t="s">
        <v>#N/A Requesting Data...1844165674</v>
        <stp/>
        <stp>BDP|17815376783416420337</stp>
        <tr r="CT988" s="1"/>
      </tp>
      <tp t="s">
        <v>#N/A N/A</v>
        <stp/>
        <stp>BDP|14377799134988372164</stp>
        <tr r="AS164" s="1"/>
      </tp>
      <tp t="s">
        <v>#N/A N/A</v>
        <stp/>
        <stp>BDP|16015040529149401424</stp>
        <tr r="AQ536" s="1"/>
      </tp>
      <tp t="s">
        <v>#N/A N/A</v>
        <stp/>
        <stp>BDP|17374738588461563069</stp>
        <tr r="AR380" s="1"/>
      </tp>
      <tp t="s">
        <v>#N/A N/A</v>
        <stp/>
        <stp>BDP|12450165675549812440</stp>
        <tr r="AR719" s="1"/>
      </tp>
      <tp t="s">
        <v>#N/A N/A</v>
        <stp/>
        <stp>BDP|13896170352409695700</stp>
        <tr r="AS842" s="1"/>
      </tp>
      <tp t="s">
        <v>#N/A Requesting Data...1882086239</v>
        <stp/>
        <stp>BDP|12291025034408646087</stp>
        <tr r="CT560" s="1"/>
      </tp>
      <tp t="s">
        <v>#N/A N/A</v>
        <stp/>
        <stp>BDP|12010989321184608452</stp>
        <tr r="AS205" s="1"/>
      </tp>
      <tp t="s">
        <v>#N/A Requesting Data...2050223297</v>
        <stp/>
        <stp>BDP|10853916096730177949</stp>
        <tr r="CS1040" s="1"/>
      </tp>
      <tp t="s">
        <v>#N/A Requesting Data...4217985154</v>
        <stp/>
        <stp>BDP|12781395275709693679</stp>
        <tr r="CU1186" s="1"/>
      </tp>
      <tp t="s">
        <v>#N/A N/A</v>
        <stp/>
        <stp>BDP|17235925927912818756</stp>
        <tr r="AR208" s="1"/>
      </tp>
      <tp t="s">
        <v>#N/A N/A</v>
        <stp/>
        <stp>BDP|11959503491826303211</stp>
        <tr r="AQ580" s="1"/>
      </tp>
      <tp t="s">
        <v>#N/A Requesting Data...3508762137</v>
        <stp/>
        <stp>BDP|18045942345958918421</stp>
        <tr r="CV1108" s="1"/>
      </tp>
      <tp t="s">
        <v>#N/A Requesting Data...2741958697</v>
        <stp/>
        <stp>BDP|12119487888046299191</stp>
        <tr r="CV1106" s="1"/>
      </tp>
      <tp t="s">
        <v>#N/A Requesting Data...2786694894</v>
        <stp/>
        <stp>BDP|12335623389704293103</stp>
        <tr r="CS598" s="1"/>
      </tp>
      <tp t="s">
        <v>#N/A N/A</v>
        <stp/>
        <stp>BDP|14740292107449181627</stp>
        <tr r="AS783" s="1"/>
      </tp>
      <tp t="s">
        <v>#N/A N/A</v>
        <stp/>
        <stp>BDP|15981278072588556132</stp>
        <tr r="AS978" s="1"/>
      </tp>
      <tp t="s">
        <v>#N/A Requesting Data...2230901470</v>
        <stp/>
        <stp>BDP|10978583567783969954</stp>
        <tr r="CU1109" s="1"/>
      </tp>
      <tp t="s">
        <v>#N/A Requesting Data...4232357394</v>
        <stp/>
        <stp>BDP|13436473579608076101</stp>
        <tr r="CV314" s="1"/>
      </tp>
      <tp t="s">
        <v>#N/A N/A</v>
        <stp/>
        <stp>BDP|14919172073348514326</stp>
        <tr r="AS239" s="1"/>
      </tp>
      <tp t="s">
        <v>#N/A Requesting Data...1788169772</v>
        <stp/>
        <stp>BDP|14046867418192058640</stp>
        <tr r="CT839" s="1"/>
      </tp>
      <tp t="s">
        <v>#N/A N/A</v>
        <stp/>
        <stp>BDP|14762525673668571797</stp>
        <tr r="AR387" s="1"/>
      </tp>
      <tp t="s">
        <v>#N/A N/A</v>
        <stp/>
        <stp>BDP|12000536067290761896</stp>
        <tr r="AS199" s="1"/>
      </tp>
      <tp t="s">
        <v>#N/A N/A</v>
        <stp/>
        <stp>BDP|13460956670386939224</stp>
        <tr r="AQ142" s="1"/>
      </tp>
      <tp t="s">
        <v>#N/A N/A</v>
        <stp/>
        <stp>BDP|11428579992615843142</stp>
        <tr r="AS68" s="1"/>
      </tp>
      <tp t="s">
        <v>#N/A N/A</v>
        <stp/>
        <stp>BDP|13295393643378450516</stp>
        <tr r="AS472" s="1"/>
      </tp>
      <tp t="s">
        <v>#N/A Requesting Data...1839648449</v>
        <stp/>
        <stp>BDP|14943442901928053115</stp>
        <tr r="CS797" s="1"/>
      </tp>
      <tp t="s">
        <v>#N/A Requesting Data...1860071858</v>
        <stp/>
        <stp>BDP|10181966366473923557</stp>
        <tr r="CR1163" s="1"/>
      </tp>
      <tp t="s">
        <v>#N/A Requesting Data...3826230647</v>
        <stp/>
        <stp>BDP|17794996077342446207</stp>
        <tr r="CV356" s="1"/>
      </tp>
      <tp t="s">
        <v>#N/A Requesting Data...2825593799</v>
        <stp/>
        <stp>BDP|15434419481355848510</stp>
        <tr r="CT647" s="1"/>
      </tp>
      <tp t="s">
        <v>#N/A Requesting Data...2026087128</v>
        <stp/>
        <stp>BDP|14741896302632384721</stp>
        <tr r="CT720" s="1"/>
      </tp>
      <tp t="s">
        <v>#N/A Requesting Data...2102385780</v>
        <stp/>
        <stp>BDP|10995449226019157676</stp>
        <tr r="CS1028" s="1"/>
      </tp>
      <tp t="s">
        <v>#N/A Requesting Data...3593378929</v>
        <stp/>
        <stp>BDP|11102321000512974971</stp>
        <tr r="CS182" s="1"/>
      </tp>
      <tp t="s">
        <v>#N/A Requesting Data...1895379394</v>
        <stp/>
        <stp>BDP|14767493544154545920</stp>
        <tr r="CW451" s="1"/>
      </tp>
      <tp t="s">
        <v>#N/A Requesting Data...3980649398</v>
        <stp/>
        <stp>BDP|12601897855205572324</stp>
        <tr r="CT573" s="1"/>
      </tp>
      <tp t="s">
        <v>#N/A N/A</v>
        <stp/>
        <stp>BDP|11013452599353300626</stp>
        <tr r="AQ378" s="1"/>
      </tp>
      <tp t="s">
        <v>#N/A N/A</v>
        <stp/>
        <stp>BDP|15109269251913955820</stp>
        <tr r="AS34" s="1"/>
      </tp>
      <tp t="s">
        <v>#N/A Requesting Data...2427482006</v>
        <stp/>
        <stp>BDP|13215906248126500123</stp>
        <tr r="CR90" s="1"/>
      </tp>
      <tp t="s">
        <v>#N/A N/A</v>
        <stp/>
        <stp>BDP|13880918745614979385</stp>
        <tr r="AQ598" s="1"/>
      </tp>
      <tp t="s">
        <v>#N/A Requesting Data...4047226281</v>
        <stp/>
        <stp>BDP|12946607911634419810</stp>
        <tr r="CT144" s="1"/>
      </tp>
      <tp t="s">
        <v>#N/A Requesting Data...3088926394</v>
        <stp/>
        <stp>BDP|13247881147114111211</stp>
        <tr r="CW552" s="1"/>
      </tp>
      <tp t="s">
        <v>#N/A N/A</v>
        <stp/>
        <stp>BDP|10975834527234641761</stp>
        <tr r="AR154" s="1"/>
      </tp>
      <tp t="s">
        <v>#N/A Requesting Data...3433852854</v>
        <stp/>
        <stp>BDP|14398163058301856895</stp>
        <tr r="CT253" s="1"/>
      </tp>
      <tp t="s">
        <v>#N/A Requesting Data...3744319834</v>
        <stp/>
        <stp>BDP|16077092640289772228</stp>
        <tr r="CT214" s="1"/>
      </tp>
      <tp t="s">
        <v>#N/A Requesting Data...2740288348</v>
        <stp/>
        <stp>BDP|15930210691125180245</stp>
        <tr r="CR1004" s="1"/>
      </tp>
      <tp t="s">
        <v>#N/A Requesting Data...2012561120</v>
        <stp/>
        <stp>BDP|14975310931649276478</stp>
        <tr r="CU404" s="1"/>
      </tp>
      <tp t="s">
        <v>#N/A Requesting Data...4065326607</v>
        <stp/>
        <stp>BDP|14218302324494286881</stp>
        <tr r="CR347" s="1"/>
      </tp>
      <tp t="s">
        <v>#N/A Requesting Data...2933467261</v>
        <stp/>
        <stp>BDP|10638253141449835664</stp>
        <tr r="CU776" s="1"/>
      </tp>
      <tp t="s">
        <v>#N/A Requesting Data...3957973133</v>
        <stp/>
        <stp>BDP|10048107231698472391</stp>
        <tr r="CU307" s="1"/>
      </tp>
      <tp t="s">
        <v>#N/A Requesting Data...1811462466</v>
        <stp/>
        <stp>BDP|11342762975380861840</stp>
        <tr r="CV46" s="1"/>
      </tp>
      <tp t="s">
        <v>#N/A Requesting Data...3156820614</v>
        <stp/>
        <stp>BDP|11483863377655061299</stp>
        <tr r="CT311" s="1"/>
      </tp>
      <tp t="s">
        <v>#N/A Requesting Data...3102608233</v>
        <stp/>
        <stp>BDP|11168527592082420694</stp>
        <tr r="CS1072" s="1"/>
      </tp>
      <tp t="s">
        <v>#N/A Requesting Data...2394870663</v>
        <stp/>
        <stp>BDP|13302070531429843017</stp>
        <tr r="CU771" s="1"/>
      </tp>
      <tp t="s">
        <v>#N/A Requesting Data...2396538170</v>
        <stp/>
        <stp>BDP|10918293879008662432</stp>
        <tr r="CS171" s="1"/>
      </tp>
      <tp t="s">
        <v>#N/A N/A</v>
        <stp/>
        <stp>BDP|16693796410349587061</stp>
        <tr r="AR266" s="1"/>
      </tp>
      <tp t="s">
        <v>#N/A Requesting Data...4052528332</v>
        <stp/>
        <stp>BDP|12905007482065238650</stp>
        <tr r="CT1097" s="1"/>
      </tp>
      <tp t="s">
        <v>#N/A Requesting Data...3703965412</v>
        <stp/>
        <stp>BDP|15126354774328876046</stp>
        <tr r="CT721" s="1"/>
      </tp>
      <tp t="s">
        <v>#N/A Requesting Data...2632393883</v>
        <stp/>
        <stp>BDP|12908656686382735712</stp>
        <tr r="CS656" s="1"/>
      </tp>
      <tp t="s">
        <v>#N/A Requesting Data...3157474305</v>
        <stp/>
        <stp>BDP|12898957661013412774</stp>
        <tr r="CR273" s="1"/>
      </tp>
      <tp t="s">
        <v>#N/A Requesting Data...2067870099</v>
        <stp/>
        <stp>BDP|13425083695962448127</stp>
        <tr r="CU90" s="1"/>
      </tp>
      <tp t="s">
        <v>#N/A Requesting Data...3533265300</v>
        <stp/>
        <stp>BDP|11507043227989846317</stp>
        <tr r="CT196" s="1"/>
      </tp>
      <tp t="s">
        <v>#N/A N/A</v>
        <stp/>
        <stp>BDP|11690625512017052890</stp>
        <tr r="AQ1115" s="1"/>
      </tp>
      <tp t="s">
        <v>#N/A Requesting Data...2003311694</v>
        <stp/>
        <stp>BDP|13286083425871555959</stp>
        <tr r="CR259" s="1"/>
      </tp>
      <tp t="s">
        <v>#N/A Requesting Data...1901604491</v>
        <stp/>
        <stp>BDP|12344072003009997211</stp>
        <tr r="CT1142" s="1"/>
      </tp>
      <tp t="s">
        <v>#N/A Requesting Data...3573639606</v>
        <stp/>
        <stp>BDP|18158344926839978953</stp>
        <tr r="CV671" s="1"/>
      </tp>
      <tp t="s">
        <v>#N/A Requesting Data...3123087504</v>
        <stp/>
        <stp>BDP|14540964778734718734</stp>
        <tr r="CU1162" s="1"/>
      </tp>
      <tp t="s">
        <v>#N/A Requesting Data...2757126270</v>
        <stp/>
        <stp>BDP|13385375180173944229</stp>
        <tr r="CU785" s="1"/>
      </tp>
      <tp t="s">
        <v>#N/A Requesting Data...3842948343</v>
        <stp/>
        <stp>BDP|10222649409986968995</stp>
        <tr r="CS131" s="1"/>
      </tp>
      <tp t="s">
        <v>#N/A Requesting Data...3394867773</v>
        <stp/>
        <stp>BDP|12327832248654703307</stp>
        <tr r="CR932" s="1"/>
      </tp>
      <tp t="s">
        <v>#N/A Requesting Data...3914607155</v>
        <stp/>
        <stp>BDP|13743907676131665584</stp>
        <tr r="CU1002" s="1"/>
      </tp>
      <tp t="s">
        <v>#N/A Requesting Data...4134299275</v>
        <stp/>
        <stp>BDP|16746472105512833927</stp>
        <tr r="CT1014" s="1"/>
      </tp>
      <tp t="s">
        <v>#N/A Requesting Data...3803749279</v>
        <stp/>
        <stp>BDP|12350242439333147907</stp>
        <tr r="CT942" s="1"/>
      </tp>
      <tp t="s">
        <v>#N/A Requesting Data...2113984224</v>
        <stp/>
        <stp>BDP|16464655752318599482</stp>
        <tr r="CS273" s="1"/>
      </tp>
      <tp t="s">
        <v>#N/A Requesting Data...3136083082</v>
        <stp/>
        <stp>BDP|18434378678173230672</stp>
        <tr r="CT237" s="1"/>
      </tp>
      <tp t="s">
        <v>#N/A N/A</v>
        <stp/>
        <stp>BDP|10040013352928446491</stp>
        <tr r="AQ170" s="1"/>
      </tp>
      <tp t="s">
        <v>#N/A N/A</v>
        <stp/>
        <stp>BDP|14227465753408982400</stp>
        <tr r="AR1155" s="1"/>
      </tp>
      <tp t="s">
        <v>#N/A Requesting Data...2782897336</v>
        <stp/>
        <stp>BDP|15812485688399392954</stp>
        <tr r="CU1027" s="1"/>
      </tp>
      <tp t="s">
        <v>#N/A Requesting Data...3710107589</v>
        <stp/>
        <stp>BDP|16923806112622309468</stp>
        <tr r="CW872" s="1"/>
      </tp>
      <tp t="s">
        <v>#N/A Requesting Data...2800603961</v>
        <stp/>
        <stp>BDP|13765816301875842716</stp>
        <tr r="CS32" s="1"/>
      </tp>
      <tp t="s">
        <v>#N/A Requesting Data...2562269730</v>
        <stp/>
        <stp>BDP|10037299251728479623</stp>
        <tr r="CR123" s="1"/>
      </tp>
      <tp t="s">
        <v>#N/A N/A</v>
        <stp/>
        <stp>BDP|10030061380706183795</stp>
        <tr r="AS652" s="1"/>
      </tp>
      <tp t="s">
        <v>#N/A Requesting Data...2736956815</v>
        <stp/>
        <stp>BDP|15067084688591925578</stp>
        <tr r="CV1053" s="1"/>
      </tp>
      <tp t="s">
        <v>#N/A N/A</v>
        <stp/>
        <stp>BDP|17268552226410851978</stp>
        <tr r="AS810" s="1"/>
      </tp>
      <tp t="s">
        <v>#N/A Requesting Data...3929542659</v>
        <stp/>
        <stp>BDP|18431502754395878468</stp>
        <tr r="CR824" s="1"/>
      </tp>
      <tp t="s">
        <v>#N/A N/A</v>
        <stp/>
        <stp>BDP|10082831260577850055</stp>
        <tr r="AR954" s="1"/>
      </tp>
      <tp t="s">
        <v>#N/A N/A</v>
        <stp/>
        <stp>BDP|16754713188596484648</stp>
        <tr r="AQ95" s="1"/>
      </tp>
      <tp t="s">
        <v>#N/A Requesting Data...3236290702</v>
        <stp/>
        <stp>BDP|11729743378710120847</stp>
        <tr r="CR817" s="1"/>
      </tp>
      <tp t="s">
        <v>#N/A N/A</v>
        <stp/>
        <stp>BDP|11784715461889943002</stp>
        <tr r="AR858" s="1"/>
      </tp>
      <tp t="s">
        <v>#N/A N/A</v>
        <stp/>
        <stp>BDP|16845867030145965196</stp>
        <tr r="AR31" s="1"/>
      </tp>
      <tp t="s">
        <v>#N/A N/A</v>
        <stp/>
        <stp>BDP|17711927910336341080</stp>
        <tr r="AS1070" s="1"/>
      </tp>
      <tp t="s">
        <v>#N/A N/A</v>
        <stp/>
        <stp>BDP|11862951334762577026</stp>
        <tr r="AR106" s="1"/>
      </tp>
      <tp t="s">
        <v>#N/A N/A</v>
        <stp/>
        <stp>BDP|10509241131121751992</stp>
        <tr r="AQ139" s="1"/>
      </tp>
      <tp t="s">
        <v>#N/A Requesting Data...4257085374</v>
        <stp/>
        <stp>BDP|16543059348029599233</stp>
        <tr r="CV553" s="1"/>
      </tp>
      <tp t="s">
        <v>#N/A Requesting Data...3781738330</v>
        <stp/>
        <stp>BDP|12451047795460237293</stp>
        <tr r="CT425" s="1"/>
      </tp>
      <tp t="s">
        <v>#N/A Requesting Data...3549814711</v>
        <stp/>
        <stp>BDP|16437131648448062216</stp>
        <tr r="CS685" s="1"/>
      </tp>
      <tp t="s">
        <v>#N/A N/A</v>
        <stp/>
        <stp>BDP|10533993364773419523</stp>
        <tr r="AQ1048" s="1"/>
      </tp>
      <tp t="s">
        <v>#N/A Requesting Data...2193228640</v>
        <stp/>
        <stp>BDP|10249279754956998868</stp>
        <tr r="CV683" s="1"/>
      </tp>
      <tp t="s">
        <v>#N/A Requesting Data...2835435013</v>
        <stp/>
        <stp>BDP|14489233374870406897</stp>
        <tr r="CU481" s="1"/>
      </tp>
      <tp t="s">
        <v>#N/A Requesting Data...3561640531</v>
        <stp/>
        <stp>BDP|16307894545745564641</stp>
        <tr r="CV406" s="1"/>
      </tp>
      <tp t="s">
        <v>#N/A Requesting Data...2475903805</v>
        <stp/>
        <stp>BDP|15465270854432187971</stp>
        <tr r="CV924" s="1"/>
      </tp>
      <tp t="s">
        <v>#N/A Requesting Data...2551391613</v>
        <stp/>
        <stp>BDP|16369677314488065018</stp>
        <tr r="CS77" s="1"/>
      </tp>
      <tp t="s">
        <v>#N/A Requesting Data...2226146773</v>
        <stp/>
        <stp>BDP|16186744281945785527</stp>
        <tr r="CS1155" s="1"/>
      </tp>
      <tp t="s">
        <v>#N/A N/A</v>
        <stp/>
        <stp>BDP|18152949217589239013</stp>
        <tr r="AS59" s="1"/>
      </tp>
      <tp t="s">
        <v>#N/A N/A</v>
        <stp/>
        <stp>BDP|12529255783809328815</stp>
        <tr r="AR472" s="1"/>
      </tp>
      <tp t="s">
        <v>#N/A Requesting Data...4002697112</v>
        <stp/>
        <stp>BDP|11304524435718491614</stp>
        <tr r="CW1056" s="1"/>
      </tp>
      <tp t="s">
        <v>#N/A Requesting Data...3074019437</v>
        <stp/>
        <stp>BDP|10257829664887492011</stp>
        <tr r="CV798" s="1"/>
      </tp>
      <tp t="s">
        <v>#N/A N/A</v>
        <stp/>
        <stp>BDP|17144317987085680007</stp>
        <tr r="AS863" s="1"/>
      </tp>
      <tp t="s">
        <v>#N/A N/A</v>
        <stp/>
        <stp>BDP|11238067690000248171</stp>
        <tr r="AQ470" s="1"/>
      </tp>
      <tp t="s">
        <v>#N/A N/A</v>
        <stp/>
        <stp>BDP|12434163584650727205</stp>
        <tr r="AQ1134" s="1"/>
      </tp>
      <tp t="s">
        <v>#N/A Requesting Data...2595761345</v>
        <stp/>
        <stp>BDP|17679615284732605245</stp>
        <tr r="CU371" s="1"/>
      </tp>
      <tp t="s">
        <v>#N/A Requesting Data...4274180156</v>
        <stp/>
        <stp>BDP|11331880959270470576</stp>
        <tr r="CW1126" s="1"/>
      </tp>
      <tp t="s">
        <v>#N/A Requesting Data...3218126836</v>
        <stp/>
        <stp>BDP|13549505362399369053</stp>
        <tr r="CV401" s="1"/>
      </tp>
      <tp t="s">
        <v>#N/A Requesting Data...2283323340</v>
        <stp/>
        <stp>BDP|13038571356182345830</stp>
        <tr r="CS777" s="1"/>
      </tp>
      <tp t="s">
        <v>#N/A N/A</v>
        <stp/>
        <stp>BDP|10564716042268023277</stp>
        <tr r="AS77" s="1"/>
      </tp>
      <tp t="s">
        <v>#N/A Requesting Data...3917488842</v>
        <stp/>
        <stp>BDP|14377535703730112832</stp>
        <tr r="CU973" s="1"/>
      </tp>
      <tp t="s">
        <v>#N/A N/A</v>
        <stp/>
        <stp>BDP|13892927402823916001</stp>
        <tr r="AQ126" s="1"/>
      </tp>
      <tp t="s">
        <v>#N/A Requesting Data...4001297820</v>
        <stp/>
        <stp>BDP|17626794837228007291</stp>
        <tr r="CS919" s="1"/>
      </tp>
      <tp t="s">
        <v>#N/A Requesting Data...3098920849</v>
        <stp/>
        <stp>BDP|15488859541180762062</stp>
        <tr r="CT193" s="1"/>
      </tp>
      <tp t="s">
        <v>#N/A Requesting Data...3407404827</v>
        <stp/>
        <stp>BDP|12241426954308188252</stp>
        <tr r="CR684" s="1"/>
      </tp>
      <tp t="s">
        <v>#N/A Requesting Data...4199813543</v>
        <stp/>
        <stp>BDP|13201318517229625122</stp>
        <tr r="CS622" s="1"/>
      </tp>
      <tp t="s">
        <v>#N/A Requesting Data...4215139667</v>
        <stp/>
        <stp>BDP|13970688081525144110</stp>
        <tr r="CU300" s="1"/>
      </tp>
      <tp t="s">
        <v>#N/A Requesting Data...3111202512</v>
        <stp/>
        <stp>BDP|10415061010641412969</stp>
        <tr r="CW310" s="1"/>
      </tp>
      <tp t="s">
        <v>#N/A Requesting Data...2533683337</v>
        <stp/>
        <stp>BDP|10103740791382771539</stp>
        <tr r="CT858" s="1"/>
      </tp>
      <tp t="s">
        <v>#N/A Requesting Data...4099439425</v>
        <stp/>
        <stp>BDP|16582748330993384822</stp>
        <tr r="CT347" s="1"/>
      </tp>
      <tp t="s">
        <v>#N/A Requesting Data...3077033851</v>
        <stp/>
        <stp>BDP|11163027565346343855</stp>
        <tr r="CS152" s="1"/>
      </tp>
      <tp t="s">
        <v>#N/A N/A</v>
        <stp/>
        <stp>BDP|13909410614476816947</stp>
        <tr r="AQ759" s="1"/>
      </tp>
      <tp t="s">
        <v>#N/A Requesting Data...3226058257</v>
        <stp/>
        <stp>BDP|14210772310019335262</stp>
        <tr r="CW140" s="1"/>
      </tp>
      <tp t="s">
        <v>#N/A Requesting Data...3057521978</v>
        <stp/>
        <stp>BDP|16917742888349650934</stp>
        <tr r="CV6" s="1"/>
      </tp>
      <tp t="s">
        <v>#N/A N/A</v>
        <stp/>
        <stp>BDP|17110860748247863575</stp>
        <tr r="AR647" s="1"/>
      </tp>
      <tp t="s">
        <v>#N/A N/A</v>
        <stp/>
        <stp>BDP|12533278047535090850</stp>
        <tr r="AS717" s="1"/>
      </tp>
      <tp t="s">
        <v>#N/A N/A</v>
        <stp/>
        <stp>BDP|14000667042539753630</stp>
        <tr r="AR487" s="1"/>
      </tp>
      <tp t="s">
        <v>#N/A Requesting Data...4146281878</v>
        <stp/>
        <stp>BDP|10660521302998006468</stp>
        <tr r="CV138" s="1"/>
      </tp>
      <tp t="s">
        <v>#N/A Requesting Data...3169598871</v>
        <stp/>
        <stp>BDP|12315370427059675350</stp>
        <tr r="CV1139" s="1"/>
      </tp>
      <tp t="s">
        <v>#N/A N/A</v>
        <stp/>
        <stp>BDP|11737539078779432388</stp>
        <tr r="AS389" s="1"/>
      </tp>
      <tp t="s">
        <v>#N/A Requesting Data...3731919923</v>
        <stp/>
        <stp>BDP|16171691403411378880</stp>
        <tr r="CR321" s="1"/>
      </tp>
      <tp t="s">
        <v>#N/A N/A</v>
        <stp/>
        <stp>BDP|13502982239194253463</stp>
        <tr r="AS1083" s="1"/>
      </tp>
      <tp t="s">
        <v>#N/A N/A</v>
        <stp/>
        <stp>BDP|14237630413932678849</stp>
        <tr r="AS759" s="1"/>
      </tp>
      <tp t="s">
        <v>#N/A Requesting Data...3238605838</v>
        <stp/>
        <stp>BDP|10825854073220933673</stp>
        <tr r="CV987" s="1"/>
      </tp>
      <tp t="s">
        <v>#N/A N/A</v>
        <stp/>
        <stp>BDP|13764925359077954152</stp>
        <tr r="AQ934" s="1"/>
      </tp>
      <tp t="s">
        <v>#N/A N/A</v>
        <stp/>
        <stp>BDP|16405961240207345513</stp>
        <tr r="AR420" s="1"/>
      </tp>
      <tp t="s">
        <v>#N/A N/A</v>
        <stp/>
        <stp>BDP|15738108787663747642</stp>
        <tr r="AR583" s="1"/>
      </tp>
      <tp t="s">
        <v>#N/A Requesting Data...4202810156</v>
        <stp/>
        <stp>BDP|16792815345494695768</stp>
        <tr r="CU188" s="1"/>
      </tp>
      <tp t="s">
        <v>#N/A Requesting Data...3583120855</v>
        <stp/>
        <stp>BDP|11409472510544984996</stp>
        <tr r="CW703" s="1"/>
      </tp>
      <tp t="s">
        <v>#N/A Requesting Data...3860322198</v>
        <stp/>
        <stp>BDP|13684657327778481638</stp>
        <tr r="CW804" s="1"/>
      </tp>
      <tp t="s">
        <v>#N/A Requesting Data...4192544644</v>
        <stp/>
        <stp>BDP|16258004137609228548</stp>
        <tr r="CV322" s="1"/>
      </tp>
      <tp t="s">
        <v>#N/A N/A</v>
        <stp/>
        <stp>BDP|16965784782542549251</stp>
        <tr r="AS803" s="1"/>
      </tp>
      <tp t="s">
        <v>#N/A Requesting Data...4220723864</v>
        <stp/>
        <stp>BDP|12277956120913291363</stp>
        <tr r="CV84" s="1"/>
      </tp>
      <tp t="s">
        <v>#N/A N/A</v>
        <stp/>
        <stp>BDP|10260360893475700633</stp>
        <tr r="AR482" s="1"/>
      </tp>
      <tp t="s">
        <v>#N/A Requesting Data...3344310437</v>
        <stp/>
        <stp>BDP|12878066574969194580</stp>
        <tr r="CS467" s="1"/>
      </tp>
      <tp t="s">
        <v>#N/A Requesting Data...4215676533</v>
        <stp/>
        <stp>BDP|15707565885636559727</stp>
        <tr r="CV723" s="1"/>
      </tp>
      <tp t="s">
        <v>#N/A Requesting Data...4212447546</v>
        <stp/>
        <stp>BDP|17253713515550301862</stp>
        <tr r="CR508" s="1"/>
      </tp>
      <tp t="s">
        <v>#N/A Requesting Data...3911779343</v>
        <stp/>
        <stp>BDP|12152867932398324853</stp>
        <tr r="CU1099" s="1"/>
      </tp>
      <tp t="s">
        <v>#N/A N/A</v>
        <stp/>
        <stp>BDP|16236745992435751402</stp>
        <tr r="AR425" s="1"/>
      </tp>
      <tp t="s">
        <v>#N/A Requesting Data...4136176721</v>
        <stp/>
        <stp>BDP|16722994363600648081</stp>
        <tr r="CV288" s="1"/>
      </tp>
      <tp t="s">
        <v>#N/A Requesting Data...2831419438</v>
        <stp/>
        <stp>BDP|17660909675603497345</stp>
        <tr r="CR985" s="1"/>
      </tp>
      <tp t="s">
        <v>#N/A N/A</v>
        <stp/>
        <stp>BDP|15874193191697232315</stp>
        <tr r="AS1132" s="1"/>
      </tp>
      <tp t="s">
        <v>#N/A N/A</v>
        <stp/>
        <stp>BDP|14075927756565660417</stp>
        <tr r="AQ66" s="1"/>
      </tp>
      <tp t="s">
        <v>#N/A Requesting Data...2886083036</v>
        <stp/>
        <stp>BDP|11830456045331388995</stp>
        <tr r="CV904" s="1"/>
      </tp>
      <tp t="s">
        <v>#N/A N/A</v>
        <stp/>
        <stp>BDP|14728805416950148421</stp>
        <tr r="AS664" s="1"/>
      </tp>
      <tp t="s">
        <v>#N/A Requesting Data...3461355560</v>
        <stp/>
        <stp>BDP|13081658592882503707</stp>
        <tr r="CV218" s="1"/>
      </tp>
      <tp t="s">
        <v>#N/A Requesting Data...3384639931</v>
        <stp/>
        <stp>BDP|13319351056574393811</stp>
        <tr r="CV941" s="1"/>
      </tp>
      <tp t="s">
        <v>#N/A Requesting Data...4266016793</v>
        <stp/>
        <stp>BDP|17859789737152181848</stp>
        <tr r="CR187" s="1"/>
      </tp>
      <tp t="s">
        <v>#N/A Requesting Data...3345789805</v>
        <stp/>
        <stp>BDP|16902896475059196962</stp>
        <tr r="CW19" s="1"/>
      </tp>
      <tp t="s">
        <v>#N/A N/A</v>
        <stp/>
        <stp>BDP|11983017499080663155</stp>
        <tr r="AS795" s="1"/>
      </tp>
      <tp t="s">
        <v>#N/A Requesting Data...3415065841</v>
        <stp/>
        <stp>BDP|18064101765420386647</stp>
        <tr r="CS1065" s="1"/>
      </tp>
      <tp t="s">
        <v>#N/A N/A</v>
        <stp/>
        <stp>BDP|10803120419559583041</stp>
        <tr r="AR1184" s="1"/>
      </tp>
      <tp t="s">
        <v>#N/A Requesting Data...3139661461</v>
        <stp/>
        <stp>BDP|14026171215329413442</stp>
        <tr r="CS1057" s="1"/>
      </tp>
      <tp t="s">
        <v>#N/A Requesting Data...3488387765</v>
        <stp/>
        <stp>BDP|17386958777315004530</stp>
        <tr r="CW23" s="1"/>
      </tp>
      <tp t="s">
        <v>#N/A N/A</v>
        <stp/>
        <stp>BDP|16408514616248901384</stp>
        <tr r="AS1075" s="1"/>
      </tp>
      <tp t="s">
        <v>#N/A Requesting Data...3458224325</v>
        <stp/>
        <stp>BDP|13395208285087380778</stp>
        <tr r="CV219" s="1"/>
      </tp>
      <tp t="s">
        <v>#N/A N/A</v>
        <stp/>
        <stp>BDP|17875583680437758455</stp>
        <tr r="AQ386" s="1"/>
      </tp>
      <tp t="s">
        <v>#N/A Requesting Data...3733423571</v>
        <stp/>
        <stp>BDP|16726532370074126972</stp>
        <tr r="CR301" s="1"/>
      </tp>
      <tp t="s">
        <v>#N/A Requesting Data...3117270163</v>
        <stp/>
        <stp>BDP|10626272088240315383</stp>
        <tr r="CV1155" s="1"/>
      </tp>
      <tp t="s">
        <v>#N/A N/A</v>
        <stp/>
        <stp>BDP|10423291729498364155</stp>
        <tr r="AQ465" s="1"/>
      </tp>
      <tp t="s">
        <v>#N/A Requesting Data...3782312822</v>
        <stp/>
        <stp>BDP|11944501787577291292</stp>
        <tr r="CU543" s="1"/>
      </tp>
      <tp t="s">
        <v>#N/A Requesting Data...3243369773</v>
        <stp/>
        <stp>BDP|12920778751470957931</stp>
        <tr r="CR138" s="1"/>
      </tp>
      <tp t="s">
        <v>#N/A N/A</v>
        <stp/>
        <stp>BDP|14930314605928841603</stp>
        <tr r="AR1165" s="1"/>
      </tp>
      <tp t="s">
        <v>#N/A Requesting Data...3803402158</v>
        <stp/>
        <stp>BDP|18234822198033813359</stp>
        <tr r="CV392" s="1"/>
      </tp>
      <tp t="s">
        <v>#N/A Requesting Data...3317646639</v>
        <stp/>
        <stp>BDP|17644126202936644956</stp>
        <tr r="CT882" s="1"/>
      </tp>
      <tp t="s">
        <v>#N/A Requesting Data...3713673469</v>
        <stp/>
        <stp>BDP|16976117286200337689</stp>
        <tr r="CS789" s="1"/>
      </tp>
      <tp t="s">
        <v>#N/A N/A</v>
        <stp/>
        <stp>BDP|12852248178789124707</stp>
        <tr r="AQ114" s="1"/>
      </tp>
      <tp t="s">
        <v>#N/A Requesting Data...3440873003</v>
        <stp/>
        <stp>BDP|16089090871068443093</stp>
        <tr r="CR415" s="1"/>
      </tp>
      <tp t="s">
        <v>#N/A Requesting Data...4081646557</v>
        <stp/>
        <stp>BDP|18056140000833112303</stp>
        <tr r="CS320" s="1"/>
      </tp>
      <tp t="s">
        <v>#N/A Requesting Data...3837175427</v>
        <stp/>
        <stp>BDP|18300229775335603175</stp>
        <tr r="CT909" s="1"/>
      </tp>
      <tp t="s">
        <v>#N/A N/A</v>
        <stp/>
        <stp>BDP|11364546092014198017</stp>
        <tr r="AQ199" s="1"/>
      </tp>
      <tp t="s">
        <v>#N/A Requesting Data...3349369707</v>
        <stp/>
        <stp>BDP|12001043118109193385</stp>
        <tr r="CR264" s="1"/>
      </tp>
      <tp t="s">
        <v>#N/A Requesting Data...3852473107</v>
        <stp/>
        <stp>BDP|14504332685763105578</stp>
        <tr r="CW809" s="1"/>
      </tp>
      <tp t="s">
        <v>#N/A Requesting Data...3873847776</v>
        <stp/>
        <stp>BDP|15758619977274115952</stp>
        <tr r="CR578" s="1"/>
      </tp>
      <tp t="s">
        <v>#N/A N/A</v>
        <stp/>
        <stp>BDP|13332395397333149392</stp>
        <tr r="AR281" s="1"/>
      </tp>
      <tp t="s">
        <v>#N/A N/A</v>
        <stp/>
        <stp>BDP|16692309826327375966</stp>
        <tr r="AQ966" s="1"/>
      </tp>
      <tp t="s">
        <v>#N/A Requesting Data...3750955563</v>
        <stp/>
        <stp>BDP|17238384592022854650</stp>
        <tr r="CT197" s="1"/>
      </tp>
      <tp t="s">
        <v>#N/A Requesting Data...3788576899</v>
        <stp/>
        <stp>BDP|10522803961611477651</stp>
        <tr r="CU752" s="1"/>
      </tp>
      <tp t="s">
        <v>#N/A N/A</v>
        <stp/>
        <stp>BDP|12318261611471726967</stp>
        <tr r="AQ866" s="1"/>
      </tp>
      <tp t="s">
        <v>#N/A N/A</v>
        <stp/>
        <stp>BDP|10240214917003481959</stp>
        <tr r="AQ1027" s="1"/>
      </tp>
      <tp t="s">
        <v>#N/A Requesting Data...3407702299</v>
        <stp/>
        <stp>BDP|14414927969293201185</stp>
        <tr r="CR206" s="1"/>
      </tp>
      <tp t="s">
        <v>#N/A N/A</v>
        <stp/>
        <stp>BDP|10383358157248540717</stp>
        <tr r="AR470" s="1"/>
      </tp>
      <tp t="s">
        <v>#N/A Requesting Data...3976064920</v>
        <stp/>
        <stp>BDP|16916016408407514804</stp>
        <tr r="CT933" s="1"/>
      </tp>
      <tp t="s">
        <v>#N/A Requesting Data...3888885640</v>
        <stp/>
        <stp>BDP|18234739076093595277</stp>
        <tr r="CR262" s="1"/>
      </tp>
      <tp t="s">
        <v>#N/A Requesting Data...3917645933</v>
        <stp/>
        <stp>BDP|10661012191823606358</stp>
        <tr r="CV624" s="1"/>
      </tp>
      <tp t="s">
        <v>#N/A Requesting Data...3586879846</v>
        <stp/>
        <stp>BDP|13862707097593967728</stp>
        <tr r="CS1182" s="1"/>
      </tp>
      <tp t="s">
        <v>#N/A Requesting Data...3667607526</v>
        <stp/>
        <stp>BDP|15748313284575331258</stp>
        <tr r="CW663" s="1"/>
      </tp>
      <tp t="s">
        <v>#N/A Requesting Data...3690065449</v>
        <stp/>
        <stp>BDP|10388948618517845638</stp>
        <tr r="CT944" s="1"/>
      </tp>
      <tp t="s">
        <v>#N/A Requesting Data...3710895166</v>
        <stp/>
        <stp>BDP|10675055625379002228</stp>
        <tr r="CV1057" s="1"/>
      </tp>
      <tp t="s">
        <v>#N/A Requesting Data...3584879788</v>
        <stp/>
        <stp>BDP|11316405731128541738</stp>
        <tr r="CU860" s="1"/>
      </tp>
      <tp t="s">
        <v>#N/A N/A</v>
        <stp/>
        <stp>BDP|17551920560522208318</stp>
        <tr r="AR981" s="1"/>
      </tp>
      <tp t="s">
        <v>#N/A Requesting Data...3844394853</v>
        <stp/>
        <stp>BDP|11674639810808682771</stp>
        <tr r="CU701" s="1"/>
      </tp>
      <tp t="s">
        <v>#N/A Requesting Data...3869744970</v>
        <stp/>
        <stp>BDP|14876163986820966455</stp>
        <tr r="CU259" s="1"/>
      </tp>
      <tp t="s">
        <v>#N/A Requesting Data...3598725210</v>
        <stp/>
        <stp>BDP|16453617957515199971</stp>
        <tr r="CT250" s="1"/>
      </tp>
      <tp t="s">
        <v>#N/A N/A</v>
        <stp/>
        <stp>BDP|15024721785476590560</stp>
        <tr r="AR440" s="1"/>
      </tp>
      <tp t="s">
        <v>#N/A Requesting Data...3849727226</v>
        <stp/>
        <stp>BDP|17884988637445382102</stp>
        <tr r="CT332" s="1"/>
      </tp>
      <tp t="s">
        <v>#N/A N/A</v>
        <stp/>
        <stp>BDP|11346772231204113808</stp>
        <tr r="AQ1206" s="1"/>
      </tp>
      <tp t="s">
        <v>#N/A N/A</v>
        <stp/>
        <stp>BDP|16362372624049011746</stp>
        <tr r="AR455" s="1"/>
      </tp>
      <tp t="s">
        <v>#N/A Requesting Data...3851854217</v>
        <stp/>
        <stp>BDP|14828904519612222770</stp>
        <tr r="CR700" s="1"/>
      </tp>
      <tp t="s">
        <v>#N/A N/A</v>
        <stp/>
        <stp>BDP|12779103172684805990</stp>
        <tr r="AR471" s="1"/>
      </tp>
      <tp t="s">
        <v>#N/A Requesting Data...4253829609</v>
        <stp/>
        <stp>BDP|13319721777928496261</stp>
        <tr r="CS203" s="1"/>
      </tp>
      <tp t="s">
        <v>#N/A Requesting Data...3623960070</v>
        <stp/>
        <stp>BDP|10906908365042083481</stp>
        <tr r="CU346" s="1"/>
      </tp>
      <tp t="s">
        <v>#N/A N/A</v>
        <stp/>
        <stp>BDP|17462120326775374877</stp>
        <tr r="AQ695" s="1"/>
      </tp>
      <tp t="s">
        <v>#N/A N/A</v>
        <stp/>
        <stp>BDP|16630713793699918897</stp>
        <tr r="AS75" s="1"/>
      </tp>
      <tp t="s">
        <v>#N/A N/A</v>
        <stp/>
        <stp>BDP|13401245717160450971</stp>
        <tr r="AQ277" s="1"/>
      </tp>
      <tp t="s">
        <v>#N/A Requesting Data...3550407677</v>
        <stp/>
        <stp>BDP|10005449117495790903</stp>
        <tr r="CU750" s="1"/>
      </tp>
      <tp t="s">
        <v>#N/A N/A</v>
        <stp/>
        <stp>BDP|15545837250460461164</stp>
        <tr r="AQ804" s="1"/>
      </tp>
      <tp t="s">
        <v>#N/A N/A</v>
        <stp/>
        <stp>BDP|12580474968239839068</stp>
        <tr r="AR214" s="1"/>
      </tp>
      <tp t="s">
        <v>#N/A Requesting Data...3868552222</v>
        <stp/>
        <stp>BDP|10497208769325079891</stp>
        <tr r="CV1001" s="1"/>
      </tp>
      <tp t="s">
        <v>#N/A Requesting Data...3532514111</v>
        <stp/>
        <stp>BDP|17725836845591351360</stp>
        <tr r="CS559" s="1"/>
      </tp>
      <tp t="s">
        <v>#N/A Requesting Data...3504312171</v>
        <stp/>
        <stp>BDP|15480404394829799806</stp>
        <tr r="CR178" s="1"/>
      </tp>
      <tp t="s">
        <v>#N/A Requesting Data...4121703631</v>
        <stp/>
        <stp>BDP|17710124449963816837</stp>
        <tr r="CU957" s="1"/>
      </tp>
      <tp t="s">
        <v>#N/A Requesting Data...3633971501</v>
        <stp/>
        <stp>BDP|16970101543128896254</stp>
        <tr r="CW660" s="1"/>
      </tp>
      <tp t="s">
        <v>#N/A Requesting Data...3567140049</v>
        <stp/>
        <stp>BDP|13006349143354903993</stp>
        <tr r="CT719" s="1"/>
      </tp>
      <tp t="s">
        <v>#N/A Requesting Data...3617135754</v>
        <stp/>
        <stp>BDP|16992116279259549031</stp>
        <tr r="CR360" s="1"/>
      </tp>
      <tp t="s">
        <v>#N/A Requesting Data...4252812870</v>
        <stp/>
        <stp>BDP|16958011288822556521</stp>
        <tr r="CS601" s="1"/>
      </tp>
      <tp t="s">
        <v>#N/A Requesting Data...4211241848</v>
        <stp/>
        <stp>BDP|11828159388514621543</stp>
        <tr r="CS1097" s="1"/>
      </tp>
      <tp t="s">
        <v>#N/A Requesting Data...3934851741</v>
        <stp/>
        <stp>BDP|11055933059833825753</stp>
        <tr r="CV1168" s="1"/>
      </tp>
      <tp t="s">
        <v>#N/A N/A</v>
        <stp/>
        <stp>BDP|11289226560854724809</stp>
        <tr r="AR876" s="1"/>
      </tp>
      <tp t="s">
        <v>#N/A Requesting Data...3959387933</v>
        <stp/>
        <stp>BDP|13079869281959036309</stp>
        <tr r="CV887" s="1"/>
      </tp>
      <tp t="s">
        <v>#N/A N/A</v>
        <stp/>
        <stp>BDP|12302200280328669928</stp>
        <tr r="AR1106" s="1"/>
      </tp>
      <tp t="s">
        <v>#N/A Requesting Data...3691845717</v>
        <stp/>
        <stp>BDP|13381397922869737287</stp>
        <tr r="CT570" s="1"/>
      </tp>
      <tp t="s">
        <v>#N/A Requesting Data...4128625096</v>
        <stp/>
        <stp>BDP|17992396465478495360</stp>
        <tr r="CS999" s="1"/>
      </tp>
      <tp t="s">
        <v>#N/A Requesting Data...3595699616</v>
        <stp/>
        <stp>BDP|15810473687008724882</stp>
        <tr r="CW1139" s="1"/>
      </tp>
      <tp t="s">
        <v>#N/A Requesting Data...4136052851</v>
        <stp/>
        <stp>BDP|11718193311900030889</stp>
        <tr r="CV127" s="1"/>
      </tp>
      <tp t="s">
        <v>#N/A Requesting Data...4291168063</v>
        <stp/>
        <stp>BDP|18273135417725835497</stp>
        <tr r="CR6" s="1"/>
      </tp>
      <tp t="s">
        <v>#N/A Requesting Data...3934082981</v>
        <stp/>
        <stp>BDP|13218377913089842194</stp>
        <tr r="CS1062" s="1"/>
      </tp>
      <tp t="s">
        <v>#N/A Requesting Data...4190197796</v>
        <stp/>
        <stp>BDP|17242440516733021877</stp>
        <tr r="CV538" s="1"/>
      </tp>
      <tp t="s">
        <v>#N/A Requesting Data...3850427313</v>
        <stp/>
        <stp>BDP|12540040285883392000</stp>
        <tr r="CV37" s="1"/>
      </tp>
      <tp t="s">
        <v>#N/A Requesting Data...4261567981</v>
        <stp/>
        <stp>BDP|11444430491962587740</stp>
        <tr r="CW474" s="1"/>
      </tp>
      <tp t="s">
        <v>#N/A Requesting Data...3751744376</v>
        <stp/>
        <stp>BDP|11315596888615566003</stp>
        <tr r="CV429" s="1"/>
      </tp>
      <tp t="s">
        <v>#N/A Requesting Data...3672970896</v>
        <stp/>
        <stp>BDP|15938945012395864107</stp>
        <tr r="CU902" s="1"/>
      </tp>
      <tp t="s">
        <v>#N/A N/A</v>
        <stp/>
        <stp>BDP|17137322067409185229</stp>
        <tr r="AS151" s="1"/>
      </tp>
      <tp t="s">
        <v>#N/A Requesting Data...3944659510</v>
        <stp/>
        <stp>BDP|17565802743896470440</stp>
        <tr r="CR951" s="1"/>
      </tp>
      <tp t="s">
        <v>#N/A Requesting Data...3681745792</v>
        <stp/>
        <stp>BDP|17481316113638826481</stp>
        <tr r="CV1075" s="1"/>
      </tp>
      <tp t="s">
        <v>#N/A Requesting Data...3805672995</v>
        <stp/>
        <stp>BDP|14198385698711481639</stp>
        <tr r="CR918" s="1"/>
      </tp>
      <tp t="s">
        <v>#N/A Requesting Data...3910912111</v>
        <stp/>
        <stp>BDP|12182040604398336341</stp>
        <tr r="CS540" s="1"/>
      </tp>
      <tp t="s">
        <v>#N/A Requesting Data...3996079070</v>
        <stp/>
        <stp>BDP|15130688898113526020</stp>
        <tr r="CU356" s="1"/>
      </tp>
      <tp t="s">
        <v>#N/A Requesting Data...3898773880</v>
        <stp/>
        <stp>BDP|15252060453961849897</stp>
        <tr r="CT102" s="1"/>
      </tp>
      <tp t="s">
        <v>#N/A Requesting Data...3886680822</v>
        <stp/>
        <stp>BDP|12326924660825279154</stp>
        <tr r="CT515" s="1"/>
      </tp>
      <tp t="s">
        <v>#N/A Requesting Data...3814706209</v>
        <stp/>
        <stp>BDP|13896933968134235174</stp>
        <tr r="CW771" s="1"/>
      </tp>
      <tp t="s">
        <v>#N/A N/A</v>
        <stp/>
        <stp>BDP|12435361680268240868</stp>
        <tr r="AS932" s="1"/>
      </tp>
      <tp t="s">
        <v>#N/A N/A</v>
        <stp/>
        <stp>BDP|14638527260579622740</stp>
        <tr r="AS394" s="1"/>
      </tp>
      <tp t="s">
        <v>#N/A N/A</v>
        <stp/>
        <stp>BDP|12975956818281403261</stp>
        <tr r="AS636" s="1"/>
      </tp>
      <tp t="s">
        <v>#N/A N/A</v>
        <stp/>
        <stp>BDP|13230424925499576566</stp>
        <tr r="AS1038" s="1"/>
      </tp>
      <tp t="s">
        <v>#N/A Requesting Data...3773279063</v>
        <stp/>
        <stp>BDP|10854395851456221947</stp>
        <tr r="CV1169" s="1"/>
      </tp>
      <tp t="s">
        <v>#N/A Requesting Data...4056710167</v>
        <stp/>
        <stp>BDP|10784426192710295431</stp>
        <tr r="CU924" s="1"/>
      </tp>
      <tp t="s">
        <v>#N/A Requesting Data...3859236766</v>
        <stp/>
        <stp>BDP|15779943134607370125</stp>
        <tr r="CU1028" s="1"/>
      </tp>
      <tp t="s">
        <v>#N/A Requesting Data...4156916139</v>
        <stp/>
        <stp>BDP|17912634186650832020</stp>
        <tr r="CS520" s="1"/>
      </tp>
      <tp t="s">
        <v>#N/A Requesting Data...4057580284</v>
        <stp/>
        <stp>BDP|14986481060997664811</stp>
        <tr r="CU471" s="1"/>
      </tp>
      <tp t="s">
        <v>#N/A Requesting Data...4286514810</v>
        <stp/>
        <stp>BDP|13758790159609140101</stp>
        <tr r="CT747" s="1"/>
      </tp>
      <tp t="s">
        <v>#N/A N/A</v>
        <stp/>
        <stp>BDP|11920889358342680796</stp>
        <tr r="AS108" s="1"/>
      </tp>
      <tp t="s">
        <v>#N/A N/A</v>
        <stp/>
        <stp>BDP|12162074380345744673</stp>
        <tr r="AR824" s="1"/>
      </tp>
      <tp t="s">
        <v>#N/A N/A</v>
        <stp/>
        <stp>BDP|17852073216239863674</stp>
        <tr r="AR703" s="1"/>
      </tp>
      <tp t="s">
        <v>#N/A Requesting Data...4041011418</v>
        <stp/>
        <stp>BDP|11216152416640174867</stp>
        <tr r="CW540" s="1"/>
      </tp>
      <tp t="s">
        <v>#N/A N/A</v>
        <stp/>
        <stp>BDP|15234916927097878758</stp>
        <tr r="AS1146" s="1"/>
      </tp>
      <tp t="s">
        <v>#N/A Requesting Data...3853097854</v>
        <stp/>
        <stp>BDP|10924859672729238856</stp>
        <tr r="CU308" s="1"/>
      </tp>
      <tp t="s">
        <v>#N/A N/A</v>
        <stp/>
        <stp>BDP|16813862935980205302</stp>
        <tr r="AS603" s="1"/>
      </tp>
      <tp t="s">
        <v>#N/A N/A</v>
        <stp/>
        <stp>BDP|14682543716577462990</stp>
        <tr r="AR4" s="1"/>
      </tp>
      <tp t="s">
        <v>#N/A Requesting Data...4022280683</v>
        <stp/>
        <stp>BDP|12661734108789097242</stp>
        <tr r="CS511" s="1"/>
      </tp>
      <tp t="s">
        <v>#N/A Requesting Data...3933363890</v>
        <stp/>
        <stp>BDP|13299057249061523822</stp>
        <tr r="CR541" s="1"/>
      </tp>
      <tp t="s">
        <v>#N/A N/A</v>
        <stp/>
        <stp>BDP|16798811539393245041</stp>
        <tr r="AQ482" s="1"/>
      </tp>
      <tp t="s">
        <v>#N/A Requesting Data...3975358352</v>
        <stp/>
        <stp>BDP|14426272569777187921</stp>
        <tr r="CV259" s="1"/>
      </tp>
      <tp t="s">
        <v>#N/A Requesting Data...4292685970</v>
        <stp/>
        <stp>BDP|18352978817116977838</stp>
        <tr r="CR370" s="1"/>
      </tp>
      <tp t="s">
        <v>#N/A N/A</v>
        <stp/>
        <stp>BDP|10415475720278379093</stp>
        <tr r="AS866" s="1"/>
      </tp>
      <tp t="s">
        <v>#N/A Requesting Data...4131659351</v>
        <stp/>
        <stp>BDP|18343774133664723695</stp>
        <tr r="CU280" s="1"/>
      </tp>
      <tp t="s">
        <v>#N/A N/A</v>
        <stp/>
        <stp>BDP|13449686442317502821</stp>
        <tr r="AR188" s="1"/>
      </tp>
      <tp t="s">
        <v>#N/A N/A</v>
        <stp/>
        <stp>BDP|10768947314736705090</stp>
        <tr r="AQ1151" s="1"/>
      </tp>
      <tp t="s">
        <v>#N/A N/A</v>
        <stp/>
        <stp>BDP|11238917178074510570</stp>
        <tr r="AS757" s="1"/>
      </tp>
      <tp t="s">
        <v>#N/A N/A</v>
        <stp/>
        <stp>BDP|16941280903319302382</stp>
        <tr r="AR571" s="1"/>
      </tp>
      <tp t="s">
        <v>#N/A Requesting Data...4192397217</v>
        <stp/>
        <stp>BDP|12206393746388696333</stp>
        <tr r="CV371" s="1"/>
      </tp>
      <tp t="s">
        <v>#N/A Requesting Data...4040447986</v>
        <stp/>
        <stp>BDP|14347918202267105496</stp>
        <tr r="CW554" s="1"/>
      </tp>
      <tp t="s">
        <v>#N/A N/A</v>
        <stp/>
        <stp>BDP|13014946050928892948</stp>
        <tr r="AR80" s="1"/>
      </tp>
      <tp t="s">
        <v>#N/A Requesting Data...4262308511</v>
        <stp/>
        <stp>BDP|14883692882484854034</stp>
        <tr r="CR1120" s="1"/>
      </tp>
      <tp t="s">
        <v>#N/A Requesting Data...4284216052</v>
        <stp/>
        <stp>BDP|14265137927998949172</stp>
        <tr r="CU387" s="1"/>
      </tp>
      <tp t="s">
        <v>#N/A Requesting Data...4230758231</v>
        <stp/>
        <stp>BDP|10363439482195219782</stp>
        <tr r="CU464" s="1"/>
      </tp>
      <tp t="s">
        <v>#N/A Requesting Data...3998281684</v>
        <stp/>
        <stp>BDP|11999342599487459289</stp>
        <tr r="CU549" s="1"/>
      </tp>
      <tp t="s">
        <v>#N/A Requesting Data...4012930561</v>
        <stp/>
        <stp>BDP|15630635419098006445</stp>
        <tr r="CU830" s="1"/>
      </tp>
      <tp t="s">
        <v>#N/A Requesting Data...4151902930</v>
        <stp/>
        <stp>BDP|14544927939683736314</stp>
        <tr r="CU322" s="1"/>
      </tp>
      <tp t="s">
        <v>#N/A Requesting Data...4000578250</v>
        <stp/>
        <stp>BDP|12297530887612681382</stp>
        <tr r="CV160" s="1"/>
      </tp>
      <tp t="s">
        <v>#N/A N/A</v>
        <stp/>
        <stp>BDP|10891180346848700394</stp>
        <tr r="AR865" s="1"/>
      </tp>
      <tp t="s">
        <v>#N/A N/A</v>
        <stp/>
        <stp>BDP|10354395132527210920</stp>
        <tr r="AS1183" s="1"/>
      </tp>
      <tp t="s">
        <v>#N/A Requesting Data...4175349454</v>
        <stp/>
        <stp>BDP|17703383297194114729</stp>
        <tr r="CV1113" s="1"/>
      </tp>
      <tp t="s">
        <v>#N/A Requesting Data...4065006485</v>
        <stp/>
        <stp>BDP|11145056061381917879</stp>
        <tr r="CW1013" s="1"/>
      </tp>
      <tp t="s">
        <v>#N/A Requesting Data...4078178230</v>
        <stp/>
        <stp>BDP|16441696292432071548</stp>
        <tr r="CW1044" s="1"/>
      </tp>
      <tp t="s">
        <v>#N/A Requesting Data...4283458923</v>
        <stp/>
        <stp>BDP|10031688003581013902</stp>
        <tr r="CR12" s="1"/>
      </tp>
      <tp t="s">
        <v>#N/A Requesting Data...4086396595</v>
        <stp/>
        <stp>BDP|10972139514139363764</stp>
        <tr r="CV101" s="1"/>
      </tp>
      <tp t="s">
        <v>#N/A Requesting Data...4189522301</v>
        <stp/>
        <stp>BDP|11222671072318891644</stp>
        <tr r="CS1111" s="1"/>
      </tp>
      <tp t="s">
        <v>#N/A Requesting Data...4236841294</v>
        <stp/>
        <stp>BDP|14617050605059545386</stp>
        <tr r="CR657" s="1"/>
      </tp>
      <tp t="s">
        <v>#N/A Requesting Data...4254348579</v>
        <stp/>
        <stp>BDP|11392224515418929469</stp>
        <tr r="CT1011" s="1"/>
      </tp>
      <tp t="s">
        <v>#N/A Requesting Data...4293483708</v>
        <stp/>
        <stp>BDP|16241007128328003212</stp>
        <tr r="CV526" s="1"/>
      </tp>
      <tp t="s">
        <v>#N/A Requesting Data...4177417325</v>
        <stp/>
        <stp>BDP|14169923820556904710</stp>
        <tr r="CW1002" s="1"/>
      </tp>
      <tp t="s">
        <v>#N/A Requesting Data...4164494621</v>
        <stp/>
        <stp>BDP|16276482792665755040</stp>
        <tr r="CV184" s="1"/>
      </tp>
      <tp t="s">
        <v>#N/A N/A</v>
        <stp/>
        <stp>BDP|11776077802547003891</stp>
        <tr r="AR1037" s="1"/>
      </tp>
      <tp t="s">
        <v>#N/A Requesting Data...4250835015</v>
        <stp/>
        <stp>BDP|12848606436698042154</stp>
        <tr r="CS801" s="1"/>
      </tp>
      <tp t="s">
        <v>#N/A Requesting Data...4242812343</v>
        <stp/>
        <stp>BDP|11720581564448157416</stp>
        <tr r="CV940" s="1"/>
      </tp>
      <tp t="s">
        <v>#N/A Requesting Data...4264183683</v>
        <stp/>
        <stp>BDP|16979151342359160458</stp>
        <tr r="CR980" s="1"/>
      </tp>
      <tp t="s">
        <v>#N/A N/A</v>
        <stp/>
        <stp>BDP|14733866513804173790</stp>
        <tr r="AS323" s="1"/>
      </tp>
      <tp t="s">
        <v>#N/A Requesting Data...4204828978</v>
        <stp/>
        <stp>BDP|14435444348539105338</stp>
        <tr r="CU357" s="1"/>
      </tp>
      <tp t="s">
        <v>#N/A Requesting Data...4191098672</v>
        <stp/>
        <stp>BDP|11036308666638411285</stp>
        <tr r="CV832" s="1"/>
      </tp>
      <tp t="s">
        <v>#N/A Requesting Data...4219866347</v>
        <stp/>
        <stp>BDP|11023669459139104545</stp>
        <tr r="CU1115" s="1"/>
      </tp>
      <tp t="s">
        <v>#N/A Requesting Data...4283780223</v>
        <stp/>
        <stp>BDP|12205911634410517688</stp>
        <tr r="CU923" s="1"/>
      </tp>
      <tp t="s">
        <v>#N/A Requesting Data...4252617253</v>
        <stp/>
        <stp>BDP|16796880279866913153</stp>
        <tr r="CS576" s="1"/>
      </tp>
      <tp t="s">
        <v>#N/A N/A</v>
        <stp/>
        <stp>BDP|11036896942013310025</stp>
        <tr r="AR361" s="1"/>
      </tp>
      <tp t="s">
        <v>#N/A Requesting Data...4285894736</v>
        <stp/>
        <stp>BDP|18218312643241300090</stp>
        <tr r="CW203" s="1"/>
      </tp>
      <tp t="s">
        <v>#N/A Requesting Data...4293789084</v>
        <stp/>
        <stp>BDP|14046810928145006535</stp>
        <tr r="CU1056" s="1"/>
      </tp>
      <tp t="s">
        <v>#N/A Requesting Data...1108757008</v>
        <stp/>
        <stp>BDP|13935541196113110205</stp>
        <tr r="CT162" s="1"/>
      </tp>
      <tp t="s">
        <v>#N/A Requesting Data...456677661</v>
        <stp/>
        <stp>BDP|16920420226918049679</stp>
        <tr r="CW547" s="1"/>
      </tp>
      <tp t="s">
        <v>#N/A Requesting Data...3583475351</v>
        <stp/>
        <stp>BDP|15263996390072056913</stp>
        <tr r="CW156" s="1"/>
      </tp>
      <tp t="s">
        <v>#N/A Requesting Data...3623174494</v>
        <stp/>
        <stp>BDP|12526284198917848001</stp>
        <tr r="CT482" s="1"/>
      </tp>
      <tp t="s">
        <v>#N/A Requesting Data...135999491</v>
        <stp/>
        <stp>BDP|16000440430867079896</stp>
        <tr r="CT682" s="1"/>
      </tp>
      <tp t="s">
        <v>#N/A N/A</v>
        <stp/>
        <stp>BDP|17095696207256025936</stp>
        <tr r="AR635" s="1"/>
      </tp>
      <tp t="s">
        <v>#N/A N/A</v>
        <stp/>
        <stp>BDP|12828526157515294920</stp>
        <tr r="AS588" s="1"/>
      </tp>
      <tp t="s">
        <v>#N/A N/A</v>
        <stp/>
        <stp>BDP|11083813672357854765</stp>
        <tr r="AS585" s="1"/>
      </tp>
      <tp t="s">
        <v>#N/A Requesting Data...1061244603</v>
        <stp/>
        <stp>BDP|15160808629170756125</stp>
        <tr r="CS145" s="1"/>
      </tp>
      <tp t="s">
        <v>#N/A N/A</v>
        <stp/>
        <stp>BDP|12298982035434270205</stp>
        <tr r="AR636" s="1"/>
      </tp>
      <tp t="s">
        <v>#N/A N/A</v>
        <stp/>
        <stp>BDP|17532648965198976100</stp>
        <tr r="AR964" s="1"/>
      </tp>
      <tp t="s">
        <v>#N/A Requesting Data...1571071870</v>
        <stp/>
        <stp>BDP|12009537121353818879</stp>
        <tr r="CW787" s="1"/>
      </tp>
      <tp t="s">
        <v>#N/A N/A</v>
        <stp/>
        <stp>BDP|17083897233170522220</stp>
        <tr r="AS319" s="1"/>
      </tp>
      <tp t="s">
        <v>#N/A N/A</v>
        <stp/>
        <stp>BDP|11316898612136350061</stp>
        <tr r="AS491" s="1"/>
      </tp>
      <tp t="s">
        <v>#N/A Requesting Data...4020918384</v>
        <stp/>
        <stp>BDP|13213776842389836724</stp>
        <tr r="CS146" s="1"/>
      </tp>
      <tp t="s">
        <v>#N/A Requesting Data...2981753526</v>
        <stp/>
        <stp>BDP|18323351458406604654</stp>
        <tr r="CT523" s="1"/>
      </tp>
      <tp t="s">
        <v>#N/A N/A</v>
        <stp/>
        <stp>BDP|16409060779019631601</stp>
        <tr r="AQ1088" s="1"/>
      </tp>
      <tp t="s">
        <v>#N/A Requesting Data...917319592</v>
        <stp/>
        <stp>BDP|14134920279993196761</stp>
        <tr r="CU640" s="1"/>
      </tp>
      <tp t="s">
        <v>#N/A N/A</v>
        <stp/>
        <stp>BDP|13807917655606253733</stp>
        <tr r="AR1194" s="1"/>
      </tp>
      <tp t="s">
        <v>#N/A Requesting Data...458476543</v>
        <stp/>
        <stp>BDP|12890798849126620934</stp>
        <tr r="CR605" s="1"/>
      </tp>
      <tp t="s">
        <v>#N/A Requesting Data...2328587634</v>
        <stp/>
        <stp>BDP|17549902858887525258</stp>
        <tr r="CW168" s="1"/>
      </tp>
      <tp t="s">
        <v>#N/A N/A</v>
        <stp/>
        <stp>BDP|16700259587945197783</stp>
        <tr r="AS898" s="1"/>
      </tp>
      <tp t="s">
        <v>#N/A Requesting Data...590603016</v>
        <stp/>
        <stp>BDP|12914499998942197351</stp>
        <tr r="CS74" s="1"/>
      </tp>
      <tp t="s">
        <v>#N/A Requesting Data...2019862222</v>
        <stp/>
        <stp>BDP|10282137788761556604</stp>
        <tr r="CT107" s="1"/>
      </tp>
      <tp t="s">
        <v>#N/A N/A</v>
        <stp/>
        <stp>BDP|10669856035060986530</stp>
        <tr r="AQ303" s="1"/>
      </tp>
      <tp t="s">
        <v>#N/A Requesting Data...2986370925</v>
        <stp/>
        <stp>BDP|14190086580717723522</stp>
        <tr r="CW186" s="1"/>
      </tp>
      <tp t="s">
        <v>#N/A Requesting Data...3298850487</v>
        <stp/>
        <stp>BDP|16059808673697858071</stp>
        <tr r="CR922" s="1"/>
      </tp>
      <tp t="s">
        <v>#N/A Requesting Data...2366304390</v>
        <stp/>
        <stp>BDP|11829738288722961264</stp>
        <tr r="CS261" s="1"/>
      </tp>
      <tp t="s">
        <v>#N/A Requesting Data...665181641</v>
        <stp/>
        <stp>BDP|16188307523361963877</stp>
        <tr r="CV555" s="1"/>
      </tp>
      <tp t="s">
        <v>#N/A N/A</v>
        <stp/>
        <stp>BDP|12499804863426249490</stp>
        <tr r="AS1045" s="1"/>
      </tp>
      <tp t="s">
        <v>#N/A Requesting Data...1470957324</v>
        <stp/>
        <stp>BDP|17210908628236518436</stp>
        <tr r="CR554" s="1"/>
      </tp>
      <tp t="s">
        <v>#N/A Requesting Data...1561018917</v>
        <stp/>
        <stp>BDP|12270608427761833917</stp>
        <tr r="CW1057" s="1"/>
      </tp>
      <tp t="s">
        <v>#N/A Requesting Data...1249776146</v>
        <stp/>
        <stp>BDP|10154234636208867706</stp>
        <tr r="CW915" s="1"/>
      </tp>
      <tp t="s">
        <v>#N/A Requesting Data...3589299854</v>
        <stp/>
        <stp>BDP|13661591615670734910</stp>
        <tr r="CV22" s="1"/>
      </tp>
      <tp t="s">
        <v>#N/A N/A</v>
        <stp/>
        <stp>BDP|12660717466079914442</stp>
        <tr r="AS422" s="1"/>
      </tp>
      <tp t="s">
        <v>#N/A Requesting Data...4083935182</v>
        <stp/>
        <stp>BDP|14290296702361450919</stp>
        <tr r="CW1051" s="1"/>
      </tp>
      <tp t="s">
        <v>#N/A Requesting Data...1124591195</v>
        <stp/>
        <stp>BDP|16831646720439595558</stp>
        <tr r="CT521" s="1"/>
      </tp>
      <tp t="s">
        <v>#N/A Requesting Data...3500690940</v>
        <stp/>
        <stp>BDP|18327426418550124343</stp>
        <tr r="CR518" s="1"/>
      </tp>
      <tp t="s">
        <v>#N/A Requesting Data...2412337546</v>
        <stp/>
        <stp>BDP|17075807817473341386</stp>
        <tr r="CV477" s="1"/>
      </tp>
      <tp t="s">
        <v>#N/A Requesting Data...1633933181</v>
        <stp/>
        <stp>BDP|11488686004100221968</stp>
        <tr r="CS814" s="1"/>
      </tp>
      <tp t="s">
        <v>#N/A Requesting Data...1064680008</v>
        <stp/>
        <stp>BDP|17014493398447915343</stp>
        <tr r="CW564" s="1"/>
      </tp>
      <tp t="s">
        <v>#N/A Requesting Data...3708577886</v>
        <stp/>
        <stp>BDP|16841173747238395578</stp>
        <tr r="CU147" s="1"/>
      </tp>
      <tp t="s">
        <v>#N/A N/A</v>
        <stp/>
        <stp>BDP|11198820142427825465</stp>
        <tr r="AR1204" s="1"/>
      </tp>
      <tp t="s">
        <v>#N/A Requesting Data...2827970080</v>
        <stp/>
        <stp>BDP|16828941413952163216</stp>
        <tr r="CW720" s="1"/>
      </tp>
      <tp t="s">
        <v>#N/A Requesting Data...1149919037</v>
        <stp/>
        <stp>BDP|15173249056309405587</stp>
        <tr r="CU1104" s="1"/>
      </tp>
      <tp t="s">
        <v>#N/A Requesting Data...3678967016</v>
        <stp/>
        <stp>BDP|13929041276252262868</stp>
        <tr r="CS1063" s="1"/>
      </tp>
      <tp t="s">
        <v>#N/A Requesting Data...4061409749</v>
        <stp/>
        <stp>BDP|12981305116488432645</stp>
        <tr r="CT1054" s="1"/>
      </tp>
      <tp t="s">
        <v>#N/A Requesting Data...2145375981</v>
        <stp/>
        <stp>BDP|10282253093545240095</stp>
        <tr r="CT883" s="1"/>
      </tp>
      <tp t="s">
        <v>#N/A N/A</v>
        <stp/>
        <stp>BDP|14990855638789279892</stp>
        <tr r="AQ1062" s="1"/>
      </tp>
      <tp t="s">
        <v>#N/A Requesting Data...1756221331</v>
        <stp/>
        <stp>BDP|16500160297983327387</stp>
        <tr r="CR399" s="1"/>
      </tp>
      <tp t="s">
        <v>#N/A Requesting Data...2989609658</v>
        <stp/>
        <stp>BDP|17974063872096027824</stp>
        <tr r="CW336" s="1"/>
      </tp>
      <tp t="s">
        <v>#N/A Requesting Data...2143282219</v>
        <stp/>
        <stp>BDP|11307992845433838182</stp>
        <tr r="CU423" s="1"/>
      </tp>
      <tp t="s">
        <v>#N/A Requesting Data...2241622714</v>
        <stp/>
        <stp>BDP|14920073871895170818</stp>
        <tr r="CU889" s="1"/>
      </tp>
      <tp t="s">
        <v>#N/A Requesting Data...3142228924</v>
        <stp/>
        <stp>BDP|17770815709221863082</stp>
        <tr r="CT1194" s="1"/>
      </tp>
      <tp t="s">
        <v>#N/A Requesting Data...3163194018</v>
        <stp/>
        <stp>BDP|16811821847926448269</stp>
        <tr r="CT1122" s="1"/>
      </tp>
      <tp t="s">
        <v>#N/A Requesting Data...3105900884</v>
        <stp/>
        <stp>BDP|11876320174842105915</stp>
        <tr r="CS394" s="1"/>
      </tp>
      <tp t="s">
        <v>#N/A Requesting Data...1906213839</v>
        <stp/>
        <stp>BDP|11195196088727906172</stp>
        <tr r="CW582" s="1"/>
      </tp>
      <tp t="s">
        <v>#N/A N/A</v>
        <stp/>
        <stp>BDP|13277402398871442103</stp>
        <tr r="AS1027" s="1"/>
      </tp>
      <tp t="s">
        <v>#N/A Requesting Data...2529707289</v>
        <stp/>
        <stp>BDP|15427363788441287164</stp>
        <tr r="CS1079" s="1"/>
      </tp>
      <tp t="s">
        <v>#N/A N/A</v>
        <stp/>
        <stp>BDP|13949936843268695810</stp>
        <tr r="AQ731" s="1"/>
      </tp>
      <tp t="s">
        <v>#N/A Requesting Data...1918799045</v>
        <stp/>
        <stp>BDP|16353879614526712797</stp>
        <tr r="CU473" s="1"/>
      </tp>
      <tp t="s">
        <v>#N/A N/A</v>
        <stp/>
        <stp>BDP|11676217566259754288</stp>
        <tr r="AQ874" s="1"/>
      </tp>
      <tp t="s">
        <v>#N/A Requesting Data...2710748261</v>
        <stp/>
        <stp>BDP|12577484740839114526</stp>
        <tr r="CT906" s="1"/>
      </tp>
      <tp t="s">
        <v>#N/A N/A</v>
        <stp/>
        <stp>BDP|14101022567158956434</stp>
        <tr r="AR412" s="1"/>
      </tp>
      <tp t="s">
        <v>#N/A Requesting Data...2773395967</v>
        <stp/>
        <stp>BDP|16050713316116077891</stp>
        <tr r="CW16" s="1"/>
      </tp>
      <tp t="s">
        <v>#N/A Requesting Data...2736300048</v>
        <stp/>
        <stp>BDP|14901421587935481367</stp>
        <tr r="CW1173" s="1"/>
      </tp>
      <tp t="s">
        <v>#N/A N/A</v>
        <stp/>
        <stp>BDP|14469273441259894548</stp>
        <tr r="AS379" s="1"/>
      </tp>
      <tp t="s">
        <v>#N/A Requesting Data...4040481838</v>
        <stp/>
        <stp>BDP|13937968152928440973</stp>
        <tr r="CR1175" s="1"/>
      </tp>
      <tp t="s">
        <v>#N/A N/A</v>
        <stp/>
        <stp>BDP|14496015350038290790</stp>
        <tr r="AS709" s="1"/>
      </tp>
      <tp t="s">
        <v>#N/A N/A</v>
        <stp/>
        <stp>BDP|14049915012163731158</stp>
        <tr r="AS54" s="1"/>
      </tp>
      <tp t="s">
        <v>#N/A Requesting Data...2478655142</v>
        <stp/>
        <stp>BDP|13673356482992427441</stp>
        <tr r="CV432" s="1"/>
      </tp>
      <tp t="s">
        <v>#N/A Requesting Data...890519124</v>
        <stp/>
        <stp>BDP|12876883944606589601</stp>
        <tr r="CU584" s="1"/>
      </tp>
      <tp t="s">
        <v>#N/A Requesting Data...1569952156</v>
        <stp/>
        <stp>BDP|17744637399542943459</stp>
        <tr r="CR780" s="1"/>
      </tp>
      <tp t="s">
        <v>#N/A N/A</v>
        <stp/>
        <stp>BDP|10093958064104090502</stp>
        <tr r="AQ359" s="1"/>
      </tp>
      <tp t="s">
        <v>#N/A N/A</v>
        <stp/>
        <stp>BDP|10799478560845635970</stp>
        <tr r="AR155" s="1"/>
      </tp>
      <tp t="s">
        <v>#N/A N/A</v>
        <stp/>
        <stp>BDP|13709463993699488975</stp>
        <tr r="AS287" s="1"/>
      </tp>
      <tp t="s">
        <v>#N/A Requesting Data...966382887</v>
        <stp/>
        <stp>BDP|11141902950193598050</stp>
        <tr r="CU972" s="1"/>
      </tp>
      <tp t="s">
        <v>#N/A N/A</v>
        <stp/>
        <stp>BDP|11581826028171866464</stp>
        <tr r="AS254" s="1"/>
      </tp>
      <tp t="s">
        <v>#N/A N/A</v>
        <stp/>
        <stp>BDP|13391581547594453894</stp>
        <tr r="AR173" s="1"/>
      </tp>
      <tp t="s">
        <v>#N/A N/A</v>
        <stp/>
        <stp>BDP|11636058197732071457</stp>
        <tr r="AS698" s="1"/>
      </tp>
      <tp t="s">
        <v>#N/A Requesting Data...1650388465</v>
        <stp/>
        <stp>BDP|17548788536959357493</stp>
        <tr r="CW71" s="1"/>
      </tp>
      <tp t="s">
        <v>#N/A Requesting Data...1875486203</v>
        <stp/>
        <stp>BDP|17816250138618322077</stp>
        <tr r="CS215" s="1"/>
      </tp>
      <tp t="s">
        <v>#N/A N/A</v>
        <stp/>
        <stp>BDP|17679658980971179636</stp>
        <tr r="AS131" s="1"/>
      </tp>
      <tp t="s">
        <v>#N/A Requesting Data...3121364599</v>
        <stp/>
        <stp>BDP|16289951205132679358</stp>
        <tr r="CU502" s="1"/>
      </tp>
      <tp t="s">
        <v>#N/A Requesting Data...2195377628</v>
        <stp/>
        <stp>BDP|16162692349032900893</stp>
        <tr r="CV1091" s="1"/>
      </tp>
      <tp t="s">
        <v>#N/A Requesting Data...1476643919</v>
        <stp/>
        <stp>BDP|17139398482670224299</stp>
        <tr r="CR779" s="1"/>
      </tp>
      <tp t="s">
        <v>#N/A Requesting Data...913676559</v>
        <stp/>
        <stp>BDP|17157944587719019133</stp>
        <tr r="CW260" s="1"/>
      </tp>
      <tp t="s">
        <v>#N/A Requesting Data...3132796557</v>
        <stp/>
        <stp>BDP|17366445530489519732</stp>
        <tr r="CU1040" s="1"/>
      </tp>
      <tp t="s">
        <v>#N/A N/A</v>
        <stp/>
        <stp>BDP|15382841597218792279</stp>
        <tr r="AS161" s="1"/>
      </tp>
      <tp t="s">
        <v>#N/A Requesting Data...1297048236</v>
        <stp/>
        <stp>BDP|17224529116378271545</stp>
        <tr r="CT291" s="1"/>
      </tp>
      <tp t="s">
        <v>#N/A Requesting Data...2037030527</v>
        <stp/>
        <stp>BDP|11689328656398328118</stp>
        <tr r="CV234" s="1"/>
      </tp>
      <tp t="s">
        <v>#N/A Requesting Data...3566789102</v>
        <stp/>
        <stp>BDP|18080673580470696818</stp>
        <tr r="CU693" s="1"/>
      </tp>
      <tp t="s">
        <v>#N/A Requesting Data...2015257834</v>
        <stp/>
        <stp>BDP|16267908163686841190</stp>
        <tr r="CT210" s="1"/>
      </tp>
      <tp t="s">
        <v>#N/A Requesting Data...3311036536</v>
        <stp/>
        <stp>BDP|16521519395470942488</stp>
        <tr r="CV9" s="1"/>
      </tp>
      <tp t="s">
        <v>#N/A N/A</v>
        <stp/>
        <stp>BDP|10414838005844636241</stp>
        <tr r="AS249" s="1"/>
      </tp>
      <tp t="s">
        <v>#N/A Requesting Data...3237743937</v>
        <stp/>
        <stp>BDP|11093988669798310825</stp>
        <tr r="CU692" s="1"/>
      </tp>
      <tp t="s">
        <v>#N/A Requesting Data...1706293827</v>
        <stp/>
        <stp>BDP|12872847558879139859</stp>
        <tr r="CW259" s="1"/>
      </tp>
      <tp t="s">
        <v>#N/A Requesting Data...1273595053</v>
        <stp/>
        <stp>BDP|16292374601273346879</stp>
        <tr r="CS1085" s="1"/>
      </tp>
      <tp t="s">
        <v>#N/A Requesting Data...3834245602</v>
        <stp/>
        <stp>BDP|12732946592789406552</stp>
        <tr r="CU770" s="1"/>
      </tp>
      <tp t="s">
        <v>#N/A N/A</v>
        <stp/>
        <stp>BDP|13542166417018655527</stp>
        <tr r="AS855" s="1"/>
      </tp>
      <tp t="s">
        <v>#N/A Requesting Data...3568396451</v>
        <stp/>
        <stp>BDP|17337611800298362711</stp>
        <tr r="CW129" s="1"/>
      </tp>
      <tp t="s">
        <v>#N/A Requesting Data...4197494673</v>
        <stp/>
        <stp>BDP|16977905872596958024</stp>
        <tr r="CU968" s="1"/>
      </tp>
      <tp t="s">
        <v>#N/A Requesting Data...2651138676</v>
        <stp/>
        <stp>BDP|12629521782657711612</stp>
        <tr r="CV1153" s="1"/>
      </tp>
      <tp t="s">
        <v>#N/A Requesting Data...1939593572</v>
        <stp/>
        <stp>BDP|15621170287760710211</stp>
        <tr r="CU352" s="1"/>
      </tp>
      <tp t="s">
        <v>#N/A N/A</v>
        <stp/>
        <stp>BDP|16739866019817277690</stp>
        <tr r="AR771" s="1"/>
      </tp>
      <tp t="s">
        <v>#N/A N/A</v>
        <stp/>
        <stp>BDP|12373875708497954369</stp>
        <tr r="AS481" s="1"/>
      </tp>
      <tp t="s">
        <v>#N/A N/A</v>
        <stp/>
        <stp>BDP|15404979201056162405</stp>
        <tr r="AS1113" s="1"/>
      </tp>
      <tp t="s">
        <v>#N/A N/A</v>
        <stp/>
        <stp>BDP|10210885269391264128</stp>
        <tr r="AQ379" s="1"/>
      </tp>
      <tp t="s">
        <v>#N/A Requesting Data...1896645097</v>
        <stp/>
        <stp>BDP|17315057890035691536</stp>
        <tr r="CV338" s="1"/>
      </tp>
      <tp t="s">
        <v>#N/A Requesting Data...1743406780</v>
        <stp/>
        <stp>BDP|17043395302568982214</stp>
        <tr r="CS752" s="1"/>
      </tp>
      <tp t="s">
        <v>#N/A N/A</v>
        <stp/>
        <stp>BDP|15084352675696734941</stp>
        <tr r="AQ113" s="1"/>
      </tp>
      <tp t="s">
        <v>#N/A N/A</v>
        <stp/>
        <stp>BDP|14413992856862004487</stp>
        <tr r="AQ211" s="1"/>
      </tp>
      <tp t="s">
        <v>#N/A Requesting Data...926561335</v>
        <stp/>
        <stp>BDP|14568518477079633161</stp>
        <tr r="CU822" s="1"/>
      </tp>
      <tp t="s">
        <v>#N/A N/A</v>
        <stp/>
        <stp>BDP|13305923992429151413</stp>
        <tr r="AR338" s="1"/>
      </tp>
      <tp t="s">
        <v>#N/A Requesting Data...4116132217</v>
        <stp/>
        <stp>BDP|13289855791744720829</stp>
        <tr r="CR1055" s="1"/>
      </tp>
      <tp t="s">
        <v>#N/A Requesting Data...2202136268</v>
        <stp/>
        <stp>BDP|15705657771079702377</stp>
        <tr r="CV47" s="1"/>
      </tp>
      <tp t="s">
        <v>#N/A Requesting Data...1987287629</v>
        <stp/>
        <stp>BDP|17482723403418181677</stp>
        <tr r="CV771" s="1"/>
      </tp>
      <tp t="s">
        <v>#N/A Requesting Data...1736822437</v>
        <stp/>
        <stp>BDP|10591962950922415044</stp>
        <tr r="AI3" s="1"/>
      </tp>
      <tp t="s">
        <v>#N/A N/A</v>
        <stp/>
        <stp>BDP|16028912960786200100</stp>
        <tr r="AS245" s="1"/>
      </tp>
      <tp t="s">
        <v>#N/A N/A</v>
        <stp/>
        <stp>BDP|10455097296171828606</stp>
        <tr r="AS67" s="1"/>
      </tp>
      <tp t="s">
        <v>#N/A N/A</v>
        <stp/>
        <stp>BDP|11119305045379055174</stp>
        <tr r="AR282" s="1"/>
      </tp>
      <tp t="s">
        <v>#N/A N/A</v>
        <stp/>
        <stp>BDP|10340807658356169590</stp>
        <tr r="AR599" s="1"/>
      </tp>
      <tp t="s">
        <v>#N/A Requesting Data...3869624579</v>
        <stp/>
        <stp>BDP|11741964514631682608</stp>
        <tr r="CS494" s="1"/>
      </tp>
      <tp t="s">
        <v>#N/A Requesting Data...1156753405</v>
        <stp/>
        <stp>BDP|11384207932999030723</stp>
        <tr r="CS915" s="1"/>
      </tp>
      <tp t="s">
        <v>#N/A Requesting Data...3859806143</v>
        <stp/>
        <stp>BDP|17955830402589224897</stp>
        <tr r="CU240" s="1"/>
      </tp>
      <tp t="s">
        <v>#N/A Requesting Data...2632521363</v>
        <stp/>
        <stp>BDP|10141833097546620904</stp>
        <tr r="CS1165" s="1"/>
      </tp>
      <tp t="s">
        <v>#N/A Requesting Data...3130771689</v>
        <stp/>
        <stp>BDP|16987963358233250776</stp>
        <tr r="CT619" s="1"/>
      </tp>
      <tp t="s">
        <v>#N/A Requesting Data...2908986592</v>
        <stp/>
        <stp>BDP|15008626441969362020</stp>
        <tr r="CS785" s="1"/>
      </tp>
      <tp t="s">
        <v>#N/A Requesting Data...2278726572</v>
        <stp/>
        <stp>BDP|11115996829904736044</stp>
        <tr r="CT552" s="1"/>
      </tp>
      <tp t="s">
        <v>#N/A Requesting Data...4006845671</v>
        <stp/>
        <stp>BDP|18313122594669692713</stp>
        <tr r="CR37" s="1"/>
      </tp>
      <tp t="s">
        <v>#N/A N/A</v>
        <stp/>
        <stp>BDP|14709488579329411004</stp>
        <tr r="AQ830" s="1"/>
      </tp>
      <tp t="s">
        <v>#N/A Requesting Data...2696575907</v>
        <stp/>
        <stp>BDP|17204229033141937986</stp>
        <tr r="CU304" s="1"/>
      </tp>
      <tp t="s">
        <v>#N/A Requesting Data...2170323675</v>
        <stp/>
        <stp>BDP|18125814354378126376</stp>
        <tr r="CW1035" s="1"/>
      </tp>
      <tp t="s">
        <v>#N/A N/A</v>
        <stp/>
        <stp>BDP|18163241153674094548</stp>
        <tr r="AQ1162" s="1"/>
      </tp>
      <tp t="s">
        <v>#N/A Requesting Data...2012798322</v>
        <stp/>
        <stp>BDP|11128079095202570449</stp>
        <tr r="CW762" s="1"/>
      </tp>
      <tp t="s">
        <v>#N/A Requesting Data...1995706030</v>
        <stp/>
        <stp>BDP|14165298579867566867</stp>
        <tr r="CW905" s="1"/>
      </tp>
      <tp t="s">
        <v>#N/A Requesting Data...3751878545</v>
        <stp/>
        <stp>BDP|17573020150039025553</stp>
        <tr r="CS633" s="1"/>
      </tp>
      <tp t="s">
        <v>#N/A N/A</v>
        <stp/>
        <stp>BDP|14189058797466793569</stp>
        <tr r="AQ360" s="1"/>
      </tp>
      <tp t="s">
        <v>#N/A Requesting Data...2319887876</v>
        <stp/>
        <stp>BDP|15526881039857038712</stp>
        <tr r="CU1074" s="1"/>
      </tp>
      <tp t="s">
        <v>#N/A Requesting Data...3352350120</v>
        <stp/>
        <stp>BDP|15274498037169068592</stp>
        <tr r="CR877" s="1"/>
      </tp>
      <tp t="s">
        <v>#N/A Requesting Data...4277653749</v>
        <stp/>
        <stp>BDP|18213342622521350629</stp>
        <tr r="CV787" s="1"/>
      </tp>
      <tp t="s">
        <v>#N/A Requesting Data...1727747421</v>
        <stp/>
        <stp>BDP|10208629697350436161</stp>
        <tr r="CW516" s="1"/>
      </tp>
      <tp t="s">
        <v>#N/A N/A</v>
        <stp/>
        <stp>BDP|13626635436759604108</stp>
        <tr r="AQ205" s="1"/>
      </tp>
      <tp t="s">
        <v>#N/A Requesting Data...4145395631</v>
        <stp/>
        <stp>BDP|15982203996419858925</stp>
        <tr r="CV839" s="1"/>
      </tp>
      <tp t="s">
        <v>#N/A Requesting Data...3915985805</v>
        <stp/>
        <stp>BDP|10253233404888726470</stp>
        <tr r="CS416" s="1"/>
      </tp>
      <tp t="s">
        <v>#N/A Requesting Data...3166636861</v>
        <stp/>
        <stp>BDP|14036277061809062738</stp>
        <tr r="CU156" s="1"/>
      </tp>
      <tp t="s">
        <v>#N/A Requesting Data...3097032190</v>
        <stp/>
        <stp>BDP|15823272292279931913</stp>
        <tr r="CV585" s="1"/>
      </tp>
      <tp t="s">
        <v>#N/A Requesting Data...3933739696</v>
        <stp/>
        <stp>BDP|17098797898045082244</stp>
        <tr r="CV387" s="1"/>
      </tp>
      <tp t="s">
        <v>#N/A Requesting Data...4164634639</v>
        <stp/>
        <stp>BDP|11238113396817639069</stp>
        <tr r="CR243" s="1"/>
      </tp>
      <tp t="s">
        <v>#N/A N/A</v>
        <stp/>
        <stp>BDP|14318308400968560137</stp>
        <tr r="AQ70" s="1"/>
      </tp>
      <tp t="s">
        <v>#N/A Requesting Data...3298791265</v>
        <stp/>
        <stp>BDP|13552057052611427937</stp>
        <tr r="CW777" s="1"/>
      </tp>
      <tp t="s">
        <v>#N/A Requesting Data...3517476198</v>
        <stp/>
        <stp>BDP|13135978943927153717</stp>
        <tr r="CS428" s="1"/>
      </tp>
      <tp t="s">
        <v>#N/A Requesting Data...3292066125</v>
        <stp/>
        <stp>BDP|11009727152499355466</stp>
        <tr r="CU1038" s="1"/>
      </tp>
      <tp t="s">
        <v>#N/A Requesting Data...3526218231</v>
        <stp/>
        <stp>BDP|15451046116809134328</stp>
        <tr r="CS1053" s="1"/>
      </tp>
      <tp t="s">
        <v>#N/A N/A</v>
        <stp/>
        <stp>BDP|17447944317257601642</stp>
        <tr r="AR447" s="1"/>
      </tp>
      <tp t="s">
        <v>#N/A N/A</v>
        <stp/>
        <stp>BDP|11700355169563923975</stp>
        <tr r="AR1058" s="1"/>
      </tp>
      <tp t="s">
        <v>#N/A N/A</v>
        <stp/>
        <stp>BDP|18180060062955955593</stp>
        <tr r="AS116" s="1"/>
      </tp>
      <tp t="s">
        <v>#N/A Requesting Data...3353054489</v>
        <stp/>
        <stp>BDP|16315167634083185958</stp>
        <tr r="CW759" s="1"/>
      </tp>
      <tp t="s">
        <v>#N/A N/A</v>
        <stp/>
        <stp>BDP|10267915965832772357</stp>
        <tr r="AS295" s="1"/>
      </tp>
      <tp t="s">
        <v>#N/A N/A</v>
        <stp/>
        <stp>BDP|15334349357214467905</stp>
        <tr r="AR823" s="1"/>
      </tp>
      <tp t="s">
        <v>#N/A Requesting Data...3231252843</v>
        <stp/>
        <stp>BDP|17536250195781498354</stp>
        <tr r="CS776" s="1"/>
      </tp>
      <tp t="s">
        <v>#N/A Requesting Data...2181166182</v>
        <stp/>
        <stp>BDP|10100163325055197874</stp>
        <tr r="CW137" s="1"/>
      </tp>
      <tp t="s">
        <v>#N/A Requesting Data...3873767872</v>
        <stp/>
        <stp>BDP|13868626058206265848</stp>
        <tr r="CV377" s="1"/>
      </tp>
      <tp t="s">
        <v>#N/A Requesting Data...2738492542</v>
        <stp/>
        <stp>BDP|13855482671977238971</stp>
        <tr r="CS762" s="1"/>
      </tp>
      <tp t="s">
        <v>#N/A N/A</v>
        <stp/>
        <stp>BDP|15018258846454500921</stp>
        <tr r="AR1130" s="1"/>
      </tp>
      <tp t="s">
        <v>#N/A Requesting Data...2437656232</v>
        <stp/>
        <stp>BDP|13826758934401853858</stp>
        <tr r="CW616" s="1"/>
      </tp>
      <tp t="s">
        <v>#N/A Requesting Data...2830919608</v>
        <stp/>
        <stp>BDP|14305644891965542078</stp>
        <tr r="CR1016" s="1"/>
      </tp>
      <tp t="s">
        <v>#N/A Requesting Data...2721099600</v>
        <stp/>
        <stp>BDP|16511720202107288839</stp>
        <tr r="CR790" s="1"/>
      </tp>
      <tp t="s">
        <v>#N/A Requesting Data...1989052053</v>
        <stp/>
        <stp>BDP|16254453441151411967</stp>
        <tr r="CV1145" s="1"/>
      </tp>
      <tp t="s">
        <v>#N/A N/A</v>
        <stp/>
        <stp>BDP|12709861355020478147</stp>
        <tr r="AS806" s="1"/>
      </tp>
      <tp t="s">
        <v>#N/A Requesting Data...3838260682</v>
        <stp/>
        <stp>BDP|14529031563838891492</stp>
        <tr r="CS661" s="1"/>
      </tp>
      <tp t="s">
        <v>#N/A N/A</v>
        <stp/>
        <stp>BDP|12573223193224466344</stp>
        <tr r="AQ1014" s="1"/>
      </tp>
      <tp t="s">
        <v>#N/A N/A</v>
        <stp/>
        <stp>BDP|17774089241234393991</stp>
        <tr r="AR999" s="1"/>
      </tp>
      <tp t="s">
        <v>#N/A Requesting Data...2689534044</v>
        <stp/>
        <stp>BDP|16667940680661313868</stp>
        <tr r="CW192" s="1"/>
      </tp>
      <tp t="s">
        <v>#N/A Requesting Data...2208470191</v>
        <stp/>
        <stp>BDP|16922856143867106395</stp>
        <tr r="CR902" s="1"/>
      </tp>
      <tp t="s">
        <v>#N/A Requesting Data...3778642642</v>
        <stp/>
        <stp>BDP|15283843603057711452</stp>
        <tr r="CV996" s="1"/>
      </tp>
      <tp t="s">
        <v>#N/A Requesting Data...4191673561</v>
        <stp/>
        <stp>BDP|13959238721405456883</stp>
        <tr r="CS845" s="1"/>
      </tp>
      <tp t="s">
        <v>#N/A N/A</v>
        <stp/>
        <stp>BDP|12859664213703307898</stp>
        <tr r="AQ486" s="1"/>
      </tp>
      <tp t="s">
        <v>#N/A N/A</v>
        <stp/>
        <stp>BDP|17619353445446895892</stp>
        <tr r="AR862" s="1"/>
      </tp>
      <tp t="s">
        <v>#N/A Requesting Data...1662551373</v>
        <stp/>
        <stp>BDP|18070674645941273570</stp>
        <tr r="CW763" s="1"/>
      </tp>
      <tp t="s">
        <v>#N/A Requesting Data...2340883005</v>
        <stp/>
        <stp>BDP|13781361110159598632</stp>
        <tr r="CW550" s="1"/>
      </tp>
      <tp t="s">
        <v>#N/A N/A</v>
        <stp/>
        <stp>BDP|15140318877558932799</stp>
        <tr r="AQ83" s="1"/>
      </tp>
      <tp t="s">
        <v>#N/A N/A</v>
        <stp/>
        <stp>BDP|14151659039757290881</stp>
        <tr r="AQ923" s="1"/>
      </tp>
      <tp t="s">
        <v>#N/A N/A</v>
        <stp/>
        <stp>BDP|18035883667241183999</stp>
        <tr r="AQ776" s="1"/>
      </tp>
      <tp t="s">
        <v>#N/A Requesting Data...2382889148</v>
        <stp/>
        <stp>BDP|10611877191559542625</stp>
        <tr r="CW656" s="1"/>
      </tp>
      <tp t="s">
        <v>#N/A N/A</v>
        <stp/>
        <stp>BDP|14584497771810953930</stp>
        <tr r="AR1168" s="1"/>
      </tp>
      <tp t="s">
        <v>#N/A Requesting Data...1846915701</v>
        <stp/>
        <stp>BDP|16937969389570972989</stp>
        <tr r="CT1093" s="1"/>
      </tp>
      <tp t="s">
        <v>#N/A Requesting Data...2872676001</v>
        <stp/>
        <stp>BDP|16509054797729162812</stp>
        <tr r="CW1017" s="1"/>
      </tp>
      <tp t="s">
        <v>#N/A Requesting Data...1866849786</v>
        <stp/>
        <stp>BDP|18296299964072862001</stp>
        <tr r="CW605" s="1"/>
      </tp>
      <tp t="s">
        <v>#N/A Requesting Data...2119725909</v>
        <stp/>
        <stp>BDP|18405361627347612045</stp>
        <tr r="CT156" s="1"/>
      </tp>
      <tp t="s">
        <v>#N/A Requesting Data...2119837240</v>
        <stp/>
        <stp>BDP|10951705592739474985</stp>
        <tr r="CU321" s="1"/>
      </tp>
      <tp t="s">
        <v>#N/A N/A</v>
        <stp/>
        <stp>BDP|18035916868198825162</stp>
        <tr r="AR58" s="1"/>
      </tp>
      <tp t="s">
        <v>#N/A N/A</v>
        <stp/>
        <stp>BDP|12169106146310285931</stp>
        <tr r="AQ1128" s="1"/>
      </tp>
      <tp t="s">
        <v>#N/A Requesting Data...3696580090</v>
        <stp/>
        <stp>BDP|18092782717485847511</stp>
        <tr r="CS527" s="1"/>
      </tp>
      <tp t="s">
        <v>#N/A Requesting Data...2859877346</v>
        <stp/>
        <stp>BDP|12815995635857662140</stp>
        <tr r="CR896" s="1"/>
      </tp>
      <tp t="s">
        <v>#N/A N/A</v>
        <stp/>
        <stp>BDP|17357776852983343834</stp>
        <tr r="AS677" s="1"/>
      </tp>
      <tp t="s">
        <v>#N/A Requesting Data...2689546325</v>
        <stp/>
        <stp>BDP|18045168973074402475</stp>
        <tr r="CS349" s="1"/>
      </tp>
      <tp t="s">
        <v>#N/A N/A</v>
        <stp/>
        <stp>BDP|12990613735408336184</stp>
        <tr r="AQ1168" s="1"/>
      </tp>
      <tp t="s">
        <v>#N/A Requesting Data...3925248838</v>
        <stp/>
        <stp>BDP|15140379650735116815</stp>
        <tr r="CS341" s="1"/>
      </tp>
      <tp t="s">
        <v>#N/A Requesting Data...3338323164</v>
        <stp/>
        <stp>BDP|12928893806071722570</stp>
        <tr r="CV992" s="1"/>
      </tp>
      <tp t="s">
        <v>#N/A Requesting Data...2452315554</v>
        <stp/>
        <stp>BDP|14629908813937352505</stp>
        <tr r="CV848" s="1"/>
      </tp>
      <tp t="s">
        <v>#N/A Requesting Data...3691375325</v>
        <stp/>
        <stp>BDP|11348054930255419941</stp>
        <tr r="CR336" s="1"/>
      </tp>
      <tp t="s">
        <v>#N/A N/A</v>
        <stp/>
        <stp>BDP|13760470032852255869</stp>
        <tr r="AQ194" s="1"/>
      </tp>
      <tp t="s">
        <v>#N/A Requesting Data...3986140549</v>
        <stp/>
        <stp>BDP|16533763125778946591</stp>
        <tr r="CW600" s="1"/>
      </tp>
      <tp t="s">
        <v>#N/A N/A</v>
        <stp/>
        <stp>BDP|15418806070071776551</stp>
        <tr r="AR497" s="1"/>
      </tp>
      <tp t="s">
        <v>#N/A Requesting Data...3156379052</v>
        <stp/>
        <stp>BDP|15143816054700336617</stp>
        <tr r="CS223" s="1"/>
      </tp>
      <tp t="s">
        <v>#N/A N/A</v>
        <stp/>
        <stp>BDP|12077141283273710664</stp>
        <tr r="AS546" s="1"/>
      </tp>
      <tp t="s">
        <v>#N/A Requesting Data...2639391576</v>
        <stp/>
        <stp>BDP|16318255448968934619</stp>
        <tr r="CV59" s="1"/>
      </tp>
      <tp t="s">
        <v>#N/A Requesting Data...3355577170</v>
        <stp/>
        <stp>BDP|15109537368981818949</stp>
        <tr r="CR906" s="1"/>
      </tp>
      <tp t="s">
        <v>#N/A Requesting Data...3198927548</v>
        <stp/>
        <stp>BDP|17680198980742040297</stp>
        <tr r="CU866" s="1"/>
      </tp>
    </main>
    <main first="bofaddin.rtdserver">
      <tp t="s">
        <v>#N/A N/A</v>
        <stp/>
        <stp>BDP|15649590208916818966</stp>
        <tr r="AS981" s="1"/>
      </tp>
      <tp t="s">
        <v>#N/A Requesting Data...3292731867</v>
        <stp/>
        <stp>BDP|11080595287371541224</stp>
        <tr r="CV728" s="1"/>
      </tp>
      <tp t="s">
        <v>#N/A N/A</v>
        <stp/>
        <stp>BDP|15939943975753329728</stp>
        <tr r="AS702" s="1"/>
      </tp>
      <tp t="s">
        <v>#N/A N/A</v>
        <stp/>
        <stp>BDP|11642090557392048910</stp>
        <tr r="AS875" s="1"/>
      </tp>
      <tp t="s">
        <v>#N/A Requesting Data...2486853193</v>
        <stp/>
        <stp>BDP|12222058001268724589</stp>
        <tr r="CT1035" s="1"/>
      </tp>
      <tp t="s">
        <v>#N/A N/A</v>
        <stp/>
        <stp>BDP|11511770164489814676</stp>
        <tr r="AQ1209" s="1"/>
      </tp>
      <tp t="s">
        <v>#N/A Requesting Data...2646993264</v>
        <stp/>
        <stp>BDP|10317872174752929207</stp>
        <tr r="CU774" s="1"/>
      </tp>
      <tp t="s">
        <v>#N/A N/A</v>
        <stp/>
        <stp>BDP|15082978733725911547</stp>
        <tr r="AQ265" s="1"/>
      </tp>
      <tp t="s">
        <v>#N/A N/A</v>
        <stp/>
        <stp>BDP|15253513087943491496</stp>
        <tr r="AQ1199" s="1"/>
      </tp>
      <tp t="s">
        <v>#N/A N/A</v>
        <stp/>
        <stp>BDP|16168318577685961879</stp>
        <tr r="AQ665" s="1"/>
      </tp>
      <tp t="s">
        <v>#N/A N/A</v>
        <stp/>
        <stp>BDP|11818287298954694173</stp>
        <tr r="AS326" s="1"/>
      </tp>
      <tp t="s">
        <v>#N/A Requesting Data...2913802483</v>
        <stp/>
        <stp>BDP|15831964522609153841</stp>
        <tr r="CS850" s="1"/>
      </tp>
      <tp t="s">
        <v>#N/A N/A</v>
        <stp/>
        <stp>BDP|11569484380724648624</stp>
        <tr r="AS859" s="1"/>
      </tp>
      <tp t="s">
        <v>#N/A Requesting Data...2011072303</v>
        <stp/>
        <stp>BDP|17146975215570237083</stp>
        <tr r="CT257" s="1"/>
      </tp>
      <tp t="s">
        <v>#N/A Requesting Data...2418887252</v>
        <stp/>
        <stp>BDP|15183197226710638900</stp>
        <tr r="CW626" s="1"/>
      </tp>
      <tp t="s">
        <v>#N/A Requesting Data...3125837772</v>
        <stp/>
        <stp>BDP|12190814717000722485</stp>
        <tr r="CT536" s="1"/>
      </tp>
      <tp t="s">
        <v>#N/A N/A</v>
        <stp/>
        <stp>BDP|12804248793141663715</stp>
        <tr r="AS142" s="1"/>
      </tp>
      <tp t="s">
        <v>#N/A Requesting Data...2879698386</v>
        <stp/>
        <stp>BDP|14288604081367370281</stp>
        <tr r="CS564" s="1"/>
      </tp>
      <tp t="s">
        <v>#N/A N/A</v>
        <stp/>
        <stp>BDP|16865838564104373341</stp>
        <tr r="AR15" s="1"/>
      </tp>
      <tp t="s">
        <v>#N/A Requesting Data...2819932156</v>
        <stp/>
        <stp>BDP|10596880814843491550</stp>
        <tr r="CT260" s="1"/>
      </tp>
      <tp t="s">
        <v>#N/A N/A</v>
        <stp/>
        <stp>BDP|14110998471064159104</stp>
        <tr r="AS177" s="1"/>
      </tp>
      <tp t="s">
        <v>#N/A Requesting Data...3402056620</v>
        <stp/>
        <stp>BDP|17043778481022891569</stp>
        <tr r="CW615" s="1"/>
      </tp>
      <tp t="s">
        <v>#N/A Requesting Data...3764597568</v>
        <stp/>
        <stp>BDP|14553626328769473631</stp>
        <tr r="CS1047" s="1"/>
      </tp>
      <tp t="s">
        <v>#N/A Requesting Data...2902445943</v>
        <stp/>
        <stp>BDP|18331731830114136797</stp>
        <tr r="CU429" s="1"/>
      </tp>
      <tp t="s">
        <v>#N/A Requesting Data...4275938356</v>
        <stp/>
        <stp>BDP|11417970599698685649</stp>
        <tr r="CS1078" s="1"/>
      </tp>
      <tp t="s">
        <v>#N/A N/A</v>
        <stp/>
        <stp>BDP|18097570380302896875</stp>
        <tr r="AS1143" s="1"/>
      </tp>
      <tp t="s">
        <v>#N/A N/A</v>
        <stp/>
        <stp>BDP|17107481292003068633</stp>
        <tr r="AS787" s="1"/>
      </tp>
      <tp t="s">
        <v>#N/A Requesting Data...2559316578</v>
        <stp/>
        <stp>BDP|14288054108598775335</stp>
        <tr r="CT280" s="1"/>
      </tp>
      <tp t="s">
        <v>#N/A Requesting Data...3973935568</v>
        <stp/>
        <stp>BDP|13352552649745321878</stp>
        <tr r="CW263" s="1"/>
      </tp>
      <tp t="s">
        <v>#N/A Requesting Data...3865625822</v>
        <stp/>
        <stp>BDP|14330292051869625561</stp>
        <tr r="CS1038" s="1"/>
      </tp>
      <tp t="s">
        <v>#N/A Requesting Data...2482071169</v>
        <stp/>
        <stp>BDP|12094597286837078749</stp>
        <tr r="CT338" s="1"/>
      </tp>
      <tp t="s">
        <v>#N/A N/A</v>
        <stp/>
        <stp>BDP|17739045202990237884</stp>
        <tr r="AR46" s="1"/>
      </tp>
      <tp t="s">
        <v>#N/A N/A</v>
        <stp/>
        <stp>BDP|17636688173501245845</stp>
        <tr r="AS1034" s="1"/>
      </tp>
      <tp t="s">
        <v>#N/A N/A</v>
        <stp/>
        <stp>BDP|17612643689852579453</stp>
        <tr r="AR511" s="1"/>
      </tp>
      <tp t="s">
        <v>#N/A N/A</v>
        <stp/>
        <stp>BDP|12484792126678349036</stp>
        <tr r="AQ949" s="1"/>
      </tp>
      <tp t="s">
        <v>#N/A N/A</v>
        <stp/>
        <stp>BDP|13717251453838241382</stp>
        <tr r="AR997" s="1"/>
      </tp>
      <tp t="s">
        <v>#N/A Requesting Data...3511947705</v>
        <stp/>
        <stp>BDP|16862447383254487105</stp>
        <tr r="CT264" s="1"/>
      </tp>
      <tp t="s">
        <v>#N/A Requesting Data...3602660379</v>
        <stp/>
        <stp>BDP|11245826162366129682</stp>
        <tr r="CR29" s="1"/>
      </tp>
      <tp t="s">
        <v>#N/A Requesting Data...3006624313</v>
        <stp/>
        <stp>BDP|16631305146937908928</stp>
        <tr r="CV735" s="1"/>
      </tp>
      <tp t="s">
        <v>#N/A Requesting Data...3287334257</v>
        <stp/>
        <stp>BDP|15068588925658463529</stp>
        <tr r="CW644" s="1"/>
      </tp>
      <tp t="s">
        <v>#N/A N/A</v>
        <stp/>
        <stp>BDP|10558906962550556094</stp>
        <tr r="AR1119" s="1"/>
      </tp>
      <tp t="s">
        <v>#N/A N/A</v>
        <stp/>
        <stp>BDP|13031841275904898724</stp>
        <tr r="AR63" s="1"/>
      </tp>
      <tp t="s">
        <v>#N/A Requesting Data...2972731518</v>
        <stp/>
        <stp>BDP|12945566042568686409</stp>
        <tr r="CW586" s="1"/>
      </tp>
      <tp t="s">
        <v>#N/A Requesting Data...3405069148</v>
        <stp/>
        <stp>BDP|10415463449218435746</stp>
        <tr r="CT1131" s="1"/>
      </tp>
      <tp t="s">
        <v>#N/A Requesting Data...2990665621</v>
        <stp/>
        <stp>BDP|16671885187020078921</stp>
        <tr r="CV31" s="1"/>
      </tp>
      <tp t="s">
        <v>#N/A Requesting Data...3574852219</v>
        <stp/>
        <stp>BDP|12721243899825450347</stp>
        <tr r="CW887" s="1"/>
      </tp>
      <tp t="s">
        <v>#N/A Requesting Data...3489764868</v>
        <stp/>
        <stp>BDP|14950901561902603646</stp>
        <tr r="CR956" s="1"/>
      </tp>
      <tp t="s">
        <v>#N/A N/A</v>
        <stp/>
        <stp>BDP|10724461089394222708</stp>
        <tr r="AS468" s="1"/>
      </tp>
      <tp t="s">
        <v>#N/A N/A</v>
        <stp/>
        <stp>BDP|14471797480531669519</stp>
        <tr r="AS229" s="1"/>
      </tp>
      <tp t="s">
        <v>#N/A Requesting Data...3520281854</v>
        <stp/>
        <stp>BDP|13117366489987073043</stp>
        <tr r="CR1172" s="1"/>
      </tp>
      <tp t="s">
        <v>#N/A Requesting Data...2413960076</v>
        <stp/>
        <stp>BDP|14572672669543583842</stp>
        <tr r="CT1079" s="1"/>
      </tp>
      <tp t="s">
        <v>#N/A Requesting Data...3844221491</v>
        <stp/>
        <stp>BDP|12585867811006034283</stp>
        <tr r="CS960" s="1"/>
      </tp>
      <tp t="s">
        <v>#N/A Requesting Data...2631589206</v>
        <stp/>
        <stp>BDP|17489901589589675015</stp>
        <tr r="CS198" s="1"/>
      </tp>
      <tp t="s">
        <v>#N/A Requesting Data...4081083442</v>
        <stp/>
        <stp>BDP|16669837239056340458</stp>
        <tr r="CV363" s="1"/>
      </tp>
      <tp t="s">
        <v>#N/A Requesting Data...3259666577</v>
        <stp/>
        <stp>BDP|12364653048576332971</stp>
        <tr r="CR77" s="1"/>
      </tp>
      <tp t="s">
        <v>#N/A Requesting Data...2674925810</v>
        <stp/>
        <stp>BDP|15104884126826450618</stp>
        <tr r="CW667" s="1"/>
      </tp>
      <tp t="s">
        <v>#N/A N/A</v>
        <stp/>
        <stp>BDP|14265924719265500660</stp>
        <tr r="AQ256" s="1"/>
      </tp>
      <tp t="s">
        <v>#N/A N/A</v>
        <stp/>
        <stp>BDP|14132581745752206845</stp>
        <tr r="AR469" s="1"/>
      </tp>
      <tp t="s">
        <v>#N/A Requesting Data...2474847675</v>
        <stp/>
        <stp>BDP|14860090845626804967</stp>
        <tr r="CR648" s="1"/>
      </tp>
      <tp t="s">
        <v>#N/A Requesting Data...3698012288</v>
        <stp/>
        <stp>BDP|17753423880506747281</stp>
        <tr r="CS337" s="1"/>
      </tp>
      <tp t="s">
        <v>#N/A Requesting Data...2844400572</v>
        <stp/>
        <stp>BDP|17560405488287639317</stp>
        <tr r="CV102" s="1"/>
      </tp>
      <tp t="s">
        <v>#N/A Requesting Data...2451739399</v>
        <stp/>
        <stp>BDP|16433909224040277288</stp>
        <tr r="CT108" s="1"/>
      </tp>
      <tp t="s">
        <v>#N/A Requesting Data...4268063146</v>
        <stp/>
        <stp>BDP|16681729818008530736</stp>
        <tr r="CS897" s="1"/>
      </tp>
      <tp t="s">
        <v>#N/A N/A</v>
        <stp/>
        <stp>BDP|13939160052288647011</stp>
        <tr r="AS176" s="1"/>
      </tp>
      <tp t="s">
        <v>#N/A Requesting Data...2768156112</v>
        <stp/>
        <stp>BDP|11343493227060465835</stp>
        <tr r="CW271" s="1"/>
      </tp>
      <tp t="s">
        <v>#N/A Requesting Data...3337101596</v>
        <stp/>
        <stp>BDP|15004688756451702846</stp>
        <tr r="CV66" s="1"/>
      </tp>
      <tp t="s">
        <v>#N/A N/A</v>
        <stp/>
        <stp>BDP|16520794787926307056</stp>
        <tr r="AR203" s="1"/>
      </tp>
      <tp t="s">
        <v>#N/A Requesting Data...2753024678</v>
        <stp/>
        <stp>BDP|10095017042759755292</stp>
        <tr r="CW981" s="1"/>
      </tp>
      <tp t="s">
        <v>#N/A N/A</v>
        <stp/>
        <stp>BDP|13658805399664409968</stp>
        <tr r="AQ646" s="1"/>
      </tp>
      <tp t="s">
        <v>#N/A N/A</v>
        <stp/>
        <stp>BDP|16261441588572123722</stp>
        <tr r="AR1115" s="1"/>
      </tp>
      <tp t="s">
        <v>#N/A N/A</v>
        <stp/>
        <stp>BDP|17065921355272322696</stp>
        <tr r="AS1203" s="1"/>
      </tp>
      <tp t="s">
        <v>#N/A Requesting Data...2663354745</v>
        <stp/>
        <stp>BDP|18238376124511839745</stp>
        <tr r="CU19" s="1"/>
      </tp>
      <tp t="s">
        <v>#N/A Requesting Data...3191953953</v>
        <stp/>
        <stp>BDP|10177173794723921465</stp>
        <tr r="CR417" s="1"/>
      </tp>
      <tp t="s">
        <v>#N/A N/A</v>
        <stp/>
        <stp>BDP|17727153263346996940</stp>
        <tr r="AS184" s="1"/>
      </tp>
      <tp t="s">
        <v>#N/A N/A</v>
        <stp/>
        <stp>BDP|16370095016971326932</stp>
        <tr r="AQ711" s="1"/>
      </tp>
      <tp t="s">
        <v>#N/A Requesting Data...3441390769</v>
        <stp/>
        <stp>BDP|17505880241926974294</stp>
        <tr r="CR754" s="1"/>
      </tp>
      <tp t="s">
        <v>#N/A Requesting Data...3253289157</v>
        <stp/>
        <stp>BDP|11366825568259185943</stp>
        <tr r="CS1114" s="1"/>
      </tp>
      <tp t="s">
        <v>#N/A Requesting Data...3321387424</v>
        <stp/>
        <stp>BDP|13207913990545894976</stp>
        <tr r="CU1182" s="1"/>
      </tp>
      <tp t="s">
        <v>#N/A Requesting Data...3510588002</v>
        <stp/>
        <stp>BDP|18267211629470188773</stp>
        <tr r="CU441" s="1"/>
      </tp>
      <tp t="s">
        <v>#N/A N/A</v>
        <stp/>
        <stp>BDP|17802821222962416001</stp>
        <tr r="AR565" s="1"/>
      </tp>
      <tp t="s">
        <v>#N/A Requesting Data...3762430332</v>
        <stp/>
        <stp>BDP|11042897261198690824</stp>
        <tr r="CT319" s="1"/>
      </tp>
      <tp t="s">
        <v>#N/A Requesting Data...4190142258</v>
        <stp/>
        <stp>BDP|14689314060548367680</stp>
        <tr r="CS1104" s="1"/>
      </tp>
      <tp t="s">
        <v>#N/A Requesting Data...2612771872</v>
        <stp/>
        <stp>BDP|13817920629471908668</stp>
        <tr r="CR1097" s="1"/>
      </tp>
      <tp t="s">
        <v>#N/A N/A</v>
        <stp/>
        <stp>BDP|14764330298685894484</stp>
        <tr r="AQ130" s="1"/>
      </tp>
      <tp t="s">
        <v>#N/A N/A</v>
        <stp/>
        <stp>BDP|16916779775670543927</stp>
        <tr r="AQ237" s="1"/>
      </tp>
      <tp t="s">
        <v>#N/A Requesting Data...2665278236</v>
        <stp/>
        <stp>BDP|17901925073651265768</stp>
        <tr r="CS225" s="1"/>
      </tp>
      <tp t="s">
        <v>#N/A Requesting Data...3948510748</v>
        <stp/>
        <stp>BDP|15166221886528033892</stp>
        <tr r="CU873" s="1"/>
      </tp>
      <tp t="s">
        <v>#N/A N/A</v>
        <stp/>
        <stp>BDP|15758730629516611972</stp>
        <tr r="AS316" s="1"/>
      </tp>
      <tp t="s">
        <v>#N/A Requesting Data...4216041548</v>
        <stp/>
        <stp>BDP|14817393614929086091</stp>
        <tr r="CW298" s="1"/>
      </tp>
      <tp t="s">
        <v>#N/A Requesting Data...3699910278</v>
        <stp/>
        <stp>BDP|13686685793951710264</stp>
        <tr r="CW922" s="1"/>
      </tp>
      <tp t="s">
        <v>#N/A N/A</v>
        <stp/>
        <stp>BDP|15441713279749837382</stp>
        <tr r="AQ1084" s="1"/>
      </tp>
      <tp t="s">
        <v>#N/A N/A</v>
        <stp/>
        <stp>BDP|13855461165438798609</stp>
        <tr r="AQ61" s="1"/>
      </tp>
      <tp t="s">
        <v>#N/A N/A</v>
        <stp/>
        <stp>BDP|11742445933329400082</stp>
        <tr r="AR566" s="1"/>
      </tp>
      <tp t="s">
        <v>#N/A N/A</v>
        <stp/>
        <stp>BDP|16938526092337412217</stp>
        <tr r="AR236" s="1"/>
      </tp>
      <tp t="s">
        <v>#N/A Requesting Data...3899043362</v>
        <stp/>
        <stp>BDP|17266464878663539851</stp>
        <tr r="CR44" s="1"/>
      </tp>
      <tp t="s">
        <v>#N/A Requesting Data...2724208970</v>
        <stp/>
        <stp>BDP|16437054589163067246</stp>
        <tr r="CV235" s="1"/>
      </tp>
      <tp t="s">
        <v>#N/A Requesting Data...3119705517</v>
        <stp/>
        <stp>BDP|17131612890137501095</stp>
        <tr r="CS851" s="1"/>
      </tp>
      <tp t="s">
        <v>#N/A N/A</v>
        <stp/>
        <stp>BDP|16910954656994518139</stp>
        <tr r="AR710" s="1"/>
      </tp>
      <tp t="s">
        <v>#N/A Requesting Data...3722134447</v>
        <stp/>
        <stp>BDP|12369148946790674885</stp>
        <tr r="CT728" s="1"/>
      </tp>
      <tp t="s">
        <v>#N/A N/A</v>
        <stp/>
        <stp>BDP|10989234612668072477</stp>
        <tr r="AR1091" s="1"/>
      </tp>
      <tp t="s">
        <v>#N/A Requesting Data...3859722248</v>
        <stp/>
        <stp>BDP|14852645432248732668</stp>
        <tr r="CT738" s="1"/>
      </tp>
      <tp t="s">
        <v>#N/A Requesting Data...2987298311</v>
        <stp/>
        <stp>BDP|10791937734102906767</stp>
        <tr r="CW164" s="1"/>
      </tp>
      <tp t="s">
        <v>#N/A Requesting Data...3238060445</v>
        <stp/>
        <stp>BDP|15159811618850606313</stp>
        <tr r="CS245" s="1"/>
      </tp>
      <tp t="s">
        <v>#N/A Requesting Data...3225156686</v>
        <stp/>
        <stp>BDP|13831998450726838660</stp>
        <tr r="CT879" s="1"/>
      </tp>
      <tp t="s">
        <v>#N/A N/A</v>
        <stp/>
        <stp>BDP|12610192071543601878</stp>
        <tr r="AQ937" s="1"/>
      </tp>
      <tp t="s">
        <v>#N/A N/A</v>
        <stp/>
        <stp>BDP|13908979957100100076</stp>
        <tr r="AR974" s="1"/>
      </tp>
      <tp t="s">
        <v>#N/A Requesting Data...2994876947</v>
        <stp/>
        <stp>BDP|14052877130136898607</stp>
        <tr r="CU816" s="1"/>
      </tp>
      <tp t="s">
        <v>#N/A N/A</v>
        <stp/>
        <stp>BDP|10040736567887257992</stp>
        <tr r="AQ588" s="1"/>
      </tp>
      <tp t="s">
        <v>#N/A Requesting Data...2806494412</v>
        <stp/>
        <stp>BDP|13177767376638736498</stp>
        <tr r="CT355" s="1"/>
      </tp>
      <tp t="s">
        <v>#N/A Requesting Data...3114851159</v>
        <stp/>
        <stp>BDP|10720304269842540846</stp>
        <tr r="CU534" s="1"/>
      </tp>
      <tp t="s">
        <v>#N/A Requesting Data...2995917094</v>
        <stp/>
        <stp>BDP|10595770689078630829</stp>
        <tr r="CV637" s="1"/>
      </tp>
      <tp t="s">
        <v>#N/A N/A</v>
        <stp/>
        <stp>BDP|11812323855809119118</stp>
        <tr r="AS542" s="1"/>
      </tp>
      <tp t="s">
        <v>#N/A Requesting Data...2939103864</v>
        <stp/>
        <stp>BDP|12947903861084205654</stp>
        <tr r="CV216" s="1"/>
      </tp>
      <tp t="s">
        <v>#N/A Requesting Data...3826413686</v>
        <stp/>
        <stp>BDP|15304149158389198711</stp>
        <tr r="CT1057" s="1"/>
      </tp>
      <tp t="s">
        <v>#N/A Requesting Data...3882371961</v>
        <stp/>
        <stp>BDP|17478897430021501270</stp>
        <tr r="CR109" s="1"/>
      </tp>
      <tp t="s">
        <v>#N/A Requesting Data...4256609493</v>
        <stp/>
        <stp>BDP|14333683487646246315</stp>
        <tr r="CW728" s="1"/>
      </tp>
      <tp t="s">
        <v>#N/A Requesting Data...3571437674</v>
        <stp/>
        <stp>BDP|10621603493229360993</stp>
        <tr r="CU1116" s="1"/>
      </tp>
      <tp t="s">
        <v>#N/A Requesting Data...2843862996</v>
        <stp/>
        <stp>BDP|17100920837056250490</stp>
        <tr r="CU1153" s="1"/>
      </tp>
      <tp t="s">
        <v>#N/A Requesting Data...3102589787</v>
        <stp/>
        <stp>BDP|13520055615214831923</stp>
        <tr r="CS671" s="1"/>
      </tp>
      <tp t="s">
        <v>#N/A Requesting Data...3262789832</v>
        <stp/>
        <stp>BDP|11339041599513943487</stp>
        <tr r="CV881" s="1"/>
      </tp>
      <tp t="s">
        <v>#N/A Requesting Data...4129545974</v>
        <stp/>
        <stp>BDP|10113667143849233499</stp>
        <tr r="CR897" s="1"/>
      </tp>
      <tp t="s">
        <v>#N/A Requesting Data...4164924336</v>
        <stp/>
        <stp>BDP|16900005591891771110</stp>
        <tr r="CV998" s="1"/>
      </tp>
      <tp t="s">
        <v>#N/A Requesting Data...3523281110</v>
        <stp/>
        <stp>BDP|15797746679512664824</stp>
        <tr r="CU710" s="1"/>
      </tp>
      <tp t="s">
        <v>#N/A Requesting Data...2874675386</v>
        <stp/>
        <stp>BDP|12988667165449200465</stp>
        <tr r="CS457" s="1"/>
      </tp>
      <tp t="s">
        <v>#N/A Requesting Data...3860384783</v>
        <stp/>
        <stp>BDP|15096071738639645074</stp>
        <tr r="CT403" s="1"/>
      </tp>
      <tp t="s">
        <v>#N/A Requesting Data...3440275785</v>
        <stp/>
        <stp>BDP|17880849930161389216</stp>
        <tr r="CT978" s="1"/>
      </tp>
      <tp t="s">
        <v>#N/A N/A</v>
        <stp/>
        <stp>BDP|16284694100138132743</stp>
        <tr r="AQ1058" s="1"/>
      </tp>
      <tp t="s">
        <v>#N/A Requesting Data...2890668274</v>
        <stp/>
        <stp>BDP|10084881934691353519</stp>
        <tr r="CW184" s="1"/>
      </tp>
      <tp t="s">
        <v>#N/A Requesting Data...3333263788</v>
        <stp/>
        <stp>BDP|15950885369196521231</stp>
        <tr r="CS7" s="1"/>
      </tp>
      <tp t="s">
        <v>#N/A N/A</v>
        <stp/>
        <stp>BDP|12444881566033537014</stp>
        <tr r="AS994" s="1"/>
      </tp>
      <tp t="s">
        <v>#N/A N/A</v>
        <stp/>
        <stp>BDP|17759302215293819945</stp>
        <tr r="AR728" s="1"/>
      </tp>
      <tp t="s">
        <v>#N/A N/A</v>
        <stp/>
        <stp>BDP|17998125833918671203</stp>
        <tr r="AR674" s="1"/>
      </tp>
      <tp t="s">
        <v>#N/A N/A</v>
        <stp/>
        <stp>BDP|12743293519896891811</stp>
        <tr r="AR678" s="1"/>
      </tp>
      <tp t="s">
        <v>#N/A Requesting Data...3272797545</v>
        <stp/>
        <stp>BDP|15052515199266549032</stp>
        <tr r="CW933" s="1"/>
      </tp>
      <tp t="s">
        <v>#N/A Requesting Data...3037601129</v>
        <stp/>
        <stp>BDP|12931066144239296085</stp>
        <tr r="CS53" s="1"/>
      </tp>
      <tp t="s">
        <v>#N/A Requesting Data...3989653695</v>
        <stp/>
        <stp>BDP|18324148839583948661</stp>
        <tr r="CS992" s="1"/>
      </tp>
      <tp t="s">
        <v>#N/A Requesting Data...2948104380</v>
        <stp/>
        <stp>BDP|18258812985957420036</stp>
        <tr r="CU120" s="1"/>
      </tp>
      <tp t="s">
        <v>#N/A Requesting Data...3847732853</v>
        <stp/>
        <stp>BDP|18053580568752692675</stp>
        <tr r="CU1045" s="1"/>
      </tp>
      <tp t="s">
        <v>#N/A Requesting Data...3878473675</v>
        <stp/>
        <stp>BDP|12559930450202220358</stp>
        <tr r="CT134" s="1"/>
      </tp>
      <tp t="s">
        <v>#N/A N/A</v>
        <stp/>
        <stp>BDP|15717300986677721678</stp>
        <tr r="AS333" s="1"/>
      </tp>
      <tp t="s">
        <v>#N/A N/A</v>
        <stp/>
        <stp>BDP|10988140489125368362</stp>
        <tr r="AS493" s="1"/>
      </tp>
      <tp t="s">
        <v>#N/A Requesting Data...3762183822</v>
        <stp/>
        <stp>BDP|10729452993382733073</stp>
        <tr r="CV231" s="1"/>
      </tp>
      <tp t="s">
        <v>#N/A Requesting Data...3360516597</v>
        <stp/>
        <stp>BDP|15994622673263187882</stp>
        <tr r="CT971" s="1"/>
      </tp>
      <tp t="s">
        <v>#N/A Requesting Data...3066398517</v>
        <stp/>
        <stp>BDP|16974210468449888499</stp>
        <tr r="CU794" s="1"/>
      </tp>
      <tp t="s">
        <v>#N/A N/A</v>
        <stp/>
        <stp>BDP|13165961831246653012</stp>
        <tr r="AS207" s="1"/>
      </tp>
      <tp t="s">
        <v>#N/A N/A</v>
        <stp/>
        <stp>BDP|11158931722765707063</stp>
        <tr r="AS216" s="1"/>
      </tp>
      <tp t="s">
        <v>#N/A N/A</v>
        <stp/>
        <stp>BDP|15775049207958502207</stp>
        <tr r="AQ1065" s="1"/>
      </tp>
      <tp t="s">
        <v>#N/A Requesting Data...3783147161</v>
        <stp/>
        <stp>BDP|17809073960388950672</stp>
        <tr r="CR994" s="1"/>
      </tp>
      <tp t="s">
        <v>#N/A N/A</v>
        <stp/>
        <stp>BDP|17377918549051900438</stp>
        <tr r="AQ469" s="1"/>
      </tp>
      <tp t="s">
        <v>#N/A N/A</v>
        <stp/>
        <stp>BDP|15123555212668535625</stp>
        <tr r="AQ988" s="1"/>
      </tp>
      <tp t="s">
        <v>#N/A Requesting Data...3386656053</v>
        <stp/>
        <stp>BDP|17057921828533953022</stp>
        <tr r="CT113" s="1"/>
      </tp>
      <tp t="s">
        <v>#N/A N/A</v>
        <stp/>
        <stp>BDP|15615644294756716305</stp>
        <tr r="AQ391" s="1"/>
      </tp>
      <tp t="s">
        <v>#N/A N/A</v>
        <stp/>
        <stp>BDP|10247253722696010945</stp>
        <tr r="AR518" s="1"/>
      </tp>
      <tp t="s">
        <v>#N/A Requesting Data...3706064960</v>
        <stp/>
        <stp>BDP|13469766337750647827</stp>
        <tr r="CR1115" s="1"/>
      </tp>
      <tp t="s">
        <v>#N/A N/A</v>
        <stp/>
        <stp>BDP|17220579543081426823</stp>
        <tr r="AS1142" s="1"/>
      </tp>
      <tp t="s">
        <v>#N/A Requesting Data...3546572720</v>
        <stp/>
        <stp>BDP|18072023014961212745</stp>
        <tr r="CT855" s="1"/>
      </tp>
      <tp t="s">
        <v>#N/A Requesting Data...3610722843</v>
        <stp/>
        <stp>BDP|14693966270193408646</stp>
        <tr r="CR725" s="1"/>
      </tp>
      <tp t="s">
        <v>#N/A N/A</v>
        <stp/>
        <stp>BDP|18220358178584933763</stp>
        <tr r="AQ546" s="1"/>
      </tp>
      <tp t="s">
        <v>#N/A N/A</v>
        <stp/>
        <stp>BDP|18239411158115845339</stp>
        <tr r="AS166" s="1"/>
      </tp>
      <tp t="s">
        <v>#N/A Requesting Data...3835771067</v>
        <stp/>
        <stp>BDP|17657619166789722165</stp>
        <tr r="CV724" s="1"/>
      </tp>
      <tp t="s">
        <v>#N/A N/A</v>
        <stp/>
        <stp>BDP|12873696902272223912</stp>
        <tr r="AR853" s="1"/>
      </tp>
      <tp t="s">
        <v>#N/A Requesting Data...3864652743</v>
        <stp/>
        <stp>BDP|17226753231735374952</stp>
        <tr r="CV976" s="1"/>
      </tp>
      <tp t="s">
        <v>#N/A Requesting Data...3834898824</v>
        <stp/>
        <stp>BDP|16781848295699016166</stp>
        <tr r="CS553" s="1"/>
      </tp>
      <tp t="s">
        <v>#N/A Requesting Data...3550305475</v>
        <stp/>
        <stp>BDP|13755827857610411165</stp>
        <tr r="CV188" s="1"/>
      </tp>
      <tp t="s">
        <v>#N/A Requesting Data...4022919864</v>
        <stp/>
        <stp>BDP|12955236694161778792</stp>
        <tr r="CT1008" s="1"/>
      </tp>
      <tp t="s">
        <v>#N/A N/A</v>
        <stp/>
        <stp>BDP|18148071615943785543</stp>
        <tr r="AS450" s="1"/>
      </tp>
      <tp t="s">
        <v>#N/A N/A</v>
        <stp/>
        <stp>BDP|11480115425828048506</stp>
        <tr r="AS349" s="1"/>
      </tp>
      <tp t="s">
        <v>#N/A Requesting Data...3624558016</v>
        <stp/>
        <stp>BDP|12059834638010902627</stp>
        <tr r="CU183" s="1"/>
      </tp>
      <tp t="s">
        <v>#N/A N/A</v>
        <stp/>
        <stp>BDP|10399790785207967768</stp>
        <tr r="AQ168" s="1"/>
      </tp>
      <tp t="s">
        <v>#N/A N/A</v>
        <stp/>
        <stp>BDP|17962972342472962752</stp>
        <tr r="AQ904" s="1"/>
      </tp>
      <tp t="s">
        <v>#N/A Requesting Data...4083934623</v>
        <stp/>
        <stp>BDP|15609755260178969398</stp>
        <tr r="CV1020" s="1"/>
      </tp>
      <tp t="s">
        <v>#N/A N/A</v>
        <stp/>
        <stp>BDP|15924955704504815739</stp>
        <tr r="AR1207" s="1"/>
      </tp>
      <tp t="s">
        <v>#N/A N/A</v>
        <stp/>
        <stp>BDP|12264406597109582933</stp>
        <tr r="AQ330" s="1"/>
      </tp>
      <tp t="s">
        <v>#N/A N/A</v>
        <stp/>
        <stp>BDP|17959185233283191901</stp>
        <tr r="AQ739" s="1"/>
      </tp>
      <tp t="s">
        <v>#N/A Requesting Data...4025503789</v>
        <stp/>
        <stp>BDP|13275911933455733348</stp>
        <tr r="CS60" s="1"/>
      </tp>
      <tp t="s">
        <v>#N/A Requesting Data...4200865743</v>
        <stp/>
        <stp>BDP|16063870077421722749</stp>
        <tr r="CS1197" s="1"/>
      </tp>
      <tp t="s">
        <v>#N/A N/A</v>
        <stp/>
        <stp>BDP|10717242447070789903</stp>
        <tr r="AS1118" s="1"/>
      </tp>
      <tp t="s">
        <v>#N/A N/A</v>
        <stp/>
        <stp>BDP|15652849702965587765</stp>
        <tr r="AR1158" s="1"/>
      </tp>
      <tp t="s">
        <v>#N/A Requesting Data...3607547128</v>
        <stp/>
        <stp>BDP|17260672494106640149</stp>
        <tr r="CU550" s="1"/>
      </tp>
      <tp t="s">
        <v>#N/A Requesting Data...3769441727</v>
        <stp/>
        <stp>BDP|10295385278668013313</stp>
        <tr r="CR480" s="1"/>
      </tp>
      <tp t="s">
        <v>#N/A Requesting Data...4072119401</v>
        <stp/>
        <stp>BDP|10033558548799773795</stp>
        <tr r="CS549" s="1"/>
      </tp>
      <tp t="s">
        <v>#N/A Requesting Data...4026214952</v>
        <stp/>
        <stp>BDP|18373597259927366031</stp>
        <tr r="CS756" s="1"/>
      </tp>
      <tp t="s">
        <v>#N/A Requesting Data...3839701357</v>
        <stp/>
        <stp>BDP|14739746410134003908</stp>
        <tr r="CR1173" s="1"/>
      </tp>
      <tp t="s">
        <v>#N/A Requesting Data...4168341078</v>
        <stp/>
        <stp>BDP|14973891031514376418</stp>
        <tr r="CV594" s="1"/>
      </tp>
      <tp t="s">
        <v>#N/A Requesting Data...3838309964</v>
        <stp/>
        <stp>BDP|15173008557218578709</stp>
        <tr r="CU208" s="1"/>
      </tp>
      <tp t="s">
        <v>#N/A Requesting Data...3971341928</v>
        <stp/>
        <stp>BDP|10015067495665355336</stp>
        <tr r="CV290" s="1"/>
      </tp>
      <tp t="s">
        <v>#N/A Requesting Data...4197536926</v>
        <stp/>
        <stp>BDP|17270985239954395633</stp>
        <tr r="CS85" s="1"/>
      </tp>
      <tp t="s">
        <v>#N/A Requesting Data...3980756265</v>
        <stp/>
        <stp>BDP|14757273001378779155</stp>
        <tr r="CT624" s="1"/>
      </tp>
      <tp t="s">
        <v>#N/A Requesting Data...3614420286</v>
        <stp/>
        <stp>BDP|16309680600109846602</stp>
        <tr r="CS214" s="1"/>
      </tp>
      <tp t="s">
        <v>#N/A Requesting Data...3877011718</v>
        <stp/>
        <stp>BDP|18148449536711748178</stp>
        <tr r="CR820" s="1"/>
      </tp>
      <tp t="s">
        <v>#N/A Requesting Data...3719123983</v>
        <stp/>
        <stp>BDP|13030414418781955831</stp>
        <tr r="CT75" s="1"/>
      </tp>
      <tp t="s">
        <v>#N/A Requesting Data...3906261684</v>
        <stp/>
        <stp>BDP|13609911447831679044</stp>
        <tr r="CW152" s="1"/>
      </tp>
      <tp t="s">
        <v>#N/A Requesting Data...3815826553</v>
        <stp/>
        <stp>BDP|17955259539420054972</stp>
        <tr r="CV141" s="1"/>
      </tp>
      <tp t="s">
        <v>#N/A Requesting Data...3911583464</v>
        <stp/>
        <stp>BDP|10371558525621066910</stp>
        <tr r="CU654" s="1"/>
      </tp>
      <tp t="s">
        <v>#N/A Requesting Data...4172387121</v>
        <stp/>
        <stp>BDP|12896772728241111944</stp>
        <tr r="CV68" s="1"/>
      </tp>
      <tp t="s">
        <v>#N/A Requesting Data...4249903154</v>
        <stp/>
        <stp>BDP|14641084092876740490</stp>
        <tr r="CS724" s="1"/>
      </tp>
      <tp t="s">
        <v>#N/A Requesting Data...4147052747</v>
        <stp/>
        <stp>BDP|17102536885185632038</stp>
        <tr r="CV426" s="1"/>
      </tp>
      <tp t="s">
        <v>#N/A N/A</v>
        <stp/>
        <stp>BDP|12873800014621758597</stp>
        <tr r="AQ1132" s="1"/>
      </tp>
      <tp t="s">
        <v>#N/A Requesting Data...3935740384</v>
        <stp/>
        <stp>BDP|16779571271092068933</stp>
        <tr r="CW492" s="1"/>
      </tp>
      <tp t="s">
        <v>#N/A Requesting Data...4121663713</v>
        <stp/>
        <stp>BDP|12640841428333836406</stp>
        <tr r="CV417" s="1"/>
      </tp>
      <tp t="s">
        <v>#N/A Requesting Data...4087094648</v>
        <stp/>
        <stp>BDP|12483878951910286023</stp>
        <tr r="CV982" s="1"/>
      </tp>
      <tp t="s">
        <v>#N/A Requesting Data...3820295452</v>
        <stp/>
        <stp>BDP|15168747687056866385</stp>
        <tr r="CT1102" s="1"/>
      </tp>
      <tp t="s">
        <v>#N/A Requesting Data...3876155971</v>
        <stp/>
        <stp>BDP|15783538578780906876</stp>
        <tr r="CU643" s="1"/>
      </tp>
      <tp t="s">
        <v>#N/A Requesting Data...3861291092</v>
        <stp/>
        <stp>BDP|10941146832365472896</stp>
        <tr r="CU444" s="1"/>
      </tp>
      <tp t="s">
        <v>#N/A Requesting Data...4269233739</v>
        <stp/>
        <stp>BDP|11882019480427839131</stp>
        <tr r="CV236" s="1"/>
      </tp>
      <tp t="s">
        <v>#N/A N/A</v>
        <stp/>
        <stp>BDP|18393643594098286035</stp>
        <tr r="AS80" s="1"/>
      </tp>
      <tp t="s">
        <v>#N/A N/A</v>
        <stp/>
        <stp>BDP|16487038306911180826</stp>
        <tr r="AQ1111" s="1"/>
      </tp>
      <tp t="s">
        <v>#N/A N/A</v>
        <stp/>
        <stp>BDP|18268692643217222281</stp>
        <tr r="AS869" s="1"/>
      </tp>
      <tp t="s">
        <v>#N/A N/A</v>
        <stp/>
        <stp>BDP|10329556408709511397</stp>
        <tr r="AS684" s="1"/>
      </tp>
      <tp t="s">
        <v>#N/A N/A</v>
        <stp/>
        <stp>BDP|11346684551714011983</stp>
        <tr r="AS1091" s="1"/>
      </tp>
      <tp t="s">
        <v>#N/A N/A</v>
        <stp/>
        <stp>BDP|15047448710237762862</stp>
        <tr r="AR989" s="1"/>
      </tp>
      <tp t="s">
        <v>#N/A Requesting Data...4212302313</v>
        <stp/>
        <stp>BDP|13027055373452598963</stp>
        <tr r="CU623" s="1"/>
      </tp>
      <tp t="s">
        <v>#N/A N/A</v>
        <stp/>
        <stp>BDP|17206528205725470841</stp>
        <tr r="AQ362" s="1"/>
      </tp>
      <tp t="s">
        <v>#N/A Requesting Data...4064709447</v>
        <stp/>
        <stp>BDP|12786972774727860492</stp>
        <tr r="CS340" s="1"/>
      </tp>
      <tp t="s">
        <v>#N/A Requesting Data...4259327491</v>
        <stp/>
        <stp>BDP|13662489169178147633</stp>
        <tr r="CT907" s="1"/>
      </tp>
      <tp t="s">
        <v>#N/A Requesting Data...3853296956</v>
        <stp/>
        <stp>BDP|17727051983324504418</stp>
        <tr r="CT868" s="1"/>
      </tp>
      <tp t="s">
        <v>#N/A Requesting Data...4294449263</v>
        <stp/>
        <stp>BDP|12592746441907764928</stp>
        <tr r="CV531" s="1"/>
      </tp>
      <tp t="s">
        <v>#N/A Requesting Data...4049073348</v>
        <stp/>
        <stp>BDP|16371813537035570752</stp>
        <tr r="CS745" s="1"/>
      </tp>
      <tp t="s">
        <v>#N/A Requesting Data...3940244393</v>
        <stp/>
        <stp>BDP|16568911111167558652</stp>
        <tr r="CR691" s="1"/>
      </tp>
      <tp t="s">
        <v>#N/A Requesting Data...4128919616</v>
        <stp/>
        <stp>BDP|17562161082635547414</stp>
        <tr r="CR533" s="1"/>
      </tp>
      <tp t="s">
        <v>#N/A N/A</v>
        <stp/>
        <stp>BDP|12017356999564868315</stp>
        <tr r="AR536" s="1"/>
      </tp>
      <tp t="s">
        <v>#N/A N/A</v>
        <stp/>
        <stp>BDP|17645652740793031962</stp>
        <tr r="AR509" s="1"/>
      </tp>
      <tp t="s">
        <v>#N/A Requesting Data...4095823976</v>
        <stp/>
        <stp>BDP|18181148217826190161</stp>
        <tr r="CR553" s="1"/>
      </tp>
      <tp t="s">
        <v>#N/A Requesting Data...4157501746</v>
        <stp/>
        <stp>BDP|17305098187923056384</stp>
        <tr r="CV247" s="1"/>
      </tp>
      <tp t="s">
        <v>#N/A Requesting Data...4051768153</v>
        <stp/>
        <stp>BDP|12578437913098534054</stp>
        <tr r="CW431" s="1"/>
      </tp>
      <tp t="s">
        <v>#N/A Requesting Data...4243729409</v>
        <stp/>
        <stp>BDP|13249063913225508873</stp>
        <tr r="CW131" s="1"/>
      </tp>
      <tp t="s">
        <v>#N/A Requesting Data...4091035619</v>
        <stp/>
        <stp>BDP|18295016076972027202</stp>
        <tr r="CU644" s="1"/>
      </tp>
      <tp t="s">
        <v>#N/A Requesting Data...3992895157</v>
        <stp/>
        <stp>BDP|13561960474920183231</stp>
        <tr r="CU1064" s="1"/>
      </tp>
      <tp t="s">
        <v>#N/A N/A</v>
        <stp/>
        <stp>BDP|11278416749128734686</stp>
        <tr r="AS782" s="1"/>
      </tp>
      <tp t="s">
        <v>#N/A N/A</v>
        <stp/>
        <stp>BDP|15518959261945014045</stp>
        <tr r="AQ703" s="1"/>
      </tp>
      <tp t="s">
        <v>#N/A Requesting Data...4097835440</v>
        <stp/>
        <stp>BDP|11181739609969649088</stp>
        <tr r="CV989" s="1"/>
      </tp>
      <tp t="s">
        <v>#N/A Requesting Data...4063607184</v>
        <stp/>
        <stp>BDP|18227923684581364739</stp>
        <tr r="CU1131" s="1"/>
      </tp>
      <tp t="s">
        <v>#N/A N/A</v>
        <stp/>
        <stp>BDP|17725332328168099183</stp>
        <tr r="AS809" s="1"/>
      </tp>
      <tp t="s">
        <v>#N/A Requesting Data...4053137258</v>
        <stp/>
        <stp>BDP|13857898147413301310</stp>
        <tr r="CV686" s="1"/>
      </tp>
      <tp t="s">
        <v>#N/A N/A</v>
        <stp/>
        <stp>BDP|14916940438243336228</stp>
        <tr r="AR1139" s="1"/>
      </tp>
      <tp t="s">
        <v>#N/A Requesting Data...4036126965</v>
        <stp/>
        <stp>BDP|10322549893430374337</stp>
        <tr r="CU453" s="1"/>
      </tp>
      <tp t="s">
        <v>#N/A Requesting Data...4024160725</v>
        <stp/>
        <stp>BDP|13784676353706144962</stp>
        <tr r="CT845" s="1"/>
      </tp>
      <tp t="s">
        <v>#N/A N/A</v>
        <stp/>
        <stp>BDP|11792446964339361504</stp>
        <tr r="AQ354" s="1"/>
      </tp>
      <tp t="s">
        <v>#N/A Requesting Data...4177081065</v>
        <stp/>
        <stp>BDP|10322470391906004415</stp>
        <tr r="CU53" s="1"/>
      </tp>
      <tp t="s">
        <v>#N/A Requesting Data...4160765605</v>
        <stp/>
        <stp>BDP|13318760405398526312</stp>
        <tr r="CT980" s="1"/>
      </tp>
      <tp t="s">
        <v>#N/A Requesting Data...4175963682</v>
        <stp/>
        <stp>BDP|15376445601569245702</stp>
        <tr r="CR522" s="1"/>
      </tp>
      <tp t="s">
        <v>#N/A N/A</v>
        <stp/>
        <stp>BDP|17797060202958712001</stp>
        <tr r="AS281" s="1"/>
      </tp>
      <tp t="s">
        <v>#N/A Requesting Data...4192019789</v>
        <stp/>
        <stp>BDP|12610731751397932896</stp>
        <tr r="CV217" s="1"/>
      </tp>
      <tp t="s">
        <v>#N/A Requesting Data...4237403035</v>
        <stp/>
        <stp>BDP|17321877215254464517</stp>
        <tr r="CS314" s="1"/>
      </tp>
      <tp t="s">
        <v>#N/A Requesting Data...4218108470</v>
        <stp/>
        <stp>BDP|16109928359417993270</stp>
        <tr r="CR472" s="1"/>
      </tp>
      <tp t="s">
        <v>#N/A Requesting Data...4234451556</v>
        <stp/>
        <stp>BDP|16666333393735151632</stp>
        <tr r="CS730" s="1"/>
      </tp>
      <tp t="s">
        <v>#N/A Requesting Data...4252541753</v>
        <stp/>
        <stp>BDP|11039107287765265211</stp>
        <tr r="CV85" s="1"/>
      </tp>
      <tp t="s">
        <v>#N/A N/A</v>
        <stp/>
        <stp>BDP|15226003585257356502</stp>
        <tr r="AR619" s="1"/>
      </tp>
      <tp t="s">
        <v>#N/A Requesting Data...4239115011</v>
        <stp/>
        <stp>BDP|13794670707693059901</stp>
        <tr r="CV186" s="1"/>
      </tp>
      <tp t="s">
        <v>#N/A Requesting Data...4215477199</v>
        <stp/>
        <stp>BDP|17896487437328076700</stp>
        <tr r="CW149" s="1"/>
      </tp>
      <tp t="s">
        <v>#N/A N/A</v>
        <stp/>
        <stp>BDP|16158242592884264623</stp>
        <tr r="AS1189" s="1"/>
      </tp>
      <tp t="s">
        <v>#N/A Requesting Data...4269537287</v>
        <stp/>
        <stp>BDP|16230898045842851718</stp>
        <tr r="CT25" s="1"/>
      </tp>
      <tp t="s">
        <v>#N/A N/A</v>
        <stp/>
        <stp>BDP|13481821061641672366</stp>
        <tr r="AS8" s="1"/>
      </tp>
      <tp t="s">
        <v>#N/A Requesting Data...4283415541</v>
        <stp/>
        <stp>BDP|13239155080034005104</stp>
        <tr r="CV623" s="1"/>
      </tp>
      <tp t="s">
        <v>#N/A Requesting Data...3695336495</v>
        <stp/>
        <stp>BDP|12313937621680764617</stp>
        <tr r="CR629" s="1"/>
      </tp>
      <tp t="s">
        <v>#N/A Requesting Data...3460281694</v>
        <stp/>
        <stp>BDP|10391165121279578569</stp>
        <tr r="CV764" s="1"/>
      </tp>
      <tp t="s">
        <v>#N/A Requesting Data...1863173088</v>
        <stp/>
        <stp>BDP|17925546813428018496</stp>
        <tr r="CR1067" s="1"/>
      </tp>
      <tp t="s">
        <v>#N/A Requesting Data...140586887</v>
        <stp/>
        <stp>BDP|11047114206636456945</stp>
        <tr r="CS677" s="1"/>
      </tp>
      <tp t="s">
        <v>#N/A Requesting Data...293762155</v>
        <stp/>
        <stp>BDP|17597579092687607313</stp>
        <tr r="CT286" s="1"/>
      </tp>
      <tp t="s">
        <v>#N/A Requesting Data...3034085231</v>
        <stp/>
        <stp>BDP|12578974241523353376</stp>
        <tr r="CR756" s="1"/>
      </tp>
      <tp t="s">
        <v>#N/A N/A</v>
        <stp/>
        <stp>BDP|16475467625849941699</stp>
        <tr r="AS382" s="1"/>
      </tp>
      <tp t="s">
        <v>#N/A Requesting Data...2701803690</v>
        <stp/>
        <stp>BDP|14269567644238505227</stp>
        <tr r="CT270" s="1"/>
      </tp>
      <tp t="s">
        <v>#N/A N/A</v>
        <stp/>
        <stp>BDP|16407946352771269473</stp>
        <tr r="AR800" s="1"/>
      </tp>
      <tp t="s">
        <v>#N/A N/A</v>
        <stp/>
        <stp>BDP|15003517687094084304</stp>
        <tr r="AQ733" s="1"/>
      </tp>
      <tp t="s">
        <v>#N/A N/A</v>
        <stp/>
        <stp>BDP|15734202122843534960</stp>
        <tr r="AR1209" s="1"/>
      </tp>
      <tp t="s">
        <v>#N/A Requesting Data...2383364305</v>
        <stp/>
        <stp>BDP|13975625428260385862</stp>
        <tr r="CW128" s="1"/>
      </tp>
      <tp t="s">
        <v>#N/A Requesting Data...3584637928</v>
        <stp/>
        <stp>BDP|14577835726611555038</stp>
        <tr r="CT1063" s="1"/>
      </tp>
      <tp t="s">
        <v>#N/A Requesting Data...361644044</v>
        <stp/>
        <stp>BDP|18379797205178989806</stp>
        <tr r="CR168" s="1"/>
      </tp>
      <tp t="s">
        <v>#N/A Requesting Data...3911919715</v>
        <stp/>
        <stp>BDP|10996948508372157428</stp>
        <tr r="CT1155" s="1"/>
      </tp>
      <tp t="s">
        <v>#N/A N/A</v>
        <stp/>
        <stp>BDP|11456525391723492152</stp>
        <tr r="AQ1152" s="1"/>
      </tp>
      <tp t="s">
        <v>#N/A Requesting Data...1650958019</v>
        <stp/>
        <stp>BDP|16593251496953505152</stp>
        <tr r="CT913" s="1"/>
      </tp>
      <tp t="s">
        <v>#N/A Requesting Data...1409468887</v>
        <stp/>
        <stp>BDP|11786871275175125429</stp>
        <tr r="CR660" s="1"/>
      </tp>
      <tp t="s">
        <v>#N/A Requesting Data...3873649132</v>
        <stp/>
        <stp>BDP|17388035616330647968</stp>
        <tr r="CW996" s="1"/>
      </tp>
      <tp t="s">
        <v>#N/A Requesting Data...3942283905</v>
        <stp/>
        <stp>BDP|15468379159878539496</stp>
        <tr r="CU1187" s="1"/>
      </tp>
      <tp t="s">
        <v>#N/A N/A</v>
        <stp/>
        <stp>BDP|13768529280465240418</stp>
        <tr r="AR366" s="1"/>
      </tp>
      <tp t="s">
        <v>#N/A Requesting Data...317009248</v>
        <stp/>
        <stp>BDP|14422601192100811486</stp>
        <tr r="CU1170" s="1"/>
      </tp>
      <tp t="s">
        <v>#N/A N/A</v>
        <stp/>
        <stp>BDP|13406627486347686508</stp>
        <tr r="AQ8" s="1"/>
      </tp>
      <tp t="s">
        <v>#N/A Requesting Data...3531706256</v>
        <stp/>
        <stp>BDP|11550608266008300597</stp>
        <tr r="CS614" s="1"/>
      </tp>
      <tp t="s">
        <v>#N/A Requesting Data...540896146</v>
        <stp/>
        <stp>BDP|15457152581904078490</stp>
        <tr r="CW207" s="1"/>
      </tp>
      <tp t="s">
        <v>#N/A Requesting Data...1202950309</v>
        <stp/>
        <stp>BDP|18300388867572259370</stp>
        <tr r="CS983" s="1"/>
      </tp>
      <tp t="s">
        <v>#N/A N/A</v>
        <stp/>
        <stp>BDP|13655940934374936168</stp>
        <tr r="AS201" s="1"/>
      </tp>
      <tp t="s">
        <v>#N/A Requesting Data...917731590</v>
        <stp/>
        <stp>BDP|16056868519945001669</stp>
        <tr r="CR484" s="1"/>
      </tp>
      <tp t="s">
        <v>#N/A Requesting Data...3671595792</v>
        <stp/>
        <stp>BDP|13943699845608987550</stp>
        <tr r="CR447" s="1"/>
      </tp>
      <tp t="s">
        <v>#N/A Requesting Data...1289232607</v>
        <stp/>
        <stp>BDP|18034214334281430487</stp>
        <tr r="CR320" s="1"/>
      </tp>
      <tp t="s">
        <v>#N/A Requesting Data...4038237743</v>
        <stp/>
        <stp>BDP|17543994413005092668</stp>
        <tr r="CU25" s="1"/>
      </tp>
      <tp t="s">
        <v>#N/A N/A</v>
        <stp/>
        <stp>BDP|15448057609650014914</stp>
        <tr r="AQ547" s="1"/>
      </tp>
      <tp t="s">
        <v>#N/A Requesting Data...1189464326</v>
        <stp/>
        <stp>BDP|15487439794055923133</stp>
        <tr r="CR299" s="1"/>
      </tp>
      <tp t="s">
        <v>#N/A Requesting Data...791927131</v>
        <stp/>
        <stp>BDP|13154899544955554600</stp>
        <tr r="CS889" s="1"/>
      </tp>
      <tp t="s">
        <v>#N/A Requesting Data...3745273420</v>
        <stp/>
        <stp>BDP|11116436909969610049</stp>
        <tr r="CS1103" s="1"/>
      </tp>
      <tp t="s">
        <v>#N/A N/A</v>
        <stp/>
        <stp>BDP|10081580590983242330</stp>
        <tr r="AQ1203" s="1"/>
      </tp>
      <tp t="s">
        <v>#N/A Requesting Data...2136888373</v>
        <stp/>
        <stp>BDP|13098753778847671820</stp>
        <tr r="CU730" s="1"/>
      </tp>
      <tp t="s">
        <v>#N/A Requesting Data...2977612619</v>
        <stp/>
        <stp>BDP|12970825211117059032</stp>
        <tr r="CT540" s="1"/>
      </tp>
      <tp t="s">
        <v>#N/A Requesting Data...4149351348</v>
        <stp/>
        <stp>BDP|15221614064011981865</stp>
        <tr r="CU920" s="1"/>
      </tp>
      <tp t="s">
        <v>#N/A N/A</v>
        <stp/>
        <stp>BDP|16723446888735482371</stp>
        <tr r="AR570" s="1"/>
      </tp>
      <tp t="s">
        <v>#N/A N/A</v>
        <stp/>
        <stp>BDP|15947959460603639521</stp>
        <tr r="AQ255" s="1"/>
      </tp>
      <tp t="s">
        <v>#N/A N/A</v>
        <stp/>
        <stp>BDP|13585684422383777806</stp>
        <tr r="AS57" s="1"/>
      </tp>
      <tp t="s">
        <v>#N/A Requesting Data...3924602911</v>
        <stp/>
        <stp>BDP|15962037490452512277</stp>
        <tr r="CS289" s="1"/>
      </tp>
      <tp t="s">
        <v>#N/A Requesting Data...1170303367</v>
        <stp/>
        <stp>BDP|13744382870152733905</stp>
        <tr r="CV730" s="1"/>
      </tp>
      <tp t="s">
        <v>#N/A Requesting Data...2942652647</v>
        <stp/>
        <stp>BDP|18256791144993188465</stp>
        <tr r="CT6" s="1"/>
      </tp>
      <tp t="s">
        <v>#N/A Requesting Data...620741076</v>
        <stp/>
        <stp>BDP|17541225594361379181</stp>
        <tr r="CV923" s="1"/>
      </tp>
      <tp t="s">
        <v>#N/A N/A</v>
        <stp/>
        <stp>BDP|13033934605656493093</stp>
        <tr r="AQ1105" s="1"/>
      </tp>
      <tp t="s">
        <v>#N/A Requesting Data...2578290336</v>
        <stp/>
        <stp>BDP|11152058621427632884</stp>
        <tr r="CV692" s="1"/>
      </tp>
      <tp t="s">
        <v>#N/A N/A</v>
        <stp/>
        <stp>BDP|18332720043543069492</stp>
        <tr r="AS497" s="1"/>
      </tp>
      <tp t="s">
        <v>#N/A Requesting Data...4239096549</v>
        <stp/>
        <stp>BDP|14570320630329502195</stp>
        <tr r="CS34" s="1"/>
      </tp>
      <tp t="s">
        <v>#N/A N/A</v>
        <stp/>
        <stp>BDP|16648099910498359378</stp>
        <tr r="AQ1026" s="1"/>
      </tp>
      <tp t="s">
        <v>#N/A Requesting Data...2368701075</v>
        <stp/>
        <stp>BDP|18156044145807257786</stp>
        <tr r="CT200" s="1"/>
      </tp>
      <tp t="s">
        <v>#N/A Requesting Data...2100712800</v>
        <stp/>
        <stp>BDP|16832932007906061567</stp>
        <tr r="CW130" s="1"/>
      </tp>
      <tp t="s">
        <v>#N/A Requesting Data...649097410</v>
        <stp/>
        <stp>BDP|13991224802404509966</stp>
        <tr r="CS963" s="1"/>
      </tp>
      <tp t="s">
        <v>#N/A Requesting Data...2864699231</v>
        <stp/>
        <stp>BDP|18393260619866370159</stp>
        <tr r="CS356" s="1"/>
      </tp>
      <tp t="s">
        <v>#N/A Requesting Data...1933702546</v>
        <stp/>
        <stp>BDP|17776529750793620895</stp>
        <tr r="CU566" s="1"/>
      </tp>
      <tp t="s">
        <v>#N/A N/A</v>
        <stp/>
        <stp>BDP|16608242589647692770</stp>
        <tr r="AQ767" s="1"/>
      </tp>
      <tp t="s">
        <v>#N/A Requesting Data...2410290831</v>
        <stp/>
        <stp>BDP|12036172669730331978</stp>
        <tr r="CS837" s="1"/>
      </tp>
      <tp t="s">
        <v>#N/A N/A</v>
        <stp/>
        <stp>BDP|15070416148669589063</stp>
        <tr r="AS391" s="1"/>
      </tp>
      <tp t="s">
        <v>#N/A N/A</v>
        <stp/>
        <stp>BDP|11386436590468360890</stp>
        <tr r="AS154" s="1"/>
      </tp>
      <tp t="s">
        <v>#N/A Requesting Data...2646800189</v>
        <stp/>
        <stp>BDP|11932801027090380779</stp>
        <tr r="CW305" s="1"/>
      </tp>
      <tp t="s">
        <v>#N/A Requesting Data...2249131537</v>
        <stp/>
        <stp>BDP|15370282564729401413</stp>
        <tr r="CR635" s="1"/>
      </tp>
      <tp t="s">
        <v>#N/A Requesting Data...3119301363</v>
        <stp/>
        <stp>BDP|11644694971088575416</stp>
        <tr r="CR5" s="1"/>
      </tp>
      <tp t="s">
        <v>#N/A N/A</v>
        <stp/>
        <stp>BDP|18196786524645295450</stp>
        <tr r="AR55" s="1"/>
      </tp>
      <tp t="s">
        <v>#N/A Requesting Data...4154783746</v>
        <stp/>
        <stp>BDP|12934071844079665363</stp>
        <tr r="CU1080" s="1"/>
      </tp>
      <tp t="s">
        <v>#N/A N/A</v>
        <stp/>
        <stp>BDP|11201329919878557763</stp>
        <tr r="AQ131" s="1"/>
      </tp>
      <tp t="s">
        <v>#N/A Requesting Data...2953191430</v>
        <stp/>
        <stp>BDP|15082354195696361599</stp>
        <tr r="CV296" s="1"/>
      </tp>
      <tp t="s">
        <v>#N/A Requesting Data...1284840776</v>
        <stp/>
        <stp>BDP|15354495280751053407</stp>
        <tr r="CT203" s="1"/>
      </tp>
      <tp t="s">
        <v>#N/A N/A</v>
        <stp/>
        <stp>BDP|16375864441165935374</stp>
        <tr r="AR645" s="1"/>
      </tp>
      <tp t="s">
        <v>#N/A Requesting Data...820002249</v>
        <stp/>
        <stp>BDP|14908075764928626615</stp>
        <tr r="CW355" s="1"/>
      </tp>
      <tp t="s">
        <v>#N/A Requesting Data...3428805008</v>
        <stp/>
        <stp>BDP|10884131610015413921</stp>
        <tr r="CW154" s="1"/>
      </tp>
      <tp t="s">
        <v>#N/A Requesting Data...1119251377</v>
        <stp/>
        <stp>BDP|12517120688905382218</stp>
        <tr r="CR711" s="1"/>
      </tp>
      <tp t="s">
        <v>#N/A Requesting Data...4103938336</v>
        <stp/>
        <stp>BDP|15061680397045199330</stp>
        <tr r="CT1128" s="1"/>
      </tp>
      <tp t="s">
        <v>#N/A Requesting Data...3602505985</v>
        <stp/>
        <stp>BDP|11685144860278694299</stp>
        <tr r="CU755" s="1"/>
      </tp>
      <tp t="s">
        <v>#N/A Requesting Data...2122554161</v>
        <stp/>
        <stp>BDP|15656353288646469428</stp>
        <tr r="CS695" s="1"/>
      </tp>
      <tp t="s">
        <v>#N/A N/A</v>
        <stp/>
        <stp>BDP|17887764560333560964</stp>
        <tr r="AS706" s="1"/>
      </tp>
      <tp t="s">
        <v>#N/A Requesting Data...3053956656</v>
        <stp/>
        <stp>BDP|14639828699141469841</stp>
        <tr r="CV194" s="1"/>
      </tp>
      <tp t="s">
        <v>#N/A Requesting Data...1461591939</v>
        <stp/>
        <stp>BDP|16774955722885907449</stp>
        <tr r="CV222" s="1"/>
      </tp>
      <tp t="s">
        <v>#N/A Requesting Data...2355744569</v>
        <stp/>
        <stp>BDP|15205494630038225645</stp>
        <tr r="CW780" s="1"/>
      </tp>
      <tp t="s">
        <v>#N/A Requesting Data...3385269309</v>
        <stp/>
        <stp>BDP|10352936628243008453</stp>
        <tr r="CW446" s="1"/>
      </tp>
      <tp t="s">
        <v>#N/A Requesting Data...2555930199</v>
        <stp/>
        <stp>BDP|16016817241857455199</stp>
        <tr r="CV330" s="1"/>
      </tp>
      <tp t="s">
        <v>#N/A Requesting Data...1314845532</v>
        <stp/>
        <stp>BDP|13830134188652645487</stp>
        <tr r="CV305" s="1"/>
      </tp>
      <tp t="s">
        <v>#N/A Requesting Data...1595893933</v>
        <stp/>
        <stp>BDP|10830851527785338340</stp>
        <tr r="CT359" s="1"/>
      </tp>
      <tp t="s">
        <v>#N/A N/A</v>
        <stp/>
        <stp>BDP|18109196552403326345</stp>
        <tr r="AR1176" s="1"/>
      </tp>
      <tp t="s">
        <v>#N/A Requesting Data...3130210331</v>
        <stp/>
        <stp>BDP|12856498038571784835</stp>
        <tr r="CW906" s="1"/>
      </tp>
      <tp t="s">
        <v>#N/A Requesting Data...3451060519</v>
        <stp/>
        <stp>BDP|12762188073558770069</stp>
        <tr r="CS708" s="1"/>
      </tp>
      <tp t="s">
        <v>#N/A Requesting Data...3842044888</v>
        <stp/>
        <stp>BDP|11767795082101054313</stp>
        <tr r="CR977" s="1"/>
      </tp>
      <tp t="s">
        <v>#N/A Requesting Data...1758147173</v>
        <stp/>
        <stp>BDP|11429692172835454974</stp>
        <tr r="CU669" s="1"/>
      </tp>
      <tp t="s">
        <v>#N/A Requesting Data...1190463372</v>
        <stp/>
        <stp>BDP|10178028658411468834</stp>
        <tr r="CW488" s="1"/>
      </tp>
      <tp t="s">
        <v>#N/A N/A</v>
        <stp/>
        <stp>BDP|16295082139430712981</stp>
        <tr r="AS28" s="1"/>
      </tp>
      <tp t="s">
        <v>#N/A N/A</v>
        <stp/>
        <stp>BDP|18175352229997518243</stp>
        <tr r="AR194" s="1"/>
      </tp>
      <tp t="s">
        <v>#N/A N/A</v>
        <stp/>
        <stp>BDP|17309351585809722986</stp>
        <tr r="AR979" s="1"/>
      </tp>
      <tp t="s">
        <v>#N/A Requesting Data...1623747303</v>
        <stp/>
        <stp>BDP|11962789752777747881</stp>
        <tr r="CU967" s="1"/>
      </tp>
      <tp t="s">
        <v>#N/A Requesting Data...2199585919</v>
        <stp/>
        <stp>BDP|13446787165777192941</stp>
        <tr r="CU975" s="1"/>
      </tp>
      <tp t="s">
        <v>#N/A Requesting Data...1666364309</v>
        <stp/>
        <stp>BDP|16343989220999137864</stp>
        <tr r="CW648" s="1"/>
      </tp>
      <tp t="s">
        <v>#N/A N/A</v>
        <stp/>
        <stp>BDP|13655133839935054809</stp>
        <tr r="AS305" s="1"/>
      </tp>
      <tp t="s">
        <v>#N/A Requesting Data...1740193364</v>
        <stp/>
        <stp>BDP|15926472914555109976</stp>
        <tr r="CT763" s="1"/>
      </tp>
      <tp t="s">
        <v>#N/A N/A</v>
        <stp/>
        <stp>BDP|13638198804568546628</stp>
        <tr r="AR233" s="1"/>
      </tp>
      <tp t="s">
        <v>#N/A Requesting Data...4158218662</v>
        <stp/>
        <stp>BDP|11558990355593621233</stp>
        <tr r="CV393" s="1"/>
      </tp>
      <tp t="s">
        <v>#N/A Requesting Data...2408484095</v>
        <stp/>
        <stp>BDP|16117910864784135194</stp>
        <tr r="CV104" s="1"/>
      </tp>
      <tp t="s">
        <v>#N/A Requesting Data...2404269191</v>
        <stp/>
        <stp>BDP|10787339652302959837</stp>
        <tr r="CT163" s="1"/>
      </tp>
      <tp t="s">
        <v>#N/A Requesting Data...1551401076</v>
        <stp/>
        <stp>BDP|17317347703219067185</stp>
        <tr r="CR119" s="1"/>
      </tp>
      <tp t="s">
        <v>#N/A N/A</v>
        <stp/>
        <stp>BDP|11916992808232316676</stp>
        <tr r="AR702" s="1"/>
      </tp>
      <tp t="s">
        <v>#N/A Requesting Data...3162594338</v>
        <stp/>
        <stp>BDP|17454296107801061869</stp>
        <tr r="CT929" s="1"/>
      </tp>
      <tp t="s">
        <v>#N/A Requesting Data...3038845823</v>
        <stp/>
        <stp>BDP|16941109464204455965</stp>
        <tr r="CS222" s="1"/>
      </tp>
      <tp t="s">
        <v>#N/A N/A</v>
        <stp/>
        <stp>BDP|16579717598932412676</stp>
        <tr r="AQ1210" s="1"/>
      </tp>
      <tp t="s">
        <v>#N/A N/A</v>
        <stp/>
        <stp>BDP|14073354786062843149</stp>
        <tr r="AR1098" s="1"/>
      </tp>
      <tp t="s">
        <v>#N/A N/A</v>
        <stp/>
        <stp>BDP|16040916621084692597</stp>
        <tr r="AQ718" s="1"/>
      </tp>
      <tp t="s">
        <v>#N/A N/A</v>
        <stp/>
        <stp>BDP|11888517664499315716</stp>
        <tr r="AQ1123" s="1"/>
      </tp>
      <tp t="s">
        <v>#N/A N/A</v>
        <stp/>
        <stp>BDP|18040757142657129095</stp>
        <tr r="AR1054" s="1"/>
      </tp>
      <tp t="s">
        <v>#N/A Requesting Data...1871447902</v>
        <stp/>
        <stp>BDP|17984617934428721649</stp>
        <tr r="CS706" s="1"/>
      </tp>
      <tp t="s">
        <v>#N/A N/A</v>
        <stp/>
        <stp>BDP|12835944071653135335</stp>
        <tr r="AQ747" s="1"/>
      </tp>
      <tp t="s">
        <v>#N/A Requesting Data...3147318368</v>
        <stp/>
        <stp>BDP|10952032558010408991</stp>
        <tr r="CT33" s="1"/>
      </tp>
      <tp t="s">
        <v>#N/A N/A</v>
        <stp/>
        <stp>BDP|13930626684143983298</stp>
        <tr r="AS920" s="1"/>
      </tp>
      <tp t="s">
        <v>#N/A Requesting Data...3021995886</v>
        <stp/>
        <stp>BDP|15033357029309442168</stp>
        <tr r="CU399" s="1"/>
      </tp>
      <tp t="s">
        <v>#N/A N/A</v>
        <stp/>
        <stp>BDP|12251951030186980207</stp>
        <tr r="AQ1106" s="1"/>
      </tp>
      <tp t="s">
        <v>#N/A Requesting Data...3998826608</v>
        <stp/>
        <stp>BDP|11345903969041340379</stp>
        <tr r="CR762" s="1"/>
      </tp>
      <tp t="s">
        <v>#N/A N/A</v>
        <stp/>
        <stp>BDP|14761883820967931581</stp>
        <tr r="AR814" s="1"/>
      </tp>
      <tp t="s">
        <v>#N/A N/A</v>
        <stp/>
        <stp>BDP|17719182067945067960</stp>
        <tr r="AS274" s="1"/>
      </tp>
      <tp t="s">
        <v>#N/A Requesting Data...1512530513</v>
        <stp/>
        <stp>BDP|14890820546106216205</stp>
        <tr r="CU333" s="1"/>
      </tp>
      <tp t="s">
        <v>#N/A N/A</v>
        <stp/>
        <stp>BDP|15557974958305463006</stp>
        <tr r="AQ115" s="1"/>
      </tp>
      <tp t="s">
        <v>#N/A Requesting Data...2151604288</v>
        <stp/>
        <stp>BDP|18227554711079019985</stp>
        <tr r="CR407" s="1"/>
      </tp>
      <tp t="s">
        <v>#N/A N/A</v>
        <stp/>
        <stp>BDP|16689594695210462608</stp>
        <tr r="AR547" s="1"/>
      </tp>
      <tp t="s">
        <v>#N/A Requesting Data...2051660460</v>
        <stp/>
        <stp>BDP|10479113681042844720</stp>
        <tr r="CV680" s="1"/>
      </tp>
      <tp t="s">
        <v>#N/A Requesting Data...2866492045</v>
        <stp/>
        <stp>BDP|12856706512000271864</stp>
        <tr r="CS917" s="1"/>
      </tp>
      <tp t="s">
        <v>#N/A Requesting Data...4033885395</v>
        <stp/>
        <stp>BDP|12642888047743050179</stp>
        <tr r="CU229" s="1"/>
      </tp>
      <tp t="s">
        <v>#N/A Requesting Data...2178140483</v>
        <stp/>
        <stp>BDP|15088148307540810852</stp>
        <tr r="CU856" s="1"/>
      </tp>
      <tp t="s">
        <v>#N/A N/A</v>
        <stp/>
        <stp>BDP|16436480052623139812</stp>
        <tr r="AS1009" s="1"/>
      </tp>
      <tp t="s">
        <v>#N/A Requesting Data...3079491106</v>
        <stp/>
        <stp>BDP|16141054134809721060</stp>
        <tr r="CV583" s="1"/>
      </tp>
      <tp t="s">
        <v>#N/A Requesting Data...2832565443</v>
        <stp/>
        <stp>BDP|12528784349874256973</stp>
        <tr r="CW995" s="1"/>
      </tp>
      <tp t="s">
        <v>#N/A Requesting Data...4124800455</v>
        <stp/>
        <stp>BDP|17653983225280396093</stp>
        <tr r="CW1063" s="1"/>
      </tp>
      <tp t="s">
        <v>#N/A Requesting Data...1441389530</v>
        <stp/>
        <stp>BDP|18400131033944273271</stp>
        <tr r="CT615" s="1"/>
      </tp>
      <tp t="s">
        <v>#N/A Requesting Data...2277374706</v>
        <stp/>
        <stp>BDP|12003401695221775238</stp>
        <tr r="CS848" s="1"/>
      </tp>
      <tp t="s">
        <v>#N/A N/A</v>
        <stp/>
        <stp>BDP|11682845234834739204</stp>
        <tr r="AQ398" s="1"/>
      </tp>
      <tp t="s">
        <v>#N/A Requesting Data...2270648942</v>
        <stp/>
        <stp>BDP|10217494581490347084</stp>
        <tr r="CW1064" s="1"/>
      </tp>
      <tp t="s">
        <v>#N/A Requesting Data...2289484578</v>
        <stp/>
        <stp>BDP|17615659231268495672</stp>
        <tr r="CR1058" s="1"/>
      </tp>
      <tp t="s">
        <v>#N/A N/A</v>
        <stp/>
        <stp>BDP|10305183484305674080</stp>
        <tr r="AR446" s="1"/>
      </tp>
      <tp t="s">
        <v>#N/A N/A</v>
        <stp/>
        <stp>BDP|12370439976924589928</stp>
        <tr r="AR325" s="1"/>
      </tp>
      <tp t="s">
        <v>#N/A Requesting Data...1996664080</v>
        <stp/>
        <stp>BDP|14193235561254013829</stp>
        <tr r="CV256" s="1"/>
      </tp>
      <tp t="s">
        <v>#N/A N/A</v>
        <stp/>
        <stp>BDP|14143176862246168943</stp>
        <tr r="AR267" s="1"/>
      </tp>
      <tp t="s">
        <v>#N/A Requesting Data...3380438663</v>
        <stp/>
        <stp>BDP|11388852845794084521</stp>
        <tr r="CV815" s="1"/>
      </tp>
      <tp t="s">
        <v>#N/A N/A</v>
        <stp/>
        <stp>BDP|17543736641788557034</stp>
        <tr r="AQ975" s="1"/>
      </tp>
      <tp t="s">
        <v>#N/A Requesting Data...2077883510</v>
        <stp/>
        <stp>BDP|10459159808154906906</stp>
        <tr r="CT374" s="1"/>
      </tp>
      <tp t="s">
        <v>#N/A Requesting Data...4266753282</v>
        <stp/>
        <stp>BDP|10998941935616846000</stp>
        <tr r="CV1005" s="1"/>
      </tp>
      <tp t="s">
        <v>#N/A Requesting Data...1916008912</v>
        <stp/>
        <stp>BDP|16174555101668192747</stp>
        <tr r="CS1128" s="1"/>
      </tp>
      <tp t="s">
        <v>#N/A Requesting Data...1482630422</v>
        <stp/>
        <stp>BDP|12309959054047067526</stp>
        <tr r="CT445" s="1"/>
      </tp>
      <tp t="s">
        <v>#N/A Requesting Data...1986275772</v>
        <stp/>
        <stp>BDP|13257540051206388947</stp>
        <tr r="CV617" s="1"/>
      </tp>
      <tp t="s">
        <v>#N/A Requesting Data...2900843042</v>
        <stp/>
        <stp>BDP|10984951948357403602</stp>
        <tr r="CT1188" s="1"/>
      </tp>
      <tp t="s">
        <v>#N/A N/A</v>
        <stp/>
        <stp>BDP|10399517482481356030</stp>
        <tr r="AS222" s="1"/>
      </tp>
      <tp t="s">
        <v>#N/A N/A</v>
        <stp/>
        <stp>BDP|11443099664958886310</stp>
        <tr r="AR115" s="1"/>
      </tp>
      <tp t="s">
        <v>#N/A N/A</v>
        <stp/>
        <stp>BDP|15853278186243842018</stp>
        <tr r="AQ124" s="1"/>
      </tp>
      <tp t="s">
        <v>#N/A N/A</v>
        <stp/>
        <stp>BDP|12884688729213148984</stp>
        <tr r="AR212" s="1"/>
      </tp>
      <tp t="s">
        <v>#N/A Requesting Data...2562878815</v>
        <stp/>
        <stp>BDP|17267338803829243102</stp>
        <tr r="CS980" s="1"/>
      </tp>
      <tp t="s">
        <v>#N/A N/A</v>
        <stp/>
        <stp>BDP|11660650533821418948</stp>
        <tr r="AS1090" s="1"/>
      </tp>
      <tp t="s">
        <v>#N/A Requesting Data...2575099896</v>
        <stp/>
        <stp>BDP|12173038895851461637</stp>
        <tr r="CV10" s="1"/>
      </tp>
      <tp t="s">
        <v>#N/A Requesting Data...2122496133</v>
        <stp/>
        <stp>BDP|16985835964923912770</stp>
        <tr r="CS1058" s="1"/>
      </tp>
      <tp t="s">
        <v>#N/A N/A</v>
        <stp/>
        <stp>BDP|15404497128396333963</stp>
        <tr r="AS322" s="1"/>
      </tp>
      <tp t="s">
        <v>#N/A Requesting Data...3278862915</v>
        <stp/>
        <stp>BDP|18227684703324173686</stp>
        <tr r="CV303" s="1"/>
      </tp>
      <tp t="s">
        <v>#N/A Requesting Data...2674042111</v>
        <stp/>
        <stp>BDP|16771997560420666586</stp>
        <tr r="CV597" s="1"/>
      </tp>
      <tp t="s">
        <v>#N/A Requesting Data...2283084050</v>
        <stp/>
        <stp>BDP|11622032581320656522</stp>
        <tr r="CW60" s="1"/>
      </tp>
      <tp t="s">
        <v>#N/A Requesting Data...3866559467</v>
        <stp/>
        <stp>BDP|10662965318810239492</stp>
        <tr r="CV603" s="1"/>
      </tp>
      <tp t="s">
        <v>#N/A Requesting Data...1975565618</v>
        <stp/>
        <stp>BDP|11184859293354195853</stp>
        <tr r="CT742" s="1"/>
      </tp>
      <tp t="s">
        <v>#N/A Requesting Data...3100198168</v>
        <stp/>
        <stp>BDP|16541263811988342125</stp>
        <tr r="CS69" s="1"/>
      </tp>
      <tp t="s">
        <v>#N/A Requesting Data...1654502105</v>
        <stp/>
        <stp>BDP|16907886540375530378</stp>
        <tr r="AQ3" s="1"/>
      </tp>
      <tp t="s">
        <v>#N/A Requesting Data...2522946025</v>
        <stp/>
        <stp>BDP|16034037779655068899</stp>
        <tr r="CS728" s="1"/>
      </tp>
      <tp t="s">
        <v>#N/A N/A</v>
        <stp/>
        <stp>BDP|10870089059089849027</stp>
        <tr r="AQ1093" s="1"/>
      </tp>
      <tp t="s">
        <v>#N/A Requesting Data...3835808067</v>
        <stp/>
        <stp>BDP|15313155202660173866</stp>
        <tr r="CR478" s="1"/>
      </tp>
      <tp t="s">
        <v>#N/A Requesting Data...3206261401</v>
        <stp/>
        <stp>BDP|18000043763432152050</stp>
        <tr r="CR894" s="1"/>
      </tp>
      <tp t="s">
        <v>#N/A N/A</v>
        <stp/>
        <stp>BDP|16266977324477717655</stp>
        <tr r="AQ1202" s="1"/>
      </tp>
      <tp t="s">
        <v>#N/A Requesting Data...2811735108</v>
        <stp/>
        <stp>BDP|15014954982901358979</stp>
        <tr r="CT77" s="1"/>
      </tp>
      <tp t="s">
        <v>#N/A N/A</v>
        <stp/>
        <stp>BDP|10571945512710876482</stp>
        <tr r="AS958" s="1"/>
      </tp>
      <tp t="s">
        <v>#N/A Requesting Data...2822198489</v>
        <stp/>
        <stp>BDP|18277634506087116554</stp>
        <tr r="CT823" s="1"/>
      </tp>
      <tp t="s">
        <v>#N/A N/A</v>
        <stp/>
        <stp>BDP|16210064414398071334</stp>
        <tr r="AQ361" s="1"/>
      </tp>
      <tp t="s">
        <v>#N/A N/A</v>
        <stp/>
        <stp>BDP|12001819369029378995</stp>
        <tr r="AR427" s="1"/>
      </tp>
      <tp t="s">
        <v>#N/A N/A</v>
        <stp/>
        <stp>BDP|11063139314449463416</stp>
        <tr r="AR1198" s="1"/>
      </tp>
      <tp t="s">
        <v>#N/A Requesting Data...3219777214</v>
        <stp/>
        <stp>BDP|18043247145116682453</stp>
        <tr r="CR288" s="1"/>
      </tp>
      <tp t="s">
        <v>#N/A Requesting Data...2855037756</v>
        <stp/>
        <stp>BDP|14503831013324683513</stp>
        <tr r="CV285" s="1"/>
      </tp>
      <tp t="s">
        <v>#N/A Requesting Data...3860486323</v>
        <stp/>
        <stp>BDP|14818637628104892896</stp>
        <tr r="CV34" s="1"/>
      </tp>
      <tp t="s">
        <v>#N/A N/A</v>
        <stp/>
        <stp>BDP|12748684338398147348</stp>
        <tr r="AS385" s="1"/>
      </tp>
      <tp t="s">
        <v>#N/A Requesting Data...2042994215</v>
        <stp/>
        <stp>BDP|16051529480263347436</stp>
        <tr r="CR593" s="1"/>
      </tp>
      <tp t="s">
        <v>#N/A Requesting Data...1861334161</v>
        <stp/>
        <stp>BDP|14151843542057333369</stp>
        <tr r="CT269" s="1"/>
      </tp>
      <tp t="s">
        <v>#N/A N/A</v>
        <stp/>
        <stp>BDP|12099822537335135068</stp>
        <tr r="AR649" s="1"/>
      </tp>
      <tp t="s">
        <v>#N/A Requesting Data...2815503161</v>
        <stp/>
        <stp>BDP|10893739250329033793</stp>
        <tr r="CV824" s="1"/>
      </tp>
      <tp t="s">
        <v>#N/A Requesting Data...3702134015</v>
        <stp/>
        <stp>BDP|11581269986994118368</stp>
        <tr r="CR865" s="1"/>
      </tp>
      <tp t="s">
        <v>#N/A Requesting Data...2340705688</v>
        <stp/>
        <stp>BDP|13869522943216254892</stp>
        <tr r="CT658" s="1"/>
      </tp>
      <tp t="s">
        <v>#N/A Requesting Data...3844314842</v>
        <stp/>
        <stp>BDP|11365267108347969864</stp>
        <tr r="CV1162" s="1"/>
      </tp>
      <tp t="s">
        <v>#N/A N/A</v>
        <stp/>
        <stp>BDP|16742694504014863806</stp>
        <tr r="AR23" s="1"/>
      </tp>
      <tp t="s">
        <v>#N/A Requesting Data...2113905480</v>
        <stp/>
        <stp>BDP|18228522341417176224</stp>
        <tr r="CU1072" s="1"/>
      </tp>
      <tp t="s">
        <v>#N/A Requesting Data...3748342556</v>
        <stp/>
        <stp>BDP|15181921758067878219</stp>
        <tr r="CS898" s="1"/>
      </tp>
      <tp t="s">
        <v>#N/A Requesting Data...2996876557</v>
        <stp/>
        <stp>BDP|17759508582617696115</stp>
        <tr r="CT911" s="1"/>
      </tp>
      <tp t="s">
        <v>#N/A Requesting Data...4020571140</v>
        <stp/>
        <stp>BDP|10838216886080805650</stp>
        <tr r="CV272" s="1"/>
      </tp>
      <tp t="s">
        <v>#N/A N/A</v>
        <stp/>
        <stp>BDP|14265231323058236021</stp>
        <tr r="AQ545" s="1"/>
      </tp>
      <tp t="s">
        <v>#N/A N/A</v>
        <stp/>
        <stp>BDP|11006211823685902893</stp>
        <tr r="AR99" s="1"/>
      </tp>
      <tp t="s">
        <v>#N/A Requesting Data...3092194245</v>
        <stp/>
        <stp>BDP|13660243567002199917</stp>
        <tr r="CR919" s="1"/>
      </tp>
      <tp t="s">
        <v>#N/A N/A</v>
        <stp/>
        <stp>BDP|17201071984845143656</stp>
        <tr r="AR736" s="1"/>
      </tp>
      <tp t="s">
        <v>#N/A Requesting Data...3927177802</v>
        <stp/>
        <stp>BDP|16731357991990429025</stp>
        <tr r="CW161" s="1"/>
      </tp>
      <tp t="s">
        <v>#N/A Requesting Data...4092142299</v>
        <stp/>
        <stp>BDP|10177513240708206579</stp>
        <tr r="CV1045" s="1"/>
      </tp>
      <tp t="s">
        <v>#N/A Requesting Data...3479577900</v>
        <stp/>
        <stp>BDP|17937159500662930806</stp>
        <tr r="CT1005" s="1"/>
      </tp>
      <tp t="s">
        <v>#N/A Requesting Data...4082360681</v>
        <stp/>
        <stp>BDP|15403830979920225693</stp>
        <tr r="CU279" s="1"/>
      </tp>
      <tp t="s">
        <v>#N/A Requesting Data...2984524160</v>
        <stp/>
        <stp>BDP|14485077465138676651</stp>
        <tr r="CV163" s="1"/>
      </tp>
      <tp t="s">
        <v>#N/A N/A</v>
        <stp/>
        <stp>BDP|17085468806596583902</stp>
        <tr r="AR468" s="1"/>
      </tp>
      <tp t="s">
        <v>#N/A Requesting Data...1948516908</v>
        <stp/>
        <stp>BDP|10133483831453505888</stp>
        <tr r="CU377" s="1"/>
      </tp>
      <tp t="s">
        <v>#N/A N/A</v>
        <stp/>
        <stp>BDP|10191044027787522924</stp>
        <tr r="AS519" s="1"/>
      </tp>
      <tp t="s">
        <v>#N/A N/A</v>
        <stp/>
        <stp>BDP|15261881659547157375</stp>
        <tr r="AR405" s="1"/>
      </tp>
      <tp t="s">
        <v>#N/A Requesting Data...2996153904</v>
        <stp/>
        <stp>BDP|11057621102088442311</stp>
        <tr r="CT1084" s="1"/>
      </tp>
      <tp t="s">
        <v>#N/A Requesting Data...3047750812</v>
        <stp/>
        <stp>BDP|16476516334385513913</stp>
        <tr r="CR663" s="1"/>
      </tp>
      <tp t="s">
        <v>#N/A Requesting Data...2871201143</v>
        <stp/>
        <stp>BDP|13641844753631041342</stp>
        <tr r="CS507" s="1"/>
      </tp>
      <tp t="s">
        <v>#N/A N/A</v>
        <stp/>
        <stp>BDP|11490804940463589241</stp>
        <tr r="AR431" s="1"/>
      </tp>
      <tp t="s">
        <v>#N/A Requesting Data...1985704782</v>
        <stp/>
        <stp>BDP|16547568143743093852</stp>
        <tr r="CW955" s="1"/>
      </tp>
      <tp t="s">
        <v>#N/A N/A</v>
        <stp/>
        <stp>BDP|13775912862444531445</stp>
        <tr r="AR1030" s="1"/>
      </tp>
      <tp t="s">
        <v>#N/A N/A</v>
        <stp/>
        <stp>BDP|12279301394451534566</stp>
        <tr r="AR393" s="1"/>
      </tp>
      <tp t="s">
        <v>#N/A N/A</v>
        <stp/>
        <stp>BDP|13388719897581839080</stp>
        <tr r="AS1112" s="1"/>
      </tp>
      <tp t="s">
        <v>#N/A N/A</v>
        <stp/>
        <stp>BDP|13015301483465502132</stp>
        <tr r="AR731" s="1"/>
      </tp>
      <tp t="s">
        <v>#N/A Requesting Data...2941901153</v>
        <stp/>
        <stp>BDP|13292114053382456900</stp>
        <tr r="CU1179" s="1"/>
      </tp>
      <tp t="s">
        <v>#N/A Requesting Data...2998433966</v>
        <stp/>
        <stp>BDP|15177799808769482709</stp>
        <tr r="CS658" s="1"/>
      </tp>
      <tp t="s">
        <v>#N/A Requesting Data...3227408041</v>
        <stp/>
        <stp>BDP|12454847344750595254</stp>
        <tr r="CS100" s="1"/>
      </tp>
      <tp t="s">
        <v>#N/A Requesting Data...3946427795</v>
        <stp/>
        <stp>BDP|14559504645879599018</stp>
        <tr r="CW1071" s="1"/>
      </tp>
      <tp t="s">
        <v>#N/A Requesting Data...3258375393</v>
        <stp/>
        <stp>BDP|13172339477753223833</stp>
        <tr r="CU627" s="1"/>
      </tp>
      <tp t="s">
        <v>#N/A Requesting Data...3203638220</v>
        <stp/>
        <stp>BDP|12599692898764909592</stp>
        <tr r="CR1098" s="1"/>
      </tp>
      <tp t="s">
        <v>#N/A Requesting Data...2330561990</v>
        <stp/>
        <stp>BDP|12404728440724079924</stp>
        <tr r="CS220" s="1"/>
      </tp>
      <tp t="s">
        <v>#N/A Requesting Data...2802701543</v>
        <stp/>
        <stp>BDP|14126215338930499984</stp>
        <tr r="CV903" s="1"/>
      </tp>
      <tp t="s">
        <v>#N/A Requesting Data...3942013200</v>
        <stp/>
        <stp>BDP|18338297868461033160</stp>
        <tr r="CS635" s="1"/>
      </tp>
      <tp t="s">
        <v>#N/A Requesting Data...3758906751</v>
        <stp/>
        <stp>BDP|10374990673567458595</stp>
        <tr r="CW302" s="1"/>
      </tp>
      <tp t="s">
        <v>#N/A Requesting Data...3094931631</v>
        <stp/>
        <stp>BDP|13119142961410915894</stp>
        <tr r="CV13" s="1"/>
      </tp>
      <tp t="s">
        <v>#N/A Requesting Data...3790813188</v>
        <stp/>
        <stp>BDP|12077813125027105316</stp>
        <tr r="CR1091" s="1"/>
      </tp>
      <tp t="s">
        <v>#N/A N/A</v>
        <stp/>
        <stp>BDP|17595629631617321916</stp>
        <tr r="AQ242" s="1"/>
      </tp>
      <tp t="s">
        <v>#N/A Requesting Data...2945365880</v>
        <stp/>
        <stp>BDP|17712262404719611074</stp>
        <tr r="CV1159" s="1"/>
      </tp>
      <tp t="s">
        <v>#N/A N/A</v>
        <stp/>
        <stp>BDP|15750657022105114852</stp>
        <tr r="AR1138" s="1"/>
      </tp>
      <tp t="s">
        <v>#N/A Requesting Data...2274881031</v>
        <stp/>
        <stp>BDP|14774390872724018886</stp>
        <tr r="CU71" s="1"/>
      </tp>
      <tp t="s">
        <v>#N/A Requesting Data...3035690749</v>
        <stp/>
        <stp>BDP|17263173250018002712</stp>
        <tr r="CV450" s="1"/>
      </tp>
      <tp t="s">
        <v>#N/A Requesting Data...3198156935</v>
        <stp/>
        <stp>BDP|16895212480673924349</stp>
        <tr r="CW1014" s="1"/>
      </tp>
      <tp t="s">
        <v>#N/A Requesting Data...3511592892</v>
        <stp/>
        <stp>BDP|14235325554929723778</stp>
        <tr r="CS600" s="1"/>
      </tp>
      <tp t="s">
        <v>#N/A N/A</v>
        <stp/>
        <stp>BDP|13951469672614865818</stp>
        <tr r="AR339" s="1"/>
      </tp>
      <tp t="s">
        <v>#N/A N/A</v>
        <stp/>
        <stp>BDP|17247943952694499372</stp>
        <tr r="AS520" s="1"/>
      </tp>
      <tp t="s">
        <v>#N/A Requesting Data...4173842046</v>
        <stp/>
        <stp>BDP|11298464480737100623</stp>
        <tr r="CW74" s="1"/>
      </tp>
      <tp t="s">
        <v>#N/A Requesting Data...2842103475</v>
        <stp/>
        <stp>BDP|14349016172678620718</stp>
        <tr r="CW608" s="1"/>
      </tp>
      <tp t="s">
        <v>#N/A Requesting Data...2563511982</v>
        <stp/>
        <stp>BDP|12160999215115813321</stp>
        <tr r="CT424" s="1"/>
      </tp>
      <tp t="s">
        <v>#N/A Requesting Data...4166439695</v>
        <stp/>
        <stp>BDP|16172463006308124678</stp>
        <tr r="CT667" s="1"/>
      </tp>
      <tp t="s">
        <v>#N/A N/A</v>
        <stp/>
        <stp>BDP|13209517166815376914</stp>
        <tr r="AR285" s="1"/>
      </tp>
      <tp t="s">
        <v>#N/A Requesting Data...3938722284</v>
        <stp/>
        <stp>BDP|16771840604194527655</stp>
        <tr r="CU231" s="1"/>
      </tp>
      <tp t="s">
        <v>#N/A Requesting Data...2862837807</v>
        <stp/>
        <stp>BDP|17901518610856647994</stp>
        <tr r="CR809" s="1"/>
      </tp>
      <tp t="s">
        <v>#N/A Requesting Data...2882190716</v>
        <stp/>
        <stp>BDP|16279159900842120914</stp>
        <tr r="CT789" s="1"/>
      </tp>
      <tp t="s">
        <v>#N/A N/A</v>
        <stp/>
        <stp>BDP|12229727954214570860</stp>
        <tr r="AS398" s="1"/>
      </tp>
      <tp t="s">
        <v>#N/A Requesting Data...2467602424</v>
        <stp/>
        <stp>BDP|10164019872839188248</stp>
        <tr r="CS43" s="1"/>
      </tp>
      <tp t="s">
        <v>#N/A Requesting Data...3640175114</v>
        <stp/>
        <stp>BDP|12073649949959951534</stp>
        <tr r="CW965" s="1"/>
      </tp>
      <tp t="s">
        <v>#N/A N/A</v>
        <stp/>
        <stp>BDP|15009538291871547401</stp>
        <tr r="AS890" s="1"/>
      </tp>
      <tp t="s">
        <v>#N/A N/A</v>
        <stp/>
        <stp>BDP|16312429407928862693</stp>
        <tr r="AS722" s="1"/>
      </tp>
      <tp t="s">
        <v>#N/A N/A</v>
        <stp/>
        <stp>BDP|15868190085707198733</stp>
        <tr r="AS583" s="1"/>
      </tp>
      <tp t="s">
        <v>#N/A Requesting Data...2430280827</v>
        <stp/>
        <stp>BDP|10498849416920646565</stp>
        <tr r="CS914" s="1"/>
      </tp>
      <tp t="s">
        <v>#N/A Requesting Data...2745842889</v>
        <stp/>
        <stp>BDP|18430888559048113122</stp>
        <tr r="CV241" s="1"/>
      </tp>
      <tp t="s">
        <v>#N/A Requesting Data...2382842282</v>
        <stp/>
        <stp>BDP|16863728779582344861</stp>
        <tr r="CT365" s="1"/>
      </tp>
      <tp t="s">
        <v>#N/A Requesting Data...3271481678</v>
        <stp/>
        <stp>BDP|12705925344127025478</stp>
        <tr r="CW1095" s="1"/>
      </tp>
      <tp t="s">
        <v>#N/A Requesting Data...2505384512</v>
        <stp/>
        <stp>BDP|14693946290868428008</stp>
        <tr r="CT972" s="1"/>
      </tp>
      <tp t="s">
        <v>#N/A Requesting Data...2664086171</v>
        <stp/>
        <stp>BDP|10367729693955726739</stp>
        <tr r="CU273" s="1"/>
      </tp>
      <tp t="s">
        <v>#N/A N/A</v>
        <stp/>
        <stp>BDP|13025131385792001408</stp>
        <tr r="AQ411" s="1"/>
      </tp>
      <tp t="s">
        <v>#N/A Requesting Data...3916698258</v>
        <stp/>
        <stp>BDP|14604224359757397886</stp>
        <tr r="CV748" s="1"/>
      </tp>
      <tp t="s">
        <v>#N/A Requesting Data...2775648475</v>
        <stp/>
        <stp>BDP|10981392680644564339</stp>
        <tr r="CT838" s="1"/>
      </tp>
      <tp t="s">
        <v>#N/A Requesting Data...3896582636</v>
        <stp/>
        <stp>BDP|10068833824721453755</stp>
        <tr r="CR1180" s="1"/>
      </tp>
      <tp t="s">
        <v>#N/A N/A</v>
        <stp/>
        <stp>BDP|17519159281922616011</stp>
        <tr r="AQ557" s="1"/>
      </tp>
      <tp t="s">
        <v>#N/A Requesting Data...3149779991</v>
        <stp/>
        <stp>BDP|14135446634426292959</stp>
        <tr r="CS508" s="1"/>
      </tp>
      <tp t="s">
        <v>#N/A Requesting Data...3112213373</v>
        <stp/>
        <stp>BDP|11734767692185213674</stp>
        <tr r="CS1129" s="1"/>
      </tp>
      <tp t="s">
        <v>#N/A Requesting Data...4037495351</v>
        <stp/>
        <stp>BDP|14881508309004127965</stp>
        <tr r="CV1030" s="1"/>
      </tp>
      <tp t="s">
        <v>#N/A Requesting Data...3094658143</v>
        <stp/>
        <stp>BDP|10722827798775845831</stp>
        <tr r="CW1153" s="1"/>
      </tp>
      <tp t="s">
        <v>#N/A Requesting Data...3777502744</v>
        <stp/>
        <stp>BDP|18299131852441392162</stp>
        <tr r="CT694" s="1"/>
      </tp>
      <tp t="s">
        <v>#N/A Requesting Data...2810408694</v>
        <stp/>
        <stp>BDP|11190929096709141425</stp>
        <tr r="CW511" s="1"/>
      </tp>
    </main>
    <main first="bofaddin.rtdserver">
      <tp t="s">
        <v>#N/A Requesting Data...2602674159</v>
        <stp/>
        <stp>BDP|10908843465952889199</stp>
        <tr r="CR574" s="1"/>
      </tp>
      <tp t="s">
        <v>#N/A Requesting Data...3559866877</v>
        <stp/>
        <stp>BDP|13685153437405455990</stp>
        <tr r="CU1051" s="1"/>
      </tp>
      <tp t="s">
        <v>#N/A Requesting Data...4078317706</v>
        <stp/>
        <stp>BDP|16174289102690411960</stp>
        <tr r="CU313" s="1"/>
      </tp>
      <tp t="s">
        <v>#N/A Requesting Data...2800026310</v>
        <stp/>
        <stp>BDP|12977709728083849903</stp>
        <tr r="CU996" s="1"/>
      </tp>
      <tp t="s">
        <v>#N/A Requesting Data...4149911512</v>
        <stp/>
        <stp>BDP|16284697912194308836</stp>
        <tr r="CV834" s="1"/>
      </tp>
      <tp t="s">
        <v>#N/A Requesting Data...2807743631</v>
        <stp/>
        <stp>BDP|16328377436309234298</stp>
        <tr r="CV178" s="1"/>
      </tp>
      <tp t="s">
        <v>#N/A Requesting Data...3030848324</v>
        <stp/>
        <stp>BDP|16267777117738922527</stp>
        <tr r="CW1170" s="1"/>
      </tp>
      <tp t="s">
        <v>#N/A Requesting Data...4241664918</v>
        <stp/>
        <stp>BDP|12767130014037166883</stp>
        <tr r="CR988" s="1"/>
      </tp>
      <tp t="s">
        <v>#N/A Requesting Data...4038070880</v>
        <stp/>
        <stp>BDP|13503269886743891745</stp>
        <tr r="CU265" s="1"/>
      </tp>
      <tp t="s">
        <v>#N/A Requesting Data...3167879871</v>
        <stp/>
        <stp>BDP|15104928127346990540</stp>
        <tr r="CT151" s="1"/>
      </tp>
      <tp t="s">
        <v>#N/A N/A</v>
        <stp/>
        <stp>BDP|11525247940449865307</stp>
        <tr r="AR1015" s="1"/>
      </tp>
      <tp t="s">
        <v>#N/A Requesting Data...3253498132</v>
        <stp/>
        <stp>BDP|13220252215689871431</stp>
        <tr r="CV820" s="1"/>
      </tp>
      <tp t="s">
        <v>#N/A Requesting Data...3337575118</v>
        <stp/>
        <stp>BDP|13895720146925503807</stp>
        <tr r="CV57" s="1"/>
      </tp>
      <tp t="s">
        <v>#N/A Requesting Data...4257342403</v>
        <stp/>
        <stp>BDP|15260248198462797104</stp>
        <tr r="CW952" s="1"/>
      </tp>
      <tp t="s">
        <v>#N/A Requesting Data...2996983127</v>
        <stp/>
        <stp>BDP|18114681871260117407</stp>
        <tr r="CS150" s="1"/>
      </tp>
      <tp t="s">
        <v>#N/A N/A</v>
        <stp/>
        <stp>BDP|16265957532915983448</stp>
        <tr r="AR131" s="1"/>
      </tp>
      <tp t="s">
        <v>#N/A Requesting Data...3299074512</v>
        <stp/>
        <stp>BDP|18302163837937913035</stp>
        <tr r="CW1061" s="1"/>
      </tp>
      <tp t="s">
        <v>#N/A Requesting Data...3540684191</v>
        <stp/>
        <stp>BDP|14274482847610595907</stp>
        <tr r="CV807" s="1"/>
      </tp>
      <tp t="s">
        <v>#N/A Requesting Data...2905996186</v>
        <stp/>
        <stp>BDP|13797952451716920423</stp>
        <tr r="CT394" s="1"/>
      </tp>
      <tp t="s">
        <v>#N/A Requesting Data...3686650055</v>
        <stp/>
        <stp>BDP|17907859923173098370</stp>
        <tr r="CT294" s="1"/>
      </tp>
      <tp t="s">
        <v>#N/A Requesting Data...2720224490</v>
        <stp/>
        <stp>BDP|16643243949069137424</stp>
        <tr r="CW569" s="1"/>
      </tp>
      <tp t="s">
        <v>#N/A Requesting Data...4243257427</v>
        <stp/>
        <stp>BDP|15391604774011945869</stp>
        <tr r="CR1069" s="1"/>
      </tp>
      <tp t="s">
        <v>#N/A Requesting Data...3318999346</v>
        <stp/>
        <stp>BDP|14276572073972720999</stp>
        <tr r="CS574" s="1"/>
      </tp>
      <tp t="s">
        <v>#N/A Requesting Data...3197243464</v>
        <stp/>
        <stp>BDP|14643081412611077943</stp>
        <tr r="CR544" s="1"/>
      </tp>
      <tp t="s">
        <v>#N/A Requesting Data...3955750752</v>
        <stp/>
        <stp>BDP|11484482125548629247</stp>
        <tr r="CR25" s="1"/>
      </tp>
      <tp t="s">
        <v>#N/A Requesting Data...3423230984</v>
        <stp/>
        <stp>BDP|18185267724107121296</stp>
        <tr r="CW190" s="1"/>
      </tp>
      <tp t="s">
        <v>#N/A Requesting Data...2754252107</v>
        <stp/>
        <stp>BDP|15679586212838413431</stp>
        <tr r="CV53" s="1"/>
      </tp>
      <tp t="s">
        <v>#N/A N/A</v>
        <stp/>
        <stp>BDP|18104240462904582598</stp>
        <tr r="AR148" s="1"/>
      </tp>
      <tp t="s">
        <v>#N/A Requesting Data...2824974050</v>
        <stp/>
        <stp>BDP|17626084051269689624</stp>
        <tr r="CW993" s="1"/>
      </tp>
      <tp t="s">
        <v>#N/A N/A</v>
        <stp/>
        <stp>BDP|16058692993502582642</stp>
        <tr r="AQ1161" s="1"/>
      </tp>
      <tp t="s">
        <v>#N/A N/A</v>
        <stp/>
        <stp>BDP|16890958312884407706</stp>
        <tr r="AS748" s="1"/>
      </tp>
      <tp t="s">
        <v>#N/A Requesting Data...3805046341</v>
        <stp/>
        <stp>BDP|16083936244511573792</stp>
        <tr r="CR1123" s="1"/>
      </tp>
      <tp t="s">
        <v>#N/A N/A</v>
        <stp/>
        <stp>BDP|13126989821553004633</stp>
        <tr r="AQ228" s="1"/>
      </tp>
      <tp t="s">
        <v>#N/A Requesting Data...3480875097</v>
        <stp/>
        <stp>BDP|15268698457492551923</stp>
        <tr r="CS562" s="1"/>
      </tp>
      <tp t="s">
        <v>#N/A N/A</v>
        <stp/>
        <stp>BDP|11087469436063353888</stp>
        <tr r="AR1052" s="1"/>
      </tp>
      <tp t="s">
        <v>#N/A Requesting Data...3155882531</v>
        <stp/>
        <stp>BDP|11838520063988300716</stp>
        <tr r="CV459" s="1"/>
      </tp>
      <tp t="s">
        <v>#N/A N/A</v>
        <stp/>
        <stp>BDP|16981953436471394025</stp>
        <tr r="AQ1179" s="1"/>
      </tp>
      <tp t="s">
        <v>#N/A Requesting Data...3826756494</v>
        <stp/>
        <stp>BDP|15004048369836250847</stp>
        <tr r="CT498" s="1"/>
      </tp>
      <tp t="s">
        <v>#N/A Requesting Data...3856373292</v>
        <stp/>
        <stp>BDP|11784528858105417921</stp>
        <tr r="CW136" s="1"/>
      </tp>
      <tp t="s">
        <v>#N/A N/A</v>
        <stp/>
        <stp>BDP|10132106058181235807</stp>
        <tr r="AQ80" s="1"/>
      </tp>
      <tp t="s">
        <v>#N/A N/A</v>
        <stp/>
        <stp>BDP|11728372567708972157</stp>
        <tr r="AS432" s="1"/>
      </tp>
      <tp t="s">
        <v>#N/A Requesting Data...3763722415</v>
        <stp/>
        <stp>BDP|16063019917253481993</stp>
        <tr r="CW1005" s="1"/>
      </tp>
      <tp t="s">
        <v>#N/A Requesting Data...3178177577</v>
        <stp/>
        <stp>BDP|18030959075518836339</stp>
        <tr r="CV561" s="1"/>
      </tp>
      <tp t="s">
        <v>#N/A Requesting Data...4021730048</v>
        <stp/>
        <stp>BDP|15913584795025906160</stp>
        <tr r="CS165" s="1"/>
      </tp>
      <tp t="s">
        <v>#N/A N/A</v>
        <stp/>
        <stp>BDP|16005281984517754605</stp>
        <tr r="AR642" s="1"/>
      </tp>
      <tp t="s">
        <v>#N/A N/A</v>
        <stp/>
        <stp>BDP|12181171458673777832</stp>
        <tr r="AS183" s="1"/>
      </tp>
      <tp t="s">
        <v>#N/A Requesting Data...3698620655</v>
        <stp/>
        <stp>BDP|10553485295909255905</stp>
        <tr r="CV894" s="1"/>
      </tp>
      <tp t="s">
        <v>#N/A Requesting Data...2940218483</v>
        <stp/>
        <stp>BDP|10291550547708320491</stp>
        <tr r="CV618" s="1"/>
      </tp>
      <tp t="s">
        <v>#N/A Requesting Data...3838091283</v>
        <stp/>
        <stp>BDP|17408452058363112821</stp>
        <tr r="CW108" s="1"/>
      </tp>
      <tp t="s">
        <v>#N/A Requesting Data...3857110003</v>
        <stp/>
        <stp>BDP|10121836316480678486</stp>
        <tr r="CU95" s="1"/>
      </tp>
      <tp t="s">
        <v>#N/A N/A</v>
        <stp/>
        <stp>BDP|11520936262351675281</stp>
        <tr r="AR924" s="1"/>
      </tp>
      <tp t="s">
        <v>#N/A Requesting Data...3927795535</v>
        <stp/>
        <stp>BDP|17563151487413448097</stp>
        <tr r="CW361" s="1"/>
      </tp>
      <tp t="s">
        <v>#N/A Requesting Data...3424232556</v>
        <stp/>
        <stp>BDP|15664924092731934951</stp>
        <tr r="CS1002" s="1"/>
      </tp>
      <tp t="s">
        <v>#N/A Requesting Data...3362316976</v>
        <stp/>
        <stp>BDP|14479957588158044033</stp>
        <tr r="CT104" s="1"/>
      </tp>
      <tp t="s">
        <v>#N/A Requesting Data...3628001756</v>
        <stp/>
        <stp>BDP|17838539072489392102</stp>
        <tr r="CU385" s="1"/>
      </tp>
      <tp t="s">
        <v>#N/A Requesting Data...3525987498</v>
        <stp/>
        <stp>BDP|16847842562331305471</stp>
        <tr r="CR227" s="1"/>
      </tp>
      <tp t="s">
        <v>#N/A N/A</v>
        <stp/>
        <stp>BDP|13121184847382370976</stp>
        <tr r="AS771" s="1"/>
      </tp>
      <tp t="s">
        <v>#N/A N/A</v>
        <stp/>
        <stp>BDP|18373716069845339151</stp>
        <tr r="AS922" s="1"/>
      </tp>
      <tp t="s">
        <v>#N/A Requesting Data...4263450745</v>
        <stp/>
        <stp>BDP|17060427928895612913</stp>
        <tr r="CS1196" s="1"/>
      </tp>
      <tp t="s">
        <v>#N/A N/A</v>
        <stp/>
        <stp>BDP|16592089592705599777</stp>
        <tr r="AQ453" s="1"/>
      </tp>
      <tp t="s">
        <v>#N/A Requesting Data...3127612888</v>
        <stp/>
        <stp>BDP|13607931717627678199</stp>
        <tr r="CR695" s="1"/>
      </tp>
      <tp t="s">
        <v>#N/A Requesting Data...3094898403</v>
        <stp/>
        <stp>BDP|12287693793064000454</stp>
        <tr r="CS269" s="1"/>
      </tp>
      <tp t="s">
        <v>#N/A Requesting Data...4037202137</v>
        <stp/>
        <stp>BDP|15016096953795562825</stp>
        <tr r="CS584" s="1"/>
      </tp>
      <tp t="s">
        <v>#N/A Requesting Data...4056454604</v>
        <stp/>
        <stp>BDP|14244964408684275430</stp>
        <tr r="CU13" s="1"/>
      </tp>
      <tp t="s">
        <v>#N/A Requesting Data...4073032741</v>
        <stp/>
        <stp>BDP|13339639027239316398</stp>
        <tr r="CW487" s="1"/>
      </tp>
      <tp t="s">
        <v>#N/A N/A</v>
        <stp/>
        <stp>BDP|13119596071679098548</stp>
        <tr r="AR419" s="1"/>
      </tp>
      <tp t="s">
        <v>#N/A N/A</v>
        <stp/>
        <stp>BDP|15464653491424926344</stp>
        <tr r="AQ493" s="1"/>
      </tp>
      <tp t="s">
        <v>#N/A N/A</v>
        <stp/>
        <stp>BDP|10552904247446902663</stp>
        <tr r="AS967" s="1"/>
      </tp>
      <tp t="s">
        <v>#N/A Requesting Data...3426919251</v>
        <stp/>
        <stp>BDP|12587245702668669597</stp>
        <tr r="CW315" s="1"/>
      </tp>
      <tp t="s">
        <v>#N/A Requesting Data...3792273564</v>
        <stp/>
        <stp>BDP|10394980409682810667</stp>
        <tr r="CW1137" s="1"/>
      </tp>
      <tp t="s">
        <v>#N/A Requesting Data...3249470055</v>
        <stp/>
        <stp>BDP|14793726443362243881</stp>
        <tr r="CT60" s="1"/>
      </tp>
      <tp t="s">
        <v>#N/A Requesting Data...3332348269</v>
        <stp/>
        <stp>BDP|11260088670068102371</stp>
        <tr r="CT185" s="1"/>
      </tp>
      <tp t="s">
        <v>#N/A N/A</v>
        <stp/>
        <stp>BDP|11717678955647983809</stp>
        <tr r="AR126" s="1"/>
      </tp>
      <tp t="s">
        <v>#N/A Requesting Data...3549091833</v>
        <stp/>
        <stp>BDP|12918138991731058675</stp>
        <tr r="CR1161" s="1"/>
      </tp>
      <tp t="s">
        <v>#N/A N/A</v>
        <stp/>
        <stp>BDP|15994873089968353088</stp>
        <tr r="AQ1118" s="1"/>
      </tp>
      <tp t="s">
        <v>#N/A Requesting Data...3436867089</v>
        <stp/>
        <stp>BDP|17441148078258516411</stp>
        <tr r="CW338" s="1"/>
      </tp>
      <tp t="s">
        <v>#N/A N/A</v>
        <stp/>
        <stp>BDP|12866438991227670506</stp>
        <tr r="AQ839" s="1"/>
      </tp>
      <tp t="s">
        <v>#N/A N/A</v>
        <stp/>
        <stp>BDP|15168248799525447642</stp>
        <tr r="AS413" s="1"/>
      </tp>
      <tp t="s">
        <v>#N/A Requesting Data...3317537222</v>
        <stp/>
        <stp>BDP|15243579247421973873</stp>
        <tr r="CV196" s="1"/>
      </tp>
      <tp t="s">
        <v>#N/A N/A</v>
        <stp/>
        <stp>BDP|17581884160841404557</stp>
        <tr r="AR959" s="1"/>
      </tp>
      <tp t="s">
        <v>#N/A N/A</v>
        <stp/>
        <stp>BDP|13352691181609098979</stp>
        <tr r="AS210" s="1"/>
      </tp>
      <tp t="s">
        <v>#N/A N/A</v>
        <stp/>
        <stp>BDP|15629088323968923280</stp>
        <tr r="AR359" s="1"/>
      </tp>
      <tp t="s">
        <v>#N/A Requesting Data...3441763983</v>
        <stp/>
        <stp>BDP|11414050564773057992</stp>
        <tr r="CW423" s="1"/>
      </tp>
      <tp t="s">
        <v>#N/A N/A</v>
        <stp/>
        <stp>BDP|17764489492056899191</stp>
        <tr r="AR904" s="1"/>
      </tp>
      <tp t="s">
        <v>#N/A Requesting Data...3568484861</v>
        <stp/>
        <stp>BDP|12340393035909380601</stp>
        <tr r="CT128" s="1"/>
      </tp>
      <tp t="s">
        <v>#N/A Requesting Data...3587488407</v>
        <stp/>
        <stp>BDP|12740572758098275767</stp>
        <tr r="CR456" s="1"/>
      </tp>
      <tp t="s">
        <v>#N/A N/A</v>
        <stp/>
        <stp>BDP|15075440284376456287</stp>
        <tr r="AR747" s="1"/>
      </tp>
      <tp t="s">
        <v>#N/A N/A</v>
        <stp/>
        <stp>BDP|17600897695659025265</stp>
        <tr r="AS324" s="1"/>
      </tp>
      <tp t="s">
        <v>#N/A Requesting Data...3609663960</v>
        <stp/>
        <stp>BDP|11401465727922000899</stp>
        <tr r="CT850" s="1"/>
      </tp>
      <tp t="s">
        <v>#N/A Requesting Data...3609208225</v>
        <stp/>
        <stp>BDP|13001033478049005048</stp>
        <tr r="CR78" s="1"/>
      </tp>
      <tp t="s">
        <v>#N/A N/A</v>
        <stp/>
        <stp>BDP|12779225312998142494</stp>
        <tr r="AR957" s="1"/>
      </tp>
      <tp t="s">
        <v>#N/A N/A</v>
        <stp/>
        <stp>BDP|18053376179664358529</stp>
        <tr r="AR320" s="1"/>
      </tp>
      <tp t="s">
        <v>#N/A N/A</v>
        <stp/>
        <stp>BDP|10950968235514649335</stp>
        <tr r="AQ424" s="1"/>
      </tp>
      <tp t="s">
        <v>#N/A N/A</v>
        <stp/>
        <stp>BDP|17787344632393871960</stp>
        <tr r="AR575" s="1"/>
      </tp>
      <tp t="s">
        <v>#N/A N/A</v>
        <stp/>
        <stp>BDP|15417342319952476825</stp>
        <tr r="AR893" s="1"/>
      </tp>
      <tp t="s">
        <v>#N/A Requesting Data...3868970178</v>
        <stp/>
        <stp>BDP|13682499282121292301</stp>
        <tr r="CR862" s="1"/>
      </tp>
      <tp t="s">
        <v>#N/A N/A</v>
        <stp/>
        <stp>BDP|10436906858863327201</stp>
        <tr r="AR892" s="1"/>
      </tp>
      <tp t="s">
        <v>#N/A N/A</v>
        <stp/>
        <stp>BDP|15872032453129020478</stp>
        <tr r="AR988" s="1"/>
      </tp>
      <tp t="s">
        <v>#N/A Requesting Data...3867341164</v>
        <stp/>
        <stp>BDP|10910849685744246956</stp>
        <tr r="CW172" s="1"/>
      </tp>
      <tp t="s">
        <v>#N/A Requesting Data...3459679087</v>
        <stp/>
        <stp>BDP|10908118441798260045</stp>
        <tr r="CR45" s="1"/>
      </tp>
      <tp t="s">
        <v>#N/A Requesting Data...3825869052</v>
        <stp/>
        <stp>BDP|14002997443344093051</stp>
        <tr r="CV696" s="1"/>
      </tp>
      <tp t="s">
        <v>#N/A Requesting Data...4206218641</v>
        <stp/>
        <stp>BDP|12893112679258786182</stp>
        <tr r="CR172" s="1"/>
      </tp>
      <tp t="s">
        <v>#N/A Requesting Data...4263725795</v>
        <stp/>
        <stp>BDP|17367323008110650903</stp>
        <tr r="CR1027" s="1"/>
      </tp>
      <tp t="s">
        <v>#N/A N/A</v>
        <stp/>
        <stp>BDP|13073751818601471966</stp>
        <tr r="AS679" s="1"/>
      </tp>
      <tp t="s">
        <v>#N/A Requesting Data...3857823901</v>
        <stp/>
        <stp>BDP|10414432073279301780</stp>
        <tr r="CU1092" s="1"/>
      </tp>
      <tp t="s">
        <v>#N/A Requesting Data...3591239962</v>
        <stp/>
        <stp>BDP|15879348451679597770</stp>
        <tr r="CW408" s="1"/>
      </tp>
      <tp t="s">
        <v>#N/A Requesting Data...3944592927</v>
        <stp/>
        <stp>BDP|18434702409091036325</stp>
        <tr r="CR461" s="1"/>
      </tp>
      <tp t="s">
        <v>#N/A N/A</v>
        <stp/>
        <stp>BDP|13469418739991316801</stp>
        <tr r="AR205" s="1"/>
      </tp>
      <tp t="s">
        <v>#N/A Requesting Data...3600540659</v>
        <stp/>
        <stp>BDP|15501917044532860773</stp>
        <tr r="CR837" s="1"/>
      </tp>
      <tp t="s">
        <v>#N/A N/A</v>
        <stp/>
        <stp>BDP|13220863809157303116</stp>
        <tr r="AS829" s="1"/>
      </tp>
      <tp t="s">
        <v>#N/A Requesting Data...3990340868</v>
        <stp/>
        <stp>BDP|12209293505489777478</stp>
        <tr r="CS942" s="1"/>
      </tp>
      <tp t="s">
        <v>#N/A Requesting Data...3589749663</v>
        <stp/>
        <stp>BDP|10231838267684950716</stp>
        <tr r="CV214" s="1"/>
      </tp>
      <tp t="s">
        <v>#N/A N/A</v>
        <stp/>
        <stp>BDP|14790214097126789488</stp>
        <tr r="AS745" s="1"/>
      </tp>
      <tp t="s">
        <v>#N/A N/A</v>
        <stp/>
        <stp>BDP|16221143606733609984</stp>
        <tr r="AS1017" s="1"/>
      </tp>
      <tp t="s">
        <v>#N/A N/A</v>
        <stp/>
        <stp>BDP|14915476378262877800</stp>
        <tr r="AS1165" s="1"/>
      </tp>
      <tp t="s">
        <v>#N/A Requesting Data...4029769307</v>
        <stp/>
        <stp>BDP|15723118099246281632</stp>
        <tr r="CR1138" s="1"/>
      </tp>
      <tp t="s">
        <v>#N/A N/A</v>
        <stp/>
        <stp>BDP|18237340448681029305</stp>
        <tr r="AQ853" s="1"/>
      </tp>
      <tp t="s">
        <v>#N/A Requesting Data...3950666529</v>
        <stp/>
        <stp>BDP|12638511938741075813</stp>
        <tr r="CR250" s="1"/>
      </tp>
      <tp t="s">
        <v>#N/A Requesting Data...3706926600</v>
        <stp/>
        <stp>BDP|16155868620648128989</stp>
        <tr r="CS782" s="1"/>
      </tp>
      <tp t="s">
        <v>#N/A Requesting Data...4170079430</v>
        <stp/>
        <stp>BDP|17023646898702451760</stp>
        <tr r="CW93" s="1"/>
      </tp>
      <tp t="s">
        <v>#N/A Requesting Data...3826175012</v>
        <stp/>
        <stp>BDP|14543621647702865961</stp>
        <tr r="CV94" s="1"/>
      </tp>
      <tp t="s">
        <v>#N/A N/A</v>
        <stp/>
        <stp>BDP|11855988949060505129</stp>
        <tr r="AS934" s="1"/>
      </tp>
      <tp t="s">
        <v>#N/A Requesting Data...4215980075</v>
        <stp/>
        <stp>BDP|14429235341208028783</stp>
        <tr r="CT860" s="1"/>
      </tp>
      <tp t="s">
        <v>#N/A Requesting Data...3865889593</v>
        <stp/>
        <stp>BDP|16080114652647561877</stp>
        <tr r="CW956" s="1"/>
      </tp>
      <tp t="s">
        <v>#N/A Requesting Data...4154982432</v>
        <stp/>
        <stp>BDP|11395073161332329871</stp>
        <tr r="CT432" s="1"/>
      </tp>
      <tp t="s">
        <v>#N/A Requesting Data...4130723319</v>
        <stp/>
        <stp>BDP|17770148518353255980</stp>
        <tr r="CS278" s="1"/>
      </tp>
      <tp t="s">
        <v>#N/A Requesting Data...4007997256</v>
        <stp/>
        <stp>BDP|15457357286565375659</stp>
        <tr r="CT259" s="1"/>
      </tp>
      <tp t="s">
        <v>#N/A N/A</v>
        <stp/>
        <stp>BDP|10586401674257131910</stp>
        <tr r="AS1062" s="1"/>
      </tp>
      <tp t="s">
        <v>#N/A Requesting Data...4157071643</v>
        <stp/>
        <stp>BDP|16970399162918173628</stp>
        <tr r="CT1078" s="1"/>
      </tp>
      <tp t="s">
        <v>#N/A Requesting Data...3702803831</v>
        <stp/>
        <stp>BDP|12921389197094415135</stp>
        <tr r="CS683" s="1"/>
      </tp>
      <tp t="s">
        <v>#N/A Requesting Data...4242123789</v>
        <stp/>
        <stp>BDP|17367890519801097228</stp>
        <tr r="CR1028" s="1"/>
      </tp>
      <tp t="s">
        <v>#N/A Requesting Data...4278458307</v>
        <stp/>
        <stp>BDP|16712632336857026936</stp>
        <tr r="CR694" s="1"/>
      </tp>
      <tp t="s">
        <v>#N/A N/A</v>
        <stp/>
        <stp>BDP|11995993984509750426</stp>
        <tr r="AR474" s="1"/>
      </tp>
      <tp t="s">
        <v>#N/A Requesting Data...3898857089</v>
        <stp/>
        <stp>BDP|13868326289923387612</stp>
        <tr r="CS1001" s="1"/>
      </tp>
      <tp t="s">
        <v>#N/A N/A</v>
        <stp/>
        <stp>BDP|15181704444112570919</stp>
        <tr r="AR156" s="1"/>
      </tp>
      <tp t="s">
        <v>#N/A Requesting Data...4221015452</v>
        <stp/>
        <stp>BDP|18284676069103568689</stp>
        <tr r="CS461" s="1"/>
      </tp>
      <tp t="s">
        <v>#N/A N/A</v>
        <stp/>
        <stp>BDP|17233598833865869915</stp>
        <tr r="AS690" s="1"/>
      </tp>
      <tp t="s">
        <v>#N/A N/A</v>
        <stp/>
        <stp>BDP|10752853391424575875</stp>
        <tr r="AR715" s="1"/>
      </tp>
      <tp t="s">
        <v>#N/A Requesting Data...3898561687</v>
        <stp/>
        <stp>BDP|13123696337532745995</stp>
        <tr r="CS863" s="1"/>
      </tp>
      <tp t="s">
        <v>#N/A Requesting Data...3940733049</v>
        <stp/>
        <stp>BDP|14814357296023915037</stp>
        <tr r="CR61" s="1"/>
      </tp>
      <tp t="s">
        <v>#N/A Requesting Data...3833057098</v>
        <stp/>
        <stp>BDP|11278691479214624953</stp>
        <tr r="CV1071" s="1"/>
      </tp>
      <tp t="s">
        <v>#N/A Requesting Data...4040182704</v>
        <stp/>
        <stp>BDP|12018016171938486052</stp>
        <tr r="CT405" s="1"/>
      </tp>
      <tp t="s">
        <v>#N/A N/A</v>
        <stp/>
        <stp>BDP|15102018232399492276</stp>
        <tr r="AR699" s="1"/>
      </tp>
      <tp t="s">
        <v>#N/A Requesting Data...3915201830</v>
        <stp/>
        <stp>BDP|14044136376907696826</stp>
        <tr r="CW889" s="1"/>
      </tp>
      <tp t="s">
        <v>#N/A Requesting Data...3965859662</v>
        <stp/>
        <stp>BDP|12796349623707184914</stp>
        <tr r="CV446" s="1"/>
      </tp>
      <tp t="s">
        <v>#N/A Requesting Data...3872471634</v>
        <stp/>
        <stp>BDP|14747538143749618110</stp>
        <tr r="CR393" s="1"/>
      </tp>
      <tp t="s">
        <v>#N/A Requesting Data...4194991772</v>
        <stp/>
        <stp>BDP|10604406660846110975</stp>
        <tr r="CW973" s="1"/>
      </tp>
      <tp t="s">
        <v>#N/A N/A</v>
        <stp/>
        <stp>BDP|15463169065028231756</stp>
        <tr r="AR1113" s="1"/>
      </tp>
      <tp t="s">
        <v>#N/A Requesting Data...4007289986</v>
        <stp/>
        <stp>BDP|18255649985169542260</stp>
        <tr r="CV1112" s="1"/>
      </tp>
      <tp t="s">
        <v>#N/A Requesting Data...3891812292</v>
        <stp/>
        <stp>BDP|12155013886117575038</stp>
        <tr r="CR582" s="1"/>
      </tp>
      <tp t="s">
        <v>#N/A N/A</v>
        <stp/>
        <stp>BDP|13492163686040530711</stp>
        <tr r="AR816" s="1"/>
      </tp>
      <tp t="s">
        <v>#N/A Requesting Data...3857848523</v>
        <stp/>
        <stp>BDP|13592517594047385535</stp>
        <tr r="CW950" s="1"/>
      </tp>
      <tp t="s">
        <v>#N/A N/A</v>
        <stp/>
        <stp>BDP|12024352561282462805</stp>
        <tr r="AQ73" s="1"/>
      </tp>
      <tp t="s">
        <v>#N/A Requesting Data...4192416471</v>
        <stp/>
        <stp>BDP|11985922805014623188</stp>
        <tr r="CV863" s="1"/>
      </tp>
      <tp t="s">
        <v>#N/A Requesting Data...3956658910</v>
        <stp/>
        <stp>BDP|12668730881605775531</stp>
        <tr r="CW739" s="1"/>
      </tp>
      <tp t="s">
        <v>#N/A Requesting Data...3965689495</v>
        <stp/>
        <stp>BDP|15138863285110271802</stp>
        <tr r="CT1163" s="1"/>
      </tp>
      <tp t="s">
        <v>#N/A Requesting Data...4199488388</v>
        <stp/>
        <stp>BDP|15190002688709846923</stp>
        <tr r="CW58" s="1"/>
      </tp>
      <tp t="s">
        <v>#N/A Requesting Data...4072152618</v>
        <stp/>
        <stp>BDP|17380153623268549137</stp>
        <tr r="CT15" s="1"/>
      </tp>
      <tp t="s">
        <v>#N/A N/A</v>
        <stp/>
        <stp>BDP|14996895665762702511</stp>
        <tr r="AS781" s="1"/>
      </tp>
      <tp t="s">
        <v>#N/A N/A</v>
        <stp/>
        <stp>BDP|11039812767127095550</stp>
        <tr r="AR414" s="1"/>
      </tp>
      <tp t="s">
        <v>#N/A N/A</v>
        <stp/>
        <stp>BDP|14354010441984015905</stp>
        <tr r="AR726" s="1"/>
      </tp>
      <tp t="s">
        <v>#N/A N/A</v>
        <stp/>
        <stp>BDP|11760015097441180437</stp>
        <tr r="AS944" s="1"/>
      </tp>
      <tp t="s">
        <v>#N/A Requesting Data...4165366611</v>
        <stp/>
        <stp>BDP|13167468800318204263</stp>
        <tr r="CS260" s="1"/>
      </tp>
      <tp t="s">
        <v>#N/A Requesting Data...4057681022</v>
        <stp/>
        <stp>BDP|12088133285287076153</stp>
        <tr r="CV663" s="1"/>
      </tp>
      <tp t="s">
        <v>#N/A Requesting Data...4096958027</v>
        <stp/>
        <stp>BDP|18202802094443286773</stp>
        <tr r="CR509" s="1"/>
      </tp>
      <tp t="s">
        <v>#N/A Requesting Data...4170260350</v>
        <stp/>
        <stp>BDP|11930900427574490393</stp>
        <tr r="CU961" s="1"/>
      </tp>
      <tp t="s">
        <v>#N/A N/A</v>
        <stp/>
        <stp>BDP|18159374141764117655</stp>
        <tr r="AR799" s="1"/>
      </tp>
      <tp t="s">
        <v>#N/A Requesting Data...4219430126</v>
        <stp/>
        <stp>BDP|12054015312578315636</stp>
        <tr r="CW69" s="1"/>
      </tp>
      <tp t="s">
        <v>#N/A Requesting Data...4240270049</v>
        <stp/>
        <stp>BDP|12778015373079728112</stp>
        <tr r="CS569" s="1"/>
      </tp>
      <tp t="s">
        <v>#N/A N/A</v>
        <stp/>
        <stp>BDP|12367947974317953696</stp>
        <tr r="AQ943" s="1"/>
      </tp>
      <tp t="s">
        <v>#N/A Requesting Data...4254570727</v>
        <stp/>
        <stp>BDP|14523005049179771480</stp>
        <tr r="CR838" s="1"/>
      </tp>
      <tp t="s">
        <v>#N/A Requesting Data...4201589270</v>
        <stp/>
        <stp>BDP|13472998316102972419</stp>
        <tr r="CU1031" s="1"/>
      </tp>
      <tp t="s">
        <v>#N/A N/A</v>
        <stp/>
        <stp>BDP|10256112538479124696</stp>
        <tr r="AS613" s="1"/>
      </tp>
      <tp t="s">
        <v>#N/A Requesting Data...4198864288</v>
        <stp/>
        <stp>BDP|17208613681524930083</stp>
        <tr r="CV846" s="1"/>
      </tp>
      <tp t="s">
        <v>#N/A Requesting Data...4167560772</v>
        <stp/>
        <stp>BDP|14488232171854453812</stp>
        <tr r="CW930" s="1"/>
      </tp>
      <tp t="s">
        <v>#N/A Requesting Data...4219250186</v>
        <stp/>
        <stp>BDP|11239456882963560320</stp>
        <tr r="CS743" s="1"/>
      </tp>
      <tp t="s">
        <v>#N/A Requesting Data...4290490093</v>
        <stp/>
        <stp>BDP|17867693029506987830</stp>
        <tr r="CS519" s="1"/>
      </tp>
      <tp t="s">
        <v>#N/A Requesting Data...4244084910</v>
        <stp/>
        <stp>BDP|11440250897156728138</stp>
        <tr r="CV884" s="1"/>
      </tp>
      <tp t="s">
        <v>#N/A Requesting Data...4273672869</v>
        <stp/>
        <stp>BDP|14115392891356945529</stp>
        <tr r="CU551" s="1"/>
      </tp>
      <tp t="s">
        <v>#N/A N/A</v>
        <stp/>
        <stp>BDP|16172899768324333113</stp>
        <tr r="AQ935" s="1"/>
      </tp>
      <tp t="s">
        <v>#N/A Requesting Data...4290200861</v>
        <stp/>
        <stp>BDP|11331102484645621038</stp>
        <tr r="CS784" s="1"/>
      </tp>
      <tp t="s">
        <v>#N/A Requesting Data...4274341992</v>
        <stp/>
        <stp>BDP|15570022691208745930</stp>
        <tr r="CS21" s="1"/>
      </tp>
      <tp t="s">
        <v>#N/A N/A</v>
        <stp/>
        <stp>BDP|10069504307280528800</stp>
        <tr r="AS521" s="1"/>
      </tp>
      <tp t="s">
        <v>#N/A Requesting Data...4288917982</v>
        <stp/>
        <stp>BDP|14418848544980518530</stp>
        <tr r="CR1076" s="1"/>
      </tp>
      <tp t="s">
        <v>#N/A Requesting Data...4289227704</v>
        <stp/>
        <stp>BDP|15694003194986834781</stp>
        <tr r="CS106" s="1"/>
      </tp>
      <tp t="s">
        <v>#N/A N/A</v>
        <stp/>
        <stp>BDP|15107917970556303015</stp>
        <tr r="AS312" s="1"/>
      </tp>
      <tp t="s">
        <v>#N/A N/A</v>
        <stp/>
        <stp>BDP|12403909276009086806</stp>
        <tr r="AS947" s="1"/>
      </tp>
      <tp t="s">
        <v>#N/A Requesting Data...4289679873</v>
        <stp/>
        <stp>BDP|12230571098062674192</stp>
        <tr r="CW879" s="1"/>
      </tp>
      <tp t="s">
        <v>#N/A Requesting Data...4294218497</v>
        <stp/>
        <stp>BDP|13034816158813395082</stp>
        <tr r="CV369" s="1"/>
      </tp>
      <tp t="s">
        <v>#N/A Requesting Data...4235553762</v>
        <stp/>
        <stp>BDP|15985717350113399992</stp>
        <tr r="CR394" s="1"/>
      </tp>
      <tp t="s">
        <v>#N/A Requesting Data...873987746</v>
        <stp/>
        <stp>BDP|16297471123608622529</stp>
        <tr r="CR1068" s="1"/>
      </tp>
      <tp t="s">
        <v>#N/A Requesting Data...1465824031</v>
        <stp/>
        <stp>BDP|12287327625867204952</stp>
        <tr r="CR677" s="1"/>
      </tp>
      <tp t="s">
        <v>#N/A N/A</v>
        <stp/>
        <stp>BDP|11305768341978753711</stp>
        <tr r="AQ1085" s="1"/>
      </tp>
      <tp t="s">
        <v>#N/A N/A</v>
        <stp/>
        <stp>BDP|12949410020010879927</stp>
        <tr r="AS303" s="1"/>
      </tp>
      <tp t="s">
        <v>#N/A N/A</v>
        <stp/>
        <stp>BDP|14314883562960876738</stp>
        <tr r="AR1144" s="1"/>
      </tp>
      <tp t="s">
        <v>#N/A N/A</v>
        <stp/>
        <stp>BDP|12762957563220367001</stp>
        <tr r="AR48" s="1"/>
      </tp>
      <tp t="s">
        <v>#N/A Requesting Data...1354116281</v>
        <stp/>
        <stp>BDP|11430269451618035365</stp>
        <tr r="CU370" s="1"/>
      </tp>
      <tp t="s">
        <v>#N/A N/A</v>
        <stp/>
        <stp>BDP|16073843453703717558</stp>
        <tr r="AS478" s="1"/>
      </tp>
      <tp t="s">
        <v>#N/A N/A</v>
        <stp/>
        <stp>BDP|14610927705599093943</stp>
        <tr r="AR815" s="1"/>
      </tp>
      <tp t="s">
        <v>#N/A Requesting Data...3541880643</v>
        <stp/>
        <stp>BDP|14708334830949869093</stp>
        <tr r="CU430" s="1"/>
      </tp>
      <tp t="s">
        <v>#N/A N/A</v>
        <stp/>
        <stp>BDP|15424124799228855829</stp>
        <tr r="AQ738" s="1"/>
      </tp>
      <tp t="s">
        <v>#N/A N/A</v>
        <stp/>
        <stp>BDP|17810722034587811938</stp>
        <tr r="AQ152" s="1"/>
      </tp>
      <tp t="s">
        <v>#N/A Requesting Data...3099907780</v>
        <stp/>
        <stp>BDP|14322988794898380194</stp>
        <tr r="CR483" s="1"/>
      </tp>
      <tp t="s">
        <v>#N/A N/A</v>
        <stp/>
        <stp>BDP|12965763398906553777</stp>
        <tr r="AR1000" s="1"/>
      </tp>
      <tp t="s">
        <v>#N/A Requesting Data...2092207115</v>
        <stp/>
        <stp>BDP|13722277860168417218</stp>
        <tr r="CS1024" s="1"/>
      </tp>
      <tp t="s">
        <v>#N/A Requesting Data...2573108541</v>
        <stp/>
        <stp>BDP|10322426493998764808</stp>
        <tr r="CW1010" s="1"/>
      </tp>
      <tp t="s">
        <v>#N/A Requesting Data...2236268609</v>
        <stp/>
        <stp>BDP|18257337204160039603</stp>
        <tr r="CR848" s="1"/>
      </tp>
      <tp t="s">
        <v>#N/A N/A</v>
        <stp/>
        <stp>BDP|10553790313383828827</stp>
        <tr r="AS515" s="1"/>
      </tp>
      <tp t="s">
        <v>#N/A Requesting Data...2772260925</v>
        <stp/>
        <stp>BDP|16635337992011651043</stp>
        <tr r="CV1044" s="1"/>
      </tp>
      <tp t="s">
        <v>#N/A Requesting Data...4155436357</v>
        <stp/>
        <stp>BDP|15875319919612038859</stp>
        <tr r="CR173" s="1"/>
      </tp>
      <tp t="s">
        <v>#N/A Requesting Data...1629422628</v>
        <stp/>
        <stp>BDP|16167866549225215291</stp>
        <tr r="CW399" s="1"/>
      </tp>
      <tp t="s">
        <v>#N/A Requesting Data...1354214559</v>
        <stp/>
        <stp>BDP|17022875630863341219</stp>
        <tr r="CW7" s="1"/>
      </tp>
      <tp t="s">
        <v>#N/A Requesting Data...194160428</v>
        <stp/>
        <stp>BDP|14821173296222802342</stp>
        <tr r="CT604" s="1"/>
      </tp>
      <tp t="s">
        <v>#N/A Requesting Data...3040448003</v>
        <stp/>
        <stp>BDP|18062174923517747163</stp>
        <tr r="CT768" s="1"/>
      </tp>
      <tp t="s">
        <v>#N/A Requesting Data...2797746658</v>
        <stp/>
        <stp>BDP|16631404914116730805</stp>
        <tr r="CR618" s="1"/>
      </tp>
      <tp t="s">
        <v>#N/A N/A</v>
        <stp/>
        <stp>BDP|12199962965808158866</stp>
        <tr r="AQ677" s="1"/>
      </tp>
      <tp t="s">
        <v>#N/A N/A</v>
        <stp/>
        <stp>BDP|12352190813596539993</stp>
        <tr r="AQ596" s="1"/>
      </tp>
      <tp t="s">
        <v>#N/A Requesting Data...396175239</v>
        <stp/>
        <stp>BDP|17605991328671535074</stp>
        <tr r="CS539" s="1"/>
      </tp>
      <tp t="s">
        <v>#N/A N/A</v>
        <stp/>
        <stp>BDP|14663872831254624632</stp>
        <tr r="AQ1096" s="1"/>
      </tp>
      <tp t="s">
        <v>#N/A Requesting Data...499640295</v>
        <stp/>
        <stp>BDP|14100644918469918717</stp>
        <tr r="CW753" s="1"/>
      </tp>
      <tp t="s">
        <v>#N/A Requesting Data...1405133944</v>
        <stp/>
        <stp>BDP|14294440816394784827</stp>
        <tr r="CT780" s="1"/>
      </tp>
      <tp t="s">
        <v>#N/A Requesting Data...4124577282</v>
        <stp/>
        <stp>BDP|16138881004801121283</stp>
        <tr r="CV267" s="1"/>
      </tp>
      <tp t="s">
        <v>#N/A N/A</v>
        <stp/>
        <stp>BDP|15152331232798286061</stp>
        <tr r="AS396" s="1"/>
      </tp>
      <tp t="s">
        <v>#N/A Requesting Data...3607033115</v>
        <stp/>
        <stp>BDP|15496994168267358020</stp>
        <tr r="CT704" s="1"/>
      </tp>
      <tp t="s">
        <v>#N/A N/A</v>
        <stp/>
        <stp>BDP|10673958070753102062</stp>
        <tr r="AR784" s="1"/>
      </tp>
      <tp t="s">
        <v>#N/A N/A</v>
        <stp/>
        <stp>BDP|11260701332160184854</stp>
        <tr r="AS393" s="1"/>
      </tp>
      <tp t="s">
        <v>#N/A N/A</v>
        <stp/>
        <stp>BDP|18400867122568332779</stp>
        <tr r="AS953" s="1"/>
      </tp>
      <tp t="s">
        <v>#N/A Requesting Data...3509451580</v>
        <stp/>
        <stp>BDP|10885284566371255802</stp>
        <tr r="CU1083" s="1"/>
      </tp>
      <tp t="s">
        <v>#N/A N/A</v>
        <stp/>
        <stp>BDP|15135629331185053861</stp>
        <tr r="AS1047" s="1"/>
      </tp>
      <tp t="s">
        <v>#N/A Requesting Data...2635938393</v>
        <stp/>
        <stp>BDP|15480860765627793149</stp>
        <tr r="CV582" s="1"/>
      </tp>
      <tp t="s">
        <v>#N/A Requesting Data...3008456857</v>
        <stp/>
        <stp>BDP|16566419641452423957</stp>
        <tr r="CR708" s="1"/>
      </tp>
      <tp t="s">
        <v>#N/A N/A</v>
        <stp/>
        <stp>BDP|13889122980883794496</stp>
        <tr r="AS612" s="1"/>
      </tp>
      <tp t="s">
        <v>#N/A N/A</v>
        <stp/>
        <stp>BDP|14633835640907068215</stp>
        <tr r="AQ1064" s="1"/>
      </tp>
      <tp t="s">
        <v>#N/A Requesting Data...2915444380</v>
        <stp/>
        <stp>BDP|15957094795432152303</stp>
        <tr r="CW964" s="1"/>
      </tp>
      <tp t="s">
        <v>#N/A Requesting Data...2121265789</v>
        <stp/>
        <stp>BDP|11469459818861864852</stp>
        <tr r="CS779" s="1"/>
      </tp>
      <tp t="s">
        <v>#N/A Requesting Data...601746633</v>
        <stp/>
        <stp>BDP|10994676586062855149</stp>
        <tr r="CV208" s="1"/>
      </tp>
      <tp t="s">
        <v>#N/A Requesting Data...1737508231</v>
        <stp/>
        <stp>BDP|16892851128870011113</stp>
        <tr r="CU446" s="1"/>
      </tp>
      <tp t="s">
        <v>#N/A Requesting Data...1356601412</v>
        <stp/>
        <stp>BDP|11064047754791467801</stp>
        <tr r="CT1127" s="1"/>
      </tp>
      <tp t="s">
        <v>#N/A Requesting Data...2628152392</v>
        <stp/>
        <stp>BDP|16305867855751615727</stp>
        <tr r="CS1014" s="1"/>
      </tp>
      <tp t="s">
        <v>#N/A Requesting Data...1793974764</v>
        <stp/>
        <stp>BDP|11604017765329623300</stp>
        <tr r="CR479" s="1"/>
      </tp>
      <tp t="s">
        <v>#N/A Requesting Data...571238893</v>
        <stp/>
        <stp>BDP|17295753916759601538</stp>
        <tr r="CV1144" s="1"/>
      </tp>
      <tp t="s">
        <v>#N/A N/A</v>
        <stp/>
        <stp>BDP|10805666183792036197</stp>
        <tr r="AQ254" s="1"/>
      </tp>
      <tp t="s">
        <v>#N/A Requesting Data...2086864135</v>
        <stp/>
        <stp>BDP|17489463497166082116</stp>
        <tr r="CT946" s="1"/>
      </tp>
      <tp t="s">
        <v>#N/A Requesting Data...2790365543</v>
        <stp/>
        <stp>BDP|10443469894421281105</stp>
        <tr r="CS244" s="1"/>
      </tp>
      <tp t="s">
        <v>#N/A Requesting Data...4260402638</v>
        <stp/>
        <stp>BDP|16594998359673376424</stp>
        <tr r="CS240" s="1"/>
      </tp>
      <tp t="s">
        <v>#N/A Requesting Data...1432544353</v>
        <stp/>
        <stp>BDP|16781948531945541406</stp>
        <tr r="CU467" s="1"/>
      </tp>
      <tp t="s">
        <v>#N/A Requesting Data...2209870678</v>
        <stp/>
        <stp>BDP|15547021530563997893</stp>
        <tr r="CS336" s="1"/>
      </tp>
      <tp t="s">
        <v>#N/A Requesting Data...1969775909</v>
        <stp/>
        <stp>BDP|12076832843105293654</stp>
        <tr r="CT985" s="1"/>
      </tp>
      <tp t="s">
        <v>#N/A Requesting Data...3376181289</v>
        <stp/>
        <stp>BDP|16035507283866758030</stp>
        <tr r="CT811" s="1"/>
      </tp>
      <tp t="s">
        <v>#N/A Requesting Data...4292576131</v>
        <stp/>
        <stp>BDP|16976851702987852412</stp>
        <tr r="CW110" s="1"/>
      </tp>
      <tp t="s">
        <v>#N/A Requesting Data...1242245852</v>
        <stp/>
        <stp>BDP|14314205907768290315</stp>
        <tr r="CR329" s="1"/>
      </tp>
      <tp t="s">
        <v>#N/A Requesting Data...3213760883</v>
        <stp/>
        <stp>BDP|12316854157341586332</stp>
        <tr r="CT512" s="1"/>
      </tp>
      <tp t="s">
        <v>#N/A N/A</v>
        <stp/>
        <stp>BDP|10663764523459335176</stp>
        <tr r="AS266" s="1"/>
      </tp>
      <tp t="s">
        <v>#N/A Requesting Data...4237261592</v>
        <stp/>
        <stp>BDP|15101876605367332775</stp>
        <tr r="CW674" s="1"/>
      </tp>
      <tp t="s">
        <v>#N/A Requesting Data...4052329160</v>
        <stp/>
        <stp>BDP|16622911437841790000</stp>
        <tr r="CS874" s="1"/>
      </tp>
      <tp t="s">
        <v>#N/A Requesting Data...2151963164</v>
        <stp/>
        <stp>BDP|12638895300041063680</stp>
        <tr r="CS464" s="1"/>
      </tp>
      <tp t="s">
        <v>#N/A Requesting Data...1479218182</v>
        <stp/>
        <stp>BDP|10516501803899968189</stp>
        <tr r="CV339" s="1"/>
      </tp>
      <tp t="s">
        <v>#N/A N/A</v>
        <stp/>
        <stp>BDP|12959281083422043753</stp>
        <tr r="AQ463" s="1"/>
      </tp>
      <tp t="s">
        <v>#N/A N/A</v>
        <stp/>
        <stp>BDP|12663824131604377014</stp>
        <tr r="AS1199" s="1"/>
      </tp>
      <tp t="s">
        <v>#N/A N/A</v>
        <stp/>
        <stp>BDP|18181482914579220996</stp>
        <tr r="AR310" s="1"/>
      </tp>
      <tp t="s">
        <v>#N/A Requesting Data...2203483079</v>
        <stp/>
        <stp>BDP|10851504783819527980</stp>
        <tr r="CS197" s="1"/>
      </tp>
      <tp t="s">
        <v>#N/A Requesting Data...3869641707</v>
        <stp/>
        <stp>BDP|15817957205393891265</stp>
        <tr r="CR696" s="1"/>
      </tp>
      <tp t="s">
        <v>#N/A N/A</v>
        <stp/>
        <stp>BDP|16963769045008998059</stp>
        <tr r="AR1157" s="1"/>
      </tp>
      <tp t="s">
        <v>#N/A Requesting Data...3685798925</v>
        <stp/>
        <stp>BDP|13686799067926958973</stp>
        <tr r="CU941" s="1"/>
      </tp>
      <tp t="s">
        <v>#N/A Requesting Data...3673316271</v>
        <stp/>
        <stp>BDP|15345828423682662022</stp>
        <tr r="CV558" s="1"/>
      </tp>
      <tp t="s">
        <v>#N/A N/A</v>
        <stp/>
        <stp>BDP|13589057401606204854</stp>
        <tr r="AR158" s="1"/>
      </tp>
      <tp t="s">
        <v>#N/A Requesting Data...1609593683</v>
        <stp/>
        <stp>BDP|12854961898877356835</stp>
        <tr r="CU579" s="1"/>
      </tp>
      <tp t="s">
        <v>#N/A N/A</v>
        <stp/>
        <stp>BDP|16239626096420295424</stp>
        <tr r="AS157" s="1"/>
      </tp>
      <tp t="s">
        <v>#N/A N/A</v>
        <stp/>
        <stp>BDP|11097021470509060247</stp>
        <tr r="AR1126" s="1"/>
      </tp>
      <tp t="s">
        <v>#N/A Requesting Data...2831243519</v>
        <stp/>
        <stp>BDP|11400202787342591404</stp>
        <tr r="CR366" s="1"/>
      </tp>
      <tp t="s">
        <v>#N/A Requesting Data...1882448255</v>
        <stp/>
        <stp>BDP|10373962324723420532</stp>
        <tr r="CR527" s="1"/>
      </tp>
      <tp t="s">
        <v>#N/A Requesting Data...1744386931</v>
        <stp/>
        <stp>BDP|16438809745861736600</stp>
        <tr r="CV467" s="1"/>
      </tp>
      <tp t="s">
        <v>#N/A N/A</v>
        <stp/>
        <stp>BDP|15714445890406778327</stp>
        <tr r="AQ457" s="1"/>
      </tp>
      <tp t="s">
        <v>#N/A Requesting Data...2940657898</v>
        <stp/>
        <stp>BDP|15867964018431413147</stp>
        <tr r="CR525" s="1"/>
      </tp>
      <tp t="s">
        <v>#N/A N/A</v>
        <stp/>
        <stp>BDP|11230814742722745201</stp>
        <tr r="AS82" s="1"/>
      </tp>
      <tp t="s">
        <v>#N/A Requesting Data...3249552672</v>
        <stp/>
        <stp>BDP|15967948856325507189</stp>
        <tr r="CW241" s="1"/>
      </tp>
      <tp t="s">
        <v>#N/A N/A</v>
        <stp/>
        <stp>BDP|18121562049319035279</stp>
        <tr r="AQ47" s="1"/>
      </tp>
      <tp t="s">
        <v>#N/A N/A</v>
        <stp/>
        <stp>BDP|14977279320662276456</stp>
        <tr r="AQ1066" s="1"/>
      </tp>
      <tp t="s">
        <v>#N/A Requesting Data...3231755049</v>
        <stp/>
        <stp>BDP|14296493505310613210</stp>
        <tr r="CU880" s="1"/>
      </tp>
      <tp t="s">
        <v>#N/A Requesting Data...4247053079</v>
        <stp/>
        <stp>BDP|10809611891048199507</stp>
        <tr r="CR647" s="1"/>
      </tp>
      <tp t="s">
        <v>#N/A Requesting Data...3420003125</v>
        <stp/>
        <stp>BDP|14380426513576266593</stp>
        <tr r="CV828" s="1"/>
      </tp>
      <tp t="s">
        <v>#N/A N/A</v>
        <stp/>
        <stp>BDP|13345339947185882368</stp>
        <tr r="AQ166" s="1"/>
      </tp>
      <tp t="s">
        <v>#N/A N/A</v>
        <stp/>
        <stp>BDP|18149954735498873800</stp>
        <tr r="AS694" s="1"/>
      </tp>
      <tp t="s">
        <v>#N/A N/A</v>
        <stp/>
        <stp>BDP|16191448012529852860</stp>
        <tr r="AR484" s="1"/>
      </tp>
      <tp t="s">
        <v>#N/A Requesting Data...2292944649</v>
        <stp/>
        <stp>BDP|12855862100371063973</stp>
        <tr r="CR646" s="1"/>
      </tp>
      <tp t="s">
        <v>#N/A Requesting Data...2137904842</v>
        <stp/>
        <stp>BDP|11285581462179305929</stp>
        <tr r="CW442" s="1"/>
      </tp>
      <tp t="s">
        <v>#N/A N/A</v>
        <stp/>
        <stp>BDP|17823184395359575495</stp>
        <tr r="AQ441" s="1"/>
      </tp>
      <tp t="s">
        <v>#N/A Requesting Data...3544048347</v>
        <stp/>
        <stp>BDP|13427183487518660045</stp>
        <tr r="CS648" s="1"/>
      </tp>
      <tp t="s">
        <v>#N/A Requesting Data...1316891750</v>
        <stp/>
        <stp>BDP|15420175588997231908</stp>
        <tr r="CR105" s="1"/>
      </tp>
      <tp t="s">
        <v>#N/A Requesting Data...4015638955</v>
        <stp/>
        <stp>BDP|16782651922403086390</stp>
        <tr r="CW25" s="1"/>
      </tp>
      <tp t="s">
        <v>#N/A Requesting Data...2636348576</v>
        <stp/>
        <stp>BDP|10100319489208169106</stp>
        <tr r="CW204" s="1"/>
      </tp>
      <tp t="s">
        <v>#N/A N/A</v>
        <stp/>
        <stp>BDP|17470376975298893960</stp>
        <tr r="AR195" s="1"/>
      </tp>
      <tp t="s">
        <v>#N/A Requesting Data...3844398777</v>
        <stp/>
        <stp>BDP|16578098848383924357</stp>
        <tr r="CU103" s="1"/>
      </tp>
      <tp t="s">
        <v>#N/A Requesting Data...2540458970</v>
        <stp/>
        <stp>BDP|11917472306383988490</stp>
        <tr r="CV413" s="1"/>
      </tp>
      <tp t="s">
        <v>#N/A Requesting Data...3100962058</v>
        <stp/>
        <stp>BDP|10322794747671568009</stp>
        <tr r="CU1060" s="1"/>
      </tp>
      <tp t="s">
        <v>#N/A Requesting Data...4164925129</v>
        <stp/>
        <stp>BDP|16701746748683264419</stp>
        <tr r="CR292" s="1"/>
      </tp>
      <tp t="s">
        <v>#N/A N/A</v>
        <stp/>
        <stp>BDP|14881460441315261352</stp>
        <tr r="AQ419" s="1"/>
      </tp>
      <tp t="s">
        <v>#N/A Requesting Data...2754249437</v>
        <stp/>
        <stp>BDP|16655296408935777380</stp>
        <tr r="CV872" s="1"/>
      </tp>
      <tp t="s">
        <v>#N/A N/A</v>
        <stp/>
        <stp>BDP|10123232559392272718</stp>
        <tr r="AQ760" s="1"/>
      </tp>
      <tp t="s">
        <v>#N/A Requesting Data...3256737685</v>
        <stp/>
        <stp>BDP|17324813008644764952</stp>
        <tr r="CS988" s="1"/>
      </tp>
      <tp t="s">
        <v>#N/A Requesting Data...3459710123</v>
        <stp/>
        <stp>BDP|15054343939194754320</stp>
        <tr r="CS127" s="1"/>
      </tp>
      <tp t="s">
        <v>#N/A Requesting Data...2040424286</v>
        <stp/>
        <stp>BDP|13714299215471499374</stp>
        <tr r="CW865" s="1"/>
      </tp>
      <tp t="s">
        <v>#N/A Requesting Data...2092966727</v>
        <stp/>
        <stp>BDP|16519077078753158035</stp>
        <tr r="CV286" s="1"/>
      </tp>
      <tp t="s">
        <v>#N/A Requesting Data...2288863881</v>
        <stp/>
        <stp>BDP|14687367516883974770</stp>
        <tr r="CR983" s="1"/>
      </tp>
      <tp t="s">
        <v>#N/A N/A</v>
        <stp/>
        <stp>BDP|16105642928759169943</stp>
        <tr r="AR269" s="1"/>
      </tp>
      <tp t="s">
        <v>#N/A Requesting Data...2967500585</v>
        <stp/>
        <stp>BDP|10736584310395530320</stp>
        <tr r="CS657" s="1"/>
      </tp>
      <tp t="s">
        <v>#N/A N/A</v>
        <stp/>
        <stp>BDP|13603756709352577474</stp>
        <tr r="AQ969" s="1"/>
      </tp>
      <tp t="s">
        <v>#N/A Requesting Data...2022619224</v>
        <stp/>
        <stp>BDP|15411705693798941162</stp>
        <tr r="CS978" s="1"/>
      </tp>
      <tp t="s">
        <v>#N/A N/A</v>
        <stp/>
        <stp>BDP|11390701193888101595</stp>
        <tr r="AQ437" s="1"/>
      </tp>
      <tp t="s">
        <v>#N/A Requesting Data...3697503359</v>
        <stp/>
        <stp>BDP|12664454478311324206</stp>
        <tr r="CR1169" s="1"/>
      </tp>
      <tp t="s">
        <v>#N/A N/A</v>
        <stp/>
        <stp>BDP|10456173298372177827</stp>
        <tr r="AQ602" s="1"/>
      </tp>
      <tp t="s">
        <v>#N/A N/A</v>
        <stp/>
        <stp>BDP|11629048113197978537</stp>
        <tr r="AQ1041" s="1"/>
      </tp>
      <tp t="s">
        <v>#N/A Requesting Data...3693065025</v>
        <stp/>
        <stp>BDP|16144793165895658001</stp>
        <tr r="CS882" s="1"/>
      </tp>
      <tp t="s">
        <v>#N/A Requesting Data...3890072903</v>
        <stp/>
        <stp>BDP|14505633304538074898</stp>
        <tr r="CS575" s="1"/>
      </tp>
      <tp t="s">
        <v>#N/A N/A</v>
        <stp/>
        <stp>BDP|11699831054039325792</stp>
        <tr r="AR577" s="1"/>
      </tp>
      <tp t="s">
        <v>#N/A N/A</v>
        <stp/>
        <stp>BDP|12010700998976650855</stp>
        <tr r="AS1002" s="1"/>
      </tp>
      <tp t="s">
        <v>#N/A N/A</v>
        <stp/>
        <stp>BDP|14392503677633702783</stp>
        <tr r="AS646" s="1"/>
      </tp>
      <tp t="s">
        <v>#N/A Requesting Data...2392376415</v>
        <stp/>
        <stp>BDP|11464885691135747719</stp>
        <tr r="CU1047" s="1"/>
      </tp>
      <tp t="s">
        <v>#N/A Requesting Data...1687335858</v>
        <stp/>
        <stp>BDP|14985305790415408964</stp>
        <tr r="CT477" s="1"/>
      </tp>
      <tp t="s">
        <v>#N/A Requesting Data...2309833865</v>
        <stp/>
        <stp>BDP|12594185396099424143</stp>
        <tr r="CT81" s="1"/>
      </tp>
      <tp t="s">
        <v>#N/A Requesting Data...3053253533</v>
        <stp/>
        <stp>BDP|16505668269767550347</stp>
        <tr r="CS81" s="1"/>
      </tp>
      <tp t="s">
        <v>#N/A Requesting Data...1952463547</v>
        <stp/>
        <stp>BDP|14035291679957241493</stp>
        <tr r="CT715" s="1"/>
      </tp>
      <tp t="s">
        <v>#N/A Requesting Data...1838528801</v>
        <stp/>
        <stp>BDP|10392439040295845735</stp>
        <tr r="CT472" s="1"/>
      </tp>
      <tp t="s">
        <v>#N/A Requesting Data...3796708978</v>
        <stp/>
        <stp>BDP|11802737022554419260</stp>
        <tr r="CT761" s="1"/>
      </tp>
      <tp t="s">
        <v>#N/A N/A</v>
        <stp/>
        <stp>BDP|15858807547442450902</stp>
        <tr r="AR1186" s="1"/>
      </tp>
      <tp t="s">
        <v>#N/A Requesting Data...2590316608</v>
        <stp/>
        <stp>BDP|10906606561107147522</stp>
        <tr r="CT492" s="1"/>
      </tp>
      <tp t="s">
        <v>#N/A Requesting Data...3466041000</v>
        <stp/>
        <stp>BDP|18374047058977694821</stp>
        <tr r="CS1193" s="1"/>
      </tp>
      <tp t="s">
        <v>#N/A N/A</v>
        <stp/>
        <stp>BDP|17110017288388738547</stp>
        <tr r="AR506" s="1"/>
      </tp>
      <tp t="s">
        <v>#N/A N/A</v>
        <stp/>
        <stp>BDP|11902132884918690234</stp>
        <tr r="AQ340" s="1"/>
      </tp>
      <tp t="s">
        <v>#N/A Requesting Data...2240547098</v>
        <stp/>
        <stp>BDP|14574471714433401094</stp>
        <tr r="CU466" s="1"/>
      </tp>
      <tp t="s">
        <v>#N/A N/A</v>
        <stp/>
        <stp>BDP|16057433731445161680</stp>
        <tr r="AQ1095" s="1"/>
      </tp>
      <tp t="s">
        <v>#N/A Requesting Data...2350861561</v>
        <stp/>
        <stp>BDP|12407518738727218156</stp>
        <tr r="CS226" s="1"/>
      </tp>
      <tp t="s">
        <v>#N/A N/A</v>
        <stp/>
        <stp>BDP|12109313607765598685</stp>
        <tr r="AQ370" s="1"/>
      </tp>
      <tp t="s">
        <v>#N/A Requesting Data...3081257948</v>
        <stp/>
        <stp>BDP|14985226194238236577</stp>
        <tr r="CS758" s="1"/>
      </tp>
      <tp t="s">
        <v>#N/A Requesting Data...4160330352</v>
        <stp/>
        <stp>BDP|15743430760044841168</stp>
        <tr r="CT517" s="1"/>
      </tp>
      <tp t="s">
        <v>#N/A Requesting Data...1755635717</v>
        <stp/>
        <stp>BDP|17537849338569081738</stp>
        <tr r="CV1082" s="1"/>
      </tp>
      <tp t="s">
        <v>#N/A N/A</v>
        <stp/>
        <stp>BDP|11163285195851214944</stp>
        <tr r="AQ1137" s="1"/>
      </tp>
      <tp t="s">
        <v>#N/A Requesting Data...2521975314</v>
        <stp/>
        <stp>BDP|11289293122716657554</stp>
        <tr r="CV963" s="1"/>
      </tp>
      <tp t="s">
        <v>#N/A N/A</v>
        <stp/>
        <stp>BDP|14714184401573489409</stp>
        <tr r="AS766" s="1"/>
      </tp>
      <tp t="s">
        <v>#N/A Requesting Data...3378822838</v>
        <stp/>
        <stp>BDP|16513720922640646193</stp>
        <tr r="CW984" s="1"/>
      </tp>
      <tp t="s">
        <v>#N/A Requesting Data...2518851496</v>
        <stp/>
        <stp>BDP|16009302129383620653</stp>
        <tr r="CW185" s="1"/>
      </tp>
      <tp t="s">
        <v>#N/A Requesting Data...2610034794</v>
        <stp/>
        <stp>BDP|14434385743061490018</stp>
        <tr r="CT727" s="1"/>
      </tp>
      <tp t="s">
        <v>#N/A Requesting Data...2020432861</v>
        <stp/>
        <stp>BDP|17715842958191710964</stp>
        <tr r="CR929" s="1"/>
      </tp>
      <tp t="s">
        <v>#N/A Requesting Data...2273104487</v>
        <stp/>
        <stp>BDP|12445012270920690793</stp>
        <tr r="CU496" s="1"/>
      </tp>
      <tp t="s">
        <v>#N/A N/A</v>
        <stp/>
        <stp>BDP|11404382662441156756</stp>
        <tr r="AR909" s="1"/>
      </tp>
      <tp t="s">
        <v>#N/A Requesting Data...4157508381</v>
        <stp/>
        <stp>BDP|10351211440045035183</stp>
        <tr r="CS368" s="1"/>
      </tp>
      <tp t="s">
        <v>#N/A N/A</v>
        <stp/>
        <stp>BDP|17176670452745870363</stp>
        <tr r="AS1093" s="1"/>
      </tp>
      <tp t="s">
        <v>#N/A Requesting Data...2100378204</v>
        <stp/>
        <stp>BDP|17249062448883333259</stp>
        <tr r="CT349" s="1"/>
      </tp>
      <tp t="s">
        <v>#N/A N/A</v>
        <stp/>
        <stp>BDP|11338689179096961418</stp>
        <tr r="AQ1049" s="1"/>
      </tp>
      <tp t="s">
        <v>#N/A Requesting Data...2386118604</v>
        <stp/>
        <stp>BDP|13803211470056713244</stp>
        <tr r="CV39" s="1"/>
      </tp>
      <tp t="s">
        <v>#N/A Requesting Data...3235428660</v>
        <stp/>
        <stp>BDP|16901514740945060053</stp>
        <tr r="CV611" s="1"/>
      </tp>
      <tp t="s">
        <v>#N/A Requesting Data...1411220844</v>
        <stp/>
        <stp>BDP|10364058460192883638</stp>
        <tr r="CS227" s="1"/>
      </tp>
      <tp t="s">
        <v>#N/A Requesting Data...4091024185</v>
        <stp/>
        <stp>BDP|16099152616603869765</stp>
        <tr r="CS1125" s="1"/>
      </tp>
      <tp t="s">
        <v>#N/A N/A</v>
        <stp/>
        <stp>BDP|11405323204681806178</stp>
        <tr r="AS790" s="1"/>
      </tp>
      <tp t="s">
        <v>#N/A Requesting Data...3656086401</v>
        <stp/>
        <stp>BDP|13724313060217966328</stp>
        <tr r="CT833" s="1"/>
      </tp>
      <tp t="s">
        <v>#N/A N/A</v>
        <stp/>
        <stp>BDP|11654105636172413393</stp>
        <tr r="AS784" s="1"/>
      </tp>
      <tp t="s">
        <v>#N/A Requesting Data...3502338910</v>
        <stp/>
        <stp>BDP|10872520231586482228</stp>
        <tr r="CS18" s="1"/>
      </tp>
      <tp t="s">
        <v>#N/A N/A</v>
        <stp/>
        <stp>BDP|14127043726132910673</stp>
        <tr r="AQ106" s="1"/>
      </tp>
      <tp t="s">
        <v>#N/A Requesting Data...2004118572</v>
        <stp/>
        <stp>BDP|15572655136093817133</stp>
        <tr r="CW223" s="1"/>
      </tp>
      <tp t="s">
        <v>#N/A Requesting Data...1948228481</v>
        <stp/>
        <stp>BDP|12512346856337969132</stp>
        <tr r="CT713" s="1"/>
      </tp>
      <tp t="s">
        <v>#N/A Requesting Data...3234679675</v>
        <stp/>
        <stp>BDP|16900568093900462857</stp>
        <tr r="CW145" s="1"/>
      </tp>
      <tp t="s">
        <v>#N/A N/A</v>
        <stp/>
        <stp>BDP|14976035778201930065</stp>
        <tr r="AS215" s="1"/>
      </tp>
      <tp t="s">
        <v>#N/A N/A</v>
        <stp/>
        <stp>BDP|17844726917646360537</stp>
        <tr r="AR701" s="1"/>
      </tp>
      <tp t="s">
        <v>#N/A N/A</v>
        <stp/>
        <stp>BDP|10663114363620997508</stp>
        <tr r="AQ1073" s="1"/>
      </tp>
      <tp t="s">
        <v>#N/A N/A</v>
        <stp/>
        <stp>BDP|14041131625041821433</stp>
        <tr r="AR1051" s="1"/>
      </tp>
      <tp t="s">
        <v>#N/A N/A</v>
        <stp/>
        <stp>BDP|15847340960473521159</stp>
        <tr r="AS634" s="1"/>
      </tp>
      <tp t="s">
        <v>#N/A Requesting Data...2930938607</v>
        <stp/>
        <stp>BDP|16487591233286077427</stp>
        <tr r="CW951" s="1"/>
      </tp>
      <tp t="s">
        <v>#N/A Requesting Data...3217967860</v>
        <stp/>
        <stp>BDP|10346252668850462663</stp>
        <tr r="CR1048" s="1"/>
      </tp>
      <tp t="s">
        <v>#N/A Requesting Data...3170873651</v>
        <stp/>
        <stp>BDP|16388187954153751341</stp>
        <tr r="CV483" s="1"/>
      </tp>
      <tp t="s">
        <v>#N/A N/A</v>
        <stp/>
        <stp>BDP|16081783717151232311</stp>
        <tr r="AR1210" s="1"/>
      </tp>
      <tp t="s">
        <v>#N/A Requesting Data...4176570212</v>
        <stp/>
        <stp>BDP|10383289525416708458</stp>
        <tr r="CT992" s="1"/>
      </tp>
      <tp t="s">
        <v>#N/A N/A</v>
        <stp/>
        <stp>BDP|12539601748845954782</stp>
        <tr r="AR918" s="1"/>
      </tp>
      <tp t="s">
        <v>#N/A Requesting Data...1806944723</v>
        <stp/>
        <stp>BDP|18361059630258868126</stp>
        <tr r="CV346" s="1"/>
      </tp>
      <tp t="s">
        <v>#N/A Requesting Data...3393627946</v>
        <stp/>
        <stp>BDP|13185255548090764777</stp>
        <tr r="AK3" s="1"/>
      </tp>
      <tp t="s">
        <v>#N/A Requesting Data...2037137098</v>
        <stp/>
        <stp>BDP|18130162999984547670</stp>
        <tr r="CU18" s="1"/>
      </tp>
      <tp t="s">
        <v>#N/A Requesting Data...2635212484</v>
        <stp/>
        <stp>BDP|13035047938540507252</stp>
        <tr r="CT206" s="1"/>
      </tp>
      <tp t="s">
        <v>#N/A N/A</v>
        <stp/>
        <stp>BDP|16559793390179344330</stp>
        <tr r="AS559" s="1"/>
      </tp>
      <tp t="s">
        <v>#N/A Requesting Data...4059861296</v>
        <stp/>
        <stp>BDP|14999026607165840388</stp>
        <tr r="CW698" s="1"/>
      </tp>
      <tp t="s">
        <v>#N/A Requesting Data...1514295510</v>
        <stp/>
        <stp>BDP|12251357871002353695</stp>
        <tr r="CR390" s="1"/>
      </tp>
      <tp t="s">
        <v>#N/A N/A</v>
        <stp/>
        <stp>BDP|13229007908065433424</stp>
        <tr r="AR341" s="1"/>
      </tp>
      <tp t="s">
        <v>#N/A Requesting Data...1996410551</v>
        <stp/>
        <stp>BDP|13924391521437566786</stp>
        <tr r="CW863" s="1"/>
      </tp>
      <tp t="s">
        <v>#N/A Requesting Data...2685209839</v>
        <stp/>
        <stp>BDP|15312763238266278532</stp>
        <tr r="CW948" s="1"/>
      </tp>
      <tp t="s">
        <v>#N/A N/A</v>
        <stp/>
        <stp>BDP|15269412251202630481</stp>
        <tr r="AS388" s="1"/>
      </tp>
      <tp t="s">
        <v>#N/A Requesting Data...3128834421</v>
        <stp/>
        <stp>BDP|13187913222778936246</stp>
        <tr r="CW189" s="1"/>
      </tp>
      <tp t="s">
        <v>#N/A Requesting Data...2901606107</v>
        <stp/>
        <stp>BDP|12905601725862558664</stp>
        <tr r="CU397" s="1"/>
      </tp>
      <tp t="s">
        <v>#N/A Requesting Data...2590274185</v>
        <stp/>
        <stp>BDP|13166018806783175281</stp>
        <tr r="CU960" s="1"/>
      </tp>
      <tp t="s">
        <v>#N/A Requesting Data...2092610557</v>
        <stp/>
        <stp>BDP|17792904893550940522</stp>
        <tr r="CV830" s="1"/>
      </tp>
      <tp t="s">
        <v>#N/A Requesting Data...1683060574</v>
        <stp/>
        <stp>BDP|14936004612900255766</stp>
        <tr r="CR799" s="1"/>
      </tp>
      <tp t="s">
        <v>#N/A N/A</v>
        <stp/>
        <stp>BDP|14045671904625988556</stp>
        <tr r="AR50" s="1"/>
      </tp>
      <tp t="s">
        <v>#N/A Requesting Data...4072558109</v>
        <stp/>
        <stp>BDP|14587896388642926427</stp>
        <tr r="CW335" s="1"/>
      </tp>
      <tp t="s">
        <v>#N/A Requesting Data...2238171604</v>
        <stp/>
        <stp>BDP|17467289712246595048</stp>
        <tr r="CU1030" s="1"/>
      </tp>
      <tp t="s">
        <v>#N/A Requesting Data...2157463167</v>
        <stp/>
        <stp>BDP|12462065109855301578</stp>
        <tr r="CT84" s="1"/>
      </tp>
      <tp t="s">
        <v>#N/A Requesting Data...1759200008</v>
        <stp/>
        <stp>BDP|15450984133348389538</stp>
        <tr r="CR401" s="1"/>
      </tp>
      <tp t="s">
        <v>#N/A N/A</v>
        <stp/>
        <stp>BDP|12755482869806843419</stp>
        <tr r="AQ565" s="1"/>
      </tp>
      <tp t="s">
        <v>#N/A Requesting Data...4063248129</v>
        <stp/>
        <stp>BDP|11659013231838167889</stp>
        <tr r="CS247" s="1"/>
      </tp>
      <tp t="s">
        <v>#N/A Requesting Data...4082156013</v>
        <stp/>
        <stp>BDP|14930378910205696171</stp>
        <tr r="CS1067" s="1"/>
      </tp>
      <tp t="s">
        <v>#N/A Requesting Data...3904814757</v>
        <stp/>
        <stp>BDP|11811130645093546545</stp>
        <tr r="CT398" s="1"/>
      </tp>
      <tp t="s">
        <v>#N/A N/A</v>
        <stp/>
        <stp>BDP|12680337822504990513</stp>
        <tr r="AS672" s="1"/>
      </tp>
      <tp t="s">
        <v>#N/A Requesting Data...3417487440</v>
        <stp/>
        <stp>BDP|18132513034559872532</stp>
        <tr r="CR887" s="1"/>
      </tp>
      <tp t="s">
        <v>#N/A Requesting Data...2207549437</v>
        <stp/>
        <stp>BDP|11120116001435964771</stp>
        <tr r="CU526" s="1"/>
      </tp>
      <tp t="s">
        <v>#N/A Requesting Data...1937316817</v>
        <stp/>
        <stp>BDP|12903461056278615905</stp>
        <tr r="CU7" s="1"/>
      </tp>
      <tp t="s">
        <v>#N/A Requesting Data...3521667624</v>
        <stp/>
        <stp>BDP|10023683126157854192</stp>
        <tr r="CR26" s="1"/>
      </tp>
      <tp t="s">
        <v>#N/A N/A</v>
        <stp/>
        <stp>BDP|12630784077387415723</stp>
        <tr r="AS123" s="1"/>
      </tp>
      <tp t="s">
        <v>#N/A N/A</v>
        <stp/>
        <stp>BDP|17899127323854020261</stp>
        <tr r="AS833" s="1"/>
      </tp>
      <tp t="s">
        <v>#N/A Requesting Data...3130002466</v>
        <stp/>
        <stp>BDP|18120261953199909427</stp>
        <tr r="CW13" s="1"/>
      </tp>
      <tp t="s">
        <v>#N/A N/A</v>
        <stp/>
        <stp>BDP|13014275578567678362</stp>
        <tr r="AS294" s="1"/>
      </tp>
      <tp t="s">
        <v>#N/A Requesting Data...2630942951</v>
        <stp/>
        <stp>BDP|13320019518990312067</stp>
        <tr r="CS570" s="1"/>
      </tp>
      <tp t="s">
        <v>#N/A Requesting Data...3209273016</v>
        <stp/>
        <stp>BDP|17697735668807354315</stp>
        <tr r="CR34" s="1"/>
      </tp>
      <tp t="s">
        <v>#N/A N/A</v>
        <stp/>
        <stp>BDP|15176524423999607980</stp>
        <tr r="AR877" s="1"/>
      </tp>
      <tp t="s">
        <v>#N/A Requesting Data...1980291619</v>
        <stp/>
        <stp>BDP|14788486329467144794</stp>
        <tr r="CT1129" s="1"/>
      </tp>
      <tp t="s">
        <v>#N/A Requesting Data...1912384510</v>
        <stp/>
        <stp>BDP|11712242768453097454</stp>
        <tr r="CT808" s="1"/>
      </tp>
      <tp t="s">
        <v>#N/A N/A</v>
        <stp/>
        <stp>BDP|16396083630571242673</stp>
        <tr r="AR100" s="1"/>
      </tp>
      <tp t="s">
        <v>#N/A N/A</v>
        <stp/>
        <stp>BDP|15546873681437925049</stp>
        <tr r="AS1089" s="1"/>
      </tp>
      <tp t="s">
        <v>#N/A Requesting Data...4182001848</v>
        <stp/>
        <stp>BDP|16386492850192334770</stp>
        <tr r="CS231" s="1"/>
      </tp>
      <tp t="s">
        <v>#N/A N/A</v>
        <stp/>
        <stp>BDP|12830224117763779048</stp>
        <tr r="AR967" s="1"/>
      </tp>
      <tp t="s">
        <v>#N/A Requesting Data...3894317161</v>
        <stp/>
        <stp>BDP|18359529855678868222</stp>
        <tr r="CT367" s="1"/>
      </tp>
      <tp t="s">
        <v>#N/A Requesting Data...3345922184</v>
        <stp/>
        <stp>BDP|18040846559291567668</stp>
        <tr r="CR313" s="1"/>
      </tp>
      <tp t="s">
        <v>#N/A N/A</v>
        <stp/>
        <stp>BDP|17491273029167435206</stp>
        <tr r="AR913" s="1"/>
      </tp>
      <tp t="s">
        <v>#N/A Requesting Data...3968892441</v>
        <stp/>
        <stp>BDP|17821587673577489095</stp>
        <tr r="CU626" s="1"/>
      </tp>
      <tp t="s">
        <v>#N/A Requesting Data...4250477448</v>
        <stp/>
        <stp>BDP|16084078148958212835</stp>
        <tr r="CU642" s="1"/>
      </tp>
      <tp t="s">
        <v>#N/A Requesting Data...2759069024</v>
        <stp/>
        <stp>BDP|17484006901715227097</stp>
        <tr r="CT773" s="1"/>
      </tp>
      <tp t="s">
        <v>#N/A Requesting Data...2639316792</v>
        <stp/>
        <stp>BDP|11214384024465568754</stp>
        <tr r="CV48" s="1"/>
      </tp>
      <tp t="s">
        <v>#N/A N/A</v>
        <stp/>
        <stp>BDP|14530522032585964520</stp>
        <tr r="AS1115" s="1"/>
      </tp>
      <tp t="s">
        <v>#N/A Requesting Data...3510957066</v>
        <stp/>
        <stp>BDP|16423491828164362686</stp>
        <tr r="CT337" s="1"/>
      </tp>
      <tp t="s">
        <v>#N/A Requesting Data...3826127025</v>
        <stp/>
        <stp>BDP|18317879335292995361</stp>
        <tr r="CW224" s="1"/>
      </tp>
      <tp t="s">
        <v>#N/A Requesting Data...3338678944</v>
        <stp/>
        <stp>BDP|14745635701108829830</stp>
        <tr r="CT695" s="1"/>
      </tp>
      <tp t="s">
        <v>#N/A Requesting Data...3236719996</v>
        <stp/>
        <stp>BDP|10336307030722503081</stp>
        <tr r="CW746" s="1"/>
      </tp>
      <tp t="s">
        <v>#N/A N/A</v>
        <stp/>
        <stp>BDP|13361453762754322792</stp>
        <tr r="AQ911" s="1"/>
      </tp>
      <tp t="s">
        <v>#N/A Requesting Data...2423431355</v>
        <stp/>
        <stp>BDP|10957037160355220161</stp>
        <tr r="CV817" s="1"/>
      </tp>
      <tp t="s">
        <v>#N/A Requesting Data...4279571705</v>
        <stp/>
        <stp>BDP|16501993850371097928</stp>
        <tr r="CU805" s="1"/>
      </tp>
      <tp t="s">
        <v>#N/A Requesting Data...2748884699</v>
        <stp/>
        <stp>BDP|15884421176603499766</stp>
        <tr r="CV547" s="1"/>
      </tp>
      <tp t="s">
        <v>#N/A N/A</v>
        <stp/>
        <stp>BDP|15080389464291612345</stp>
        <tr r="AQ195" s="1"/>
      </tp>
      <tp t="s">
        <v>#N/A N/A</v>
        <stp/>
        <stp>BDP|12692164458847413321</stp>
        <tr r="AQ865" s="1"/>
      </tp>
      <tp t="s">
        <v>#N/A Requesting Data...2392386509</v>
        <stp/>
        <stp>BDP|14956575281032419955</stp>
        <tr r="CR330" s="1"/>
      </tp>
      <tp t="s">
        <v>#N/A N/A</v>
        <stp/>
        <stp>BDP|18402373288899900830</stp>
        <tr r="AQ713" s="1"/>
      </tp>
      <tp t="s">
        <v>#N/A N/A</v>
        <stp/>
        <stp>BDP|14201218177115509603</stp>
        <tr r="AQ825" s="1"/>
      </tp>
      <tp t="s">
        <v>#N/A N/A</v>
        <stp/>
        <stp>BDP|16197668506813500150</stp>
        <tr r="AR352" s="1"/>
      </tp>
      <tp t="s">
        <v>#N/A Requesting Data...3057589486</v>
        <stp/>
        <stp>BDP|10598001284528772272</stp>
        <tr r="CW1067" s="1"/>
      </tp>
      <tp t="s">
        <v>#N/A Requesting Data...2475081671</v>
        <stp/>
        <stp>BDP|14846879501727647996</stp>
        <tr r="CW1135" s="1"/>
      </tp>
      <tp t="s">
        <v>#N/A N/A</v>
        <stp/>
        <stp>BDP|11307927893141299217</stp>
        <tr r="AQ1143" s="1"/>
      </tp>
      <tp t="s">
        <v>#N/A Requesting Data...3923690416</v>
        <stp/>
        <stp>BDP|13513769619245374280</stp>
        <tr r="CU513" s="1"/>
      </tp>
      <tp t="s">
        <v>#N/A N/A</v>
        <stp/>
        <stp>BDP|18138931141855286201</stp>
        <tr r="AS1018" s="1"/>
      </tp>
      <tp t="s">
        <v>#N/A N/A</v>
        <stp/>
        <stp>BDP|15336974592622754507</stp>
        <tr r="AQ221" s="1"/>
      </tp>
      <tp t="s">
        <v>#N/A Requesting Data...3953506437</v>
        <stp/>
        <stp>BDP|12292022701805399538</stp>
        <tr r="CS949" s="1"/>
      </tp>
      <tp t="s">
        <v>#N/A Requesting Data...3570223192</v>
        <stp/>
        <stp>BDP|12101640905872108409</stp>
        <tr r="CW1050" s="1"/>
      </tp>
      <tp t="s">
        <v>#N/A Requesting Data...2170826581</v>
        <stp/>
        <stp>BDP|11128255874483977584</stp>
        <tr r="CS1049" s="1"/>
      </tp>
      <tp t="s">
        <v>#N/A N/A</v>
        <stp/>
        <stp>BDP|16503213214140140706</stp>
        <tr r="AQ96" s="1"/>
      </tp>
      <tp t="s">
        <v>#N/A N/A</v>
        <stp/>
        <stp>BDP|16224967232018218653</stp>
        <tr r="AR725" s="1"/>
      </tp>
      <tp t="s">
        <v>#N/A Requesting Data...3637583460</v>
        <stp/>
        <stp>BDP|14401153136197768313</stp>
        <tr r="CV1033" s="1"/>
      </tp>
      <tp t="s">
        <v>#N/A N/A</v>
        <stp/>
        <stp>BDP|17781763437631226058</stp>
        <tr r="AR1077" s="1"/>
      </tp>
      <tp t="s">
        <v>#N/A Requesting Data...3471436397</v>
        <stp/>
        <stp>BDP|14198660186880130817</stp>
        <tr r="CR369" s="1"/>
      </tp>
      <tp t="s">
        <v>#N/A Requesting Data...2700491763</v>
        <stp/>
        <stp>BDP|14361974229328872543</stp>
        <tr r="CV599" s="1"/>
      </tp>
      <tp t="s">
        <v>#N/A Requesting Data...3573816051</v>
        <stp/>
        <stp>BDP|16278838087725681109</stp>
        <tr r="CV1008" s="1"/>
      </tp>
      <tp t="s">
        <v>#N/A N/A</v>
        <stp/>
        <stp>BDP|13509768387858795630</stp>
        <tr r="AS1162" s="1"/>
      </tp>
      <tp t="s">
        <v>#N/A Requesting Data...2225880595</v>
        <stp/>
        <stp>BDP|10667126482853025863</stp>
        <tr r="CV1006" s="1"/>
      </tp>
      <tp t="s">
        <v>#N/A Requesting Data...3738538687</v>
        <stp/>
        <stp>BDP|16319087758559335808</stp>
        <tr r="CT404" s="1"/>
      </tp>
      <tp t="s">
        <v>#N/A Requesting Data...2415873657</v>
        <stp/>
        <stp>BDP|13002288219196970486</stp>
        <tr r="CS425" s="1"/>
      </tp>
      <tp t="s">
        <v>#N/A N/A</v>
        <stp/>
        <stp>BDP|16038640291692598904</stp>
        <tr r="AS979" s="1"/>
      </tp>
      <tp t="s">
        <v>#N/A Requesting Data...3057214293</v>
        <stp/>
        <stp>BDP|13406753426800204453</stp>
        <tr r="CT627" s="1"/>
      </tp>
      <tp t="s">
        <v>#N/A Requesting Data...3616104609</v>
        <stp/>
        <stp>BDP|16322130822300566778</stp>
        <tr r="CR311" s="1"/>
      </tp>
      <tp t="s">
        <v>#N/A Requesting Data...3195479145</v>
        <stp/>
        <stp>BDP|14466981597195291390</stp>
        <tr r="CW992" s="1"/>
      </tp>
      <tp t="s">
        <v>#N/A Requesting Data...2775767396</v>
        <stp/>
        <stp>BDP|16108725806961456216</stp>
        <tr r="CV1129" s="1"/>
      </tp>
      <tp t="s">
        <v>#N/A Requesting Data...3592021225</v>
        <stp/>
        <stp>BDP|10425341691409281130</stp>
        <tr r="CS183" s="1"/>
      </tp>
      <tp t="s">
        <v>#N/A Requesting Data...4201531908</v>
        <stp/>
        <stp>BDP|15606762861822947480</stp>
        <tr r="CT241" s="1"/>
      </tp>
      <tp t="s">
        <v>#N/A Requesting Data...3122190889</v>
        <stp/>
        <stp>BDP|10390645353823236269</stp>
        <tr r="CR620" s="1"/>
      </tp>
      <tp t="s">
        <v>#N/A Requesting Data...3562872004</v>
        <stp/>
        <stp>BDP|11572777232856907196</stp>
        <tr r="CS470" s="1"/>
      </tp>
      <tp t="s">
        <v>#N/A Requesting Data...2643219967</v>
        <stp/>
        <stp>BDP|15305616607357485610</stp>
        <tr r="CT91" s="1"/>
      </tp>
      <tp t="s">
        <v>#N/A Requesting Data...3932735200</v>
        <stp/>
        <stp>BDP|13664473410990576447</stp>
        <tr r="CV776" s="1"/>
      </tp>
      <tp t="s">
        <v>#N/A Requesting Data...2699266773</v>
        <stp/>
        <stp>BDP|11465061421869046837</stp>
        <tr r="CT729" s="1"/>
      </tp>
      <tp t="s">
        <v>#N/A N/A</v>
        <stp/>
        <stp>BDP|10431750710877416359</stp>
        <tr r="AR1094" s="1"/>
      </tp>
      <tp t="s">
        <v>#N/A Requesting Data...2914348239</v>
        <stp/>
        <stp>BDP|11313780151178223983</stp>
        <tr r="CT87" s="1"/>
      </tp>
      <tp t="s">
        <v>#N/A Requesting Data...2317677358</v>
        <stp/>
        <stp>BDP|14458346880849920499</stp>
        <tr r="CS1102" s="1"/>
      </tp>
      <tp t="s">
        <v>#N/A Requesting Data...3542731374</v>
        <stp/>
        <stp>BDP|14060256813130310556</stp>
        <tr r="CU760" s="1"/>
      </tp>
      <tp t="s">
        <v>#N/A Requesting Data...3753595995</v>
        <stp/>
        <stp>BDP|16384513221781101229</stp>
        <tr r="CT340" s="1"/>
      </tp>
      <tp t="s">
        <v>#N/A Requesting Data...3853624519</v>
        <stp/>
        <stp>BDP|13202728853833544060</stp>
        <tr r="CV946" s="1"/>
      </tp>
      <tp t="s">
        <v>#N/A Requesting Data...3490179601</v>
        <stp/>
        <stp>BDP|17390906087482133663</stp>
        <tr r="CV515" s="1"/>
      </tp>
      <tp t="s">
        <v>#N/A Requesting Data...3593413515</v>
        <stp/>
        <stp>BDP|17619358021537740363</stp>
        <tr r="CW693" s="1"/>
      </tp>
      <tp t="s">
        <v>#N/A Requesting Data...4054571290</v>
        <stp/>
        <stp>BDP|18332918647676620107</stp>
        <tr r="CU160" s="1"/>
      </tp>
      <tp t="s">
        <v>#N/A N/A</v>
        <stp/>
        <stp>BDP|11649221067825936291</stp>
        <tr r="AQ1090" s="1"/>
      </tp>
      <tp t="s">
        <v>#N/A Requesting Data...3712549559</v>
        <stp/>
        <stp>BDP|15203512631781891093</stp>
        <tr r="CR778" s="1"/>
      </tp>
      <tp t="s">
        <v>#N/A N/A</v>
        <stp/>
        <stp>BDP|16077686303844034685</stp>
        <tr r="AQ293" s="1"/>
      </tp>
      <tp t="s">
        <v>#N/A Requesting Data...3198677194</v>
        <stp/>
        <stp>BDP|16483571926500166377</stp>
        <tr r="CV994" s="1"/>
      </tp>
      <tp t="s">
        <v>#N/A Requesting Data...3933576518</v>
        <stp/>
        <stp>BDP|16454370714342740431</stp>
        <tr r="CV396" s="1"/>
      </tp>
      <tp t="s">
        <v>#N/A Requesting Data...4167854738</v>
        <stp/>
        <stp>BDP|12749000174113622465</stp>
        <tr r="CS1071" s="1"/>
      </tp>
      <tp t="s">
        <v>#N/A Requesting Data...3322784752</v>
        <stp/>
        <stp>BDP|13576914967967324939</stp>
        <tr r="CR606" s="1"/>
      </tp>
      <tp t="s">
        <v>#N/A N/A</v>
        <stp/>
        <stp>BDP|12178208150171796656</stp>
        <tr r="AR680" s="1"/>
      </tp>
      <tp t="s">
        <v>#N/A Requesting Data...3890633151</v>
        <stp/>
        <stp>BDP|13941459017032099685</stp>
        <tr r="CU151" s="1"/>
      </tp>
      <tp t="s">
        <v>#N/A Requesting Data...2931542706</v>
        <stp/>
        <stp>BDP|14072380245164758593</stp>
        <tr r="CR289" s="1"/>
      </tp>
      <tp t="s">
        <v>#N/A Requesting Data...4013079916</v>
        <stp/>
        <stp>BDP|10009535322591060421</stp>
        <tr r="CW29" s="1"/>
      </tp>
      <tp t="s">
        <v>#N/A N/A</v>
        <stp/>
        <stp>BDP|11400687860545661691</stp>
        <tr r="AQ240" s="1"/>
      </tp>
      <tp t="s">
        <v>#N/A Requesting Data...3678942864</v>
        <stp/>
        <stp>BDP|18440653883091328520</stp>
        <tr r="CR270" s="1"/>
      </tp>
      <tp t="s">
        <v>#N/A N/A</v>
        <stp/>
        <stp>BDP|13621083275084058281</stp>
        <tr r="AR960" s="1"/>
      </tp>
      <tp t="s">
        <v>#N/A Requesting Data...3327844436</v>
        <stp/>
        <stp>BDP|17068514882569955197</stp>
        <tr r="CS872" s="1"/>
      </tp>
      <tp t="s">
        <v>#N/A Requesting Data...2914331896</v>
        <stp/>
        <stp>BDP|13669845005671139852</stp>
        <tr r="CV319" s="1"/>
      </tp>
      <tp t="s">
        <v>#N/A Requesting Data...3925200767</v>
        <stp/>
        <stp>BDP|15467870150223383938</stp>
        <tr r="CS761" s="1"/>
      </tp>
      <tp t="s">
        <v>#N/A Requesting Data...4258445270</v>
        <stp/>
        <stp>BDP|14542905816956926880</stp>
        <tr r="CU520" s="1"/>
      </tp>
      <tp t="s">
        <v>#N/A N/A</v>
        <stp/>
        <stp>BDP|11109476283529481631</stp>
        <tr r="AR476" s="1"/>
      </tp>
      <tp t="s">
        <v>#N/A N/A</v>
        <stp/>
        <stp>BDP|16993008805961689588</stp>
        <tr r="AS774" s="1"/>
      </tp>
      <tp t="s">
        <v>#N/A Requesting Data...4085208019</v>
        <stp/>
        <stp>BDP|10825867289957625531</stp>
        <tr r="CS1144" s="1"/>
      </tp>
      <tp t="s">
        <v>#N/A Requesting Data...4195581366</v>
        <stp/>
        <stp>BDP|11213319952287426276</stp>
        <tr r="CW1000" s="1"/>
      </tp>
      <tp t="s">
        <v>#N/A N/A</v>
        <stp/>
        <stp>BDP|11123068154533652577</stp>
        <tr r="AQ826" s="1"/>
      </tp>
      <tp t="s">
        <v>#N/A Requesting Data...3492860219</v>
        <stp/>
        <stp>BDP|14434612620925053771</stp>
        <tr r="CR592" s="1"/>
      </tp>
      <tp t="s">
        <v>#N/A Requesting Data...3761651456</v>
        <stp/>
        <stp>BDP|16701536703736456718</stp>
        <tr r="CT935" s="1"/>
      </tp>
      <tp t="s">
        <v>#N/A Requesting Data...3715025163</v>
        <stp/>
        <stp>BDP|12428427278465860644</stp>
        <tr r="CS331" s="1"/>
      </tp>
      <tp t="s">
        <v>#N/A Requesting Data...3603715654</v>
        <stp/>
        <stp>BDP|16956193756512029243</stp>
        <tr r="CS621" s="1"/>
      </tp>
      <tp t="s">
        <v>#N/A N/A</v>
        <stp/>
        <stp>BDP|15100565855307261021</stp>
        <tr r="AS315" s="1"/>
      </tp>
      <tp t="s">
        <v>#N/A Requesting Data...3978729752</v>
        <stp/>
        <stp>BDP|15461006110184503236</stp>
        <tr r="CV704" s="1"/>
      </tp>
      <tp t="s">
        <v>#N/A Requesting Data...3142941302</v>
        <stp/>
        <stp>BDP|11365306334992443118</stp>
        <tr r="CT886" s="1"/>
      </tp>
      <tp t="s">
        <v>#N/A Requesting Data...2918385881</v>
        <stp/>
        <stp>BDP|10513601967802255028</stp>
        <tr r="CW35" s="1"/>
      </tp>
      <tp t="s">
        <v>#N/A Requesting Data...2887684938</v>
        <stp/>
        <stp>BDP|13404131217327042623</stp>
        <tr r="CV140" s="1"/>
      </tp>
      <tp t="s">
        <v>#N/A Requesting Data...3139018558</v>
        <stp/>
        <stp>BDP|13545375838950951119</stp>
        <tr r="CW1163" s="1"/>
      </tp>
      <tp t="s">
        <v>#N/A Requesting Data...3862935580</v>
        <stp/>
        <stp>BDP|12081832847559701566</stp>
        <tr r="CS721" s="1"/>
      </tp>
      <tp t="s">
        <v>#N/A N/A</v>
        <stp/>
        <stp>BDP|15179728742150420404</stp>
        <tr r="AS553" s="1"/>
      </tp>
      <tp t="s">
        <v>#N/A N/A</v>
        <stp/>
        <stp>BDP|14582303070491085309</stp>
        <tr r="AQ12" s="1"/>
      </tp>
      <tp t="s">
        <v>#N/A N/A</v>
        <stp/>
        <stp>BDP|11119192529568200868</stp>
        <tr r="AR648" s="1"/>
      </tp>
      <tp t="s">
        <v>#N/A N/A</v>
        <stp/>
        <stp>BDP|11161647410656085201</stp>
        <tr r="AR786" s="1"/>
      </tp>
      <tp t="s">
        <v>#N/A Requesting Data...3793005650</v>
        <stp/>
        <stp>BDP|10558730549566268788</stp>
        <tr r="CT221" s="1"/>
      </tp>
      <tp t="s">
        <v>#N/A N/A</v>
        <stp/>
        <stp>BDP|12269508631190254647</stp>
        <tr r="AR85" s="1"/>
      </tp>
      <tp t="s">
        <v>#N/A Requesting Data...3496082887</v>
        <stp/>
        <stp>BDP|13055465712586933285</stp>
        <tr r="CR992" s="1"/>
      </tp>
      <tp t="s">
        <v>#N/A Requesting Data...2945257488</v>
        <stp/>
        <stp>BDP|15032805774240529845</stp>
        <tr r="CV566" s="1"/>
      </tp>
      <tp t="s">
        <v>#N/A N/A</v>
        <stp/>
        <stp>BDP|17832712469683472712</stp>
        <tr r="AS259" s="1"/>
      </tp>
      <tp t="s">
        <v>#N/A Requesting Data...3657061269</v>
        <stp/>
        <stp>BDP|10120618323962602401</stp>
        <tr r="CR374" s="1"/>
      </tp>
      <tp t="s">
        <v>#N/A Requesting Data...3432631598</v>
        <stp/>
        <stp>BDP|15457412722756627740</stp>
        <tr r="CW340" s="1"/>
      </tp>
      <tp t="s">
        <v>#N/A Requesting Data...3602590807</v>
        <stp/>
        <stp>BDP|11326422527157322202</stp>
        <tr r="CT1114" s="1"/>
      </tp>
      <tp t="s">
        <v>#N/A N/A</v>
        <stp/>
        <stp>BDP|12119585707093955620</stp>
        <tr r="AR328" s="1"/>
      </tp>
      <tp t="s">
        <v>#N/A Requesting Data...3158240749</v>
        <stp/>
        <stp>BDP|11017377453112576740</stp>
        <tr r="CW1127" s="1"/>
      </tp>
      <tp t="s">
        <v>#N/A Requesting Data...3797769902</v>
        <stp/>
        <stp>BDP|12715359867824288128</stp>
        <tr r="CS565" s="1"/>
      </tp>
      <tp t="s">
        <v>#N/A Requesting Data...4138428256</v>
        <stp/>
        <stp>BDP|11782098205153918077</stp>
        <tr r="CU839" s="1"/>
      </tp>
      <tp t="s">
        <v>#N/A Requesting Data...3312660924</v>
        <stp/>
        <stp>BDP|10308240442273623767</stp>
        <tr r="CU76" s="1"/>
      </tp>
      <tp t="s">
        <v>#N/A Requesting Data...3538136797</v>
        <stp/>
        <stp>BDP|15410031526365326076</stp>
        <tr r="CV554" s="1"/>
      </tp>
      <tp t="s">
        <v>#N/A N/A</v>
        <stp/>
        <stp>BDP|14335004425142673656</stp>
        <tr r="AQ251" s="1"/>
      </tp>
      <tp t="s">
        <v>#N/A Requesting Data...3516251702</v>
        <stp/>
        <stp>BDP|11994535999426198977</stp>
        <tr r="CU3" s="1"/>
      </tp>
      <tp t="s">
        <v>#N/A Requesting Data...3833582103</v>
        <stp/>
        <stp>BDP|18027009174168057519</stp>
        <tr r="CV1018" s="1"/>
      </tp>
      <tp t="s">
        <v>#N/A N/A</v>
        <stp/>
        <stp>BDP|10289047224134327449</stp>
        <tr r="AQ806" s="1"/>
      </tp>
      <tp t="s">
        <v>#N/A Requesting Data...3081039279</v>
        <stp/>
        <stp>BDP|11560228052816968295</stp>
        <tr r="CV668" s="1"/>
      </tp>
      <tp t="s">
        <v>#N/A Requesting Data...4112877913</v>
        <stp/>
        <stp>BDP|13017421766526432553</stp>
        <tr r="CV850" s="1"/>
      </tp>
      <tp t="s">
        <v>#N/A Requesting Data...3610981996</v>
        <stp/>
        <stp>BDP|14101072853013237025</stp>
        <tr r="CR1039" s="1"/>
      </tp>
      <tp t="s">
        <v>#N/A Requesting Data...3594438008</v>
        <stp/>
        <stp>BDP|14353659214958252954</stp>
        <tr r="CV1085" s="1"/>
      </tp>
      <tp t="s">
        <v>#N/A Requesting Data...3789111805</v>
        <stp/>
        <stp>BDP|13477426320974351309</stp>
        <tr r="CV1177" s="1"/>
      </tp>
      <tp t="s">
        <v>#N/A N/A</v>
        <stp/>
        <stp>BDP|12636603125835369144</stp>
        <tr r="AR832" s="1"/>
      </tp>
      <tp t="s">
        <v>#N/A N/A</v>
        <stp/>
        <stp>BDP|16419754822773693211</stp>
        <tr r="AR523" s="1"/>
      </tp>
      <tp t="s">
        <v>#N/A Requesting Data...3097402901</v>
        <stp/>
        <stp>BDP|17486582669047560146</stp>
        <tr r="CR645" s="1"/>
      </tp>
      <tp t="s">
        <v>#N/A Requesting Data...3556958917</v>
        <stp/>
        <stp>BDP|16338329558186515480</stp>
        <tr r="CW229" s="1"/>
      </tp>
      <tp t="s">
        <v>#N/A Requesting Data...4122794523</v>
        <stp/>
        <stp>BDP|11403161049720779688</stp>
        <tr r="CU374" s="1"/>
      </tp>
      <tp t="s">
        <v>#N/A Requesting Data...3291220457</v>
        <stp/>
        <stp>BDP|11889292226165702644</stp>
        <tr r="CV646" s="1"/>
      </tp>
      <tp t="s">
        <v>#N/A Requesting Data...3988414742</v>
        <stp/>
        <stp>BDP|12092268112052270129</stp>
        <tr r="CS207" s="1"/>
      </tp>
      <tp t="s">
        <v>#N/A Requesting Data...3421278986</v>
        <stp/>
        <stp>BDP|16992731649442333541</stp>
        <tr r="CT489" s="1"/>
      </tp>
      <tp t="s">
        <v>#N/A Requesting Data...3274402815</v>
        <stp/>
        <stp>BDP|10220311590860049872</stp>
        <tr r="CU320" s="1"/>
      </tp>
      <tp t="s">
        <v>#N/A Requesting Data...3795183737</v>
        <stp/>
        <stp>BDP|15255062856241581331</stp>
        <tr r="CW736" s="1"/>
      </tp>
      <tp t="s">
        <v>#N/A N/A</v>
        <stp/>
        <stp>BDP|11982177006187528590</stp>
        <tr r="AQ1010" s="1"/>
      </tp>
      <tp t="s">
        <v>#N/A Requesting Data...4193775934</v>
        <stp/>
        <stp>BDP|14630359871960631203</stp>
        <tr r="CV225" s="1"/>
      </tp>
      <tp t="s">
        <v>#N/A N/A</v>
        <stp/>
        <stp>BDP|13030836978078965660</stp>
        <tr r="AS529" s="1"/>
      </tp>
      <tp t="s">
        <v>#N/A Requesting Data...4051489668</v>
        <stp/>
        <stp>BDP|11083289300179808842</stp>
        <tr r="CR177" s="1"/>
      </tp>
      <tp t="s">
        <v>#N/A Requesting Data...3414818232</v>
        <stp/>
        <stp>BDP|13924691241914696731</stp>
        <tr r="CR80" s="1"/>
      </tp>
      <tp t="s">
        <v>#N/A N/A</v>
        <stp/>
        <stp>BDP|17552227150650631256</stp>
        <tr r="AQ669" s="1"/>
      </tp>
      <tp t="s">
        <v>#N/A N/A</v>
        <stp/>
        <stp>BDP|11776742184295443973</stp>
        <tr r="AS424" s="1"/>
      </tp>
      <tp t="s">
        <v>#N/A N/A</v>
        <stp/>
        <stp>BDP|17790104947611224169</stp>
        <tr r="AS1152" s="1"/>
      </tp>
      <tp t="s">
        <v>#N/A Requesting Data...3680938585</v>
        <stp/>
        <stp>BDP|13622470912952321649</stp>
        <tr r="CR615" s="1"/>
      </tp>
      <tp t="s">
        <v>#N/A Requesting Data...3544060812</v>
        <stp/>
        <stp>BDP|13205434823782432527</stp>
        <tr r="CT1098" s="1"/>
      </tp>
      <tp t="s">
        <v>#N/A N/A</v>
        <stp/>
        <stp>BDP|10952187285002931996</stp>
        <tr r="AS1124" s="1"/>
      </tp>
      <tp t="s">
        <v>#N/A Requesting Data...3506170794</v>
        <stp/>
        <stp>BDP|18261317398282835276</stp>
        <tr r="CW368" s="1"/>
      </tp>
      <tp t="s">
        <v>#N/A N/A</v>
        <stp/>
        <stp>BDP|16745551293031542904</stp>
        <tr r="AQ21" s="1"/>
      </tp>
      <tp t="s">
        <v>#N/A Requesting Data...3826265245</v>
        <stp/>
        <stp>BDP|18344841063636731275</stp>
        <tr r="CW941" s="1"/>
      </tp>
      <tp t="s">
        <v>#N/A Requesting Data...4230089555</v>
        <stp/>
        <stp>BDP|13487008405622711323</stp>
        <tr r="CU226" s="1"/>
      </tp>
      <tp t="s">
        <v>#N/A N/A</v>
        <stp/>
        <stp>BDP|16002725830380511033</stp>
        <tr r="AR1182" s="1"/>
      </tp>
      <tp t="s">
        <v>#N/A Requesting Data...3353043462</v>
        <stp/>
        <stp>BDP|16077780000311864246</stp>
        <tr r="CU340" s="1"/>
      </tp>
      <tp t="s">
        <v>#N/A Requesting Data...3641760204</v>
        <stp/>
        <stp>BDP|11823529893169646685</stp>
        <tr r="CT1120" s="1"/>
      </tp>
      <tp t="s">
        <v>#N/A Requesting Data...3726437873</v>
        <stp/>
        <stp>BDP|16987179304031594483</stp>
        <tr r="CU512" s="1"/>
      </tp>
      <tp t="s">
        <v>#N/A Requesting Data...4159573833</v>
        <stp/>
        <stp>BDP|17811881631729378759</stp>
        <tr r="CS718" s="1"/>
      </tp>
      <tp t="s">
        <v>#N/A Requesting Data...4117931643</v>
        <stp/>
        <stp>BDP|11884608141853849265</stp>
        <tr r="CS1004" s="1"/>
      </tp>
      <tp t="s">
        <v>#N/A Requesting Data...3307822834</v>
        <stp/>
        <stp>BDP|17738479426772301125</stp>
        <tr r="CV4" s="1"/>
      </tp>
      <tp t="s">
        <v>#N/A N/A</v>
        <stp/>
        <stp>BDP|15621435815247392542</stp>
        <tr r="AS737" s="1"/>
      </tp>
      <tp t="s">
        <v>#N/A Requesting Data...4095826768</v>
        <stp/>
        <stp>BDP|13209682718974553200</stp>
        <tr r="CS891" s="1"/>
      </tp>
      <tp t="s">
        <v>#N/A N/A</v>
        <stp/>
        <stp>BDP|16270329725595754050</stp>
        <tr r="AQ965" s="1"/>
      </tp>
      <tp t="s">
        <v>#N/A N/A</v>
        <stp/>
        <stp>BDP|12876002455146891323</stp>
        <tr r="AR1072" s="1"/>
      </tp>
      <tp t="s">
        <v>#N/A Requesting Data...3587258581</v>
        <stp/>
        <stp>BDP|17275145654207283676</stp>
        <tr r="CT878" s="1"/>
      </tp>
      <tp t="s">
        <v>#N/A N/A</v>
        <stp/>
        <stp>BDP|12499814402830085800</stp>
        <tr r="AQ312" s="1"/>
      </tp>
      <tp t="s">
        <v>#N/A Requesting Data...3590595291</v>
        <stp/>
        <stp>BDP|12052482119593090666</stp>
        <tr r="CV118" s="1"/>
      </tp>
      <tp t="s">
        <v>#N/A Requesting Data...4229904232</v>
        <stp/>
        <stp>BDP|14924623786828226086</stp>
        <tr r="CT459" s="1"/>
      </tp>
      <tp t="s">
        <v>#N/A Requesting Data...3429476517</v>
        <stp/>
        <stp>BDP|13952800280656880767</stp>
        <tr r="CR1144" s="1"/>
      </tp>
      <tp t="s">
        <v>#N/A Requesting Data...3927459643</v>
        <stp/>
        <stp>BDP|13126795769652569234</stp>
        <tr r="CR624" s="1"/>
      </tp>
      <tp t="s">
        <v>#N/A Requesting Data...3426685301</v>
        <stp/>
        <stp>BDP|17508450730294679616</stp>
        <tr r="CU1159" s="1"/>
      </tp>
      <tp t="s">
        <v>#N/A Requesting Data...3416935632</v>
        <stp/>
        <stp>BDP|14766860182440099648</stp>
        <tr r="CV740" s="1"/>
      </tp>
      <tp t="s">
        <v>#N/A Requesting Data...4157769960</v>
        <stp/>
        <stp>BDP|12553062453936686314</stp>
        <tr r="CW119" s="1"/>
      </tp>
      <tp t="s">
        <v>#N/A N/A</v>
        <stp/>
        <stp>BDP|13323403821960495710</stp>
        <tr r="AR59" s="1"/>
      </tp>
      <tp t="s">
        <v>#N/A N/A</v>
        <stp/>
        <stp>BDP|17892628291879896340</stp>
        <tr r="AR845" s="1"/>
      </tp>
      <tp t="s">
        <v>#N/A Requesting Data...3881900876</v>
        <stp/>
        <stp>BDP|12709029152540022509</stp>
        <tr r="CT805" s="1"/>
      </tp>
      <tp t="s">
        <v>#N/A N/A</v>
        <stp/>
        <stp>BDP|16176445941176341200</stp>
        <tr r="AS251" s="1"/>
      </tp>
      <tp t="s">
        <v>#N/A N/A</v>
        <stp/>
        <stp>BDP|14597252657412197311</stp>
        <tr r="AQ769" s="1"/>
      </tp>
      <tp t="s">
        <v>#N/A N/A</v>
        <stp/>
        <stp>BDP|17243141753580647142</stp>
        <tr r="AS993" s="1"/>
      </tp>
      <tp t="s">
        <v>#N/A Requesting Data...3552592372</v>
        <stp/>
        <stp>BDP|17996523354597998210</stp>
        <tr r="CT11" s="1"/>
      </tp>
      <tp t="s">
        <v>#N/A Requesting Data...4188218421</v>
        <stp/>
        <stp>BDP|16084226402970137662</stp>
        <tr r="CU21" s="1"/>
      </tp>
      <tp t="s">
        <v>#N/A Requesting Data...3862011084</v>
        <stp/>
        <stp>BDP|16976261703703847530</stp>
        <tr r="CU732" s="1"/>
      </tp>
      <tp t="s">
        <v>#N/A Requesting Data...3552100520</v>
        <stp/>
        <stp>BDP|17441124637842582535</stp>
        <tr r="CT928" s="1"/>
      </tp>
      <tp t="s">
        <v>#N/A Requesting Data...3558164260</v>
        <stp/>
        <stp>BDP|10942040262171027583</stp>
        <tr r="CS158" s="1"/>
      </tp>
      <tp t="s">
        <v>#N/A Requesting Data...3503194079</v>
        <stp/>
        <stp>BDP|12120338905347262434</stp>
        <tr r="CV1107" s="1"/>
      </tp>
      <tp t="s">
        <v>#N/A Requesting Data...3906302732</v>
        <stp/>
        <stp>BDP|16804023160810560297</stp>
        <tr r="CU69" s="1"/>
      </tp>
      <tp t="s">
        <v>#N/A N/A</v>
        <stp/>
        <stp>BDP|17040134134901458655</stp>
        <tr r="AQ471" s="1"/>
      </tp>
      <tp t="s">
        <v>#N/A N/A</v>
        <stp/>
        <stp>BDP|17447113054161169068</stp>
        <tr r="AQ1182" s="1"/>
      </tp>
      <tp t="s">
        <v>#N/A Requesting Data...4035003489</v>
        <stp/>
        <stp>BDP|10765432960063650349</stp>
        <tr r="CT661" s="1"/>
      </tp>
      <tp t="s">
        <v>#N/A N/A</v>
        <stp/>
        <stp>BDP|15350568436181528001</stp>
        <tr r="AQ915" s="1"/>
      </tp>
      <tp t="s">
        <v>#N/A N/A</v>
        <stp/>
        <stp>BDP|12188773312621606740</stp>
        <tr r="AS785" s="1"/>
      </tp>
      <tp t="s">
        <v>#N/A Requesting Data...4134297680</v>
        <stp/>
        <stp>BDP|14999096570715073463</stp>
        <tr r="CS854" s="1"/>
      </tp>
      <tp t="s">
        <v>#N/A N/A</v>
        <stp/>
        <stp>BDP|11897312997719995019</stp>
        <tr r="AS822" s="1"/>
      </tp>
      <tp t="s">
        <v>#N/A Requesting Data...3991068980</v>
        <stp/>
        <stp>BDP|16029103077081696374</stp>
        <tr r="CT212" s="1"/>
      </tp>
      <tp t="s">
        <v>#N/A Requesting Data...4169393903</v>
        <stp/>
        <stp>BDP|15281137710551600616</stp>
        <tr r="CW641" s="1"/>
      </tp>
      <tp t="s">
        <v>#N/A Requesting Data...3527150239</v>
        <stp/>
        <stp>BDP|11909736472233709097</stp>
        <tr r="CV973" s="1"/>
      </tp>
      <tp t="s">
        <v>#N/A Requesting Data...4234900315</v>
        <stp/>
        <stp>BDP|10316695700385865143</stp>
        <tr r="CW12" s="1"/>
      </tp>
      <tp t="s">
        <v>#N/A Requesting Data...3792387755</v>
        <stp/>
        <stp>BDP|15894485826004093507</stp>
        <tr r="CV1049" s="1"/>
      </tp>
      <tp t="s">
        <v>#N/A N/A</v>
        <stp/>
        <stp>BDP|13993100688829343147</stp>
        <tr r="AS404" s="1"/>
      </tp>
      <tp t="s">
        <v>#N/A Requesting Data...3649094618</v>
        <stp/>
        <stp>BDP|13810222167143843634</stp>
        <tr r="CR498" s="1"/>
      </tp>
      <tp t="s">
        <v>#N/A Requesting Data...3690556291</v>
        <stp/>
        <stp>BDP|15069610583149169053</stp>
        <tr r="CT483" s="1"/>
      </tp>
      <tp t="s">
        <v>#N/A N/A</v>
        <stp/>
        <stp>BDP|11060514543602637025</stp>
        <tr r="AR113" s="1"/>
      </tp>
      <tp t="s">
        <v>#N/A Requesting Data...4149918676</v>
        <stp/>
        <stp>BDP|11375771743976273639</stp>
        <tr r="CV294" s="1"/>
      </tp>
      <tp t="s">
        <v>#N/A N/A</v>
        <stp/>
        <stp>BDP|12662761837106044212</stp>
        <tr r="AQ60" s="1"/>
      </tp>
      <tp t="s">
        <v>#N/A Requesting Data...3852788982</v>
        <stp/>
        <stp>BDP|15741078884688298703</stp>
        <tr r="CV97" s="1"/>
      </tp>
      <tp t="s">
        <v>#N/A Requesting Data...4263770522</v>
        <stp/>
        <stp>BDP|10594732000751986494</stp>
        <tr r="CU1193" s="1"/>
      </tp>
      <tp t="s">
        <v>#N/A Requesting Data...3999687983</v>
        <stp/>
        <stp>BDP|12745125766221225676</stp>
        <tr r="CR734" s="1"/>
      </tp>
      <tp t="s">
        <v>#N/A Requesting Data...3912752262</v>
        <stp/>
        <stp>BDP|12889599154501270115</stp>
        <tr r="CT1099" s="1"/>
      </tp>
      <tp t="s">
        <v>#N/A Requesting Data...4257801377</v>
        <stp/>
        <stp>BDP|16806716609174602701</stp>
        <tr r="CV343" s="1"/>
      </tp>
    </main>
    <main first="bofaddin.rtdserver">
      <tp t="s">
        <v>#N/A N/A</v>
        <stp/>
        <stp>BDP|14785327902531787599</stp>
        <tr r="AR628" s="1"/>
      </tp>
      <tp t="s">
        <v>#N/A Requesting Data...3942712411</v>
        <stp/>
        <stp>BDP|14429218251282823251</stp>
        <tr r="CU179" s="1"/>
      </tp>
      <tp t="s">
        <v>#N/A Requesting Data...3931526888</v>
        <stp/>
        <stp>BDP|18321095789437387490</stp>
        <tr r="CU84" s="1"/>
      </tp>
      <tp t="s">
        <v>#N/A Requesting Data...3669577536</v>
        <stp/>
        <stp>BDP|16119544566911923734</stp>
        <tr r="CT318" s="1"/>
      </tp>
      <tp t="s">
        <v>#N/A Requesting Data...3705280075</v>
        <stp/>
        <stp>BDP|16743136574914093798</stp>
        <tr r="CV990" s="1"/>
      </tp>
      <tp t="s">
        <v>#N/A Requesting Data...4216142935</v>
        <stp/>
        <stp>BDP|10873338406707025743</stp>
        <tr r="CU738" s="1"/>
      </tp>
      <tp t="s">
        <v>#N/A Requesting Data...4084080260</v>
        <stp/>
        <stp>BDP|17839767016467785560</stp>
        <tr r="CS925" s="1"/>
      </tp>
      <tp t="s">
        <v>#N/A Requesting Data...3821955462</v>
        <stp/>
        <stp>BDP|16264665440067988044</stp>
        <tr r="CR1197" s="1"/>
      </tp>
      <tp t="s">
        <v>#N/A Requesting Data...3804417421</v>
        <stp/>
        <stp>BDP|12333945648239281543</stp>
        <tr r="CT976" s="1"/>
      </tp>
      <tp t="s">
        <v>#N/A N/A</v>
        <stp/>
        <stp>BDP|17902937300868362504</stp>
        <tr r="AQ204" s="1"/>
      </tp>
      <tp t="s">
        <v>#N/A Requesting Data...4154712663</v>
        <stp/>
        <stp>BDP|18084442672220919865</stp>
        <tr r="CT317" s="1"/>
      </tp>
      <tp t="s">
        <v>#N/A N/A</v>
        <stp/>
        <stp>BDP|11471531370579993979</stp>
        <tr r="AS20" s="1"/>
      </tp>
      <tp t="s">
        <v>#N/A Requesting Data...4041328417</v>
        <stp/>
        <stp>BDP|16752467062132932533</stp>
        <tr r="CU390" s="1"/>
      </tp>
      <tp t="s">
        <v>#N/A Requesting Data...4234027399</v>
        <stp/>
        <stp>BDP|12095738585136949866</stp>
        <tr r="CW815" s="1"/>
      </tp>
      <tp t="s">
        <v>#N/A Requesting Data...4118117505</v>
        <stp/>
        <stp>BDP|15304395202331433457</stp>
        <tr r="CW314" s="1"/>
      </tp>
      <tp t="s">
        <v>#N/A Requesting Data...3871334587</v>
        <stp/>
        <stp>BDP|11614198347911591649</stp>
        <tr r="CS406" s="1"/>
      </tp>
      <tp t="s">
        <v>#N/A Requesting Data...4064429459</v>
        <stp/>
        <stp>BDP|12687815293844550480</stp>
        <tr r="CS536" s="1"/>
      </tp>
      <tp t="s">
        <v>#N/A Requesting Data...4105809389</v>
        <stp/>
        <stp>BDP|10118717273343373095</stp>
        <tr r="CT186" s="1"/>
      </tp>
      <tp t="s">
        <v>#N/A Requesting Data...4179406714</v>
        <stp/>
        <stp>BDP|12259500304660643491</stp>
        <tr r="CW425" s="1"/>
      </tp>
      <tp t="s">
        <v>#N/A N/A</v>
        <stp/>
        <stp>BDP|12318177764161833712</stp>
        <tr r="AQ56" s="1"/>
      </tp>
      <tp t="s">
        <v>#N/A Requesting Data...3952997876</v>
        <stp/>
        <stp>BDP|16140601273351216591</stp>
        <tr r="CR448" s="1"/>
      </tp>
      <tp t="s">
        <v>#N/A N/A</v>
        <stp/>
        <stp>BDP|16825606694508556201</stp>
        <tr r="AR1161" s="1"/>
      </tp>
      <tp t="s">
        <v>#N/A Requesting Data...4190882998</v>
        <stp/>
        <stp>BDP|15221283506521513501</stp>
        <tr r="CU503" s="1"/>
      </tp>
      <tp t="s">
        <v>#N/A N/A</v>
        <stp/>
        <stp>BDP|17699333615431864701</stp>
        <tr r="AS423" s="1"/>
      </tp>
      <tp t="s">
        <v>#N/A Requesting Data...4180372159</v>
        <stp/>
        <stp>BDP|11701231516530940139</stp>
        <tr r="CU1052" s="1"/>
      </tp>
      <tp t="s">
        <v>#N/A Requesting Data...4284184299</v>
        <stp/>
        <stp>BDP|13286713268021379003</stp>
        <tr r="CT949" s="1"/>
      </tp>
      <tp t="s">
        <v>#N/A N/A</v>
        <stp/>
        <stp>BDP|12898855292061502123</stp>
        <tr r="AS235" s="1"/>
      </tp>
      <tp t="s">
        <v>#N/A N/A</v>
        <stp/>
        <stp>BDP|14749374427493933569</stp>
        <tr r="AR548" s="1"/>
      </tp>
      <tp t="s">
        <v>#N/A Requesting Data...4170513567</v>
        <stp/>
        <stp>BDP|16767762337518750999</stp>
        <tr r="CT662" s="1"/>
      </tp>
      <tp t="s">
        <v>#N/A Requesting Data...4113430817</v>
        <stp/>
        <stp>BDP|12363276628198615923</stp>
        <tr r="CR521" s="1"/>
      </tp>
      <tp t="s">
        <v>#N/A Requesting Data...4071199353</v>
        <stp/>
        <stp>BDP|13711794406421677665</stp>
        <tr r="CU331" s="1"/>
      </tp>
      <tp t="s">
        <v>#N/A Requesting Data...4233425204</v>
        <stp/>
        <stp>BDP|12849869557255090914</stp>
        <tr r="CV915" s="1"/>
      </tp>
      <tp t="s">
        <v>#N/A Requesting Data...4229300524</v>
        <stp/>
        <stp>BDP|17527063113236180399</stp>
        <tr r="CW1049" s="1"/>
      </tp>
      <tp t="s">
        <v>#N/A Requesting Data...4025220953</v>
        <stp/>
        <stp>BDP|11051112508536950585</stp>
        <tr r="CR842" s="1"/>
      </tp>
      <tp t="s">
        <v>#N/A Requesting Data...3983710952</v>
        <stp/>
        <stp>BDP|15434802533625623894</stp>
        <tr r="CU40" s="1"/>
      </tp>
      <tp t="s">
        <v>#N/A Requesting Data...4091620328</v>
        <stp/>
        <stp>BDP|16757627051433414586</stp>
        <tr r="CW1192" s="1"/>
      </tp>
      <tp t="s">
        <v>#N/A N/A</v>
        <stp/>
        <stp>BDP|17144292115282208574</stp>
        <tr r="AS675" s="1"/>
      </tp>
      <tp t="s">
        <v>#N/A Requesting Data...4128480957</v>
        <stp/>
        <stp>BDP|10351296810317398719</stp>
        <tr r="CR741" s="1"/>
      </tp>
      <tp t="s">
        <v>#N/A Requesting Data...4286886313</v>
        <stp/>
        <stp>BDP|13940630623834595045</stp>
        <tr r="CU457" s="1"/>
      </tp>
      <tp t="s">
        <v>#N/A N/A</v>
        <stp/>
        <stp>BDP|17377937714249826540</stp>
        <tr r="AS1052" s="1"/>
      </tp>
      <tp t="s">
        <v>#N/A Requesting Data...4248230719</v>
        <stp/>
        <stp>BDP|12776467100645964007</stp>
        <tr r="CU222" s="1"/>
      </tp>
      <tp t="s">
        <v>#N/A N/A</v>
        <stp/>
        <stp>BDP|11183865547796992816</stp>
        <tr r="AR601" s="1"/>
      </tp>
      <tp t="s">
        <v>#N/A N/A</v>
        <stp/>
        <stp>BDP|12208200335277612796</stp>
        <tr r="AR630" s="1"/>
      </tp>
      <tp t="s">
        <v>#N/A Requesting Data...4232870453</v>
        <stp/>
        <stp>BDP|12622784266934628468</stp>
        <tr r="CR670" s="1"/>
      </tp>
      <tp t="s">
        <v>#N/A Requesting Data...4200141934</v>
        <stp/>
        <stp>BDP|11704538669278365957</stp>
        <tr r="CU78" s="1"/>
      </tp>
      <tp t="s">
        <v>#N/A Requesting Data...4244085201</v>
        <stp/>
        <stp>BDP|10835657206812372732</stp>
        <tr r="CW689" s="1"/>
      </tp>
      <tp t="s">
        <v>#N/A N/A</v>
        <stp/>
        <stp>BDP|15794951209998991796</stp>
        <tr r="AR378" s="1"/>
      </tp>
      <tp t="s">
        <v>#N/A N/A</v>
        <stp/>
        <stp>BDP|11183291600182105226</stp>
        <tr r="AS309" s="1"/>
      </tp>
      <tp t="s">
        <v>#N/A Requesting Data...4267826953</v>
        <stp/>
        <stp>BDP|12577962899633299236</stp>
        <tr r="CW273" s="1"/>
      </tp>
      <tp t="s">
        <v>#N/A Requesting Data...4230341214</v>
        <stp/>
        <stp>BDP|13634582239356445085</stp>
        <tr r="CV927" s="1"/>
      </tp>
      <tp t="s">
        <v>#N/A Requesting Data...4120334154</v>
        <stp/>
        <stp>BDP|18188988383162243837</stp>
        <tr r="CS1168" s="1"/>
      </tp>
      <tp t="s">
        <v>#N/A N/A</v>
        <stp/>
        <stp>BDP|15069025348732870091</stp>
        <tr r="AR727" s="1"/>
      </tp>
      <tp t="s">
        <v>#N/A N/A</v>
        <stp/>
        <stp>BDP|14967446857894430259</stp>
        <tr r="AQ757" s="1"/>
      </tp>
      <tp t="s">
        <v>#N/A N/A</v>
        <stp/>
        <stp>BDP|14959273070286072451</stp>
        <tr r="AS376" s="1"/>
      </tp>
      <tp t="s">
        <v>#N/A Requesting Data...4229979083</v>
        <stp/>
        <stp>BDP|14271366475670340391</stp>
        <tr r="CR975" s="1"/>
      </tp>
      <tp t="s">
        <v>#N/A N/A</v>
        <stp/>
        <stp>BDP|12688803242924643997</stp>
        <tr r="AR568" s="1"/>
      </tp>
      <tp t="s">
        <v>#N/A N/A</v>
        <stp/>
        <stp>BDP|13884032742870705452</stp>
        <tr r="AS1007" s="1"/>
      </tp>
      <tp t="s">
        <v>#N/A Requesting Data...4230420297</v>
        <stp/>
        <stp>BDP|12134031998908292035</stp>
        <tr r="CR735" s="1"/>
      </tp>
      <tp t="s">
        <v>#N/A Requesting Data...4175953364</v>
        <stp/>
        <stp>BDP|13925351616912998085</stp>
        <tr r="CU733" s="1"/>
      </tp>
      <tp t="s">
        <v>#N/A N/A</v>
        <stp/>
        <stp>BDP|11396408409467953186</stp>
        <tr r="AS92" s="1"/>
      </tp>
      <tp t="s">
        <v>#N/A Requesting Data...4160253395</v>
        <stp/>
        <stp>BDP|17662960757008955055</stp>
        <tr r="CR921" s="1"/>
      </tp>
      <tp t="s">
        <v>#N/A Requesting Data...4284000932</v>
        <stp/>
        <stp>BDP|12950330246823611519</stp>
        <tr r="CR60" s="1"/>
      </tp>
      <tp t="s">
        <v>#N/A N/A</v>
        <stp/>
        <stp>BDP|14571704248023241742</stp>
        <tr r="AQ394" s="1"/>
      </tp>
      <tp t="s">
        <v>#N/A Requesting Data...4271491462</v>
        <stp/>
        <stp>BDP|15239279121647803178</stp>
        <tr r="CS619" s="1"/>
      </tp>
      <tp t="s">
        <v>#N/A N/A</v>
        <stp/>
        <stp>BDP|13024623654346404596</stp>
        <tr r="AR222" s="1"/>
      </tp>
      <tp t="s">
        <v>#N/A N/A</v>
        <stp/>
        <stp>BDP|16203575369163576538</stp>
        <tr r="AR895" s="1"/>
      </tp>
      <tp t="s">
        <v>#N/A Requesting Data...4218031819</v>
        <stp/>
        <stp>BDP|14193543854535304285</stp>
        <tr r="CS130" s="1"/>
      </tp>
      <tp t="s">
        <v>#N/A N/A</v>
        <stp/>
        <stp>BDP|15104001567243900359</stp>
        <tr r="AQ936" s="1"/>
      </tp>
      <tp t="s">
        <v>#N/A Requesting Data...4178180009</v>
        <stp/>
        <stp>BDP|12791405512671737583</stp>
        <tr r="CR591" s="1"/>
      </tp>
      <tp t="s">
        <v>#N/A Requesting Data...4174139780</v>
        <stp/>
        <stp>BDP|15140784207260000148</stp>
        <tr r="CT395" s="1"/>
      </tp>
      <tp t="s">
        <v>#N/A N/A</v>
        <stp/>
        <stp>BDP|11633942386195706698</stp>
        <tr r="AQ14" s="1"/>
      </tp>
      <tp t="s">
        <v>#N/A N/A</v>
        <stp/>
        <stp>BDP|16121886397731728539</stp>
        <tr r="AR688" s="1"/>
      </tp>
      <tp t="s">
        <v>#N/A Requesting Data...4253461262</v>
        <stp/>
        <stp>BDP|13833583923641165688</stp>
        <tr r="CW373" s="1"/>
      </tp>
      <tp t="s">
        <v>#N/A N/A</v>
        <stp/>
        <stp>BDP|16269401410686101699</stp>
        <tr r="AQ1019" s="1"/>
      </tp>
      <tp t="s">
        <v>#N/A Requesting Data...4195608390</v>
        <stp/>
        <stp>BDP|13052313953551082785</stp>
        <tr r="CR420" s="1"/>
      </tp>
      <tp t="s">
        <v>#N/A Requesting Data...4220551507</v>
        <stp/>
        <stp>BDP|15117609040700248495</stp>
        <tr r="CT215" s="1"/>
      </tp>
      <tp t="s">
        <v>#N/A N/A</v>
        <stp/>
        <stp>BDP|11888254711206624702</stp>
        <tr r="AR355" s="1"/>
      </tp>
      <tp t="s">
        <v>#N/A N/A</v>
        <stp/>
        <stp>BDP|18214079995094905636</stp>
        <tr r="AQ691" s="1"/>
      </tp>
      <tp t="s">
        <v>#N/A Requesting Data...4227765546</v>
        <stp/>
        <stp>BDP|14740559253895229299</stp>
        <tr r="CV749" s="1"/>
      </tp>
      <tp t="s">
        <v>#N/A Requesting Data...4234531904</v>
        <stp/>
        <stp>BDP|13066427541387997706</stp>
        <tr r="CV1028" s="1"/>
      </tp>
      <tp t="s">
        <v>#N/A Requesting Data...4233475620</v>
        <stp/>
        <stp>BDP|11717402529955068141</stp>
        <tr r="CW566" s="1"/>
      </tp>
      <tp t="s">
        <v>#N/A Requesting Data...4282124456</v>
        <stp/>
        <stp>BDP|15113222024611588780</stp>
        <tr r="CV61" s="1"/>
      </tp>
      <tp t="s">
        <v>#N/A Requesting Data...4250811355</v>
        <stp/>
        <stp>BDP|17634692033800428127</stp>
        <tr r="CT309" s="1"/>
      </tp>
      <tp t="s">
        <v>#N/A Requesting Data...4234814979</v>
        <stp/>
        <stp>BDP|17461069348202956294</stp>
        <tr r="CU350" s="1"/>
      </tp>
      <tp t="s">
        <v>#N/A Requesting Data...4233365201</v>
        <stp/>
        <stp>BDP|13792424569585238747</stp>
        <tr r="CS103" s="1"/>
      </tp>
      <tp t="s">
        <v>#N/A N/A</v>
        <stp/>
        <stp>BDP|13507757339474555065</stp>
        <tr r="AR311" s="1"/>
      </tp>
      <tp t="s">
        <v>#N/A Requesting Data...4290678120</v>
        <stp/>
        <stp>BDP|11007596328714354186</stp>
        <tr r="CR1132" s="1"/>
      </tp>
      <tp t="s">
        <v>#N/A Requesting Data...4281025161</v>
        <stp/>
        <stp>BDP|13137975355259066595</stp>
        <tr r="CS818" s="1"/>
      </tp>
      <tp t="s">
        <v>#N/A N/A</v>
        <stp/>
        <stp>BDP|14392671611980902067</stp>
        <tr r="AQ702" s="1"/>
      </tp>
      <tp t="s">
        <v>#N/A Requesting Data...4291984579</v>
        <stp/>
        <stp>BDP|12446445561027868432</stp>
        <tr r="CR600" s="1"/>
      </tp>
      <tp t="s">
        <v>#N/A Requesting Data...1982176247</v>
        <stp/>
        <stp>BDP|17365732225795775481</stp>
        <tr r="CW327" s="1"/>
      </tp>
      <tp t="s">
        <v>#N/A Requesting Data...953284981</v>
        <stp/>
        <stp>BDP|17455097822094660231</stp>
        <tr r="CV648" s="1"/>
      </tp>
      <tp t="s">
        <v>#N/A N/A</v>
        <stp/>
        <stp>BDP|10826003950713648547</stp>
        <tr r="AQ941" s="1"/>
      </tp>
      <tp t="s">
        <v>#N/A Requesting Data...2057653449</v>
        <stp/>
        <stp>BDP|13161237187909884309</stp>
        <tr r="CS1000" s="1"/>
      </tp>
      <tp t="s">
        <v>#N/A N/A</v>
        <stp/>
        <stp>BDP|11063783757720158038</stp>
        <tr r="AR901" s="1"/>
      </tp>
      <tp t="s">
        <v>#N/A N/A</v>
        <stp/>
        <stp>BDP|12309497251566564639</stp>
        <tr r="AR871" s="1"/>
      </tp>
      <tp t="s">
        <v>#N/A Requesting Data...1175278353</v>
        <stp/>
        <stp>BDP|12743588822425118314</stp>
        <tr r="CV1012" s="1"/>
      </tp>
      <tp t="s">
        <v>#N/A Requesting Data...1169549974</v>
        <stp/>
        <stp>BDP|17575298564730044050</stp>
        <tr r="CU301" s="1"/>
      </tp>
      <tp t="s">
        <v>#N/A Requesting Data...3739200551</v>
        <stp/>
        <stp>BDP|11989462064233282343</stp>
        <tr r="CV1097" s="1"/>
      </tp>
      <tp t="s">
        <v>#N/A N/A</v>
        <stp/>
        <stp>BDP|10953439154506226419</stp>
        <tr r="AQ181" s="1"/>
      </tp>
      <tp t="s">
        <v>#N/A Requesting Data...3555858268</v>
        <stp/>
        <stp>BDP|17994809937669213616</stp>
        <tr r="CS413" s="1"/>
      </tp>
      <tp t="s">
        <v>#N/A Requesting Data...2589287235</v>
        <stp/>
        <stp>BDP|12306386246514432241</stp>
        <tr r="CT58" s="1"/>
      </tp>
      <tp t="s">
        <v>#N/A Requesting Data...1913735223</v>
        <stp/>
        <stp>BDP|14835066467013343270</stp>
        <tr r="CU248" s="1"/>
      </tp>
      <tp t="s">
        <v>#N/A Requesting Data...798331376</v>
        <stp/>
        <stp>BDP|17110295224503961786</stp>
        <tr r="CT1189" s="1"/>
      </tp>
      <tp t="s">
        <v>#N/A Requesting Data...895306147</v>
        <stp/>
        <stp>BDP|17397476439556229528</stp>
        <tr r="CR30" s="1"/>
      </tp>
      <tp t="s">
        <v>#N/A Requesting Data...1859532029</v>
        <stp/>
        <stp>BDP|16740556301660779094</stp>
        <tr r="CU416" s="1"/>
      </tp>
      <tp t="s">
        <v>#N/A Requesting Data...643520032</v>
        <stp/>
        <stp>BDP|14001699821422132148</stp>
        <tr r="CS989" s="1"/>
      </tp>
      <tp t="s">
        <v>#N/A Requesting Data...2617253299</v>
        <stp/>
        <stp>BDP|14967222720492111577</stp>
        <tr r="CV795" s="1"/>
      </tp>
      <tp t="s">
        <v>#N/A Requesting Data...1212344323</v>
        <stp/>
        <stp>BDP|17250067199435879887</stp>
        <tr r="CS610" s="1"/>
      </tp>
      <tp t="s">
        <v>#N/A Requesting Data...1320202869</v>
        <stp/>
        <stp>BDP|14926528626137381735</stp>
        <tr r="CS654" s="1"/>
      </tp>
      <tp t="s">
        <v>#N/A Requesting Data...1711783565</v>
        <stp/>
        <stp>BDP|13085594316976754255</stp>
        <tr r="CS692" s="1"/>
      </tp>
      <tp t="s">
        <v>#N/A Requesting Data...1699889171</v>
        <stp/>
        <stp>BDP|11271680170377718401</stp>
        <tr r="CV226" s="1"/>
      </tp>
      <tp t="s">
        <v>#N/A N/A</v>
        <stp/>
        <stp>BDP|13742921765936511989</stp>
        <tr r="AS512" s="1"/>
      </tp>
      <tp t="s">
        <v>#N/A N/A</v>
        <stp/>
        <stp>BDP|11894763083715165801</stp>
        <tr r="AR850" s="1"/>
      </tp>
      <tp t="s">
        <v>#N/A N/A</v>
        <stp/>
        <stp>BDP|12917708683289120771</stp>
        <tr r="AR1083" s="1"/>
      </tp>
      <tp t="s">
        <v>#N/A Requesting Data...818080213</v>
        <stp/>
        <stp>BDP|11364947299837335512</stp>
        <tr r="CS36" s="1"/>
      </tp>
      <tp t="s">
        <v>#N/A Requesting Data...2924118203</v>
        <stp/>
        <stp>BDP|13690810618658018131</stp>
        <tr r="CR96" s="1"/>
      </tp>
      <tp t="s">
        <v>#N/A Requesting Data...2326605363</v>
        <stp/>
        <stp>BDP|17100686266412355608</stp>
        <tr r="CV1064" s="1"/>
      </tp>
      <tp t="s">
        <v>#N/A N/A</v>
        <stp/>
        <stp>BDP|17455443469833620530</stp>
        <tr r="AS1039" s="1"/>
      </tp>
      <tp t="s">
        <v>#N/A N/A</v>
        <stp/>
        <stp>BDP|12755392924503398358</stp>
        <tr r="AS736" s="1"/>
      </tp>
      <tp t="s">
        <v>#N/A N/A</v>
        <stp/>
        <stp>BDP|13073289542986378052</stp>
        <tr r="AR124" s="1"/>
      </tp>
      <tp t="s">
        <v>#N/A Requesting Data...2516581071</v>
        <stp/>
        <stp>BDP|13268626059283203070</stp>
        <tr r="CR743" s="1"/>
      </tp>
      <tp t="s">
        <v>#N/A Requesting Data...2817849059</v>
        <stp/>
        <stp>BDP|16457630908635153627</stp>
        <tr r="CW1084" s="1"/>
      </tp>
      <tp t="s">
        <v>#N/A N/A</v>
        <stp/>
        <stp>BDP|13972676398706307997</stp>
        <tr r="AQ1126" s="1"/>
      </tp>
      <tp t="s">
        <v>#N/A Requesting Data...2123006230</v>
        <stp/>
        <stp>BDP|12663722346056624481</stp>
        <tr r="CV644" s="1"/>
      </tp>
      <tp t="s">
        <v>#N/A Requesting Data...3637669786</v>
        <stp/>
        <stp>BDP|12638708569525325509</stp>
        <tr r="CU1121" s="1"/>
      </tp>
      <tp t="s">
        <v>#N/A Requesting Data...2739822454</v>
        <stp/>
        <stp>BDP|16358541587101971956</stp>
        <tr r="CW1177" s="1"/>
      </tp>
      <tp t="s">
        <v>#N/A N/A</v>
        <stp/>
        <stp>BDP|16415636599323216901</stp>
        <tr r="AR773" s="1"/>
      </tp>
      <tp t="s">
        <v>#N/A Requesting Data...678033105</v>
        <stp/>
        <stp>BDP|14913406082262580917</stp>
        <tr r="CW939" s="1"/>
      </tp>
      <tp t="s">
        <v>#N/A Requesting Data...4275053108</v>
        <stp/>
        <stp>BDP|15851852191771585662</stp>
        <tr r="CV82" s="1"/>
      </tp>
      <tp t="s">
        <v>#N/A Requesting Data...1215055683</v>
        <stp/>
        <stp>BDP|15082225519394363171</stp>
        <tr r="CW94" s="1"/>
      </tp>
      <tp t="s">
        <v>#N/A Requesting Data...3697779071</v>
        <stp/>
        <stp>BDP|13826580954527878738</stp>
        <tr r="CV1103" s="1"/>
      </tp>
      <tp t="s">
        <v>#N/A Requesting Data...4145091097</v>
        <stp/>
        <stp>BDP|15980655747230353472</stp>
        <tr r="CT302" s="1"/>
      </tp>
      <tp t="s">
        <v>#N/A Requesting Data...3824742527</v>
        <stp/>
        <stp>BDP|17846708293462011847</stp>
        <tr r="CT266" s="1"/>
      </tp>
      <tp t="s">
        <v>#N/A Requesting Data...4033451860</v>
        <stp/>
        <stp>BDP|13489318833961115185</stp>
        <tr r="CW760" s="1"/>
      </tp>
      <tp t="s">
        <v>#N/A Requesting Data...3332235076</v>
        <stp/>
        <stp>BDP|10102749511033330686</stp>
        <tr r="CS1183" s="1"/>
      </tp>
      <tp t="s">
        <v>#N/A Requesting Data...2804051631</v>
        <stp/>
        <stp>BDP|16852764631255393436</stp>
        <tr r="CT387" s="1"/>
      </tp>
      <tp t="s">
        <v>#N/A N/A</v>
        <stp/>
        <stp>BDP|18016094569624917961</stp>
        <tr r="AR781" s="1"/>
      </tp>
      <tp t="s">
        <v>#N/A Requesting Data...738202267</v>
        <stp/>
        <stp>BDP|16556105817267407290</stp>
        <tr r="CR759" s="1"/>
      </tp>
      <tp t="s">
        <v>#N/A Requesting Data...2557600571</v>
        <stp/>
        <stp>BDP|10680678980509772490</stp>
        <tr r="CU143" s="1"/>
      </tp>
      <tp t="s">
        <v>#N/A Requesting Data...3687928669</v>
        <stp/>
        <stp>BDP|10294781232720641719</stp>
        <tr r="CT861" s="1"/>
      </tp>
      <tp t="s">
        <v>#N/A Requesting Data...3167478519</v>
        <stp/>
        <stp>BDP|11354788297429711549</stp>
        <tr r="CT852" s="1"/>
      </tp>
      <tp t="s">
        <v>#N/A Requesting Data...1565479686</v>
        <stp/>
        <stp>BDP|15150434247522356490</stp>
        <tr r="CV729" s="1"/>
      </tp>
      <tp t="s">
        <v>#N/A N/A</v>
        <stp/>
        <stp>BDP|11405240604594301482</stp>
        <tr r="AS255" s="1"/>
      </tp>
      <tp t="s">
        <v>#N/A N/A</v>
        <stp/>
        <stp>BDP|14406302528517459174</stp>
        <tr r="AQ187" s="1"/>
      </tp>
      <tp t="s">
        <v>#N/A Requesting Data...3504491817</v>
        <stp/>
        <stp>BDP|11062408699976760917</stp>
        <tr r="CW896" s="1"/>
      </tp>
      <tp t="s">
        <v>#N/A N/A</v>
        <stp/>
        <stp>BDP|12090945279519190636</stp>
        <tr r="AS7" s="1"/>
      </tp>
      <tp t="s">
        <v>#N/A N/A</v>
        <stp/>
        <stp>BDP|16480061194175148989</stp>
        <tr r="AQ977" s="1"/>
      </tp>
      <tp t="s">
        <v>#N/A Requesting Data...3668009438</v>
        <stp/>
        <stp>BDP|15078451404582676080</stp>
        <tr r="CR627" s="1"/>
      </tp>
      <tp t="s">
        <v>#N/A N/A</v>
        <stp/>
        <stp>BDP|16354400477864868220</stp>
        <tr r="AR598" s="1"/>
      </tp>
      <tp t="s">
        <v>#N/A Requesting Data...1180845748</v>
        <stp/>
        <stp>BDP|11601651727886230083</stp>
        <tr r="CT579" s="1"/>
      </tp>
      <tp t="s">
        <v>#N/A Requesting Data...1572304322</v>
        <stp/>
        <stp>BDP|14823133437900443565</stp>
        <tr r="CT485" s="1"/>
      </tp>
      <tp t="s">
        <v>#N/A N/A</v>
        <stp/>
        <stp>BDP|13760936520018292380</stp>
        <tr r="AS48" s="1"/>
      </tp>
      <tp t="s">
        <v>#N/A Requesting Data...2459432316</v>
        <stp/>
        <stp>BDP|17750617039857503643</stp>
        <tr r="CS997" s="1"/>
      </tp>
      <tp t="s">
        <v>#N/A N/A</v>
        <stp/>
        <stp>BDP|15105636260673501599</stp>
        <tr r="AQ1098" s="1"/>
      </tp>
      <tp t="s">
        <v>#N/A Requesting Data...808053405</v>
        <stp/>
        <stp>BDP|13933709441441112277</stp>
        <tr r="CV74" s="1"/>
      </tp>
      <tp t="s">
        <v>#N/A Requesting Data...3847812834</v>
        <stp/>
        <stp>BDP|13154526681889803444</stp>
        <tr r="CS694" s="1"/>
      </tp>
      <tp t="s">
        <v>#N/A Requesting Data...2586618385</v>
        <stp/>
        <stp>BDP|16980811126217945890</stp>
        <tr r="CR654" s="1"/>
      </tp>
      <tp t="s">
        <v>#N/A N/A</v>
        <stp/>
        <stp>BDP|10289992720750216872</stp>
        <tr r="AS560" s="1"/>
      </tp>
      <tp t="s">
        <v>#N/A Requesting Data...4263854439</v>
        <stp/>
        <stp>BDP|16225754649380334638</stp>
        <tr r="CW797" s="1"/>
      </tp>
      <tp t="s">
        <v>#N/A N/A</v>
        <stp/>
        <stp>BDP|12261385252940362751</stp>
        <tr r="AS111" s="1"/>
      </tp>
      <tp t="s">
        <v>#N/A Requesting Data...2457383055</v>
        <stp/>
        <stp>BDP|18121828568745721028</stp>
        <tr r="CV245" s="1"/>
      </tp>
      <tp t="s">
        <v>#N/A Requesting Data...2522119314</v>
        <stp/>
        <stp>BDP|12055022448380409503</stp>
        <tr r="CR1112" s="1"/>
      </tp>
      <tp t="s">
        <v>#N/A N/A</v>
        <stp/>
        <stp>BDP|13739620649550278204</stp>
        <tr r="AR852" s="1"/>
      </tp>
      <tp t="s">
        <v>#N/A Requesting Data...3658099439</v>
        <stp/>
        <stp>BDP|13762113016348764895</stp>
        <tr r="CT468" s="1"/>
      </tp>
      <tp t="s">
        <v>#N/A Requesting Data...1898705364</v>
        <stp/>
        <stp>BDP|10460056757794056286</stp>
        <tr r="CW433" s="1"/>
      </tp>
      <tp t="s">
        <v>#N/A N/A</v>
        <stp/>
        <stp>BDP|15691547778344691020</stp>
        <tr r="AR1163" s="1"/>
      </tp>
      <tp t="s">
        <v>#N/A Requesting Data...3142167718</v>
        <stp/>
        <stp>BDP|13957426009087714349</stp>
        <tr r="CW621" s="1"/>
      </tp>
      <tp t="s">
        <v>#N/A Requesting Data...2664184586</v>
        <stp/>
        <stp>BDP|10670359535153655013</stp>
        <tr r="CT1182" s="1"/>
      </tp>
      <tp t="s">
        <v>#N/A Requesting Data...1004712063</v>
        <stp/>
        <stp>BDP|10062631255369796904</stp>
        <tr r="CU1089" s="1"/>
      </tp>
      <tp t="s">
        <v>#N/A N/A</v>
        <stp/>
        <stp>BDP|10221151921434490431</stp>
        <tr r="AR933" s="1"/>
      </tp>
      <tp t="s">
        <v>#N/A N/A</v>
        <stp/>
        <stp>BDP|17254261485987814982</stp>
        <tr r="AR987" s="1"/>
      </tp>
      <tp t="s">
        <v>#N/A N/A</v>
        <stp/>
        <stp>BDP|14050074246382152119</stp>
        <tr r="AQ1060" s="1"/>
      </tp>
      <tp t="s">
        <v>#N/A N/A</v>
        <stp/>
        <stp>BDP|14458159816373377456</stp>
        <tr r="AQ633" s="1"/>
      </tp>
      <tp t="s">
        <v>#N/A Requesting Data...1800699375</v>
        <stp/>
        <stp>BDP|12693578952634702554</stp>
        <tr r="CV589" s="1"/>
      </tp>
      <tp t="s">
        <v>#N/A Requesting Data...3455960056</v>
        <stp/>
        <stp>BDP|13847778867600918108</stp>
        <tr r="CR293" s="1"/>
      </tp>
      <tp t="s">
        <v>#N/A Requesting Data...1757537494</v>
        <stp/>
        <stp>BDP|11230518640591396215</stp>
        <tr r="CW318" s="1"/>
      </tp>
      <tp t="s">
        <v>#N/A Requesting Data...2868641830</v>
        <stp/>
        <stp>BDP|12731040175404538226</stp>
        <tr r="CV1176" s="1"/>
      </tp>
      <tp t="s">
        <v>#N/A Requesting Data...2879199508</v>
        <stp/>
        <stp>BDP|14789624679811436795</stp>
        <tr r="CR274" s="1"/>
      </tp>
      <tp t="s">
        <v>#N/A Requesting Data...2545495835</v>
        <stp/>
        <stp>BDP|10267827181257685469</stp>
        <tr r="CW217" s="1"/>
      </tp>
      <tp t="s">
        <v>#N/A N/A</v>
        <stp/>
        <stp>BDP|13218367575291668563</stp>
        <tr r="AQ679" s="1"/>
      </tp>
      <tp t="s">
        <v>#N/A N/A</v>
        <stp/>
        <stp>BDP|14333828844919746231</stp>
        <tr r="AR639" s="1"/>
      </tp>
      <tp t="s">
        <v>#N/A Requesting Data...4224593619</v>
        <stp/>
        <stp>BDP|11327872004853472958</stp>
        <tr r="CT998" s="1"/>
      </tp>
      <tp t="s">
        <v>#N/A N/A</v>
        <stp/>
        <stp>BDP|11942043708236302473</stp>
        <tr r="AR991" s="1"/>
      </tp>
      <tp t="s">
        <v>#N/A N/A</v>
        <stp/>
        <stp>BDP|11142097889772244825</stp>
        <tr r="AQ100" s="1"/>
      </tp>
      <tp t="s">
        <v>#N/A Requesting Data...1345922224</v>
        <stp/>
        <stp>BDP|17796495736766077599</stp>
        <tr r="CR140" s="1"/>
      </tp>
      <tp t="s">
        <v>#N/A Requesting Data...2437401505</v>
        <stp/>
        <stp>BDP|15756207461655130763</stp>
        <tr r="CS1139" s="1"/>
      </tp>
      <tp t="s">
        <v>#N/A Requesting Data...1106055993</v>
        <stp/>
        <stp>BDP|16939731198489140226</stp>
        <tr r="CU606" s="1"/>
      </tp>
      <tp t="s">
        <v>#N/A Requesting Data...1189920441</v>
        <stp/>
        <stp>BDP|14218608917709407915</stp>
        <tr r="CS49" s="1"/>
      </tp>
      <tp t="s">
        <v>#N/A N/A</v>
        <stp/>
        <stp>BDP|16608866682156187335</stp>
        <tr r="AQ217" s="1"/>
      </tp>
      <tp t="s">
        <v>#N/A N/A</v>
        <stp/>
        <stp>BDP|16159338670848343918</stp>
        <tr r="AS839" s="1"/>
      </tp>
      <tp t="s">
        <v>#N/A Requesting Data...3622289131</v>
        <stp/>
        <stp>BDP|13597450934522073543</stp>
        <tr r="CW539" s="1"/>
      </tp>
      <tp t="s">
        <v>#N/A Requesting Data...3389562720</v>
        <stp/>
        <stp>BDP|11502820043996710830</stp>
        <tr r="CW448" s="1"/>
      </tp>
      <tp t="s">
        <v>#N/A Requesting Data...3242610944</v>
        <stp/>
        <stp>BDP|12789660803024018326</stp>
        <tr r="CR486" s="1"/>
      </tp>
      <tp t="s">
        <v>#N/A N/A</v>
        <stp/>
        <stp>BDP|14411848384690434702</stp>
        <tr r="AR33" s="1"/>
      </tp>
      <tp t="s">
        <v>#N/A N/A</v>
        <stp/>
        <stp>BDP|17332464885798269028</stp>
        <tr r="AQ284" s="1"/>
      </tp>
      <tp t="s">
        <v>#N/A N/A</v>
        <stp/>
        <stp>BDP|17255059042295259575</stp>
        <tr r="AR1125" s="1"/>
      </tp>
      <tp t="s">
        <v>#N/A Requesting Data...1953320696</v>
        <stp/>
        <stp>BDP|11307660265040587255</stp>
        <tr r="CR386" s="1"/>
      </tp>
      <tp t="s">
        <v>#N/A N/A</v>
        <stp/>
        <stp>BDP|17395717604007357457</stp>
        <tr r="AS952" s="1"/>
      </tp>
      <tp t="s">
        <v>#N/A Requesting Data...3707612786</v>
        <stp/>
        <stp>BDP|16127152036704226309</stp>
        <tr r="CT1021" s="1"/>
      </tp>
      <tp t="s">
        <v>#N/A Requesting Data...1982698985</v>
        <stp/>
        <stp>BDP|10587420063024115555</stp>
        <tr r="CV956" s="1"/>
      </tp>
      <tp t="s">
        <v>#N/A Requesting Data...1569905692</v>
        <stp/>
        <stp>BDP|17391917908208338593</stp>
        <tr r="CT1060" s="1"/>
      </tp>
      <tp t="s">
        <v>#N/A N/A</v>
        <stp/>
        <stp>BDP|15143730724097725417</stp>
        <tr r="AS1058" s="1"/>
      </tp>
      <tp t="s">
        <v>#N/A Requesting Data...1894810063</v>
        <stp/>
        <stp>BDP|14944666305668320997</stp>
        <tr r="CW403" s="1"/>
      </tp>
      <tp t="s">
        <v>#N/A Requesting Data...2973326126</v>
        <stp/>
        <stp>BDP|16218612166261032452</stp>
        <tr r="CR962" s="1"/>
      </tp>
      <tp t="s">
        <v>#N/A N/A</v>
        <stp/>
        <stp>BDP|10363523701507198119</stp>
        <tr r="AS770" s="1"/>
      </tp>
      <tp t="s">
        <v>#N/A Requesting Data...1331679615</v>
        <stp/>
        <stp>BDP|12426837895969547978</stp>
        <tr r="CR706" s="1"/>
      </tp>
      <tp t="s">
        <v>#N/A N/A</v>
        <stp/>
        <stp>BDP|17733775549607948003</stp>
        <tr r="AS857" s="1"/>
      </tp>
      <tp t="s">
        <v>#N/A N/A</v>
        <stp/>
        <stp>BDP|12534609415871663763</stp>
        <tr r="AR263" s="1"/>
      </tp>
      <tp t="s">
        <v>#N/A Requesting Data...1532057945</v>
        <stp/>
        <stp>BDP|14851693944493642630</stp>
        <tr r="CU93" s="1"/>
      </tp>
      <tp t="s">
        <v>#N/A N/A</v>
        <stp/>
        <stp>BDP|18395650687563408659</stp>
        <tr r="AS477" s="1"/>
      </tp>
      <tp t="s">
        <v>#N/A N/A</v>
        <stp/>
        <stp>BDP|13056089532592886124</stp>
        <tr r="AS78" s="1"/>
      </tp>
      <tp t="s">
        <v>#N/A Requesting Data...3694337694</v>
        <stp/>
        <stp>BDP|16195609619463839102</stp>
        <tr r="CS1055" s="1"/>
      </tp>
      <tp t="s">
        <v>#N/A N/A</v>
        <stp/>
        <stp>BDP|13411258816220785306</stp>
        <tr r="AR397" s="1"/>
      </tp>
      <tp t="s">
        <v>#N/A N/A</v>
        <stp/>
        <stp>BDP|14581468833411493149</stp>
        <tr r="AS290" s="1"/>
      </tp>
      <tp t="s">
        <v>#N/A N/A</v>
        <stp/>
        <stp>BDP|11546911012993021955</stp>
        <tr r="AS1044" s="1"/>
      </tp>
      <tp t="s">
        <v>#N/A N/A</v>
        <stp/>
        <stp>BDP|17737811063823074966</stp>
        <tr r="AS1111" s="1"/>
      </tp>
      <tp t="s">
        <v>#N/A N/A</v>
        <stp/>
        <stp>BDP|16117494916719911949</stp>
        <tr r="AR546" s="1"/>
      </tp>
      <tp t="s">
        <v>#N/A Requesting Data...1944557234</v>
        <stp/>
        <stp>BDP|16210713103913018130</stp>
        <tr r="CW226" s="1"/>
      </tp>
      <tp t="s">
        <v>#N/A Requesting Data...1437033067</v>
        <stp/>
        <stp>BDP|12533629955302069016</stp>
        <tr r="CW312" s="1"/>
      </tp>
      <tp t="s">
        <v>#N/A N/A</v>
        <stp/>
        <stp>BDP|12464503088139995565</stp>
        <tr r="AS117" s="1"/>
      </tp>
      <tp t="s">
        <v>#N/A N/A</v>
        <stp/>
        <stp>BDP|12987336822277239790</stp>
        <tr r="AR1167" s="1"/>
      </tp>
      <tp t="s">
        <v>#N/A Requesting Data...3017365940</v>
        <stp/>
        <stp>BDP|11925337121872044187</stp>
        <tr r="CR1042" s="1"/>
      </tp>
      <tp t="s">
        <v>#N/A N/A</v>
        <stp/>
        <stp>BDP|11696664765722473023</stp>
        <tr r="AR90" s="1"/>
      </tp>
      <tp t="s">
        <v>#N/A Requesting Data...3741858224</v>
        <stp/>
        <stp>BDP|16788675960197766247</stp>
        <tr r="CS509" s="1"/>
      </tp>
      <tp t="s">
        <v>#N/A Requesting Data...2978779690</v>
        <stp/>
        <stp>BDP|12937929658455628860</stp>
        <tr r="CU1180" s="1"/>
      </tp>
      <tp t="s">
        <v>#N/A N/A</v>
        <stp/>
        <stp>BDP|10094492655190932265</stp>
        <tr r="AS1168" s="1"/>
      </tp>
      <tp t="s">
        <v>#N/A Requesting Data...3469320852</v>
        <stp/>
        <stp>BDP|15090957377958442050</stp>
        <tr r="CS1136" s="1"/>
      </tp>
      <tp t="s">
        <v>#N/A Requesting Data...1386906546</v>
        <stp/>
        <stp>BDP|11148627163415237715</stp>
        <tr r="CU806" s="1"/>
      </tp>
      <tp t="s">
        <v>#N/A Requesting Data...4142189719</v>
        <stp/>
        <stp>BDP|14172365865653634176</stp>
        <tr r="CW963" s="1"/>
      </tp>
      <tp t="s">
        <v>#N/A N/A</v>
        <stp/>
        <stp>BDP|12258224766132285778</stp>
        <tr r="AS304" s="1"/>
      </tp>
      <tp t="s">
        <v>#N/A N/A</v>
        <stp/>
        <stp>BDP|10246472712620180658</stp>
        <tr r="AS448" s="1"/>
      </tp>
      <tp t="s">
        <v>#N/A Requesting Data...3481455803</v>
        <stp/>
        <stp>BDP|14609467830435571564</stp>
        <tr r="CS27" s="1"/>
      </tp>
      <tp t="s">
        <v>#N/A Requesting Data...1482092366</v>
        <stp/>
        <stp>BDP|10266784953599290889</stp>
        <tr r="CT896" s="1"/>
      </tp>
      <tp t="s">
        <v>#N/A Requesting Data...1686987262</v>
        <stp/>
        <stp>BDP|10699232931970026276</stp>
        <tr r="CU946" s="1"/>
      </tp>
      <tp t="s">
        <v>#N/A Requesting Data...3983198122</v>
        <stp/>
        <stp>BDP|14869457579023307744</stp>
        <tr r="CU196" s="1"/>
      </tp>
      <tp t="s">
        <v>#N/A Requesting Data...2430918715</v>
        <stp/>
        <stp>BDP|11635359703617206619</stp>
        <tr r="CV342" s="1"/>
      </tp>
      <tp t="s">
        <v>#N/A N/A</v>
        <stp/>
        <stp>BDP|13694664053050717379</stp>
        <tr r="AQ208" s="1"/>
      </tp>
      <tp t="s">
        <v>#N/A N/A</v>
        <stp/>
        <stp>BDP|11202140209214963751</stp>
        <tr r="AQ29" s="1"/>
      </tp>
      <tp t="s">
        <v>#N/A N/A</v>
        <stp/>
        <stp>BDP|14074943297412927596</stp>
        <tr r="AR549" s="1"/>
      </tp>
      <tp t="s">
        <v>#N/A N/A</v>
        <stp/>
        <stp>BDP|15647626705736183639</stp>
        <tr r="AQ30" s="1"/>
      </tp>
      <tp t="s">
        <v>#N/A N/A</v>
        <stp/>
        <stp>BDP|16607802185307155210</stp>
        <tr r="AS414" s="1"/>
      </tp>
      <tp t="s">
        <v>#N/A N/A</v>
        <stp/>
        <stp>BDP|16799713732722330355</stp>
        <tr r="AR1107" s="1"/>
      </tp>
      <tp t="s">
        <v>#N/A N/A</v>
        <stp/>
        <stp>BDP|14106034308536998113</stp>
        <tr r="AR114" s="1"/>
      </tp>
      <tp t="s">
        <v>#N/A Requesting Data...2438105064</v>
        <stp/>
        <stp>BDP|11685678847294001448</stp>
        <tr r="CU758" s="1"/>
      </tp>
      <tp t="s">
        <v>#N/A N/A</v>
        <stp/>
        <stp>BDP|13928068825402154091</stp>
        <tr r="AR216" s="1"/>
      </tp>
      <tp t="s">
        <v>#N/A Requesting Data...3973037922</v>
        <stp/>
        <stp>BDP|15528733594848530053</stp>
        <tr r="CS45" s="1"/>
      </tp>
      <tp t="s">
        <v>#N/A Requesting Data...3557225909</v>
        <stp/>
        <stp>BDP|13421500554421688141</stp>
        <tr r="CV868" s="1"/>
      </tp>
      <tp t="s">
        <v>#N/A N/A</v>
        <stp/>
        <stp>BDP|14259880944889569294</stp>
        <tr r="AR151" s="1"/>
      </tp>
      <tp t="s">
        <v>#N/A Requesting Data...3284113171</v>
        <stp/>
        <stp>BDP|12494461901685392029</stp>
        <tr r="CU749" s="1"/>
      </tp>
      <tp t="s">
        <v>#N/A Requesting Data...2084321284</v>
        <stp/>
        <stp>BDP|10003578073508586938</stp>
        <tr r="CV229" s="1"/>
      </tp>
      <tp t="s">
        <v>#N/A N/A</v>
        <stp/>
        <stp>BDP|16822205870515885526</stp>
        <tr r="AS631" s="1"/>
      </tp>
      <tp t="s">
        <v>#N/A N/A</v>
        <stp/>
        <stp>BDP|14324280153089900931</stp>
        <tr r="AS1194" s="1"/>
      </tp>
      <tp t="s">
        <v>#N/A Requesting Data...2902503505</v>
        <stp/>
        <stp>BDP|16839212373503957312</stp>
        <tr r="CT49" s="1"/>
      </tp>
      <tp t="s">
        <v>#N/A Requesting Data...1814104723</v>
        <stp/>
        <stp>BDP|14085020474163039348</stp>
        <tr r="CV929" s="1"/>
      </tp>
      <tp t="s">
        <v>#N/A N/A</v>
        <stp/>
        <stp>BDP|14215124963510513043</stp>
        <tr r="AQ163" s="1"/>
      </tp>
      <tp t="s">
        <v>#N/A N/A</v>
        <stp/>
        <stp>BDP|18329175688290601287</stp>
        <tr r="AR307" s="1"/>
      </tp>
      <tp t="s">
        <v>#N/A Requesting Data...2293513351</v>
        <stp/>
        <stp>BDP|17232215784938440619</stp>
        <tr r="CS463" s="1"/>
      </tp>
      <tp t="s">
        <v>#N/A Requesting Data...4197887888</v>
        <stp/>
        <stp>BDP|12225559566375409779</stp>
        <tr r="CS78" s="1"/>
      </tp>
      <tp t="s">
        <v>#N/A Requesting Data...1718592478</v>
        <stp/>
        <stp>BDP|13141031650130101514</stp>
        <tr r="CU319" s="1"/>
      </tp>
      <tp t="s">
        <v>#N/A Requesting Data...3104068908</v>
        <stp/>
        <stp>BDP|18007513746173617933</stp>
        <tr r="CV185" s="1"/>
      </tp>
      <tp t="s">
        <v>#N/A Requesting Data...1955884455</v>
        <stp/>
        <stp>BDP|14647432402594138740</stp>
        <tr r="CW514" s="1"/>
      </tp>
      <tp t="s">
        <v>#N/A Requesting Data...2629395469</v>
        <stp/>
        <stp>BDP|16109838078842165891</stp>
        <tr r="CR1121" s="1"/>
      </tp>
      <tp t="s">
        <v>#N/A Requesting Data...2487733557</v>
        <stp/>
        <stp>BDP|13324714883147242815</stp>
        <tr r="CV415" s="1"/>
      </tp>
      <tp t="s">
        <v>#N/A Requesting Data...3872097647</v>
        <stp/>
        <stp>BDP|17638534911061141175</stp>
        <tr r="CR621" s="1"/>
      </tp>
      <tp t="s">
        <v>#N/A Requesting Data...1990079084</v>
        <stp/>
        <stp>BDP|16224341313740775778</stp>
        <tr r="CS1087" s="1"/>
      </tp>
      <tp t="s">
        <v>#N/A Requesting Data...3377598591</v>
        <stp/>
        <stp>BDP|15492503276667307347</stp>
        <tr r="CU734" s="1"/>
      </tp>
      <tp t="s">
        <v>#N/A Requesting Data...3456819627</v>
        <stp/>
        <stp>BDP|15626279600092548614</stp>
        <tr r="CS568" s="1"/>
      </tp>
      <tp t="s">
        <v>#N/A Requesting Data...2639583269</v>
        <stp/>
        <stp>BDP|12775272254904274231</stp>
        <tr r="CW1193" s="1"/>
      </tp>
      <tp t="s">
        <v>#N/A N/A</v>
        <stp/>
        <stp>BDP|18309325739929916243</stp>
        <tr r="AQ413" s="1"/>
      </tp>
      <tp t="s">
        <v>#N/A Requesting Data...1748332138</v>
        <stp/>
        <stp>BDP|17021578943256700365</stp>
        <tr r="CT966" s="1"/>
      </tp>
      <tp t="s">
        <v>#N/A Requesting Data...3884019652</v>
        <stp/>
        <stp>BDP|13402589685544508990</stp>
        <tr r="CR718" s="1"/>
      </tp>
      <tp t="s">
        <v>#N/A N/A</v>
        <stp/>
        <stp>BDP|18200062246399275654</stp>
        <tr r="AR42" s="1"/>
      </tp>
      <tp t="s">
        <v>#N/A Requesting Data...2774448819</v>
        <stp/>
        <stp>BDP|14219011603080772726</stp>
        <tr r="CT596" s="1"/>
      </tp>
      <tp t="s">
        <v>#N/A Requesting Data...2945993823</v>
        <stp/>
        <stp>BDP|14484448275755766170</stp>
        <tr r="CR712" s="1"/>
      </tp>
      <tp t="s">
        <v>#N/A Requesting Data...3845128205</v>
        <stp/>
        <stp>BDP|14822520509431540333</stp>
        <tr r="CR1126" s="1"/>
      </tp>
      <tp t="s">
        <v>#N/A N/A</v>
        <stp/>
        <stp>BDP|14624370407254207011</stp>
        <tr r="AS180" s="1"/>
      </tp>
      <tp t="s">
        <v>#N/A N/A</v>
        <stp/>
        <stp>BDP|13024152611091392129</stp>
        <tr r="AQ118" s="1"/>
      </tp>
      <tp t="s">
        <v>#N/A Requesting Data...3626419803</v>
        <stp/>
        <stp>BDP|15453691319324484558</stp>
        <tr r="CS327" s="1"/>
      </tp>
      <tp t="s">
        <v>#N/A Requesting Data...3568899286</v>
        <stp/>
        <stp>BDP|13773151282280443914</stp>
        <tr r="CW283" s="1"/>
      </tp>
      <tp t="s">
        <v>#N/A N/A</v>
        <stp/>
        <stp>BDP|15633630172344240300</stp>
        <tr r="AQ201" s="1"/>
      </tp>
      <tp t="s">
        <v>#N/A N/A</v>
        <stp/>
        <stp>BDP|15356726526712197126</stp>
        <tr r="AQ127" s="1"/>
      </tp>
      <tp t="s">
        <v>#N/A Requesting Data...3971408691</v>
        <stp/>
        <stp>BDP|15357097884097807929</stp>
        <tr r="CT170" s="1"/>
      </tp>
      <tp t="s">
        <v>#N/A N/A</v>
        <stp/>
        <stp>BDP|12294948291894242517</stp>
        <tr r="AQ948" s="1"/>
      </tp>
      <tp t="s">
        <v>#N/A Requesting Data...3271157951</v>
        <stp/>
        <stp>BDP|17592026822977581147</stp>
        <tr r="CU899" s="1"/>
      </tp>
      <tp t="s">
        <v>#N/A N/A</v>
        <stp/>
        <stp>BDP|17327400971300497720</stp>
        <tr r="AQ278" s="1"/>
      </tp>
      <tp t="s">
        <v>#N/A Requesting Data...2145739993</v>
        <stp/>
        <stp>BDP|10466623760792520178</stp>
        <tr r="CU389" s="1"/>
      </tp>
      <tp t="s">
        <v>#N/A N/A</v>
        <stp/>
        <stp>BDP|17435321950264594676</stp>
        <tr r="AS1086" s="1"/>
      </tp>
      <tp t="s">
        <v>#N/A Requesting Data...2970116169</v>
        <stp/>
        <stp>BDP|17631903012479784572</stp>
        <tr r="CT353" s="1"/>
      </tp>
      <tp t="s">
        <v>#N/A Requesting Data...2631425939</v>
        <stp/>
        <stp>BDP|13492912403089667040</stp>
        <tr r="CR713" s="1"/>
      </tp>
      <tp t="s">
        <v>#N/A N/A</v>
        <stp/>
        <stp>BDP|11988236902700974053</stp>
        <tr r="AS749" s="1"/>
      </tp>
      <tp t="s">
        <v>#N/A N/A</v>
        <stp/>
        <stp>BDP|12234164713255291410</stp>
        <tr r="AS1186" s="1"/>
      </tp>
      <tp t="s">
        <v>#N/A Requesting Data...3916430232</v>
        <stp/>
        <stp>BDP|18230467079300990802</stp>
        <tr r="BI3" s="1"/>
      </tp>
      <tp t="s">
        <v>#N/A N/A</v>
        <stp/>
        <stp>BDP|12010457740486523742</stp>
        <tr r="AS137" s="1"/>
      </tp>
      <tp t="s">
        <v>#N/A N/A</v>
        <stp/>
        <stp>BDP|10265748046183190357</stp>
        <tr r="AQ68" s="1"/>
      </tp>
      <tp t="s">
        <v>#N/A N/A</v>
        <stp/>
        <stp>BDP|12634678521561418409</stp>
        <tr r="AQ1038" s="1"/>
      </tp>
      <tp t="s">
        <v>#N/A Requesting Data...3063228035</v>
        <stp/>
        <stp>BDP|10966225009069647801</stp>
        <tr r="CU748" s="1"/>
      </tp>
      <tp t="s">
        <v>#N/A Requesting Data...2896654665</v>
        <stp/>
        <stp>BDP|16584036308053215689</stp>
        <tr r="CW18" s="1"/>
      </tp>
      <tp t="s">
        <v>#N/A N/A</v>
        <stp/>
        <stp>BDP|14867581463731173561</stp>
        <tr r="AS178" s="1"/>
      </tp>
      <tp t="s">
        <v>#N/A N/A</v>
        <stp/>
        <stp>BDP|12993622334481323589</stp>
        <tr r="AR1140" s="1"/>
      </tp>
      <tp t="s">
        <v>#N/A Requesting Data...2567769458</v>
        <stp/>
        <stp>BDP|14989484343143485421</stp>
        <tr r="CW741" s="1"/>
      </tp>
      <tp t="s">
        <v>#N/A Requesting Data...3986160401</v>
        <stp/>
        <stp>BDP|15984335559429586925</stp>
        <tr r="CS50" s="1"/>
      </tp>
      <tp t="s">
        <v>#N/A Requesting Data...3735895675</v>
        <stp/>
        <stp>BDP|15570549830846740619</stp>
        <tr r="CT669" s="1"/>
      </tp>
      <tp t="s">
        <v>#N/A Requesting Data...3041078077</v>
        <stp/>
        <stp>BDP|13835124864070941708</stp>
        <tr r="CW485" s="1"/>
      </tp>
      <tp t="s">
        <v>#N/A N/A</v>
        <stp/>
        <stp>BDP|12600914518861126897</stp>
        <tr r="AS913" s="1"/>
      </tp>
      <tp t="s">
        <v>#N/A N/A</v>
        <stp/>
        <stp>BDP|16207613433998451830</stp>
        <tr r="AR293" s="1"/>
      </tp>
      <tp t="s">
        <v>#N/A Requesting Data...3789810156</v>
        <stp/>
        <stp>BDP|17033439955145804094</stp>
        <tr r="CS1175" s="1"/>
      </tp>
      <tp t="s">
        <v>#N/A Requesting Data...2828397169</v>
        <stp/>
        <stp>BDP|12593523820766466046</stp>
        <tr r="CU521" s="1"/>
      </tp>
      <tp t="s">
        <v>#N/A Requesting Data...3817297492</v>
        <stp/>
        <stp>BDP|14931854059652045829</stp>
        <tr r="CU855" s="1"/>
      </tp>
      <tp t="s">
        <v>#N/A N/A</v>
        <stp/>
        <stp>BDP|10633375621574645614</stp>
        <tr r="AR394" s="1"/>
      </tp>
      <tp t="s">
        <v>#N/A Requesting Data...3583236033</v>
        <stp/>
        <stp>BDP|16998179642349357984</stp>
        <tr r="CT527" s="1"/>
      </tp>
      <tp t="s">
        <v>#N/A Requesting Data...4251838648</v>
        <stp/>
        <stp>BDP|13504994830762226891</stp>
        <tr r="CT356" s="1"/>
      </tp>
      <tp t="s">
        <v>#N/A Requesting Data...2606521856</v>
        <stp/>
        <stp>BDP|16650174554174288508</stp>
        <tr r="CW642" s="1"/>
      </tp>
      <tp t="s">
        <v>#N/A Requesting Data...3883889001</v>
        <stp/>
        <stp>BDP|16113410621206220541</stp>
        <tr r="CS301" s="1"/>
      </tp>
      <tp t="s">
        <v>#N/A Requesting Data...3794826213</v>
        <stp/>
        <stp>BDP|13377213725445367531</stp>
        <tr r="CW1083" s="1"/>
      </tp>
      <tp t="s">
        <v>#N/A Requesting Data...3587565049</v>
        <stp/>
        <stp>BDP|18113069826018785116</stp>
        <tr r="CT401" s="1"/>
      </tp>
      <tp t="s">
        <v>#N/A N/A</v>
        <stp/>
        <stp>BDP|15444299770536395597</stp>
        <tr r="AQ468" s="1"/>
      </tp>
      <tp t="s">
        <v>#N/A Requesting Data...2842491328</v>
        <stp/>
        <stp>BDP|14074585154722973524</stp>
        <tr r="CW1191" s="1"/>
      </tp>
      <tp t="s">
        <v>#N/A Requesting Data...3291613920</v>
        <stp/>
        <stp>BDP|13717300932973388316</stp>
        <tr r="CS1100" s="1"/>
      </tp>
      <tp t="s">
        <v>#N/A Requesting Data...3984930436</v>
        <stp/>
        <stp>BDP|11254618908434887045</stp>
        <tr r="CT714" s="1"/>
      </tp>
      <tp t="s">
        <v>#N/A N/A</v>
        <stp/>
        <stp>BDP|15423204352369876889</stp>
        <tr r="AR1006" s="1"/>
      </tp>
      <tp t="s">
        <v>#N/A Requesting Data...3328892836</v>
        <stp/>
        <stp>BDP|17808615318394355749</stp>
        <tr r="CU926" s="1"/>
      </tp>
      <tp t="s">
        <v>#N/A N/A</v>
        <stp/>
        <stp>BDP|14506724000422124208</stp>
        <tr r="AQ1113" s="1"/>
      </tp>
      <tp t="s">
        <v>#N/A Requesting Data...2833339400</v>
        <stp/>
        <stp>BDP|13858005665632297496</stp>
        <tr r="CW1076" s="1"/>
      </tp>
      <tp t="s">
        <v>#N/A Requesting Data...3606235260</v>
        <stp/>
        <stp>BDP|15772630311667282610</stp>
        <tr r="CS995" s="1"/>
      </tp>
      <tp t="s">
        <v>#N/A Requesting Data...2374573947</v>
        <stp/>
        <stp>BDP|11841624705031899511</stp>
        <tr r="CR487" s="1"/>
      </tp>
      <tp t="s">
        <v>#N/A Requesting Data...2937500461</v>
        <stp/>
        <stp>BDP|15295902502877527839</stp>
        <tr r="CT754" s="1"/>
      </tp>
      <tp t="s">
        <v>#N/A N/A</v>
        <stp/>
        <stp>BDP|16476507400899744953</stp>
        <tr r="AQ1076" s="1"/>
      </tp>
      <tp t="s">
        <v>#N/A Requesting Data...3597290828</v>
        <stp/>
        <stp>BDP|11812389801127044673</stp>
        <tr r="CW571" s="1"/>
      </tp>
      <tp t="s">
        <v>#N/A N/A</v>
        <stp/>
        <stp>BDP|14700857906377419869</stp>
        <tr r="AS638" s="1"/>
      </tp>
      <tp t="s">
        <v>#N/A Requesting Data...3243305760</v>
        <stp/>
        <stp>BDP|11280125501353458038</stp>
        <tr r="CR462" s="1"/>
      </tp>
      <tp t="s">
        <v>#N/A N/A</v>
        <stp/>
        <stp>BDP|17143254306090437601</stp>
        <tr r="AR243" s="1"/>
      </tp>
      <tp t="s">
        <v>#N/A Requesting Data...3535705786</v>
        <stp/>
        <stp>BDP|16897621808982611122</stp>
        <tr r="CS693" s="1"/>
      </tp>
      <tp t="s">
        <v>#N/A N/A</v>
        <stp/>
        <stp>BDP|17184401430956468537</stp>
        <tr r="AQ1117" s="1"/>
      </tp>
      <tp t="s">
        <v>#N/A N/A</v>
        <stp/>
        <stp>BDP|11203360887011195848</stp>
        <tr r="AQ993" s="1"/>
      </tp>
      <tp t="s">
        <v>#N/A Requesting Data...3706096921</v>
        <stp/>
        <stp>BDP|15186739801217701622</stp>
        <tr r="CS792" s="1"/>
      </tp>
      <tp t="s">
        <v>#N/A Requesting Data...3272667580</v>
        <stp/>
        <stp>BDP|16135068642036528768</stp>
        <tr r="CT312" s="1"/>
      </tp>
      <tp t="s">
        <v>#N/A Requesting Data...3235912094</v>
        <stp/>
        <stp>BDP|16411336417451528630</stp>
        <tr r="CT1004" s="1"/>
      </tp>
      <tp t="s">
        <v>#N/A Requesting Data...4230009463</v>
        <stp/>
        <stp>BDP|10146253176902190456</stp>
        <tr r="CW70" s="1"/>
      </tp>
      <tp t="s">
        <v>#N/A Requesting Data...4138512245</v>
        <stp/>
        <stp>BDP|11026443631697504267</stp>
        <tr r="CU112" s="1"/>
      </tp>
      <tp t="s">
        <v>#N/A N/A</v>
        <stp/>
        <stp>BDP|17609103909437927205</stp>
        <tr r="AQ67" s="1"/>
      </tp>
      <tp t="s">
        <v>#N/A N/A</v>
        <stp/>
        <stp>BDP|10764860604413159820</stp>
        <tr r="AS616" s="1"/>
      </tp>
      <tp t="s">
        <v>#N/A Requesting Data...3984211621</v>
        <stp/>
        <stp>BDP|18441244965067619856</stp>
        <tr r="CR199" s="1"/>
      </tp>
      <tp t="s">
        <v>#N/A Requesting Data...2415276126</v>
        <stp/>
        <stp>BDP|12276099669807222062</stp>
        <tr r="CS888" s="1"/>
      </tp>
      <tp t="s">
        <v>#N/A Requesting Data...3497998440</v>
        <stp/>
        <stp>BDP|13278771112520779662</stp>
        <tr r="CU268" s="1"/>
      </tp>
      <tp t="s">
        <v>#N/A N/A</v>
        <stp/>
        <stp>BDP|13861899814991522862</stp>
        <tr r="AR297" s="1"/>
      </tp>
      <tp t="s">
        <v>#N/A N/A</v>
        <stp/>
        <stp>BDP|13239654336830595522</stp>
        <tr r="AQ1130" s="1"/>
      </tp>
      <tp t="s">
        <v>#N/A Requesting Data...2801498015</v>
        <stp/>
        <stp>BDP|10284036837246086600</stp>
        <tr r="CW308" s="1"/>
      </tp>
      <tp t="s">
        <v>#N/A Requesting Data...2379250309</v>
        <stp/>
        <stp>BDP|16080727954066837188</stp>
        <tr r="CV922" s="1"/>
      </tp>
      <tp t="s">
        <v>#N/A Requesting Data...3366270344</v>
        <stp/>
        <stp>BDP|14635389328881509756</stp>
        <tr r="CS964" s="1"/>
      </tp>
      <tp t="s">
        <v>#N/A Requesting Data...4139488481</v>
        <stp/>
        <stp>BDP|11797310746956743310</stp>
        <tr r="CS246" s="1"/>
      </tp>
      <tp t="s">
        <v>#N/A N/A</v>
        <stp/>
        <stp>BDP|10783357429563375217</stp>
        <tr r="AQ436" s="1"/>
      </tp>
      <tp t="s">
        <v>#N/A Requesting Data...2580435663</v>
        <stp/>
        <stp>BDP|15206769099238050347</stp>
        <tr r="CT96" s="1"/>
      </tp>
      <tp t="s">
        <v>#N/A N/A</v>
        <stp/>
        <stp>BDP|10480629873416491784</stp>
        <tr r="AR890" s="1"/>
      </tp>
      <tp t="s">
        <v>#N/A N/A</v>
        <stp/>
        <stp>BDP|12466734083135492892</stp>
        <tr r="AQ1120" s="1"/>
      </tp>
      <tp t="s">
        <v>#N/A N/A</v>
        <stp/>
        <stp>BDP|14233037218011621469</stp>
        <tr r="AQ338" s="1"/>
      </tp>
      <tp t="s">
        <v>#N/A Requesting Data...3846289025</v>
        <stp/>
        <stp>BDP|11223455805997233293</stp>
        <tr r="CR519" s="1"/>
      </tp>
      <tp t="s">
        <v>#N/A N/A</v>
        <stp/>
        <stp>BDP|11598257529199665867</stp>
        <tr r="AQ990" s="1"/>
      </tp>
      <tp t="s">
        <v>#N/A Requesting Data...4043969222</v>
        <stp/>
        <stp>BDP|12678187632177798725</stp>
        <tr r="CT871" s="1"/>
      </tp>
      <tp t="s">
        <v>#N/A Requesting Data...3408835590</v>
        <stp/>
        <stp>BDP|16227878198337258060</stp>
        <tr r="CW526" s="1"/>
      </tp>
      <tp t="s">
        <v>#N/A Requesting Data...3175813824</v>
        <stp/>
        <stp>BDP|14793380926447464248</stp>
        <tr r="CT351" s="1"/>
      </tp>
      <tp t="s">
        <v>#N/A Requesting Data...3505280425</v>
        <stp/>
        <stp>BDP|12066154073834616098</stp>
        <tr r="CT608" s="1"/>
      </tp>
      <tp t="s">
        <v>#N/A Requesting Data...3737703174</v>
        <stp/>
        <stp>BDP|15907790720219987908</stp>
        <tr r="CV715" s="1"/>
      </tp>
      <tp t="s">
        <v>#N/A N/A</v>
        <stp/>
        <stp>BDP|10575321883238969342</stp>
        <tr r="AS1148" s="1"/>
      </tp>
      <tp t="s">
        <v>#N/A N/A</v>
        <stp/>
        <stp>BDP|13700786600447024360</stp>
        <tr r="AR129" s="1"/>
      </tp>
      <tp t="s">
        <v>#N/A Requesting Data...3894634345</v>
        <stp/>
        <stp>BDP|10295715639585108129</stp>
        <tr r="CW435" s="1"/>
      </tp>
      <tp t="s">
        <v>#N/A Requesting Data...3104754438</v>
        <stp/>
        <stp>BDP|14001477538072444124</stp>
        <tr r="CU131" s="1"/>
      </tp>
      <tp t="s">
        <v>#N/A N/A</v>
        <stp/>
        <stp>BDP|12360258204568944829</stp>
        <tr r="AR717" s="1"/>
      </tp>
      <tp t="s">
        <v>#N/A Requesting Data...4271774085</v>
        <stp/>
        <stp>BDP|14045829311085990831</stp>
        <tr r="CW744" s="1"/>
      </tp>
      <tp t="s">
        <v>#N/A N/A</v>
        <stp/>
        <stp>BDP|11087098498019844100</stp>
        <tr r="AQ571" s="1"/>
      </tp>
      <tp t="s">
        <v>#N/A Requesting Data...4030373856</v>
        <stp/>
        <stp>BDP|17023229992154027882</stp>
        <tr r="CR998" s="1"/>
      </tp>
      <tp t="s">
        <v>#N/A Requesting Data...2634906379</v>
        <stp/>
        <stp>BDP|15920315593276591965</stp>
        <tr r="CT187" s="1"/>
      </tp>
      <tp t="s">
        <v>#N/A Requesting Data...3122171325</v>
        <stp/>
        <stp>BDP|13280750837331837600</stp>
        <tr r="CS440" s="1"/>
      </tp>
      <tp t="s">
        <v>#N/A Requesting Data...3646471792</v>
        <stp/>
        <stp>BDP|10803946810668476008</stp>
        <tr r="CU944" s="1"/>
      </tp>
      <tp t="s">
        <v>#N/A Requesting Data...2943789559</v>
        <stp/>
        <stp>BDP|13513900465005157999</stp>
        <tr r="CS218" s="1"/>
      </tp>
      <tp t="s">
        <v>#N/A N/A</v>
        <stp/>
        <stp>BDP|11571452008397167213</stp>
        <tr r="AR406" s="1"/>
      </tp>
      <tp t="s">
        <v>#N/A Requesting Data...3302006711</v>
        <stp/>
        <stp>BDP|14526450718054185519</stp>
        <tr r="CW1060" s="1"/>
      </tp>
      <tp t="s">
        <v>#N/A Requesting Data...4279150082</v>
        <stp/>
        <stp>BDP|17546492146953149439</stp>
        <tr r="CT216" s="1"/>
      </tp>
      <tp t="s">
        <v>#N/A N/A</v>
        <stp/>
        <stp>BDP|12067832284510901263</stp>
        <tr r="AS1097" s="1"/>
      </tp>
      <tp t="s">
        <v>#N/A Requesting Data...3998817705</v>
        <stp/>
        <stp>BDP|14971146150183732322</stp>
        <tr r="CV411" s="1"/>
      </tp>
      <tp t="s">
        <v>#N/A Requesting Data...3305509807</v>
        <stp/>
        <stp>BDP|13700901894567824436</stp>
        <tr r="CR1006" s="1"/>
      </tp>
      <tp t="s">
        <v>#N/A Requesting Data...3178270149</v>
        <stp/>
        <stp>BDP|10830279586302004819</stp>
        <tr r="CR463" s="1"/>
      </tp>
      <tp t="s">
        <v>#N/A N/A</v>
        <stp/>
        <stp>BDP|12140556559763413114</stp>
        <tr r="AR283" s="1"/>
      </tp>
      <tp t="s">
        <v>#N/A Requesting Data...4065894065</v>
        <stp/>
        <stp>BDP|18153485991553641666</stp>
        <tr r="CV754" s="1"/>
      </tp>
      <tp t="s">
        <v>#N/A Requesting Data...3786342646</v>
        <stp/>
        <stp>BDP|15875240120314238161</stp>
        <tr r="CW1160" s="1"/>
      </tp>
      <tp t="s">
        <v>#N/A Requesting Data...3232149372</v>
        <stp/>
        <stp>BDP|15540625552587825153</stp>
        <tr r="CR86" s="1"/>
      </tp>
      <tp t="s">
        <v>#N/A Requesting Data...3309228776</v>
        <stp/>
        <stp>BDP|17406893903846498927</stp>
        <tr r="CW913" s="1"/>
      </tp>
      <tp t="s">
        <v>#N/A Requesting Data...2979965263</v>
        <stp/>
        <stp>BDP|16496493401941133354</stp>
        <tr r="CR247" s="1"/>
      </tp>
      <tp t="s">
        <v>#N/A Requesting Data...3467963169</v>
        <stp/>
        <stp>BDP|12123466531404932177</stp>
        <tr r="CS1010" s="1"/>
      </tp>
      <tp t="s">
        <v>#N/A Requesting Data...4112950446</v>
        <stp/>
        <stp>BDP|15590353457003870079</stp>
        <tr r="BC3" s="1"/>
      </tp>
      <tp t="s">
        <v>#N/A Requesting Data...3497035579</v>
        <stp/>
        <stp>BDP|14155147436007871131</stp>
        <tr r="CR99" s="1"/>
      </tp>
      <tp t="s">
        <v>#N/A Requesting Data...3872544285</v>
        <stp/>
        <stp>BDP|13984051059210612681</stp>
        <tr r="CR1041" s="1"/>
      </tp>
      <tp t="s">
        <v>#N/A Requesting Data...3903470378</v>
        <stp/>
        <stp>BDP|12988791847689535894</stp>
        <tr r="CR884" s="1"/>
      </tp>
      <tp t="s">
        <v>#N/A N/A</v>
        <stp/>
        <stp>BDP|14834932979602195886</stp>
        <tr r="AS714" s="1"/>
      </tp>
      <tp t="s">
        <v>#N/A Requesting Data...3612428760</v>
        <stp/>
        <stp>BDP|18084064996882985324</stp>
        <tr r="CR205" s="1"/>
      </tp>
      <tp t="s">
        <v>#N/A Requesting Data...2857117028</v>
        <stp/>
        <stp>BDP|17608168949074324615</stp>
        <tr r="CV277" s="1"/>
      </tp>
      <tp t="s">
        <v>#N/A N/A</v>
        <stp/>
        <stp>BDP|12316076443167403188</stp>
        <tr r="AS586" s="1"/>
      </tp>
      <tp t="s">
        <v>#N/A Requesting Data...4275189942</v>
        <stp/>
        <stp>BDP|12652685416140383504</stp>
        <tr r="CV636" s="1"/>
      </tp>
      <tp t="s">
        <v>#N/A Requesting Data...3603154785</v>
        <stp/>
        <stp>BDP|13061495993856149803</stp>
        <tr r="CS1130" s="1"/>
      </tp>
      <tp t="s">
        <v>#N/A Requesting Data...3243741729</v>
        <stp/>
        <stp>BDP|14902418774654700302</stp>
        <tr r="CV1174" s="1"/>
      </tp>
      <tp t="s">
        <v>#N/A Requesting Data...3779141712</v>
        <stp/>
        <stp>BDP|15806015247058248972</stp>
        <tr r="CW86" s="1"/>
      </tp>
      <tp t="s">
        <v>#N/A Requesting Data...3557109763</v>
        <stp/>
        <stp>BDP|17030233332604878220</stp>
        <tr r="CR474" s="1"/>
      </tp>
      <tp t="s">
        <v>#N/A Requesting Data...4128853017</v>
        <stp/>
        <stp>BDP|11692778678641331015</stp>
        <tr r="CR679" s="1"/>
      </tp>
      <tp t="s">
        <v>#N/A N/A</v>
        <stp/>
        <stp>BDP|17220327103441975517</stp>
        <tr r="AQ851" s="1"/>
      </tp>
      <tp t="s">
        <v>#N/A Requesting Data...3901278180</v>
        <stp/>
        <stp>BDP|14108505729970343308</stp>
        <tr r="CU1033" s="1"/>
      </tp>
      <tp t="s">
        <v>#N/A Requesting Data...3193363472</v>
        <stp/>
        <stp>BDP|17914727503811391107</stp>
        <tr r="CR341" s="1"/>
      </tp>
      <tp t="s">
        <v>#N/A N/A</v>
        <stp/>
        <stp>BDP|13706896248779429695</stp>
        <tr r="AQ715" s="1"/>
      </tp>
      <tp t="s">
        <v>#N/A Requesting Data...4227490992</v>
        <stp/>
        <stp>BDP|11769890295748138817</stp>
        <tr r="CW619" s="1"/>
      </tp>
      <tp t="s">
        <v>#N/A N/A</v>
        <stp/>
        <stp>BDP|10340400256142746394</stp>
        <tr r="AR883" s="1"/>
      </tp>
      <tp t="s">
        <v>#N/A N/A</v>
        <stp/>
        <stp>BDP|16129328220041801613</stp>
        <tr r="AQ659" s="1"/>
      </tp>
      <tp t="s">
        <v>#N/A N/A</v>
        <stp/>
        <stp>BDP|13882903102499072300</stp>
        <tr r="AR1174" s="1"/>
      </tp>
      <tp t="s">
        <v>#N/A Requesting Data...3687326547</v>
        <stp/>
        <stp>BDP|15599854973643039997</stp>
        <tr r="CU225" s="1"/>
      </tp>
      <tp t="s">
        <v>#N/A Requesting Data...3299279928</v>
        <stp/>
        <stp>BDP|14989606309061328390</stp>
        <tr r="CT963" s="1"/>
      </tp>
      <tp t="s">
        <v>#N/A Requesting Data...3259647393</v>
        <stp/>
        <stp>BDP|16087483424263404328</stp>
        <tr r="CS1149" s="1"/>
      </tp>
      <tp t="s">
        <v>#N/A Requesting Data...3341949542</v>
        <stp/>
        <stp>BDP|16041935715377543997</stp>
        <tr r="CS1177" s="1"/>
      </tp>
      <tp t="s">
        <v>#N/A N/A</v>
        <stp/>
        <stp>BDP|13797670170846941432</stp>
        <tr r="AQ627" s="1"/>
      </tp>
      <tp t="s">
        <v>#N/A Requesting Data...4038677001</v>
        <stp/>
        <stp>BDP|16680958092223363582</stp>
        <tr r="CW279" s="1"/>
      </tp>
      <tp t="s">
        <v>#N/A Requesting Data...3748280551</v>
        <stp/>
        <stp>BDP|14448738052836657094</stp>
        <tr r="CT313" s="1"/>
      </tp>
      <tp t="s">
        <v>#N/A Requesting Data...3187442007</v>
        <stp/>
        <stp>BDP|12913436807564416236</stp>
        <tr r="CR343" s="1"/>
      </tp>
      <tp t="s">
        <v>#N/A Requesting Data...3228118917</v>
        <stp/>
        <stp>BDP|10832745170561512137</stp>
        <tr r="CR296" s="1"/>
      </tp>
      <tp t="s">
        <v>#N/A Requesting Data...3355674992</v>
        <stp/>
        <stp>BDP|16984721526156184565</stp>
        <tr r="CW583" s="1"/>
      </tp>
      <tp t="s">
        <v>#N/A Requesting Data...4148662779</v>
        <stp/>
        <stp>BDP|13855821976919486521</stp>
        <tr r="CS1159" s="1"/>
      </tp>
      <tp t="s">
        <v>#N/A Requesting Data...3380090265</v>
        <stp/>
        <stp>BDP|11727880258394859850</stp>
        <tr r="CT320" s="1"/>
      </tp>
      <tp t="s">
        <v>#N/A Requesting Data...3073825590</v>
        <stp/>
        <stp>BDP|10015480151069616829</stp>
        <tr r="CW242" s="1"/>
      </tp>
      <tp t="s">
        <v>#N/A Requesting Data...3799858061</v>
        <stp/>
        <stp>BDP|18301987272983706531</stp>
        <tr r="CW1004" s="1"/>
      </tp>
      <tp t="s">
        <v>#N/A N/A</v>
        <stp/>
        <stp>BDP|11209867698066406658</stp>
        <tr r="AS16" s="1"/>
      </tp>
      <tp t="s">
        <v>#N/A Requesting Data...3902407763</v>
        <stp/>
        <stp>BDP|14959217879658521999</stp>
        <tr r="CW54" s="1"/>
      </tp>
      <tp t="s">
        <v>#N/A N/A</v>
        <stp/>
        <stp>BDP|18352167569597019819</stp>
        <tr r="AQ871" s="1"/>
      </tp>
      <tp t="s">
        <v>#N/A Requesting Data...3263876248</v>
        <stp/>
        <stp>BDP|17806717804743294327</stp>
        <tr r="CW701" s="1"/>
      </tp>
      <tp t="s">
        <v>#N/A N/A</v>
        <stp/>
        <stp>BDP|17662018029301678454</stp>
        <tr r="AR435" s="1"/>
      </tp>
      <tp t="s">
        <v>#N/A N/A</v>
        <stp/>
        <stp>BDP|14688366205505135295</stp>
        <tr r="AS399" s="1"/>
      </tp>
      <tp t="s">
        <v>#N/A N/A</v>
        <stp/>
        <stp>BDP|10932277945276485023</stp>
        <tr r="AS836" s="1"/>
      </tp>
      <tp t="s">
        <v>#N/A N/A</v>
        <stp/>
        <stp>BDP|17425777741310820479</stp>
        <tr r="AS457" s="1"/>
      </tp>
      <tp t="s">
        <v>#N/A Requesting Data...3904770115</v>
        <stp/>
        <stp>BDP|14137711262037992267</stp>
        <tr r="CT610" s="1"/>
      </tp>
      <tp t="s">
        <v>#N/A N/A</v>
        <stp/>
        <stp>BDP|12015842848316309823</stp>
        <tr r="AQ848" s="1"/>
      </tp>
      <tp t="s">
        <v>#N/A Requesting Data...4203439897</v>
        <stp/>
        <stp>BDP|16674768206958267991</stp>
        <tr r="CT465" s="1"/>
      </tp>
      <tp t="s">
        <v>#N/A Requesting Data...4193897608</v>
        <stp/>
        <stp>BDP|13401279835252394085</stp>
        <tr r="CW781" s="1"/>
      </tp>
      <tp t="s">
        <v>#N/A N/A</v>
        <stp/>
        <stp>BDP|10462063119281049064</stp>
        <tr r="AQ305" s="1"/>
      </tp>
      <tp t="s">
        <v>#N/A Requesting Data...4261318130</v>
        <stp/>
        <stp>BDP|14823490965675909301</stp>
        <tr r="CV442" s="1"/>
      </tp>
      <tp t="s">
        <v>#N/A N/A</v>
        <stp/>
        <stp>BDP|16073729829102099163</stp>
        <tr r="AS440" s="1"/>
      </tp>
      <tp t="s">
        <v>#N/A N/A</v>
        <stp/>
        <stp>BDP|16540543002913939079</stp>
        <tr r="AR1086" s="1"/>
      </tp>
      <tp t="s">
        <v>#N/A Requesting Data...3969750164</v>
        <stp/>
        <stp>BDP|12530859233781766882</stp>
        <tr r="CV567" s="1"/>
      </tp>
      <tp t="s">
        <v>#N/A Requesting Data...3634856262</v>
        <stp/>
        <stp>BDP|14917230209571783785</stp>
        <tr r="CR597" s="1"/>
      </tp>
      <tp t="s">
        <v>#N/A N/A</v>
        <stp/>
        <stp>BDP|14632387233882668672</stp>
        <tr r="AS600" s="1"/>
      </tp>
      <tp t="s">
        <v>#N/A Requesting Data...3818253381</v>
        <stp/>
        <stp>BDP|12668234505367572799</stp>
        <tr r="CW657" s="1"/>
      </tp>
      <tp t="s">
        <v>#N/A Requesting Data...3722709751</v>
        <stp/>
        <stp>BDP|12935329707453182219</stp>
        <tr r="CR66" s="1"/>
      </tp>
      <tp t="s">
        <v>#N/A Requesting Data...4114252135</v>
        <stp/>
        <stp>BDP|12892442302893063528</stp>
        <tr r="CW197" s="1"/>
      </tp>
      <tp t="s">
        <v>#N/A Requesting Data...3542830065</v>
        <stp/>
        <stp>BDP|15399878888452928794</stp>
        <tr r="CU797" s="1"/>
      </tp>
      <tp t="s">
        <v>#N/A Requesting Data...3719001214</v>
        <stp/>
        <stp>BDP|14524176222150546792</stp>
        <tr r="CW477" s="1"/>
      </tp>
      <tp t="s">
        <v>#N/A Requesting Data...3718202569</v>
        <stp/>
        <stp>BDP|11229783735270299519</stp>
        <tr r="CS725" s="1"/>
      </tp>
      <tp t="s">
        <v>#N/A N/A</v>
        <stp/>
        <stp>BDP|13035980859818827758</stp>
        <tr r="AR1152" s="1"/>
      </tp>
      <tp t="s">
        <v>#N/A Requesting Data...4037811464</v>
        <stp/>
        <stp>BDP|18242981460501553634</stp>
        <tr r="CT357" s="1"/>
      </tp>
      <tp t="s">
        <v>#N/A N/A</v>
        <stp/>
        <stp>BDP|11022087318479470987</stp>
        <tr r="AS236" s="1"/>
      </tp>
      <tp t="s">
        <v>#N/A Requesting Data...3571247360</v>
        <stp/>
        <stp>BDP|13739695265281676213</stp>
        <tr r="CV880" s="1"/>
      </tp>
      <tp t="s">
        <v>#N/A Requesting Data...4261121808</v>
        <stp/>
        <stp>BDP|12018737762310432391</stp>
        <tr r="CV985" s="1"/>
      </tp>
      <tp t="s">
        <v>#N/A Requesting Data...3510334792</v>
        <stp/>
        <stp>BDP|12035373210369858931</stp>
        <tr r="CW167" s="1"/>
      </tp>
      <tp t="s">
        <v>#N/A N/A</v>
        <stp/>
        <stp>BDP|11176445235272512496</stp>
        <tr r="AQ455" s="1"/>
      </tp>
      <tp t="s">
        <v>#N/A Requesting Data...4268087750</v>
        <stp/>
        <stp>BDP|10953550665827337468</stp>
        <tr r="CU608" s="1"/>
      </tp>
      <tp t="s">
        <v>#N/A N/A</v>
        <stp/>
        <stp>BDP|13391111667845134186</stp>
        <tr r="AS999" s="1"/>
      </tp>
      <tp t="s">
        <v>#N/A N/A</v>
        <stp/>
        <stp>BDP|14506469166156903032</stp>
        <tr r="AQ980" s="1"/>
      </tp>
      <tp t="s">
        <v>#N/A N/A</v>
        <stp/>
        <stp>BDP|16267206727681982736</stp>
        <tr r="AS72" s="1"/>
      </tp>
      <tp t="s">
        <v>#N/A Requesting Data...3572292426</v>
        <stp/>
        <stp>BDP|16690084534365632035</stp>
        <tr r="CR354" s="1"/>
      </tp>
      <tp t="s">
        <v>#N/A N/A</v>
        <stp/>
        <stp>BDP|17401543725420897021</stp>
        <tr r="AQ1101" s="1"/>
      </tp>
      <tp t="s">
        <v>#N/A Requesting Data...3992726490</v>
        <stp/>
        <stp>BDP|13216848318072760860</stp>
        <tr r="CR1012" s="1"/>
      </tp>
      <tp t="s">
        <v>#N/A Requesting Data...4271606303</v>
        <stp/>
        <stp>BDP|14475414143265991106</stp>
        <tr r="CT256" s="1"/>
      </tp>
      <tp t="s">
        <v>#N/A Requesting Data...4232288155</v>
        <stp/>
        <stp>BDP|16444216159894113526</stp>
        <tr r="CU801" s="1"/>
      </tp>
      <tp t="s">
        <v>#N/A Requesting Data...4098837298</v>
        <stp/>
        <stp>BDP|10397086705223780368</stp>
        <tr r="CV953" s="1"/>
      </tp>
      <tp t="s">
        <v>#N/A N/A</v>
        <stp/>
        <stp>BDP|18121989230520365254</stp>
        <tr r="AQ267" s="1"/>
      </tp>
      <tp t="s">
        <v>#N/A Requesting Data...3927097554</v>
        <stp/>
        <stp>BDP|11590023049883766667</stp>
        <tr r="CS474" s="1"/>
      </tp>
      <tp t="s">
        <v>#N/A Requesting Data...3745986687</v>
        <stp/>
        <stp>BDP|12669401118440877797</stp>
        <tr r="CS90" s="1"/>
      </tp>
      <tp t="s">
        <v>#N/A N/A</v>
        <stp/>
        <stp>BDP|10974096210118709982</stp>
        <tr r="AR903" s="1"/>
      </tp>
      <tp t="s">
        <v>#N/A Requesting Data...3655184008</v>
        <stp/>
        <stp>BDP|16604179054431889324</stp>
        <tr r="CT473" s="1"/>
      </tp>
      <tp t="s">
        <v>#N/A Requesting Data...3965212040</v>
        <stp/>
        <stp>BDP|15889215011821342740</stp>
        <tr r="CW77" s="1"/>
      </tp>
      <tp t="s">
        <v>#N/A N/A</v>
        <stp/>
        <stp>BDP|11304607860190868147</stp>
        <tr r="AR822" s="1"/>
      </tp>
      <tp t="s">
        <v>#N/A N/A</v>
        <stp/>
        <stp>BDP|14903143133016619074</stp>
        <tr r="AQ105" s="1"/>
      </tp>
      <tp t="s">
        <v>#N/A Requesting Data...3756119537</v>
        <stp/>
        <stp>BDP|13869053713763679173</stp>
        <tr r="CT1153" s="1"/>
      </tp>
      <tp t="s">
        <v>#N/A Requesting Data...3836159431</v>
        <stp/>
        <stp>BDP|13596374118826358765</stp>
        <tr r="CW354" s="1"/>
      </tp>
      <tp t="s">
        <v>#N/A Requesting Data...4226595356</v>
        <stp/>
        <stp>BDP|13448235350450961416</stp>
        <tr r="CU1150" s="1"/>
      </tp>
      <tp t="s">
        <v>#N/A Requesting Data...4001453794</v>
        <stp/>
        <stp>BDP|17907549507342388067</stp>
        <tr r="AG3" s="1"/>
      </tp>
      <tp t="s">
        <v>#N/A Requesting Data...3634198637</v>
        <stp/>
        <stp>BDP|10586477337082937539</stp>
        <tr r="CU506" s="1"/>
      </tp>
      <tp t="s">
        <v>#N/A N/A</v>
        <stp/>
        <stp>BDP|11311899097012438274</stp>
        <tr r="AQ673" s="1"/>
      </tp>
      <tp t="s">
        <v>#N/A Requesting Data...4262634954</v>
        <stp/>
        <stp>BDP|11713785801197226128</stp>
        <tr r="CV986" s="1"/>
      </tp>
      <tp t="s">
        <v>#N/A Requesting Data...3892238455</v>
        <stp/>
        <stp>BDP|16927539086432533973</stp>
        <tr r="CS813" s="1"/>
      </tp>
      <tp t="s">
        <v>#N/A Requesting Data...3929889873</v>
        <stp/>
        <stp>BDP|14861274835910148550</stp>
        <tr r="CW1015" s="1"/>
      </tp>
      <tp t="s">
        <v>#N/A Requesting Data...4263836358</v>
        <stp/>
        <stp>BDP|13919527007072792451</stp>
        <tr r="CR1196" s="1"/>
      </tp>
      <tp t="s">
        <v>#N/A Requesting Data...4140846809</v>
        <stp/>
        <stp>BDP|17217795164345283331</stp>
        <tr r="CS48" s="1"/>
      </tp>
      <tp t="s">
        <v>#N/A Requesting Data...3738557530</v>
        <stp/>
        <stp>BDP|14667781935736756629</stp>
        <tr r="CV1148" s="1"/>
      </tp>
      <tp t="s">
        <v>#N/A Requesting Data...3687383133</v>
        <stp/>
        <stp>BDP|13559503854025826678</stp>
        <tr r="CV767" s="1"/>
      </tp>
      <tp t="s">
        <v>#N/A N/A</v>
        <stp/>
        <stp>BDP|12651482710825830280</stp>
        <tr r="AQ860" s="1"/>
      </tp>
      <tp t="s">
        <v>#N/A N/A</v>
        <stp/>
        <stp>BDP|15531868476079989320</stp>
        <tr r="AR20" s="1"/>
      </tp>
      <tp t="s">
        <v>#N/A Requesting Data...3766011819</v>
        <stp/>
        <stp>BDP|16922953681465575261</stp>
        <tr r="CU976" s="1"/>
      </tp>
      <tp t="s">
        <v>#N/A Requesting Data...4069688420</v>
        <stp/>
        <stp>BDP|16908037774715262424</stp>
        <tr r="CU29" s="1"/>
      </tp>
      <tp t="s">
        <v>#N/A N/A</v>
        <stp/>
        <stp>BDP|17656753048256465210</stp>
        <tr r="AS109" s="1"/>
      </tp>
      <tp t="s">
        <v>#N/A Requesting Data...4136537221</v>
        <stp/>
        <stp>BDP|12533533834024938052</stp>
        <tr r="CV612" s="1"/>
      </tp>
      <tp t="s">
        <v>#N/A Requesting Data...3851715733</v>
        <stp/>
        <stp>BDP|13906011272353451706</stp>
        <tr r="CT800" s="1"/>
      </tp>
      <tp t="s">
        <v>#N/A Requesting Data...4021303713</v>
        <stp/>
        <stp>BDP|14883046450781288001</stp>
        <tr r="CU569" s="1"/>
      </tp>
      <tp t="s">
        <v>#N/A Requesting Data...4099497034</v>
        <stp/>
        <stp>BDP|16733352032532937477</stp>
        <tr r="CV694" s="1"/>
      </tp>
      <tp t="s">
        <v>#N/A N/A</v>
        <stp/>
        <stp>BDP|17810257444772315340</stp>
        <tr r="AQ801" s="1"/>
      </tp>
      <tp t="s">
        <v>#N/A Requesting Data...4170992210</v>
        <stp/>
        <stp>BDP|12106402454150966322</stp>
        <tr r="CT1062" s="1"/>
      </tp>
      <tp t="s">
        <v>#N/A N/A</v>
        <stp/>
        <stp>BDP|11986508801572044667</stp>
        <tr r="AQ1063" s="1"/>
      </tp>
      <tp t="s">
        <v>#N/A Requesting Data...3790430382</v>
        <stp/>
        <stp>BDP|10299440862877232584</stp>
        <tr r="CU668" s="1"/>
      </tp>
      <tp t="s">
        <v>#N/A N/A</v>
        <stp/>
        <stp>BDP|18317027833729461282</stp>
        <tr r="AQ889" s="1"/>
      </tp>
      <tp t="s">
        <v>#N/A N/A</v>
        <stp/>
        <stp>BDP|11588055196508217052</stp>
        <tr r="AQ895" s="1"/>
      </tp>
      <tp t="s">
        <v>#N/A Requesting Data...4081907011</v>
        <stp/>
        <stp>BDP|17007350036351210609</stp>
        <tr r="CV1114" s="1"/>
      </tp>
      <tp t="s">
        <v>#N/A Requesting Data...3968515482</v>
        <stp/>
        <stp>BDP|18112486800945064982</stp>
        <tr r="CW840" s="1"/>
      </tp>
      <tp t="s">
        <v>#N/A N/A</v>
        <stp/>
        <stp>BDP|10050775236305494143</stp>
        <tr r="AR1019" s="1"/>
      </tp>
      <tp t="s">
        <v>#N/A Requesting Data...4210409390</v>
        <stp/>
        <stp>BDP|12001375751053685715</stp>
        <tr r="CR658" s="1"/>
      </tp>
      <tp t="s">
        <v>#N/A N/A</v>
        <stp/>
        <stp>BDP|18288052495874060538</stp>
        <tr r="AR492" s="1"/>
      </tp>
      <tp t="s">
        <v>#N/A N/A</v>
        <stp/>
        <stp>BDP|18244530138869910711</stp>
        <tr r="AR528" s="1"/>
      </tp>
      <tp t="s">
        <v>#N/A Requesting Data...4121401151</v>
        <stp/>
        <stp>BDP|12147508249880856313</stp>
        <tr r="CR495" s="1"/>
      </tp>
      <tp t="s">
        <v>#N/A Requesting Data...4120170600</v>
        <stp/>
        <stp>BDP|13836455740332516195</stp>
        <tr r="CW64" s="1"/>
      </tp>
      <tp t="s">
        <v>#N/A Requesting Data...4196167640</v>
        <stp/>
        <stp>BDP|10430213045502203434</stp>
        <tr r="CR315" s="1"/>
      </tp>
      <tp t="s">
        <v>#N/A Requesting Data...4103371293</v>
        <stp/>
        <stp>BDP|11608957857589216474</stp>
        <tr r="CR623" s="1"/>
      </tp>
      <tp t="s">
        <v>#N/A N/A</v>
        <stp/>
        <stp>BDP|10080859051339268471</stp>
        <tr r="AR672" s="1"/>
      </tp>
      <tp t="s">
        <v>#N/A N/A</v>
        <stp/>
        <stp>BDP|10733107246325436041</stp>
        <tr r="AS697" s="1"/>
      </tp>
      <tp t="s">
        <v>#N/A Requesting Data...4031200778</v>
        <stp/>
        <stp>BDP|11027661161466569735</stp>
        <tr r="CW1055" s="1"/>
      </tp>
      <tp t="s">
        <v>#N/A N/A</v>
        <stp/>
        <stp>BDP|11243705856976285574</stp>
        <tr r="AS437" s="1"/>
      </tp>
      <tp t="s">
        <v>#N/A Requesting Data...4006438116</v>
        <stp/>
        <stp>BDP|12564914834710696878</stp>
        <tr r="CR561" s="1"/>
      </tp>
      <tp t="s">
        <v>#N/A Requesting Data...3954526289</v>
        <stp/>
        <stp>BDP|11230153074281594660</stp>
        <tr r="CR127" s="1"/>
      </tp>
      <tp t="s">
        <v>#N/A N/A</v>
        <stp/>
        <stp>BDP|16511903456939107320</stp>
        <tr r="AQ1004" s="1"/>
      </tp>
      <tp t="s">
        <v>#N/A N/A</v>
        <stp/>
        <stp>BDP|16863299412063010635</stp>
        <tr r="AQ581" s="1"/>
      </tp>
      <tp t="s">
        <v>#N/A Requesting Data...4284146951</v>
        <stp/>
        <stp>BDP|12059735506956767325</stp>
        <tr r="CW755" s="1"/>
      </tp>
      <tp t="s">
        <v>#N/A Requesting Data...4116132495</v>
        <stp/>
        <stp>BDP|15940518577187643093</stp>
        <tr r="CU1048" s="1"/>
      </tp>
      <tp t="s">
        <v>#N/A Requesting Data...4123857876</v>
        <stp/>
        <stp>BDP|11097929617171385863</stp>
        <tr r="CV770" s="1"/>
      </tp>
      <tp t="s">
        <v>#N/A Requesting Data...4206611825</v>
        <stp/>
        <stp>BDP|14667209844450537271</stp>
        <tr r="CR753" s="1"/>
      </tp>
      <tp t="s">
        <v>#N/A Requesting Data...3940626505</v>
        <stp/>
        <stp>BDP|11954239967141973443</stp>
        <tr r="CT443" s="1"/>
      </tp>
      <tp t="s">
        <v>#N/A Requesting Data...4155925372</v>
        <stp/>
        <stp>BDP|14197789170811181589</stp>
        <tr r="CW1045" s="1"/>
      </tp>
      <tp t="s">
        <v>#N/A Requesting Data...3967125830</v>
        <stp/>
        <stp>BDP|12597799935901140785</stp>
        <tr r="CR240" s="1"/>
      </tp>
      <tp t="s">
        <v>#N/A N/A</v>
        <stp/>
        <stp>BDP|11356003285048098167</stp>
        <tr r="AR477" s="1"/>
      </tp>
      <tp t="s">
        <v>#N/A Requesting Data...4248226550</v>
        <stp/>
        <stp>BDP|14866142014952978612</stp>
        <tr r="CT213" s="1"/>
      </tp>
      <tp t="s">
        <v>#N/A Requesting Data...4136403128</v>
        <stp/>
        <stp>BDP|10066106181118603179</stp>
        <tr r="CR284" s="1"/>
      </tp>
      <tp t="s">
        <v>#N/A Requesting Data...4172947355</v>
        <stp/>
        <stp>BDP|11015015440841567442</stp>
        <tr r="CU185" s="1"/>
      </tp>
      <tp t="s">
        <v>#N/A Requesting Data...4111969291</v>
        <stp/>
        <stp>BDP|14364446954722593763</stp>
        <tr r="CV154" s="1"/>
      </tp>
      <tp t="s">
        <v>#N/A N/A</v>
        <stp/>
        <stp>BDP|14189365720525053070</stp>
        <tr r="AR81" s="1"/>
      </tp>
      <tp t="s">
        <v>#N/A Requesting Data...4026374969</v>
        <stp/>
        <stp>BDP|17521553735946672732</stp>
        <tr r="CW770" s="1"/>
      </tp>
      <tp t="s">
        <v>#N/A Requesting Data...3990482646</v>
        <stp/>
        <stp>BDP|14156604301925414745</stp>
        <tr r="CT55" s="1"/>
      </tp>
      <tp t="s">
        <v>#N/A Requesting Data...4290198211</v>
        <stp/>
        <stp>BDP|12141955691515025755</stp>
        <tr r="CT1009" s="1"/>
      </tp>
      <tp t="s">
        <v>#N/A Requesting Data...4265793971</v>
        <stp/>
        <stp>BDP|12457258731414705778</stp>
        <tr r="CU398" s="1"/>
      </tp>
      <tp t="s">
        <v>#N/A N/A</v>
        <stp/>
        <stp>BDP|10893841189844527403</stp>
        <tr r="AR288" s="1"/>
      </tp>
      <tp t="s">
        <v>#N/A Requesting Data...4062604849</v>
        <stp/>
        <stp>BDP|17143556960173338770</stp>
        <tr r="CV213" s="1"/>
      </tp>
      <tp t="s">
        <v>#N/A N/A</v>
        <stp/>
        <stp>BDP|14575419405199989987</stp>
        <tr r="AS364" s="1"/>
      </tp>
      <tp t="s">
        <v>#N/A Requesting Data...4012453633</v>
        <stp/>
        <stp>BDP|11234451116563541744</stp>
        <tr r="CS10" s="1"/>
      </tp>
      <tp t="s">
        <v>#N/A N/A</v>
        <stp/>
        <stp>BDP|13671446541794791749</stp>
        <tr r="AS415" s="1"/>
      </tp>
      <tp t="s">
        <v>#N/A Requesting Data...4231447365</v>
        <stp/>
        <stp>BDP|10513302452536001073</stp>
        <tr r="CT651" s="1"/>
      </tp>
      <tp t="s">
        <v>#N/A N/A</v>
        <stp/>
        <stp>BDP|17861680911205398528</stp>
        <tr r="K3" s="1"/>
      </tp>
      <tp t="s">
        <v>#N/A Requesting Data...4057222682</v>
        <stp/>
        <stp>BDP|17290774046510093434</stp>
        <tr r="CW737" s="1"/>
      </tp>
      <tp t="s">
        <v>#N/A Requesting Data...4181026198</v>
        <stp/>
        <stp>BDP|17905580347493342554</stp>
        <tr r="AS3" s="1"/>
      </tp>
      <tp t="s">
        <v>#N/A Requesting Data...4050054859</v>
        <stp/>
        <stp>BDP|12309542563707696617</stp>
        <tr r="CR732" s="1"/>
      </tp>
      <tp t="s">
        <v>#N/A N/A</v>
        <stp/>
        <stp>BDP|10348613346865323747</stp>
        <tr r="AQ601" s="1"/>
      </tp>
      <tp t="s">
        <v>#N/A Requesting Data...4151041617</v>
        <stp/>
        <stp>BDP|17880885249933367898</stp>
        <tr r="CR222" s="1"/>
      </tp>
      <tp t="s">
        <v>#N/A N/A</v>
        <stp/>
        <stp>BDP|15407245436744381063</stp>
        <tr r="AS306" s="1"/>
      </tp>
      <tp t="s">
        <v>#N/A N/A</v>
        <stp/>
        <stp>BDP|11387693980097024890</stp>
        <tr r="AR191" s="1"/>
      </tp>
      <tp t="s">
        <v>#N/A Requesting Data...4101311433</v>
        <stp/>
        <stp>BDP|17740669212798471843</stp>
        <tr r="CU1081" s="1"/>
      </tp>
      <tp t="s">
        <v>#N/A Requesting Data...4290408950</v>
        <stp/>
        <stp>BDP|13138106813911189208</stp>
        <tr r="CW1023" s="1"/>
      </tp>
      <tp t="s">
        <v>#N/A N/A</v>
        <stp/>
        <stp>BDP|18232849911870679129</stp>
        <tr r="AS159" s="1"/>
      </tp>
      <tp t="s">
        <v>#N/A Requesting Data...4131087887</v>
        <stp/>
        <stp>BDP|13150730892354636956</stp>
        <tr r="CU563" s="1"/>
      </tp>
      <tp t="s">
        <v>#N/A Requesting Data...4270463733</v>
        <stp/>
        <stp>BDP|16152266217443220616</stp>
        <tr r="CU1194" s="1"/>
      </tp>
      <tp t="s">
        <v>#N/A Requesting Data...4223420660</v>
        <stp/>
        <stp>BDP|17105450322446174740</stp>
        <tr r="CV911" s="1"/>
      </tp>
      <tp t="s">
        <v>#N/A Requesting Data...4156021796</v>
        <stp/>
        <stp>BDP|16854680568435349387</stp>
        <tr r="CR1036" s="1"/>
      </tp>
      <tp t="s">
        <v>#N/A Requesting Data...4291138108</v>
        <stp/>
        <stp>BDP|11996428192264836822</stp>
        <tr r="CS839" s="1"/>
      </tp>
      <tp t="s">
        <v>#N/A Requesting Data...4286730335</v>
        <stp/>
        <stp>BDP|12487554065240253159</stp>
        <tr r="CV433" s="1"/>
      </tp>
      <tp t="s">
        <v>#N/A N/A</v>
        <stp/>
        <stp>BDP|11290713123926225210</stp>
        <tr r="AR733" s="1"/>
      </tp>
      <tp t="s">
        <v>#N/A Requesting Data...4243937627</v>
        <stp/>
        <stp>BDP|17104532459702820506</stp>
        <tr r="CU1097" s="1"/>
      </tp>
      <tp t="s">
        <v>#N/A Requesting Data...4222368388</v>
        <stp/>
        <stp>BDP|11089635779363099397</stp>
        <tr r="CT1091" s="1"/>
      </tp>
      <tp t="s">
        <v>#N/A Requesting Data...4250126415</v>
        <stp/>
        <stp>BDP|14306505023286734543</stp>
        <tr r="CU635" s="1"/>
      </tp>
      <tp t="s">
        <v>#N/A Requesting Data...4281630405</v>
        <stp/>
        <stp>BDP|13055077524233341233</stp>
        <tr r="CS399" s="1"/>
      </tp>
      <tp t="s">
        <v>#N/A Requesting Data...4203554765</v>
        <stp/>
        <stp>BDP|10567609024381394513</stp>
        <tr r="CV651" s="1"/>
      </tp>
      <tp t="s">
        <v>#N/A Requesting Data...4195067681</v>
        <stp/>
        <stp>BDP|18242344694030602276</stp>
        <tr r="CT283" s="1"/>
      </tp>
      <tp t="s">
        <v>#N/A Requesting Data...4286117593</v>
        <stp/>
        <stp>BDP|11439986988261374146</stp>
        <tr r="CS324" s="1"/>
      </tp>
      <tp t="s">
        <v>#N/A N/A</v>
        <stp/>
        <stp>BDP|13922282961601172624</stp>
        <tr r="AQ167" s="1"/>
      </tp>
      <tp t="s">
        <v>#N/A N/A</v>
        <stp/>
        <stp>BDP|15781460902786095702</stp>
        <tr r="AQ765" s="1"/>
      </tp>
      <tp t="s">
        <v>#N/A Requesting Data...4283818353</v>
        <stp/>
        <stp>BDP|14730264463339373927</stp>
        <tr r="CW947" s="1"/>
      </tp>
      <tp t="s">
        <v>#N/A N/A</v>
        <stp/>
        <stp>BDP|14599204144367088522</stp>
        <tr r="AR797" s="1"/>
      </tp>
      <tp t="s">
        <v>#N/A Requesting Data...4290600183</v>
        <stp/>
        <stp>BDP|13782475678359823938</stp>
        <tr r="CT146" s="1"/>
      </tp>
      <tp t="s">
        <v>#N/A N/A</v>
        <stp/>
        <stp>BDP|12415679416597637215</stp>
        <tr r="AR346" s="1"/>
      </tp>
      <tp t="s">
        <v>#N/A N/A</v>
        <stp/>
        <stp>BDP|12374479247591081318</stp>
        <tr r="AR996" s="1"/>
      </tp>
      <tp t="s">
        <v>#N/A N/A</v>
        <stp/>
        <stp>BDP|15175042640071063078</stp>
        <tr r="AQ626" s="1"/>
      </tp>
      <tp t="s">
        <v>#N/A Requesting Data...4247739445</v>
        <stp/>
        <stp>BDP|13186139701036924489</stp>
        <tr r="CV341" s="1"/>
      </tp>
      <tp t="s">
        <v>#N/A Requesting Data...4289355819</v>
        <stp/>
        <stp>BDP|14052477943983761717</stp>
        <tr r="CU527" s="1"/>
      </tp>
      <tp t="s">
        <v>#N/A Requesting Data...4251436068</v>
        <stp/>
        <stp>BDP|14633233633152492702</stp>
        <tr r="CR815" s="1"/>
      </tp>
      <tp t="s">
        <v>#N/A N/A</v>
        <stp/>
        <stp>BDP|14770159858864873408</stp>
        <tr r="AQ292" s="1"/>
      </tp>
      <tp t="s">
        <v>#N/A Requesting Data...4272259899</v>
        <stp/>
        <stp>BDP|11938731979964657576</stp>
        <tr r="CV77" s="1"/>
      </tp>
      <tp t="s">
        <v>#N/A N/A</v>
        <stp/>
        <stp>BDP|17030571079436883346</stp>
        <tr r="AS926" s="1"/>
      </tp>
      <tp t="s">
        <v>#N/A N/A</v>
        <stp/>
        <stp>BDP|13631228115396444673</stp>
        <tr r="AQ803" s="1"/>
      </tp>
      <tp t="s">
        <v>#N/A Requesting Data...4268685705</v>
        <stp/>
        <stp>BDP|15868305135047794284</stp>
        <tr r="CU1094" s="1"/>
      </tp>
      <tp t="s">
        <v>#N/A Requesting Data...4294613938</v>
        <stp/>
        <stp>BDP|18382766796672206436</stp>
        <tr r="CV348" s="1"/>
      </tp>
      <tp t="s">
        <v>#N/A N/A</v>
        <stp/>
        <stp>BDP|14567464325822520016</stp>
        <tr r="AS786" s="1"/>
      </tp>
      <tp t="s">
        <v>#N/A Requesting Data...4281819400</v>
        <stp/>
        <stp>BDP|12459674661806478442</stp>
        <tr r="CR1044" s="1"/>
      </tp>
      <tp t="s">
        <v>#N/A Requesting Data...964464716</v>
        <stp/>
        <stp>BDP|15144211604317573032</stp>
        <tr r="CW792" s="1"/>
      </tp>
      <tp t="s">
        <v>#N/A Requesting Data...1685802622</v>
        <stp/>
        <stp>BDP|13420417090739190768</stp>
        <tr r="CT411" s="1"/>
      </tp>
      <tp t="s">
        <v>#N/A Requesting Data...1007011404</v>
        <stp/>
        <stp>BDP|15319756764504497049</stp>
        <tr r="CS1099" s="1"/>
      </tp>
      <tp t="s">
        <v>#N/A Requesting Data...3955357865</v>
        <stp/>
        <stp>BDP|10101026670245662272</stp>
        <tr r="CW1161" s="1"/>
      </tp>
      <tp t="s">
        <v>#N/A Requesting Data...465587019</v>
        <stp/>
        <stp>BDP|11295919726522773805</stp>
        <tr r="CR470" s="1"/>
      </tp>
      <tp t="s">
        <v>#N/A N/A</v>
        <stp/>
        <stp>BDP|12637700932646316051</stp>
        <tr r="AS1032" s="1"/>
      </tp>
      <tp t="s">
        <v>#N/A Requesting Data...1262710818</v>
        <stp/>
        <stp>BDP|14110044628610710686</stp>
        <tr r="CS30" s="1"/>
      </tp>
      <tp t="s">
        <v>#N/A Requesting Data...3553552071</v>
        <stp/>
        <stp>BDP|16083365156942627242</stp>
        <tr r="CU932" s="1"/>
      </tp>
      <tp t="s">
        <v>#N/A Requesting Data...1759367571</v>
        <stp/>
        <stp>BDP|10587944894970778006</stp>
        <tr r="CT725" s="1"/>
      </tp>
      <tp t="s">
        <v>#N/A N/A</v>
        <stp/>
        <stp>BDP|13638970954688767778</stp>
        <tr r="AS798" s="1"/>
      </tp>
      <tp t="s">
        <v>#N/A Requesting Data...4139019855</v>
        <stp/>
        <stp>BDP|16526502866953678605</stp>
        <tr r="CW114" s="1"/>
      </tp>
      <tp t="s">
        <v>#N/A N/A</v>
        <stp/>
        <stp>BDP|13631172147974611253</stp>
        <tr r="AQ789" s="1"/>
      </tp>
      <tp t="s">
        <v>#N/A Requesting Data...2105554741</v>
        <stp/>
        <stp>BDP|15677778358444591398</stp>
        <tr r="CV310" s="1"/>
      </tp>
      <tp t="s">
        <v>#N/A N/A</v>
        <stp/>
        <stp>BDP|15423676124499039829</stp>
        <tr r="AS1134" s="1"/>
      </tp>
      <tp t="s">
        <v>#N/A Requesting Data...830727988</v>
        <stp/>
        <stp>BDP|17477669500386414735</stp>
        <tr r="CS529" s="1"/>
      </tp>
      <tp t="s">
        <v>#N/A N/A</v>
        <stp/>
        <stp>BDP|14175016924965795369</stp>
        <tr r="AS931" s="1"/>
      </tp>
      <tp t="s">
        <v>#N/A Requesting Data...2180656586</v>
        <stp/>
        <stp>BDP|18216730922929766410</stp>
        <tr r="CU334" s="1"/>
      </tp>
      <tp t="s">
        <v>#N/A Requesting Data...612461689</v>
        <stp/>
        <stp>BDP|16737645410384621509</stp>
        <tr r="CR1186" s="1"/>
      </tp>
      <tp t="s">
        <v>#N/A Requesting Data...506628565</v>
        <stp/>
        <stp>BDP|17931439922897981646</stp>
        <tr r="CS119" s="1"/>
      </tp>
      <tp t="s">
        <v>#N/A N/A</v>
        <stp/>
        <stp>BDP|11007570332792500554</stp>
        <tr r="AQ510" s="1"/>
      </tp>
      <tp t="s">
        <v>#N/A Requesting Data...614046815</v>
        <stp/>
        <stp>BDP|15731387078034160531</stp>
        <tr r="CR328" s="1"/>
      </tp>
      <tp t="s">
        <v>#N/A N/A</v>
        <stp/>
        <stp>BDP|16439293729080534640</stp>
        <tr r="AQ1160" s="1"/>
      </tp>
      <tp t="s">
        <v>#N/A Requesting Data...3745302601</v>
        <stp/>
        <stp>BDP|13902996816322546963</stp>
        <tr r="CS317" s="1"/>
      </tp>
      <tp t="s">
        <v>#N/A Requesting Data...2078466587</v>
        <stp/>
        <stp>BDP|17356823562251575831</stp>
        <tr r="CV958" s="1"/>
      </tp>
      <tp t="s">
        <v>#N/A N/A</v>
        <stp/>
        <stp>BDP|11755502041322368203</stp>
        <tr r="AQ1121" s="1"/>
      </tp>
      <tp t="s">
        <v>#N/A Requesting Data...3671861146</v>
        <stp/>
        <stp>BDP|14237929035866854886</stp>
        <tr r="CT1031" s="1"/>
      </tp>
      <tp t="s">
        <v>#N/A Requesting Data...1358691354</v>
        <stp/>
        <stp>BDP|12168617062633144163</stp>
        <tr r="CV659" s="1"/>
      </tp>
      <tp t="s">
        <v>#N/A Requesting Data...493009413</v>
        <stp/>
        <stp>BDP|13080868684701509220</stp>
        <tr r="CW476" s="1"/>
      </tp>
      <tp t="s">
        <v>#N/A Requesting Data...1590420864</v>
        <stp/>
        <stp>BDP|14267400153131341474</stp>
        <tr r="CR252" s="1"/>
      </tp>
      <tp t="s">
        <v>#N/A Requesting Data...2361106319</v>
        <stp/>
        <stp>BDP|18143668053848709362</stp>
        <tr r="CT812" s="1"/>
      </tp>
      <tp t="s">
        <v>#N/A Requesting Data...1307742460</v>
        <stp/>
        <stp>BDP|11991708627796229292</stp>
        <tr r="CV888" s="1"/>
      </tp>
      <tp t="s">
        <v>#N/A Requesting Data...1332297815</v>
        <stp/>
        <stp>BDP|15120712170585056055</stp>
        <tr r="CW319" s="1"/>
      </tp>
      <tp t="s">
        <v>#N/A Requesting Data...831965890</v>
        <stp/>
        <stp>BDP|14601835951609415048</stp>
        <tr r="CW523" s="1"/>
      </tp>
      <tp t="s">
        <v>#N/A Requesting Data...2258201121</v>
        <stp/>
        <stp>BDP|12940708908056112347</stp>
        <tr r="CW1030" s="1"/>
      </tp>
      <tp t="s">
        <v>#N/A Requesting Data...3791189479</v>
        <stp/>
        <stp>BDP|15408476389968672181</stp>
        <tr r="CV12" s="1"/>
      </tp>
      <tp t="s">
        <v>#N/A N/A</v>
        <stp/>
        <stp>BDP|17228670276226397040</stp>
        <tr r="AR370" s="1"/>
      </tp>
      <tp t="s">
        <v>#N/A Requesting Data...1585069296</v>
        <stp/>
        <stp>BDP|10935850188973667365</stp>
        <tr r="CS904" s="1"/>
      </tp>
      <tp t="s">
        <v>#N/A N/A</v>
        <stp/>
        <stp>BDP|11925824858489027579</stp>
        <tr r="AR457" s="1"/>
      </tp>
      <tp t="s">
        <v>#N/A N/A</v>
        <stp/>
        <stp>BDP|15024774153503191412</stp>
        <tr r="AR849" s="1"/>
      </tp>
      <tp t="s">
        <v>#N/A Requesting Data...4148485085</v>
        <stp/>
        <stp>BDP|18203779022359775442</stp>
        <tr r="CU540" s="1"/>
      </tp>
      <tp t="s">
        <v>#N/A Requesting Data...3296567255</v>
        <stp/>
        <stp>BDP|16605781112492190291</stp>
        <tr r="CS827" s="1"/>
      </tp>
      <tp t="s">
        <v>#N/A N/A</v>
        <stp/>
        <stp>BDP|15121184145882104293</stp>
        <tr r="AR798" s="1"/>
      </tp>
      <tp t="s">
        <v>#N/A N/A</v>
        <stp/>
        <stp>BDP|15073821126849653666</stp>
        <tr r="AR32" s="1"/>
      </tp>
      <tp t="s">
        <v>#N/A Requesting Data...454213981</v>
        <stp/>
        <stp>BDP|14826039045193978330</stp>
        <tr r="CT480" s="1"/>
      </tp>
      <tp t="s">
        <v>#N/A Requesting Data...2593775119</v>
        <stp/>
        <stp>BDP|16300216491254516928</stp>
        <tr r="CU753" s="1"/>
      </tp>
      <tp t="s">
        <v>#N/A Requesting Data...633406724</v>
        <stp/>
        <stp>BDP|12359565056472132064</stp>
        <tr r="CR510" s="1"/>
      </tp>
      <tp t="s">
        <v>#N/A Requesting Data...3465047383</v>
        <stp/>
        <stp>BDP|16574756301189125840</stp>
        <tr r="CW57" s="1"/>
      </tp>
      <tp t="s">
        <v>#N/A Requesting Data...4166058873</v>
        <stp/>
        <stp>BDP|12691012171011291400</stp>
        <tr r="CS1170" s="1"/>
      </tp>
      <tp t="s">
        <v>#N/A N/A</v>
        <stp/>
        <stp>BDP|11123080714720844011</stp>
        <tr r="AS203" s="1"/>
      </tp>
      <tp t="s">
        <v>#N/A N/A</v>
        <stp/>
        <stp>BDP|15249467267377704007</stp>
        <tr r="AQ849" s="1"/>
      </tp>
      <tp t="s">
        <v>#N/A Requesting Data...3739277959</v>
        <stp/>
        <stp>BDP|18065801253095229052</stp>
        <tr r="CW980" s="1"/>
      </tp>
      <tp t="s">
        <v>#N/A N/A</v>
        <stp/>
        <stp>BDP|14520005584585711925</stp>
        <tr r="AR542" s="1"/>
      </tp>
      <tp t="s">
        <v>#N/A N/A</v>
        <stp/>
        <stp>BDP|17228242526601761636</stp>
        <tr r="AR938" s="1"/>
      </tp>
      <tp t="s">
        <v>#N/A Requesting Data...4000431251</v>
        <stp/>
        <stp>BDP|10952953999753339324</stp>
        <tr r="CW654" s="1"/>
      </tp>
      <tp t="s">
        <v>#N/A N/A</v>
        <stp/>
        <stp>BDP|17562739521935260715</stp>
        <tr r="AR25" s="1"/>
      </tp>
      <tp t="s">
        <v>#N/A Requesting Data...1784670872</v>
        <stp/>
        <stp>BDP|15270821595571824594</stp>
        <tr r="CS86" s="1"/>
      </tp>
      <tp t="s">
        <v>#N/A Requesting Data...1965747750</v>
        <stp/>
        <stp>BDP|12222404171248487939</stp>
        <tr r="CT702" s="1"/>
      </tp>
      <tp t="s">
        <v>#N/A Requesting Data...4287299335</v>
        <stp/>
        <stp>BDP|14489661566080153427</stp>
        <tr r="CT938" s="1"/>
      </tp>
      <tp t="s">
        <v>#N/A Requesting Data...965246184</v>
        <stp/>
        <stp>BDP|14366488978717020041</stp>
        <tr r="CR131" s="1"/>
      </tp>
      <tp t="s">
        <v>#N/A Requesting Data...3678584820</v>
        <stp/>
        <stp>BDP|13496387976023940443</stp>
        <tr r="CV816" s="1"/>
      </tp>
      <tp t="s">
        <v>#N/A N/A</v>
        <stp/>
        <stp>BDP|12579705275111087375</stp>
        <tr r="AR1057" s="1"/>
      </tp>
      <tp t="s">
        <v>#N/A Requesting Data...3007414627</v>
        <stp/>
        <stp>BDP|14026938866662273905</stp>
        <tr r="CR166" s="1"/>
      </tp>
      <tp t="s">
        <v>#N/A N/A</v>
        <stp/>
        <stp>BDP|15190932891743027640</stp>
        <tr r="AR118" s="1"/>
      </tp>
      <tp t="s">
        <v>#N/A Requesting Data...2962213512</v>
        <stp/>
        <stp>BDP|14171011065426385417</stp>
        <tr r="CT231" s="1"/>
      </tp>
      <tp t="s">
        <v>#N/A Requesting Data...889074503</v>
        <stp/>
        <stp>BDP|12318763712110696466</stp>
        <tr r="CU1172" s="1"/>
      </tp>
      <tp t="s">
        <v>#N/A N/A</v>
        <stp/>
        <stp>BDP|10883072806979849964</stp>
        <tr r="AS989" s="1"/>
      </tp>
      <tp t="s">
        <v>#N/A N/A</v>
        <stp/>
        <stp>BDP|12066704415986310218</stp>
        <tr r="AR1005" s="1"/>
      </tp>
      <tp t="s">
        <v>#N/A N/A</v>
        <stp/>
        <stp>BDP|17822885276581353926</stp>
        <tr r="AR1033" s="1"/>
      </tp>
      <tp t="s">
        <v>#N/A N/A</v>
        <stp/>
        <stp>BDP|12686349424326705563</stp>
        <tr r="AQ672" s="1"/>
      </tp>
      <tp t="s">
        <v>#N/A Requesting Data...898018403</v>
        <stp/>
        <stp>BDP|10166152770452194428</stp>
        <tr r="CU991" s="1"/>
      </tp>
      <tp t="s">
        <v>#N/A Requesting Data...2658808511</v>
        <stp/>
        <stp>BDP|10978344224559961870</stp>
        <tr r="CW187" s="1"/>
      </tp>
      <tp t="s">
        <v>#N/A Requesting Data...1006167018</v>
        <stp/>
        <stp>BDP|16454477489463942942</stp>
        <tr r="CR773" s="1"/>
      </tp>
      <tp t="s">
        <v>#N/A Requesting Data...2949769700</v>
        <stp/>
        <stp>BDP|13303458465065297461</stp>
        <tr r="CW1012" s="1"/>
      </tp>
      <tp t="s">
        <v>#N/A Requesting Data...3709009708</v>
        <stp/>
        <stp>BDP|13648018532311005128</stp>
        <tr r="CU31" s="1"/>
      </tp>
      <tp t="s">
        <v>#N/A Requesting Data...2430732784</v>
        <stp/>
        <stp>BDP|10192695379644444529</stp>
        <tr r="CV103" s="1"/>
      </tp>
      <tp t="s">
        <v>#N/A Requesting Data...3091631387</v>
        <stp/>
        <stp>BDP|10579616602685539342</stp>
        <tr r="CT1081" s="1"/>
      </tp>
      <tp t="s">
        <v>#N/A N/A</v>
        <stp/>
        <stp>BDP|12034300085019228004</stp>
        <tr r="AQ1046" s="1"/>
      </tp>
      <tp t="s">
        <v>#N/A N/A</v>
        <stp/>
        <stp>BDP|11744661124027320212</stp>
        <tr r="AQ480" s="1"/>
      </tp>
      <tp t="s">
        <v>#N/A Requesting Data...2802606865</v>
        <stp/>
        <stp>BDP|15475249530501691517</stp>
        <tr r="CU42" s="1"/>
      </tp>
      <tp t="s">
        <v>#N/A N/A</v>
        <stp/>
        <stp>BDP|12611445840923220166</stp>
        <tr r="AS311" s="1"/>
      </tp>
      <tp t="s">
        <v>#N/A Requesting Data...3273684763</v>
        <stp/>
        <stp>BDP|18071951766486332169</stp>
        <tr r="CU315" s="1"/>
      </tp>
      <tp t="s">
        <v>#N/A N/A</v>
        <stp/>
        <stp>BDP|12148954087802120142</stp>
        <tr r="AQ854" s="1"/>
      </tp>
      <tp t="s">
        <v>#N/A Requesting Data...3333416343</v>
        <stp/>
        <stp>BDP|17225876692896837090</stp>
        <tr r="CW212" s="1"/>
      </tp>
      <tp t="s">
        <v>#N/A Requesting Data...1405204059</v>
        <stp/>
        <stp>BDP|17815580212855438605</stp>
        <tr r="CU459" s="1"/>
      </tp>
      <tp t="s">
        <v>#N/A Requesting Data...3408715408</v>
        <stp/>
        <stp>BDP|17441268419004806053</stp>
        <tr r="CS1148" s="1"/>
      </tp>
      <tp t="s">
        <v>#N/A N/A</v>
        <stp/>
        <stp>BDP|10069660894496784934</stp>
        <tr r="AS969" s="1"/>
      </tp>
      <tp t="s">
        <v>#N/A N/A</v>
        <stp/>
        <stp>BDP|18412428936776610901</stp>
        <tr r="AQ850" s="1"/>
      </tp>
      <tp t="s">
        <v>#N/A Requesting Data...3559966011</v>
        <stp/>
        <stp>BDP|13462218332802887090</stp>
        <tr r="CV518" s="1"/>
      </tp>
      <tp t="s">
        <v>#N/A N/A</v>
        <stp/>
        <stp>BDP|16350270112467965299</stp>
        <tr r="AQ1005" s="1"/>
      </tp>
      <tp t="s">
        <v>#N/A Requesting Data...1768620191</v>
        <stp/>
        <stp>BDP|15444520049001004598</stp>
        <tr r="CW33" s="1"/>
      </tp>
      <tp t="s">
        <v>#N/A N/A</v>
        <stp/>
        <stp>BDP|13121437872600371056</stp>
        <tr r="AR309" s="1"/>
      </tp>
      <tp t="s">
        <v>#N/A Requesting Data...2511414147</v>
        <stp/>
        <stp>BDP|15381760161023525778</stp>
        <tr r="CR1154" s="1"/>
      </tp>
      <tp t="s">
        <v>#N/A Requesting Data...788438823</v>
        <stp/>
        <stp>BDP|13454846516153954995</stp>
        <tr r="CR310" s="1"/>
      </tp>
      <tp t="s">
        <v>#N/A N/A</v>
        <stp/>
        <stp>BDP|11674270406402036111</stp>
        <tr r="AQ1067" s="1"/>
      </tp>
      <tp t="s">
        <v>#N/A Requesting Data...1918400945</v>
        <stp/>
        <stp>BDP|15190455956906318274</stp>
        <tr r="CR395" s="1"/>
      </tp>
      <tp t="s">
        <v>#N/A Requesting Data...1636094067</v>
        <stp/>
        <stp>BDP|15178084239633561534</stp>
        <tr r="CU1016" s="1"/>
      </tp>
      <tp t="s">
        <v>#N/A N/A</v>
        <stp/>
        <stp>BDP|12246737727855444249</stp>
        <tr r="AM1210" s="1"/>
      </tp>
      <tp t="s">
        <v>#N/A Requesting Data...2603705313</v>
        <stp/>
        <stp>BDP|12675352893361166975</stp>
        <tr r="CR952" s="1"/>
      </tp>
      <tp t="s">
        <v>#N/A Requesting Data...1444970122</v>
        <stp/>
        <stp>BDP|10618278663104241069</stp>
        <tr r="CV858" s="1"/>
      </tp>
      <tp t="s">
        <v>#N/A N/A</v>
        <stp/>
        <stp>BDP|10422067377463252411</stp>
        <tr r="AQ123" s="1"/>
      </tp>
      <tp t="s">
        <v>#N/A Requesting Data...3351089154</v>
        <stp/>
        <stp>BDP|16371366472414178606</stp>
        <tr r="CV340" s="1"/>
      </tp>
      <tp t="s">
        <v>#N/A Requesting Data...2331297257</v>
        <stp/>
        <stp>BDP|14317690173450887486</stp>
        <tr r="CV951" s="1"/>
      </tp>
      <tp t="s">
        <v>#N/A Requesting Data...915649183</v>
        <stp/>
        <stp>BDP|17675240704632926668</stp>
        <tr r="CV1037" s="1"/>
      </tp>
      <tp t="s">
        <v>#N/A Requesting Data...1058510383</v>
        <stp/>
        <stp>BDP|13238404495386989976</stp>
        <tr r="CR1142" s="1"/>
      </tp>
      <tp t="s">
        <v>#N/A Requesting Data...3901437854</v>
        <stp/>
        <stp>BDP|11267295049976319081</stp>
        <tr r="CS280" s="1"/>
      </tp>
      <tp t="s">
        <v>#N/A Requesting Data...2903211145</v>
        <stp/>
        <stp>BDP|15893704163766576377</stp>
        <tr r="CU312" s="1"/>
      </tp>
      <tp t="s">
        <v>#N/A N/A</v>
        <stp/>
        <stp>BDP|12583972624381935962</stp>
        <tr r="AQ438" s="1"/>
      </tp>
      <tp t="s">
        <v>#N/A Requesting Data...2755971717</v>
        <stp/>
        <stp>BDP|18180285109782919904</stp>
        <tr r="CU519" s="1"/>
      </tp>
      <tp t="s">
        <v>#N/A Requesting Data...2797943121</v>
        <stp/>
        <stp>BDP|10724413205690228588</stp>
        <tr r="CT752" s="1"/>
      </tp>
      <tp t="s">
        <v>#N/A Requesting Data...3212732067</v>
        <stp/>
        <stp>BDP|17532566839300006034</stp>
        <tr r="CW472" s="1"/>
      </tp>
      <tp t="s">
        <v>#N/A Requesting Data...1244528034</v>
        <stp/>
        <stp>BDP|11797695683428532619</stp>
        <tr r="CW348" s="1"/>
      </tp>
      <tp t="s">
        <v>#N/A Requesting Data...942978785</v>
        <stp/>
        <stp>BDP|12200798772882085109</stp>
        <tr r="CT1043" s="1"/>
      </tp>
      <tp t="s">
        <v>#N/A Requesting Data...1784571333</v>
        <stp/>
        <stp>BDP|16249209494938830477</stp>
        <tr r="CV436" s="1"/>
      </tp>
      <tp t="s">
        <v>#N/A N/A</v>
        <stp/>
        <stp>BDP|13306779699854720835</stp>
        <tr r="AR789" s="1"/>
      </tp>
      <tp t="s">
        <v>#N/A Requesting Data...2273717363</v>
        <stp/>
        <stp>BDP|14568963290096236383</stp>
        <tr r="CT48" s="1"/>
      </tp>
      <tp t="s">
        <v>#N/A N/A</v>
        <stp/>
        <stp>BDP|12068805481997983416</stp>
        <tr r="AQ1078" s="1"/>
      </tp>
      <tp t="s">
        <v>#N/A Requesting Data...2126968742</v>
        <stp/>
        <stp>BDP|11982285958544883399</stp>
        <tr r="CW1074" s="1"/>
      </tp>
      <tp t="s">
        <v>#N/A N/A</v>
        <stp/>
        <stp>BDP|17710547245285940279</stp>
        <tr r="AQ488" s="1"/>
      </tp>
      <tp t="s">
        <v>#N/A Requesting Data...1555807501</v>
        <stp/>
        <stp>BDP|18176735837059587482</stp>
        <tr r="CV1167" s="1"/>
      </tp>
      <tp t="s">
        <v>#N/A Requesting Data...1987360838</v>
        <stp/>
        <stp>BDP|14876495249284106118</stp>
        <tr r="CT42" s="1"/>
      </tp>
      <tp t="s">
        <v>#N/A Requesting Data...3468722491</v>
        <stp/>
        <stp>BDP|11643082438453683082</stp>
        <tr r="CT841" s="1"/>
      </tp>
      <tp t="s">
        <v>#N/A N/A</v>
        <stp/>
        <stp>BDP|11045291466296204258</stp>
        <tr r="AQ820" s="1"/>
      </tp>
      <tp t="s">
        <v>#N/A N/A</v>
        <stp/>
        <stp>BDP|12756819369318323540</stp>
        <tr r="AQ623" s="1"/>
      </tp>
      <tp t="s">
        <v>#N/A N/A</v>
        <stp/>
        <stp>BDP|14925169177001712277</stp>
        <tr r="AR1122" s="1"/>
      </tp>
      <tp t="s">
        <v>#N/A N/A</v>
        <stp/>
        <stp>BDP|15940928313129973596</stp>
        <tr r="AS828" s="1"/>
      </tp>
      <tp t="s">
        <v>#N/A Requesting Data...2900435597</v>
        <stp/>
        <stp>BDP|11369136369740650771</stp>
        <tr r="CS976" s="1"/>
      </tp>
      <tp t="s">
        <v>#N/A Requesting Data...2258889520</v>
        <stp/>
        <stp>BDP|12559461778922648258</stp>
        <tr r="CR460" s="1"/>
      </tp>
      <tp t="s">
        <v>#N/A Requesting Data...2801007329</v>
        <stp/>
        <stp>BDP|10680548622107131192</stp>
        <tr r="CW528" s="1"/>
      </tp>
      <tp t="s">
        <v>#N/A N/A</v>
        <stp/>
        <stp>BDP|15196465870892900564</stp>
        <tr r="AQ922" s="1"/>
      </tp>
      <tp t="s">
        <v>#N/A Requesting Data...1323989087</v>
        <stp/>
        <stp>BDP|10302485911266642244</stp>
        <tr r="CS543" s="1"/>
      </tp>
      <tp t="s">
        <v>#N/A Requesting Data...1132069010</v>
        <stp/>
        <stp>BDP|11406873089536560677</stp>
        <tr r="CR345" s="1"/>
      </tp>
      <tp t="s">
        <v>#N/A Requesting Data...1835419732</v>
        <stp/>
        <stp>BDP|11470195555566278226</stp>
        <tr r="CW633" s="1"/>
      </tp>
      <tp t="s">
        <v>#N/A Requesting Data...2454424621</v>
        <stp/>
        <stp>BDP|10760784441053745113</stp>
        <tr r="CT967" s="1"/>
      </tp>
      <tp t="s">
        <v>#N/A Requesting Data...2872541959</v>
        <stp/>
        <stp>BDP|17993029271252509376</stp>
        <tr r="CR1178" s="1"/>
      </tp>
      <tp t="s">
        <v>#N/A N/A</v>
        <stp/>
        <stp>BDP|11908950031718356266</stp>
        <tr r="AQ583" s="1"/>
      </tp>
      <tp t="s">
        <v>#N/A N/A</v>
        <stp/>
        <stp>BDP|18265285211543635951</stp>
        <tr r="AR441" s="1"/>
      </tp>
      <tp t="s">
        <v>#N/A N/A</v>
        <stp/>
        <stp>BDP|11587782903212178544</stp>
        <tr r="AR166" s="1"/>
      </tp>
      <tp t="s">
        <v>#N/A N/A</v>
        <stp/>
        <stp>BDP|13590796660635544627</stp>
        <tr r="AQ855" s="1"/>
      </tp>
      <tp t="s">
        <v>#N/A Requesting Data...2599862193</v>
        <stp/>
        <stp>BDP|16015099515283618512</stp>
        <tr r="CU619" s="1"/>
      </tp>
      <tp t="s">
        <v>#N/A N/A</v>
        <stp/>
        <stp>BDP|17228315741109095897</stp>
        <tr r="AR592" s="1"/>
      </tp>
      <tp t="s">
        <v>#N/A Requesting Data...3527955807</v>
        <stp/>
        <stp>BDP|11934334363280533579</stp>
        <tr r="CW919" s="1"/>
      </tp>
      <tp t="s">
        <v>#N/A N/A</v>
        <stp/>
        <stp>BDP|10491225418422612034</stp>
        <tr r="AS453" s="1"/>
      </tp>
      <tp t="s">
        <v>#N/A Requesting Data...1742996445</v>
        <stp/>
        <stp>BDP|14982158036385596249</stp>
        <tr r="CV918" s="1"/>
      </tp>
      <tp t="s">
        <v>#N/A Requesting Data...3706851577</v>
        <stp/>
        <stp>BDP|17409723543925797090</stp>
        <tr r="CW802" s="1"/>
      </tp>
      <tp t="s">
        <v>#N/A Requesting Data...2346924926</v>
        <stp/>
        <stp>BDP|11850224652910223719</stp>
        <tr r="CR113" s="1"/>
      </tp>
      <tp t="s">
        <v>#N/A N/A</v>
        <stp/>
        <stp>BDP|10650463620292869531</stp>
        <tr r="AQ466" s="1"/>
      </tp>
      <tp t="s">
        <v>#N/A Requesting Data...4273837179</v>
        <stp/>
        <stp>BDP|10891723103364423269</stp>
        <tr r="CU1154" s="1"/>
      </tp>
      <tp t="s">
        <v>#N/A N/A</v>
        <stp/>
        <stp>BDP|17582789241343221652</stp>
        <tr r="AS627" s="1"/>
      </tp>
      <tp t="s">
        <v>#N/A N/A</v>
        <stp/>
        <stp>BDP|16523475633234220485</stp>
        <tr r="AS85" s="1"/>
      </tp>
      <tp t="s">
        <v>#N/A Requesting Data...1852210362</v>
        <stp/>
        <stp>BDP|10226617808450169715</stp>
        <tr r="CR1128" s="1"/>
      </tp>
      <tp t="s">
        <v>#N/A Requesting Data...3185386768</v>
        <stp/>
        <stp>BDP|10624225626270101184</stp>
        <tr r="CU646" s="1"/>
      </tp>
      <tp t="s">
        <v>#N/A N/A</v>
        <stp/>
        <stp>BDP|15187570398818582009</stp>
        <tr r="AH1210" s="1"/>
      </tp>
      <tp t="s">
        <v>#N/A Requesting Data...1927545675</v>
        <stp/>
        <stp>BDP|11160708907935947243</stp>
        <tr r="CU1077" s="1"/>
      </tp>
      <tp t="s">
        <v>#N/A Requesting Data...1460969953</v>
        <stp/>
        <stp>BDP|16173158918201635618</stp>
        <tr r="CT1192" s="1"/>
      </tp>
      <tp t="s">
        <v>#N/A N/A</v>
        <stp/>
        <stp>BDP|10639669503845134294</stp>
        <tr r="AQ655" s="1"/>
      </tp>
      <tp t="s">
        <v>#N/A Requesting Data...3010470185</v>
        <stp/>
        <stp>BDP|15854841363773500916</stp>
        <tr r="CS626" s="1"/>
      </tp>
      <tp t="s">
        <v>#N/A Requesting Data...2702096434</v>
        <stp/>
        <stp>BDP|10750804039282430814</stp>
        <tr r="CW418" s="1"/>
      </tp>
      <tp t="s">
        <v>#N/A N/A</v>
        <stp/>
        <stp>BDP|11506133407709291889</stp>
        <tr r="AR448" s="1"/>
      </tp>
      <tp t="s">
        <v>#N/A Requesting Data...2104543094</v>
        <stp/>
        <stp>BDP|16121390610932173737</stp>
        <tr r="CU887" s="1"/>
      </tp>
      <tp t="s">
        <v>#N/A Requesting Data...1694126194</v>
        <stp/>
        <stp>BDP|13039498164544721406</stp>
        <tr r="CU51" s="1"/>
      </tp>
      <tp t="s">
        <v>#N/A Requesting Data...1425280712</v>
        <stp/>
        <stp>BDP|14053601768814425164</stp>
        <tr r="CR405" s="1"/>
      </tp>
      <tp t="s">
        <v>#N/A Requesting Data...2368380048</v>
        <stp/>
        <stp>BDP|11291197867702208541</stp>
        <tr r="CR1137" s="1"/>
      </tp>
      <tp t="s">
        <v>#N/A Requesting Data...2718924219</v>
        <stp/>
        <stp>BDP|17027776189381196853</stp>
        <tr r="CV350" s="1"/>
      </tp>
      <tp t="s">
        <v>#N/A Requesting Data...3262440307</v>
        <stp/>
        <stp>BDP|16807576138457891657</stp>
        <tr r="CS768" s="1"/>
      </tp>
      <tp t="s">
        <v>#N/A Requesting Data...3157243470</v>
        <stp/>
        <stp>BDP|17678367392058143497</stp>
        <tr r="CR639" s="1"/>
      </tp>
      <tp t="s">
        <v>#N/A Requesting Data...2975864832</v>
        <stp/>
        <stp>BDP|15568968587070685585</stp>
        <tr r="CS1044" s="1"/>
      </tp>
      <tp t="s">
        <v>#N/A N/A</v>
        <stp/>
        <stp>BDP|11435088004452449268</stp>
        <tr r="AQ117" s="1"/>
      </tp>
      <tp t="s">
        <v>#N/A Requesting Data...3631187132</v>
        <stp/>
        <stp>BDP|12041646815481957520</stp>
        <tr r="CU119" s="1"/>
      </tp>
      <tp t="s">
        <v>#N/A N/A</v>
        <stp/>
        <stp>BDP|10100789480396383800</stp>
        <tr r="AR538" s="1"/>
      </tp>
      <tp t="s">
        <v>#N/A N/A</v>
        <stp/>
        <stp>BDP|17183467023506731699</stp>
        <tr r="AQ327" s="1"/>
      </tp>
      <tp t="s">
        <v>#N/A Requesting Data...3965940125</v>
        <stp/>
        <stp>BDP|15805652945706400062</stp>
        <tr r="CR13" s="1"/>
      </tp>
      <tp t="s">
        <v>#N/A Requesting Data...3649760720</v>
        <stp/>
        <stp>BDP|10758465477150546293</stp>
        <tr r="CR1107" s="1"/>
      </tp>
      <tp t="s">
        <v>#N/A Requesting Data...4106228817</v>
        <stp/>
        <stp>BDP|11279783576912625209</stp>
        <tr r="CV944" s="1"/>
      </tp>
      <tp t="s">
        <v>#N/A N/A</v>
        <stp/>
        <stp>BDP|16955861351798004245</stp>
        <tr r="AQ518" s="1"/>
      </tp>
      <tp t="s">
        <v>#N/A Requesting Data...1722433980</v>
        <stp/>
        <stp>BDP|11232433798358418577</stp>
        <tr r="CW297" s="1"/>
      </tp>
      <tp t="s">
        <v>#N/A Requesting Data...3743831976</v>
        <stp/>
        <stp>BDP|18272762990104821363</stp>
        <tr r="CV244" s="1"/>
      </tp>
      <tp t="s">
        <v>#N/A Requesting Data...2641985220</v>
        <stp/>
        <stp>BDP|15110736409392369127</stp>
        <tr r="CU901" s="1"/>
      </tp>
      <tp t="s">
        <v>#N/A Requesting Data...3946159327</v>
        <stp/>
        <stp>BDP|16876197870230818148</stp>
        <tr r="CU1183" s="1"/>
      </tp>
      <tp t="s">
        <v>#N/A Requesting Data...1783697669</v>
        <stp/>
        <stp>BDP|16217820875621146999</stp>
        <tr r="CU49" s="1"/>
      </tp>
      <tp t="s">
        <v>#N/A Requesting Data...1716973555</v>
        <stp/>
        <stp>BDP|17097417210227851443</stp>
        <tr r="CW63" s="1"/>
      </tp>
      <tp t="s">
        <v>#N/A N/A</v>
        <stp/>
        <stp>BDP|13274799412372408604</stp>
        <tr r="AS383" s="1"/>
      </tp>
      <tp t="s">
        <v>#N/A Requesting Data...2151548385</v>
        <stp/>
        <stp>BDP|12272330415840844112</stp>
        <tr r="CV812" s="1"/>
      </tp>
      <tp t="s">
        <v>#N/A Requesting Data...3184938212</v>
        <stp/>
        <stp>BDP|13581110841127108091</stp>
        <tr r="CR1038" s="1"/>
      </tp>
      <tp t="s">
        <v>#N/A Requesting Data...3009338086</v>
        <stp/>
        <stp>BDP|15875007742603316349</stp>
        <tr r="CV738" s="1"/>
      </tp>
      <tp t="s">
        <v>#N/A N/A</v>
        <stp/>
        <stp>BDP|10046584273665115679</stp>
        <tr r="AR920" s="1"/>
      </tp>
      <tp t="s">
        <v>#N/A Requesting Data...2672875195</v>
        <stp/>
        <stp>BDP|11952138301260526133</stp>
        <tr r="CS965" s="1"/>
      </tp>
      <tp t="s">
        <v>#N/A N/A</v>
        <stp/>
        <stp>BDP|16240043687209587693</stp>
        <tr r="AS193" s="1"/>
      </tp>
      <tp t="s">
        <v>#N/A Requesting Data...2324176534</v>
        <stp/>
        <stp>BDP|12810286588730159948</stp>
        <tr r="CS1043" s="1"/>
      </tp>
      <tp t="s">
        <v>#N/A Requesting Data...2393522522</v>
        <stp/>
        <stp>BDP|14033256079761049115</stp>
        <tr r="AT3" s="1"/>
      </tp>
      <tp t="s">
        <v>#N/A N/A</v>
        <stp/>
        <stp>BDP|12097558200336008081</stp>
        <tr r="AR330" s="1"/>
      </tp>
      <tp t="s">
        <v>#N/A Requesting Data...2674150254</v>
        <stp/>
        <stp>BDP|17290988216357942985</stp>
        <tr r="CU278" s="1"/>
      </tp>
      <tp t="s">
        <v>#N/A N/A</v>
        <stp/>
        <stp>BDP|10802285326343232297</stp>
        <tr r="AO1210" s="1"/>
      </tp>
      <tp t="s">
        <v>#N/A Requesting Data...1953424994</v>
        <stp/>
        <stp>BDP|13081389822497273450</stp>
        <tr r="CU1120" s="1"/>
      </tp>
      <tp t="s">
        <v>#N/A Requesting Data...2340781819</v>
        <stp/>
        <stp>BDP|13532483079205937400</stp>
        <tr r="CV1185" s="1"/>
      </tp>
      <tp t="s">
        <v>#N/A Requesting Data...1993643157</v>
        <stp/>
        <stp>BDP|14021611770752447681</stp>
        <tr r="CV1003" s="1"/>
      </tp>
      <tp t="s">
        <v>#N/A Requesting Data...1884984778</v>
        <stp/>
        <stp>BDP|14427838023898112783</stp>
        <tr r="CT692" s="1"/>
      </tp>
      <tp t="s">
        <v>#N/A N/A</v>
        <stp/>
        <stp>BDP|17179092717134454366</stp>
        <tr r="AQ308" s="1"/>
      </tp>
      <tp t="s">
        <v>#N/A Requesting Data...3518902870</v>
        <stp/>
        <stp>BDP|16453529918895668657</stp>
        <tr r="CT330" s="1"/>
      </tp>
      <tp t="s">
        <v>#N/A Requesting Data...3751257835</v>
        <stp/>
        <stp>BDP|11786449119401047475</stp>
        <tr r="CV978" s="1"/>
      </tp>
      <tp t="s">
        <v>#N/A N/A</v>
        <stp/>
        <stp>BDP|17555591685879146243</stp>
        <tr r="AQ687" s="1"/>
      </tp>
      <tp t="s">
        <v>#N/A Requesting Data...3614281518</v>
        <stp/>
        <stp>BDP|13032751746501998064</stp>
        <tr r="CR840" s="1"/>
      </tp>
      <tp t="s">
        <v>#N/A N/A</v>
        <stp/>
        <stp>BDP|12031555332937815234</stp>
        <tr r="AR724" s="1"/>
      </tp>
      <tp t="s">
        <v>#N/A Requesting Data...3875120424</v>
        <stp/>
        <stp>BDP|10565938159468255515</stp>
        <tr r="CT1095" s="1"/>
      </tp>
      <tp t="s">
        <v>#N/A Requesting Data...2285948041</v>
        <stp/>
        <stp>BDP|17101351171961943303</stp>
        <tr r="CS39" s="1"/>
      </tp>
      <tp t="s">
        <v>#N/A N/A</v>
        <stp/>
        <stp>BDP|14604250150982609094</stp>
        <tr r="AR1143" s="1"/>
      </tp>
      <tp t="s">
        <v>#N/A Requesting Data...3609923487</v>
        <stp/>
        <stp>BDP|15889864005089694519</stp>
        <tr r="CU437" s="1"/>
      </tp>
      <tp t="s">
        <v>#N/A Requesting Data...2076478641</v>
        <stp/>
        <stp>BDP|18139262895221991376</stp>
        <tr r="CW252" s="1"/>
      </tp>
      <tp t="s">
        <v>#N/A Requesting Data...3445145952</v>
        <stp/>
        <stp>BDP|15820539823652074149</stp>
        <tr r="CR1019" s="1"/>
      </tp>
      <tp t="s">
        <v>#N/A Requesting Data...1945113409</v>
        <stp/>
        <stp>BDP|12463186507694543620</stp>
        <tr r="CT1196" s="1"/>
      </tp>
      <tp t="s">
        <v>#N/A N/A</v>
        <stp/>
        <stp>BDP|13821738163864210761</stp>
        <tr r="AS610" s="1"/>
      </tp>
      <tp t="s">
        <v>#N/A Requesting Data...2723522823</v>
        <stp/>
        <stp>BDP|12902471862096773777</stp>
        <tr r="CU1128" s="1"/>
      </tp>
      <tp t="s">
        <v>#N/A N/A</v>
        <stp/>
        <stp>BDP|15084379331564302095</stp>
        <tr r="AS27" s="1"/>
      </tp>
      <tp t="s">
        <v>#N/A Requesting Data...2584899291</v>
        <stp/>
        <stp>BDP|12911297937734834632</stp>
        <tr r="CV125" s="1"/>
      </tp>
      <tp t="s">
        <v>#N/A Requesting Data...2028597316</v>
        <stp/>
        <stp>BDP|10484963468937276945</stp>
        <tr r="CR263" s="1"/>
      </tp>
      <tp t="s">
        <v>#N/A Requesting Data...4237490644</v>
        <stp/>
        <stp>BDP|11788316129964400570</stp>
        <tr r="CU366" s="1"/>
      </tp>
      <tp t="s">
        <v>#N/A Requesting Data...3064319218</v>
        <stp/>
        <stp>BDP|13139533868511239040</stp>
        <tr r="CS900" s="1"/>
      </tp>
      <tp t="s">
        <v>#N/A Requesting Data...3805031846</v>
        <stp/>
        <stp>BDP|17072559164805852056</stp>
        <tr r="CV925" s="1"/>
      </tp>
      <tp t="s">
        <v>#N/A Requesting Data...2142014934</v>
        <stp/>
        <stp>BDP|11740421802871921514</stp>
        <tr r="CT1088" s="1"/>
      </tp>
      <tp t="s">
        <v>#N/A N/A</v>
        <stp/>
        <stp>BDP|18291481807958273509</stp>
        <tr r="AQ1045" s="1"/>
      </tp>
      <tp t="s">
        <v>#N/A Requesting Data...3874867005</v>
        <stp/>
        <stp>BDP|16977425920034254568</stp>
        <tr r="CT1110" s="1"/>
      </tp>
      <tp t="s">
        <v>#N/A N/A</v>
        <stp/>
        <stp>BDP|14342878529696019924</stp>
        <tr r="AS409" s="1"/>
      </tp>
      <tp t="s">
        <v>#N/A Requesting Data...3166881624</v>
        <stp/>
        <stp>BDP|16891671718031142193</stp>
        <tr r="CR459" s="1"/>
      </tp>
      <tp t="s">
        <v>#N/A N/A</v>
        <stp/>
        <stp>BDP|17153497355593605449</stp>
        <tr r="AR170" s="1"/>
      </tp>
      <tp t="s">
        <v>#N/A N/A</v>
        <stp/>
        <stp>BDP|13896137932694352453</stp>
        <tr r="AQ337" s="1"/>
      </tp>
      <tp t="s">
        <v>#N/A Requesting Data...3223756652</v>
        <stp/>
        <stp>BDP|11886695736161163497</stp>
        <tr r="CT238" s="1"/>
      </tp>
      <tp t="s">
        <v>#N/A Requesting Data...2449774541</v>
        <stp/>
        <stp>BDP|10498632895716433893</stp>
        <tr r="CU558" s="1"/>
      </tp>
      <tp t="s">
        <v>#N/A Requesting Data...2925497960</v>
        <stp/>
        <stp>BDP|15183335764511198082</stp>
        <tr r="CS355" s="1"/>
      </tp>
      <tp t="s">
        <v>#N/A Requesting Data...3620217906</v>
        <stp/>
        <stp>BDP|11234731498037715910</stp>
        <tr r="CW396" s="1"/>
      </tp>
      <tp t="s">
        <v>#N/A Requesting Data...3329711193</v>
        <stp/>
        <stp>BDP|13742598983888534775</stp>
        <tr r="CT648" s="1"/>
      </tp>
      <tp t="s">
        <v>#N/A Requesting Data...2064302890</v>
        <stp/>
        <stp>BDP|18354135477187831803</stp>
        <tr r="CS922" s="1"/>
      </tp>
      <tp t="s">
        <v>#N/A N/A</v>
        <stp/>
        <stp>BDP|16921634360814469319</stp>
        <tr r="AR1180" s="1"/>
      </tp>
      <tp t="s">
        <v>#N/A Requesting Data...4089756326</v>
        <stp/>
        <stp>BDP|11961627965846101609</stp>
        <tr r="CS1068" s="1"/>
      </tp>
      <tp t="s">
        <v>#N/A N/A</v>
        <stp/>
        <stp>BDP|10459085637131276361</stp>
        <tr r="AR1149" s="1"/>
      </tp>
      <tp t="s">
        <v>#N/A Requesting Data...4055521557</v>
        <stp/>
        <stp>BDP|11381380493129783306</stp>
        <tr r="CR20" s="1"/>
      </tp>
      <tp t="s">
        <v>#N/A Requesting Data...3422153918</v>
        <stp/>
        <stp>BDP|10905563057391454033</stp>
        <tr r="CS202" s="1"/>
      </tp>
      <tp t="s">
        <v>#N/A Requesting Data...2668461702</v>
        <stp/>
        <stp>BDP|14628327600005856336</stp>
        <tr r="CU825" s="1"/>
      </tp>
      <tp t="s">
        <v>#N/A Requesting Data...2988921627</v>
        <stp/>
        <stp>BDP|17904488122325586595</stp>
        <tr r="CW402" s="1"/>
      </tp>
      <tp t="s">
        <v>#N/A Requesting Data...2575156976</v>
        <stp/>
        <stp>BDP|13272117610760990258</stp>
        <tr r="CS88" s="1"/>
      </tp>
      <tp t="s">
        <v>#N/A Requesting Data...3440471111</v>
        <stp/>
        <stp>BDP|16852480772756814256</stp>
        <tr r="CR116" s="1"/>
      </tp>
      <tp t="s">
        <v>#N/A N/A</v>
        <stp/>
        <stp>BDP|14549586551411466474</stp>
        <tr r="AR912" s="1"/>
      </tp>
      <tp t="s">
        <v>#N/A Requesting Data...2955740818</v>
        <stp/>
        <stp>BDP|10996874694440351077</stp>
        <tr r="CS1190" s="1"/>
      </tp>
      <tp t="s">
        <v>#N/A Requesting Data...4266942933</v>
        <stp/>
        <stp>BDP|13233389123384262755</stp>
        <tr r="CT137" s="1"/>
      </tp>
      <tp t="s">
        <v>#N/A Requesting Data...3339612522</v>
        <stp/>
        <stp>BDP|12414581751664555769</stp>
        <tr r="CV1140" s="1"/>
      </tp>
      <tp t="s">
        <v>#N/A N/A</v>
        <stp/>
        <stp>BDP|12697586890206350931</stp>
        <tr r="AR928" s="1"/>
      </tp>
      <tp t="s">
        <v>#N/A N/A</v>
        <stp/>
        <stp>BDP|13594495751732014133</stp>
        <tr r="AQ317" s="1"/>
      </tp>
      <tp t="s">
        <v>#N/A Requesting Data...4200798405</v>
        <stp/>
        <stp>BDP|17613189217285478334</stp>
        <tr r="CS645" s="1"/>
      </tp>
      <tp t="s">
        <v>#N/A Requesting Data...2432525607</v>
        <stp/>
        <stp>BDP|14198442826387837453</stp>
        <tr r="CW66" s="1"/>
      </tp>
      <tp t="s">
        <v>#N/A N/A</v>
        <stp/>
        <stp>BDP|11960746926963779626</stp>
        <tr r="AR503" s="1"/>
      </tp>
      <tp t="s">
        <v>#N/A Requesting Data...2579826463</v>
        <stp/>
        <stp>BDP|16942268155694176452</stp>
        <tr r="CT265" s="1"/>
      </tp>
      <tp t="s">
        <v>#N/A N/A</v>
        <stp/>
        <stp>BDP|10440405235941603797</stp>
        <tr r="AS793" s="1"/>
      </tp>
      <tp t="s">
        <v>#N/A Requesting Data...4144495209</v>
        <stp/>
        <stp>BDP|16075443035830911062</stp>
        <tr r="CT542" s="1"/>
      </tp>
      <tp t="s">
        <v>#N/A Requesting Data...3197074953</v>
        <stp/>
        <stp>BDP|18214238161758915573</stp>
        <tr r="CR966" s="1"/>
      </tp>
      <tp t="s">
        <v>#N/A Requesting Data...2965551588</v>
        <stp/>
        <stp>BDP|17530712828835048621</stp>
        <tr r="CT89" s="1"/>
      </tp>
      <tp t="s">
        <v>#N/A N/A</v>
        <stp/>
        <stp>BDP|10108735028731632523</stp>
        <tr r="AQ512" s="1"/>
      </tp>
      <tp t="s">
        <v>#N/A Requesting Data...2711222594</v>
        <stp/>
        <stp>BDP|13638173058083648516</stp>
        <tr r="CT1049" s="1"/>
      </tp>
      <tp t="s">
        <v>#N/A Requesting Data...3387299643</v>
        <stp/>
        <stp>BDP|12657176349416140071</stp>
        <tr r="CT328" s="1"/>
      </tp>
      <tp t="s">
        <v>#N/A Requesting Data...2476037535</v>
        <stp/>
        <stp>BDP|15582681223827607763</stp>
        <tr r="CU556" s="1"/>
      </tp>
      <tp t="s">
        <v>#N/A N/A</v>
        <stp/>
        <stp>BDP|10074086212200342075</stp>
        <tr r="AQ920" s="1"/>
      </tp>
      <tp t="s">
        <v>#N/A Requesting Data...3895980431</v>
        <stp/>
        <stp>BDP|11205402751499469892</stp>
        <tr r="CS498" s="1"/>
      </tp>
      <tp t="s">
        <v>#N/A N/A</v>
        <stp/>
        <stp>BDP|14126619509766295554</stp>
        <tr r="AQ1071" s="1"/>
      </tp>
      <tp t="s">
        <v>#N/A Requesting Data...2829718983</v>
        <stp/>
        <stp>BDP|14295559272414867332</stp>
        <tr r="CR844" s="1"/>
      </tp>
      <tp t="s">
        <v>#N/A Requesting Data...2272979670</v>
        <stp/>
        <stp>BDP|17331784653231167574</stp>
        <tr r="CW691" s="1"/>
      </tp>
      <tp t="s">
        <v>#N/A Requesting Data...3795298848</v>
        <stp/>
        <stp>BDP|14103181697655601863</stp>
        <tr r="CU32" s="1"/>
      </tp>
      <tp t="s">
        <v>#N/A Requesting Data...3318516699</v>
        <stp/>
        <stp>BDP|11149347888593450888</stp>
        <tr r="CS673" s="1"/>
      </tp>
      <tp t="s">
        <v>#N/A Requesting Data...4014408512</v>
        <stp/>
        <stp>BDP|17696576335265160540</stp>
        <tr r="CR1047" s="1"/>
      </tp>
      <tp t="s">
        <v>#N/A Requesting Data...4231415819</v>
        <stp/>
        <stp>BDP|12231344218431924068</stp>
        <tr r="CT569" s="1"/>
      </tp>
      <tp t="s">
        <v>#N/A Requesting Data...3074144598</v>
        <stp/>
        <stp>BDP|17789258745619484921</stp>
        <tr r="CR33" s="1"/>
      </tp>
      <tp t="s">
        <v>#N/A Requesting Data...3482434392</v>
        <stp/>
        <stp>BDP|12705318511731786018</stp>
        <tr r="CW353" s="1"/>
      </tp>
      <tp t="s">
        <v>#N/A N/A</v>
        <stp/>
        <stp>BDP|14157241134953527750</stp>
        <tr r="AQ861" s="1"/>
      </tp>
      <tp t="s">
        <v>#N/A N/A</v>
        <stp/>
        <stp>BDP|13115278671505510233</stp>
        <tr r="AQ1197" s="1"/>
      </tp>
      <tp t="s">
        <v>#N/A Requesting Data...3360337743</v>
        <stp/>
        <stp>BDP|15088026912252709761</stp>
        <tr r="CU8" s="1"/>
      </tp>
      <tp t="s">
        <v>#N/A Requesting Data...2785752725</v>
        <stp/>
        <stp>BDP|10992846690357549795</stp>
        <tr r="CW405" s="1"/>
      </tp>
      <tp t="s">
        <v>#N/A N/A</v>
        <stp/>
        <stp>BDP|13817208156916656398</stp>
        <tr r="AS265" s="1"/>
      </tp>
      <tp t="s">
        <v>#N/A Requesting Data...3154291137</v>
        <stp/>
        <stp>BDP|11750708315817680151</stp>
        <tr r="CT1183" s="1"/>
      </tp>
      <tp t="s">
        <v>#N/A Requesting Data...3909862957</v>
        <stp/>
        <stp>BDP|13031608891528148519</stp>
        <tr r="CS1048" s="1"/>
      </tp>
      <tp t="s">
        <v>#N/A Requesting Data...3822077044</v>
        <stp/>
        <stp>BDP|17746241862801497346</stp>
        <tr r="CV1115" s="1"/>
      </tp>
      <tp t="s">
        <v>#N/A Requesting Data...3744871466</v>
        <stp/>
        <stp>BDP|10035167630784510720</stp>
        <tr r="CT799" s="1"/>
      </tp>
      <tp t="s">
        <v>#N/A Requesting Data...2538706389</v>
        <stp/>
        <stp>BDP|12450399585968151082</stp>
        <tr r="CR1054" s="1"/>
      </tp>
      <tp t="s">
        <v>#N/A Requesting Data...3499053315</v>
        <stp/>
        <stp>BDP|15395603452353390431</stp>
        <tr r="CV722" s="1"/>
      </tp>
      <tp t="s">
        <v>#N/A Requesting Data...2961154609</v>
        <stp/>
        <stp>BDP|16887189300690620672</stp>
        <tr r="CT1134" s="1"/>
      </tp>
      <tp t="s">
        <v>#N/A Requesting Data...4123070246</v>
        <stp/>
        <stp>BDP|12563855436241210956</stp>
        <tr r="CW1136" s="1"/>
      </tp>
      <tp t="s">
        <v>#N/A N/A</v>
        <stp/>
        <stp>BDP|10824302288479694366</stp>
        <tr r="AQ653" s="1"/>
      </tp>
      <tp t="s">
        <v>#N/A N/A</v>
        <stp/>
        <stp>BDP|10032269747644519347</stp>
        <tr r="AR371" s="1"/>
      </tp>
      <tp t="s">
        <v>#N/A Requesting Data...3047428441</v>
        <stp/>
        <stp>BDP|11951590276057766519</stp>
        <tr r="CW46" s="1"/>
      </tp>
      <tp t="s">
        <v>#N/A Requesting Data...3013683044</v>
        <stp/>
        <stp>BDP|15279477677594349318</stp>
        <tr r="CR277" s="1"/>
      </tp>
      <tp t="s">
        <v>#N/A N/A</v>
        <stp/>
        <stp>BDP|14213200268728987937</stp>
        <tr r="AR1034" s="1"/>
      </tp>
      <tp t="s">
        <v>#N/A N/A</v>
        <stp/>
        <stp>BDP|14219504285339027179</stp>
        <tr r="AR56" s="1"/>
      </tp>
      <tp t="s">
        <v>#N/A N/A</v>
        <stp/>
        <stp>BDP|13641667244673012348</stp>
        <tr r="AQ552" s="1"/>
      </tp>
      <tp t="s">
        <v>#N/A Requesting Data...2767562754</v>
        <stp/>
        <stp>BDP|17199617805296391666</stp>
        <tr r="CV1134" s="1"/>
      </tp>
      <tp t="s">
        <v>#N/A N/A</v>
        <stp/>
        <stp>BDP|11935234319276752543</stp>
        <tr r="AR1100" s="1"/>
      </tp>
      <tp t="s">
        <v>#N/A Requesting Data...2713293944</v>
        <stp/>
        <stp>BDP|17294249351075509420</stp>
        <tr r="CS70" s="1"/>
      </tp>
      <tp t="s">
        <v>#N/A N/A</v>
        <stp/>
        <stp>BDP|10259380749724547266</stp>
        <tr r="AQ959" s="1"/>
      </tp>
      <tp t="s">
        <v>#N/A Requesting Data...2794592815</v>
        <stp/>
        <stp>BDP|13074164136130549053</stp>
        <tr r="CT474" s="1"/>
      </tp>
      <tp t="s">
        <v>#N/A N/A</v>
        <stp/>
        <stp>BDP|12766246102683054216</stp>
        <tr r="AQ1023" s="1"/>
      </tp>
      <tp t="s">
        <v>#N/A N/A</v>
        <stp/>
        <stp>BDP|13175171696989090303</stp>
        <tr r="AS571" s="1"/>
      </tp>
      <tp t="s">
        <v>#N/A N/A</v>
        <stp/>
        <stp>BDP|15303313652923380137</stp>
        <tr r="AQ82" s="1"/>
      </tp>
      <tp t="s">
        <v>#N/A N/A</v>
        <stp/>
        <stp>BDP|14806990319549822402</stp>
        <tr r="AS988" s="1"/>
      </tp>
      <tp t="s">
        <v>#N/A Requesting Data...4288697966</v>
        <stp/>
        <stp>BDP|13175651151627477613</stp>
        <tr r="CV358" s="1"/>
      </tp>
      <tp t="s">
        <v>#N/A Requesting Data...3073527957</v>
        <stp/>
        <stp>BDP|12486500557257485476</stp>
        <tr r="CT420" s="1"/>
      </tp>
      <tp t="s">
        <v>#N/A N/A</v>
        <stp/>
        <stp>BDP|15149688731421954026</stp>
        <tr r="AS267" s="1"/>
      </tp>
      <tp t="s">
        <v>#N/A N/A</v>
        <stp/>
        <stp>BDP|14066949336477717861</stp>
        <tr r="AQ132" s="1"/>
      </tp>
      <tp t="s">
        <v>#N/A Requesting Data...3220989226</v>
        <stp/>
        <stp>BDP|18187634575621655924</stp>
        <tr r="CV494" s="1"/>
      </tp>
      <tp t="s">
        <v>#N/A N/A</v>
        <stp/>
        <stp>BDP|11066644145021513379</stp>
        <tr r="AS507" s="1"/>
      </tp>
      <tp t="s">
        <v>#N/A Requesting Data...3084932534</v>
        <stp/>
        <stp>BDP|12234037798419322398</stp>
        <tr r="CV840" s="1"/>
      </tp>
      <tp t="s">
        <v>#N/A N/A</v>
        <stp/>
        <stp>BDP|16127508247422555401</stp>
        <tr r="AR1192" s="1"/>
      </tp>
      <tp t="s">
        <v>#N/A N/A</v>
        <stp/>
        <stp>BDP|13218780103575847029</stp>
        <tr r="AS1036" s="1"/>
      </tp>
      <tp t="s">
        <v>#N/A Requesting Data...3315729245</v>
        <stp/>
        <stp>BDP|14183400461291277613</stp>
        <tr r="CV910" s="1"/>
      </tp>
      <tp t="s">
        <v>#N/A N/A</v>
        <stp/>
        <stp>BDP|15044702815115284743</stp>
        <tr r="AS347" s="1"/>
      </tp>
      <tp t="s">
        <v>#N/A Requesting Data...3318774732</v>
        <stp/>
        <stp>BDP|16015901655188366355</stp>
        <tr r="CW510" s="1"/>
      </tp>
      <tp t="s">
        <v>#N/A Requesting Data...3571756158</v>
        <stp/>
        <stp>BDP|12362876881670640303</stp>
        <tr r="CT111" s="1"/>
      </tp>
      <tp t="s">
        <v>#N/A Requesting Data...3971441484</v>
        <stp/>
        <stp>BDP|12986299925695477620</stp>
        <tr r="CV1002" s="1"/>
      </tp>
      <tp t="s">
        <v>#N/A Requesting Data...4018509897</v>
        <stp/>
        <stp>BDP|17434361136390078671</stp>
        <tr r="CV114" s="1"/>
      </tp>
      <tp t="s">
        <v>#N/A Requesting Data...3682618722</v>
        <stp/>
        <stp>BDP|13142177237967296718</stp>
        <tr r="CU403" s="1"/>
      </tp>
      <tp t="s">
        <v>#N/A Requesting Data...3598328022</v>
        <stp/>
        <stp>BDP|12761961363134892886</stp>
        <tr r="CU1103" s="1"/>
      </tp>
      <tp t="s">
        <v>#N/A Requesting Data...3913140996</v>
        <stp/>
        <stp>BDP|17682960947628365360</stp>
        <tr r="CR916" s="1"/>
      </tp>
      <tp t="s">
        <v>#N/A N/A</v>
        <stp/>
        <stp>BDP|18080711471168461166</stp>
        <tr r="AQ143" s="1"/>
      </tp>
      <tp t="s">
        <v>#N/A Requesting Data...3615637024</v>
        <stp/>
        <stp>BDP|11484140336523029140</stp>
        <tr r="CU969" s="1"/>
      </tp>
      <tp t="s">
        <v>#N/A N/A</v>
        <stp/>
        <stp>BDP|10925131250453996611</stp>
        <tr r="AQ857" s="1"/>
      </tp>
      <tp t="s">
        <v>#N/A N/A</v>
        <stp/>
        <stp>BDP|14978118351601231094</stp>
        <tr r="AQ859" s="1"/>
      </tp>
      <tp t="s">
        <v>#N/A N/A</v>
        <stp/>
        <stp>BDP|10733349703490298209</stp>
        <tr r="AS1012" s="1"/>
      </tp>
      <tp t="s">
        <v>#N/A Requesting Data...3284726768</v>
        <stp/>
        <stp>BDP|18010999602345831516</stp>
        <tr r="CT263" s="1"/>
      </tp>
      <tp t="s">
        <v>#N/A Requesting Data...3938434672</v>
        <stp/>
        <stp>BDP|11405261544554397270</stp>
        <tr r="CU841" s="1"/>
      </tp>
      <tp t="s">
        <v>#N/A N/A</v>
        <stp/>
        <stp>BDP|14078770720979756927</stp>
        <tr r="AS699" s="1"/>
      </tp>
      <tp t="s">
        <v>#N/A N/A</v>
        <stp/>
        <stp>BDP|11788102771420145656</stp>
        <tr r="AR137" s="1"/>
      </tp>
      <tp t="s">
        <v>#N/A N/A</v>
        <stp/>
        <stp>BDP|10248376796182691976</stp>
        <tr r="AR153" s="1"/>
      </tp>
      <tp t="s">
        <v>#N/A N/A</v>
        <stp/>
        <stp>BDP|18390304164774486811</stp>
        <tr r="AR147" s="1"/>
      </tp>
      <tp t="s">
        <v>#N/A Requesting Data...3499201897</v>
        <stp/>
        <stp>BDP|11033437984338634436</stp>
        <tr r="CT222" s="1"/>
      </tp>
      <tp t="s">
        <v>#N/A N/A</v>
        <stp/>
        <stp>BDP|12083883081934328781</stp>
        <tr r="AR737" s="1"/>
      </tp>
      <tp t="s">
        <v>#N/A N/A</v>
        <stp/>
        <stp>BDP|17344149828811856450</stp>
        <tr r="AS807" s="1"/>
      </tp>
      <tp t="s">
        <v>#N/A Requesting Data...3690889983</v>
        <stp/>
        <stp>BDP|17401325762282674100</stp>
        <tr r="CV1160" s="1"/>
      </tp>
      <tp t="s">
        <v>#N/A N/A</v>
        <stp/>
        <stp>BDP|11375015773482693558</stp>
        <tr r="AQ1050" s="1"/>
      </tp>
      <tp t="s">
        <v>#N/A Requesting Data...3233649306</v>
        <stp/>
        <stp>BDP|16129243454494611453</stp>
        <tr r="CR327" s="1"/>
      </tp>
      <tp t="s">
        <v>#N/A N/A</v>
        <stp/>
        <stp>BDP|15322865643310651826</stp>
        <tr r="AS26" s="1"/>
      </tp>
      <tp t="s">
        <v>#N/A Requesting Data...3641320449</v>
        <stp/>
        <stp>BDP|14992922947240687887</stp>
        <tr r="CV120" s="1"/>
      </tp>
      <tp t="s">
        <v>#N/A Requesting Data...3620379830</v>
        <stp/>
        <stp>BDP|11340036023086979483</stp>
        <tr r="CS1161" s="1"/>
      </tp>
      <tp t="s">
        <v>#N/A Requesting Data...4154267218</v>
        <stp/>
        <stp>BDP|18073127898522142394</stp>
        <tr r="CW84" s="1"/>
      </tp>
      <tp t="s">
        <v>#N/A N/A</v>
        <stp/>
        <stp>BDP|15586328885919645669</stp>
        <tr r="AS492" s="1"/>
      </tp>
      <tp t="s">
        <v>#N/A Requesting Data...3720056293</v>
        <stp/>
        <stp>BDP|13099747561387251423</stp>
        <tr r="CU277" s="1"/>
      </tp>
      <tp t="s">
        <v>#N/A N/A</v>
        <stp/>
        <stp>BDP|14580695802972369189</stp>
        <tr r="AQ501" s="1"/>
      </tp>
      <tp t="s">
        <v>#N/A N/A</v>
        <stp/>
        <stp>BDP|11227398772014599099</stp>
        <tr r="AQ721" s="1"/>
      </tp>
      <tp t="s">
        <v>#N/A Requesting Data...3294258235</v>
        <stp/>
        <stp>BDP|12778481465935857470</stp>
        <tr r="CR643" s="1"/>
      </tp>
      <tp t="s">
        <v>#N/A N/A</v>
        <stp/>
        <stp>BDP|15058933270703311959</stp>
        <tr r="AQ845" s="1"/>
      </tp>
      <tp t="s">
        <v>#N/A N/A</v>
        <stp/>
        <stp>BDP|12435932212452086905</stp>
        <tr r="AQ345" s="1"/>
      </tp>
      <tp t="s">
        <v>#N/A Requesting Data...3960486718</v>
        <stp/>
        <stp>BDP|14795168676937274407</stp>
        <tr r="CS409" s="1"/>
      </tp>
      <tp t="s">
        <v>#N/A Requesting Data...3519035287</v>
        <stp/>
        <stp>BDP|10033623180408542728</stp>
        <tr r="CV41" s="1"/>
      </tp>
      <tp t="s">
        <v>#N/A N/A</v>
        <stp/>
        <stp>BDP|16047009055705767774</stp>
        <tr r="AR5" s="1"/>
      </tp>
      <tp t="s">
        <v>#N/A N/A</v>
        <stp/>
        <stp>BDP|17256562600997413450</stp>
        <tr r="AR316" s="1"/>
      </tp>
      <tp t="s">
        <v>#N/A N/A</v>
        <stp/>
        <stp>BDP|14356822523647688814</stp>
        <tr r="AR335" s="1"/>
      </tp>
      <tp t="s">
        <v>#N/A N/A</v>
        <stp/>
        <stp>BDP|17142383332670652688</stp>
        <tr r="AR475" s="1"/>
      </tp>
      <tp t="s">
        <v>#N/A Requesting Data...4111964299</v>
        <stp/>
        <stp>BDP|15653716886479132257</stp>
        <tr r="CR1109" s="1"/>
      </tp>
      <tp t="s">
        <v>#N/A N/A</v>
        <stp/>
        <stp>BDP|16168013232134402037</stp>
        <tr r="AR661" s="1"/>
      </tp>
      <tp t="s">
        <v>#N/A Requesting Data...4094043124</v>
        <stp/>
        <stp>BDP|18368451311634566875</stp>
        <tr r="CV999" s="1"/>
      </tp>
      <tp t="s">
        <v>#N/A N/A</v>
        <stp/>
        <stp>BDP|10526205764743540615</stp>
        <tr r="AR532" s="1"/>
      </tp>
      <tp t="s">
        <v>#N/A Requesting Data...4216625100</v>
        <stp/>
        <stp>BDP|12925387134287132414</stp>
        <tr r="CW769" s="1"/>
      </tp>
      <tp t="s">
        <v>#N/A Requesting Data...3620810636</v>
        <stp/>
        <stp>BDP|12322803224590032927</stp>
        <tr r="CW269" s="1"/>
      </tp>
      <tp t="s">
        <v>#N/A Requesting Data...4191908160</v>
        <stp/>
        <stp>BDP|11465575524454613346</stp>
        <tr r="CT177" s="1"/>
      </tp>
      <tp t="s">
        <v>#N/A Requesting Data...3992445471</v>
        <stp/>
        <stp>BDP|14843341209201559754</stp>
        <tr r="CT603" s="1"/>
      </tp>
      <tp t="s">
        <v>#N/A Requesting Data...3264554090</v>
        <stp/>
        <stp>BDP|14186162134746306158</stp>
        <tr r="CW711" s="1"/>
      </tp>
      <tp t="s">
        <v>#N/A Requesting Data...4280720368</v>
        <stp/>
        <stp>BDP|15513754930766679630</stp>
        <tr r="CW850" s="1"/>
      </tp>
      <tp t="s">
        <v>#N/A Requesting Data...4181582708</v>
        <stp/>
        <stp>BDP|16051197382908984676</stp>
        <tr r="CV774" s="1"/>
      </tp>
      <tp t="s">
        <v>#N/A Requesting Data...4033968887</v>
        <stp/>
        <stp>BDP|13071409612613786405</stp>
        <tr r="CR103" s="1"/>
      </tp>
      <tp t="s">
        <v>#N/A Requesting Data...3553385332</v>
        <stp/>
        <stp>BDP|13966075532889165889</stp>
        <tr r="CT614" s="1"/>
      </tp>
      <tp t="s">
        <v>#N/A Requesting Data...3615289009</v>
        <stp/>
        <stp>BDP|15683552081739214058</stp>
        <tr r="CR353" s="1"/>
      </tp>
      <tp t="s">
        <v>#N/A N/A</v>
        <stp/>
        <stp>BDP|12921544126975836168</stp>
        <tr r="AQ566" s="1"/>
      </tp>
      <tp t="s">
        <v>#N/A Requesting Data...4194898107</v>
        <stp/>
        <stp>BDP|16817627069823469432</stp>
        <tr r="CT243" s="1"/>
      </tp>
      <tp t="s">
        <v>#N/A Requesting Data...3556046236</v>
        <stp/>
        <stp>BDP|11974599523621462634</stp>
        <tr r="CV349" s="1"/>
      </tp>
      <tp t="s">
        <v>#N/A Requesting Data...3252182345</v>
        <stp/>
        <stp>BDP|11111869391219270807</stp>
        <tr r="CW440" s="1"/>
      </tp>
      <tp t="s">
        <v>#N/A Requesting Data...4009986352</v>
        <stp/>
        <stp>BDP|16692317631914770359</stp>
        <tr r="CU564" s="1"/>
      </tp>
      <tp t="s">
        <v>#N/A N/A</v>
        <stp/>
        <stp>BDP|14788703142454151202</stp>
        <tr r="AS53" s="1"/>
      </tp>
      <tp t="s">
        <v>#N/A N/A</v>
        <stp/>
        <stp>BDP|17637075417360745759</stp>
        <tr r="AQ654" s="1"/>
      </tp>
      <tp t="s">
        <v>#N/A Requesting Data...3854395917</v>
        <stp/>
        <stp>BDP|11012555129215017288</stp>
        <tr r="CT20" s="1"/>
      </tp>
      <tp t="s">
        <v>#N/A Requesting Data...3987443772</v>
        <stp/>
        <stp>BDP|13822187905092432158</stp>
        <tr r="CR298" s="1"/>
      </tp>
      <tp t="s">
        <v>#N/A Requesting Data...3350960305</v>
        <stp/>
        <stp>BDP|15268150421695275209</stp>
        <tr r="CT575" s="1"/>
      </tp>
      <tp t="s">
        <v>#N/A Requesting Data...3647444401</v>
        <stp/>
        <stp>BDP|13070562492538428641</stp>
        <tr r="CR58" s="1"/>
      </tp>
      <tp t="s">
        <v>#N/A Requesting Data...4220783033</v>
        <stp/>
        <stp>BDP|17610279651815620421</stp>
        <tr r="CU943" s="1"/>
      </tp>
      <tp t="s">
        <v>#N/A Requesting Data...3974260818</v>
        <stp/>
        <stp>BDP|11751917047584728926</stp>
        <tr r="CU1167" s="1"/>
      </tp>
      <tp t="s">
        <v>#N/A Requesting Data...3565632154</v>
        <stp/>
        <stp>BDP|17731582106822590180</stp>
        <tr r="CR973" s="1"/>
      </tp>
      <tp t="s">
        <v>#N/A Requesting Data...3599431478</v>
        <stp/>
        <stp>BDP|11122506406004128121</stp>
        <tr r="CS250" s="1"/>
      </tp>
      <tp t="s">
        <v>#N/A Requesting Data...3742391714</v>
        <stp/>
        <stp>BDP|12168272764514309356</stp>
        <tr r="CV530" s="1"/>
      </tp>
      <tp t="s">
        <v>#N/A N/A</v>
        <stp/>
        <stp>BDP|12982537468317036768</stp>
        <tr r="AS1135" s="1"/>
      </tp>
      <tp t="s">
        <v>#N/A N/A</v>
        <stp/>
        <stp>BDP|13399149624521754006</stp>
        <tr r="AS124" s="1"/>
      </tp>
      <tp t="s">
        <v>#N/A Requesting Data...3360607859</v>
        <stp/>
        <stp>BDP|15584347225913807680</stp>
        <tr r="CU476" s="1"/>
      </tp>
      <tp t="s">
        <v>#N/A N/A</v>
        <stp/>
        <stp>BDP|12432460296208418645</stp>
        <tr r="AQ432" s="1"/>
      </tp>
      <tp t="s">
        <v>#N/A Requesting Data...4239915976</v>
        <stp/>
        <stp>BDP|13867911784060117383</stp>
        <tr r="CT82" s="1"/>
      </tp>
      <tp t="s">
        <v>#N/A Requesting Data...4174025949</v>
        <stp/>
        <stp>BDP|11909481443541654105</stp>
        <tr r="CU424" s="1"/>
      </tp>
      <tp t="s">
        <v>#N/A Requesting Data...3568568515</v>
        <stp/>
        <stp>BDP|15423205505001546707</stp>
        <tr r="CW1009" s="1"/>
      </tp>
      <tp t="s">
        <v>#N/A Requesting Data...3700918944</v>
        <stp/>
        <stp>BDP|10223007430916516402</stp>
        <tr r="CU712" s="1"/>
      </tp>
      <tp t="s">
        <v>#N/A N/A</v>
        <stp/>
        <stp>BDP|13694107150557355120</stp>
        <tr r="AQ508" s="1"/>
      </tp>
      <tp t="s">
        <v>#N/A Requesting Data...4237242067</v>
        <stp/>
        <stp>BDP|11500521471744601678</stp>
        <tr r="CT32" s="1"/>
      </tp>
      <tp t="s">
        <v>#N/A N/A</v>
        <stp/>
        <stp>BDP|12448120032956050735</stp>
        <tr r="AS930" s="1"/>
      </tp>
      <tp t="s">
        <v>#N/A Requesting Data...4070072732</v>
        <stp/>
        <stp>BDP|11025456037814553305</stp>
        <tr r="CT94" s="1"/>
      </tp>
      <tp t="s">
        <v>#N/A Requesting Data...4231276163</v>
        <stp/>
        <stp>BDP|14624759153140047772</stp>
        <tr r="CU443" s="1"/>
      </tp>
      <tp t="s">
        <v>#N/A Requesting Data...4163275317</v>
        <stp/>
        <stp>BDP|11432204138496803731</stp>
        <tr r="CR1111" s="1"/>
      </tp>
      <tp t="s">
        <v>#N/A Requesting Data...4147050630</v>
        <stp/>
        <stp>BDP|13602734452582049204</stp>
        <tr r="CU488" s="1"/>
      </tp>
      <tp t="s">
        <v>#N/A N/A</v>
        <stp/>
        <stp>BDP|13575603047345650533</stp>
        <tr r="AQ252" s="1"/>
      </tp>
      <tp t="s">
        <v>#N/A N/A</v>
        <stp/>
        <stp>BDP|16740024210700600646</stp>
        <tr r="AS974" s="1"/>
      </tp>
      <tp t="s">
        <v>#N/A Requesting Data...3973368508</v>
        <stp/>
        <stp>BDP|14240706663713060763</stp>
        <tr r="CW778" s="1"/>
      </tp>
      <tp t="s">
        <v>#N/A Requesting Data...3667794676</v>
        <stp/>
        <stp>BDP|18195036292557087774</stp>
        <tr r="CU1087" s="1"/>
      </tp>
      <tp t="s">
        <v>#N/A Requesting Data...4117946456</v>
        <stp/>
        <stp>BDP|13225585698019000751</stp>
        <tr r="CW219" s="1"/>
      </tp>
      <tp t="s">
        <v>#N/A Requesting Data...3546759714</v>
        <stp/>
        <stp>BDP|15509489255853843670</stp>
        <tr r="CR740" s="1"/>
      </tp>
      <tp t="s">
        <v>#N/A Requesting Data...3932235094</v>
        <stp/>
        <stp>BDP|14610274345455408675</stp>
        <tr r="CR538" s="1"/>
      </tp>
      <tp t="s">
        <v>#N/A Requesting Data...3838692825</v>
        <stp/>
        <stp>BDP|13649126222046717767</stp>
        <tr r="CV975" s="1"/>
      </tp>
      <tp t="s">
        <v>#N/A Requesting Data...4262825212</v>
        <stp/>
        <stp>BDP|12922729188009593509</stp>
        <tr r="CR457" s="1"/>
      </tp>
      <tp t="s">
        <v>#N/A N/A</v>
        <stp/>
        <stp>BDP|13059216082299422118</stp>
        <tr r="AQ479" s="1"/>
      </tp>
      <tp t="s">
        <v>#N/A N/A</v>
        <stp/>
        <stp>BDP|16212538933173739231</stp>
        <tr r="AS1107" s="1"/>
      </tp>
      <tp t="s">
        <v>#N/A Requesting Data...3711180999</v>
        <stp/>
        <stp>BDP|15667295061979807900</stp>
        <tr r="CR253" s="1"/>
      </tp>
      <tp t="s">
        <v>#N/A Requesting Data...3861224021</v>
        <stp/>
        <stp>BDP|15583896023227037995</stp>
        <tr r="CT223" s="1"/>
      </tp>
      <tp t="s">
        <v>#N/A Requesting Data...3657544465</v>
        <stp/>
        <stp>BDP|17392921571419425127</stp>
        <tr r="CV168" s="1"/>
      </tp>
      <tp t="s">
        <v>#N/A N/A</v>
        <stp/>
        <stp>BDP|18048923755893409657</stp>
        <tr r="AS121" s="1"/>
      </tp>
      <tp t="s">
        <v>#N/A Requesting Data...3705765812</v>
        <stp/>
        <stp>BDP|17759233465817404536</stp>
        <tr r="CR558" s="1"/>
      </tp>
      <tp t="s">
        <v>#N/A N/A</v>
        <stp/>
        <stp>BDP|16725209326430154762</stp>
        <tr r="AS1022" s="1"/>
      </tp>
      <tp t="s">
        <v>#N/A N/A</v>
        <stp/>
        <stp>BDP|18134134831599627238</stp>
        <tr r="AR9" s="1"/>
      </tp>
      <tp t="s">
        <v>#N/A N/A</v>
        <stp/>
        <stp>BDP|13391665982254851894</stp>
        <tr r="AR775" s="1"/>
      </tp>
      <tp t="s">
        <v>#N/A N/A</v>
        <stp/>
        <stp>BDP|14296217752054551624</stp>
        <tr r="AS536" s="1"/>
      </tp>
      <tp t="s">
        <v>#N/A Requesting Data...4187020880</v>
        <stp/>
        <stp>BDP|17778173465599088837</stp>
        <tr r="CW629" s="1"/>
      </tp>
      <tp t="s">
        <v>#N/A Requesting Data...3734025673</v>
        <stp/>
        <stp>BDP|13981180819003650180</stp>
        <tr r="CS376" s="1"/>
      </tp>
      <tp t="s">
        <v>#N/A Requesting Data...3781474677</v>
        <stp/>
        <stp>BDP|13385080210165577683</stp>
        <tr r="CS880" s="1"/>
      </tp>
      <tp t="s">
        <v>#N/A Requesting Data...3790968522</v>
        <stp/>
        <stp>BDP|13003762437322195465</stp>
        <tr r="CU605" s="1"/>
      </tp>
      <tp t="s">
        <v>#N/A N/A</v>
        <stp/>
        <stp>BDP|16776247144850352120</stp>
        <tr r="AS1103" s="1"/>
      </tp>
      <tp t="s">
        <v>#N/A Requesting Data...4231771230</v>
        <stp/>
        <stp>BDP|14100257273594165408</stp>
        <tr r="CS400" s="1"/>
      </tp>
      <tp t="s">
        <v>#N/A N/A</v>
        <stp/>
        <stp>BDP|12553912276898659526</stp>
        <tr r="AS1193" s="1"/>
      </tp>
      <tp t="s">
        <v>#N/A N/A</v>
        <stp/>
        <stp>BDP|18059291922390828959</stp>
        <tr r="AS661" s="1"/>
      </tp>
      <tp t="s">
        <v>#N/A N/A</v>
        <stp/>
        <stp>BDP|14390495765515892213</stp>
        <tr r="AQ369" s="1"/>
      </tp>
      <tp t="s">
        <v>#N/A Requesting Data...4166600905</v>
        <stp/>
        <stp>BDP|17950484595279243204</stp>
        <tr r="CT155" s="1"/>
      </tp>
      <tp t="s">
        <v>#N/A Requesting Data...3713606877</v>
        <stp/>
        <stp>BDP|11578565322030210751</stp>
        <tr r="CS766" s="1"/>
      </tp>
      <tp t="s">
        <v>#N/A Requesting Data...3909607096</v>
        <stp/>
        <stp>BDP|12236616633185163372</stp>
        <tr r="CT1118" s="1"/>
      </tp>
      <tp t="s">
        <v>#N/A Requesting Data...3866231789</v>
        <stp/>
        <stp>BDP|14747786875193415682</stp>
        <tr r="CR588" s="1"/>
      </tp>
      <tp t="s">
        <v>#N/A Requesting Data...3916899457</v>
        <stp/>
        <stp>BDP|16610076618391767785</stp>
        <tr r="CR630" s="1"/>
      </tp>
      <tp t="s">
        <v>#N/A N/A</v>
        <stp/>
        <stp>BDP|10849503645770803037</stp>
        <tr r="AR407" s="1"/>
      </tp>
      <tp t="s">
        <v>#N/A Requesting Data...4110366437</v>
        <stp/>
        <stp>BDP|10292879392360700066</stp>
        <tr r="CW821" s="1"/>
      </tp>
      <tp t="s">
        <v>#N/A Requesting Data...4287376300</v>
        <stp/>
        <stp>BDP|16184419694859180334</stp>
        <tr r="CS817" s="1"/>
      </tp>
      <tp t="s">
        <v>#N/A Requesting Data...3958043735</v>
        <stp/>
        <stp>BDP|10652639822755074018</stp>
        <tr r="CR110" s="1"/>
      </tp>
      <tp t="s">
        <v>#N/A N/A</v>
        <stp/>
        <stp>BDP|11277845192310431166</stp>
        <tr r="AS367" s="1"/>
      </tp>
      <tp t="s">
        <v>#N/A Requesting Data...4249925489</v>
        <stp/>
        <stp>BDP|15594379784318564751</stp>
        <tr r="CS1146" s="1"/>
      </tp>
      <tp t="s">
        <v>#N/A Requesting Data...3977979309</v>
        <stp/>
        <stp>BDP|13661389437986645369</stp>
        <tr r="CS168" s="1"/>
      </tp>
      <tp t="s">
        <v>#N/A Requesting Data...3934156414</v>
        <stp/>
        <stp>BDP|16284891947095232970</stp>
        <tr r="CW776" s="1"/>
      </tp>
      <tp t="s">
        <v>#N/A Requesting Data...4216129970</v>
        <stp/>
        <stp>BDP|10094750482771625884</stp>
        <tr r="CT300" s="1"/>
      </tp>
      <tp t="s">
        <v>#N/A Requesting Data...3955921653</v>
        <stp/>
        <stp>BDP|15486055819734914684</stp>
        <tr r="CV934" s="1"/>
      </tp>
      <tp t="s">
        <v>#N/A N/A</v>
        <stp/>
        <stp>BDP|14693227888378524000</stp>
        <tr r="AR60" s="1"/>
      </tp>
      <tp t="s">
        <v>#N/A N/A</v>
        <stp/>
        <stp>BDP|13354289357322726023</stp>
        <tr r="AR303" s="1"/>
      </tp>
      <tp t="s">
        <v>#N/A N/A</v>
        <stp/>
        <stp>BDP|16912402010856764371</stp>
        <tr r="AS826" s="1"/>
      </tp>
      <tp t="s">
        <v>#N/A Requesting Data...4257399465</v>
        <stp/>
        <stp>BDP|16097743156976839433</stp>
        <tr r="CT815" s="1"/>
      </tp>
      <tp t="s">
        <v>#N/A N/A</v>
        <stp/>
        <stp>BDP|14287329502338292999</stp>
        <tr r="AR955" s="1"/>
      </tp>
      <tp t="s">
        <v>#N/A N/A</v>
        <stp/>
        <stp>BDP|12894062030721451638</stp>
        <tr r="AR772" s="1"/>
      </tp>
      <tp t="s">
        <v>#N/A Requesting Data...3933955798</v>
        <stp/>
        <stp>BDP|14790516371945944573</stp>
        <tr r="CU810" s="1"/>
      </tp>
      <tp t="s">
        <v>#N/A Requesting Data...4185537202</v>
        <stp/>
        <stp>BDP|17538658918396410059</stp>
        <tr r="CT787" s="1"/>
      </tp>
      <tp t="s">
        <v>#N/A Requesting Data...3981877063</v>
        <stp/>
        <stp>BDP|11320993490275453276</stp>
        <tr r="CS754" s="1"/>
      </tp>
      <tp t="s">
        <v>#N/A Requesting Data...3974248878</v>
        <stp/>
        <stp>BDP|11447066608466728143</stp>
        <tr r="CW971" s="1"/>
      </tp>
      <tp t="s">
        <v>#N/A N/A</v>
        <stp/>
        <stp>BDP|17801618226971350451</stp>
        <tr r="AQ952" s="1"/>
      </tp>
      <tp t="s">
        <v>#N/A Requesting Data...4248454217</v>
        <stp/>
        <stp>BDP|13956515321720880294</stp>
        <tr r="CT810" s="1"/>
      </tp>
      <tp t="s">
        <v>#N/A Requesting Data...4215823246</v>
        <stp/>
        <stp>BDP|12493682060517162352</stp>
        <tr r="CS679" s="1"/>
      </tp>
      <tp t="s">
        <v>#N/A Requesting Data...4046795454</v>
        <stp/>
        <stp>BDP|17855347314875474645</stp>
        <tr r="CV161" s="1"/>
      </tp>
      <tp t="s">
        <v>#N/A Requesting Data...4282390731</v>
        <stp/>
        <stp>BDP|12877291133856814320</stp>
        <tr r="CT1156" s="1"/>
      </tp>
      <tp t="s">
        <v>#N/A Requesting Data...4263235706</v>
        <stp/>
        <stp>BDP|15252098929374271584</stp>
        <tr r="CT43" s="1"/>
      </tp>
      <tp t="s">
        <v>#N/A Requesting Data...4287377802</v>
        <stp/>
        <stp>BDP|12105400115999928856</stp>
        <tr r="CR163" s="1"/>
      </tp>
      <tp t="s">
        <v>#N/A Requesting Data...4257077190</v>
        <stp/>
        <stp>BDP|13071825027067464899</stp>
        <tr r="CU106" s="1"/>
      </tp>
      <tp t="s">
        <v>#N/A Requesting Data...4190117548</v>
        <stp/>
        <stp>BDP|17648352409587738553</stp>
        <tr r="CS330" s="1"/>
      </tp>
      <tp t="s">
        <v>#N/A Requesting Data...4093312072</v>
        <stp/>
        <stp>BDP|14615145273755005190</stp>
        <tr r="CT336" s="1"/>
      </tp>
      <tp t="s">
        <v>#N/A N/A</v>
        <stp/>
        <stp>BDP|16692187250600295443</stp>
        <tr r="AQ1081" s="1"/>
      </tp>
      <tp t="s">
        <v>#N/A Requesting Data...4185655413</v>
        <stp/>
        <stp>BDP|10044970847008846300</stp>
        <tr r="CV720" s="1"/>
      </tp>
      <tp t="s">
        <v>#N/A Requesting Data...4279900081</v>
        <stp/>
        <stp>BDP|17139455099399273572</stp>
        <tr r="CU180" s="1"/>
      </tp>
      <tp t="s">
        <v>#N/A N/A</v>
        <stp/>
        <stp>BDP|11916124201676241007</stp>
        <tr r="AQ674" s="1"/>
      </tp>
      <tp t="s">
        <v>#N/A Requesting Data...4196083497</v>
        <stp/>
        <stp>BDP|15748332851487953240</stp>
        <tr r="CT462" s="1"/>
      </tp>
      <tp t="s">
        <v>#N/A Requesting Data...4101413633</v>
        <stp/>
        <stp>BDP|11072501739840184101</stp>
        <tr r="CR146" s="1"/>
      </tp>
      <tp t="s">
        <v>#N/A Requesting Data...4082440610</v>
        <stp/>
        <stp>BDP|13995315671271403059</stp>
        <tr r="CW694" s="1"/>
      </tp>
      <tp t="s">
        <v>#N/A Requesting Data...4258245971</v>
        <stp/>
        <stp>BDP|11053530337683924257</stp>
        <tr r="CT1181" s="1"/>
      </tp>
      <tp t="s">
        <v>#N/A Requesting Data...4133424500</v>
        <stp/>
        <stp>BDP|17084189937964294757</stp>
        <tr r="CT31" s="1"/>
      </tp>
      <tp t="s">
        <v>#N/A N/A</v>
        <stp/>
        <stp>BDP|12042445338622134152</stp>
        <tr r="AR774" s="1"/>
      </tp>
      <tp t="s">
        <v>#N/A N/A</v>
        <stp/>
        <stp>BDP|11851621118687816726</stp>
        <tr r="AS344" s="1"/>
      </tp>
      <tp t="s">
        <v>#N/A Requesting Data...4135986344</v>
        <stp/>
        <stp>BDP|10860265761692260057</stp>
        <tr r="CS1052" s="1"/>
      </tp>
      <tp t="s">
        <v>#N/A Requesting Data...4283868252</v>
        <stp/>
        <stp>BDP|11960863949839993270</stp>
        <tr r="CV119" s="1"/>
      </tp>
      <tp t="s">
        <v>#N/A Requesting Data...4082982790</v>
        <stp/>
        <stp>BDP|17295412477791856372</stp>
        <tr r="CU326" s="1"/>
      </tp>
      <tp t="s">
        <v>#N/A Requesting Data...4191150768</v>
        <stp/>
        <stp>BDP|17810611763468280936</stp>
        <tr r="CT416" s="1"/>
      </tp>
      <tp t="s">
        <v>#N/A N/A</v>
        <stp/>
        <stp>BDP|15533877688903115005</stp>
        <tr r="AR584" s="1"/>
      </tp>
      <tp t="s">
        <v>#N/A N/A</v>
        <stp/>
        <stp>BDP|10555413139768293940</stp>
        <tr r="AR835" s="1"/>
      </tp>
      <tp t="s">
        <v>#N/A Requesting Data...4261118949</v>
        <stp/>
        <stp>BDP|11916438544737117040</stp>
        <tr r="CU492" s="1"/>
      </tp>
      <tp t="s">
        <v>#N/A N/A</v>
        <stp/>
        <stp>BDP|14968706507116272378</stp>
        <tr r="AS961" s="1"/>
      </tp>
      <tp t="s">
        <v>#N/A Requesting Data...4247507173</v>
        <stp/>
        <stp>BDP|14533067511160188383</stp>
        <tr r="CT818" s="1"/>
      </tp>
      <tp t="s">
        <v>#N/A Requesting Data...4123845698</v>
        <stp/>
        <stp>BDP|17455413054367226789</stp>
        <tr r="CU775" s="1"/>
      </tp>
      <tp t="s">
        <v>#N/A Requesting Data...4173229678</v>
        <stp/>
        <stp>BDP|10838153812987460103</stp>
        <tr r="CW291" s="1"/>
      </tp>
      <tp t="s">
        <v>#N/A N/A</v>
        <stp/>
        <stp>BDP|17280744910426927149</stp>
        <tr r="AQ48" s="1"/>
      </tp>
      <tp t="s">
        <v>#N/A N/A</v>
        <stp/>
        <stp>BDP|10558339418360345468</stp>
        <tr r="AR516" s="1"/>
      </tp>
      <tp t="s">
        <v>#N/A Requesting Data...4227733957</v>
        <stp/>
        <stp>BDP|13254271519524140266</stp>
        <tr r="CV1032" s="1"/>
      </tp>
      <tp t="s">
        <v>#N/A N/A</v>
        <stp/>
        <stp>BDP|16432357183548964304</stp>
        <tr r="AQ998" s="1"/>
      </tp>
      <tp t="s">
        <v>#N/A N/A</v>
        <stp/>
        <stp>BDP|17943943597661942087</stp>
        <tr r="AS168" s="1"/>
      </tp>
      <tp t="s">
        <v>#N/A Requesting Data...4255995260</v>
        <stp/>
        <stp>BDP|10953502944420068764</stp>
        <tr r="CR338" s="1"/>
      </tp>
      <tp t="s">
        <v>#N/A Requesting Data...4215140201</v>
        <stp/>
        <stp>BDP|13334942607785229994</stp>
        <tr r="CR295" s="1"/>
      </tp>
      <tp t="s">
        <v>#N/A Requesting Data...4275314078</v>
        <stp/>
        <stp>BDP|17188785296487372879</stp>
        <tr r="CU256" s="1"/>
      </tp>
      <tp t="s">
        <v>#N/A N/A</v>
        <stp/>
        <stp>BDP|10812786809206283709</stp>
        <tr r="AR914" s="1"/>
      </tp>
      <tp t="s">
        <v>#N/A N/A</v>
        <stp/>
        <stp>BDP|17322630032802176689</stp>
        <tr r="AS735" s="1"/>
      </tp>
      <tp t="s">
        <v>#N/A Requesting Data...4175524970</v>
        <stp/>
        <stp>BDP|16581394722684650524</stp>
        <tr r="CV291" s="1"/>
      </tp>
      <tp t="s">
        <v>#N/A Requesting Data...4184189011</v>
        <stp/>
        <stp>BDP|14354526108372599562</stp>
        <tr r="CS323" s="1"/>
      </tp>
      <tp t="s">
        <v>#N/A N/A</v>
        <stp/>
        <stp>BDP|10848034895438780737</stp>
        <tr r="AQ1109" s="1"/>
      </tp>
      <tp t="s">
        <v>#N/A N/A</v>
        <stp/>
        <stp>BDP|11352191402136386014</stp>
        <tr r="AR259" s="1"/>
      </tp>
      <tp t="s">
        <v>#N/A Requesting Data...4201271978</v>
        <stp/>
        <stp>BDP|10125223669890310230</stp>
        <tr r="CV1059" s="1"/>
      </tp>
      <tp t="s">
        <v>#N/A N/A</v>
        <stp/>
        <stp>BDP|10678902398994131257</stp>
        <tr r="AS143" s="1"/>
      </tp>
      <tp t="s">
        <v>#N/A N/A</v>
        <stp/>
        <stp>BDP|15820373035705019608</stp>
        <tr r="AR1156" s="1"/>
      </tp>
      <tp t="s">
        <v>#N/A Requesting Data...4271194714</v>
        <stp/>
        <stp>BDP|11851778371701355671</stp>
        <tr r="CS550" s="1"/>
      </tp>
      <tp t="s">
        <v>#N/A Requesting Data...4283257277</v>
        <stp/>
        <stp>BDP|15445650873880109291</stp>
        <tr r="CU604" s="1"/>
      </tp>
      <tp t="s">
        <v>#N/A Requesting Data...4270486178</v>
        <stp/>
        <stp>BDP|10043719039385735750</stp>
        <tr r="CT21" s="1"/>
      </tp>
      <tp t="s">
        <v>#N/A Requesting Data...4282781193</v>
        <stp/>
        <stp>BDP|15840658075221316313</stp>
        <tr r="CW931" s="1"/>
      </tp>
      <tp t="s">
        <v>#N/A N/A</v>
        <stp/>
        <stp>BDP|16318393508363160094</stp>
        <tr r="AQ724" s="1"/>
      </tp>
      <tp t="s">
        <v>#N/A Requesting Data...4267876924</v>
        <stp/>
        <stp>BDP|17600267856640937651</stp>
        <tr r="CW498" s="1"/>
      </tp>
      <tp t="s">
        <v>#N/A Requesting Data...4265745264</v>
        <stp/>
        <stp>BDP|12332078768454586634</stp>
        <tr r="CT790" s="1"/>
      </tp>
      <tp t="s">
        <v>#N/A N/A</v>
        <stp/>
        <stp>BDP|15149133057581617691</stp>
        <tr r="AR348" s="1"/>
      </tp>
      <tp t="s">
        <v>#N/A Requesting Data...4267961329</v>
        <stp/>
        <stp>BDP|11464478619413013109</stp>
        <tr r="CT981" s="1"/>
      </tp>
      <tp t="s">
        <v>#N/A Requesting Data...4286144484</v>
        <stp/>
        <stp>BDP|16135772441341959246</stp>
        <tr r="CU686" s="1"/>
      </tp>
      <tp t="s">
        <v>#N/A Requesting Data...4290616820</v>
        <stp/>
        <stp>BDP|14620384156980588477</stp>
        <tr r="CT13" s="1"/>
      </tp>
      <tp t="s">
        <v>#N/A Requesting Data...4287778248</v>
        <stp/>
        <stp>BDP|14704565603903152499</stp>
        <tr r="CV641" s="1"/>
      </tp>
      <tp t="s">
        <v>#N/A N/A</v>
        <stp/>
        <stp>BDP|13069344371598663996</stp>
        <tr r="AQ474" s="1"/>
      </tp>
      <tp t="s">
        <v>#N/A Requesting Data...2775742055</v>
        <stp/>
        <stp>BDP|10109195137963243703</stp>
        <tr r="CS113" s="1"/>
      </tp>
      <tp t="s">
        <v>#N/A Requesting Data...3504885930</v>
        <stp/>
        <stp>BDP|10623066128522231678</stp>
        <tr r="CW1025" s="1"/>
      </tp>
      <tp t="s">
        <v>#N/A Requesting Data...3445597881</v>
        <stp/>
        <stp>BDP|15837302055675492044</stp>
        <tr r="CV345" s="1"/>
      </tp>
      <tp t="s">
        <v>#N/A Requesting Data...1891849952</v>
        <stp/>
        <stp>BDP|11793063054746134496</stp>
        <tr r="CS510" s="1"/>
      </tp>
      <tp t="s">
        <v>#N/A N/A</v>
        <stp/>
        <stp>BDP|12405433677854431394</stp>
        <tr r="AQ350" s="1"/>
      </tp>
      <tp t="s">
        <v>#N/A Requesting Data...1274550847</v>
        <stp/>
        <stp>BDP|18008834729381040570</stp>
        <tr r="CV672" s="1"/>
      </tp>
      <tp t="s">
        <v>#N/A Requesting Data...1715663322</v>
        <stp/>
        <stp>BDP|13942273852647073517</stp>
        <tr r="CT1034" s="1"/>
      </tp>
      <tp t="s">
        <v>#N/A Requesting Data...3665384886</v>
        <stp/>
        <stp>BDP|17808328071893635602</stp>
        <tr r="CS589" s="1"/>
      </tp>
      <tp t="s">
        <v>#N/A Requesting Data...1073167610</v>
        <stp/>
        <stp>BDP|14015252628055657767</stp>
        <tr r="CR504" s="1"/>
      </tp>
      <tp t="s">
        <v>#N/A Requesting Data...3895960680</v>
        <stp/>
        <stp>BDP|10479252878966749538</stp>
        <tr r="CV914" s="1"/>
      </tp>
      <tp t="s">
        <v>#N/A Requesting Data...3714146468</v>
        <stp/>
        <stp>BDP|16004077111586946726</stp>
        <tr r="CS190" s="1"/>
      </tp>
      <tp t="s">
        <v>#N/A Requesting Data...3635008896</v>
        <stp/>
        <stp>BDP|13328388619916908163</stp>
        <tr r="CW194" s="1"/>
      </tp>
      <tp t="s">
        <v>#N/A Requesting Data...2809784909</v>
        <stp/>
        <stp>BDP|14513686472480649340</stp>
        <tr r="CR194" s="1"/>
      </tp>
      <tp t="s">
        <v>#N/A N/A</v>
        <stp/>
        <stp>BDP|10623485110276664554</stp>
        <tr r="AR790" s="1"/>
      </tp>
      <tp t="s">
        <v>#N/A Requesting Data...4031396360</v>
        <stp/>
        <stp>BDP|15922464041313232011</stp>
        <tr r="CU337" s="1"/>
      </tp>
      <tp t="s">
        <v>#N/A Requesting Data...2037137182</v>
        <stp/>
        <stp>BDP|11924742144251470502</stp>
        <tr r="CR1116" s="1"/>
      </tp>
      <tp t="s">
        <v>#N/A Requesting Data...1960237103</v>
        <stp/>
        <stp>BDP|17906624332654045043</stp>
        <tr r="CR961" s="1"/>
      </tp>
      <tp t="s">
        <v>#N/A N/A</v>
        <stp/>
        <stp>BDP|16810242431609051804</stp>
        <tr r="AQ1156" s="1"/>
      </tp>
      <tp t="s">
        <v>#N/A Requesting Data...3439570179</v>
        <stp/>
        <stp>BDP|16848755266848517923</stp>
        <tr r="CU169" s="1"/>
      </tp>
      <tp t="s">
        <v>#N/A N/A</v>
        <stp/>
        <stp>BDP|11903590737421360088</stp>
        <tr r="AS234" s="1"/>
      </tp>
      <tp t="s">
        <v>#N/A Requesting Data...4121011924</v>
        <stp/>
        <stp>BDP|14831378359204244087</stp>
        <tr r="CW113" s="1"/>
      </tp>
      <tp t="s">
        <v>#N/A N/A</v>
        <stp/>
        <stp>BDP|12877674805804247646</stp>
        <tr r="AR144" s="1"/>
      </tp>
      <tp t="s">
        <v>#N/A Requesting Data...2638976816</v>
        <stp/>
        <stp>BDP|10462148011887864158</stp>
        <tr r="CU1101" s="1"/>
      </tp>
      <tp t="s">
        <v>#N/A Requesting Data...2483052248</v>
        <stp/>
        <stp>BDP|12015773271200390491</stp>
        <tr r="CW466" s="1"/>
      </tp>
      <tp t="s">
        <v>#N/A Requesting Data...1936397151</v>
        <stp/>
        <stp>BDP|16300479940081858103</stp>
        <tr r="CU524" s="1"/>
      </tp>
      <tp t="s">
        <v>#N/A Requesting Data...1931747636</v>
        <stp/>
        <stp>BDP|12858468286078706032</stp>
        <tr r="CV307" s="1"/>
      </tp>
      <tp t="s">
        <v>#N/A N/A</v>
        <stp/>
        <stp>BDP|14018627844823298388</stp>
        <tr r="AQ985" s="1"/>
      </tp>
      <tp t="s">
        <v>#N/A Requesting Data...3804302183</v>
        <stp/>
        <stp>BDP|12456631231424893524</stp>
        <tr r="CT1001" s="1"/>
      </tp>
      <tp t="s">
        <v>#N/A N/A</v>
        <stp/>
        <stp>BDP|17183427378230718200</stp>
        <tr r="AQ196" s="1"/>
      </tp>
      <tp t="s">
        <v>#N/A Requesting Data...1992770073</v>
        <stp/>
        <stp>BDP|11063256259825134517</stp>
        <tr r="CS1137" s="1"/>
      </tp>
      <tp t="s">
        <v>#N/A Requesting Data...1780568653</v>
        <stp/>
        <stp>BDP|13738434995938901042</stp>
        <tr r="CS15" s="1"/>
      </tp>
      <tp t="s">
        <v>#N/A Requesting Data...3118228817</v>
        <stp/>
        <stp>BDP|10137435489683354946</stp>
        <tr r="CV1154" s="1"/>
      </tp>
      <tp t="s">
        <v>#N/A Requesting Data...2999111237</v>
        <stp/>
        <stp>BDP|11375896093345318360</stp>
        <tr r="CV93" s="1"/>
      </tp>
      <tp t="s">
        <v>#N/A Requesting Data...2694364227</v>
        <stp/>
        <stp>BDP|17625105507322473290</stp>
        <tr r="CT775" s="1"/>
      </tp>
      <tp t="s">
        <v>#N/A N/A</v>
        <stp/>
        <stp>BDP|11097679704584634594</stp>
        <tr r="AR554" s="1"/>
      </tp>
      <tp t="s">
        <v>#N/A N/A</v>
        <stp/>
        <stp>BDP|16889338949627971073</stp>
        <tr r="AR17" s="1"/>
      </tp>
      <tp t="s">
        <v>#N/A N/A</v>
        <stp/>
        <stp>BDP|16867446950395329430</stp>
        <tr r="AS172" s="1"/>
      </tp>
      <tp t="s">
        <v>#N/A Requesting Data...2622776760</v>
        <stp/>
        <stp>BDP|17720077277017239197</stp>
        <tr r="CW592" s="1"/>
      </tp>
      <tp t="s">
        <v>#N/A Requesting Data...1959811077</v>
        <stp/>
        <stp>BDP|11100087730377070352</stp>
        <tr r="CW679" s="1"/>
      </tp>
      <tp t="s">
        <v>#N/A N/A</v>
        <stp/>
        <stp>BDP|12155905321286424980</stp>
        <tr r="AS87" s="1"/>
      </tp>
      <tp t="s">
        <v>#N/A Requesting Data...2212988685</v>
        <stp/>
        <stp>BDP|17092973105130644888</stp>
        <tr r="CS37" s="1"/>
      </tp>
      <tp t="s">
        <v>#N/A Requesting Data...3325954464</v>
        <stp/>
        <stp>BDP|12362561400600891122</stp>
        <tr r="CW989" s="1"/>
      </tp>
      <tp t="s">
        <v>#N/A Requesting Data...2142132860</v>
        <stp/>
        <stp>BDP|10304852059659096204</stp>
        <tr r="CW1037" s="1"/>
      </tp>
      <tp t="s">
        <v>#N/A Requesting Data...2122210439</v>
        <stp/>
        <stp>BDP|14090805491532986179</stp>
        <tr r="CV99" s="1"/>
      </tp>
      <tp t="s">
        <v>#N/A N/A</v>
        <stp/>
        <stp>BDP|15228683771751095341</stp>
        <tr r="AS103" s="1"/>
      </tp>
      <tp t="s">
        <v>#N/A N/A</v>
        <stp/>
        <stp>BDP|15136168523234303484</stp>
        <tr r="AR1160" s="1"/>
      </tp>
      <tp t="s">
        <v>#N/A N/A</v>
        <stp/>
        <stp>BDP|17614697219381889711</stp>
        <tr r="AS366" s="1"/>
      </tp>
      <tp t="s">
        <v>#N/A N/A</v>
        <stp/>
        <stp>BDP|13025564568730141606</stp>
        <tr r="AQ374" s="1"/>
      </tp>
      <tp t="s">
        <v>#N/A Requesting Data...3350763391</v>
        <stp/>
        <stp>BDP|11271350733587324082</stp>
        <tr r="CW287" s="1"/>
      </tp>
      <tp t="s">
        <v>#N/A Requesting Data...1560729478</v>
        <stp/>
        <stp>BDP|17701773880886804879</stp>
        <tr r="CS97" s="1"/>
      </tp>
      <tp t="s">
        <v>#N/A Requesting Data...2143158300</v>
        <stp/>
        <stp>BDP|11326396805127455341</stp>
        <tr r="CT804" s="1"/>
      </tp>
      <tp t="s">
        <v>#N/A Requesting Data...3910816829</v>
        <stp/>
        <stp>BDP|10297460608433053139</stp>
        <tr r="CW1027" s="1"/>
      </tp>
      <tp t="s">
        <v>#N/A Requesting Data...1718798292</v>
        <stp/>
        <stp>BDP|13384552538815652677</stp>
        <tr r="CS951" s="1"/>
      </tp>
      <tp t="s">
        <v>#N/A N/A</v>
        <stp/>
        <stp>BDP|17723447760046962553</stp>
        <tr r="AR94" s="1"/>
      </tp>
      <tp t="s">
        <v>#N/A Requesting Data...1764582600</v>
        <stp/>
        <stp>BDP|17741298481189883282</stp>
        <tr r="CV143" s="1"/>
      </tp>
      <tp t="s">
        <v>#N/A N/A</v>
        <stp/>
        <stp>BDP|15581326511452949308</stp>
        <tr r="AQ35" s="1"/>
      </tp>
      <tp t="s">
        <v>#N/A Requesting Data...4028075406</v>
        <stp/>
        <stp>BDP|12748617572311959423</stp>
        <tr r="CS637" s="1"/>
      </tp>
      <tp t="s">
        <v>#N/A Requesting Data...2767102894</v>
        <stp/>
        <stp>BDP|13533613219014421664</stp>
        <tr r="CU508" s="1"/>
      </tp>
      <tp t="s">
        <v>#N/A N/A</v>
        <stp/>
        <stp>BDP|11053747864506614093</stp>
        <tr r="AR383" s="1"/>
      </tp>
      <tp t="s">
        <v>#N/A Requesting Data...3808939421</v>
        <stp/>
        <stp>BDP|11186113068989249952</stp>
        <tr r="CW576" s="1"/>
      </tp>
      <tp t="s">
        <v>#N/A N/A</v>
        <stp/>
        <stp>BDP|12488582601719632854</stp>
        <tr r="AQ967" s="1"/>
      </tp>
      <tp t="s">
        <v>#N/A Requesting Data...4268574839</v>
        <stp/>
        <stp>BDP|16805138441076430303</stp>
        <tr r="CW471" s="1"/>
      </tp>
      <tp t="s">
        <v>#N/A N/A</v>
        <stp/>
        <stp>BDP|18393626885386376694</stp>
        <tr r="AR423" s="1"/>
      </tp>
      <tp t="s">
        <v>#N/A Requesting Data...2710653038</v>
        <stp/>
        <stp>BDP|12088463735907958448</stp>
        <tr r="CW421" s="1"/>
      </tp>
      <tp t="s">
        <v>#N/A Requesting Data...2283009119</v>
        <stp/>
        <stp>BDP|17680280012211273301</stp>
        <tr r="CW55" s="1"/>
      </tp>
      <tp t="s">
        <v>#N/A Requesting Data...2093488584</v>
        <stp/>
        <stp>BDP|10328185631050156451</stp>
        <tr r="CT688" s="1"/>
      </tp>
      <tp t="s">
        <v>#N/A N/A</v>
        <stp/>
        <stp>BDP|14043552828404314101</stp>
        <tr r="AS505" s="1"/>
      </tp>
      <tp t="s">
        <v>#N/A Requesting Data...3510860033</v>
        <stp/>
        <stp>BDP|11769927588086307003</stp>
        <tr r="CV249" s="1"/>
      </tp>
      <tp t="s">
        <v>#N/A Requesting Data...4005482465</v>
        <stp/>
        <stp>BDP|17240289935382392227</stp>
        <tr r="CR1003" s="1"/>
      </tp>
      <tp t="s">
        <v>#N/A Requesting Data...1936000778</v>
        <stp/>
        <stp>BDP|11622674808389270852</stp>
        <tr r="CS571" s="1"/>
      </tp>
      <tp t="s">
        <v>#N/A Requesting Data...4164244154</v>
        <stp/>
        <stp>BDP|14313142379483715771</stp>
        <tr r="CW222" s="1"/>
      </tp>
      <tp t="s">
        <v>#N/A N/A</v>
        <stp/>
        <stp>BDP|16416960140448933550</stp>
        <tr r="AQ649" s="1"/>
      </tp>
      <tp t="s">
        <v>#N/A Requesting Data...2453235143</v>
        <stp/>
        <stp>BDP|13904554945441477532</stp>
        <tr r="CV601" s="1"/>
      </tp>
      <tp t="s">
        <v>#N/A N/A</v>
        <stp/>
        <stp>BDP|17931853487464184549</stp>
        <tr r="AR915" s="1"/>
      </tp>
      <tp t="s">
        <v>#N/A Requesting Data...3566575330</v>
        <stp/>
        <stp>BDP|17369878914891763994</stp>
        <tr r="CW617" s="1"/>
      </tp>
      <tp t="s">
        <v>#N/A Requesting Data...2983169350</v>
        <stp/>
        <stp>BDP|16562545154346871633</stp>
        <tr r="CT38" s="1"/>
      </tp>
      <tp t="s">
        <v>#N/A N/A</v>
        <stp/>
        <stp>BDP|17501135317864228524</stp>
        <tr r="AR873" s="1"/>
      </tp>
      <tp t="s">
        <v>#N/A Requesting Data...2731585383</v>
        <stp/>
        <stp>BDP|11862969357209912217</stp>
        <tr r="CT625" s="1"/>
      </tp>
      <tp t="s">
        <v>#N/A Requesting Data...2251136126</v>
        <stp/>
        <stp>BDP|17745229811641020353</stp>
        <tr r="CR1020" s="1"/>
      </tp>
      <tp t="s">
        <v>#N/A Requesting Data...3164713882</v>
        <stp/>
        <stp>BDP|12299444142320431417</stp>
        <tr r="CV584" s="1"/>
      </tp>
      <tp t="s">
        <v>#N/A N/A</v>
        <stp/>
        <stp>BDP|14071845925968688069</stp>
        <tr r="AS1141" s="1"/>
      </tp>
      <tp t="s">
        <v>#N/A Requesting Data...1841371444</v>
        <stp/>
        <stp>BDP|10568684008832407202</stp>
        <tr r="CV837" s="1"/>
      </tp>
      <tp t="s">
        <v>#N/A Requesting Data...3060851854</v>
        <stp/>
        <stp>BDP|18082063387673931591</stp>
        <tr r="CW180" s="1"/>
      </tp>
      <tp t="s">
        <v>#N/A Requesting Data...2850435253</v>
        <stp/>
        <stp>BDP|11413053484946102954</stp>
        <tr r="CR803" s="1"/>
      </tp>
      <tp t="s">
        <v>#N/A N/A</v>
        <stp/>
        <stp>BDP|12105800556990635907</stp>
        <tr r="AQ348" s="1"/>
      </tp>
      <tp t="s">
        <v>#N/A N/A</v>
        <stp/>
        <stp>BDP|15516813425199782078</stp>
        <tr r="AS213" s="1"/>
      </tp>
      <tp t="s">
        <v>#N/A Requesting Data...3848819240</v>
        <stp/>
        <stp>BDP|16146562236136567052</stp>
        <tr r="CV21" s="1"/>
      </tp>
      <tp t="s">
        <v>#N/A N/A</v>
        <stp/>
        <stp>BDP|15262387269230241604</stp>
        <tr r="AS940" s="1"/>
      </tp>
      <tp t="s">
        <v>#N/A Requesting Data...3813820692</v>
        <stp/>
        <stp>BDP|16552271372496943386</stp>
        <tr r="CS807" s="1"/>
      </tp>
      <tp t="s">
        <v>#N/A Requesting Data...3937179176</v>
        <stp/>
        <stp>BDP|15060282036192718086</stp>
        <tr r="CS279" s="1"/>
      </tp>
      <tp t="s">
        <v>#N/A N/A</v>
        <stp/>
        <stp>BDP|13749450839733267184</stp>
        <tr r="AS221" s="1"/>
      </tp>
      <tp t="s">
        <v>#N/A Requesting Data...3113186350</v>
        <stp/>
        <stp>BDP|12599068220423018524</stp>
        <tr r="CU1006" s="1"/>
      </tp>
      <tp t="s">
        <v>#N/A Requesting Data...3732956302</v>
        <stp/>
        <stp>BDP|10304204766255206766</stp>
        <tr r="CW524" s="1"/>
      </tp>
      <tp t="s">
        <v>#N/A Requesting Data...3128095393</v>
        <stp/>
        <stp>BDP|14511142649336161181</stp>
        <tr r="CU779" s="1"/>
      </tp>
      <tp t="s">
        <v>#N/A Requesting Data...2447230975</v>
        <stp/>
        <stp>BDP|15314360665296405055</stp>
        <tr r="CT792" s="1"/>
      </tp>
      <tp t="s">
        <v>#N/A N/A</v>
        <stp/>
        <stp>BDP|14558279657804729133</stp>
        <tr r="AS1023" s="1"/>
      </tp>
      <tp t="s">
        <v>#N/A Requesting Data...4260915587</v>
        <stp/>
        <stp>BDP|17329626941425477653</stp>
        <tr r="CR42" s="1"/>
      </tp>
      <tp t="s">
        <v>#N/A Requesting Data...3062077491</v>
        <stp/>
        <stp>BDP|15961288750273614776</stp>
        <tr r="CV287" s="1"/>
      </tp>
      <tp t="s">
        <v>#N/A Requesting Data...3301600836</v>
        <stp/>
        <stp>BDP|16780106653493129752</stp>
        <tr r="CU462" s="1"/>
      </tp>
      <tp t="s">
        <v>#N/A N/A</v>
        <stp/>
        <stp>BDP|14251272505089076909</stp>
        <tr r="AS1209" s="1"/>
      </tp>
      <tp t="s">
        <v>#N/A Requesting Data...3479351559</v>
        <stp/>
        <stp>BDP|17771970991529222838</stp>
        <tr r="CS164" s="1"/>
      </tp>
      <tp t="s">
        <v>#N/A Requesting Data...2081124732</v>
        <stp/>
        <stp>BDP|17733693871778976868</stp>
        <tr r="CS702" s="1"/>
      </tp>
      <tp t="s">
        <v>#N/A Requesting Data...3603031642</v>
        <stp/>
        <stp>BDP|16660800050029692407</stp>
        <tr r="CV447" s="1"/>
      </tp>
      <tp t="s">
        <v>#N/A Requesting Data...3239750083</v>
        <stp/>
        <stp>BDP|13781842760808034339</stp>
        <tr r="CR821" s="1"/>
      </tp>
      <tp t="s">
        <v>#N/A Requesting Data...3017800349</v>
        <stp/>
        <stp>BDP|16199591819731916580</stp>
        <tr r="CR207" s="1"/>
      </tp>
      <tp t="s">
        <v>#N/A N/A</v>
        <stp/>
        <stp>BDP|17588539314981540472</stp>
        <tr r="AS1008" s="1"/>
      </tp>
      <tp t="s">
        <v>#N/A N/A</v>
        <stp/>
        <stp>BDP|17172919478377985817</stp>
        <tr r="AS343" s="1"/>
      </tp>
      <tp t="s">
        <v>#N/A Requesting Data...3111946431</v>
        <stp/>
        <stp>BDP|11922716979155752261</stp>
        <tr r="CT393" s="1"/>
      </tp>
      <tp t="s">
        <v>#N/A Requesting Data...3882270710</v>
        <stp/>
        <stp>BDP|10979589870991457553</stp>
        <tr r="CT545" s="1"/>
      </tp>
      <tp t="s">
        <v>#N/A N/A</v>
        <stp/>
        <stp>BDP|18265875221291008540</stp>
        <tr r="AQ891" s="1"/>
      </tp>
      <tp t="s">
        <v>#N/A N/A</v>
        <stp/>
        <stp>BDP|11795889734304956826</stp>
        <tr r="AS289" s="1"/>
      </tp>
      <tp t="s">
        <v>#N/A Requesting Data...3426122481</v>
        <stp/>
        <stp>BDP|12917840449188720035</stp>
        <tr r="CR720" s="1"/>
      </tp>
      <tp t="s">
        <v>#N/A Requesting Data...3312483922</v>
        <stp/>
        <stp>BDP|15019783123506398089</stp>
        <tr r="CS704" s="1"/>
      </tp>
      <tp t="s">
        <v>#N/A Requesting Data...2957387604</v>
        <stp/>
        <stp>BDP|15726065729375165495</stp>
        <tr r="CW593" s="1"/>
      </tp>
      <tp t="s">
        <v>#N/A Requesting Data...2517259783</v>
        <stp/>
        <stp>BDP|14098779191704791818</stp>
        <tr r="CR864" s="1"/>
      </tp>
      <tp t="s">
        <v>#N/A N/A</v>
        <stp/>
        <stp>BDP|11453667786411060844</stp>
        <tr r="AS61" s="1"/>
      </tp>
      <tp t="s">
        <v>#N/A Requesting Data...3716713361</v>
        <stp/>
        <stp>BDP|14090646796565216830</stp>
        <tr r="CR904" s="1"/>
      </tp>
      <tp t="s">
        <v>#N/A Requesting Data...3778672777</v>
        <stp/>
        <stp>BDP|15428750109192319688</stp>
        <tr r="CR40" s="1"/>
      </tp>
      <tp t="s">
        <v>#N/A Requesting Data...2365472183</v>
        <stp/>
        <stp>BDP|16802044891848929174</stp>
        <tr r="CS465" s="1"/>
      </tp>
      <tp t="s">
        <v>#N/A N/A</v>
        <stp/>
        <stp>BDP|13114189579142405176</stp>
        <tr r="AR40" s="1"/>
      </tp>
      <tp t="s">
        <v>#N/A Requesting Data...3274379118</v>
        <stp/>
        <stp>BDP|10224451854491108619</stp>
        <tr r="CV389" s="1"/>
      </tp>
      <tp t="s">
        <v>#N/A N/A</v>
        <stp/>
        <stp>BDP|14538609340456087668</stp>
        <tr r="AQ784" s="1"/>
      </tp>
      <tp t="s">
        <v>#N/A N/A</v>
        <stp/>
        <stp>BDP|10880196571348113822</stp>
        <tr r="AS1197" s="1"/>
      </tp>
      <tp t="s">
        <v>#N/A Requesting Data...3629423822</v>
        <stp/>
        <stp>BDP|13124217041796135532</stp>
        <tr r="CW806" s="1"/>
      </tp>
      <tp t="s">
        <v>#N/A N/A</v>
        <stp/>
        <stp>BDP|14467367141482536755</stp>
        <tr r="AQ241" s="1"/>
      </tp>
      <tp t="s">
        <v>#N/A Requesting Data...2584428461</v>
        <stp/>
        <stp>BDP|15627710253415069472</stp>
        <tr r="CW5" s="1"/>
      </tp>
      <tp t="s">
        <v>#N/A Requesting Data...3654771559</v>
        <stp/>
        <stp>BDP|16560469884434693820</stp>
        <tr r="CV187" s="1"/>
      </tp>
      <tp t="s">
        <v>#N/A Requesting Data...3865363851</v>
        <stp/>
        <stp>BDP|18136622470699173611</stp>
        <tr r="CS1098" s="1"/>
      </tp>
      <tp t="s">
        <v>#N/A Requesting Data...2341031521</v>
        <stp/>
        <stp>BDP|12274445481568204066</stp>
        <tr r="CV271" s="1"/>
      </tp>
      <tp t="s">
        <v>#N/A N/A</v>
        <stp/>
        <stp>BDP|15794747050712389331</stp>
        <tr r="AS980" s="1"/>
      </tp>
      <tp t="s">
        <v>#N/A Requesting Data...3872354101</v>
        <stp/>
        <stp>BDP|15974176390853508889</stp>
        <tr r="CU126" s="1"/>
      </tp>
      <tp t="s">
        <v>#N/A N/A</v>
        <stp/>
        <stp>BDP|15361314440323941785</stp>
        <tr r="AQ439" s="1"/>
      </tp>
      <tp t="s">
        <v>#N/A Requesting Data...3940366275</v>
        <stp/>
        <stp>BDP|15373679166285998685</stp>
        <tr r="CS335" s="1"/>
      </tp>
      <tp t="s">
        <v>#N/A Requesting Data...2552661789</v>
        <stp/>
        <stp>BDP|12117384953587850512</stp>
        <tr r="CR1117" s="1"/>
      </tp>
      <tp t="s">
        <v>#N/A N/A</v>
        <stp/>
        <stp>BDP|15666082304734021797</stp>
        <tr r="AQ383" s="1"/>
      </tp>
      <tp t="s">
        <v>#N/A N/A</v>
        <stp/>
        <stp>BDP|13571855227798421702</stp>
        <tr r="AQ780" s="1"/>
      </tp>
      <tp t="s">
        <v>#N/A N/A</v>
        <stp/>
        <stp>BDP|11072540235567321615</stp>
        <tr r="AR603" s="1"/>
      </tp>
      <tp t="s">
        <v>#N/A Requesting Data...2490579310</v>
        <stp/>
        <stp>BDP|17518931395575005401</stp>
        <tr r="CR148" s="1"/>
      </tp>
      <tp t="s">
        <v>#N/A Requesting Data...3514083009</v>
        <stp/>
        <stp>BDP|17563868348994148997</stp>
        <tr r="CS358" s="1"/>
      </tp>
      <tp t="s">
        <v>#N/A Requesting Data...2624697337</v>
        <stp/>
        <stp>BDP|10987016416420978757</stp>
        <tr r="CT1025" s="1"/>
      </tp>
      <tp t="s">
        <v>#N/A N/A</v>
        <stp/>
        <stp>BDP|14841845998647188475</stp>
        <tr r="AS739" s="1"/>
      </tp>
      <tp t="s">
        <v>#N/A N/A</v>
        <stp/>
        <stp>BDP|17365955090151326079</stp>
        <tr r="AS929" s="1"/>
      </tp>
      <tp t="s">
        <v>#N/A N/A</v>
        <stp/>
        <stp>BDP|15895655332423903547</stp>
        <tr r="AQ779" s="1"/>
      </tp>
      <tp t="s">
        <v>#N/A Requesting Data...3747780145</v>
        <stp/>
        <stp>BDP|12379271526060624467</stp>
        <tr r="CV1066" s="1"/>
      </tp>
      <tp t="s">
        <v>#N/A Requesting Data...2629300503</v>
        <stp/>
        <stp>BDP|13457330153501637200</stp>
        <tr r="CT1046" s="1"/>
      </tp>
      <tp t="s">
        <v>#N/A Requesting Data...2643029936</v>
        <stp/>
        <stp>BDP|10570778448943017685</stp>
        <tr r="CT407" s="1"/>
      </tp>
      <tp t="s">
        <v>#N/A Requesting Data...2931737337</v>
        <stp/>
        <stp>BDP|11304666711722477224</stp>
        <tr r="CU708" s="1"/>
      </tp>
      <tp t="s">
        <v>#N/A Requesting Data...3635284425</v>
        <stp/>
        <stp>BDP|13304050154851314138</stp>
        <tr r="CW798" s="1"/>
      </tp>
      <tp t="s">
        <v>#N/A N/A</v>
        <stp/>
        <stp>BDP|15137696734335647383</stp>
        <tr r="AR1027" s="1"/>
      </tp>
      <tp t="s">
        <v>#N/A N/A</v>
        <stp/>
        <stp>BDP|17077395167256823243</stp>
        <tr r="AS580" s="1"/>
      </tp>
      <tp t="s">
        <v>#N/A Requesting Data...3612577720</v>
        <stp/>
        <stp>BDP|11246061035647331301</stp>
        <tr r="CW902" s="1"/>
      </tp>
      <tp t="s">
        <v>#N/A Requesting Data...4212309584</v>
        <stp/>
        <stp>BDP|13958237832552877621</stp>
        <tr r="CW95" s="1"/>
      </tp>
      <tp t="s">
        <v>#N/A N/A</v>
        <stp/>
        <stp>BDP|11768727313669557815</stp>
        <tr r="AS676" s="1"/>
      </tp>
      <tp t="s">
        <v>#N/A N/A</v>
        <stp/>
        <stp>BDP|16291579646278075912</stp>
        <tr r="AS534" s="1"/>
      </tp>
      <tp t="s">
        <v>#N/A Requesting Data...2917260282</v>
        <stp/>
        <stp>BDP|13009795249364121232</stp>
        <tr r="CV969" s="1"/>
      </tp>
      <tp t="s">
        <v>#N/A Requesting Data...2489656162</v>
        <stp/>
        <stp>BDP|18320335991506475273</stp>
        <tr r="CR404" s="1"/>
      </tp>
      <tp t="s">
        <v>#N/A N/A</v>
        <stp/>
        <stp>BDP|13811101561187833537</stp>
        <tr r="AQ606" s="1"/>
      </tp>
      <tp t="s">
        <v>#N/A Requesting Data...3570146598</v>
        <stp/>
        <stp>BDP|17265958258535582886</stp>
        <tr r="CW748" s="1"/>
      </tp>
      <tp t="s">
        <v>#N/A N/A</v>
        <stp/>
        <stp>BDP|13577618637373047362</stp>
        <tr r="AQ740" s="1"/>
      </tp>
      <tp t="s">
        <v>#N/A Requesting Data...4065493379</v>
        <stp/>
        <stp>BDP|14328199125718809925</stp>
        <tr r="CR1049" s="1"/>
      </tp>
      <tp t="s">
        <v>#N/A N/A</v>
        <stp/>
        <stp>BDP|15971982482831135377</stp>
        <tr r="AQ898" s="1"/>
      </tp>
      <tp t="s">
        <v>#N/A N/A</v>
        <stp/>
        <stp>BDP|14311661301494390025</stp>
        <tr r="AS195" s="1"/>
      </tp>
      <tp t="s">
        <v>#N/A N/A</v>
        <stp/>
        <stp>BDP|17069440694179796523</stp>
        <tr r="AS911" s="1"/>
      </tp>
      <tp t="s">
        <v>#N/A Requesting Data...3223372195</v>
        <stp/>
        <stp>BDP|16666000227231423305</stp>
        <tr r="CU963" s="1"/>
      </tp>
      <tp t="s">
        <v>#N/A Requesting Data...2762674018</v>
        <stp/>
        <stp>BDP|12660552602601037042</stp>
        <tr r="CW767" s="1"/>
      </tp>
      <tp t="s">
        <v>#N/A N/A</v>
        <stp/>
        <stp>BDP|13257816166188306333</stp>
        <tr r="AS1019" s="1"/>
      </tp>
      <tp t="s">
        <v>#N/A Requesting Data...2498888740</v>
        <stp/>
        <stp>BDP|11647716452031770475</stp>
        <tr r="CU1184" s="1"/>
      </tp>
      <tp t="s">
        <v>#N/A Requesting Data...3482459343</v>
        <stp/>
        <stp>BDP|16600420170186859594</stp>
        <tr r="CR242" s="1"/>
      </tp>
      <tp t="s">
        <v>#N/A Requesting Data...2565616831</v>
        <stp/>
        <stp>BDP|14524122636491113152</stp>
        <tr r="CV1043" s="1"/>
      </tp>
      <tp t="s">
        <v>#N/A Requesting Data...3747390928</v>
        <stp/>
        <stp>BDP|10944592222982204358</stp>
        <tr r="CV361" s="1"/>
      </tp>
      <tp t="s">
        <v>#N/A Requesting Data...3114418518</v>
        <stp/>
        <stp>BDP|18317140993210845690</stp>
        <tr r="CV29" s="1"/>
      </tp>
      <tp t="s">
        <v>#N/A N/A</v>
        <stp/>
        <stp>BDP|15278595774848253989</stp>
        <tr r="AS598" s="1"/>
      </tp>
      <tp t="s">
        <v>#N/A N/A</v>
        <stp/>
        <stp>BDP|11907905086074963236</stp>
        <tr r="AS1147" s="1"/>
      </tp>
      <tp t="s">
        <v>#N/A N/A</v>
        <stp/>
        <stp>BDP|14741559682817783829</stp>
        <tr r="AS1123" s="1"/>
      </tp>
      <tp t="s">
        <v>#N/A Requesting Data...3302869147</v>
        <stp/>
        <stp>BDP|16557411954434586513</stp>
        <tr r="CS911" s="1"/>
      </tp>
      <tp t="s">
        <v>#N/A Requesting Data...2948661272</v>
        <stp/>
        <stp>BDP|16022064024200675208</stp>
        <tr r="CW624" s="1"/>
      </tp>
      <tp t="s">
        <v>#N/A N/A</v>
        <stp/>
        <stp>BDP|17135522056734987584</stp>
        <tr r="AR1124" s="1"/>
      </tp>
      <tp t="s">
        <v>#N/A Requesting Data...2642402935</v>
        <stp/>
        <stp>BDP|17902706214736121189</stp>
        <tr r="CR529" s="1"/>
      </tp>
      <tp t="s">
        <v>#N/A N/A</v>
        <stp/>
        <stp>BDP|14238439366201760147</stp>
        <tr r="AS1104" s="1"/>
      </tp>
      <tp t="s">
        <v>#N/A Requesting Data...4070937035</v>
        <stp/>
        <stp>BDP|12994300241471570293</stp>
        <tr r="CW1041" s="1"/>
      </tp>
      <tp t="s">
        <v>#N/A N/A</v>
        <stp/>
        <stp>BDP|12520956847968554167</stp>
        <tr r="AR134" s="1"/>
      </tp>
      <tp t="s">
        <v>#N/A Requesting Data...2834910360</v>
        <stp/>
        <stp>BDP|11073262155864521422</stp>
        <tr r="CW1150" s="1"/>
      </tp>
      <tp t="s">
        <v>#N/A N/A</v>
        <stp/>
        <stp>BDP|12863618763830787493</stp>
        <tr r="AR362" s="1"/>
      </tp>
      <tp t="s">
        <v>#N/A N/A</v>
        <stp/>
        <stp>BDP|17644007071806724048</stp>
        <tr r="AQ287" s="1"/>
      </tp>
      <tp t="s">
        <v>#N/A Requesting Data...3238720589</v>
        <stp/>
        <stp>BDP|16022865905059421135</stp>
        <tr r="CS187" s="1"/>
      </tp>
      <tp t="s">
        <v>#N/A Requesting Data...3509330902</v>
        <stp/>
        <stp>BDP|17429132970611141622</stp>
        <tr r="CV144" s="1"/>
      </tp>
      <tp t="s">
        <v>#N/A N/A</v>
        <stp/>
        <stp>BDP|17427360096159175212</stp>
        <tr r="AR510" s="1"/>
      </tp>
      <tp t="s">
        <v>#N/A N/A</v>
        <stp/>
        <stp>BDP|16028720836246149210</stp>
        <tr r="AS149" s="1"/>
      </tp>
      <tp t="s">
        <v>#N/A Requesting Data...3465268010</v>
        <stp/>
        <stp>BDP|11325658059686915229</stp>
        <tr r="CS644" s="1"/>
      </tp>
      <tp t="s">
        <v>#N/A N/A</v>
        <stp/>
        <stp>BDP|16949494473414306740</stp>
        <tr r="AQ1208" s="1"/>
      </tp>
      <tp t="s">
        <v>#N/A Requesting Data...3344610308</v>
        <stp/>
        <stp>BDP|18250017083545162355</stp>
        <tr r="CS1107" s="1"/>
      </tp>
      <tp t="s">
        <v>#N/A Requesting Data...3387774348</v>
        <stp/>
        <stp>BDP|16230427325660527644</stp>
        <tr r="CW893" s="1"/>
      </tp>
      <tp t="s">
        <v>#N/A Requesting Data...3512721213</v>
        <stp/>
        <stp>BDP|12925277989898049602</stp>
        <tr r="CU1168" s="1"/>
      </tp>
      <tp t="s">
        <v>#N/A Requesting Data...3356093779</v>
        <stp/>
        <stp>BDP|10160583072295856149</stp>
        <tr r="CS436" s="1"/>
      </tp>
      <tp t="s">
        <v>#N/A Requesting Data...2913772118</v>
        <stp/>
        <stp>BDP|14223838976315055806</stp>
        <tr r="CR673" s="1"/>
      </tp>
      <tp t="s">
        <v>#N/A Requesting Data...2729028885</v>
        <stp/>
        <stp>BDP|16354693999417133858</stp>
        <tr r="CS780" s="1"/>
      </tp>
      <tp t="s">
        <v>#N/A Requesting Data...3912511833</v>
        <stp/>
        <stp>BDP|17998785500291737714</stp>
        <tr r="CV860" s="1"/>
      </tp>
      <tp t="s">
        <v>#N/A Requesting Data...3343179906</v>
        <stp/>
        <stp>BDP|16602357622787784610</stp>
        <tr r="CT822" s="1"/>
      </tp>
      <tp t="s">
        <v>#N/A N/A</v>
        <stp/>
        <stp>BDP|13409570817744597561</stp>
        <tr r="AS156" s="1"/>
      </tp>
      <tp t="s">
        <v>#N/A Requesting Data...2742255260</v>
        <stp/>
        <stp>BDP|16137322353987726107</stp>
        <tr r="CT699" s="1"/>
      </tp>
      <tp t="s">
        <v>#N/A N/A</v>
        <stp/>
        <stp>BDP|11504297049045420468</stp>
        <tr r="AS596" s="1"/>
      </tp>
      <tp t="s">
        <v>#N/A Requesting Data...3833925846</v>
        <stp/>
        <stp>BDP|17540523641263815398</stp>
        <tr r="CR1011" s="1"/>
      </tp>
      <tp t="s">
        <v>#N/A Requesting Data...3600174809</v>
        <stp/>
        <stp>BDP|18209942880247441858</stp>
        <tr r="CU769" s="1"/>
      </tp>
      <tp t="s">
        <v>#N/A Requesting Data...3384772262</v>
        <stp/>
        <stp>BDP|13161478662974209314</stp>
        <tr r="CW1181" s="1"/>
      </tp>
      <tp t="s">
        <v>#N/A Requesting Data...4018002046</v>
        <stp/>
        <stp>BDP|14198728223774425337</stp>
        <tr r="CV199" s="1"/>
      </tp>
      <tp t="s">
        <v>#N/A Requesting Data...4154673408</v>
        <stp/>
        <stp>BDP|17010504640747131762</stp>
        <tr r="CU271" s="1"/>
      </tp>
      <tp t="s">
        <v>#N/A Requesting Data...3596829489</v>
        <stp/>
        <stp>BDP|16023138438824994659</stp>
        <tr r="CW1187" s="1"/>
      </tp>
      <tp t="s">
        <v>#N/A Requesting Data...3667276991</v>
        <stp/>
        <stp>BDP|17860498164434693741</stp>
        <tr r="CR503" s="1"/>
      </tp>
      <tp t="s">
        <v>#N/A Requesting Data...3946780868</v>
        <stp/>
        <stp>BDP|12418370557753362100</stp>
        <tr r="CT653" s="1"/>
      </tp>
      <tp t="s">
        <v>#N/A Requesting Data...3376868352</v>
        <stp/>
        <stp>BDP|16132842650765573871</stp>
        <tr r="CS318" s="1"/>
      </tp>
      <tp t="s">
        <v>#N/A Requesting Data...4279377456</v>
        <stp/>
        <stp>BDP|14409686626982875458</stp>
        <tr r="CS109" s="1"/>
      </tp>
      <tp t="s">
        <v>#N/A Requesting Data...2982972031</v>
        <stp/>
        <stp>BDP|17214200052435113363</stp>
        <tr r="CT362" s="1"/>
      </tp>
      <tp t="s">
        <v>#N/A Requesting Data...3547625222</v>
        <stp/>
        <stp>BDP|11700840273688329043</stp>
        <tr r="CT408" s="1"/>
      </tp>
      <tp t="s">
        <v>#N/A N/A</v>
        <stp/>
        <stp>BDP|16549540415745425177</stp>
        <tr r="AQ790" s="1"/>
      </tp>
      <tp t="s">
        <v>#N/A Requesting Data...3845354337</v>
        <stp/>
        <stp>BDP|10003566603896099521</stp>
        <tr r="CR1074" s="1"/>
      </tp>
      <tp t="s">
        <v>#N/A Requesting Data...3689322814</v>
        <stp/>
        <stp>BDP|10474860797132535573</stp>
        <tr r="CV1027" s="1"/>
      </tp>
      <tp t="s">
        <v>#N/A N/A</v>
        <stp/>
        <stp>BDP|14094756578461240389</stp>
        <tr r="AS1065" s="1"/>
      </tp>
      <tp t="s">
        <v>#N/A Requesting Data...3778307304</v>
        <stp/>
        <stp>BDP|10776161082968138758</stp>
        <tr r="CW363" s="1"/>
      </tp>
      <tp t="s">
        <v>#N/A Requesting Data...3110994802</v>
        <stp/>
        <stp>BDP|18071919576678050809</stp>
        <tr r="CT1045" s="1"/>
      </tp>
      <tp t="s">
        <v>#N/A N/A</v>
        <stp/>
        <stp>BDP|18194667807938150079</stp>
        <tr r="AS1057" s="1"/>
      </tp>
      <tp t="s">
        <v>#N/A N/A</v>
        <stp/>
        <stp>BDP|11253719213194651502</stp>
        <tr r="AS41" s="1"/>
      </tp>
      <tp t="s">
        <v>#N/A Requesting Data...2925865604</v>
        <stp/>
        <stp>BDP|11184976292816256109</stp>
        <tr r="CU1014" s="1"/>
      </tp>
      <tp t="s">
        <v>#N/A N/A</v>
        <stp/>
        <stp>BDP|10164850194882732514</stp>
        <tr r="AQ554" s="1"/>
      </tp>
      <tp t="s">
        <v>#N/A N/A</v>
        <stp/>
        <stp>BDP|12650381104035421289</stp>
        <tr r="AS584" s="1"/>
      </tp>
      <tp t="s">
        <v>#N/A Requesting Data...3083377119</v>
        <stp/>
        <stp>BDP|12525160889515591890</stp>
        <tr r="CS1089" s="1"/>
      </tp>
      <tp t="s">
        <v>#N/A N/A</v>
        <stp/>
        <stp>BDP|10490587362007825202</stp>
        <tr r="AS653" s="1"/>
      </tp>
      <tp t="s">
        <v>#N/A Requesting Data...3665669862</v>
        <stp/>
        <stp>BDP|15725559724861595554</stp>
        <tr r="CS691" s="1"/>
      </tp>
      <tp t="s">
        <v>#N/A Requesting Data...3030145434</v>
        <stp/>
        <stp>BDP|14500141663897006244</stp>
        <tr r="CR441" s="1"/>
      </tp>
      <tp t="s">
        <v>#N/A Requesting Data...4180032882</v>
        <stp/>
        <stp>BDP|10997853700518303692</stp>
        <tr r="CV580" s="1"/>
      </tp>
      <tp t="s">
        <v>#N/A Requesting Data...3477398391</v>
        <stp/>
        <stp>BDP|14272069467383667737</stp>
        <tr r="CW495" s="1"/>
      </tp>
      <tp t="s">
        <v>#N/A Requesting Data...4042303052</v>
        <stp/>
        <stp>BDP|16452435650488684970</stp>
        <tr r="CW150" s="1"/>
      </tp>
      <tp t="s">
        <v>#N/A N/A</v>
        <stp/>
        <stp>BDP|12723897188023817787</stp>
        <tr r="AQ526" s="1"/>
      </tp>
      <tp t="s">
        <v>#N/A Requesting Data...3172926888</v>
        <stp/>
        <stp>BDP|14367412307712557465</stp>
        <tr r="CS163" s="1"/>
      </tp>
      <tp t="s">
        <v>#N/A Requesting Data...2988324848</v>
        <stp/>
        <stp>BDP|14406696892289803415</stp>
        <tr r="CR539" s="1"/>
      </tp>
      <tp t="s">
        <v>#N/A Requesting Data...4075315782</v>
        <stp/>
        <stp>BDP|13797186231864944312</stp>
        <tr r="CS232" s="1"/>
      </tp>
      <tp t="s">
        <v>#N/A Requesting Data...3573565967</v>
        <stp/>
        <stp>BDP|16182564870291906389</stp>
        <tr r="CR452" s="1"/>
      </tp>
      <tp t="s">
        <v>#N/A Requesting Data...3901969890</v>
        <stp/>
        <stp>BDP|11934621747251934434</stp>
        <tr r="CT279" s="1"/>
      </tp>
      <tp t="s">
        <v>#N/A Requesting Data...3611425218</v>
        <stp/>
        <stp>BDP|16594616130107188230</stp>
        <tr r="CR53" s="1"/>
      </tp>
      <tp t="s">
        <v>#N/A Requesting Data...3045752028</v>
        <stp/>
        <stp>BDP|11073914101397041962</stp>
        <tr r="CV819" s="1"/>
      </tp>
      <tp t="s">
        <v>#N/A N/A</v>
        <stp/>
        <stp>BDP|17343603850352729020</stp>
        <tr r="AS873" s="1"/>
      </tp>
      <tp t="s">
        <v>#N/A Requesting Data...3120318085</v>
        <stp/>
        <stp>BDP|15947091947085367225</stp>
        <tr r="CW857" s="1"/>
      </tp>
      <tp t="s">
        <v>#N/A Requesting Data...3548897844</v>
        <stp/>
        <stp>BDP|10934793004076769753</stp>
        <tr r="CT69" s="1"/>
      </tp>
      <tp t="s">
        <v>#N/A N/A</v>
        <stp/>
        <stp>BDP|13962514304264844421</stp>
        <tr r="AS1169" s="1"/>
      </tp>
      <tp t="s">
        <v>#N/A N/A</v>
        <stp/>
        <stp>BDP|12347610068805741043</stp>
        <tr r="AQ86" s="1"/>
      </tp>
      <tp t="s">
        <v>#N/A Requesting Data...3563525500</v>
        <stp/>
        <stp>BDP|14311689699128357487</stp>
        <tr r="CV79" s="1"/>
      </tp>
      <tp t="s">
        <v>#N/A Requesting Data...3174148552</v>
        <stp/>
        <stp>BDP|12653598107893581347</stp>
        <tr r="CW1140" s="1"/>
      </tp>
      <tp t="s">
        <v>#N/A N/A</v>
        <stp/>
        <stp>BDP|13593273579337641644</stp>
        <tr r="AQ135" s="1"/>
      </tp>
      <tp t="s">
        <v>#N/A N/A</v>
        <stp/>
        <stp>BDP|14526469274754877462</stp>
        <tr r="AR47" s="1"/>
      </tp>
      <tp t="s">
        <v>#N/A Requesting Data...3962256371</v>
        <stp/>
        <stp>BDP|15587387776367767153</stp>
        <tr r="CR1127" s="1"/>
      </tp>
      <tp t="s">
        <v>#N/A N/A</v>
        <stp/>
        <stp>BDP|18098972736080042587</stp>
        <tr r="AQ817" s="1"/>
      </tp>
      <tp t="s">
        <v>#N/A Requesting Data...4057760348</v>
        <stp/>
        <stp>BDP|17270519037120411691</stp>
        <tr r="CT1027" s="1"/>
      </tp>
      <tp t="s">
        <v>#N/A Requesting Data...3216071711</v>
        <stp/>
        <stp>BDP|10671135577809857831</stp>
        <tr r="CT88" s="1"/>
      </tp>
      <tp t="s">
        <v>#N/A Requesting Data...4087760712</v>
        <stp/>
        <stp>BDP|10837399527627642196</stp>
        <tr r="CW482" s="1"/>
      </tp>
      <tp t="s">
        <v>#N/A Requesting Data...4050012143</v>
        <stp/>
        <stp>BDP|14256647431117893167</stp>
        <tr r="CR133" s="1"/>
      </tp>
      <tp t="s">
        <v>#N/A Requesting Data...4032829506</v>
        <stp/>
        <stp>BDP|16272436613961201595</stp>
        <tr r="CU38" s="1"/>
      </tp>
      <tp t="s">
        <v>#N/A Requesting Data...4274058055</v>
        <stp/>
        <stp>BDP|11306277325386901018</stp>
        <tr r="CT95" s="1"/>
      </tp>
      <tp t="s">
        <v>#N/A N/A</v>
        <stp/>
        <stp>BDP|14437390617166334703</stp>
        <tr r="AQ81" s="1"/>
      </tp>
      <tp t="s">
        <v>#N/A Requesting Data...4059563856</v>
        <stp/>
        <stp>BDP|18068247554288854017</stp>
        <tr r="CV1193" s="1"/>
      </tp>
      <tp t="s">
        <v>#N/A Requesting Data...4238045072</v>
        <stp/>
        <stp>BDP|13441282410717685039</stp>
        <tr r="CU615" s="1"/>
      </tp>
      <tp t="s">
        <v>#N/A Requesting Data...3745100880</v>
        <stp/>
        <stp>BDP|12825729776070689534</stp>
        <tr r="CW1169" s="1"/>
      </tp>
      <tp t="s">
        <v>#N/A N/A</v>
        <stp/>
        <stp>BDP|17447714561286465793</stp>
        <tr r="AR593" s="1"/>
      </tp>
      <tp t="s">
        <v>#N/A N/A</v>
        <stp/>
        <stp>BDP|11369715545600805562</stp>
        <tr r="AR494" s="1"/>
      </tp>
      <tp t="s">
        <v>#N/A N/A</v>
        <stp/>
        <stp>BDP|11773295742213150342</stp>
        <tr r="AS211" s="1"/>
      </tp>
      <tp t="s">
        <v>#N/A N/A</v>
        <stp/>
        <stp>BDP|10310669187418385182</stp>
        <tr r="AR1148" s="1"/>
      </tp>
      <tp t="s">
        <v>#N/A Requesting Data...4234657349</v>
        <stp/>
        <stp>BDP|17470269478887189228</stp>
        <tr r="CS563" s="1"/>
      </tp>
      <tp t="s">
        <v>#N/A Requesting Data...4248706375</v>
        <stp/>
        <stp>BDP|10818897665580476992</stp>
        <tr r="CT586" s="1"/>
      </tp>
      <tp t="s">
        <v>#N/A Requesting Data...3892902655</v>
        <stp/>
        <stp>BDP|11455053285297592988</stp>
        <tr r="CT617" s="1"/>
      </tp>
      <tp t="s">
        <v>#N/A Requesting Data...3258739688</v>
        <stp/>
        <stp>BDP|11634025542290762287</stp>
        <tr r="CS478" s="1"/>
      </tp>
      <tp t="s">
        <v>#N/A N/A</v>
        <stp/>
        <stp>BDP|12928133001513442764</stp>
        <tr r="AQ146" s="1"/>
      </tp>
      <tp t="s">
        <v>#N/A N/A</v>
        <stp/>
        <stp>BDP|13940148620823282468</stp>
        <tr r="AS776" s="1"/>
      </tp>
      <tp t="s">
        <v>#N/A Requesting Data...3756151922</v>
        <stp/>
        <stp>BDP|12473487564614045316</stp>
        <tr r="CW1189" s="1"/>
      </tp>
      <tp t="s">
        <v>#N/A N/A</v>
        <stp/>
        <stp>BDP|17024788144084692728</stp>
        <tr r="AS878" s="1"/>
      </tp>
      <tp t="s">
        <v>#N/A Requesting Data...3367497500</v>
        <stp/>
        <stp>BDP|13010255756840349383</stp>
        <tr r="CW749" s="1"/>
      </tp>
      <tp t="s">
        <v>#N/A Requesting Data...3813168296</v>
        <stp/>
        <stp>BDP|14459208755702929603</stp>
        <tr r="CV647" s="1"/>
      </tp>
      <tp t="s">
        <v>#N/A N/A</v>
        <stp/>
        <stp>BDP|14371597095759647618</stp>
        <tr r="AQ87" s="1"/>
      </tp>
      <tp t="s">
        <v>#N/A N/A</v>
        <stp/>
        <stp>BDP|12483907097996305389</stp>
        <tr r="AQ306" s="1"/>
      </tp>
      <tp t="s">
        <v>#N/A Requesting Data...3458335243</v>
        <stp/>
        <stp>BDP|13377090077097487411</stp>
        <tr r="CT953" s="1"/>
      </tp>
      <tp t="s">
        <v>#N/A Requesting Data...3838801053</v>
        <stp/>
        <stp>BDP|15949834465969305544</stp>
        <tr r="CR524" s="1"/>
      </tp>
      <tp t="s">
        <v>#N/A N/A</v>
        <stp/>
        <stp>BDP|15682638219547012249</stp>
        <tr r="AS55" s="1"/>
      </tp>
      <tp t="s">
        <v>#N/A Requesting Data...4294912491</v>
        <stp/>
        <stp>BDP|10624787583631074958</stp>
        <tr r="CT1003" s="1"/>
      </tp>
      <tp t="s">
        <v>#N/A N/A</v>
        <stp/>
        <stp>BDP|12893607843811237616</stp>
        <tr r="AQ559" s="1"/>
      </tp>
      <tp t="s">
        <v>#N/A Requesting Data...4004078350</v>
        <stp/>
        <stp>BDP|17021107074474984258</stp>
        <tr r="CV492" s="1"/>
      </tp>
      <tp t="s">
        <v>#N/A Requesting Data...3657798970</v>
        <stp/>
        <stp>BDP|14836936223531333933</stp>
        <tr r="CW873" s="1"/>
      </tp>
      <tp t="s">
        <v>#N/A N/A</v>
        <stp/>
        <stp>BDP|16896440573363781105</stp>
        <tr r="AS526" s="1"/>
      </tp>
      <tp t="s">
        <v>#N/A N/A</v>
        <stp/>
        <stp>BDP|14107425254116958467</stp>
        <tr r="AQ745" s="1"/>
      </tp>
      <tp t="s">
        <v>#N/A N/A</v>
        <stp/>
        <stp>BDP|11479979249433295807</stp>
        <tr r="AS452" s="1"/>
      </tp>
      <tp t="s">
        <v>#N/A N/A</v>
        <stp/>
        <stp>BDP|12257158059136095761</stp>
        <tr r="AR292" s="1"/>
      </tp>
      <tp t="s">
        <v>#N/A Requesting Data...3915037076</v>
        <stp/>
        <stp>BDP|10546858958729312302</stp>
        <tr r="CW962" s="1"/>
      </tp>
      <tp t="s">
        <v>#N/A Requesting Data...3514090818</v>
        <stp/>
        <stp>BDP|17199949882889510891</stp>
        <tr r="CR1085" s="1"/>
      </tp>
      <tp t="s">
        <v>#N/A N/A</v>
        <stp/>
        <stp>BDP|14869070365564745168</stp>
        <tr r="AQ867" s="1"/>
      </tp>
      <tp t="s">
        <v>#N/A Requesting Data...4068940954</v>
        <stp/>
        <stp>BDP|11980041302591605722</stp>
        <tr r="CU757" s="1"/>
      </tp>
      <tp t="s">
        <v>#N/A Requesting Data...4175967417</v>
        <stp/>
        <stp>BDP|14501701923066995046</stp>
        <tr r="CU138" s="1"/>
      </tp>
      <tp t="s">
        <v>#N/A Requesting Data...3905026071</v>
        <stp/>
        <stp>BDP|17429204439839508833</stp>
        <tr r="CT1068" s="1"/>
      </tp>
      <tp t="s">
        <v>#N/A Requesting Data...3461328313</v>
        <stp/>
        <stp>BDP|17896846815919224008</stp>
        <tr r="CT528" s="1"/>
      </tp>
      <tp t="s">
        <v>#N/A Requesting Data...4138359158</v>
        <stp/>
        <stp>BDP|18197980862763779375</stp>
        <tr r="CT34" s="1"/>
      </tp>
      <tp t="s">
        <v>#N/A Requesting Data...4096429305</v>
        <stp/>
        <stp>BDP|18064590860149513575</stp>
        <tr r="CR540" s="1"/>
      </tp>
      <tp t="s">
        <v>#N/A N/A</v>
        <stp/>
        <stp>BDP|12991148600200327453</stp>
        <tr r="AR109" s="1"/>
      </tp>
      <tp t="s">
        <v>#N/A N/A</v>
        <stp/>
        <stp>BDP|15219635385075822977</stp>
        <tr r="AQ525" s="1"/>
      </tp>
      <tp t="s">
        <v>#N/A Requesting Data...4047522006</v>
        <stp/>
        <stp>BDP|14028894156498354677</stp>
        <tr r="CS255" s="1"/>
      </tp>
      <tp t="s">
        <v>#N/A Requesting Data...3876564367</v>
        <stp/>
        <stp>BDP|12828341566757118705</stp>
        <tr r="CW961" s="1"/>
      </tp>
      <tp t="s">
        <v>#N/A Requesting Data...4196846520</v>
        <stp/>
        <stp>BDP|12760643548580056702</stp>
        <tr r="CU34" s="1"/>
      </tp>
      <tp t="s">
        <v>#N/A N/A</v>
        <stp/>
        <stp>BDP|10320008313876367083</stp>
        <tr r="AS567" s="1"/>
      </tp>
      <tp t="s">
        <v>#N/A N/A</v>
        <stp/>
        <stp>BDP|11049885361968486066</stp>
        <tr r="AS31" s="1"/>
      </tp>
      <tp t="s">
        <v>#N/A Requesting Data...4247553359</v>
        <stp/>
        <stp>BDP|11623164559681621347</stp>
        <tr r="CV1173" s="1"/>
      </tp>
      <tp t="s">
        <v>#N/A Requesting Data...3498565366</v>
        <stp/>
        <stp>BDP|13979157597118905494</stp>
        <tr r="CU282" s="1"/>
      </tp>
      <tp t="s">
        <v>#N/A Requesting Data...4096511170</v>
        <stp/>
        <stp>BDP|15746065752193813404</stp>
        <tr r="CT415" s="1"/>
      </tp>
      <tp t="s">
        <v>#N/A N/A</v>
        <stp/>
        <stp>BDP|17069492042244819482</stp>
        <tr r="AQ963" s="1"/>
      </tp>
      <tp t="s">
        <v>#N/A N/A</v>
        <stp/>
        <stp>BDP|10854208341408081925</stp>
        <tr r="AQ742" s="1"/>
      </tp>
      <tp t="s">
        <v>#N/A N/A</v>
        <stp/>
        <stp>BDP|12302015790434854810</stp>
        <tr r="AR18" s="1"/>
      </tp>
      <tp t="s">
        <v>#N/A Requesting Data...3537675183</v>
        <stp/>
        <stp>BDP|16933222820461975089</stp>
        <tr r="CW1128" s="1"/>
      </tp>
      <tp t="s">
        <v>#N/A Requesting Data...4067438749</v>
        <stp/>
        <stp>BDP|15985944487246614564</stp>
        <tr r="CU1009" s="1"/>
      </tp>
      <tp t="s">
        <v>#N/A Requesting Data...3553742238</v>
        <stp/>
        <stp>BDP|12904094833371995707</stp>
        <tr r="CV131" s="1"/>
      </tp>
      <tp t="s">
        <v>#N/A N/A</v>
        <stp/>
        <stp>BDP|17925780629122389713</stp>
        <tr r="AR254" s="1"/>
      </tp>
      <tp t="s">
        <v>#N/A N/A</v>
        <stp/>
        <stp>BDP|12548368560809944903</stp>
        <tr r="AQ485" s="1"/>
      </tp>
      <tp t="s">
        <v>#N/A N/A</v>
        <stp/>
        <stp>BDP|13672649094559915259</stp>
        <tr r="AS139" s="1"/>
      </tp>
      <tp t="s">
        <v>#N/A Requesting Data...3952279293</v>
        <stp/>
        <stp>BDP|15190232711162184385</stp>
        <tr r="CW970" s="1"/>
      </tp>
      <tp t="s">
        <v>#N/A N/A</v>
        <stp/>
        <stp>BDP|12921319708036884025</stp>
        <tr r="AR1195" s="1"/>
      </tp>
      <tp t="s">
        <v>#N/A Requesting Data...3967084131</v>
        <stp/>
        <stp>BDP|18218682717741351945</stp>
        <tr r="CR416" s="1"/>
      </tp>
      <tp t="s">
        <v>#N/A N/A</v>
        <stp/>
        <stp>BDP|16774632362561555091</stp>
        <tr r="AS618" s="1"/>
      </tp>
      <tp t="s">
        <v>#N/A Requesting Data...4148336351</v>
        <stp/>
        <stp>BDP|15762629829147167103</stp>
        <tr r="CT220" s="1"/>
      </tp>
      <tp t="s">
        <v>#N/A Requesting Data...3844646942</v>
        <stp/>
        <stp>BDP|14572639450128356880</stp>
        <tr r="CW683" s="1"/>
      </tp>
      <tp t="s">
        <v>#N/A Requesting Data...3800127206</v>
        <stp/>
        <stp>BDP|15927205047817569360</stp>
        <tr r="CR559" s="1"/>
      </tp>
      <tp t="s">
        <v>#N/A Requesting Data...3969710761</v>
        <stp/>
        <stp>BDP|14630627239587894180</stp>
        <tr r="CW718" s="1"/>
      </tp>
      <tp t="s">
        <v>#N/A N/A</v>
        <stp/>
        <stp>BDP|17728316778933107725</stp>
        <tr r="AR287" s="1"/>
      </tp>
      <tp t="s">
        <v>#N/A Requesting Data...4179449212</v>
        <stp/>
        <stp>BDP|14071666768931051235</stp>
        <tr r="CS629" s="1"/>
      </tp>
      <tp t="s">
        <v>#N/A N/A</v>
        <stp/>
        <stp>BDP|16571113194371590886</stp>
        <tr r="AS1100" s="1"/>
      </tp>
      <tp t="s">
        <v>#N/A N/A</v>
        <stp/>
        <stp>BDP|17249476655040582184</stp>
        <tr r="AQ951" s="1"/>
      </tp>
      <tp t="s">
        <v>#N/A Requesting Data...4001258469</v>
        <stp/>
        <stp>BDP|15217654922641183796</stp>
        <tr r="CV1197" s="1"/>
      </tp>
      <tp t="s">
        <v>#N/A Requesting Data...4267470774</v>
        <stp/>
        <stp>BDP|11860733742935017041</stp>
        <tr r="CT109" s="1"/>
      </tp>
      <tp t="s">
        <v>#N/A Requesting Data...3776173504</v>
        <stp/>
        <stp>BDP|14030471238660739454</stp>
        <tr r="CS234" s="1"/>
      </tp>
      <tp t="s">
        <v>#N/A Requesting Data...4022327862</v>
        <stp/>
        <stp>BDP|16526326845193630595</stp>
        <tr r="CV35" s="1"/>
      </tp>
      <tp t="s">
        <v>#N/A Requesting Data...4039261886</v>
        <stp/>
        <stp>BDP|10975253119047162390</stp>
        <tr r="CT334" s="1"/>
      </tp>
      <tp t="s">
        <v>#N/A Requesting Data...4038325116</v>
        <stp/>
        <stp>BDP|17501585811026844290</stp>
        <tr r="CT153" s="1"/>
      </tp>
      <tp t="s">
        <v>#N/A Requesting Data...3929976763</v>
        <stp/>
        <stp>BDP|16331397220336308647</stp>
        <tr r="CT616" s="1"/>
      </tp>
      <tp t="s">
        <v>#N/A N/A</v>
        <stp/>
        <stp>BDP|12307439266711308688</stp>
        <tr r="AQ1147" s="1"/>
      </tp>
      <tp t="s">
        <v>#N/A Requesting Data...4039660351</v>
        <stp/>
        <stp>BDP|10243654793169975100</stp>
        <tr r="CR1000" s="1"/>
      </tp>
      <tp t="s">
        <v>#N/A N/A</v>
        <stp/>
        <stp>BDP|10268084074484047434</stp>
        <tr r="AS1099" s="1"/>
      </tp>
      <tp t="s">
        <v>#N/A Requesting Data...4069255262</v>
        <stp/>
        <stp>BDP|12427896712045481969</stp>
        <tr r="CV25" s="1"/>
      </tp>
      <tp t="s">
        <v>#N/A N/A</v>
        <stp/>
        <stp>BDP|10833066249466809525</stp>
        <tr r="AQ259" s="1"/>
      </tp>
      <tp t="s">
        <v>#N/A Requesting Data...4101015255</v>
        <stp/>
        <stp>BDP|16610699819314877226</stp>
        <tr r="CT630" s="1"/>
      </tp>
      <tp t="s">
        <v>#N/A N/A</v>
        <stp/>
        <stp>BDP|14186212156483227785</stp>
        <tr r="AR1123" s="1"/>
      </tp>
      <tp t="s">
        <v>#N/A Requesting Data...3974408283</v>
        <stp/>
        <stp>BDP|10641189768112309294</stp>
        <tr r="CS928" s="1"/>
      </tp>
      <tp t="s">
        <v>#N/A N/A</v>
        <stp/>
        <stp>BDP|15624801973198192584</stp>
        <tr r="AR694" s="1"/>
      </tp>
      <tp t="s">
        <v>#N/A Requesting Data...4024562619</v>
        <stp/>
        <stp>BDP|15178005027648886822</stp>
        <tr r="CU478" s="1"/>
      </tp>
      <tp t="s">
        <v>#N/A Requesting Data...4256692980</v>
        <stp/>
        <stp>BDP|12691497355231525530</stp>
        <tr r="CS832" s="1"/>
      </tp>
      <tp t="s">
        <v>#N/A N/A</v>
        <stp/>
        <stp>BDP|17780365059733335577</stp>
        <tr r="AS964" s="1"/>
      </tp>
      <tp t="s">
        <v>#N/A Requesting Data...3906993338</v>
        <stp/>
        <stp>BDP|17729219941147364182</stp>
        <tr r="CS397" s="1"/>
      </tp>
      <tp t="s">
        <v>#N/A Requesting Data...4003653728</v>
        <stp/>
        <stp>BDP|17925787331580954458</stp>
        <tr r="CW824" s="1"/>
      </tp>
      <tp t="s">
        <v>#N/A N/A</v>
        <stp/>
        <stp>BDP|12800033917875607168</stp>
        <tr r="AQ92" s="1"/>
      </tp>
      <tp t="s">
        <v>#N/A Requesting Data...3937834382</v>
        <stp/>
        <stp>BDP|16915156145473267777</stp>
        <tr r="CR716" s="1"/>
      </tp>
      <tp t="s">
        <v>#N/A Requesting Data...4274757724</v>
        <stp/>
        <stp>BDP|16842848846925336856</stp>
        <tr r="CV83" s="1"/>
      </tp>
      <tp t="s">
        <v>#N/A Requesting Data...4131029501</v>
        <stp/>
        <stp>BDP|14452976039331676807</stp>
        <tr r="CT1173" s="1"/>
      </tp>
      <tp t="s">
        <v>#N/A N/A</v>
        <stp/>
        <stp>BDP|12212654028967629658</stp>
        <tr r="AQ862" s="1"/>
      </tp>
      <tp t="s">
        <v>#N/A N/A</v>
        <stp/>
        <stp>BDP|12947526204387308707</stp>
        <tr r="AS731" s="1"/>
      </tp>
      <tp t="s">
        <v>#N/A Requesting Data...4128151717</v>
        <stp/>
        <stp>BDP|12469727762345031184</stp>
        <tr r="CV718" s="1"/>
      </tp>
      <tp t="s">
        <v>#N/A Requesting Data...4169670797</v>
        <stp/>
        <stp>BDP|14564303839252144117</stp>
        <tr r="CW120" s="1"/>
      </tp>
      <tp t="s">
        <v>#N/A Requesting Data...3979008063</v>
        <stp/>
        <stp>BDP|11631267156000994139</stp>
        <tr r="CT158" s="1"/>
      </tp>
      <tp t="s">
        <v>#N/A N/A</v>
        <stp/>
        <stp>BDP|11343722116091339181</stp>
        <tr r="AR296" s="1"/>
      </tp>
      <tp t="s">
        <v>#N/A Requesting Data...4218420862</v>
        <stp/>
        <stp>BDP|12610857518234759838</stp>
        <tr r="CT1023" s="1"/>
      </tp>
      <tp t="s">
        <v>#N/A Requesting Data...4250883649</v>
        <stp/>
        <stp>BDP|11981516979622664687</stp>
        <tr r="CT115" s="1"/>
      </tp>
      <tp t="s">
        <v>#N/A N/A</v>
        <stp/>
        <stp>BDP|18087339090942546794</stp>
        <tr r="AS654" s="1"/>
      </tp>
      <tp t="s">
        <v>#N/A Requesting Data...4258800169</v>
        <stp/>
        <stp>BDP|15916457863604683466</stp>
        <tr r="CS1132" s="1"/>
      </tp>
      <tp t="s">
        <v>#N/A N/A</v>
        <stp/>
        <stp>BDP|11618588147047226045</stp>
        <tr r="AS12" s="1"/>
      </tp>
      <tp t="s">
        <v>#N/A Requesting Data...4104306355</v>
        <stp/>
        <stp>BDP|10860488842047868055</stp>
        <tr r="CV619" s="1"/>
      </tp>
      <tp t="s">
        <v>#N/A Requesting Data...4075482418</v>
        <stp/>
        <stp>BDP|16058049228897298411</stp>
        <tr r="CU1123" s="1"/>
      </tp>
      <tp t="s">
        <v>#N/A Requesting Data...4099080228</v>
        <stp/>
        <stp>BDP|14060022698708459215</stp>
        <tr r="CT899" s="1"/>
      </tp>
      <tp t="s">
        <v>#N/A Requesting Data...4281540556</v>
        <stp/>
        <stp>BDP|13978310174940353008</stp>
        <tr r="CV1143" s="1"/>
      </tp>
      <tp t="s">
        <v>#N/A Requesting Data...4240924794</v>
        <stp/>
        <stp>BDP|18035855211314354283</stp>
        <tr r="CR1093" s="1"/>
      </tp>
      <tp t="s">
        <v>#N/A Requesting Data...4277026146</v>
        <stp/>
        <stp>BDP|17128096523520165255</stp>
        <tr r="CS788" s="1"/>
      </tp>
      <tp t="s">
        <v>#N/A N/A</v>
        <stp/>
        <stp>BDP|14090390760891409723</stp>
        <tr r="AR217" s="1"/>
      </tp>
      <tp t="s">
        <v>#N/A Requesting Data...4140008484</v>
        <stp/>
        <stp>BDP|17039379449845504243</stp>
        <tr r="CU41" s="1"/>
      </tp>
      <tp t="s">
        <v>#N/A Requesting Data...4165557580</v>
        <stp/>
        <stp>BDP|13489627161833927712</stp>
        <tr r="CW292" s="1"/>
      </tp>
      <tp t="s">
        <v>#N/A Requesting Data...4292024739</v>
        <stp/>
        <stp>BDP|14484959283655887758</stp>
        <tr r="CV938" s="1"/>
      </tp>
      <tp t="s">
        <v>#N/A Requesting Data...4263732988</v>
        <stp/>
        <stp>BDP|12107509729853477131</stp>
        <tr r="CT516" s="1"/>
      </tp>
      <tp t="s">
        <v>#N/A Requesting Data...4134311657</v>
        <stp/>
        <stp>BDP|14977116012923778029</stp>
        <tr r="CU667" s="1"/>
      </tp>
      <tp t="s">
        <v>#N/A Requesting Data...4178106715</v>
        <stp/>
        <stp>BDP|13148981485524462170</stp>
        <tr r="CR501" s="1"/>
      </tp>
      <tp t="s">
        <v>#N/A N/A</v>
        <stp/>
        <stp>BDP|12435588872104071319</stp>
        <tr r="AR539" s="1"/>
      </tp>
      <tp t="s">
        <v>#N/A Requesting Data...4219199982</v>
        <stp/>
        <stp>BDP|17178923978218544616</stp>
        <tr r="CW37" s="1"/>
      </tp>
      <tp t="s">
        <v>#N/A Requesting Data...4273493511</v>
        <stp/>
        <stp>BDP|10280572428900445063</stp>
        <tr r="CU109" s="1"/>
      </tp>
      <tp t="s">
        <v>#N/A Requesting Data...4292850663</v>
        <stp/>
        <stp>BDP|11284796642146655310</stp>
        <tr r="CW1195" s="1"/>
      </tp>
      <tp t="s">
        <v>#N/A Requesting Data...4283662466</v>
        <stp/>
        <stp>BDP|10505536939101291037</stp>
        <tr r="CW1165" s="1"/>
      </tp>
      <tp t="s">
        <v>#N/A N/A</v>
        <stp/>
        <stp>BDP|10008689712296776634</stp>
        <tr r="AR418" s="1"/>
      </tp>
      <tp t="s">
        <v>#N/A N/A</v>
        <stp/>
        <stp>BDP|18038344404979625582</stp>
        <tr r="AR860" s="1"/>
      </tp>
      <tp t="s">
        <v>#N/A Requesting Data...3250020061</v>
        <stp/>
        <stp>BDP|14545148592402947942</stp>
        <tr r="CU1137" s="1"/>
      </tp>
      <tp t="s">
        <v>#N/A Requesting Data...2598277091</v>
        <stp/>
        <stp>BDP|17758621563938177897</stp>
        <tr r="CS1042" s="1"/>
      </tp>
      <tp t="s">
        <v>#N/A Requesting Data...2138016659</v>
        <stp/>
        <stp>BDP|15981901115049102334</stp>
        <tr r="CU761" s="1"/>
      </tp>
      <tp t="s">
        <v>#N/A Requesting Data...577876850</v>
        <stp/>
        <stp>BDP|14522137702454388695</stp>
        <tr r="CW349" s="1"/>
      </tp>
      <tp t="s">
        <v>#N/A N/A</v>
        <stp/>
        <stp>BDP|13579428153941346491</stp>
        <tr r="AR508" s="1"/>
      </tp>
      <tp t="s">
        <v>#N/A Requesting Data...3708065967</v>
        <stp/>
        <stp>BDP|10110811085366804130</stp>
        <tr r="CS974" s="1"/>
      </tp>
      <tp t="s">
        <v>#N/A N/A</v>
        <stp/>
        <stp>BDP|12716705588508625272</stp>
        <tr r="AR116" s="1"/>
      </tp>
      <tp t="s">
        <v>#N/A N/A</v>
        <stp/>
        <stp>BDP|13390022768483275158</stp>
        <tr r="AS704" s="1"/>
      </tp>
      <tp t="s">
        <v>#N/A Requesting Data...3392652358</v>
        <stp/>
        <stp>BDP|12643856738568746623</stp>
        <tr r="CR1023" s="1"/>
      </tp>
      <tp t="s">
        <v>#N/A Requesting Data...301109348</v>
        <stp/>
        <stp>BDP|13729291470082665365</stp>
        <tr r="CS530" s="1"/>
      </tp>
      <tp t="s">
        <v>#N/A Requesting Data...1612853533</v>
        <stp/>
        <stp>BDP|17507084874341529625</stp>
        <tr r="CV480" s="1"/>
      </tp>
      <tp t="s">
        <v>#N/A N/A</v>
        <stp/>
        <stp>BDP|13651440692038941176</stp>
        <tr r="AR436" s="1"/>
      </tp>
      <tp t="s">
        <v>#N/A Requesting Data...710002629</v>
        <stp/>
        <stp>BDP|15819163425802288374</stp>
        <tr r="CW345" s="1"/>
      </tp>
      <tp t="s">
        <v>#N/A N/A</v>
        <stp/>
        <stp>BDP|15990937113822163866</stp>
        <tr r="AQ640" s="1"/>
      </tp>
      <tp t="s">
        <v>#N/A Requesting Data...3549765231</v>
        <stp/>
        <stp>BDP|14176062638603009316</stp>
        <tr r="CV889" s="1"/>
      </tp>
      <tp t="s">
        <v>#N/A Requesting Data...2888782986</v>
        <stp/>
        <stp>BDP|14164400998947841900</stp>
        <tr r="CS947" s="1"/>
      </tp>
      <tp t="s">
        <v>#N/A Requesting Data...2375546696</v>
        <stp/>
        <stp>BDP|11322452201901538330</stp>
        <tr r="CS825" s="1"/>
      </tp>
      <tp t="s">
        <v>#N/A N/A</v>
        <stp/>
        <stp>BDP|16826394973013055639</stp>
        <tr r="AS876" s="1"/>
      </tp>
      <tp t="s">
        <v>#N/A N/A</v>
        <stp/>
        <stp>BDP|18175837022164999180</stp>
        <tr r="AS511" s="1"/>
      </tp>
      <tp t="s">
        <v>#N/A Requesting Data...1096250098</v>
        <stp/>
        <stp>BDP|16631468830235150302</stp>
        <tr r="CT565" s="1"/>
      </tp>
      <tp t="s">
        <v>#N/A Requesting Data...1404535749</v>
        <stp/>
        <stp>BDP|12460108822574214256</stp>
        <tr r="CV1126" s="1"/>
      </tp>
      <tp t="s">
        <v>#N/A Requesting Data...695543392</v>
        <stp/>
        <stp>BDP|10174590919195937699</stp>
        <tr r="CR59" s="1"/>
      </tp>
      <tp t="s">
        <v>#N/A N/A</v>
        <stp/>
        <stp>BDP|16346640144243581072</stp>
        <tr r="AQ1163" s="1"/>
      </tp>
      <tp t="s">
        <v>#N/A N/A</v>
        <stp/>
        <stp>BDP|17917082045391159546</stp>
        <tr r="AS925" s="1"/>
      </tp>
      <tp t="s">
        <v>#N/A Requesting Data...4283664954</v>
        <stp/>
        <stp>BDP|12945243618043367572</stp>
        <tr r="CV674" s="1"/>
      </tp>
      <tp t="s">
        <v>#N/A Requesting Data...3714826674</v>
        <stp/>
        <stp>BDP|10507031709335929272</stp>
        <tr r="CR818" s="1"/>
      </tp>
      <tp t="s">
        <v>#N/A N/A</v>
        <stp/>
        <stp>BDP|12302387891899883636</stp>
        <tr r="AR210" s="1"/>
      </tp>
      <tp t="s">
        <v>#N/A Requesting Data...488798829</v>
        <stp/>
        <stp>BDP|10083049271358166855</stp>
        <tr r="CT1121" s="1"/>
      </tp>
      <tp t="s">
        <v>#N/A Requesting Data...2158285416</v>
        <stp/>
        <stp>BDP|15387229572786400166</stp>
        <tr r="CU401" s="1"/>
      </tp>
      <tp t="s">
        <v>#N/A N/A</v>
        <stp/>
        <stp>BDP|14257094099663204917</stp>
        <tr r="AQ390" s="1"/>
      </tp>
      <tp t="s">
        <v>#N/A N/A</v>
        <stp/>
        <stp>BDP|16350545044712498269</stp>
        <tr r="AR677" s="1"/>
      </tp>
      <tp t="s">
        <v>#N/A N/A</v>
        <stp/>
        <stp>BDP|17106662476469820883</stp>
        <tr r="AS1185" s="1"/>
      </tp>
      <tp t="s">
        <v>#N/A Requesting Data...3297949293</v>
        <stp/>
        <stp>BDP|17455904944994492957</stp>
        <tr r="CU72" s="1"/>
      </tp>
      <tp t="s">
        <v>#N/A Requesting Data...556370452</v>
        <stp/>
        <stp>BDP|12435443579077167190</stp>
        <tr r="CU937" s="1"/>
      </tp>
      <tp t="s">
        <v>#N/A Requesting Data...2314118744</v>
        <stp/>
        <stp>BDP|11356274616536347305</stp>
        <tr r="CU617" s="1"/>
      </tp>
      <tp t="s">
        <v>#N/A Requesting Data...3162092856</v>
        <stp/>
        <stp>BDP|11680950095424710209</stp>
        <tr r="CR408" s="1"/>
      </tp>
      <tp t="s">
        <v>#N/A N/A</v>
        <stp/>
        <stp>BDP|15419018943954428229</stp>
        <tr r="AR632" s="1"/>
      </tp>
      <tp t="s">
        <v>#N/A N/A</v>
        <stp/>
        <stp>BDP|10135187201020874608</stp>
        <tr r="AS98" s="1"/>
      </tp>
      <tp t="s">
        <v>#N/A Requesting Data...408908142</v>
        <stp/>
        <stp>BDP|12713632074953196719</stp>
        <tr r="CR261" s="1"/>
      </tp>
      <tp t="s">
        <v>#N/A N/A</v>
        <stp/>
        <stp>BDP|11128498709091201333</stp>
        <tr r="AQ511" s="1"/>
      </tp>
      <tp t="s">
        <v>#N/A N/A</v>
        <stp/>
        <stp>BDP|17257043300508035868</stp>
        <tr r="AQ1159" s="1"/>
      </tp>
      <tp t="s">
        <v>#N/A N/A</v>
        <stp/>
        <stp>BDP|14080000514504419603</stp>
        <tr r="AR1013" s="1"/>
      </tp>
      <tp t="s">
        <v>#N/A Requesting Data...2773352217</v>
        <stp/>
        <stp>BDP|12974250547997378486</stp>
        <tr r="CV1013" s="1"/>
      </tp>
      <tp t="s">
        <v>#N/A Requesting Data...4124964926</v>
        <stp/>
        <stp>BDP|13895750179534173056</stp>
        <tr r="CW1158" s="1"/>
      </tp>
      <tp t="s">
        <v>#N/A Requesting Data...411234728</v>
        <stp/>
        <stp>BDP|16471025075447389102</stp>
        <tr r="CW388" s="1"/>
      </tp>
      <tp t="s">
        <v>#N/A Requesting Data...3872036015</v>
        <stp/>
        <stp>BDP|15832005314190939358</stp>
        <tr r="CT201" s="1"/>
      </tp>
      <tp t="s">
        <v>#N/A Requesting Data...857368890</v>
        <stp/>
        <stp>BDP|10709021097539024727</stp>
        <tr r="CT440" s="1"/>
      </tp>
      <tp t="s">
        <v>#N/A Requesting Data...1034287710</v>
        <stp/>
        <stp>BDP|12445392357995389697</stp>
        <tr r="CU1075" s="1"/>
      </tp>
      <tp t="s">
        <v>#N/A Requesting Data...2397040590</v>
        <stp/>
        <stp>BDP|17407716200427362063</stp>
        <tr r="CT807" s="1"/>
      </tp>
      <tp t="s">
        <v>#N/A N/A</v>
        <stp/>
        <stp>BDP|14055004947186262150</stp>
        <tr r="AS93" s="1"/>
      </tp>
      <tp t="s">
        <v>#N/A N/A</v>
        <stp/>
        <stp>BDP|17820542458287622725</stp>
        <tr r="AS604" s="1"/>
      </tp>
      <tp t="s">
        <v>#N/A N/A</v>
        <stp/>
        <stp>BDP|10294549164793525770</stp>
        <tr r="AS617" s="1"/>
      </tp>
      <tp t="s">
        <v>#N/A Requesting Data...2690597401</v>
        <stp/>
        <stp>BDP|12069323242240876285</stp>
        <tr r="CW36" s="1"/>
      </tp>
      <tp t="s">
        <v>#N/A Requesting Data...1705772788</v>
        <stp/>
        <stp>BDP|14833562177634129580</stp>
        <tr r="CW309" s="1"/>
      </tp>
      <tp t="s">
        <v>#N/A Requesting Data...3751518213</v>
        <stp/>
        <stp>BDP|13195006360962501043</stp>
        <tr r="CS486" s="1"/>
      </tp>
      <tp t="s">
        <v>#N/A Requesting Data...510886356</v>
        <stp/>
        <stp>BDP|17498176172810436650</stp>
        <tr r="CU145" s="1"/>
      </tp>
      <tp t="s">
        <v>#N/A Requesting Data...3724230978</v>
        <stp/>
        <stp>BDP|10100368960041185364</stp>
        <tr r="CT199" s="1"/>
      </tp>
      <tp t="s">
        <v>#N/A Requesting Data...2126485533</v>
        <stp/>
        <stp>BDP|14564373980770296830</stp>
        <tr r="CU230" s="1"/>
      </tp>
      <tp t="s">
        <v>#N/A Requesting Data...1077908241</v>
        <stp/>
        <stp>BDP|12223537490781110838</stp>
        <tr r="CS1151" s="1"/>
      </tp>
      <tp t="s">
        <v>#N/A N/A</v>
        <stp/>
        <stp>BDP|12837018549262727341</stp>
        <tr r="AQ1102" s="1"/>
      </tp>
      <tp t="s">
        <v>#N/A Requesting Data...3767575173</v>
        <stp/>
        <stp>BDP|14194769573763570029</stp>
        <tr r="CS1046" s="1"/>
      </tp>
      <tp t="s">
        <v>#N/A Requesting Data...4025025616</v>
        <stp/>
        <stp>BDP|11954688909263396388</stp>
        <tr r="CV1119" s="1"/>
      </tp>
      <tp t="s">
        <v>#N/A Requesting Data...1594643782</v>
        <stp/>
        <stp>BDP|16696942751285908894</stp>
        <tr r="CR51" s="1"/>
      </tp>
      <tp t="s">
        <v>#N/A Requesting Data...1926944268</v>
        <stp/>
        <stp>BDP|12221417072897123133</stp>
        <tr r="CS192" s="1"/>
      </tp>
      <tp t="s">
        <v>#N/A N/A</v>
        <stp/>
        <stp>BDP|10421356903010219439</stp>
        <tr r="AQ983" s="1"/>
      </tp>
      <tp t="s">
        <v>#N/A N/A</v>
        <stp/>
        <stp>BDP|18124062363529501027</stp>
        <tr r="AR660" s="1"/>
      </tp>
      <tp t="s">
        <v>#N/A Requesting Data...3184879674</v>
        <stp/>
        <stp>BDP|15518526510506737030</stp>
        <tr r="CR622" s="1"/>
      </tp>
      <tp t="s">
        <v>#N/A N/A</v>
        <stp/>
        <stp>BDP|16308875741798443527</stp>
        <tr r="AS196" s="1"/>
      </tp>
      <tp t="s">
        <v>#N/A N/A</v>
        <stp/>
        <stp>BDP|17663400562106762407</stp>
        <tr r="AS666" s="1"/>
      </tp>
      <tp t="s">
        <v>#N/A Requesting Data...1242383323</v>
        <stp/>
        <stp>BDP|10063028529766066389</stp>
        <tr r="CT83" s="1"/>
      </tp>
      <tp t="s">
        <v>#N/A Requesting Data...1877366180</v>
        <stp/>
        <stp>BDP|12888386368521381186</stp>
        <tr r="CR41" s="1"/>
      </tp>
      <tp t="s">
        <v>#N/A Requesting Data...2158533954</v>
        <stp/>
        <stp>BDP|11643150976176297649</stp>
        <tr r="CV128" s="1"/>
      </tp>
      <tp t="s">
        <v>#N/A Requesting Data...1280171613</v>
        <stp/>
        <stp>BDP|15308161061046530326</stp>
        <tr r="CV551" s="1"/>
      </tp>
      <tp t="s">
        <v>#N/A Requesting Data...2604255402</v>
        <stp/>
        <stp>BDP|10156298181828873539</stp>
        <tr r="CW1105" s="1"/>
      </tp>
      <tp t="s">
        <v>#N/A Requesting Data...839774923</v>
        <stp/>
        <stp>BDP|12129194889535193923</stp>
        <tr r="CU820" s="1"/>
      </tp>
      <tp t="s">
        <v>#N/A Requesting Data...2011909588</v>
        <stp/>
        <stp>BDP|17148201673010334539</stp>
        <tr r="CU746" s="1"/>
      </tp>
      <tp t="s">
        <v>#N/A Requesting Data...1647873284</v>
        <stp/>
        <stp>BDP|16478178148321896518</stp>
        <tr r="CW669" s="1"/>
      </tp>
      <tp t="s">
        <v>#N/A N/A</v>
        <stp/>
        <stp>BDP|15017209924982088064</stp>
        <tr r="AS490" s="1"/>
      </tp>
      <tp t="s">
        <v>#N/A N/A</v>
        <stp/>
        <stp>BDP|12534326672103206259</stp>
        <tr r="AQ186" s="1"/>
      </tp>
      <tp t="s">
        <v>#N/A Requesting Data...1750548392</v>
        <stp/>
        <stp>BDP|10186186768229465976</stp>
        <tr r="CW699" s="1"/>
      </tp>
      <tp t="s">
        <v>#N/A Requesting Data...1475855301</v>
        <stp/>
        <stp>BDP|11941175094127168995</stp>
        <tr r="CU477" s="1"/>
      </tp>
      <tp t="s">
        <v>#N/A N/A</v>
        <stp/>
        <stp>BDP|10704720562280083659</stp>
        <tr r="AR555" s="1"/>
      </tp>
      <tp t="s">
        <v>#N/A N/A</v>
        <stp/>
        <stp>BDP|10678012010502166444</stp>
        <tr r="AS1030" s="1"/>
      </tp>
      <tp t="s">
        <v>#N/A Requesting Data...1338383672</v>
        <stp/>
        <stp>BDP|12252644170321088548</stp>
        <tr r="CW1075" s="1"/>
      </tp>
      <tp t="s">
        <v>#N/A Requesting Data...2519485759</v>
        <stp/>
        <stp>BDP|15358218676147285045</stp>
        <tr r="CT803" s="1"/>
      </tp>
      <tp t="s">
        <v>#N/A Requesting Data...2272532398</v>
        <stp/>
        <stp>BDP|13378338243655611678</stp>
        <tr r="CU26" s="1"/>
      </tp>
      <tp t="s">
        <v>#N/A Requesting Data...3013026527</v>
        <stp/>
        <stp>BDP|13503390258247205542</stp>
        <tr r="CW556" s="1"/>
      </tp>
      <tp t="s">
        <v>#N/A Requesting Data...3400720678</v>
        <stp/>
        <stp>BDP|17752151838116902412</stp>
        <tr r="CT124" s="1"/>
      </tp>
      <tp t="s">
        <v>#N/A Requesting Data...4023987857</v>
        <stp/>
        <stp>BDP|14349518101552271438</stp>
        <tr r="CW688" s="1"/>
      </tp>
      <tp t="s">
        <v>#N/A N/A</v>
        <stp/>
        <stp>BDP|13479325534731005500</stp>
        <tr r="AR1101" s="1"/>
      </tp>
      <tp t="s">
        <v>#N/A Requesting Data...966209649</v>
        <stp/>
        <stp>BDP|17401820690450309170</stp>
        <tr r="CR1143" s="1"/>
      </tp>
      <tp t="s">
        <v>#N/A Requesting Data...2993835741</v>
        <stp/>
        <stp>BDP|13063705383308196372</stp>
        <tr r="CT825" s="1"/>
      </tp>
      <tp t="s">
        <v>#N/A Requesting Data...2617793859</v>
        <stp/>
        <stp>BDP|14712083569973181628</stp>
        <tr r="CU698" s="1"/>
      </tp>
      <tp t="s">
        <v>#N/A N/A</v>
        <stp/>
        <stp>BDP|16868650539483080710</stp>
        <tr r="AR66" s="1"/>
      </tp>
      <tp t="s">
        <v>#N/A N/A</v>
        <stp/>
        <stp>BDP|11182103219271414792</stp>
        <tr r="AR384" s="1"/>
      </tp>
      <tp t="s">
        <v>#N/A Requesting Data...3359986677</v>
        <stp/>
        <stp>BDP|15134911034530592841</stp>
        <tr r="CT983" s="1"/>
      </tp>
      <tp t="s">
        <v>#N/A Requesting Data...4003226244</v>
        <stp/>
        <stp>BDP|17559451529843555597</stp>
        <tr r="CW158" s="1"/>
      </tp>
      <tp t="s">
        <v>#N/A Requesting Data...3390476381</v>
        <stp/>
        <stp>BDP|14502770531716591133</stp>
        <tr r="CU763" s="1"/>
      </tp>
      <tp t="s">
        <v>#N/A N/A</v>
        <stp/>
        <stp>BDP|17022268800903043134</stp>
        <tr r="AS941" s="1"/>
      </tp>
      <tp t="s">
        <v>#N/A Requesting Data...2346377246</v>
        <stp/>
        <stp>BDP|15637368314889277937</stp>
        <tr r="CS620" s="1"/>
      </tp>
      <tp t="s">
        <v>#N/A N/A</v>
        <stp/>
        <stp>BDP|13588047946124244409</stp>
        <tr r="AR72" s="1"/>
      </tp>
      <tp t="s">
        <v>#N/A Requesting Data...1604850446</v>
        <stp/>
        <stp>BDP|12112051126261568626</stp>
        <tr r="CW90" s="1"/>
      </tp>
      <tp t="s">
        <v>#N/A Requesting Data...2488398975</v>
        <stp/>
        <stp>BDP|15827411378751404006</stp>
        <tr r="CS1106" s="1"/>
      </tp>
      <tp t="s">
        <v>#N/A N/A</v>
        <stp/>
        <stp>BDP|11003114927596782348</stp>
        <tr r="AS966" s="1"/>
      </tp>
      <tp t="s">
        <v>#N/A Requesting Data...3894146204</v>
        <stp/>
        <stp>BDP|15809683306333351705</stp>
        <tr r="CR215" s="1"/>
      </tp>
      <tp t="s">
        <v>#N/A Requesting Data...3427803739</v>
        <stp/>
        <stp>BDP|15327094540311739786</stp>
        <tr r="CV505" s="1"/>
      </tp>
      <tp t="s">
        <v>#N/A N/A</v>
        <stp/>
        <stp>BDP|17343764156435032767</stp>
        <tr r="AQ116" s="1"/>
      </tp>
      <tp t="s">
        <v>#N/A Requesting Data...2699222151</v>
        <stp/>
        <stp>BDP|17366782720417849263</stp>
        <tr r="CW28" s="1"/>
      </tp>
      <tp t="s">
        <v>#N/A N/A</v>
        <stp/>
        <stp>BDP|15240410750446257542</stp>
        <tr r="AS796" s="1"/>
      </tp>
      <tp t="s">
        <v>#N/A Requesting Data...2256993396</v>
        <stp/>
        <stp>BDP|11572371834365413371</stp>
        <tr r="CR619" s="1"/>
      </tp>
      <tp t="s">
        <v>#N/A Requesting Data...2628320471</v>
        <stp/>
        <stp>BDP|13562688308691921381</stp>
        <tr r="CU541" s="1"/>
      </tp>
      <tp t="s">
        <v>#N/A Requesting Data...3110528955</v>
        <stp/>
        <stp>BDP|12580039812201819589</stp>
        <tr r="CT989" s="1"/>
      </tp>
      <tp t="s">
        <v>#N/A N/A</v>
        <stp/>
        <stp>BDP|12067529130621257246</stp>
        <tr r="AR219" s="1"/>
      </tp>
      <tp t="s">
        <v>#N/A Requesting Data...3027482453</v>
        <stp/>
        <stp>BDP|15693066802821774318</stp>
        <tr r="CS448" s="1"/>
      </tp>
      <tp t="s">
        <v>#N/A N/A</v>
        <stp/>
        <stp>BDP|12379753924816614605</stp>
        <tr r="AQ351" s="1"/>
      </tp>
      <tp t="s">
        <v>#N/A N/A</v>
        <stp/>
        <stp>BDP|10164865481563395417</stp>
        <tr r="AQ402" s="1"/>
      </tp>
      <tp t="s">
        <v>#N/A Requesting Data...2634986271</v>
        <stp/>
        <stp>BDP|11198020151833183076</stp>
        <tr r="CT655" s="1"/>
      </tp>
      <tp t="s">
        <v>#N/A N/A</v>
        <stp/>
        <stp>BDP|15121947237951403923</stp>
        <tr r="AS644" s="1"/>
      </tp>
      <tp t="s">
        <v>#N/A Requesting Data...3240282943</v>
        <stp/>
        <stp>BDP|16578329845511302754</stp>
        <tr r="CW1016" s="1"/>
      </tp>
      <tp t="s">
        <v>#N/A Requesting Data...1250979064</v>
        <stp/>
        <stp>BDP|17533633748951240380</stp>
        <tr r="CU46" s="1"/>
      </tp>
      <tp t="s">
        <v>#N/A Requesting Data...3818544148</v>
        <stp/>
        <stp>BDP|17187850099045131486</stp>
        <tr r="CS294" s="1"/>
      </tp>
      <tp t="s">
        <v>#N/A Requesting Data...1589748060</v>
        <stp/>
        <stp>BDP|13456446563613619518</stp>
        <tr r="CV1065" s="1"/>
      </tp>
      <tp t="s">
        <v>#N/A N/A</v>
        <stp/>
        <stp>BDP|10086466104112237140</stp>
        <tr r="AQ1031" s="1"/>
      </tp>
      <tp t="s">
        <v>#N/A N/A</v>
        <stp/>
        <stp>BDP|17985598196639297503</stp>
        <tr r="AR249" s="1"/>
      </tp>
      <tp t="s">
        <v>#N/A Requesting Data...4101282730</v>
        <stp/>
        <stp>BDP|12648144771196024570</stp>
        <tr r="CT508" s="1"/>
      </tp>
      <tp t="s">
        <v>#N/A N/A</v>
        <stp/>
        <stp>BDP|12356323516767354006</stp>
        <tr r="AR748" s="1"/>
      </tp>
      <tp t="s">
        <v>#N/A Requesting Data...1956214786</v>
        <stp/>
        <stp>BDP|16181602852425284756</stp>
        <tr r="CR547" s="1"/>
      </tp>
      <tp t="s">
        <v>#N/A N/A</v>
        <stp/>
        <stp>BDP|16810231407854896706</stp>
        <tr r="AQ342" s="1"/>
      </tp>
      <tp t="s">
        <v>#N/A N/A</v>
        <stp/>
        <stp>BDP|14763472389619831657</stp>
        <tr r="AS761" s="1"/>
      </tp>
      <tp t="s">
        <v>#N/A N/A</v>
        <stp/>
        <stp>BDP|15002007322144035463</stp>
        <tr r="AS365" s="1"/>
      </tp>
      <tp t="s">
        <v>#N/A Requesting Data...3429688487</v>
        <stp/>
        <stp>BDP|17806482961044231674</stp>
        <tr r="CW32" s="1"/>
      </tp>
      <tp t="s">
        <v>#N/A N/A</v>
        <stp/>
        <stp>BDP|15134277610354762554</stp>
        <tr r="AR386" s="1"/>
      </tp>
      <tp t="s">
        <v>#N/A Requesting Data...3882590171</v>
        <stp/>
        <stp>BDP|16286109298308707197</stp>
        <tr r="CR783" s="1"/>
      </tp>
      <tp t="s">
        <v>#N/A N/A</v>
        <stp/>
        <stp>BDP|12722439430490735278</stp>
        <tr r="AQ410" s="1"/>
      </tp>
      <tp t="s">
        <v>#N/A Requesting Data...3247928027</v>
        <stp/>
        <stp>BDP|16507655321172268749</stp>
        <tr r="CT519" s="1"/>
      </tp>
      <tp t="s">
        <v>#N/A Requesting Data...1252252655</v>
        <stp/>
        <stp>BDP|14396751501573528755</stp>
        <tr r="CS892" s="1"/>
      </tp>
      <tp t="s">
        <v>#N/A N/A</v>
        <stp/>
        <stp>BDP|12152058775730044264</stp>
        <tr r="AR929" s="1"/>
      </tp>
      <tp t="s">
        <v>#N/A N/A</v>
        <stp/>
        <stp>BDP|11774636149897258385</stp>
        <tr r="AQ151" s="1"/>
      </tp>
      <tp t="s">
        <v>#N/A Requesting Data...1690147771</v>
        <stp/>
        <stp>BDP|15011420961874449404</stp>
        <tr r="CW885" s="1"/>
      </tp>
      <tp t="s">
        <v>#N/A Requesting Data...4043450336</v>
        <stp/>
        <stp>BDP|11991628484938875006</stp>
        <tr r="CR589" s="1"/>
      </tp>
      <tp t="s">
        <v>#N/A Requesting Data...1718292971</v>
        <stp/>
        <stp>BDP|17960836905969979116</stp>
        <tr r="CW659" s="1"/>
      </tp>
      <tp t="s">
        <v>#N/A Requesting Data...1897405541</v>
        <stp/>
        <stp>BDP|13620548214075662573</stp>
        <tr r="CT217" s="1"/>
      </tp>
      <tp t="s">
        <v>#N/A Requesting Data...3309627581</v>
        <stp/>
        <stp>BDP|10112517512922311162</stp>
        <tr r="CS201" s="1"/>
      </tp>
      <tp t="s">
        <v>#N/A Requesting Data...1611244295</v>
        <stp/>
        <stp>BDP|12302486698239571110</stp>
        <tr r="CR17" s="1"/>
      </tp>
      <tp t="s">
        <v>#N/A Requesting Data...1340324340</v>
        <stp/>
        <stp>BDP|16234932686244716471</stp>
        <tr r="CV1124" s="1"/>
      </tp>
      <tp t="s">
        <v>#N/A Requesting Data...4200764191</v>
        <stp/>
        <stp>BDP|13813306942502999148</stp>
        <tr r="CT1016" s="1"/>
      </tp>
      <tp t="s">
        <v>#N/A Requesting Data...1356612747</v>
        <stp/>
        <stp>BDP|16052977646019006561</stp>
        <tr r="CU247" s="1"/>
      </tp>
      <tp t="s">
        <v>#N/A Requesting Data...3821438131</v>
        <stp/>
        <stp>BDP|14693622601647051229</stp>
        <tr r="CT672" s="1"/>
      </tp>
      <tp t="s">
        <v>#N/A N/A</v>
        <stp/>
        <stp>BDP|14485509939202223781</stp>
        <tr r="AR1179" s="1"/>
      </tp>
      <tp t="s">
        <v>#N/A Requesting Data...2112360491</v>
        <stp/>
        <stp>BDP|11642077235722155721</stp>
        <tr r="CT960" s="1"/>
      </tp>
      <tp t="s">
        <v>#N/A Requesting Data...2162335769</v>
        <stp/>
        <stp>BDP|17779701475763625334</stp>
        <tr r="CU600" s="1"/>
      </tp>
      <tp t="s">
        <v>#N/A N/A</v>
        <stp/>
        <stp>BDP|16935682973169651933</stp>
        <tr r="AS371" s="1"/>
      </tp>
      <tp t="s">
        <v>#N/A N/A</v>
        <stp/>
        <stp>BDP|18274463227740011944</stp>
        <tr r="AS24" s="1"/>
      </tp>
      <tp t="s">
        <v>#N/A Requesting Data...1698770493</v>
        <stp/>
        <stp>BDP|18034994920580607487</stp>
        <tr r="CV123" s="1"/>
      </tp>
      <tp t="s">
        <v>#N/A N/A</v>
        <stp/>
        <stp>BDP|11477419558961238680</stp>
        <tr r="AR782" s="1"/>
      </tp>
      <tp t="s">
        <v>#N/A N/A</v>
        <stp/>
        <stp>BDP|13832300354102941022</stp>
        <tr r="AR183" s="1"/>
      </tp>
      <tp t="s">
        <v>#N/A Requesting Data...2039867336</v>
        <stp/>
        <stp>BDP|10055502074831239407</stp>
        <tr r="CS755" s="1"/>
      </tp>
      <tp t="s">
        <v>#N/A Requesting Data...1828521911</v>
        <stp/>
        <stp>BDP|14245146682373229909</stp>
        <tr r="CV250" s="1"/>
      </tp>
      <tp t="s">
        <v>#N/A Requesting Data...3951417507</v>
        <stp/>
        <stp>BDP|15360544926893077674</stp>
        <tr r="CU780" s="1"/>
      </tp>
      <tp t="s">
        <v>#N/A N/A</v>
        <stp/>
        <stp>BDP|17206474670825151626</stp>
        <tr r="AQ325" s="1"/>
      </tp>
      <tp t="s">
        <v>#N/A N/A</v>
        <stp/>
        <stp>BDP|17492728427181092477</stp>
        <tr r="AR1059" s="1"/>
      </tp>
      <tp t="s">
        <v>#N/A Requesting Data...3056000042</v>
        <stp/>
        <stp>BDP|16638432758799317989</stp>
        <tr r="CW416" s="1"/>
      </tp>
      <tp t="s">
        <v>#N/A Requesting Data...2941609013</v>
        <stp/>
        <stp>BDP|10423319733435467247</stp>
        <tr r="CS350" s="1"/>
      </tp>
      <tp t="s">
        <v>#N/A Requesting Data...4103108184</v>
        <stp/>
        <stp>BDP|17326479512126516356</stp>
        <tr r="CT165" s="1"/>
      </tp>
      <tp t="s">
        <v>#N/A N/A</v>
        <stp/>
        <stp>BDP|12690772220852678218</stp>
        <tr r="AS938" s="1"/>
      </tp>
      <tp t="s">
        <v>#N/A Requesting Data...3555593698</v>
        <stp/>
        <stp>BDP|10303648111967891784</stp>
        <tr r="CW1091" s="1"/>
      </tp>
      <tp t="s">
        <v>#N/A Requesting Data...2829254840</v>
        <stp/>
        <stp>BDP|14188065903163352015</stp>
        <tr r="CU964" s="1"/>
      </tp>
      <tp t="s">
        <v>#N/A Requesting Data...1709820542</v>
        <stp/>
        <stp>BDP|17086421205012931686</stp>
        <tr r="CU74" s="1"/>
      </tp>
      <tp t="s">
        <v>#N/A Requesting Data...1769791701</v>
        <stp/>
        <stp>BDP|15950771999759891599</stp>
        <tr r="CW982" s="1"/>
      </tp>
      <tp t="s">
        <v>#N/A Requesting Data...1987987116</v>
        <stp/>
        <stp>BDP|13111795010027931574</stp>
        <tr r="CS502" s="1"/>
      </tp>
      <tp t="s">
        <v>#N/A N/A</v>
        <stp/>
        <stp>BDP|10378242241650069107</stp>
        <tr r="AQ1021" s="1"/>
      </tp>
      <tp t="s">
        <v>#N/A N/A</v>
        <stp/>
        <stp>BDP|13402231653187432463</stp>
        <tr r="AS50" s="1"/>
      </tp>
      <tp t="s">
        <v>#N/A N/A</v>
        <stp/>
        <stp>BDP|15681133934801340141</stp>
        <tr r="AS1041" s="1"/>
      </tp>
      <tp t="s">
        <v>#N/A Requesting Data...1791397534</v>
        <stp/>
        <stp>BDP|14666139030844023530</stp>
        <tr r="CV1079" s="1"/>
      </tp>
      <tp t="s">
        <v>#N/A Requesting Data...2163711013</v>
        <stp/>
        <stp>BDP|15161156118332911037</stp>
        <tr r="CT1116" s="1"/>
      </tp>
      <tp t="s">
        <v>#N/A Requesting Data...2485052133</v>
        <stp/>
        <stp>BDP|10305703873360574733</stp>
        <tr r="CR246" s="1"/>
      </tp>
      <tp t="s">
        <v>#N/A Requesting Data...2597468348</v>
        <stp/>
        <stp>BDP|11476068363997678715</stp>
        <tr r="CT681" s="1"/>
      </tp>
      <tp t="s">
        <v>#N/A Requesting Data...1971732417</v>
        <stp/>
        <stp>BDP|13015805771108382349</stp>
        <tr r="CW1085" s="1"/>
      </tp>
      <tp t="s">
        <v>#N/A Requesting Data...2902070243</v>
        <stp/>
        <stp>BDP|11684603414336818433</stp>
        <tr r="CT251" s="1"/>
      </tp>
      <tp t="s">
        <v>#N/A Requesting Data...1882555759</v>
        <stp/>
        <stp>BDP|10021199465881017258</stp>
        <tr r="CV1152" s="1"/>
      </tp>
      <tp t="s">
        <v>#N/A Requesting Data...3573148153</v>
        <stp/>
        <stp>BDP|13404602359370594412</stp>
        <tr r="CR610" s="1"/>
      </tp>
      <tp t="s">
        <v>#N/A Requesting Data...2310756392</v>
        <stp/>
        <stp>BDP|14841612601153971589</stp>
        <tr r="CV631" s="1"/>
      </tp>
      <tp t="s">
        <v>#N/A Requesting Data...3218999036</v>
        <stp/>
        <stp>BDP|17807168225650072026</stp>
        <tr r="CS953" s="1"/>
      </tp>
      <tp t="s">
        <v>#N/A N/A</v>
        <stp/>
        <stp>BDP|12908577314573491176</stp>
        <tr r="AS879" s="1"/>
      </tp>
      <tp t="s">
        <v>#N/A Requesting Data...1957668963</v>
        <stp/>
        <stp>BDP|16372336322681871233</stp>
        <tr r="CU355" s="1"/>
      </tp>
      <tp t="s">
        <v>#N/A Requesting Data...3379461333</v>
        <stp/>
        <stp>BDP|10730083582328347474</stp>
        <tr r="CU1070" s="1"/>
      </tp>
      <tp t="s">
        <v>#N/A Requesting Data...3766225247</v>
        <stp/>
        <stp>BDP|16851591051305806715</stp>
        <tr r="CU724" s="1"/>
      </tp>
      <tp t="s">
        <v>#N/A N/A</v>
        <stp/>
        <stp>BDP|14863557994285074906</stp>
        <tr r="AS465" s="1"/>
      </tp>
      <tp t="s">
        <v>#N/A N/A</v>
        <stp/>
        <stp>BDP|16136635121426246084</stp>
        <tr r="AQ276" s="1"/>
      </tp>
      <tp t="s">
        <v>#N/A Requesting Data...4292444729</v>
        <stp/>
        <stp>BDP|15894647179802559292</stp>
        <tr r="CV408" s="1"/>
      </tp>
      <tp t="s">
        <v>#N/A Requesting Data...1735663308</v>
        <stp/>
        <stp>BDP|11623425121444877745</stp>
        <tr r="CW935" s="1"/>
      </tp>
      <tp t="s">
        <v>#N/A Requesting Data...1868160961</v>
        <stp/>
        <stp>BDP|10944139314837165364</stp>
        <tr r="CW245" s="1"/>
      </tp>
      <tp t="s">
        <v>#N/A Requesting Data...3784776236</v>
        <stp/>
        <stp>BDP|10374287012856877189</stp>
        <tr r="CS593" s="1"/>
      </tp>
      <tp t="s">
        <v>#N/A Requesting Data...2227993765</v>
        <stp/>
        <stp>BDP|16379610364342868074</stp>
        <tr r="CU594" s="1"/>
      </tp>
      <tp t="s">
        <v>#N/A N/A</v>
        <stp/>
        <stp>BDP|15372994687652772234</stp>
        <tr r="AQ476" s="1"/>
      </tp>
      <tp t="s">
        <v>#N/A Requesting Data...3908272844</v>
        <stp/>
        <stp>BDP|17638472510356826005</stp>
        <tr r="CT675" s="1"/>
      </tp>
      <tp t="s">
        <v>#N/A N/A</v>
        <stp/>
        <stp>BDP|16186937364548669599</stp>
        <tr r="AR377" s="1"/>
      </tp>
      <tp t="s">
        <v>#N/A Requesting Data...3758566710</v>
        <stp/>
        <stp>BDP|16689330568811675622</stp>
        <tr r="CT54" s="1"/>
      </tp>
      <tp t="s">
        <v>#N/A Requesting Data...1774953155</v>
        <stp/>
        <stp>BDP|14436189074106563049</stp>
        <tr r="CT397" s="1"/>
      </tp>
      <tp t="s">
        <v>#N/A Requesting Data...2825590650</v>
        <stp/>
        <stp>BDP|13407012459893101150</stp>
        <tr r="CR1140" s="1"/>
      </tp>
      <tp t="s">
        <v>#N/A N/A</v>
        <stp/>
        <stp>BDP|14901523735450772618</stp>
        <tr r="AR545" s="1"/>
      </tp>
      <tp t="s">
        <v>#N/A Requesting Data...3195879777</v>
        <stp/>
        <stp>BDP|17270338410368810915</stp>
        <tr r="CS338" s="1"/>
      </tp>
      <tp t="s">
        <v>#N/A N/A</v>
        <stp/>
        <stp>BDP|15472345491603123889</stp>
        <tr r="AR821" s="1"/>
      </tp>
      <tp t="s">
        <v>#N/A N/A</v>
        <stp/>
        <stp>BDP|12821118260536680778</stp>
        <tr r="AQ297" s="1"/>
      </tp>
      <tp t="s">
        <v>#N/A Requesting Data...2458693850</v>
        <stp/>
        <stp>BDP|15496196860325608332</stp>
        <tr r="CR467" s="1"/>
      </tp>
      <tp t="s">
        <v>#N/A Requesting Data...4223593896</v>
        <stp/>
        <stp>BDP|16562560079865210502</stp>
        <tr r="CW351" s="1"/>
      </tp>
      <tp t="s">
        <v>#N/A Requesting Data...3866042571</v>
        <stp/>
        <stp>BDP|16941963425240581970</stp>
        <tr r="CW397" s="1"/>
      </tp>
      <tp t="s">
        <v>#N/A Requesting Data...2933029845</v>
        <stp/>
        <stp>BDP|11540927522048968646</stp>
        <tr r="CR443" s="1"/>
      </tp>
      <tp t="s">
        <v>#N/A Requesting Data...3077464388</v>
        <stp/>
        <stp>BDP|12279939903986275981</stp>
        <tr r="CR294" s="1"/>
      </tp>
      <tp t="s">
        <v>#N/A Requesting Data...2457631779</v>
        <stp/>
        <stp>BDP|16068481787629646715</stp>
        <tr r="CU656" s="1"/>
      </tp>
      <tp t="s">
        <v>#N/A N/A</v>
        <stp/>
        <stp>BDP|11330681170400345402</stp>
        <tr r="AQ84" s="1"/>
      </tp>
      <tp t="s">
        <v>#N/A Requesting Data...2885975323</v>
        <stp/>
        <stp>BDP|12030281225983587504</stp>
        <tr r="CV993" s="1"/>
      </tp>
      <tp t="s">
        <v>#N/A N/A</v>
        <stp/>
        <stp>BDP|15830460827756830190</stp>
        <tr r="AQ295" s="1"/>
      </tp>
      <tp t="s">
        <v>#N/A N/A</v>
        <stp/>
        <stp>BDP|16379377469660671736</stp>
        <tr r="AS299" s="1"/>
      </tp>
      <tp t="s">
        <v>#N/A Requesting Data...2291308695</v>
        <stp/>
        <stp>BDP|13227968189307081156</stp>
        <tr r="CS418" s="1"/>
      </tp>
      <tp t="s">
        <v>#N/A N/A</v>
        <stp/>
        <stp>BDP|18303532279417273937</stp>
        <tr r="AS69" s="1"/>
      </tp>
      <tp t="s">
        <v>#N/A Requesting Data...3525420978</v>
        <stp/>
        <stp>BDP|14972725760498047937</stp>
        <tr r="CU1008" s="1"/>
      </tp>
      <tp t="s">
        <v>#N/A Requesting Data...3639137826</v>
        <stp/>
        <stp>BDP|12377376949925756428</stp>
        <tr r="CU618" s="1"/>
      </tp>
      <tp t="s">
        <v>#N/A N/A</v>
        <stp/>
        <stp>BDP|10839855331729152650</stp>
        <tr r="AR1121" s="1"/>
      </tp>
      <tp t="s">
        <v>#N/A Requesting Data...2394273840</v>
        <stp/>
        <stp>BDP|16310705494644851873</stp>
        <tr r="CS243" s="1"/>
      </tp>
      <tp t="s">
        <v>#N/A N/A</v>
        <stp/>
        <stp>BDP|18284112506499727496</stp>
        <tr r="AQ483" s="1"/>
      </tp>
      <tp t="s">
        <v>#N/A Requesting Data...3108668094</v>
        <stp/>
        <stp>BDP|11443108473710522396</stp>
        <tr r="CS345" s="1"/>
      </tp>
      <tp t="s">
        <v>#N/A Requesting Data...2498656279</v>
        <stp/>
        <stp>BDP|10611332301712791582</stp>
        <tr r="CS189" s="1"/>
      </tp>
      <tp t="s">
        <v>#N/A Requesting Data...3904072469</v>
        <stp/>
        <stp>BDP|15172773944047034599</stp>
        <tr r="CU1112" s="1"/>
      </tp>
      <tp t="s">
        <v>#N/A Requesting Data...2746462447</v>
        <stp/>
        <stp>BDP|14358217273564398190</stp>
        <tr r="CW232" s="1"/>
      </tp>
      <tp t="s">
        <v>#N/A Requesting Data...3778501183</v>
        <stp/>
        <stp>BDP|18352862817173891612</stp>
        <tr r="CR774" s="1"/>
      </tp>
      <tp t="s">
        <v>#N/A N/A</v>
        <stp/>
        <stp>BDP|11498707308660214254</stp>
        <tr r="AQ502" s="1"/>
      </tp>
      <tp t="s">
        <v>#N/A N/A</v>
        <stp/>
        <stp>BDP|18202094504724668825</stp>
        <tr r="AS943" s="1"/>
      </tp>
      <tp t="s">
        <v>#N/A Requesting Data...4222676394</v>
        <stp/>
        <stp>BDP|16777187336261534176</stp>
        <tr r="CR52" s="1"/>
      </tp>
      <tp t="s">
        <v>#N/A N/A</v>
        <stp/>
        <stp>BDP|13230423082602899919</stp>
        <tr r="AS135" s="1"/>
      </tp>
      <tp t="s">
        <v>#N/A Requesting Data...2385923902</v>
        <stp/>
        <stp>BDP|14752277969731497569</stp>
        <tr r="CT854" s="1"/>
      </tp>
      <tp t="s">
        <v>#N/A Requesting Data...4232690488</v>
        <stp/>
        <stp>BDP|12809000644554240654</stp>
        <tr r="CR494" s="1"/>
      </tp>
      <tp t="s">
        <v>#N/A Requesting Data...3537390466</v>
        <stp/>
        <stp>BDP|10405768538288931892</stp>
        <tr r="CU67" s="1"/>
      </tp>
      <tp t="s">
        <v>#N/A Requesting Data...3740356121</v>
        <stp/>
        <stp>BDP|15311003579807935192</stp>
        <tr r="CU888" s="1"/>
      </tp>
      <tp t="s">
        <v>#N/A N/A</v>
        <stp/>
        <stp>BDP|12658084774953068205</stp>
        <tr r="AR82" s="1"/>
      </tp>
      <tp t="s">
        <v>#N/A Requesting Data...2160921182</v>
        <stp/>
        <stp>BDP|17016439343671837224</stp>
        <tr r="CW747" s="1"/>
      </tp>
      <tp t="s">
        <v>#N/A Requesting Data...3788957893</v>
        <stp/>
        <stp>BDP|17237594979424998513</stp>
        <tr r="CR506" s="1"/>
      </tp>
      <tp t="s">
        <v>#N/A N/A</v>
        <stp/>
        <stp>BDP|11098642128927129679</stp>
        <tr r="AS232" s="1"/>
      </tp>
      <tp t="s">
        <v>#N/A Requesting Data...2960114624</v>
        <stp/>
        <stp>BDP|10915283091576291986</stp>
        <tr r="CS1186" s="1"/>
      </tp>
      <tp t="s">
        <v>#N/A Requesting Data...2911147567</v>
        <stp/>
        <stp>BDP|14689654018172072515</stp>
        <tr r="CU575" s="1"/>
      </tp>
      <tp t="s">
        <v>#N/A Requesting Data...3280798021</v>
        <stp/>
        <stp>BDP|14638789747834496774</stp>
        <tr r="CR859" s="1"/>
      </tp>
      <tp t="s">
        <v>#N/A Requesting Data...2633259547</v>
        <stp/>
        <stp>BDP|15440631944283829018</stp>
        <tr r="CR164" s="1"/>
      </tp>
      <tp t="s">
        <v>#N/A N/A</v>
        <stp/>
        <stp>BDP|10052487717509041851</stp>
        <tr r="AQ900" s="1"/>
      </tp>
      <tp t="s">
        <v>#N/A Requesting Data...3419006971</v>
        <stp/>
        <stp>BDP|15247673748440590328</stp>
        <tr r="CT1038" s="1"/>
      </tp>
      <tp t="s">
        <v>#N/A Requesting Data...2958381825</v>
        <stp/>
        <stp>BDP|11921798623331895111</stp>
        <tr r="CS538" s="1"/>
      </tp>
      <tp t="s">
        <v>#N/A Requesting Data...2610063592</v>
        <stp/>
        <stp>BDP|11780589863195419321</stp>
        <tr r="CW1043" s="1"/>
      </tp>
      <tp t="s">
        <v>#N/A Requesting Data...3308755235</v>
        <stp/>
        <stp>BDP|17626695205585739076</stp>
        <tr r="CT439" s="1"/>
      </tp>
      <tp t="s">
        <v>#N/A N/A</v>
        <stp/>
        <stp>BDP|11940902616449305465</stp>
        <tr r="AR223" s="1"/>
      </tp>
      <tp t="s">
        <v>#N/A Requesting Data...3953077412</v>
        <stp/>
        <stp>BDP|13166636638813282127</stp>
        <tr r="CV167" s="1"/>
      </tp>
      <tp t="s">
        <v>#N/A Requesting Data...2264994264</v>
        <stp/>
        <stp>BDP|16772458647942649097</stp>
        <tr r="CV690" s="1"/>
      </tp>
      <tp t="s">
        <v>#N/A Requesting Data...3430721343</v>
        <stp/>
        <stp>BDP|13345713889188150006</stp>
        <tr r="CW458" s="1"/>
      </tp>
      <tp t="s">
        <v>#N/A Requesting Data...3371547811</v>
        <stp/>
        <stp>BDP|16505522960542538381</stp>
        <tr r="CU1158" s="1"/>
      </tp>
      <tp t="s">
        <v>#N/A Requesting Data...2616283260</v>
        <stp/>
        <stp>BDP|14555564615740899435</stp>
        <tr r="CV453" s="1"/>
      </tp>
      <tp t="s">
        <v>#N/A Requesting Data...3666409923</v>
        <stp/>
        <stp>BDP|10493769226117036698</stp>
        <tr r="CW612" s="1"/>
      </tp>
      <tp t="s">
        <v>#N/A N/A</v>
        <stp/>
        <stp>BDP|11931958013394545975</stp>
        <tr r="AQ858" s="1"/>
      </tp>
      <tp t="s">
        <v>#N/A N/A</v>
        <stp/>
        <stp>BDP|11293458098148114038</stp>
        <tr r="AQ245" s="1"/>
      </tp>
      <tp t="s">
        <v>#N/A Requesting Data...2974336276</v>
        <stp/>
        <stp>BDP|10301677949167812188</stp>
        <tr r="CS65" s="1"/>
      </tp>
      <tp t="s">
        <v>#N/A N/A</v>
        <stp/>
        <stp>BDP|13835786675725048289</stp>
        <tr r="AR39" s="1"/>
      </tp>
      <tp t="s">
        <v>#N/A Requesting Data...3697313738</v>
        <stp/>
        <stp>BDP|16806144627862339353</stp>
        <tr r="CT991" s="1"/>
      </tp>
      <tp t="s">
        <v>#N/A Requesting Data...2512012458</v>
        <stp/>
        <stp>BDP|11957347740182257024</stp>
        <tr r="CS1145" s="1"/>
      </tp>
      <tp t="s">
        <v>#N/A Requesting Data...3655948114</v>
        <stp/>
        <stp>BDP|13678340978045623614</stp>
        <tr r="CT296" s="1"/>
      </tp>
      <tp t="s">
        <v>#N/A Requesting Data...4044592596</v>
        <stp/>
        <stp>BDP|13130238852888821850</stp>
        <tr r="CU768" s="1"/>
      </tp>
      <tp t="s">
        <v>#N/A Requesting Data...3557129411</v>
        <stp/>
        <stp>BDP|11060898552841111977</stp>
        <tr r="CU135" s="1"/>
      </tp>
      <tp t="s">
        <v>#N/A Requesting Data...4288530007</v>
        <stp/>
        <stp>BDP|12000797015685002516</stp>
        <tr r="CS135" s="1"/>
      </tp>
      <tp t="s">
        <v>#N/A Requesting Data...2841112167</v>
        <stp/>
        <stp>BDP|15915070810017410776</stp>
        <tr r="CS883" s="1"/>
      </tp>
      <tp t="s">
        <v>#N/A Requesting Data...2604101024</v>
        <stp/>
        <stp>BDP|17503087601261735260</stp>
        <tr r="CS441" s="1"/>
      </tp>
      <tp t="s">
        <v>#N/A Requesting Data...2470586707</v>
        <stp/>
        <stp>BDP|13582882792881722755</stp>
        <tr r="CS890" s="1"/>
      </tp>
      <tp t="s">
        <v>#N/A N/A</v>
        <stp/>
        <stp>BDP|15170571550709335887</stp>
        <tr r="AR117" s="1"/>
      </tp>
      <tp t="s">
        <v>#N/A N/A</v>
        <stp/>
        <stp>BDP|17696686210545459164</stp>
        <tr r="AS593" s="1"/>
      </tp>
      <tp t="s">
        <v>#N/A N/A</v>
        <stp/>
        <stp>BDP|17894666960625364614</stp>
        <tr r="AS825" s="1"/>
      </tp>
      <tp t="s">
        <v>#N/A Requesting Data...2779563759</v>
        <stp/>
        <stp>BDP|17486051916335374787</stp>
        <tr r="CU890" s="1"/>
      </tp>
      <tp t="s">
        <v>#N/A Requesting Data...2774392839</v>
        <stp/>
        <stp>BDP|15647362306186379499</stp>
        <tr r="CV355" s="1"/>
      </tp>
      <tp t="s">
        <v>#N/A Requesting Data...3641336895</v>
        <stp/>
        <stp>BDP|16590058389879780329</stp>
        <tr r="CR898" s="1"/>
      </tp>
      <tp t="s">
        <v>#N/A Requesting Data...3583067226</v>
        <stp/>
        <stp>BDP|10655278503605920371</stp>
        <tr r="CU23" s="1"/>
      </tp>
      <tp t="s">
        <v>#N/A N/A</v>
        <stp/>
        <stp>BDP|12534703593828310096</stp>
        <tr r="AR1137" s="1"/>
      </tp>
      <tp t="s">
        <v>#N/A Requesting Data...3072765105</v>
        <stp/>
        <stp>BDP|11165920647680191897</stp>
        <tr r="CU68" s="1"/>
      </tp>
      <tp t="s">
        <v>#N/A Requesting Data...3169386044</v>
        <stp/>
        <stp>BDP|18361047124786637898</stp>
        <tr r="CU55" s="1"/>
      </tp>
      <tp t="s">
        <v>#N/A N/A</v>
        <stp/>
        <stp>BDP|12657762380541866849</stp>
        <tr r="AS1206" s="1"/>
      </tp>
      <tp t="s">
        <v>#N/A N/A</v>
        <stp/>
        <stp>BDP|17290376537057743496</stp>
        <tr r="AQ38" s="1"/>
      </tp>
      <tp t="s">
        <v>#N/A Requesting Data...4019758230</v>
        <stp/>
        <stp>BDP|15999130891900438932</stp>
        <tr r="CU24" s="1"/>
      </tp>
      <tp t="s">
        <v>#N/A Requesting Data...3249941220</v>
        <stp/>
        <stp>BDP|13327091461413531225</stp>
        <tr r="CV734" s="1"/>
      </tp>
      <tp t="s">
        <v>#N/A N/A</v>
        <stp/>
        <stp>BDP|12875740265626587108</stp>
        <tr r="AR777" s="1"/>
      </tp>
      <tp t="s">
        <v>#N/A Requesting Data...3113049859</v>
        <stp/>
        <stp>BDP|15928499583994935961</stp>
        <tr r="CR1156" s="1"/>
      </tp>
      <tp t="s">
        <v>#N/A N/A</v>
        <stp/>
        <stp>BDP|14356725304381163683</stp>
        <tr r="AR1112" s="1"/>
      </tp>
      <tp t="s">
        <v>#N/A Requesting Data...3664156215</v>
        <stp/>
        <stp>BDP|12947334447919778868</stp>
        <tr r="CT685" s="1"/>
      </tp>
      <tp t="s">
        <v>#N/A N/A</v>
        <stp/>
        <stp>BDP|16762716351147952722</stp>
        <tr r="AS1125" s="1"/>
      </tp>
      <tp t="s">
        <v>#N/A Requesting Data...3276477661</v>
        <stp/>
        <stp>BDP|10673306388426133930</stp>
        <tr r="CR835" s="1"/>
      </tp>
      <tp t="s">
        <v>#N/A Requesting Data...3679431421</v>
        <stp/>
        <stp>BDP|11320642009447578476</stp>
        <tr r="CV407" s="1"/>
      </tp>
      <tp t="s">
        <v>#N/A N/A</v>
        <stp/>
        <stp>BDP|10253820329167558904</stp>
        <tr r="AS17" s="1"/>
      </tp>
      <tp t="s">
        <v>#N/A Requesting Data...2720534874</v>
        <stp/>
        <stp>BDP|10641537844094476191</stp>
        <tr r="CS1178" s="1"/>
      </tp>
      <tp t="s">
        <v>#N/A Requesting Data...3891784551</v>
        <stp/>
        <stp>BDP|10369244574994895577</stp>
        <tr r="CU442" s="1"/>
      </tp>
      <tp t="s">
        <v>#N/A Requesting Data...3926330386</v>
        <stp/>
        <stp>BDP|13576466013283917169</stp>
        <tr r="CU495" s="1"/>
      </tp>
      <tp t="s">
        <v>#N/A Requesting Data...4087636037</v>
        <stp/>
        <stp>BDP|12426718909237112623</stp>
        <tr r="CS1034" s="1"/>
      </tp>
      <tp t="s">
        <v>#N/A Requesting Data...3715446384</v>
        <stp/>
        <stp>BDP|11933229065773930284</stp>
        <tr r="CW852" s="1"/>
      </tp>
      <tp t="s">
        <v>#N/A Requesting Data...4035683033</v>
        <stp/>
        <stp>BDP|17120037051101484785</stp>
        <tr r="CT97" s="1"/>
      </tp>
      <tp t="s">
        <v>#N/A N/A</v>
        <stp/>
        <stp>BDP|12414389863564011704</stp>
        <tr r="AQ737" s="1"/>
      </tp>
      <tp t="s">
        <v>#N/A N/A</v>
        <stp/>
        <stp>BDP|13446099055287196569</stp>
        <tr r="AS917" s="1"/>
      </tp>
      <tp t="s">
        <v>#N/A Requesting Data...3698588682</v>
        <stp/>
        <stp>BDP|15740772120403780785</stp>
        <tr r="CU1076" s="1"/>
      </tp>
      <tp t="s">
        <v>#N/A Requesting Data...3193563147</v>
        <stp/>
        <stp>BDP|17921588258645741615</stp>
        <tr r="CV32" s="1"/>
      </tp>
      <tp t="s">
        <v>#N/A Requesting Data...4025022131</v>
        <stp/>
        <stp>BDP|13396872843009855202</stp>
        <tr r="CT673" s="1"/>
      </tp>
      <tp t="s">
        <v>#N/A N/A</v>
        <stp/>
        <stp>BDP|12325719057882360697</stp>
        <tr r="AR1074" s="1"/>
      </tp>
      <tp t="s">
        <v>#N/A N/A</v>
        <stp/>
        <stp>BDP|13466725698618137104</stp>
        <tr r="AR1154" s="1"/>
      </tp>
      <tp t="s">
        <v>#N/A N/A</v>
        <stp/>
        <stp>BDP|14455722742581348287</stp>
        <tr r="AR1035" s="1"/>
      </tp>
      <tp t="s">
        <v>#N/A Requesting Data...3905929045</v>
        <stp/>
        <stp>BDP|10360523969070243751</stp>
        <tr r="CT350" s="1"/>
      </tp>
      <tp t="s">
        <v>#N/A Requesting Data...4183282783</v>
        <stp/>
        <stp>BDP|10822439350280385576</stp>
        <tr r="CW8" s="1"/>
      </tp>
      <tp t="s">
        <v>#N/A Requesting Data...4262892166</v>
        <stp/>
        <stp>BDP|17754874224829377089</stp>
        <tr r="CU792" s="1"/>
      </tp>
      <tp t="s">
        <v>#N/A Requesting Data...3786638479</v>
        <stp/>
        <stp>BDP|15884131641603185741</stp>
        <tr r="CS560" s="1"/>
      </tp>
      <tp t="s">
        <v>#N/A Requesting Data...2709803936</v>
        <stp/>
        <stp>BDP|15890492688684490921</stp>
        <tr r="CT219" s="1"/>
      </tp>
      <tp t="s">
        <v>#N/A N/A</v>
        <stp/>
        <stp>BDP|17823710141203472332</stp>
        <tr r="AS528" s="1"/>
      </tp>
      <tp t="s">
        <v>#N/A Requesting Data...3256381289</v>
        <stp/>
        <stp>BDP|14665294713252746140</stp>
        <tr r="CR872" s="1"/>
      </tp>
      <tp t="s">
        <v>#N/A Requesting Data...3952586858</v>
        <stp/>
        <stp>BDP|16121030062560805473</stp>
        <tr r="CR1094" s="1"/>
      </tp>
      <tp t="s">
        <v>#N/A Requesting Data...2795273380</v>
        <stp/>
        <stp>BDP|12880226798699430480</stp>
        <tr r="CR391" s="1"/>
      </tp>
      <tp t="s">
        <v>#N/A N/A</v>
        <stp/>
        <stp>BDP|11375167429701584775</stp>
        <tr r="AS595" s="1"/>
      </tp>
      <tp t="s">
        <v>#N/A N/A</v>
        <stp/>
        <stp>BDP|16503295466421481701</stp>
        <tr r="AR353" s="1"/>
      </tp>
      <tp t="s">
        <v>#N/A N/A</v>
        <stp/>
        <stp>BDP|11268994365078797274</stp>
        <tr r="AS1176" s="1"/>
      </tp>
      <tp t="s">
        <v>#N/A Requesting Data...3744236455</v>
        <stp/>
        <stp>BDP|10567178398548644422</stp>
        <tr r="CS1031" s="1"/>
      </tp>
      <tp t="s">
        <v>#N/A N/A</v>
        <stp/>
        <stp>BDP|11775548890789406095</stp>
        <tr r="AR458" s="1"/>
      </tp>
      <tp t="s">
        <v>#N/A Requesting Data...3683757890</v>
        <stp/>
        <stp>BDP|12383277330395930233</stp>
        <tr r="CU851" s="1"/>
      </tp>
      <tp t="s">
        <v>#N/A N/A</v>
        <stp/>
        <stp>BDP|17094046339623650350</stp>
        <tr r="AR1009" s="1"/>
      </tp>
      <tp t="s">
        <v>#N/A Requesting Data...4203188531</v>
        <stp/>
        <stp>BDP|15228635523703431680</stp>
        <tr r="CR531" s="1"/>
      </tp>
      <tp t="s">
        <v>#N/A N/A</v>
        <stp/>
        <stp>BDP|16286804170958824544</stp>
        <tr r="AS1054" s="1"/>
      </tp>
      <tp t="s">
        <v>#N/A N/A</v>
        <stp/>
        <stp>BDP|17873986495501861231</stp>
        <tr r="AQ754" s="1"/>
      </tp>
      <tp t="s">
        <v>#N/A Requesting Data...3765004218</v>
        <stp/>
        <stp>BDP|13869640554561443525</stp>
        <tr r="CW135" s="1"/>
      </tp>
      <tp t="s">
        <v>#N/A Requesting Data...3416170449</v>
        <stp/>
        <stp>BDP|11854406323943181042</stp>
        <tr r="CR601" s="1"/>
      </tp>
      <tp t="s">
        <v>#N/A N/A</v>
        <stp/>
        <stp>BDP|10563696290708624342</stp>
        <tr r="AS668" s="1"/>
      </tp>
      <tp t="s">
        <v>#N/A N/A</v>
        <stp/>
        <stp>BDP|10774875483230946440</stp>
        <tr r="AQ799" s="1"/>
      </tp>
      <tp t="s">
        <v>#N/A Requesting Data...3368463326</v>
        <stp/>
        <stp>BDP|11558694734849020990</stp>
        <tr r="CW191" s="1"/>
      </tp>
      <tp t="s">
        <v>#N/A Requesting Data...3230811198</v>
        <stp/>
        <stp>BDP|13395028480707345839</stp>
        <tr r="CR913" s="1"/>
      </tp>
      <tp t="s">
        <v>#N/A Requesting Data...2956296011</v>
        <stp/>
        <stp>BDP|15009607478021149189</stp>
        <tr r="CU737" s="1"/>
      </tp>
      <tp t="s">
        <v>#N/A Requesting Data...2975117546</v>
        <stp/>
        <stp>BDP|13394393739160267707</stp>
        <tr r="CW122" s="1"/>
      </tp>
      <tp t="s">
        <v>#N/A Requesting Data...2894525360</v>
        <stp/>
        <stp>BDP|18033478271427176861</stp>
        <tr r="CS1069" s="1"/>
      </tp>
      <tp t="s">
        <v>#N/A N/A</v>
        <stp/>
        <stp>BDP|15459089875553029583</stp>
        <tr r="AR631" s="1"/>
      </tp>
      <tp t="s">
        <v>#N/A Requesting Data...3385554087</v>
        <stp/>
        <stp>BDP|14401718267611178021</stp>
        <tr r="CR892" s="1"/>
      </tp>
      <tp t="s">
        <v>#N/A N/A</v>
        <stp/>
        <stp>BDP|12041037273614425559</stp>
        <tr r="AQ207" s="1"/>
      </tp>
      <tp t="s">
        <v>#N/A Requesting Data...3926166850</v>
        <stp/>
        <stp>BDP|10025660477167246229</stp>
        <tr r="CR145" s="1"/>
      </tp>
      <tp t="s">
        <v>#N/A N/A</v>
        <stp/>
        <stp>BDP|17959410914495894355</stp>
        <tr r="AQ1158" s="1"/>
      </tp>
      <tp t="s">
        <v>#N/A Requesting Data...3171549667</v>
        <stp/>
        <stp>BDP|15194441415913681774</stp>
        <tr r="CS910" s="1"/>
      </tp>
      <tp t="s">
        <v>#N/A Requesting Data...3094881977</v>
        <stp/>
        <stp>BDP|11908931910918345580</stp>
        <tr r="AU3" s="1"/>
      </tp>
      <tp t="s">
        <v>#N/A N/A</v>
        <stp/>
        <stp>BDP|15658897391859929964</stp>
        <tr r="AQ732" s="1"/>
      </tp>
      <tp t="s">
        <v>#N/A Requesting Data...3736349049</v>
        <stp/>
        <stp>BDP|17108645961583205072</stp>
        <tr r="CU287" s="1"/>
      </tp>
      <tp t="s">
        <v>#N/A Requesting Data...4151922656</v>
        <stp/>
        <stp>BDP|16707361161657838096</stp>
        <tr r="CW1121" s="1"/>
      </tp>
      <tp t="s">
        <v>#N/A N/A</v>
        <stp/>
        <stp>BDP|11315100066210750234</stp>
        <tr r="AQ156" s="1"/>
      </tp>
      <tp t="s">
        <v>#N/A Requesting Data...3873599886</v>
        <stp/>
        <stp>BDP|11431001529430456781</stp>
        <tr r="CS354" s="1"/>
      </tp>
      <tp t="s">
        <v>#N/A Requesting Data...3420168248</v>
        <stp/>
        <stp>BDP|11542000005266975383</stp>
        <tr r="CS1119" s="1"/>
      </tp>
      <tp t="s">
        <v>#N/A N/A</v>
        <stp/>
        <stp>BDP|14044678256070797374</stp>
        <tr r="AQ93" s="1"/>
      </tp>
      <tp t="s">
        <v>#N/A Requesting Data...3320284092</v>
        <stp/>
        <stp>BDP|11954362571397773683</stp>
        <tr r="CV945" s="1"/>
      </tp>
      <tp t="s">
        <v>#N/A Requesting Data...3291197011</v>
        <stp/>
        <stp>BDP|18127418985474462408</stp>
        <tr r="CT152" s="1"/>
      </tp>
      <tp t="s">
        <v>#N/A Requesting Data...3912828866</v>
        <stp/>
        <stp>BDP|17715786985345809933</stp>
        <tr r="CR1136" s="1"/>
      </tp>
      <tp t="s">
        <v>#N/A Requesting Data...3114831571</v>
        <stp/>
        <stp>BDP|14651851991102306300</stp>
        <tr r="CV559" s="1"/>
      </tp>
      <tp t="s">
        <v>#N/A N/A</v>
        <stp/>
        <stp>BDP|17496465323486356339</stp>
        <tr r="AQ103" s="1"/>
      </tp>
      <tp t="s">
        <v>#N/A Requesting Data...3349828596</v>
        <stp/>
        <stp>BDP|17116774423094779236</stp>
        <tr r="CS185" s="1"/>
      </tp>
      <tp t="s">
        <v>#N/A N/A</v>
        <stp/>
        <stp>BDP|11927853096236288280</stp>
        <tr r="AQ544" s="1"/>
      </tp>
      <tp t="s">
        <v>#N/A Requesting Data...4270647659</v>
        <stp/>
        <stp>BDP|14196932483087892699</stp>
        <tr r="CR726" s="1"/>
      </tp>
      <tp t="s">
        <v>#N/A N/A</v>
        <stp/>
        <stp>BDP|13584644026586178564</stp>
        <tr r="AR481" s="1"/>
      </tp>
      <tp t="s">
        <v>#N/A Requesting Data...3874336794</v>
        <stp/>
        <stp>BDP|15032907137208266359</stp>
        <tr r="CV337" s="1"/>
      </tp>
      <tp t="s">
        <v>#N/A Requesting Data...3980137254</v>
        <stp/>
        <stp>BDP|17657676105092038749</stp>
        <tr r="CS698" s="1"/>
      </tp>
      <tp t="s">
        <v>#N/A N/A</v>
        <stp/>
        <stp>BDP|12244027605110638639</stp>
        <tr r="AR535" s="1"/>
      </tp>
      <tp t="s">
        <v>#N/A Requesting Data...3460966670</v>
        <stp/>
        <stp>BDP|10345400475647599035</stp>
        <tr r="CR464" s="1"/>
      </tp>
      <tp t="s">
        <v>#N/A Requesting Data...3282268350</v>
        <stp/>
        <stp>BDP|17859919345386459884</stp>
        <tr r="CU1111" s="1"/>
      </tp>
      <tp t="s">
        <v>#N/A N/A</v>
        <stp/>
        <stp>BDP|12290323443443782248</stp>
        <tr r="AQ444" s="1"/>
      </tp>
      <tp t="s">
        <v>#N/A Requesting Data...4142778800</v>
        <stp/>
        <stp>BDP|16475663965732067079</stp>
        <tr r="CR710" s="1"/>
      </tp>
      <tp t="s">
        <v>#N/A Requesting Data...3212418539</v>
        <stp/>
        <stp>BDP|12355015701750330608</stp>
        <tr r="CS842" s="1"/>
      </tp>
      <tp t="s">
        <v>#N/A Requesting Data...3368231549</v>
        <stp/>
        <stp>BDP|18076460745138632456</stp>
        <tr r="CT561" s="1"/>
      </tp>
      <tp t="s">
        <v>#N/A Requesting Data...3450815579</v>
        <stp/>
        <stp>BDP|16918530405262852574</stp>
        <tr r="CV253" s="1"/>
      </tp>
      <tp t="s">
        <v>#N/A Requesting Data...3820378142</v>
        <stp/>
        <stp>BDP|12627030727273266704</stp>
        <tr r="CR371" s="1"/>
      </tp>
      <tp t="s">
        <v>#N/A N/A</v>
        <stp/>
        <stp>BDP|13437340356532225346</stp>
        <tr r="AR1053" s="1"/>
      </tp>
      <tp t="s">
        <v>#N/A Requesting Data...3999143365</v>
        <stp/>
        <stp>BDP|10657315552492317064</stp>
        <tr r="CV402" s="1"/>
      </tp>
      <tp t="s">
        <v>#N/A Requesting Data...3343065694</v>
        <stp/>
        <stp>BDP|17738869711533263929</stp>
        <tr r="CT605" s="1"/>
      </tp>
      <tp t="s">
        <v>#N/A N/A</v>
        <stp/>
        <stp>BDP|10752189458418317849</stp>
        <tr r="AS84" s="1"/>
      </tp>
      <tp t="s">
        <v>#N/A Requesting Data...3743907009</v>
        <stp/>
        <stp>BDP|17189118745591215773</stp>
        <tr r="CT481" s="1"/>
      </tp>
      <tp t="s">
        <v>#N/A N/A</v>
        <stp/>
        <stp>BDP|17252264986210352910</stp>
        <tr r="AR1118" s="1"/>
      </tp>
      <tp t="s">
        <v>#N/A Requesting Data...3792564877</v>
        <stp/>
        <stp>BDP|12023137443515957693</stp>
        <tr r="CU393" s="1"/>
      </tp>
      <tp t="s">
        <v>#N/A Requesting Data...3259238600</v>
        <stp/>
        <stp>BDP|12288183177152497296</stp>
        <tr r="CU328" s="1"/>
      </tp>
      <tp t="s">
        <v>#N/A Requesting Data...3362810056</v>
        <stp/>
        <stp>BDP|11366021470780469253</stp>
        <tr r="CU391" s="1"/>
      </tp>
      <tp t="s">
        <v>#N/A Requesting Data...4199328538</v>
        <stp/>
        <stp>BDP|17814133939381124037</stp>
        <tr r="CV1084" s="1"/>
      </tp>
      <tp t="s">
        <v>#N/A N/A</v>
        <stp/>
        <stp>BDP|15818818959238021432</stp>
        <tr r="AR670" s="1"/>
      </tp>
      <tp t="s">
        <v>#N/A Requesting Data...4262251014</v>
        <stp/>
        <stp>BDP|12472598928388410927</stp>
        <tr r="CU930" s="1"/>
      </tp>
      <tp t="s">
        <v>#N/A Requesting Data...3750994845</v>
        <stp/>
        <stp>BDP|11874554575440880736</stp>
        <tr r="CW78" s="1"/>
      </tp>
      <tp t="s">
        <v>#N/A Requesting Data...3320050920</v>
        <stp/>
        <stp>BDP|16588277292798244115</stp>
        <tr r="CW181" s="1"/>
      </tp>
      <tp t="s">
        <v>#N/A Requesting Data...3514184044</v>
        <stp/>
        <stp>BDP|17224395258966207326</stp>
        <tr r="CW326" s="1"/>
      </tp>
      <tp t="s">
        <v>#N/A Requesting Data...3883152763</v>
        <stp/>
        <stp>BDP|13207268727856678168</stp>
        <tr r="CU1100" s="1"/>
      </tp>
      <tp t="s">
        <v>#N/A Requesting Data...3805349553</v>
        <stp/>
        <stp>BDP|13515200866060060308</stp>
        <tr r="CW51" s="1"/>
      </tp>
      <tp t="s">
        <v>#N/A Requesting Data...3446957524</v>
        <stp/>
        <stp>BDP|14291370063200443511</stp>
        <tr r="CR142" s="1"/>
      </tp>
      <tp t="s">
        <v>#N/A N/A</v>
        <stp/>
        <stp>BDP|16919713529502353510</stp>
        <tr r="AQ406" s="1"/>
      </tp>
      <tp t="s">
        <v>#N/A N/A</v>
        <stp/>
        <stp>BDP|14473795462135526493</stp>
        <tr r="AR1120" s="1"/>
      </tp>
      <tp t="s">
        <v>#N/A Requesting Data...4269735031</v>
        <stp/>
        <stp>BDP|14540282462004900057</stp>
        <tr r="CS35" s="1"/>
      </tp>
      <tp t="s">
        <v>#N/A Requesting Data...3905145450</v>
        <stp/>
        <stp>BDP|15574378210067697470</stp>
        <tr r="CU200" s="1"/>
      </tp>
      <tp t="s">
        <v>#N/A Requesting Data...3825131888</v>
        <stp/>
        <stp>BDP|11343296663892966338</stp>
        <tr r="CV65" s="1"/>
      </tp>
      <tp t="s">
        <v>#N/A Requesting Data...4103397361</v>
        <stp/>
        <stp>BDP|16860173419301675335</stp>
        <tr r="CV246" s="1"/>
      </tp>
      <tp t="s">
        <v>#N/A N/A</v>
        <stp/>
        <stp>BDP|12616659405189572914</stp>
        <tr r="AR606" s="1"/>
      </tp>
      <tp t="s">
        <v>#N/A N/A</v>
        <stp/>
        <stp>BDP|14838108612724826407</stp>
        <tr r="AR911" s="1"/>
      </tp>
      <tp t="s">
        <v>#N/A Requesting Data...3552953432</v>
        <stp/>
        <stp>BDP|14594937237088159222</stp>
        <tr r="CU175" s="1"/>
      </tp>
      <tp t="s">
        <v>#N/A Requesting Data...4174176205</v>
        <stp/>
        <stp>BDP|17687063905391608215</stp>
        <tr r="CW410" s="1"/>
      </tp>
      <tp t="s">
        <v>#N/A Requesting Data...3738242355</v>
        <stp/>
        <stp>BDP|16464535385519724679</stp>
        <tr r="CW1103" s="1"/>
      </tp>
      <tp t="s">
        <v>#N/A N/A</v>
        <stp/>
        <stp>BDP|17227425151802158026</stp>
        <tr r="AQ498" s="1"/>
      </tp>
      <tp t="s">
        <v>#N/A Requesting Data...4117403668</v>
        <stp/>
        <stp>BDP|16695336618775616595</stp>
        <tr r="CS970" s="1"/>
      </tp>
      <tp t="s">
        <v>#N/A Requesting Data...3729422938</v>
        <stp/>
        <stp>BDP|17579230444312014707</stp>
        <tr r="CT371" s="1"/>
      </tp>
      <tp t="s">
        <v>#N/A Requesting Data...3555810599</v>
        <stp/>
        <stp>BDP|13563318029743820579</stp>
        <tr r="CT402" s="1"/>
      </tp>
      <tp t="s">
        <v>#N/A Requesting Data...3948540101</v>
        <stp/>
        <stp>BDP|13754640647056671300</stp>
        <tr r="CR425" s="1"/>
      </tp>
      <tp t="s">
        <v>#N/A Requesting Data...3605500454</v>
        <stp/>
        <stp>BDP|15595567321847873183</stp>
        <tr r="CR1066" s="1"/>
      </tp>
      <tp t="s">
        <v>#N/A N/A</v>
        <stp/>
        <stp>BDP|15119202532964195402</stp>
        <tr r="AS1108" s="1"/>
      </tp>
      <tp t="s">
        <v>#N/A N/A</v>
        <stp/>
        <stp>BDP|13835738264512585486</stp>
        <tr r="AS687" s="1"/>
      </tp>
      <tp t="s">
        <v>#N/A Requesting Data...4039308938</v>
        <stp/>
        <stp>BDP|16164334631681905382</stp>
        <tr r="CU174" s="1"/>
      </tp>
      <tp t="s">
        <v>#N/A Requesting Data...3914769513</v>
        <stp/>
        <stp>BDP|10782741878651198580</stp>
        <tr r="CS258" s="1"/>
      </tp>
      <tp t="s">
        <v>#N/A N/A</v>
        <stp/>
        <stp>BDP|13227809371671690972</stp>
        <tr r="AQ750" s="1"/>
      </tp>
      <tp t="s">
        <v>#N/A N/A</v>
        <stp/>
        <stp>BDP|18102303767650696928</stp>
        <tr r="AR417" s="1"/>
      </tp>
      <tp t="s">
        <v>#N/A Requesting Data...3613293599</v>
        <stp/>
        <stp>BDP|17236764874226498517</stp>
        <tr r="CT758" s="1"/>
      </tp>
      <tp t="s">
        <v>#N/A Requesting Data...3693731551</v>
        <stp/>
        <stp>BDP|12824886394821916686</stp>
        <tr r="CW265" s="1"/>
      </tp>
      <tp t="s">
        <v>#N/A Requesting Data...4085552571</v>
        <stp/>
        <stp>BDP|17052357802855611541</stp>
        <tr r="CR244" s="1"/>
      </tp>
      <tp t="s">
        <v>#N/A Requesting Data...3865401775</v>
        <stp/>
        <stp>BDP|17613029269054060184</stp>
        <tr r="CR914" s="1"/>
      </tp>
      <tp t="s">
        <v>#N/A Requesting Data...3834628661</v>
        <stp/>
        <stp>BDP|11414687501924113794</stp>
        <tr r="CR995" s="1"/>
      </tp>
      <tp t="s">
        <v>#N/A Requesting Data...4229885298</v>
        <stp/>
        <stp>BDP|14316229406685014726</stp>
        <tr r="CW221" s="1"/>
      </tp>
      <tp t="s">
        <v>#N/A Requesting Data...3875466349</v>
        <stp/>
        <stp>BDP|11346949982647951397</stp>
        <tr r="CU881" s="1"/>
      </tp>
      <tp t="s">
        <v>#N/A Requesting Data...4026017556</v>
        <stp/>
        <stp>BDP|13525500073004533169</stp>
        <tr r="CU310" s="1"/>
      </tp>
      <tp t="s">
        <v>#N/A Requesting Data...3758989017</v>
        <stp/>
        <stp>BDP|17898982031070369975</stp>
        <tr r="CS930" s="1"/>
      </tp>
      <tp t="s">
        <v>#N/A N/A</v>
        <stp/>
        <stp>BDP|11325002937997238137</stp>
        <tr r="AQ663" s="1"/>
      </tp>
      <tp t="s">
        <v>#N/A N/A</v>
        <stp/>
        <stp>BDP|16528250334243048019</stp>
        <tr r="AS813" s="1"/>
      </tp>
      <tp t="s">
        <v>#N/A Requesting Data...3887955879</v>
        <stp/>
        <stp>BDP|15134008190258316074</stp>
        <tr r="CR411" s="1"/>
      </tp>
      <tp t="s">
        <v>#N/A N/A</v>
        <stp/>
        <stp>BDP|12183533876701459555</stp>
        <tr r="AS291" s="1"/>
      </tp>
      <tp t="s">
        <v>#N/A N/A</v>
        <stp/>
        <stp>BDP|13085127122726022258</stp>
        <tr r="AS992" s="1"/>
      </tp>
      <tp t="s">
        <v>#N/A Requesting Data...4193724324</v>
        <stp/>
        <stp>BDP|17115179150803398408</stp>
        <tr r="CU351" s="1"/>
      </tp>
      <tp t="s">
        <v>#N/A N/A</v>
        <stp/>
        <stp>BDP|13651794323765106787</stp>
        <tr r="AS173" s="1"/>
      </tp>
      <tp t="s">
        <v>#N/A Requesting Data...4054738742</v>
        <stp/>
        <stp>BDP|12079075470457333615</stp>
        <tr r="CW439" s="1"/>
      </tp>
      <tp t="s">
        <v>#N/A Requesting Data...4168153439</v>
        <stp/>
        <stp>BDP|15852929536939811214</stp>
        <tr r="CV731" s="1"/>
      </tp>
      <tp t="s">
        <v>#N/A Requesting Data...4127635215</v>
        <stp/>
        <stp>BDP|15663382821590982039</stp>
        <tr r="CW1021" s="1"/>
      </tp>
      <tp t="s">
        <v>#N/A Requesting Data...4102605747</v>
        <stp/>
        <stp>BDP|15511110140623300727</stp>
        <tr r="CV174" s="1"/>
      </tp>
      <tp t="s">
        <v>#N/A Requesting Data...4264093491</v>
        <stp/>
        <stp>BDP|13571512743085468364</stp>
        <tr r="CT836" s="1"/>
      </tp>
      <tp t="s">
        <v>#N/A Requesting Data...3778998137</v>
        <stp/>
        <stp>BDP|13152367347773736321</stp>
        <tr r="CV1125" s="1"/>
      </tp>
      <tp t="s">
        <v>#N/A Requesting Data...4038153123</v>
        <stp/>
        <stp>BDP|17119160274201204445</stp>
        <tr r="CS126" s="1"/>
      </tp>
      <tp t="s">
        <v>#N/A Requesting Data...3956989851</v>
        <stp/>
        <stp>BDP|11133833265622599979</stp>
        <tr r="CS967" s="1"/>
      </tp>
      <tp t="s">
        <v>#N/A Requesting Data...3823386172</v>
        <stp/>
        <stp>BDP|17084278423125266633</stp>
        <tr r="CT601" s="1"/>
      </tp>
      <tp t="s">
        <v>#N/A Requesting Data...4128735592</v>
        <stp/>
        <stp>BDP|15543571886018079416</stp>
        <tr r="CU542" s="1"/>
      </tp>
      <tp t="s">
        <v>#N/A Requesting Data...4147714538</v>
        <stp/>
        <stp>BDP|14641375614775202722</stp>
        <tr r="CW202" s="1"/>
      </tp>
      <tp t="s">
        <v>#N/A N/A</v>
        <stp/>
        <stp>BDP|13132398838765573210</stp>
        <tr r="AS1117" s="1"/>
      </tp>
      <tp t="s">
        <v>#N/A N/A</v>
        <stp/>
        <stp>BDP|14930749170139118981</stp>
        <tr r="AR910" s="1"/>
      </tp>
      <tp t="s">
        <v>#N/A Requesting Data...3870144653</v>
        <stp/>
        <stp>BDP|17303378106222330252</stp>
        <tr r="CR775" s="1"/>
      </tp>
      <tp t="s">
        <v>#N/A N/A</v>
        <stp/>
        <stp>BDP|13543612351947742364</stp>
        <tr r="AS486" s="1"/>
      </tp>
      <tp t="s">
        <v>#N/A Requesting Data...4008840434</v>
        <stp/>
        <stp>BDP|12213495659815351257</stp>
        <tr r="CU741" s="1"/>
      </tp>
      <tp t="s">
        <v>#N/A Requesting Data...4154999069</v>
        <stp/>
        <stp>BDP|11934665997133899940</stp>
        <tr r="CU263" s="1"/>
      </tp>
      <tp t="s">
        <v>#N/A N/A</v>
        <stp/>
        <stp>BDP|16274633040902293279</stp>
        <tr r="AQ1122" s="1"/>
      </tp>
      <tp t="s">
        <v>#N/A Requesting Data...3902610858</v>
        <stp/>
        <stp>BDP|12541775526817013405</stp>
        <tr r="CR987" s="1"/>
      </tp>
      <tp t="s">
        <v>#N/A N/A</v>
        <stp/>
        <stp>BDP|12219078573883247209</stp>
        <tr r="AS405" s="1"/>
      </tp>
      <tp t="s">
        <v>#N/A N/A</v>
        <stp/>
        <stp>BDP|17660635144458159941</stp>
        <tr r="AR102" s="1"/>
      </tp>
      <tp t="s">
        <v>#N/A Requesting Data...4080124631</v>
        <stp/>
        <stp>BDP|16783919816763035947</stp>
        <tr r="CV906" s="1"/>
      </tp>
      <tp t="s">
        <v>#N/A Requesting Data...4195030598</v>
        <stp/>
        <stp>BDP|15991633980826820962</stp>
        <tr r="CT875" s="1"/>
      </tp>
      <tp t="s">
        <v>#N/A Requesting Data...4168988229</v>
        <stp/>
        <stp>BDP|12362416673552329766</stp>
        <tr r="CU625" s="1"/>
      </tp>
      <tp t="s">
        <v>#N/A Requesting Data...4251033589</v>
        <stp/>
        <stp>BDP|11117779023646397627</stp>
        <tr r="CU574" s="1"/>
      </tp>
      <tp t="s">
        <v>#N/A Requesting Data...4256693795</v>
        <stp/>
        <stp>BDP|11148367051531586279</stp>
        <tr r="CV1026" s="1"/>
      </tp>
      <tp t="s">
        <v>#N/A Requesting Data...4223435724</v>
        <stp/>
        <stp>BDP|10479762663911591402</stp>
        <tr r="CS1023" s="1"/>
      </tp>
      <tp t="s">
        <v>#N/A N/A</v>
        <stp/>
        <stp>BDP|14352081121067732590</stp>
        <tr r="AS318" s="1"/>
      </tp>
      <tp t="s">
        <v>#N/A Requesting Data...4045516296</v>
        <stp/>
        <stp>BDP|11723327335063505612</stp>
        <tr r="CS216" s="1"/>
      </tp>
      <tp t="s">
        <v>#N/A N/A</v>
        <stp/>
        <stp>BDP|15307321056723072437</stp>
        <tr r="AS317" s="1"/>
      </tp>
      <tp t="s">
        <v>#N/A Requesting Data...4057336925</v>
        <stp/>
        <stp>BDP|12608510721763306212</stp>
        <tr r="CV489" s="1"/>
      </tp>
      <tp t="s">
        <v>#N/A Requesting Data...4211076287</v>
        <stp/>
        <stp>BDP|10574614157871789606</stp>
        <tr r="CS950" s="1"/>
      </tp>
      <tp t="s">
        <v>#N/A N/A</v>
        <stp/>
        <stp>BDP|13308115066190205021</stp>
        <tr r="AQ942" s="1"/>
      </tp>
      <tp t="s">
        <v>#N/A N/A</v>
        <stp/>
        <stp>BDP|17810715375106042584</stp>
        <tr r="AR443" s="1"/>
      </tp>
      <tp t="s">
        <v>#N/A Requesting Data...4084603807</v>
        <stp/>
        <stp>BDP|11077060146576663721</stp>
        <tr r="CV435" s="1"/>
      </tp>
      <tp t="s">
        <v>#N/A N/A</v>
        <stp/>
        <stp>BDP|12481009923050378402</stp>
        <tr r="AQ1108" s="1"/>
      </tp>
      <tp t="s">
        <v>#N/A Requesting Data...4039173292</v>
        <stp/>
        <stp>BDP|11819027353994638486</stp>
        <tr r="CR152" s="1"/>
      </tp>
      <tp t="s">
        <v>#N/A Requesting Data...4100671170</v>
        <stp/>
        <stp>BDP|15598723169197904701</stp>
        <tr r="CW1164" s="1"/>
      </tp>
      <tp t="s">
        <v>#N/A Requesting Data...4192391570</v>
        <stp/>
        <stp>BDP|17570638811546176214</stp>
        <tr r="CT535" s="1"/>
      </tp>
      <tp t="s">
        <v>#N/A N/A</v>
        <stp/>
        <stp>BDP|17086150122183978396</stp>
        <tr r="AS181" s="1"/>
      </tp>
      <tp t="s">
        <v>#N/A N/A</v>
        <stp/>
        <stp>BDP|12612425459972920530</stp>
        <tr r="AR676" s="1"/>
      </tp>
      <tp t="s">
        <v>#N/A Requesting Data...4104959966</v>
        <stp/>
        <stp>BDP|11043964097942347752</stp>
        <tr r="CU241" s="1"/>
      </tp>
      <tp t="s">
        <v>#N/A Requesting Data...4249992515</v>
        <stp/>
        <stp>BDP|10189075557606005765</stp>
        <tr r="CR889" s="1"/>
      </tp>
      <tp t="s">
        <v>#N/A N/A</v>
        <stp/>
        <stp>BDP|14826281285108485267</stp>
        <tr r="AS19" s="1"/>
      </tp>
      <tp t="s">
        <v>#N/A N/A</v>
        <stp/>
        <stp>BDP|10465636736076145779</stp>
        <tr r="AQ184" s="1"/>
      </tp>
      <tp t="s">
        <v>#N/A N/A</v>
        <stp/>
        <stp>BDP|12391825026744128815</stp>
        <tr r="AQ833" s="1"/>
      </tp>
      <tp t="s">
        <v>#N/A Requesting Data...4107363287</v>
        <stp/>
        <stp>BDP|12689652842465737111</stp>
        <tr r="CT602" s="1"/>
      </tp>
      <tp t="s">
        <v>#N/A N/A</v>
        <stp/>
        <stp>BDP|16278203443232029667</stp>
        <tr r="AR894" s="1"/>
      </tp>
      <tp t="s">
        <v>#N/A Requesting Data...4288872867</v>
        <stp/>
        <stp>BDP|10423048293985779837</stp>
        <tr r="CV1092" s="1"/>
      </tp>
      <tp t="s">
        <v>#N/A N/A</v>
        <stp/>
        <stp>BDP|18127331062218614111</stp>
        <tr r="AS18" s="1"/>
      </tp>
      <tp t="s">
        <v>#N/A Requesting Data...4234963464</v>
        <stp/>
        <stp>BDP|13212843334845380962</stp>
        <tr r="CV88" s="1"/>
      </tp>
      <tp t="s">
        <v>#N/A Requesting Data...4138879258</v>
        <stp/>
        <stp>BDP|10689679947200578643</stp>
        <tr r="CV959" s="1"/>
      </tp>
      <tp t="s">
        <v>#N/A Requesting Data...4199514867</v>
        <stp/>
        <stp>BDP|12703992768329571041</stp>
        <tr r="CV801" s="1"/>
      </tp>
      <tp t="s">
        <v>#N/A Requesting Data...4164498488</v>
        <stp/>
        <stp>BDP|11662397004084552292</stp>
        <tr r="CT816" s="1"/>
      </tp>
      <tp t="s">
        <v>#N/A Requesting Data...4231234011</v>
        <stp/>
        <stp>BDP|15905631579696052647</stp>
        <tr r="CU532" s="1"/>
      </tp>
      <tp t="s">
        <v>#N/A Requesting Data...4277211633</v>
        <stp/>
        <stp>BDP|18125679085566039448</stp>
        <tr r="CS450" s="1"/>
      </tp>
      <tp t="s">
        <v>#N/A N/A</v>
        <stp/>
        <stp>BDP|10513820032007147830</stp>
        <tr r="AS643" s="1"/>
      </tp>
      <tp t="s">
        <v>#N/A Requesting Data...4214337520</v>
        <stp/>
        <stp>BDP|16293879222449929192</stp>
        <tr r="CS300" s="1"/>
      </tp>
      <tp t="s">
        <v>#N/A N/A</v>
        <stp/>
        <stp>BDP|14480470012733138678</stp>
        <tr r="AS310" s="1"/>
      </tp>
      <tp t="s">
        <v>#N/A N/A</v>
        <stp/>
        <stp>BDP|12087132461847450613</stp>
        <tr r="AR1029" s="1"/>
      </tp>
      <tp t="s">
        <v>#N/A Requesting Data...4193160497</v>
        <stp/>
        <stp>BDP|16200014154764667361</stp>
        <tr r="CS6" s="1"/>
      </tp>
      <tp t="s">
        <v>#N/A Requesting Data...4224617068</v>
        <stp/>
        <stp>BDP|15877650909496489162</stp>
        <tr r="CU348" s="1"/>
      </tp>
      <tp t="s">
        <v>#N/A Requesting Data...4201265318</v>
        <stp/>
        <stp>BDP|15716842371079130759</stp>
        <tr r="CR1100" s="1"/>
      </tp>
      <tp t="s">
        <v>#N/A N/A</v>
        <stp/>
        <stp>BDP|14148905244654073938</stp>
        <tr r="AQ708" s="1"/>
      </tp>
      <tp t="s">
        <v>#N/A Requesting Data...4263868521</v>
        <stp/>
        <stp>BDP|16348474186218561619</stp>
        <tr r="CW555" s="1"/>
      </tp>
      <tp t="s">
        <v>#N/A Requesting Data...4241143306</v>
        <stp/>
        <stp>BDP|11279216290597314969</stp>
        <tr r="CR117" s="1"/>
      </tp>
      <tp t="s">
        <v>#N/A Requesting Data...4239682957</v>
        <stp/>
        <stp>BDP|10243003236413097429</stp>
        <tr r="CW957" s="1"/>
      </tp>
      <tp t="s">
        <v>#N/A N/A</v>
        <stp/>
        <stp>BDP|10375227340880398243</stp>
        <tr r="AS190" s="1"/>
      </tp>
      <tp t="s">
        <v>#N/A N/A</v>
        <stp/>
        <stp>BDP|16258054310744058713</stp>
        <tr r="AR317" s="1"/>
      </tp>
      <tp t="s">
        <v>#N/A Requesting Data...4288662190</v>
        <stp/>
        <stp>BDP|17004210144540227510</stp>
        <tr r="CT1161" s="1"/>
      </tp>
      <tp t="s">
        <v>#N/A Requesting Data...4287619213</v>
        <stp/>
        <stp>BDP|12894740608802203307</stp>
        <tr r="CU267" s="1"/>
      </tp>
      <tp t="s">
        <v>#N/A Requesting Data...4292206029</v>
        <stp/>
        <stp>BDP|16066742762377019403</stp>
        <tr r="CR984" s="1"/>
      </tp>
      <tp t="s">
        <v>#N/A N/A</v>
        <stp/>
        <stp>BDP|16152372845232051755</stp>
        <tr r="AS56" s="1"/>
      </tp>
      <tp t="s">
        <v>#N/A Requesting Data...4287622971</v>
        <stp/>
        <stp>BDP|12260068817635346268</stp>
        <tr r="CR176" s="1"/>
      </tp>
      <tp t="s">
        <v>#N/A Requesting Data...4292438299</v>
        <stp/>
        <stp>BDP|15518067370624504204</stp>
        <tr r="CT873" s="1"/>
      </tp>
      <tp t="s">
        <v>#N/A Requesting Data...1931472769</v>
        <stp/>
        <stp>BDP|10045274967753956209</stp>
        <tr r="CS552" s="1"/>
      </tp>
      <tp t="s">
        <v>#N/A Requesting Data...3491901800</v>
        <stp/>
        <stp>BDP|16342792997248486507</stp>
        <tr r="CU529" s="1"/>
      </tp>
      <tp t="s">
        <v>#N/A N/A</v>
        <stp/>
        <stp>BDP|17752730691554534898</stp>
        <tr r="AQ1198" s="1"/>
      </tp>
      <tp t="s">
        <v>#N/A N/A</v>
        <stp/>
        <stp>BDP|17200319603586979701</stp>
        <tr r="AS339" s="1"/>
      </tp>
      <tp t="s">
        <v>#N/A Requesting Data...3044750479</v>
        <stp/>
        <stp>BDP|14845525409994224082</stp>
        <tr r="CV490" s="1"/>
      </tp>
      <tp t="s">
        <v>#N/A N/A</v>
        <stp/>
        <stp>BDP|16415376308883490369</stp>
        <tr r="AS887" s="1"/>
      </tp>
      <tp t="s">
        <v>#N/A N/A</v>
        <stp/>
        <stp>BDP|15719242434405817469</stp>
        <tr r="AR714" s="1"/>
      </tp>
      <tp t="s">
        <v>#N/A N/A</v>
        <stp/>
        <stp>BDP|10312552168102552428</stp>
        <tr r="AR507" s="1"/>
      </tp>
      <tp t="s">
        <v>#N/A N/A</v>
        <stp/>
        <stp>BDP|16381888786977173451</stp>
        <tr r="AR273" s="1"/>
      </tp>
      <tp t="s">
        <v>#N/A N/A</v>
        <stp/>
        <stp>BDP|13322302806873875641</stp>
        <tr r="AQ578" s="1"/>
      </tp>
      <tp t="s">
        <v>#N/A Requesting Data...220902635</v>
        <stp/>
        <stp>BDP|10991891336358775681</stp>
        <tr r="CU158" s="1"/>
      </tp>
      <tp t="s">
        <v>#N/A Requesting Data...3411686654</v>
        <stp/>
        <stp>BDP|11378759813030801242</stp>
        <tr r="CU987" s="1"/>
      </tp>
      <tp t="s">
        <v>#N/A Requesting Data...1254579536</v>
        <stp/>
        <stp>BDP|10812750296472731955</stp>
        <tr r="CR1189" s="1"/>
      </tp>
      <tp t="s">
        <v>#N/A Requesting Data...1669357595</v>
        <stp/>
        <stp>BDP|12611069323852829720</stp>
        <tr r="CR507" s="1"/>
      </tp>
      <tp t="s">
        <v>#N/A Requesting Data...716858081</v>
        <stp/>
        <stp>BDP|15774270226681668195</stp>
        <tr r="CT632" s="1"/>
      </tp>
      <tp t="s">
        <v>#N/A Requesting Data...4210822294</v>
        <stp/>
        <stp>BDP|10993303650876671564</stp>
        <tr r="CW784" s="1"/>
      </tp>
      <tp t="s">
        <v>#N/A N/A</v>
        <stp/>
        <stp>BDP|12151910851408113390</stp>
        <tr r="AQ604" s="1"/>
      </tp>
      <tp t="s">
        <v>#N/A N/A</v>
        <stp/>
        <stp>BDP|17171274630167710485</stp>
        <tr r="AS906" s="1"/>
      </tp>
      <tp t="s">
        <v>#N/A Requesting Data...693643079</v>
        <stp/>
        <stp>BDP|15298635778928505950</stp>
        <tr r="CW404" s="1"/>
      </tp>
      <tp t="s">
        <v>#N/A Requesting Data...3685160910</v>
        <stp/>
        <stp>BDP|13856914973741021931</stp>
        <tr r="CV757" s="1"/>
      </tp>
      <tp t="s">
        <v>#N/A N/A</v>
        <stp/>
        <stp>BDP|16886239441420133523</stp>
        <tr r="AS924" s="1"/>
      </tp>
      <tp t="s">
        <v>#N/A Requesting Data...3693457189</v>
        <stp/>
        <stp>BDP|16180144435232139389</stp>
        <tr r="CW814" s="1"/>
      </tp>
      <tp t="s">
        <v>#N/A Requesting Data...648964412</v>
        <stp/>
        <stp>BDP|14005345387548376293</stp>
        <tr r="CT1143" s="1"/>
      </tp>
      <tp t="s">
        <v>#N/A Requesting Data...2572837187</v>
        <stp/>
        <stp>BDP|15791770311147119182</stp>
        <tr r="CS137" s="1"/>
      </tp>
      <tp t="s">
        <v>#N/A N/A</v>
        <stp/>
        <stp>BDP|17929592829443186607</stp>
        <tr r="AR906" s="1"/>
      </tp>
      <tp t="s">
        <v>#N/A N/A</v>
        <stp/>
        <stp>BDP|18167318220879144598</stp>
        <tr r="AQ1079" s="1"/>
      </tp>
      <tp t="s">
        <v>#N/A Requesting Data...3083766554</v>
        <stp/>
        <stp>BDP|15796220129510327074</stp>
        <tr r="CV550" s="1"/>
      </tp>
      <tp t="s">
        <v>#N/A N/A</v>
        <stp/>
        <stp>BDP|11905527905997307654</stp>
        <tr r="AR234" s="1"/>
      </tp>
      <tp t="s">
        <v>#N/A Requesting Data...4049011724</v>
        <stp/>
        <stp>BDP|15225623676503793295</stp>
        <tr r="CR192" s="1"/>
      </tp>
      <tp t="s">
        <v>#N/A Requesting Data...4047594226</v>
        <stp/>
        <stp>BDP|12160737146500591492</stp>
        <tr r="CU79" s="1"/>
      </tp>
      <tp t="s">
        <v>#N/A Requesting Data...721795755</v>
        <stp/>
        <stp>BDP|14559991820079439309</stp>
        <tr r="CS869" s="1"/>
      </tp>
      <tp t="s">
        <v>#N/A Requesting Data...2063146496</v>
        <stp/>
        <stp>BDP|13850006514123658425</stp>
        <tr r="CV1087" s="1"/>
      </tp>
      <tp t="s">
        <v>#N/A Requesting Data...1361975409</v>
        <stp/>
        <stp>BDP|16989679300303179675</stp>
        <tr r="CW662" s="1"/>
      </tp>
      <tp t="s">
        <v>#N/A N/A</v>
        <stp/>
        <stp>BDP|15403747849221159207</stp>
        <tr r="AR769" s="1"/>
      </tp>
      <tp t="s">
        <v>#N/A N/A</v>
        <stp/>
        <stp>BDP|13976624806603702323</stp>
        <tr r="AS734" s="1"/>
      </tp>
      <tp t="s">
        <v>#N/A N/A</v>
        <stp/>
        <stp>BDP|14978744046680248217</stp>
        <tr r="AQ79" s="1"/>
      </tp>
      <tp t="s">
        <v>#N/A Requesting Data...3634601570</v>
        <stp/>
        <stp>BDP|14223825690541914115</stp>
        <tr r="CU210" s="1"/>
      </tp>
      <tp t="s">
        <v>#N/A N/A</v>
        <stp/>
        <stp>BDP|14672975691665174495</stp>
        <tr r="AS919" s="1"/>
      </tp>
      <tp t="s">
        <v>#N/A Requesting Data...2950163206</v>
        <stp/>
        <stp>BDP|13377303929521473663</stp>
        <tr r="CR286" s="1"/>
      </tp>
      <tp t="s">
        <v>#N/A Requesting Data...607994304</v>
        <stp/>
        <stp>BDP|12558198560936741634</stp>
        <tr r="CR1134" s="1"/>
      </tp>
      <tp t="s">
        <v>#N/A Requesting Data...4049435514</v>
        <stp/>
        <stp>BDP|14994065029516976547</stp>
        <tr r="CS590" s="1"/>
      </tp>
      <tp t="s">
        <v>#N/A N/A</v>
        <stp/>
        <stp>BDP|15299083701084568454</stp>
        <tr r="AR71" s="1"/>
      </tp>
      <tp t="s">
        <v>#N/A N/A</v>
        <stp/>
        <stp>BDP|11856649465140353410</stp>
        <tr r="AR765" s="1"/>
      </tp>
      <tp t="s">
        <v>#N/A Requesting Data...987517494</v>
        <stp/>
        <stp>BDP|11724189757278187829</stp>
        <tr r="CW437" s="1"/>
      </tp>
      <tp t="s">
        <v>#N/A Requesting Data...3035320459</v>
        <stp/>
        <stp>BDP|16100707471951841235</stp>
        <tr r="CS849" s="1"/>
      </tp>
      <tp t="s">
        <v>#N/A N/A</v>
        <stp/>
        <stp>BDP|14115448120010817767</stp>
        <tr r="AS996" s="1"/>
      </tp>
      <tp t="s">
        <v>#N/A N/A</v>
        <stp/>
        <stp>BDP|12830538940710587659</stp>
        <tr r="AS1161" s="1"/>
      </tp>
      <tp t="s">
        <v>#N/A Requesting Data...1652424455</v>
        <stp/>
        <stp>BDP|10963792723382186292</stp>
        <tr r="CS522" s="1"/>
      </tp>
      <tp t="s">
        <v>#N/A Requesting Data...817795793</v>
        <stp/>
        <stp>BDP|13488991771479416130</stp>
        <tr r="CW960" s="1"/>
      </tp>
      <tp t="s">
        <v>#N/A Requesting Data...1439467550</v>
        <stp/>
        <stp>BDP|13690675372127941015</stp>
        <tr r="CS1051" s="1"/>
      </tp>
      <tp t="s">
        <v>#N/A Requesting Data...3890851615</v>
        <stp/>
        <stp>BDP|11737092444384085418</stp>
        <tr r="CT180" s="1"/>
      </tp>
      <tp t="s">
        <v>#N/A N/A</v>
        <stp/>
        <stp>BDP|17292698320723806584</stp>
        <tr r="AS4" s="1"/>
      </tp>
      <tp t="s">
        <v>#N/A N/A</v>
        <stp/>
        <stp>BDP|13680297965832250033</stp>
        <tr r="AQ11" s="1"/>
      </tp>
      <tp t="s">
        <v>#N/A Requesting Data...705757732</v>
        <stp/>
        <stp>BDP|10724220959033378144</stp>
        <tr r="CU583" s="1"/>
      </tp>
      <tp t="s">
        <v>#N/A Requesting Data...847263118</v>
        <stp/>
        <stp>BDP|13853344367444741771</stp>
        <tr r="CU935" s="1"/>
      </tp>
      <tp t="s">
        <v>#N/A N/A</v>
        <stp/>
        <stp>BDP|13359793210322448251</stp>
        <tr r="AR766" s="1"/>
      </tp>
      <tp t="s">
        <v>#N/A Requesting Data...2074002383</v>
        <stp/>
        <stp>BDP|16991336781450242828</stp>
        <tr r="CV522" s="1"/>
      </tp>
      <tp t="s">
        <v>#N/A N/A</v>
        <stp/>
        <stp>BDP|17657597843403616012</stp>
        <tr r="AS1157" s="1"/>
      </tp>
      <tp t="s">
        <v>#N/A Requesting Data...2955445865</v>
        <stp/>
        <stp>BDP|17130549018833054562</stp>
        <tr r="CU1151" s="1"/>
      </tp>
      <tp t="s">
        <v>#N/A Requesting Data...4230462138</v>
        <stp/>
        <stp>BDP|13400442915512817162</stp>
        <tr r="CS56" s="1"/>
      </tp>
      <tp t="s">
        <v>#N/A Requesting Data...4228704635</v>
        <stp/>
        <stp>BDP|16171982653747426854</stp>
        <tr r="CR3" s="1"/>
      </tp>
      <tp t="s">
        <v>#N/A N/A</v>
        <stp/>
        <stp>BDP|13593572749186140105</stp>
        <tr r="AR7" s="1"/>
      </tp>
      <tp t="s">
        <v>#N/A Requesting Data...4123872321</v>
        <stp/>
        <stp>BDP|10059569149380635435</stp>
        <tr r="CV1186" s="1"/>
      </tp>
      <tp t="s">
        <v>#N/A N/A</v>
        <stp/>
        <stp>BDP|15057919086728831951</stp>
        <tr r="AS533" s="1"/>
      </tp>
      <tp t="s">
        <v>#N/A Requesting Data...3174839577</v>
        <stp/>
        <stp>BDP|16584018744452350598</stp>
        <tr r="CS803" s="1"/>
      </tp>
      <tp t="s">
        <v>#N/A N/A</v>
        <stp/>
        <stp>BDP|13647252908324785062</stp>
        <tr r="AR1039" s="1"/>
      </tp>
      <tp t="s">
        <v>#N/A Requesting Data...3464536006</v>
        <stp/>
        <stp>BDP|15226483136682108578</stp>
        <tr r="CR536" s="1"/>
      </tp>
      <tp t="s">
        <v>#N/A Requesting Data...2430495519</v>
        <stp/>
        <stp>BDP|11707607310431956248</stp>
        <tr r="CR325" s="1"/>
      </tp>
      <tp t="s">
        <v>#N/A Requesting Data...541604064</v>
        <stp/>
        <stp>BDP|15998343707373831086</stp>
        <tr r="CU736" s="1"/>
      </tp>
      <tp t="s">
        <v>#N/A Requesting Data...1141132669</v>
        <stp/>
        <stp>BDP|11061679472650974562</stp>
        <tr r="CS94" s="1"/>
      </tp>
      <tp t="s">
        <v>#N/A N/A</v>
        <stp/>
        <stp>BDP|13240709804891905059</stp>
        <tr r="AR424" s="1"/>
      </tp>
      <tp t="s">
        <v>#N/A N/A</v>
        <stp/>
        <stp>BDP|17582756064427633485</stp>
        <tr r="AS148" s="1"/>
      </tp>
      <tp t="s">
        <v>#N/A N/A</v>
        <stp/>
        <stp>BDP|10606777620194957420</stp>
        <tr r="AQ1057" s="1"/>
      </tp>
      <tp t="s">
        <v>#N/A Requesting Data...2651272125</v>
        <stp/>
        <stp>BDP|10299158668284399668</stp>
        <tr r="CT914" s="1"/>
      </tp>
      <tp t="s">
        <v>#N/A N/A</v>
        <stp/>
        <stp>BDP|11237436366491456796</stp>
        <tr r="AQ506" s="1"/>
      </tp>
      <tp t="s">
        <v>#N/A N/A</v>
        <stp/>
        <stp>BDP|10388386366465297551</stp>
        <tr r="AQ1077" s="1"/>
      </tp>
      <tp t="s">
        <v>#N/A N/A</v>
        <stp/>
        <stp>BDP|17858203589019203197</stp>
        <tr r="AQ372" s="1"/>
      </tp>
      <tp t="s">
        <v>#N/A Requesting Data...659278666</v>
        <stp/>
        <stp>BDP|11787069680735357982</stp>
        <tr r="CW782" s="1"/>
      </tp>
      <tp t="s">
        <v>#N/A N/A</v>
        <stp/>
        <stp>BDP|16264051954306816015</stp>
        <tr r="AS125" s="1"/>
      </tp>
      <tp t="s">
        <v>#N/A N/A</v>
        <stp/>
        <stp>BDP|18014838078974212631</stp>
        <tr r="AS1178" s="1"/>
      </tp>
      <tp t="s">
        <v>#N/A Requesting Data...2511677312</v>
        <stp/>
        <stp>BDP|17766361200699351883</stp>
        <tr r="CR282" s="1"/>
      </tp>
      <tp t="s">
        <v>#N/A Requesting Data...2822030223</v>
        <stp/>
        <stp>BDP|15260667572795924453</stp>
        <tr r="CV62" s="1"/>
      </tp>
      <tp t="s">
        <v>#N/A Requesting Data...1257039219</v>
        <stp/>
        <stp>BDP|17584659508707689349</stp>
        <tr r="CV707" s="1"/>
      </tp>
      <tp t="s">
        <v>#N/A N/A</v>
        <stp/>
        <stp>BDP|15773393226750219104</stp>
        <tr r="AR820" s="1"/>
      </tp>
      <tp t="s">
        <v>#N/A Requesting Data...3015925724</v>
        <stp/>
        <stp>BDP|16026764436485302294</stp>
        <tr r="CV448" s="1"/>
      </tp>
      <tp t="s">
        <v>#N/A N/A</v>
        <stp/>
        <stp>BDP|11615608279237050258</stp>
        <tr r="AS609" s="1"/>
      </tp>
      <tp t="s">
        <v>#N/A Requesting Data...3931613619</v>
        <stp/>
        <stp>BDP|17178440649705753711</stp>
        <tr r="CW530" s="1"/>
      </tp>
      <tp t="s">
        <v>#N/A N/A</v>
        <stp/>
        <stp>BDP|12382487213684558678</stp>
        <tr r="AQ430" s="1"/>
      </tp>
      <tp t="s">
        <v>#N/A N/A</v>
        <stp/>
        <stp>BDP|10587552258773310618</stp>
        <tr r="AR1011" s="1"/>
      </tp>
      <tp t="s">
        <v>#N/A N/A</v>
        <stp/>
        <stp>BDP|15306775330403086792</stp>
        <tr r="AQ355" s="1"/>
      </tp>
      <tp t="s">
        <v>#N/A Requesting Data...3470603282</v>
        <stp/>
        <stp>BDP|12543731271806864121</stp>
        <tr r="CS934" s="1"/>
      </tp>
      <tp t="s">
        <v>#N/A Requesting Data...2301493082</v>
        <stp/>
        <stp>BDP|14807237073336586205</stp>
        <tr r="CS1109" s="1"/>
      </tp>
      <tp t="s">
        <v>#N/A Requesting Data...3199926810</v>
        <stp/>
        <stp>BDP|12505788765010600630</stp>
        <tr r="CR186" s="1"/>
      </tp>
      <tp t="s">
        <v>#N/A Requesting Data...3113846844</v>
        <stp/>
        <stp>BDP|18122276221399992431</stp>
        <tr r="CV1158" s="1"/>
      </tp>
      <tp t="s">
        <v>#N/A Requesting Data...1298855551</v>
        <stp/>
        <stp>BDP|12643649714769246991</stp>
        <tr r="CW109" s="1"/>
      </tp>
      <tp t="s">
        <v>#N/A Requesting Data...790131508</v>
        <stp/>
        <stp>BDP|13201531379936148242</stp>
        <tr r="CT271" s="1"/>
      </tp>
      <tp t="s">
        <v>#N/A Requesting Data...752078165</v>
        <stp/>
        <stp>BDP|16286253804736786798</stp>
        <tr r="CT594" s="1"/>
      </tp>
      <tp t="s">
        <v>#N/A Requesting Data...1536302825</v>
        <stp/>
        <stp>BDP|14986863780624527573</stp>
        <tr r="CU184" s="1"/>
      </tp>
      <tp t="s">
        <v>#N/A Requesting Data...3273210691</v>
        <stp/>
        <stp>BDP|15439951615648115086</stp>
        <tr r="CT409" s="1"/>
      </tp>
      <tp t="s">
        <v>#N/A Requesting Data...2884510881</v>
        <stp/>
        <stp>BDP|12197228475216929422</stp>
        <tr r="CS153" s="1"/>
      </tp>
      <tp t="s">
        <v>#N/A Requesting Data...2318843838</v>
        <stp/>
        <stp>BDP|10446187522004569267</stp>
        <tr r="CV760" s="1"/>
      </tp>
      <tp t="s">
        <v>#N/A Requesting Data...3362876663</v>
        <stp/>
        <stp>BDP|13469691519044035595</stp>
        <tr r="CU485" s="1"/>
      </tp>
      <tp t="s">
        <v>#N/A Requesting Data...2020374952</v>
        <stp/>
        <stp>BDP|15149022908528122871</stp>
        <tr r="CR1183" s="1"/>
      </tp>
      <tp t="s">
        <v>#N/A Requesting Data...1345179109</v>
        <stp/>
        <stp>BDP|12274363674826491592</stp>
        <tr r="CR304" s="1"/>
      </tp>
      <tp t="s">
        <v>#N/A Requesting Data...1443587003</v>
        <stp/>
        <stp>BDP|16743974357477306893</stp>
        <tr r="CR137" s="1"/>
      </tp>
      <tp t="s">
        <v>#N/A Requesting Data...3940327197</v>
        <stp/>
        <stp>BDP|17398644452872876304</stp>
        <tr r="CS806" s="1"/>
      </tp>
      <tp t="s">
        <v>#N/A N/A</v>
        <stp/>
        <stp>BDP|16559187861341646573</stp>
        <tr r="AQ220" s="1"/>
      </tp>
      <tp t="s">
        <v>#N/A N/A</v>
        <stp/>
        <stp>BDP|12427330935374737387</stp>
        <tr r="AR460" s="1"/>
      </tp>
      <tp t="s">
        <v>#N/A Requesting Data...2540545943</v>
        <stp/>
        <stp>BDP|16954772950370190128</stp>
        <tr r="CS861" s="1"/>
      </tp>
      <tp t="s">
        <v>#N/A Requesting Data...1902053470</v>
        <stp/>
        <stp>BDP|11694636744420590696</stp>
        <tr r="CW220" s="1"/>
      </tp>
      <tp t="s">
        <v>#N/A N/A</v>
        <stp/>
        <stp>BDP|17813424431120356555</stp>
        <tr r="AR1087" s="1"/>
      </tp>
      <tp t="s">
        <v>#N/A Requesting Data...2515482959</v>
        <stp/>
        <stp>BDP|13816929966968022108</stp>
        <tr r="CV529" s="1"/>
      </tp>
      <tp t="s">
        <v>#N/A Requesting Data...3399249179</v>
        <stp/>
        <stp>BDP|16173359316301816067</stp>
        <tr r="CV721" s="1"/>
      </tp>
      <tp t="s">
        <v>#N/A N/A</v>
        <stp/>
        <stp>BDP|12953687070294596283</stp>
        <tr r="AR49" s="1"/>
      </tp>
      <tp t="s">
        <v>#N/A Requesting Data...1530492318</v>
        <stp/>
        <stp>BDP|12972428571462143675</stp>
        <tr r="CS1131" s="1"/>
      </tp>
      <tp t="s">
        <v>#N/A Requesting Data...3051176518</v>
        <stp/>
        <stp>BDP|14712440109625467028</stp>
        <tr r="CT1100" s="1"/>
      </tp>
      <tp t="s">
        <v>#N/A N/A</v>
        <stp/>
        <stp>BDP|14785064531033915155</stp>
        <tr r="AR739" s="1"/>
      </tp>
      <tp t="s">
        <v>#N/A Requesting Data...2451999773</v>
        <stp/>
        <stp>BDP|15415137055926838262</stp>
        <tr r="CU87" s="1"/>
      </tp>
      <tp t="s">
        <v>#N/A Requesting Data...3610222365</v>
        <stp/>
        <stp>BDP|13584159089129663638</stp>
        <tr r="CT1073" s="1"/>
      </tp>
      <tp t="s">
        <v>#N/A Requesting Data...3366315391</v>
        <stp/>
        <stp>BDP|12978614527505480673</stp>
        <tr r="CW280" s="1"/>
      </tp>
      <tp t="s">
        <v>#N/A Requesting Data...2129760280</v>
        <stp/>
        <stp>BDP|11844559727213249048</stp>
        <tr r="CU327" s="1"/>
      </tp>
      <tp t="s">
        <v>#N/A Requesting Data...1698239654</v>
        <stp/>
        <stp>BDP|13063443527952796286</stp>
        <tr r="CT618" s="1"/>
      </tp>
      <tp t="s">
        <v>#N/A Requesting Data...4139599558</v>
        <stp/>
        <stp>BDP|11731965508458683539</stp>
        <tr r="CT922" s="1"/>
      </tp>
      <tp t="s">
        <v>#N/A N/A</v>
        <stp/>
        <stp>BDP|10757302938154405174</stp>
        <tr r="AQ723" s="1"/>
      </tp>
      <tp t="s">
        <v>#N/A Requesting Data...1503747205</v>
        <stp/>
        <stp>BDP|15921819287875416570</stp>
        <tr r="CV191" s="1"/>
      </tp>
      <tp t="s">
        <v>#N/A N/A</v>
        <stp/>
        <stp>BDP|14631699820903476675</stp>
        <tr r="AR921" s="1"/>
      </tp>
      <tp t="s">
        <v>#N/A N/A</v>
        <stp/>
        <stp>BDP|14961437614770032422</stp>
        <tr r="AS743" s="1"/>
      </tp>
      <tp t="s">
        <v>#N/A Requesting Data...4098272018</v>
        <stp/>
        <stp>BDP|12414440721431847057</stp>
        <tr r="CR707" s="1"/>
      </tp>
      <tp t="s">
        <v>#N/A Requesting Data...1713042182</v>
        <stp/>
        <stp>BDP|16252464451533115183</stp>
        <tr r="CR609" s="1"/>
      </tp>
      <tp t="s">
        <v>#N/A Requesting Data...2896143949</v>
        <stp/>
        <stp>BDP|15839156510696849692</stp>
        <tr r="CS313" s="1"/>
      </tp>
      <tp t="s">
        <v>#N/A Requesting Data...3855105994</v>
        <stp/>
        <stp>BDP|17129325229620606304</stp>
        <tr r="CS102" s="1"/>
      </tp>
      <tp t="s">
        <v>#N/A N/A</v>
        <stp/>
        <stp>BDP|11946181021275955257</stp>
        <tr r="AQ610" s="1"/>
      </tp>
      <tp t="s">
        <v>#N/A N/A</v>
        <stp/>
        <stp>BDP|11945462131091664244</stp>
        <tr r="AS1029" s="1"/>
      </tp>
      <tp t="s">
        <v>#N/A N/A</v>
        <stp/>
        <stp>BDP|16284671538536707057</stp>
        <tr r="AQ600" s="1"/>
      </tp>
      <tp t="s">
        <v>#N/A N/A</v>
        <stp/>
        <stp>BDP|11748718617627930573</stp>
        <tr r="AS650" s="1"/>
      </tp>
      <tp t="s">
        <v>#N/A Requesting Data...3450309969</v>
        <stp/>
        <stp>BDP|13702051801990939651</stp>
        <tr r="CR98" s="1"/>
      </tp>
      <tp t="s">
        <v>#N/A Requesting Data...3120156504</v>
        <stp/>
        <stp>BDP|12971434235292492241</stp>
        <tr r="CS991" s="1"/>
      </tp>
      <tp t="s">
        <v>#N/A Requesting Data...2948196589</v>
        <stp/>
        <stp>BDP|16866071301846679576</stp>
        <tr r="CW643" s="1"/>
      </tp>
      <tp t="s">
        <v>#N/A Requesting Data...3203196495</v>
        <stp/>
        <stp>BDP|14490123378174041312</stp>
        <tr r="CT493" s="1"/>
      </tp>
      <tp t="s">
        <v>#N/A Requesting Data...3863369115</v>
        <stp/>
        <stp>BDP|18184880655490398009</stp>
        <tr r="CT864" s="1"/>
      </tp>
      <tp t="s">
        <v>#N/A Requesting Data...1510893298</v>
        <stp/>
        <stp>BDP|10741386857886108569</stp>
        <tr r="CV397" s="1"/>
      </tp>
      <tp t="s">
        <v>#N/A Requesting Data...2866918813</v>
        <stp/>
        <stp>BDP|12137854902088917707</stp>
        <tr r="CT35" s="1"/>
      </tp>
      <tp t="s">
        <v>#N/A Requesting Data...1974347887</v>
        <stp/>
        <stp>BDP|10336150288434077810</stp>
        <tr r="CR608" s="1"/>
      </tp>
      <tp t="s">
        <v>#N/A N/A</v>
        <stp/>
        <stp>BDP|10052331339982023758</stp>
        <tr r="AS582" s="1"/>
      </tp>
      <tp t="s">
        <v>#N/A N/A</v>
        <stp/>
        <stp>BDP|14934782246251011385</stp>
        <tr r="AS814" s="1"/>
      </tp>
      <tp t="s">
        <v>#N/A Requesting Data...2828716635</v>
        <stp/>
        <stp>BDP|11879746635439070964</stp>
        <tr r="CV501" s="1"/>
      </tp>
      <tp t="s">
        <v>#N/A Requesting Data...2376343033</v>
        <stp/>
        <stp>BDP|13249012409565255370</stp>
        <tr r="CU849" s="1"/>
      </tp>
      <tp t="s">
        <v>#N/A Requesting Data...3187672863</v>
        <stp/>
        <stp>BDP|14953475041505433440</stp>
        <tr r="CT622" s="1"/>
      </tp>
      <tp t="s">
        <v>#N/A N/A</v>
        <stp/>
        <stp>BDP|16107947329711165923</stp>
        <tr r="AR358" s="1"/>
      </tp>
      <tp t="s">
        <v>#N/A Requesting Data...2873457651</v>
        <stp/>
        <stp>BDP|12246248559075077512</stp>
        <tr r="CV26" s="1"/>
      </tp>
      <tp t="s">
        <v>#N/A Requesting Data...3309677865</v>
        <stp/>
        <stp>BDP|10571061047046973739</stp>
        <tr r="CW9" s="1"/>
      </tp>
      <tp t="s">
        <v>#N/A Requesting Data...2688632677</v>
        <stp/>
        <stp>BDP|10422290611617487164</stp>
        <tr r="CR911" s="1"/>
      </tp>
      <tp t="s">
        <v>#N/A N/A</v>
        <stp/>
        <stp>BDP|17911194947947166087</stp>
        <tr r="AS296" s="1"/>
      </tp>
      <tp t="s">
        <v>#N/A Requesting Data...3101488835</v>
        <stp/>
        <stp>BDP|12010428525776940706</stp>
        <tr r="CT429" s="1"/>
      </tp>
      <tp t="s">
        <v>#N/A N/A</v>
        <stp/>
        <stp>BDP|11531684621630759057</stp>
        <tr r="AQ136" s="1"/>
      </tp>
      <tp t="s">
        <v>#N/A N/A</v>
        <stp/>
        <stp>BDP|11024610628707320744</stp>
        <tr r="AS332" s="1"/>
      </tp>
      <tp t="s">
        <v>#N/A N/A</v>
        <stp/>
        <stp>BDP|17376016317894833738</stp>
        <tr r="AQ193" s="1"/>
      </tp>
      <tp t="s">
        <v>#N/A N/A</v>
        <stp/>
        <stp>BDP|10207088660617749438</stp>
        <tr r="AS165" s="1"/>
      </tp>
      <tp t="s">
        <v>#N/A Requesting Data...1502211187</v>
        <stp/>
        <stp>BDP|11246720775203314785</stp>
        <tr r="CV204" s="1"/>
      </tp>
      <tp t="s">
        <v>#N/A Requesting Data...2752055866</v>
        <stp/>
        <stp>BDP|11399854742799807128</stp>
        <tr r="CW211" s="1"/>
      </tp>
      <tp t="s">
        <v>#N/A N/A</v>
        <stp/>
        <stp>BDP|10121657748740209704</stp>
        <tr r="AQ837" s="1"/>
      </tp>
      <tp t="s">
        <v>#N/A Requesting Data...4252522994</v>
        <stp/>
        <stp>BDP|16576170326152936230</stp>
        <tr r="CW275" s="1"/>
      </tp>
      <tp t="s">
        <v>#N/A Requesting Data...4260939705</v>
        <stp/>
        <stp>BDP|11298670799933612845</stp>
        <tr r="CT1107" s="1"/>
      </tp>
      <tp t="s">
        <v>#N/A Requesting Data...1799593586</v>
        <stp/>
        <stp>BDP|13152498837792794367</stp>
        <tr r="CU396" s="1"/>
      </tp>
      <tp t="s">
        <v>#N/A Requesting Data...2161551890</v>
        <stp/>
        <stp>BDP|12290395944988263837</stp>
        <tr r="CT781" s="1"/>
      </tp>
      <tp t="s">
        <v>#N/A Requesting Data...4083238645</v>
        <stp/>
        <stp>BDP|15347160215274197404</stp>
        <tr r="CW387" s="1"/>
      </tp>
      <tp t="s">
        <v>#N/A N/A</v>
        <stp/>
        <stp>BDP|13107615215812340372</stp>
        <tr r="AQ429" s="1"/>
      </tp>
      <tp t="s">
        <v>#N/A Requesting Data...2957517766</v>
        <stp/>
        <stp>BDP|14929108049280025412</stp>
        <tr r="CT1126" s="1"/>
      </tp>
      <tp t="s">
        <v>#N/A Requesting Data...3571138326</v>
        <stp/>
        <stp>BDP|17019674577466298530</stp>
        <tr r="CW1088" s="1"/>
      </tp>
      <tp t="s">
        <v>#N/A N/A</v>
        <stp/>
        <stp>BDP|17330536662076335709</stp>
        <tr r="AR1110" s="1"/>
      </tp>
      <tp t="s">
        <v>#N/A Requesting Data...4148603944</v>
        <stp/>
        <stp>BDP|10794928950949034046</stp>
        <tr r="CV610" s="1"/>
      </tp>
      <tp t="s">
        <v>#N/A Requesting Data...2162057426</v>
        <stp/>
        <stp>BDP|10416624601891721212</stp>
        <tr r="CV885" s="1"/>
      </tp>
      <tp t="s">
        <v>#N/A Requesting Data...4250257702</v>
        <stp/>
        <stp>BDP|14266076364217661069</stp>
        <tr r="CS581" s="1"/>
      </tp>
      <tp t="s">
        <v>#N/A Requesting Data...3810475687</v>
        <stp/>
        <stp>BDP|13346401284928367256</stp>
        <tr r="CS901" s="1"/>
      </tp>
      <tp t="s">
        <v>#N/A Requesting Data...1492631666</v>
        <stp/>
        <stp>BDP|10332420672154605240</stp>
        <tr r="CS609" s="1"/>
      </tp>
      <tp t="s">
        <v>#N/A Requesting Data...1808637861</v>
        <stp/>
        <stp>BDP|13761870916596071973</stp>
        <tr r="CR511" s="1"/>
      </tp>
      <tp t="s">
        <v>#N/A Requesting Data...1744187163</v>
        <stp/>
        <stp>BDP|11041499160777197196</stp>
        <tr r="CV122" s="1"/>
      </tp>
      <tp t="s">
        <v>#N/A N/A</v>
        <stp/>
        <stp>BDP|10383094547822856344</stp>
        <tr r="AQ1024" s="1"/>
      </tp>
      <tp t="s">
        <v>#N/A N/A</v>
        <stp/>
        <stp>BDP|16056639845788677918</stp>
        <tr r="AS1061" s="1"/>
      </tp>
      <tp t="s">
        <v>#N/A N/A</v>
        <stp/>
        <stp>BDP|16076179637793723270</stp>
        <tr r="AQ523" s="1"/>
      </tp>
      <tp t="s">
        <v>#N/A Requesting Data...3185691855</v>
        <stp/>
        <stp>BDP|14721608114311663755</stp>
        <tr r="CV292" s="1"/>
      </tp>
      <tp t="s">
        <v>#N/A Requesting Data...2947974632</v>
        <stp/>
        <stp>BDP|15959849563657950976</stp>
        <tr r="CR625" s="1"/>
      </tp>
      <tp t="s">
        <v>#N/A Requesting Data...1842359746</v>
        <stp/>
        <stp>BDP|17382811315372216952</stp>
        <tr r="CT127" s="1"/>
      </tp>
      <tp t="s">
        <v>#N/A N/A</v>
        <stp/>
        <stp>BDP|18142807548806066795</stp>
        <tr r="AQ33" s="1"/>
      </tp>
      <tp t="s">
        <v>#N/A Requesting Data...2211349196</v>
        <stp/>
        <stp>BDP|12074115423387484366</stp>
        <tr r="CR1009" s="1"/>
      </tp>
      <tp t="s">
        <v>#N/A N/A</v>
        <stp/>
        <stp>BDP|17997464055321991238</stp>
        <tr r="AS73" s="1"/>
      </tp>
      <tp t="s">
        <v>#N/A N/A</v>
        <stp/>
        <stp>BDP|12341035396829740712</stp>
        <tr r="AS914" s="1"/>
      </tp>
      <tp t="s">
        <v>#N/A Requesting Data...3806590288</v>
        <stp/>
        <stp>BDP|14667564762923247102</stp>
        <tr r="CT80" s="1"/>
      </tp>
      <tp t="s">
        <v>#N/A N/A</v>
        <stp/>
        <stp>BDP|11143787879855249123</stp>
        <tr r="AS395" s="1"/>
      </tp>
      <tp t="s">
        <v>#N/A Requesting Data...3267361835</v>
        <stp/>
        <stp>BDP|16438467421512247716</stp>
        <tr r="CR406" s="1"/>
      </tp>
      <tp t="s">
        <v>#N/A Requesting Data...3926149847</v>
        <stp/>
        <stp>BDP|18422711292432377142</stp>
        <tr r="CR901" s="1"/>
      </tp>
      <tp t="s">
        <v>#N/A Requesting Data...4278583730</v>
        <stp/>
        <stp>BDP|12922091479328129883</stp>
        <tr r="CU14" s="1"/>
      </tp>
      <tp t="s">
        <v>#N/A Requesting Data...4069137099</v>
        <stp/>
        <stp>BDP|13310037738515025080</stp>
        <tr r="CW934" s="1"/>
      </tp>
      <tp t="s">
        <v>#N/A N/A</v>
        <stp/>
        <stp>BDP|15935243209474229666</stp>
        <tr r="AR623" s="1"/>
      </tp>
      <tp t="s">
        <v>#N/A Requesting Data...1728580781</v>
        <stp/>
        <stp>BDP|12658525410393202063</stp>
        <tr r="CU630" s="1"/>
      </tp>
      <tp t="s">
        <v>#N/A N/A</v>
        <stp/>
        <stp>BDP|14396297767974920145</stp>
        <tr r="AR1080" s="1"/>
      </tp>
      <tp t="s">
        <v>#N/A Requesting Data...2027208381</v>
        <stp/>
        <stp>BDP|11095184642972928331</stp>
        <tr r="CW22" s="1"/>
      </tp>
      <tp t="s">
        <v>#N/A Requesting Data...2796637496</v>
        <stp/>
        <stp>BDP|10793106479156609588</stp>
        <tr r="CV788" s="1"/>
      </tp>
      <tp t="s">
        <v>#N/A Requesting Data...2500593964</v>
        <stp/>
        <stp>BDP|15515047262516721044</stp>
        <tr r="CU243" s="1"/>
      </tp>
      <tp t="s">
        <v>#N/A Requesting Data...4094390490</v>
        <stp/>
        <stp>BDP|10605243656723722133</stp>
        <tr r="CW515" s="1"/>
      </tp>
      <tp t="s">
        <v>#N/A Requesting Data...2770389901</v>
        <stp/>
        <stp>BDP|13481157762341587060</stp>
        <tr r="CV736" s="1"/>
      </tp>
      <tp t="s">
        <v>#N/A N/A</v>
        <stp/>
        <stp>BDP|10610810152238319059</stp>
        <tr r="AQ958" s="1"/>
      </tp>
      <tp t="s">
        <v>#N/A N/A</v>
        <stp/>
        <stp>BDP|14590162710599101814</stp>
        <tr r="AQ636" s="1"/>
      </tp>
      <tp t="s">
        <v>#N/A N/A</v>
        <stp/>
        <stp>BDP|14597903292142042345</stp>
        <tr r="AQ657" s="1"/>
      </tp>
      <tp t="s">
        <v>#N/A Requesting Data...3356543492</v>
        <stp/>
        <stp>BDP|14771415332642449438</stp>
        <tr r="CR580" s="1"/>
      </tp>
      <tp t="s">
        <v>#N/A Requesting Data...2490485458</v>
        <stp/>
        <stp>BDP|17599440218027944032</stp>
        <tr r="CU592" s="1"/>
      </tp>
      <tp t="s">
        <v>#N/A N/A</v>
        <stp/>
        <stp>BDP|11239462962721010758</stp>
        <tr r="AR1084" s="1"/>
      </tp>
      <tp t="s">
        <v>#N/A Requesting Data...3740336828</v>
        <stp/>
        <stp>BDP|15594535261536018546</stp>
        <tr r="CS438" s="1"/>
      </tp>
      <tp t="s">
        <v>#N/A Requesting Data...2671044277</v>
        <stp/>
        <stp>BDP|16450668367082633103</stp>
        <tr r="CV1163" s="1"/>
      </tp>
      <tp t="s">
        <v>#N/A Requesting Data...2973934691</v>
        <stp/>
        <stp>BDP|13652232166464388638</stp>
        <tr r="CV875" s="1"/>
      </tp>
      <tp t="s">
        <v>#N/A Requesting Data...3862453594</v>
        <stp/>
        <stp>BDP|13972733919665857584</stp>
        <tr r="CR197" s="1"/>
      </tp>
      <tp t="s">
        <v>#N/A Requesting Data...3583549186</v>
        <stp/>
        <stp>BDP|16258731361561629350</stp>
        <tr r="CS660" s="1"/>
      </tp>
      <tp t="s">
        <v>#N/A N/A</v>
        <stp/>
        <stp>BDP|11499343910714161228</stp>
        <tr r="AQ381" s="1"/>
      </tp>
      <tp t="s">
        <v>#N/A N/A</v>
        <stp/>
        <stp>BDP|12727145445691462316</stp>
        <tr r="AQ991" s="1"/>
      </tp>
      <tp t="s">
        <v>#N/A N/A</v>
        <stp/>
        <stp>BDP|11405547516041570101</stp>
        <tr r="AS976" s="1"/>
      </tp>
      <tp t="s">
        <v>#N/A N/A</v>
        <stp/>
        <stp>BDP|12904398655930095169</stp>
        <tr r="AR803" s="1"/>
      </tp>
      <tp t="s">
        <v>#N/A Requesting Data...3989256839</v>
        <stp/>
        <stp>BDP|16993257528976154562</stp>
        <tr r="CS699" s="1"/>
      </tp>
      <tp t="s">
        <v>#N/A Requesting Data...3700602015</v>
        <stp/>
        <stp>BDP|12764426266821510459</stp>
        <tr r="CS1195" s="1"/>
      </tp>
      <tp t="s">
        <v>#N/A Requesting Data...2155533047</v>
        <stp/>
        <stp>BDP|10058105572765501640</stp>
        <tr r="CR900" s="1"/>
      </tp>
      <tp t="s">
        <v>#N/A N/A</v>
        <stp/>
        <stp>BDP|13891727080210032998</stp>
        <tr r="AQ625" s="1"/>
      </tp>
      <tp t="s">
        <v>#N/A Requesting Data...3852481943</v>
        <stp/>
        <stp>BDP|10245422216171138142</stp>
        <tr r="CW160" s="1"/>
      </tp>
      <tp t="s">
        <v>#N/A Requesting Data...4024384863</v>
        <stp/>
        <stp>BDP|17878108843971866606</stp>
        <tr r="CU638" s="1"/>
      </tp>
      <tp t="s">
        <v>#N/A Requesting Data...3734428125</v>
        <stp/>
        <stp>BDP|16736000350525197359</stp>
        <tr r="CU568" s="1"/>
      </tp>
      <tp t="s">
        <v>#N/A Requesting Data...2510595672</v>
        <stp/>
        <stp>BDP|10246679866271496443</stp>
        <tr r="CR15" s="1"/>
      </tp>
      <tp t="s">
        <v>#N/A N/A</v>
        <stp/>
        <stp>BDP|15546676982828271619</stp>
        <tr r="AR679" s="1"/>
      </tp>
      <tp t="s">
        <v>#N/A N/A</v>
        <stp/>
        <stp>BDP|10116476840023132640</stp>
        <tr r="AS32" s="1"/>
      </tp>
      <tp t="s">
        <v>#N/A Requesting Data...2920027016</v>
        <stp/>
        <stp>BDP|13059988537578881444</stp>
        <tr r="CT937" s="1"/>
      </tp>
      <tp t="s">
        <v>#N/A Requesting Data...3763066885</v>
        <stp/>
        <stp>BDP|18004058685176408362</stp>
        <tr r="CT1022" s="1"/>
      </tp>
      <tp t="s">
        <v>#N/A Requesting Data...1987737742</v>
        <stp/>
        <stp>BDP|15216105503732106328</stp>
        <tr r="CR438" s="1"/>
      </tp>
      <tp t="s">
        <v>#N/A Requesting Data...1962707883</v>
        <stp/>
        <stp>BDP|10008004500262287707</stp>
        <tr r="CV869" s="1"/>
      </tp>
      <tp t="s">
        <v>#N/A Requesting Data...2458370473</v>
        <stp/>
        <stp>BDP|16347173399942673996</stp>
        <tr r="CW43" s="1"/>
      </tp>
      <tp t="s">
        <v>#N/A Requesting Data...3670112728</v>
        <stp/>
        <stp>BDP|15243357743895207246</stp>
        <tr r="CU680" s="1"/>
      </tp>
      <tp t="s">
        <v>#N/A N/A</v>
        <stp/>
        <stp>BDP|17533154068376303399</stp>
        <tr r="AQ1035" s="1"/>
      </tp>
      <tp t="s">
        <v>#N/A Requesting Data...3904270099</v>
        <stp/>
        <stp>BDP|18223482709960610975</stp>
        <tr r="CW201" s="1"/>
      </tp>
      <tp t="s">
        <v>#N/A N/A</v>
        <stp/>
        <stp>BDP|10884720679082057711</stp>
        <tr r="AQ1012" s="1"/>
      </tp>
      <tp t="s">
        <v>#N/A N/A</v>
        <stp/>
        <stp>BDP|18231755100869688335</stp>
        <tr r="AQ447" s="1"/>
      </tp>
      <tp t="s">
        <v>#N/A Requesting Data...2638373660</v>
        <stp/>
        <stp>BDP|17446126284133702871</stp>
        <tr r="CU854" s="1"/>
      </tp>
      <tp t="s">
        <v>#N/A N/A</v>
        <stp/>
        <stp>BDP|10687205821341682437</stp>
        <tr r="AQ1107" s="1"/>
      </tp>
      <tp t="s">
        <v>#N/A Requesting Data...3454810331</v>
        <stp/>
        <stp>BDP|16071496533275948116</stp>
        <tr r="CW579" s="1"/>
      </tp>
      <tp t="s">
        <v>#N/A N/A</v>
        <stp/>
        <stp>BDP|11704223197156436940</stp>
        <tr r="AQ890" s="1"/>
      </tp>
      <tp t="s">
        <v>#N/A Requesting Data...3372806383</v>
        <stp/>
        <stp>BDP|16667276431920094227</stp>
        <tr r="CV1128" s="1"/>
      </tp>
      <tp t="s">
        <v>#N/A Requesting Data...2384923300</v>
        <stp/>
        <stp>BDP|12636061552056955490</stp>
        <tr r="CW183" s="1"/>
      </tp>
      <tp t="s">
        <v>#N/A Requesting Data...2782482359</v>
        <stp/>
        <stp>BDP|11346575469415843277</stp>
        <tr r="CW572" s="1"/>
      </tp>
      <tp t="s">
        <v>#N/A Requesting Data...2467172942</v>
        <stp/>
        <stp>BDP|12864605377736824050</stp>
        <tr r="CS40" s="1"/>
      </tp>
      <tp t="s">
        <v>#N/A Requesting Data...2281842437</v>
        <stp/>
        <stp>BDP|16757922667379946594</stp>
        <tr r="CS1090" s="1"/>
      </tp>
      <tp t="s">
        <v>#N/A Requesting Data...3437262056</v>
        <stp/>
        <stp>BDP|12265335876820705350</stp>
        <tr r="CU893" s="1"/>
      </tp>
      <tp t="s">
        <v>#N/A Requesting Data...2176216994</v>
        <stp/>
        <stp>BDP|17009429091618766713</stp>
        <tr r="CT912" s="1"/>
      </tp>
      <tp t="s">
        <v>#N/A N/A</v>
        <stp/>
        <stp>BDP|14928465779886708447</stp>
        <tr r="AQ239" s="1"/>
      </tp>
      <tp t="s">
        <v>#N/A N/A</v>
        <stp/>
        <stp>BDP|16076778250722328312</stp>
        <tr r="AQ961" s="1"/>
      </tp>
      <tp t="s">
        <v>#N/A Requesting Data...3103663125</v>
        <stp/>
        <stp>BDP|16022451303421285611</stp>
        <tr r="CR909" s="1"/>
      </tp>
      <tp t="s">
        <v>#N/A Requesting Data...4117680377</v>
        <stp/>
        <stp>BDP|15441488958626711766</stp>
        <tr r="CV430" s="1"/>
      </tp>
      <tp t="s">
        <v>#N/A N/A</v>
        <stp/>
        <stp>BDP|11519678406367448553</stp>
        <tr r="AQ1087" s="1"/>
      </tp>
      <tp t="s">
        <v>#N/A Requesting Data...3926072719</v>
        <stp/>
        <stp>BDP|15193563902356413344</stp>
        <tr r="CU684" s="1"/>
      </tp>
      <tp t="s">
        <v>#N/A Requesting Data...2897539982</v>
        <stp/>
        <stp>BDP|10069848311438932495</stp>
        <tr r="CS846" s="1"/>
      </tp>
      <tp t="s">
        <v>#N/A N/A</v>
        <stp/>
        <stp>BDP|16823342439883574053</stp>
        <tr r="AS313" s="1"/>
      </tp>
      <tp t="s">
        <v>#N/A N/A</v>
        <stp/>
        <stp>BDP|13189942881076921184</stp>
        <tr r="AR685" s="1"/>
      </tp>
      <tp t="s">
        <v>#N/A N/A</v>
        <stp/>
        <stp>BDP|16629749680605429933</stp>
        <tr r="AR265" s="1"/>
      </tp>
      <tp t="s">
        <v>#N/A Requesting Data...3601694104</v>
        <stp/>
        <stp>BDP|13461362374787176527</stp>
        <tr r="CV498" s="1"/>
      </tp>
      <tp t="s">
        <v>#N/A Requesting Data...2334745338</v>
        <stp/>
        <stp>BDP|14999965141839355582</stp>
        <tr r="CU518" s="1"/>
      </tp>
      <tp t="s">
        <v>#N/A Requesting Data...3321545918</v>
        <stp/>
        <stp>BDP|17968460110617929031</stp>
        <tr r="CV202" s="1"/>
      </tp>
      <tp t="s">
        <v>#N/A N/A</v>
        <stp/>
        <stp>BDP|12403078239210683491</stp>
        <tr r="AQ584" s="1"/>
      </tp>
      <tp t="s">
        <v>#N/A N/A</v>
        <stp/>
        <stp>BDP|13309941184644760313</stp>
        <tr r="AQ882" s="1"/>
      </tp>
      <tp t="s">
        <v>#N/A Requesting Data...2348630618</v>
        <stp/>
        <stp>BDP|16281132352066118179</stp>
        <tr r="CU96" s="1"/>
      </tp>
      <tp t="s">
        <v>#N/A Requesting Data...2303297940</v>
        <stp/>
        <stp>BDP|12632055837372056612</stp>
        <tr r="CW1175" s="1"/>
      </tp>
      <tp t="s">
        <v>#N/A N/A</v>
        <stp/>
        <stp>BDP|16719912213839282221</stp>
        <tr r="AS1204" s="1"/>
      </tp>
      <tp t="s">
        <v>#N/A Requesting Data...3392277195</v>
        <stp/>
        <stp>BDP|15953307015532924007</stp>
        <tr r="CS199" s="1"/>
      </tp>
      <tp t="s">
        <v>#N/A Requesting Data...3296153917</v>
        <stp/>
        <stp>BDP|16240888287944847703</stp>
        <tr r="CV50" s="1"/>
      </tp>
      <tp t="s">
        <v>#N/A N/A</v>
        <stp/>
        <stp>BDP|15943077751052862724</stp>
        <tr r="AS805" s="1"/>
      </tp>
      <tp t="s">
        <v>#N/A Requesting Data...2624131547</v>
        <stp/>
        <stp>BDP|15544246334187322631</stp>
        <tr r="CV622" s="1"/>
      </tp>
      <tp t="s">
        <v>#N/A N/A</v>
        <stp/>
        <stp>BDP|14684900576986260977</stp>
        <tr r="AR819" s="1"/>
      </tp>
      <tp t="s">
        <v>#N/A Requesting Data...2339590122</v>
        <stp/>
        <stp>BDP|17853936679209790508</stp>
        <tr r="CU445" s="1"/>
      </tp>
      <tp t="s">
        <v>#N/A Requesting Data...3683909539</v>
        <stp/>
        <stp>BDP|12458845160071267871</stp>
        <tr r="CR275" s="1"/>
      </tp>
      <tp t="s">
        <v>#N/A N/A</v>
        <stp/>
        <stp>BDP|18324523484759435942</stp>
        <tr r="AQ939" s="1"/>
      </tp>
      <tp t="s">
        <v>#N/A N/A</v>
        <stp/>
        <stp>BDP|10775549036114889781</stp>
        <tr r="AS277" s="1"/>
      </tp>
      <tp t="s">
        <v>#N/A Requesting Data...3656410901</v>
        <stp/>
        <stp>BDP|18199657297112508039</stp>
        <tr r="CU70" s="1"/>
      </tp>
      <tp t="s">
        <v>#N/A Requesting Data...2992603160</v>
        <stp/>
        <stp>BDP|17734256715688095931</stp>
        <tr r="CW696" s="1"/>
      </tp>
      <tp t="s">
        <v>#N/A Requesting Data...2423799946</v>
        <stp/>
        <stp>BDP|13491682607373804373</stp>
        <tr r="CW386" s="1"/>
      </tp>
      <tp t="s">
        <v>#N/A N/A</v>
        <stp/>
        <stp>BDP|13955958969471508842</stp>
        <tr r="AR975" s="1"/>
      </tp>
      <tp t="s">
        <v>#N/A Requesting Data...3709874219</v>
        <stp/>
        <stp>BDP|12251316057900413140</stp>
        <tr r="CV210" s="1"/>
      </tp>
      <tp t="s">
        <v>#N/A Requesting Data...3098585275</v>
        <stp/>
        <stp>BDP|14866353521078896807</stp>
        <tr r="CR57" s="1"/>
      </tp>
      <tp t="s">
        <v>#N/A Requesting Data...4005321720</v>
        <stp/>
        <stp>BDP|15666169904503594259</stp>
        <tr r="CR831" s="1"/>
      </tp>
      <tp t="s">
        <v>#N/A N/A</v>
        <stp/>
        <stp>BDP|15449759011744132250</stp>
        <tr r="AS881" s="1"/>
      </tp>
      <tp t="s">
        <v>#N/A N/A</v>
        <stp/>
        <stp>BDP|11573084885818822440</stp>
        <tr r="AR596" s="1"/>
      </tp>
      <tp t="s">
        <v>#N/A N/A</v>
        <stp/>
        <stp>BDP|14788731472640404161</stp>
        <tr r="AQ319" s="1"/>
      </tp>
      <tp t="s">
        <v>#N/A N/A</v>
        <stp/>
        <stp>BDP|14652874996944225414</stp>
        <tr r="AR752" s="1"/>
      </tp>
      <tp t="s">
        <v>#N/A Requesting Data...4202325450</v>
        <stp/>
        <stp>BDP|11214780663941830455</stp>
        <tr r="CU1084" s="1"/>
      </tp>
      <tp t="s">
        <v>#N/A Requesting Data...3891726444</v>
        <stp/>
        <stp>BDP|13693582017924968649</stp>
        <tr r="CS334" s="1"/>
      </tp>
      <tp t="s">
        <v>#N/A Requesting Data...3979284853</v>
        <stp/>
        <stp>BDP|18175908253263278247</stp>
        <tr r="CU107" s="1"/>
      </tp>
      <tp t="s">
        <v>#N/A Requesting Data...3820809067</v>
        <stp/>
        <stp>BDP|18269978176444305747</stp>
        <tr r="CT867" s="1"/>
      </tp>
      <tp t="s">
        <v>#N/A Requesting Data...3418311475</v>
        <stp/>
        <stp>BDP|12957634309982024377</stp>
        <tr r="CS744" s="1"/>
      </tp>
      <tp t="s">
        <v>#N/A N/A</v>
        <stp/>
        <stp>BDP|11697112347497663625</stp>
        <tr r="AR240" s="1"/>
      </tp>
      <tp t="s">
        <v>#N/A N/A</v>
        <stp/>
        <stp>BDP|14128046321136104516</stp>
        <tr r="AQ322" s="1"/>
      </tp>
      <tp t="s">
        <v>#N/A Requesting Data...3509668033</v>
        <stp/>
        <stp>BDP|18237994840327608797</stp>
        <tr r="CT1052" s="1"/>
      </tp>
      <tp t="s">
        <v>#N/A Requesting Data...3257268176</v>
        <stp/>
        <stp>BDP|15304518135221303708</stp>
        <tr r="CS709" s="1"/>
      </tp>
      <tp t="s">
        <v>#N/A Requesting Data...4040675974</v>
        <stp/>
        <stp>BDP|15147746140124704762</stp>
        <tr r="CV752" s="1"/>
      </tp>
      <tp t="s">
        <v>#N/A N/A</v>
        <stp/>
        <stp>BDP|13403981149963186801</stp>
        <tr r="AQ1034" s="1"/>
      </tp>
      <tp t="s">
        <v>#N/A Requesting Data...3290562281</v>
        <stp/>
        <stp>BDP|14475526100707171331</stp>
        <tr r="CS472" s="1"/>
      </tp>
      <tp t="s">
        <v>#N/A Requesting Data...3929996916</v>
        <stp/>
        <stp>BDP|16270623442605555437</stp>
        <tr r="CW756" s="1"/>
      </tp>
      <tp t="s">
        <v>#N/A Requesting Data...3747736699</v>
        <stp/>
        <stp>BDP|18180483992609623998</stp>
        <tr r="CW543" s="1"/>
      </tp>
      <tp t="s">
        <v>#N/A N/A</v>
        <stp/>
        <stp>BDP|14702187260604904226</stp>
        <tr r="AS728" s="1"/>
      </tp>
      <tp t="s">
        <v>#N/A Requesting Data...4054139425</v>
        <stp/>
        <stp>BDP|12002433341181562632</stp>
        <tr r="CU298" s="1"/>
      </tp>
      <tp t="s">
        <v>#N/A Requesting Data...3772338160</v>
        <stp/>
        <stp>BDP|16637713010153555662</stp>
        <tr r="CV500" s="1"/>
      </tp>
      <tp t="s">
        <v>#N/A Requesting Data...3270716563</v>
        <stp/>
        <stp>BDP|15936439435972846531</stp>
        <tr r="CU929" s="1"/>
      </tp>
      <tp t="s">
        <v>#N/A N/A</v>
        <stp/>
        <stp>BDP|16944495716763554576</stp>
        <tr r="AQ758" s="1"/>
      </tp>
      <tp t="s">
        <v>#N/A Requesting Data...3185108979</v>
        <stp/>
        <stp>BDP|16461571212223508401</stp>
        <tr r="CT737" s="1"/>
      </tp>
      <tp t="s">
        <v>#N/A Requesting Data...2725456303</v>
        <stp/>
        <stp>BDP|14968622748575019674</stp>
        <tr r="CS639" s="1"/>
      </tp>
      <tp t="s">
        <v>#N/A Requesting Data...2739826333</v>
        <stp/>
        <stp>BDP|10061066705256714338</stp>
        <tr r="CS1022" s="1"/>
      </tp>
      <tp t="s">
        <v>#N/A Requesting Data...3022847734</v>
        <stp/>
        <stp>BDP|13741603643862367602</stp>
        <tr r="CV955" s="1"/>
      </tp>
      <tp t="s">
        <v>#N/A N/A</v>
        <stp/>
        <stp>BDP|15971521158286189656</stp>
        <tr r="AQ576" s="1"/>
      </tp>
      <tp t="s">
        <v>#N/A N/A</v>
        <stp/>
        <stp>BDP|10889246086229509686</stp>
        <tr r="AQ399" s="1"/>
      </tp>
      <tp t="s">
        <v>#N/A Requesting Data...4222462546</v>
        <stp/>
        <stp>BDP|16176339315716609761</stp>
        <tr r="CS606" s="1"/>
      </tp>
      <tp t="s">
        <v>#N/A N/A</v>
        <stp/>
        <stp>BDP|17491970653766775801</stp>
        <tr r="AS518" s="1"/>
      </tp>
      <tp t="s">
        <v>#N/A Requesting Data...3431851966</v>
        <stp/>
        <stp>BDP|10791533100786608655</stp>
        <tr r="CT123" s="1"/>
      </tp>
      <tp t="s">
        <v>#N/A N/A</v>
        <stp/>
        <stp>BDP|16128544954995604600</stp>
        <tr r="AQ300" s="1"/>
      </tp>
      <tp t="s">
        <v>#N/A Requesting Data...3627978030</v>
        <stp/>
        <stp>BDP|12572197878047574668</stp>
        <tr r="CR717" s="1"/>
      </tp>
      <tp t="s">
        <v>#N/A N/A</v>
        <stp/>
        <stp>BDP|12123967698453074489</stp>
        <tr r="AS214" s="1"/>
      </tp>
      <tp t="s">
        <v>#N/A N/A</v>
        <stp/>
        <stp>BDP|15150873765538492605</stp>
        <tr r="AQ23" s="1"/>
      </tp>
      <tp t="s">
        <v>#N/A Requesting Data...2780545267</v>
        <stp/>
        <stp>BDP|14283476316077653325</stp>
        <tr r="CU1119" s="1"/>
      </tp>
      <tp t="s">
        <v>#N/A N/A</v>
        <stp/>
        <stp>BDP|13699219364252302071</stp>
        <tr r="AS611" s="1"/>
      </tp>
      <tp t="s">
        <v>#N/A Requesting Data...2682034351</v>
        <stp/>
        <stp>BDP|11894951292912932611</stp>
        <tr r="CV533" s="1"/>
      </tp>
      <tp t="s">
        <v>#N/A Requesting Data...3130429347</v>
        <stp/>
        <stp>BDP|14643142071761654625</stp>
        <tr r="CS852" s="1"/>
      </tp>
      <tp t="s">
        <v>#N/A Requesting Data...3250879358</v>
        <stp/>
        <stp>BDP|11835144365014902777</stp>
        <tr r="CR356" s="1"/>
      </tp>
      <tp t="s">
        <v>#N/A Requesting Data...4035561701</v>
        <stp/>
        <stp>BDP|13780441135311285032</stp>
        <tr r="CV444" s="1"/>
      </tp>
      <tp t="s">
        <v>#N/A Requesting Data...3920229719</v>
        <stp/>
        <stp>BDP|10867567615616914756</stp>
        <tr r="CT1061" s="1"/>
      </tp>
      <tp t="s">
        <v>#N/A Requesting Data...2795378781</v>
        <stp/>
        <stp>BDP|15945773737292774695</stp>
        <tr r="CV842" s="1"/>
      </tp>
      <tp t="s">
        <v>#N/A Requesting Data...3018658856</v>
        <stp/>
        <stp>BDP|17807255958870396513</stp>
        <tr r="CS1115" s="1"/>
      </tp>
      <tp t="s">
        <v>#N/A N/A</v>
        <stp/>
        <stp>BDP|15643329577615484104</stp>
        <tr r="AS894" s="1"/>
      </tp>
      <tp t="s">
        <v>#N/A Requesting Data...2871144401</v>
        <stp/>
        <stp>BDP|10529445677211978787</stp>
        <tr r="CT995" s="1"/>
      </tp>
      <tp t="s">
        <v>#N/A Requesting Data...4241495612</v>
        <stp/>
        <stp>BDP|16609035247532728527</stp>
        <tr r="CR749" s="1"/>
      </tp>
      <tp t="s">
        <v>#N/A N/A</v>
        <stp/>
        <stp>BDP|13127408934478534966</stp>
        <tr r="AS114" s="1"/>
      </tp>
      <tp t="s">
        <v>#N/A Requesting Data...3860824626</v>
        <stp/>
        <stp>BDP|14336705232790324548</stp>
        <tr r="CR258" s="1"/>
      </tp>
      <tp t="s">
        <v>#N/A N/A</v>
        <stp/>
        <stp>BDP|15568206624052493233</stp>
        <tr r="AS264" s="1"/>
      </tp>
      <tp t="s">
        <v>#N/A N/A</v>
        <stp/>
        <stp>BDP|11388224223674586018</stp>
        <tr r="AR315" s="1"/>
      </tp>
      <tp t="s">
        <v>#N/A N/A</v>
        <stp/>
        <stp>BDP|10063811015859636545</stp>
        <tr r="AR982" s="1"/>
      </tp>
      <tp t="s">
        <v>#N/A N/A</v>
        <stp/>
        <stp>BDP|10396384861025520597</stp>
        <tr r="AQ9" s="1"/>
      </tp>
      <tp t="s">
        <v>#N/A Requesting Data...2758668707</v>
        <stp/>
        <stp>BDP|14397666610544651250</stp>
        <tr r="CT53" s="1"/>
      </tp>
      <tp t="s">
        <v>#N/A Requesting Data...3570259575</v>
        <stp/>
        <stp>BDP|14513582469407117539</stp>
        <tr r="CW977" s="1"/>
      </tp>
      <tp t="s">
        <v>#N/A N/A</v>
        <stp/>
        <stp>BDP|12789318572550327319</stp>
        <tr r="AR961" s="1"/>
      </tp>
      <tp t="s">
        <v>#N/A N/A</v>
        <stp/>
        <stp>BDP|17745567554310785246</stp>
        <tr r="AQ638" s="1"/>
      </tp>
      <tp t="s">
        <v>#N/A Requesting Data...2967909178</v>
        <stp/>
        <stp>BDP|17996582626631034410</stp>
        <tr r="CV318" s="1"/>
      </tp>
      <tp t="s">
        <v>#N/A Requesting Data...2735363495</v>
        <stp/>
        <stp>BDP|15854213828280396043</stp>
        <tr r="CR976" s="1"/>
      </tp>
      <tp t="s">
        <v>#N/A N/A</v>
        <stp/>
        <stp>BDP|17339044471387613268</stp>
        <tr r="AR218" s="1"/>
      </tp>
      <tp t="s">
        <v>#N/A Requesting Data...3981983085</v>
        <stp/>
        <stp>BDP|14925380605921230305</stp>
        <tr r="CR1005" s="1"/>
      </tp>
      <tp t="s">
        <v>#N/A Requesting Data...2908611749</v>
        <stp/>
        <stp>BDP|16036515622516663238</stp>
        <tr r="CV762" s="1"/>
      </tp>
      <tp t="s">
        <v>#N/A Requesting Data...4022791014</v>
        <stp/>
        <stp>BDP|17014438427871111533</stp>
        <tr r="CU137" s="1"/>
      </tp>
      <tp t="s">
        <v>#N/A Requesting Data...4241218619</v>
        <stp/>
        <stp>BDP|12419210187209438403</stp>
        <tr r="CT1056" s="1"/>
      </tp>
      <tp t="s">
        <v>#N/A Requesting Data...4146386443</v>
        <stp/>
        <stp>BDP|12849506543122573486</stp>
        <tr r="CW1111" s="1"/>
      </tp>
      <tp t="s">
        <v>#N/A Requesting Data...3807397877</v>
        <stp/>
        <stp>BDP|15749323695468174276</stp>
        <tr r="CU1042" s="1"/>
      </tp>
      <tp t="s">
        <v>#N/A N/A</v>
        <stp/>
        <stp>BDP|15435282465302634693</stp>
        <tr r="AQ422" s="1"/>
      </tp>
      <tp t="s">
        <v>#N/A Requesting Data...4250143823</v>
        <stp/>
        <stp>BDP|12767434171291238511</stp>
        <tr r="CU993" s="1"/>
      </tp>
      <tp t="s">
        <v>#N/A Requesting Data...4248469009</v>
        <stp/>
        <stp>BDP|13725821642278307223</stp>
        <tr r="CT687" s="1"/>
      </tp>
      <tp t="s">
        <v>#N/A Requesting Data...3287702380</v>
        <stp/>
        <stp>BDP|13349427526403460350</stp>
        <tr r="CW254" s="1"/>
      </tp>
      <tp t="s">
        <v>#N/A N/A</v>
        <stp/>
        <stp>BDP|16500672924871120619</stp>
        <tr r="AQ283" s="1"/>
      </tp>
      <tp t="s">
        <v>#N/A Requesting Data...3466737284</v>
        <stp/>
        <stp>BDP|12555104466119264976</stp>
        <tr r="CU299" s="1"/>
      </tp>
      <tp t="s">
        <v>#N/A N/A</v>
        <stp/>
        <stp>BDP|13013310464877786441</stp>
        <tr r="AQ818" s="1"/>
      </tp>
      <tp t="s">
        <v>#N/A Requesting Data...3493976079</v>
        <stp/>
        <stp>BDP|11968380336931991580</stp>
        <tr r="CW606" s="1"/>
      </tp>
      <tp t="s">
        <v>#N/A N/A</v>
        <stp/>
        <stp>BDP|13368794675442020492</stp>
        <tr r="AQ1125" s="1"/>
      </tp>
      <tp t="s">
        <v>#N/A N/A</v>
        <stp/>
        <stp>BDP|16192569870388728967</stp>
        <tr r="AQ743" s="1"/>
      </tp>
      <tp t="s">
        <v>#N/A N/A</v>
        <stp/>
        <stp>BDP|11477363530053735732</stp>
        <tr r="AQ1032" s="1"/>
      </tp>
      <tp t="s">
        <v>#N/A N/A</v>
        <stp/>
        <stp>BDP|12575190511544355383</stp>
        <tr r="AR291" s="1"/>
      </tp>
      <tp t="s">
        <v>#N/A Requesting Data...4028060671</v>
        <stp/>
        <stp>BDP|13161444163956995296</stp>
        <tr r="CT499" s="1"/>
      </tp>
    </main>
    <main first="bofaddin.rtdserver">
      <tp t="s">
        <v>#N/A Requesting Data...2919945619</v>
        <stp/>
        <stp>BDP|7966279156539271</stp>
        <tr r="CW862" s="1"/>
      </tp>
      <tp t="s">
        <v>#N/A N/A</v>
        <stp/>
        <stp>BDP|2446684693660511</stp>
        <tr r="AQ589" s="1"/>
      </tp>
    </main>
    <main first="bofaddin.rtdserver">
      <tp t="s">
        <v>#N/A Requesting Data...3988949384</v>
        <stp/>
        <stp>BDP|6842377790962323</stp>
        <tr r="CT464" s="1"/>
      </tp>
      <tp t="s">
        <v>#N/A N/A</v>
        <stp/>
        <stp>BDP|7173459228701847</stp>
        <tr r="AS951" s="1"/>
      </tp>
    </main>
    <main first="bofaddin.rtdserver">
      <tp t="s">
        <v>#N/A Requesting Data...4174248639</v>
        <stp/>
        <stp>BDP|9751490655253288736</stp>
        <tr r="CS22" s="1"/>
      </tp>
      <tp t="s">
        <v>#N/A N/A</v>
        <stp/>
        <stp>BDP|9184465128390721324</stp>
        <tr r="AR1142" s="1"/>
      </tp>
      <tp t="s">
        <v>#N/A N/A</v>
        <stp/>
        <stp>BDP|7348068171214659880</stp>
        <tr r="AQ675" s="1"/>
      </tp>
      <tp t="s">
        <v>#N/A N/A</v>
        <stp/>
        <stp>BDP|1873878223236240142</stp>
        <tr r="AQ85" s="1"/>
      </tp>
      <tp t="s">
        <v>#N/A Requesting Data...3930774257</v>
        <stp/>
        <stp>BDP|1211848889005176845</stp>
        <tr r="CR1001" s="1"/>
      </tp>
      <tp t="s">
        <v>#N/A Requesting Data...3716732558</v>
        <stp/>
        <stp>BDP|9994724924956490612</stp>
        <tr r="AW3" s="1"/>
      </tp>
      <tp t="s">
        <v>#N/A N/A</v>
        <stp/>
        <stp>BDP|2123636486006990673</stp>
        <tr r="AN1210" s="1"/>
      </tp>
      <tp t="s">
        <v>#N/A Requesting Data...3213077213</v>
        <stp/>
        <stp>BDP|4090542580743856668</stp>
        <tr r="CU1140" s="1"/>
      </tp>
      <tp t="s">
        <v>#N/A Requesting Data...3592424454</v>
        <stp/>
        <stp>BDP|7940894552435135397</stp>
        <tr r="CR963" s="1"/>
      </tp>
      <tp t="s">
        <v>#N/A Requesting Data...3502918903</v>
        <stp/>
        <stp>BDP|9351895328186187999</stp>
        <tr r="CR1113" s="1"/>
      </tp>
      <tp t="s">
        <v>#N/A N/A</v>
        <stp/>
        <stp>BDP|9581718267150022496</stp>
        <tr r="AR403" s="1"/>
      </tp>
      <tp t="s">
        <v>#N/A N/A</v>
        <stp/>
        <stp>BDP|4353390214209137351</stp>
        <tr r="AR1131" s="1"/>
      </tp>
      <tp t="s">
        <v>#N/A Requesting Data...3890417077</v>
        <stp/>
        <stp>BDP|5816623693992077439</stp>
        <tr r="CS388" s="1"/>
      </tp>
      <tp t="s">
        <v>#N/A N/A</v>
        <stp/>
        <stp>BDP|5684103884400927018</stp>
        <tr r="AR931" s="1"/>
      </tp>
      <tp t="s">
        <v>#N/A Requesting Data...3435441035</v>
        <stp/>
        <stp>BDP|3729542748109742762</stp>
        <tr r="CS311" s="1"/>
      </tp>
      <tp t="s">
        <v>#N/A Requesting Data...3198290535</v>
        <stp/>
        <stp>BDP|3979718481680656044</stp>
        <tr r="CU475" s="1"/>
      </tp>
      <tp t="s">
        <v>#N/A Requesting Data...3221897147</v>
        <stp/>
        <stp>BDP|8200470772904428383</stp>
        <tr r="CV425" s="1"/>
      </tp>
      <tp t="s">
        <v>#N/A Requesting Data...3846537599</v>
        <stp/>
        <stp>BDP|6239609123189970737</stp>
        <tr r="CV33" s="1"/>
      </tp>
      <tp t="s">
        <v>#N/A Requesting Data...4225079015</v>
        <stp/>
        <stp>BDP|7994423053479103322</stp>
        <tr r="CT950" s="1"/>
      </tp>
      <tp t="s">
        <v>#N/A N/A</v>
        <stp/>
        <stp>BDP|1520104733027902848</stp>
        <tr r="AQ802" s="1"/>
      </tp>
      <tp t="s">
        <v>#N/A Requesting Data...3465692747</v>
        <stp/>
        <stp>BDP|3865704085233291348</stp>
        <tr r="CW551" s="1"/>
      </tp>
      <tp t="s">
        <v>#N/A N/A</v>
        <stp/>
        <stp>BDP|9375852888323314665</stp>
        <tr r="AS410" s="1"/>
      </tp>
      <tp t="s">
        <v>#N/A Requesting Data...4212499122</v>
        <stp/>
        <stp>BDP|7824651426858877788</stp>
        <tr r="CT759" s="1"/>
      </tp>
      <tp t="s">
        <v>#N/A N/A</v>
        <stp/>
        <stp>BDP|6292342122882744983</stp>
        <tr r="AR478" s="1"/>
      </tp>
      <tp t="s">
        <v>#N/A Requesting Data...4136997897</v>
        <stp/>
        <stp>BDP|5837367833069156077</stp>
        <tr r="CS475" s="1"/>
      </tp>
      <tp t="s">
        <v>#N/A N/A</v>
        <stp/>
        <stp>BDP|9431552458454082114</stp>
        <tr r="AQ667" s="1"/>
      </tp>
      <tp t="s">
        <v>#N/A Requesting Data...3217046220</v>
        <stp/>
        <stp>BDP|2560183770281472918</stp>
        <tr r="CW509" s="1"/>
      </tp>
      <tp t="s">
        <v>#N/A Requesting Data...3402711946</v>
        <stp/>
        <stp>BDP|1152408371028845603</stp>
        <tr r="CT1193" s="1"/>
      </tp>
      <tp t="s">
        <v>#N/A N/A</v>
        <stp/>
        <stp>BDP|9488070712243089798</stp>
        <tr r="AR496" s="1"/>
      </tp>
      <tp t="s">
        <v>#N/A Requesting Data...3818914955</v>
        <stp/>
        <stp>BDP|8936969388525900063</stp>
        <tr r="CU918" s="1"/>
      </tp>
      <tp t="s">
        <v>#N/A N/A</v>
        <stp/>
        <stp>BDP|1593017895514825016</stp>
        <tr r="AQ44" s="1"/>
      </tp>
      <tp t="s">
        <v>#N/A Requesting Data...3588456879</v>
        <stp/>
        <stp>BDP|6364698217934717928</stp>
        <tr r="CV822" s="1"/>
      </tp>
      <tp t="s">
        <v>#N/A Requesting Data...4277174105</v>
        <stp/>
        <stp>BDP|8849293663157201788</stp>
        <tr r="CU585" s="1"/>
      </tp>
      <tp t="s">
        <v>#N/A Requesting Data...3865393980</v>
        <stp/>
        <stp>BDP|4055187781650316124</stp>
        <tr r="CW301" s="1"/>
      </tp>
      <tp t="s">
        <v>#N/A Requesting Data...4037156887</v>
        <stp/>
        <stp>BDP|1181479404238958137</stp>
        <tr r="CV481" s="1"/>
      </tp>
      <tp t="s">
        <v>#N/A Requesting Data...4046674748</v>
        <stp/>
        <stp>BDP|9819213608405970200</stp>
        <tr r="CV867" s="1"/>
      </tp>
      <tp t="s">
        <v>#N/A Requesting Data...3242958044</v>
        <stp/>
        <stp>BDP|6751748184846931366</stp>
        <tr r="CS360" s="1"/>
      </tp>
      <tp t="s">
        <v>#N/A N/A</v>
        <stp/>
        <stp>BDP|5663520699477590208</stp>
        <tr r="AQ611" s="1"/>
      </tp>
      <tp t="s">
        <v>#N/A Requesting Data...3891229002</v>
        <stp/>
        <stp>BDP|2971637527113246976</stp>
        <tr r="CR585" s="1"/>
      </tp>
      <tp t="s">
        <v>#N/A Requesting Data...3761902973</v>
        <stp/>
        <stp>BDP|1335334811656078994</stp>
        <tr r="CR836" s="1"/>
      </tp>
      <tp t="s">
        <v>#N/A N/A</v>
        <stp/>
        <stp>BDP|1222852890334852872</stp>
        <tr r="AQ1164" s="1"/>
      </tp>
      <tp t="s">
        <v>#N/A N/A</v>
        <stp/>
        <stp>BDP|5738430371909842359</stp>
        <tr r="AS674" s="1"/>
      </tp>
      <tp t="s">
        <v>#N/A Requesting Data...4121701741</v>
        <stp/>
        <stp>BDP|3531927701846961063</stp>
        <tr r="CS487" s="1"/>
      </tp>
      <tp t="s">
        <v>#N/A Requesting Data...3487501032</v>
        <stp/>
        <stp>BDP|8807416119378152988</stp>
        <tr r="CW793" s="1"/>
      </tp>
      <tp t="s">
        <v>#N/A Requesting Data...3404339012</v>
        <stp/>
        <stp>BDP|7450398484414712473</stp>
        <tr r="CW323" s="1"/>
      </tp>
      <tp t="s">
        <v>#N/A Requesting Data...4247901252</v>
        <stp/>
        <stp>BDP|2882800663515317517</stp>
        <tr r="CU766" s="1"/>
      </tp>
      <tp t="s">
        <v>#N/A Requesting Data...4264063676</v>
        <stp/>
        <stp>BDP|6606229918098000153</stp>
        <tr r="CT172" s="1"/>
      </tp>
      <tp t="s">
        <v>#N/A Requesting Data...3910631083</v>
        <stp/>
        <stp>BDP|7076598207017644911</stp>
        <tr r="CR714" s="1"/>
      </tp>
      <tp t="s">
        <v>#N/A Requesting Data...4091607347</v>
        <stp/>
        <stp>BDP|7319918252792950501</stp>
        <tr r="CU233" s="1"/>
      </tp>
      <tp t="s">
        <v>#N/A Requesting Data...4238783754</v>
        <stp/>
        <stp>BDP|5208244026841042892</stp>
        <tr r="CR1174" s="1"/>
      </tp>
      <tp t="s">
        <v>#N/A Requesting Data...3775567503</v>
        <stp/>
        <stp>BDP|8379248088607247940</stp>
        <tr r="CW854" s="1"/>
      </tp>
      <tp t="s">
        <v>#N/A Requesting Data...3994993116</v>
        <stp/>
        <stp>BDP|3983310470653132803</stp>
        <tr r="CR1077" s="1"/>
      </tp>
      <tp t="s">
        <v>#N/A Requesting Data...4256517390</v>
        <stp/>
        <stp>BDP|9838685720809972807</stp>
        <tr r="CV98" s="1"/>
      </tp>
      <tp t="s">
        <v>#N/A N/A</v>
        <stp/>
        <stp>BDP|7672947442035964307</stp>
        <tr r="AQ528" s="1"/>
      </tp>
      <tp t="s">
        <v>#N/A N/A</v>
        <stp/>
        <stp>BDP|6338736288663657677</stp>
        <tr r="AQ1086" s="1"/>
      </tp>
      <tp t="s">
        <v>#N/A N/A</v>
        <stp/>
        <stp>BDP|9664359959192482175</stp>
        <tr r="AQ1138" s="1"/>
      </tp>
      <tp t="s">
        <v>#N/A Requesting Data...3758870912</v>
        <stp/>
        <stp>BDP|7776869418773697163</stp>
        <tr r="CS688" s="1"/>
      </tp>
      <tp t="s">
        <v>#N/A Requesting Data...3543148266</v>
        <stp/>
        <stp>BDP|4138815170311971601</stp>
        <tr r="CT680" s="1"/>
      </tp>
      <tp t="s">
        <v>#N/A Requesting Data...3996079494</v>
        <stp/>
        <stp>BDP|4836970687628618177</stp>
        <tr r="CS948" s="1"/>
      </tp>
      <tp t="s">
        <v>#N/A N/A</v>
        <stp/>
        <stp>BDP|6922883031218185989</stp>
        <tr r="AQ516" s="1"/>
      </tp>
      <tp t="s">
        <v>#N/A Requesting Data...4276880996</v>
        <stp/>
        <stp>BDP|2361494493661872281</stp>
        <tr r="CT178" s="1"/>
      </tp>
      <tp t="s">
        <v>#N/A Requesting Data...3401162898</v>
        <stp/>
        <stp>BDP|2643034371911859859</stp>
        <tr r="CU674" s="1"/>
      </tp>
      <tp t="s">
        <v>#N/A N/A</v>
        <stp/>
        <stp>BDP|8860881724137425993</stp>
        <tr r="AR65" s="1"/>
      </tp>
      <tp t="s">
        <v>#N/A Requesting Data...3373872397</v>
        <stp/>
        <stp>BDP|6190417141949116391</stp>
        <tr r="CV431" s="1"/>
      </tp>
      <tp t="s">
        <v>#N/A Requesting Data...4000635523</v>
        <stp/>
        <stp>BDP|8874157913624750004</stp>
        <tr r="CW871" s="1"/>
      </tp>
      <tp t="s">
        <v>#N/A N/A</v>
        <stp/>
        <stp>BDP|5757745605827877979</stp>
        <tr r="AQ1018" s="1"/>
      </tp>
      <tp t="s">
        <v>#N/A Requesting Data...3404860694</v>
        <stp/>
        <stp>BDP|6482000851866528994</stp>
        <tr r="CS288" s="1"/>
      </tp>
      <tp t="s">
        <v>#N/A Requesting Data...3879868500</v>
        <stp/>
        <stp>BDP|1148322824425928976</stp>
        <tr r="CR71" s="1"/>
      </tp>
      <tp t="s">
        <v>#N/A Requesting Data...4085099561</v>
        <stp/>
        <stp>BDP|1228563973739876619</stp>
        <tr r="CT1136" s="1"/>
      </tp>
      <tp t="s">
        <v>#N/A Requesting Data...4275639512</v>
        <stp/>
        <stp>BDP|9722279201083600493</stp>
        <tr r="CU172" s="1"/>
      </tp>
      <tp t="s">
        <v>#N/A Requesting Data...3943978240</v>
        <stp/>
        <stp>BDP|8884845536717116850</stp>
        <tr r="CS370" s="1"/>
      </tp>
      <tp t="s">
        <v>#N/A Requesting Data...3770341682</v>
        <stp/>
        <stp>BDP|8058718560757895278</stp>
        <tr r="CU306" s="1"/>
      </tp>
      <tp t="s">
        <v>#N/A N/A</v>
        <stp/>
        <stp>BDP|8981271926125300152</stp>
        <tr r="AR1043" s="1"/>
      </tp>
      <tp t="s">
        <v>#N/A N/A</v>
        <stp/>
        <stp>BDP|1757768290653876071</stp>
        <tr r="AQ558" s="1"/>
      </tp>
      <tp t="s">
        <v>#N/A N/A</v>
        <stp/>
        <stp>BDP|4945758472258657067</stp>
        <tr r="AQ270" s="1"/>
      </tp>
      <tp t="s">
        <v>#N/A Requesting Data...3568721875</v>
        <stp/>
        <stp>BDP|3770288942508466172</stp>
        <tr r="CS541" s="1"/>
      </tp>
      <tp t="s">
        <v>#N/A N/A</v>
        <stp/>
        <stp>BDP|4797491710678770579</stp>
        <tr r="AQ1039" s="1"/>
      </tp>
      <tp t="s">
        <v>#N/A Requesting Data...4207894746</v>
        <stp/>
        <stp>BDP|8577505174454932265</stp>
        <tr r="CR210" s="1"/>
      </tp>
      <tp t="s">
        <v>#N/A Requesting Data...3794297761</v>
        <stp/>
        <stp>BDP|2993418482097123553</stp>
        <tr r="CR1179" s="1"/>
      </tp>
      <tp t="s">
        <v>#N/A Requesting Data...3496739932</v>
        <stp/>
        <stp>BDP|9057366861644915406</stp>
        <tr r="CT345" s="1"/>
      </tp>
      <tp t="s">
        <v>#N/A N/A</v>
        <stp/>
        <stp>BDP|7961712496290465545</stp>
        <tr r="AR505" s="1"/>
      </tp>
      <tp t="s">
        <v>#N/A Requesting Data...3967401789</v>
        <stp/>
        <stp>BDP|5996651970760198832</stp>
        <tr r="CT406" s="1"/>
      </tp>
      <tp t="s">
        <v>#N/A Requesting Data...4002532467</v>
        <stp/>
        <stp>BDP|6236513525504176994</stp>
        <tr r="CS913" s="1"/>
      </tp>
      <tp t="s">
        <v>#N/A Requesting Data...3735539204</v>
        <stp/>
        <stp>BDP|7800909376364893185</stp>
        <tr r="CS252" s="1"/>
      </tp>
      <tp t="s">
        <v>#N/A Requesting Data...3507430680</v>
        <stp/>
        <stp>BDP|9509982241511376916</stp>
        <tr r="CV139" s="1"/>
      </tp>
      <tp t="s">
        <v>#N/A Requesting Data...3672336604</v>
        <stp/>
        <stp>BDP|8047731242741634689</stp>
        <tr r="CV1157" s="1"/>
      </tp>
      <tp t="s">
        <v>#N/A N/A</v>
        <stp/>
        <stp>BDP|9587263472462872263</stp>
        <tr r="AS6" s="1"/>
      </tp>
      <tp t="s">
        <v>#N/A Requesting Data...3785615069</v>
        <stp/>
        <stp>BDP|3281467091517258584</stp>
        <tr r="CU843" s="1"/>
      </tp>
      <tp t="s">
        <v>#N/A Requesting Data...4089671649</v>
        <stp/>
        <stp>BDP|6960632714928502540</stp>
        <tr r="CU168" s="1"/>
      </tp>
      <tp t="s">
        <v>#N/A N/A</v>
        <stp/>
        <stp>BDP|8666497823060055239</stp>
        <tr r="AQ75" s="1"/>
      </tp>
      <tp t="s">
        <v>#N/A Requesting Data...3882268012</v>
        <stp/>
        <stp>BDP|3838263201658525558</stp>
        <tr r="CU845" s="1"/>
      </tp>
      <tp t="s">
        <v>#N/A N/A</v>
        <stp/>
        <stp>BDP|7885729564482089813</stp>
        <tr r="AR123" s="1"/>
      </tp>
      <tp t="s">
        <v>#N/A Requesting Data...3799877112</v>
        <stp/>
        <stp>BDP|7196979164534538088</stp>
        <tr r="CS329" s="1"/>
      </tp>
      <tp t="s">
        <v>#N/A Requesting Data...3725102404</v>
        <stp/>
        <stp>BDP|7277812178121348570</stp>
        <tr r="CS604" s="1"/>
      </tp>
      <tp t="s">
        <v>#N/A Requesting Data...3946055042</v>
        <stp/>
        <stp>BDP|8068210052143948051</stp>
        <tr r="CV76" s="1"/>
      </tp>
      <tp t="s">
        <v>#N/A N/A</v>
        <stp/>
        <stp>BDP|6557977377970964438</stp>
        <tr r="AS63" s="1"/>
      </tp>
      <tp t="s">
        <v>#N/A Requesting Data...3827807553</v>
        <stp/>
        <stp>BDP|7917074720708837195</stp>
        <tr r="CW1031" s="1"/>
      </tp>
      <tp t="s">
        <v>#N/A Requesting Data...4130160074</v>
        <stp/>
        <stp>BDP|9494645328700165169</stp>
        <tr r="CW527" s="1"/>
      </tp>
      <tp t="s">
        <v>#N/A Requesting Data...3831310815</v>
        <stp/>
        <stp>BDP|5310078296198490895</stp>
        <tr r="CU1067" s="1"/>
      </tp>
      <tp t="s">
        <v>#N/A Requesting Data...4162604473</v>
        <stp/>
        <stp>BDP|2939632190333063253</stp>
        <tr r="CV620" s="1"/>
      </tp>
      <tp t="s">
        <v>#N/A Requesting Data...4027047686</v>
        <stp/>
        <stp>BDP|6499025376294617999</stp>
        <tr r="CW102" s="1"/>
      </tp>
      <tp t="s">
        <v>#N/A N/A</v>
        <stp/>
        <stp>BDP|4928313074434104823</stp>
        <tr r="AR1205" s="1"/>
      </tp>
      <tp t="s">
        <v>#N/A N/A</v>
        <stp/>
        <stp>BDP|2986254621227545943</stp>
        <tr r="AR930" s="1"/>
      </tp>
      <tp t="s">
        <v>#N/A Requesting Data...3773317149</v>
        <stp/>
        <stp>BDP|6441608603645302983</stp>
        <tr r="CU177" s="1"/>
      </tp>
      <tp t="s">
        <v>#N/A Requesting Data...4099420592</v>
        <stp/>
        <stp>BDP|6829017796634618759</stp>
        <tr r="CW595" s="1"/>
      </tp>
      <tp t="s">
        <v>#N/A Requesting Data...3948593489</v>
        <stp/>
        <stp>BDP|5424584022019287705</stp>
        <tr r="CV1165" s="1"/>
      </tp>
      <tp t="s">
        <v>#N/A Requesting Data...4284980624</v>
        <stp/>
        <stp>BDP|3600682180555687444</stp>
        <tr r="CT41" s="1"/>
      </tp>
      <tp t="s">
        <v>#N/A Requesting Data...4268650732</v>
        <stp/>
        <stp>BDP|8603866765623035998</stp>
        <tr r="CT1076" s="1"/>
      </tp>
      <tp t="s">
        <v>#N/A Requesting Data...4113369481</v>
        <stp/>
        <stp>BDP|6470985918415187795</stp>
        <tr r="CW377" s="1"/>
      </tp>
      <tp t="s">
        <v>#N/A N/A</v>
        <stp/>
        <stp>BDP|9425974315428284580</stp>
        <tr r="AQ313" s="1"/>
      </tp>
      <tp t="s">
        <v>#N/A Requesting Data...4087782109</v>
        <stp/>
        <stp>BDP|7231309637153923803</stp>
        <tr r="CR841" s="1"/>
      </tp>
      <tp t="s">
        <v>#N/A Requesting Data...3698475851</v>
        <stp/>
        <stp>BDP|8605721474330865449</stp>
        <tr r="CW884" s="1"/>
      </tp>
      <tp t="s">
        <v>#N/A Requesting Data...3983367517</v>
        <stp/>
        <stp>BDP|8232740683302184985</stp>
        <tr r="CT778" s="1"/>
      </tp>
      <tp t="s">
        <v>#N/A Requesting Data...4032995952</v>
        <stp/>
        <stp>BDP|7227117779809250444</stp>
        <tr r="CR200" s="1"/>
      </tp>
      <tp t="s">
        <v>#N/A Requesting Data...4051513102</v>
        <stp/>
        <stp>BDP|2964491176214234988</stp>
        <tr r="CV445" s="1"/>
      </tp>
      <tp t="s">
        <v>#N/A N/A</v>
        <stp/>
        <stp>BDP|2334392665103593867</stp>
        <tr r="AS14" s="1"/>
      </tp>
      <tp t="s">
        <v>#N/A Requesting Data...3722868742</v>
        <stp/>
        <stp>BDP|8830575508956858734</stp>
        <tr r="CR454" s="1"/>
      </tp>
      <tp t="s">
        <v>#N/A Requesting Data...4163163600</v>
        <stp/>
        <stp>BDP|4304988939217832568</stp>
        <tr r="CV1076" s="1"/>
      </tp>
      <tp t="s">
        <v>#N/A N/A</v>
        <stp/>
        <stp>BDP|7356356733352102980</stp>
        <tr r="AR762" s="1"/>
      </tp>
      <tp t="s">
        <v>#N/A Requesting Data...4219722694</v>
        <stp/>
        <stp>BDP|6916119707813311802</stp>
        <tr r="CW598" s="1"/>
      </tp>
      <tp t="s">
        <v>#N/A N/A</v>
        <stp/>
        <stp>BDP|2096593052418594625</stp>
        <tr r="AQ548" s="1"/>
      </tp>
      <tp t="s">
        <v>#N/A Requesting Data...4050674577</v>
        <stp/>
        <stp>BDP|8934247277483362253</stp>
        <tr r="CV198" s="1"/>
      </tp>
      <tp t="s">
        <v>#N/A N/A</v>
        <stp/>
        <stp>BDP|2856518580634111753</stp>
        <tr r="AR1199" s="1"/>
      </tp>
      <tp t="s">
        <v>#N/A Requesting Data...4220636825</v>
        <stp/>
        <stp>BDP|6652065795983024080</stp>
        <tr r="CR572" s="1"/>
      </tp>
      <tp t="s">
        <v>#N/A Requesting Data...4000301127</v>
        <stp/>
        <stp>BDP|2107719038019167342</stp>
        <tr r="CR866" s="1"/>
      </tp>
      <tp t="s">
        <v>#N/A N/A</v>
        <stp/>
        <stp>BDP|2397446028499151132</stp>
        <tr r="AS1136" s="1"/>
      </tp>
      <tp t="s">
        <v>#N/A N/A</v>
        <stp/>
        <stp>BDP|6055289695640038105</stp>
        <tr r="AQ809" s="1"/>
      </tp>
      <tp t="s">
        <v>#N/A Requesting Data...4277809015</v>
        <stp/>
        <stp>BDP|6529809718740360336</stp>
        <tr r="CV524" s="1"/>
      </tp>
      <tp t="s">
        <v>#N/A Requesting Data...4266802466</v>
        <stp/>
        <stp>BDP|3109534954268803739</stp>
        <tr r="CW847" s="1"/>
      </tp>
      <tp t="s">
        <v>#N/A Requesting Data...4055932545</v>
        <stp/>
        <stp>BDP|2218782686018388924</stp>
        <tr r="CR680" s="1"/>
      </tp>
      <tp t="s">
        <v>#N/A Requesting Data...3950867119</v>
        <stp/>
        <stp>BDP|6902174826909347066</stp>
        <tr r="CT857" s="1"/>
      </tp>
      <tp t="s">
        <v>#N/A Requesting Data...4112552975</v>
        <stp/>
        <stp>BDP|9244172886709797597</stp>
        <tr r="CR1070" s="1"/>
      </tp>
      <tp t="s">
        <v>#N/A Requesting Data...3916143837</v>
        <stp/>
        <stp>BDP|8063123258004287453</stp>
        <tr r="CU914" s="1"/>
      </tp>
      <tp t="s">
        <v>#N/A Requesting Data...4189299131</v>
        <stp/>
        <stp>BDP|7899679123189572648</stp>
        <tr r="CW1154" s="1"/>
      </tp>
      <tp t="s">
        <v>#N/A Requesting Data...4129594286</v>
        <stp/>
        <stp>BDP|4537980920813430049</stp>
        <tr r="CS364" s="1"/>
      </tp>
      <tp t="s">
        <v>#N/A N/A</v>
        <stp/>
        <stp>BDP|5293736898540385773</stp>
        <tr r="AS1095" s="1"/>
      </tp>
      <tp t="s">
        <v>#N/A Requesting Data...4122391856</v>
        <stp/>
        <stp>BDP|9563062351902946269</stp>
        <tr r="CT1024" s="1"/>
      </tp>
      <tp t="s">
        <v>#N/A N/A</v>
        <stp/>
        <stp>BDP|8883428067927081101</stp>
        <tr r="AS327" s="1"/>
      </tp>
      <tp t="s">
        <v>#N/A Requesting Data...4108135264</v>
        <stp/>
        <stp>BDP|8591549895549130186</stp>
        <tr r="CR412" s="1"/>
      </tp>
      <tp t="s">
        <v>#N/A N/A</v>
        <stp/>
        <stp>BDP|3570981341512666076</stp>
        <tr r="AR206" s="1"/>
      </tp>
      <tp t="s">
        <v>#N/A N/A</v>
        <stp/>
        <stp>BDP|8295525133083609189</stp>
        <tr r="AS288" s="1"/>
      </tp>
      <tp t="s">
        <v>#N/A N/A</v>
        <stp/>
        <stp>BDP|6040061618859693250</stp>
        <tr r="AR863" s="1"/>
      </tp>
      <tp t="s">
        <v>#N/A Requesting Data...3939062926</v>
        <stp/>
        <stp>BDP|5790210529128665149</stp>
        <tr r="CU73" s="1"/>
      </tp>
      <tp t="s">
        <v>#N/A N/A</v>
        <stp/>
        <stp>BDP|2547805268896171619</stp>
        <tr r="AQ1051" s="1"/>
      </tp>
      <tp t="s">
        <v>#N/A Requesting Data...4073782134</v>
        <stp/>
        <stp>BDP|7620077888215084648</stp>
        <tr r="CS385" s="1"/>
      </tp>
      <tp t="s">
        <v>#N/A Requesting Data...4205871451</v>
        <stp/>
        <stp>BDP|2679245396553160686</stp>
        <tr r="CW266" s="1"/>
      </tp>
      <tp t="s">
        <v>#N/A N/A</v>
        <stp/>
        <stp>BDP|1552898867365089660</stp>
        <tr r="AR290" s="1"/>
      </tp>
      <tp t="s">
        <v>#N/A Requesting Data...4286032025</v>
        <stp/>
        <stp>BDP|4506384444287153855</stp>
        <tr r="CT272" s="1"/>
      </tp>
      <tp t="s">
        <v>#N/A Requesting Data...3982380693</v>
        <stp/>
        <stp>BDP|6657866826948390885</stp>
        <tr r="CR822" s="1"/>
      </tp>
      <tp t="s">
        <v>#N/A Requesting Data...4236368032</v>
        <stp/>
        <stp>BDP|3185723842794006835</stp>
        <tr r="CT126" s="1"/>
      </tp>
      <tp t="s">
        <v>#N/A Requesting Data...3976424240</v>
        <stp/>
        <stp>BDP|4487052660406076832</stp>
        <tr r="CU846" s="1"/>
      </tp>
      <tp t="s">
        <v>#N/A N/A</v>
        <stp/>
        <stp>BDP|3971938499047569842</stp>
        <tr r="AQ246" s="1"/>
      </tp>
      <tp t="s">
        <v>#N/A Requesting Data...4073719606</v>
        <stp/>
        <stp>BDP|1393637260519256403</stp>
        <tr r="CS662" s="1"/>
      </tp>
      <tp t="s">
        <v>#N/A Requesting Data...4062224510</v>
        <stp/>
        <stp>BDP|4411914073833444504</stp>
        <tr r="CW235" s="1"/>
      </tp>
      <tp t="s">
        <v>#N/A N/A</v>
        <stp/>
        <stp>BDP|8246895451619198093</stp>
        <tr r="AR580" s="1"/>
      </tp>
      <tp t="s">
        <v>#N/A Requesting Data...4045104701</v>
        <stp/>
        <stp>BDP|4227671697725996291</stp>
        <tr r="CS378" s="1"/>
      </tp>
      <tp t="s">
        <v>#N/A Requesting Data...4056308685</v>
        <stp/>
        <stp>BDP|4552657083372255438</stp>
        <tr r="CW766" s="1"/>
      </tp>
      <tp t="s">
        <v>#N/A Requesting Data...4206319256</v>
        <stp/>
        <stp>BDP|3582814183326213971</stp>
        <tr r="CT1075" s="1"/>
      </tp>
      <tp t="s">
        <v>#N/A Requesting Data...4158328800</v>
        <stp/>
        <stp>BDP|7254653985077285221</stp>
        <tr r="CU764" s="1"/>
      </tp>
      <tp t="s">
        <v>#N/A Requesting Data...4120158483</v>
        <stp/>
        <stp>BDP|1270820337104297271</stp>
        <tr r="CT697" s="1"/>
      </tp>
      <tp t="s">
        <v>#N/A N/A</v>
        <stp/>
        <stp>BDP|1135087447680444988</stp>
        <tr r="AR248" s="1"/>
      </tp>
      <tp t="s">
        <v>#N/A N/A</v>
        <stp/>
        <stp>BDP|7738073386356185558</stp>
        <tr r="AR331" s="1"/>
      </tp>
      <tp t="s">
        <v>#N/A N/A</v>
        <stp/>
        <stp>BDP|8094336239055924119</stp>
        <tr r="AR1169" s="1"/>
      </tp>
      <tp t="s">
        <v>#N/A Requesting Data...4173310416</v>
        <stp/>
        <stp>BDP|6707875115216744507</stp>
        <tr r="CW1171" s="1"/>
      </tp>
      <tp t="s">
        <v>#N/A N/A</v>
        <stp/>
        <stp>BDP|1599289295726299089</stp>
        <tr r="AS273" s="1"/>
      </tp>
      <tp t="s">
        <v>#N/A N/A</v>
        <stp/>
        <stp>BDP|8012943954858646049</stp>
        <tr r="AQ428" s="1"/>
      </tp>
      <tp t="s">
        <v>#N/A N/A</v>
        <stp/>
        <stp>BDP|8463128716983440778</stp>
        <tr r="AS302" s="1"/>
      </tp>
      <tp t="s">
        <v>#N/A Requesting Data...4094013177</v>
        <stp/>
        <stp>BDP|2137438842199051732</stp>
        <tr r="CV750" s="1"/>
      </tp>
      <tp t="s">
        <v>#N/A Requesting Data...4200461673</v>
        <stp/>
        <stp>BDP|6697541085121144651</stp>
        <tr r="CR104" s="1"/>
      </tp>
      <tp t="s">
        <v>#N/A Requesting Data...4122218510</v>
        <stp/>
        <stp>BDP|9640012882428372559</stp>
        <tr r="CR535" s="1"/>
      </tp>
      <tp t="s">
        <v>#N/A Requesting Data...4282595050</v>
        <stp/>
        <stp>BDP|9509235121993630620</stp>
        <tr r="CV920" s="1"/>
      </tp>
      <tp t="s">
        <v>#N/A Requesting Data...4277287397</v>
        <stp/>
        <stp>BDP|5901384991527386407</stp>
        <tr r="CW317" s="1"/>
      </tp>
      <tp t="s">
        <v>#N/A Requesting Data...4261459815</v>
        <stp/>
        <stp>BDP|9140650846376295130</stp>
        <tr r="CS659" s="1"/>
      </tp>
      <tp t="s">
        <v>#N/A N/A</v>
        <stp/>
        <stp>BDP|2972881733691052414</stp>
        <tr r="AR1010" s="1"/>
      </tp>
      <tp t="s">
        <v>#N/A Requesting Data...4270360785</v>
        <stp/>
        <stp>BDP|3925720818230322932</stp>
        <tr r="CS977" s="1"/>
      </tp>
      <tp t="s">
        <v>#N/A Requesting Data...4270951393</v>
        <stp/>
        <stp>BDP|2733759203851510870</stp>
        <tr r="CS147" s="1"/>
      </tp>
      <tp t="s">
        <v>#N/A Requesting Data...4151644853</v>
        <stp/>
        <stp>BDP|6999730171818059286</stp>
        <tr r="CU98" s="1"/>
      </tp>
      <tp t="s">
        <v>#N/A N/A</v>
        <stp/>
        <stp>BDP|5029393471189339481</stp>
        <tr r="AR1031" s="1"/>
      </tp>
      <tp t="s">
        <v>#N/A N/A</v>
        <stp/>
        <stp>BDP|6657149324969208070</stp>
        <tr r="AS1035" s="1"/>
      </tp>
      <tp t="s">
        <v>#N/A N/A</v>
        <stp/>
        <stp>BDP|4351764877531991989</stp>
        <tr r="AR499" s="1"/>
      </tp>
      <tp t="s">
        <v>#N/A Requesting Data...4226354861</v>
        <stp/>
        <stp>BDP|2704259294841524404</stp>
        <tr r="CS304" s="1"/>
      </tp>
      <tp t="s">
        <v>#N/A Requesting Data...4251565656</v>
        <stp/>
        <stp>BDP|4822907933510020284</stp>
        <tr r="CV238" s="1"/>
      </tp>
      <tp t="s">
        <v>#N/A Requesting Data...4255658740</v>
        <stp/>
        <stp>BDP|6583584259038337276</stp>
        <tr r="CR542" s="1"/>
      </tp>
      <tp t="s">
        <v>#N/A N/A</v>
        <stp/>
        <stp>BDP|5375322016118243358</stp>
        <tr r="AR374" s="1"/>
      </tp>
      <tp t="s">
        <v>#N/A N/A</v>
        <stp/>
        <stp>BDP|2580942030277810392</stp>
        <tr r="AS827" s="1"/>
      </tp>
      <tp t="s">
        <v>#N/A N/A</v>
        <stp/>
        <stp>BDP|5860898818111828116</stp>
        <tr r="AS81" s="1"/>
      </tp>
      <tp t="s">
        <v>#N/A Requesting Data...4242634336</v>
        <stp/>
        <stp>BDP|6688211211320023963</stp>
        <tr r="CW827" s="1"/>
      </tp>
      <tp t="s">
        <v>#N/A Requesting Data...4292998041</v>
        <stp/>
        <stp>BDP|1640836212075102168</stp>
        <tr r="CS491" s="1"/>
      </tp>
      <tp t="s">
        <v>#N/A Requesting Data...4282315388</v>
        <stp/>
        <stp>BDP|3588612096095735554</stp>
        <tr r="CS24" s="1"/>
      </tp>
      <tp t="s">
        <v>#N/A N/A</v>
        <stp/>
        <stp>BDP|5699477567102043967</stp>
        <tr r="AQ224" s="1"/>
      </tp>
      <tp t="s">
        <v>#N/A Requesting Data...4252571551</v>
        <stp/>
        <stp>BDP|1200621868044945919</stp>
        <tr r="AF3" s="1"/>
      </tp>
      <tp t="s">
        <v>#N/A N/A</v>
        <stp/>
        <stp>BDP|3673851146747479419</stp>
        <tr r="AS460" s="1"/>
      </tp>
      <tp t="s">
        <v>#N/A N/A</v>
        <stp/>
        <stp>BDP|2857066225464303889</stp>
        <tr r="AQ346" s="1"/>
      </tp>
      <tp t="s">
        <v>#N/A Requesting Data...4291813630</v>
        <stp/>
        <stp>BDP|7233369315379292033</stp>
        <tr r="CR251" s="1"/>
      </tp>
      <tp t="s">
        <v>#N/A N/A</v>
        <stp/>
        <stp>BDP|7450713894597572247</stp>
        <tr r="AS1184" s="1"/>
      </tp>
      <tp t="s">
        <v>#N/A N/A</v>
        <stp/>
        <stp>BDP|9255647454545739357</stp>
        <tr r="AQ19" s="1"/>
      </tp>
      <tp t="s">
        <v>#N/A Requesting Data...2794302211</v>
        <stp/>
        <stp>BDP|2670228770992441900</stp>
        <tr r="CT278" s="1"/>
      </tp>
      <tp t="s">
        <v>#N/A Requesting Data...2808888175</v>
        <stp/>
        <stp>BDP|1250562951445147845</stp>
        <tr r="CU341" s="1"/>
      </tp>
      <tp t="s">
        <v>#N/A N/A</v>
        <stp/>
        <stp>BDP|9920699070846811287</stp>
        <tr r="AQ821" s="1"/>
      </tp>
      <tp t="s">
        <v>#N/A Requesting Data...3929492849</v>
        <stp/>
        <stp>BDP|9440778329887806721</stp>
        <tr r="CW1152" s="1"/>
      </tp>
      <tp t="s">
        <v>#N/A N/A</v>
        <stp/>
        <stp>BDP|2820314289790952591</stp>
        <tr r="AQ1193" s="1"/>
      </tp>
      <tp t="s">
        <v>#N/A N/A</v>
        <stp/>
        <stp>BDP|8901687246927436139</stp>
        <tr r="AR252" s="1"/>
      </tp>
      <tp t="s">
        <v>#N/A Requesting Data...2424882512</v>
        <stp/>
        <stp>BDP|5095547142121707918</stp>
        <tr r="CW1113" s="1"/>
      </tp>
      <tp t="s">
        <v>#N/A Requesting Data...3576732352</v>
        <stp/>
        <stp>BDP|1606965956355205441</stp>
        <tr r="CS299" s="1"/>
      </tp>
      <tp t="s">
        <v>#N/A Requesting Data...2424550867</v>
        <stp/>
        <stp>BDP|8265737041691797678</stp>
        <tr r="CW928" s="1"/>
      </tp>
      <tp t="s">
        <v>#N/A N/A</v>
        <stp/>
        <stp>BDP|8198719355152632429</stp>
        <tr r="AS949" s="1"/>
      </tp>
      <tp t="s">
        <v>#N/A N/A</v>
        <stp/>
        <stp>BDP|1473359806637177972</stp>
        <tr r="AQ1195" s="1"/>
      </tp>
      <tp t="s">
        <v>#N/A Requesting Data...4254755926</v>
        <stp/>
        <stp>BDP|8335144227184137308</stp>
        <tr r="CS844" s="1"/>
      </tp>
      <tp t="s">
        <v>#N/A Requesting Data...3584385467</v>
        <stp/>
        <stp>BDP|3248909865391695109</stp>
        <tr r="CU533" s="1"/>
      </tp>
      <tp t="s">
        <v>#N/A N/A</v>
        <stp/>
        <stp>BDP|2167620617770242974</stp>
        <tr r="AS797" s="1"/>
      </tp>
      <tp t="s">
        <v>#N/A N/A</v>
        <stp/>
        <stp>BDP|3307311030246736941</stp>
        <tr r="AQ42" s="1"/>
      </tp>
      <tp t="s">
        <v>#N/A Requesting Data...3354047945</v>
        <stp/>
        <stp>BDP|4201357986065725674</stp>
        <tr r="CS608" s="1"/>
      </tp>
      <tp t="s">
        <v>#N/A Requesting Data...920866916</v>
        <stp/>
        <stp>BDP|1227569548634490894</stp>
        <tr r="CR617" s="1"/>
      </tp>
      <tp t="s">
        <v>#N/A N/A</v>
        <stp/>
        <stp>BDP|1759441775728049670</stp>
        <tr r="AQ104" s="1"/>
      </tp>
      <tp t="s">
        <v>#N/A Requesting Data...1308100330</v>
        <stp/>
        <stp>BDP|3641344289173862721</stp>
        <tr r="CV519" s="1"/>
      </tp>
      <tp t="s">
        <v>#N/A Requesting Data...2141045260</v>
        <stp/>
        <stp>BDP|6542531087240220723</stp>
        <tr r="CV810" s="1"/>
      </tp>
      <tp t="s">
        <v>#N/A Requesting Data...3364175337</v>
        <stp/>
        <stp>BDP|9194967842588383075</stp>
        <tr r="CU290" s="1"/>
      </tp>
      <tp t="s">
        <v>#N/A Requesting Data...1089768371</v>
        <stp/>
        <stp>BDP|6414813506084671643</stp>
        <tr r="CR599" s="1"/>
      </tp>
      <tp t="s">
        <v>#N/A N/A</v>
        <stp/>
        <stp>BDP|5433718252243039812</stp>
        <tr r="AR227" s="1"/>
      </tp>
      <tp t="s">
        <v>#N/A N/A</v>
        <stp/>
        <stp>BDP|7966864458594995286</stp>
        <tr r="AQ773" s="1"/>
      </tp>
      <tp t="s">
        <v>#N/A Requesting Data...858173110</v>
        <stp/>
        <stp>BDP|3624743780436495607</stp>
        <tr r="CS17" s="1"/>
      </tp>
      <tp t="s">
        <v>#N/A N/A</v>
        <stp/>
        <stp>BDP|9582643736010044010</stp>
        <tr r="AQ1043" s="1"/>
      </tp>
      <tp t="s">
        <v>#N/A Requesting Data...2406518074</v>
        <stp/>
        <stp>BDP|7097452558132997822</stp>
        <tr r="CW553" s="1"/>
      </tp>
      <tp t="s">
        <v>#N/A Requesting Data...1803038973</v>
        <stp/>
        <stp>BDP|8790602226903727303</stp>
        <tr r="CU484" s="1"/>
      </tp>
      <tp t="s">
        <v>#N/A N/A</v>
        <stp/>
        <stp>BDP|5424313483220362236</stp>
        <tr r="AQ128" s="1"/>
      </tp>
      <tp t="s">
        <v>#N/A N/A</v>
        <stp/>
        <stp>BDP|5441224483773171023</stp>
        <tr r="AS454" s="1"/>
      </tp>
      <tp t="s">
        <v>#N/A N/A</v>
        <stp/>
        <stp>BDP|4022567417019733504</stp>
        <tr r="AQ1056" s="1"/>
      </tp>
      <tp t="s">
        <v>#N/A N/A</v>
        <stp/>
        <stp>BDP|2986291366983334936</stp>
        <tr r="AR45" s="1"/>
      </tp>
      <tp t="s">
        <v>#N/A Requesting Data...4156725524</v>
        <stp/>
        <stp>BDP|6901476670728056180</stp>
        <tr r="CT23" s="1"/>
      </tp>
      <tp t="s">
        <v>#N/A Requesting Data...3047964161</v>
        <stp/>
        <stp>BDP|5747149156695558869</stp>
        <tr r="CW53" s="1"/>
      </tp>
      <tp t="s">
        <v>#N/A Requesting Data...3601140342</v>
        <stp/>
        <stp>BDP|4022212888081630395</stp>
        <tr r="CU787" s="1"/>
      </tp>
      <tp t="s">
        <v>#N/A N/A</v>
        <stp/>
        <stp>BDP|7997505393516564186</stp>
        <tr r="AS891" s="1"/>
      </tp>
      <tp t="s">
        <v>#N/A Requesting Data...3052026362</v>
        <stp/>
        <stp>BDP|5673023004448052178</stp>
        <tr r="CU205" s="1"/>
      </tp>
      <tp t="s">
        <v>#N/A Requesting Data...4023467062</v>
        <stp/>
        <stp>BDP|9123465001149488853</stp>
        <tr r="CR502" s="1"/>
      </tp>
      <tp t="s">
        <v>#N/A N/A</v>
        <stp/>
        <stp>BDP|5691774231829100469</stp>
        <tr r="AS525" s="1"/>
      </tp>
      <tp t="s">
        <v>#N/A Requesting Data...1629898588</v>
        <stp/>
        <stp>BDP|2605184429808432543</stp>
        <tr r="CT229" s="1"/>
      </tp>
      <tp t="s">
        <v>#N/A Requesting Data...3838799421</v>
        <stp/>
        <stp>BDP|5645874032147165558</stp>
        <tr r="CV593" s="1"/>
      </tp>
      <tp t="s">
        <v>#N/A Requesting Data...3253310670</v>
        <stp/>
        <stp>BDP|6934681337709995683</stp>
        <tr r="CR340" s="1"/>
      </tp>
      <tp t="s">
        <v>#N/A Requesting Data...889303979</v>
        <stp/>
        <stp>BDP|3281460032111764961</stp>
        <tr r="CR106" s="1"/>
      </tp>
      <tp t="s">
        <v>#N/A Requesting Data...948926221</v>
        <stp/>
        <stp>BDP|3280760443998482447</stp>
        <tr r="CW20" s="1"/>
      </tp>
      <tp t="s">
        <v>#N/A Requesting Data...1183446544</v>
        <stp/>
        <stp>BDP|6275639426197727973</stp>
        <tr r="CU101" s="1"/>
      </tp>
      <tp t="s">
        <v>#N/A Requesting Data...3911211299</v>
        <stp/>
        <stp>BDP|8474015138125322290</stp>
        <tr r="CS29" s="1"/>
      </tp>
      <tp t="s">
        <v>#N/A Requesting Data...991536665</v>
        <stp/>
        <stp>BDP|3515986595587932860</stp>
        <tr r="CT748" s="1"/>
      </tp>
      <tp t="s">
        <v>#N/A Requesting Data...3563052654</v>
        <stp/>
        <stp>BDP|6931793100805593822</stp>
        <tr r="CV587" s="1"/>
      </tp>
      <tp t="s">
        <v>#N/A Requesting Data...1158057953</v>
        <stp/>
        <stp>BDP|5262019650354698826</stp>
        <tr r="CS1017" s="1"/>
      </tp>
      <tp t="s">
        <v>#N/A Requesting Data...3663153065</v>
        <stp/>
        <stp>BDP|5212510087741462575</stp>
        <tr r="CT292" s="1"/>
      </tp>
      <tp t="s">
        <v>#N/A N/A</v>
        <stp/>
        <stp>BDP|3950377965303545990</stp>
        <tr r="AR439" s="1"/>
      </tp>
      <tp t="s">
        <v>#N/A Requesting Data...3432019274</v>
        <stp/>
        <stp>BDP|9796360706336993097</stp>
        <tr r="CR614" s="1"/>
      </tp>
      <tp t="s">
        <v>#N/A N/A</v>
        <stp/>
        <stp>BDP|9232250600084765371</stp>
        <tr r="AQ150" s="1"/>
      </tp>
      <tp t="s">
        <v>#N/A Requesting Data...1282860416</v>
        <stp/>
        <stp>BDP|9475327554206639535</stp>
        <tr r="CW151" s="1"/>
      </tp>
      <tp t="s">
        <v>#N/A N/A</v>
        <stp/>
        <stp>BDP|7240867856452658435</stp>
        <tr r="AS673" s="1"/>
      </tp>
      <tp t="s">
        <v>#N/A Requesting Data...2578193775</v>
        <stp/>
        <stp>BDP|1722918211772494743</stp>
        <tr r="CR121" s="1"/>
      </tp>
      <tp t="s">
        <v>#N/A Requesting Data...3203813876</v>
        <stp/>
        <stp>BDP|1918105788144057067</stp>
        <tr r="CV829" s="1"/>
      </tp>
      <tp t="s">
        <v>#N/A Requesting Data...598047775</v>
        <stp/>
        <stp>BDP|7372831175224454067</stp>
        <tr r="CW557" s="1"/>
      </tp>
      <tp t="s">
        <v>#N/A Requesting Data...2655811622</v>
        <stp/>
        <stp>BDP|8059683754817106096</stp>
        <tr r="CR149" s="1"/>
      </tp>
      <tp t="s">
        <v>#N/A N/A</v>
        <stp/>
        <stp>BDP|9236270263903016220</stp>
        <tr r="AS1200" s="1"/>
      </tp>
      <tp t="s">
        <v>#N/A Requesting Data...1914446725</v>
        <stp/>
        <stp>BDP|3329811766459284824</stp>
        <tr r="CR581" s="1"/>
      </tp>
      <tp t="s">
        <v>#N/A Requesting Data...3955504796</v>
        <stp/>
        <stp>BDP|1198414005721376827</stp>
        <tr r="CV675" s="1"/>
      </tp>
      <tp t="s">
        <v>#N/A N/A</v>
        <stp/>
        <stp>BDP|5622486496316897243</stp>
        <tr r="AR705" s="1"/>
      </tp>
      <tp t="s">
        <v>#N/A Requesting Data...1156282805</v>
        <stp/>
        <stp>BDP|7243018965518609547</stp>
        <tr r="CR672" s="1"/>
      </tp>
      <tp t="s">
        <v>#N/A Requesting Data...2978559052</v>
        <stp/>
        <stp>BDP|3485266046410029906</stp>
        <tr r="CV300" s="1"/>
      </tp>
      <tp t="s">
        <v>#N/A Requesting Data...3944861526</v>
        <stp/>
        <stp>BDP|4328155841298386503</stp>
        <tr r="CW324" s="1"/>
      </tp>
      <tp t="s">
        <v>#N/A Requesting Data...2685789162</v>
        <stp/>
        <stp>BDP|9985568543846914218</stp>
        <tr r="CV51" s="1"/>
      </tp>
      <tp t="s">
        <v>#N/A N/A</v>
        <stp/>
        <stp>BDP|9498919889692150692</stp>
        <tr r="AQ442" s="1"/>
      </tp>
      <tp t="s">
        <v>#N/A N/A</v>
        <stp/>
        <stp>BDP|2645074860730660831</stp>
        <tr r="AS35" s="1"/>
      </tp>
      <tp t="s">
        <v>#N/A Requesting Data...2991533572</v>
        <stp/>
        <stp>BDP|9638469611381081153</stp>
        <tr r="CR875" s="1"/>
      </tp>
      <tp t="s">
        <v>#N/A Requesting Data...3342001164</v>
        <stp/>
        <stp>BDP|6278075250199861697</stp>
        <tr r="CT1036" s="1"/>
      </tp>
      <tp t="s">
        <v>#N/A Requesting Data...2123294313</v>
        <stp/>
        <stp>BDP|7399705578532822979</stp>
        <tr r="CW401" s="1"/>
      </tp>
      <tp t="s">
        <v>#N/A Requesting Data...3428875495</v>
        <stp/>
        <stp>BDP|2896712501831841843</stp>
        <tr r="CV962" s="1"/>
      </tp>
      <tp t="s">
        <v>#N/A Requesting Data...1121751320</v>
        <stp/>
        <stp>BDP|1678067371498198249</stp>
        <tr r="CR899" s="1"/>
      </tp>
      <tp t="s">
        <v>#N/A N/A</v>
        <stp/>
        <stp>BDP|4580162184123189227</stp>
        <tr r="AR204" s="1"/>
      </tp>
      <tp t="s">
        <v>#N/A Requesting Data...2851328920</v>
        <stp/>
        <stp>BDP|8070102040395610420</stp>
        <tr r="CW460" s="1"/>
      </tp>
      <tp t="s">
        <v>#N/A Requesting Data...1284351602</v>
        <stp/>
        <stp>BDP|4645649867229639165</stp>
        <tr r="CW489" s="1"/>
      </tp>
      <tp t="s">
        <v>#N/A N/A</v>
        <stp/>
        <stp>BDP|6602478090750770731</stp>
        <tr r="AS499" s="1"/>
      </tp>
      <tp t="s">
        <v>#N/A Requesting Data...1548517748</v>
        <stp/>
        <stp>BDP|9469764879432680787</stp>
        <tr r="CT712" s="1"/>
      </tp>
      <tp t="s">
        <v>#N/A Requesting Data...2478401135</v>
        <stp/>
        <stp>BDP|8194140664340150357</stp>
        <tr r="CS1070" s="1"/>
      </tp>
      <tp t="s">
        <v>#N/A N/A</v>
        <stp/>
        <stp>BDP|9394446373176912087</stp>
        <tr r="AQ1124" s="1"/>
      </tp>
      <tp t="s">
        <v>#N/A N/A</v>
        <stp/>
        <stp>BDP|3452018925655025851</stp>
        <tr r="AS182" s="1"/>
      </tp>
      <tp t="s">
        <v>#N/A Requesting Data...2918734928</v>
        <stp/>
        <stp>BDP|4652155784800364113</stp>
        <tr r="CR91" s="1"/>
      </tp>
      <tp t="s">
        <v>#N/A N/A</v>
        <stp/>
        <stp>BDP|1591354026255021931</stp>
        <tr r="AS1140" s="1"/>
      </tp>
      <tp t="s">
        <v>#N/A Requesting Data...3344151758</v>
        <stp/>
        <stp>BDP|4710028039362002995</stp>
        <tr r="CT121" s="1"/>
      </tp>
      <tp t="s">
        <v>#N/A N/A</v>
        <stp/>
        <stp>BDP|3881092622159376452</stp>
        <tr r="AR453" s="1"/>
      </tp>
      <tp t="s">
        <v>#N/A N/A</v>
        <stp/>
        <stp>BDP|4868106396314845434</stp>
        <tr r="AS671" s="1"/>
      </tp>
      <tp t="s">
        <v>#N/A Requesting Data...4157338106</v>
        <stp/>
        <stp>BDP|9370024017410110424</stp>
        <tr r="CV607" s="1"/>
      </tp>
      <tp t="s">
        <v>#N/A N/A</v>
        <stp/>
        <stp>BDP|8057064425234043265</stp>
        <tr r="AQ145" s="1"/>
      </tp>
      <tp t="s">
        <v>#N/A Requesting Data...2056961126</v>
        <stp/>
        <stp>BDP|2455702896204402437</stp>
        <tr r="CV72" s="1"/>
      </tp>
      <tp t="s">
        <v>#N/A Requesting Data...4084489015</v>
        <stp/>
        <stp>BDP|8363021965416947482</stp>
        <tr r="CT56" s="1"/>
      </tp>
      <tp t="s">
        <v>#N/A N/A</v>
        <stp/>
        <stp>BDP|9462264657220250221</stp>
        <tr r="AQ236" s="1"/>
      </tp>
      <tp t="s">
        <v>#N/A Requesting Data...1191121232</v>
        <stp/>
        <stp>BDP|6352608581275432138</stp>
        <tr r="CU318" s="1"/>
      </tp>
      <tp t="s">
        <v>#N/A Requesting Data...1188334801</v>
        <stp/>
        <stp>BDP|1713875040836487713</stp>
        <tr r="CV805" s="1"/>
      </tp>
      <tp t="s">
        <v>#N/A Requesting Data...2310663184</v>
        <stp/>
        <stp>BDP|3246472171154283838</stp>
        <tr r="CU997" s="1"/>
      </tp>
      <tp t="s">
        <v>#N/A Requesting Data...3483341764</v>
        <stp/>
        <stp>BDP|4807782597001565772</stp>
        <tr r="CV516" s="1"/>
      </tp>
      <tp t="s">
        <v>#N/A N/A</v>
        <stp/>
        <stp>BDP|3391393026256401921</stp>
        <tr r="AR722" s="1"/>
      </tp>
      <tp t="s">
        <v>#N/A Requesting Data...2713534904</v>
        <stp/>
        <stp>BDP|1553099071778765304</stp>
        <tr r="CT1176" s="1"/>
      </tp>
      <tp t="s">
        <v>#N/A Requesting Data...3059953805</v>
        <stp/>
        <stp>BDP|9027198820575774241</stp>
        <tr r="CS769" s="1"/>
      </tp>
      <tp t="s">
        <v>#N/A N/A</v>
        <stp/>
        <stp>BDP|8347199353574613551</stp>
        <tr r="AR111" s="1"/>
      </tp>
      <tp t="s">
        <v>#N/A Requesting Data...2919180167</v>
        <stp/>
        <stp>BDP|5352097999215998402</stp>
        <tr r="CS466" s="1"/>
      </tp>
      <tp t="s">
        <v>#N/A Requesting Data...3344450841</v>
        <stp/>
        <stp>BDP|7977750707455610878</stp>
        <tr r="CS108" s="1"/>
      </tp>
      <tp t="s">
        <v>#N/A Requesting Data...3456431065</v>
        <stp/>
        <stp>BDP|3987945457111743375</stp>
        <tr r="CW325" s="1"/>
      </tp>
      <tp t="s">
        <v>#N/A N/A</v>
        <stp/>
        <stp>BDP|3711495883880066276</stp>
        <tr r="AR220" s="1"/>
      </tp>
      <tp t="s">
        <v>#N/A Requesting Data...2135605274</v>
        <stp/>
        <stp>BDP|1209410568088781667</stp>
        <tr r="CT563" s="1"/>
      </tp>
      <tp t="s">
        <v>#N/A Requesting Data...2273869526</v>
        <stp/>
        <stp>BDP|2231374565929864327</stp>
        <tr r="CW819" s="1"/>
      </tp>
      <tp t="s">
        <v>#N/A N/A</v>
        <stp/>
        <stp>BDP|6047396292370853195</stp>
        <tr r="AR1151" s="1"/>
      </tp>
      <tp t="s">
        <v>#N/A Requesting Data...1668874212</v>
        <stp/>
        <stp>BDP|8516922698145209071</stp>
        <tr r="CT762" s="1"/>
      </tp>
      <tp t="s">
        <v>#N/A Requesting Data...1463580257</v>
        <stp/>
        <stp>BDP|9056335968131851097</stp>
        <tr r="CR1125" s="1"/>
      </tp>
      <tp t="s">
        <v>#N/A Requesting Data...2826026856</v>
        <stp/>
        <stp>BDP|1035305066179804042</stp>
        <tr r="CW791" s="1"/>
      </tp>
      <tp t="s">
        <v>#N/A Requesting Data...1702577422</v>
        <stp/>
        <stp>BDP|8070387807505191349</stp>
        <tr r="CS284" s="1"/>
      </tp>
      <tp t="s">
        <v>#N/A Requesting Data...3250867877</v>
        <stp/>
        <stp>BDP|2311684400111498859</stp>
        <tr r="CT870" s="1"/>
      </tp>
      <tp t="s">
        <v>#N/A N/A</v>
        <stp/>
        <stp>BDP|6800615577292247867</stp>
        <tr r="AS45" s="1"/>
      </tp>
      <tp t="s">
        <v>#N/A N/A</v>
        <stp/>
        <stp>BDP|4402609087530037798</stp>
        <tr r="AQ805" s="1"/>
      </tp>
      <tp t="s">
        <v>#N/A Requesting Data...4030136321</v>
        <stp/>
        <stp>BDP|8685370918106267118</stp>
        <tr r="CU977" s="1"/>
      </tp>
      <tp t="s">
        <v>#N/A N/A</v>
        <stp/>
        <stp>BDP|7126293432263946891</stp>
        <tr r="AR1063" s="1"/>
      </tp>
      <tp t="s">
        <v>#N/A Requesting Data...2471317910</v>
        <stp/>
        <stp>BDP|3982026576200089972</stp>
        <tr r="CW162" s="1"/>
      </tp>
      <tp t="s">
        <v>#N/A Requesting Data...1368675602</v>
        <stp/>
        <stp>BDP|8563759909964793649</stp>
        <tr r="CS217" s="1"/>
      </tp>
      <tp t="s">
        <v>#N/A Requesting Data...1479057453</v>
        <stp/>
        <stp>BDP|8684629514983944125</stp>
        <tr r="CR974" s="1"/>
      </tp>
      <tp t="s">
        <v>#N/A N/A</v>
        <stp/>
        <stp>BDP|4388882105402628334</stp>
        <tr r="AR136" s="1"/>
      </tp>
      <tp t="s">
        <v>#N/A Requesting Data...2890338685</v>
        <stp/>
        <stp>BDP|6744928186923045989</stp>
        <tr r="CW672" s="1"/>
      </tp>
      <tp t="s">
        <v>#N/A Requesting Data...2040681596</v>
        <stp/>
        <stp>BDP|8141073109795189052</stp>
        <tr r="CV928" s="1"/>
      </tp>
      <tp t="s">
        <v>#N/A Requesting Data...2640957422</v>
        <stp/>
        <stp>BDP|7085283295690470120</stp>
        <tr r="CW742" s="1"/>
      </tp>
      <tp t="s">
        <v>#N/A N/A</v>
        <stp/>
        <stp>BDP|4192684561761408870</stp>
        <tr r="AQ1189" s="1"/>
      </tp>
      <tp t="s">
        <v>#N/A Requesting Data...1879838715</v>
        <stp/>
        <stp>BDP|4690155188660246023</stp>
        <tr r="CR826" s="1"/>
      </tp>
      <tp t="s">
        <v>#N/A N/A</v>
        <stp/>
        <stp>BDP|5223422296784423199</stp>
        <tr r="AR1048" s="1"/>
      </tp>
      <tp t="s">
        <v>#N/A Requesting Data...3644823735</v>
        <stp/>
        <stp>BDP|8523634155923058588</stp>
        <tr r="CW1186" s="1"/>
      </tp>
      <tp t="s">
        <v>#N/A Requesting Data...1884404521</v>
        <stp/>
        <stp>BDP|2504414680484736787</stp>
        <tr r="CW733" s="1"/>
      </tp>
      <tp t="s">
        <v>#N/A Requesting Data...2964891038</v>
        <stp/>
        <stp>BDP|5913747985161163625</stp>
        <tr r="CT717" s="1"/>
      </tp>
      <tp t="s">
        <v>#N/A N/A</v>
        <stp/>
        <stp>BDP|9610401163715972377</stp>
        <tr r="AS592" s="1"/>
      </tp>
      <tp t="s">
        <v>#N/A N/A</v>
        <stp/>
        <stp>BDP|1404226636805996821</stp>
        <tr r="AQ1008" s="1"/>
      </tp>
      <tp t="s">
        <v>#N/A Requesting Data...1627498708</v>
        <stp/>
        <stp>BDP|8860874807328305507</stp>
        <tr r="CS545" s="1"/>
      </tp>
      <tp t="s">
        <v>#N/A N/A</v>
        <stp/>
        <stp>BDP|8260643837995959500</stp>
        <tr r="AR744" s="1"/>
      </tp>
      <tp t="s">
        <v>#N/A N/A</v>
        <stp/>
        <stp>BDP|9620142924993688489</stp>
        <tr r="AS871" s="1"/>
      </tp>
      <tp t="s">
        <v>#N/A Requesting Data...3090654578</v>
        <stp/>
        <stp>BDP|9158419311531036090</stp>
        <tr r="CU916" s="1"/>
      </tp>
      <tp t="s">
        <v>#N/A Requesting Data...4151250860</v>
        <stp/>
        <stp>BDP|2264484884935228645</stp>
        <tr r="CR1078" s="1"/>
      </tp>
      <tp t="s">
        <v>#N/A Requesting Data...2854709352</v>
        <stp/>
        <stp>BDP|4543971029596194425</stp>
        <tr r="CR477" s="1"/>
      </tp>
      <tp t="s">
        <v>#N/A Requesting Data...3180452292</v>
        <stp/>
        <stp>BDP|2061504296217670488</stp>
        <tr r="CS710" s="1"/>
      </tp>
      <tp t="s">
        <v>#N/A N/A</v>
        <stp/>
        <stp>BDP|1379082400658255419</stp>
        <tr r="AQ165" s="1"/>
      </tp>
      <tp t="s">
        <v>#N/A Requesting Data...4171338072</v>
        <stp/>
        <stp>BDP|4982101290965137402</stp>
        <tr r="CV1123" s="1"/>
      </tp>
      <tp t="s">
        <v>#N/A Requesting Data...3710703872</v>
        <stp/>
        <stp>BDP|9288046122990941652</stp>
        <tr r="CV499" s="1"/>
      </tp>
      <tp t="s">
        <v>#N/A N/A</v>
        <stp/>
        <stp>BDP|9140957839698225677</stp>
        <tr r="AQ551" s="1"/>
      </tp>
      <tp t="s">
        <v>#N/A N/A</v>
        <stp/>
        <stp>BDP|9099049957530336186</stp>
        <tr r="AQ927" s="1"/>
      </tp>
      <tp t="s">
        <v>#N/A Requesting Data...1903863633</v>
        <stp/>
        <stp>BDP|3873847661423676330</stp>
        <tr r="CT952" s="1"/>
      </tp>
      <tp t="s">
        <v>#N/A N/A</v>
        <stp/>
        <stp>BDP|4125434893462926605</stp>
        <tr r="AS769" s="1"/>
      </tp>
      <tp t="s">
        <v>#N/A Requesting Data...3513486917</v>
        <stp/>
        <stp>BDP|4766490581837392243</stp>
        <tr r="CV511" s="1"/>
      </tp>
      <tp t="s">
        <v>#N/A Requesting Data...2567927802</v>
        <stp/>
        <stp>BDP|3346395555599717101</stp>
        <tr r="CW719" s="1"/>
      </tp>
      <tp t="s">
        <v>#N/A N/A</v>
        <stp/>
        <stp>BDP|2290514607408997257</stp>
        <tr r="AQ735" s="1"/>
      </tp>
      <tp t="s">
        <v>#N/A N/A</v>
        <stp/>
        <stp>BDP|8672802838117681915</stp>
        <tr r="AS778" s="1"/>
      </tp>
      <tp t="s">
        <v>#N/A Requesting Data...2473811011</v>
        <stp/>
        <stp>BDP|2895412671945024918</stp>
        <tr r="CT764" s="1"/>
      </tp>
      <tp t="s">
        <v>#N/A N/A</v>
        <stp/>
        <stp>BDP|4954308328388130095</stp>
        <tr r="AR612" s="1"/>
      </tp>
      <tp t="s">
        <v>#N/A Requesting Data...4025914047</v>
        <stp/>
        <stp>BDP|3400988229427428285</stp>
        <tr r="CV1096" s="1"/>
      </tp>
      <tp t="s">
        <v>#N/A Requesting Data...2253234292</v>
        <stp/>
        <stp>BDP|8779273962984845533</stp>
        <tr r="CS1074" s="1"/>
      </tp>
      <tp t="s">
        <v>#N/A Requesting Data...3449246668</v>
        <stp/>
        <stp>BDP|2116351034649927609</stp>
        <tr r="CV851" s="1"/>
      </tp>
      <tp t="s">
        <v>#N/A Requesting Data...2706740247</v>
        <stp/>
        <stp>BDP|5233218626089478181</stp>
        <tr r="CU1049" s="1"/>
      </tp>
      <tp t="s">
        <v>#N/A Requesting Data...3457691760</v>
        <stp/>
        <stp>BDP|3893899178832617365</stp>
        <tr r="CV638" s="1"/>
      </tp>
      <tp t="s">
        <v>#N/A N/A</v>
        <stp/>
        <stp>BDP|3004585333698683047</stp>
        <tr r="AQ605" s="1"/>
      </tp>
      <tp t="s">
        <v>#N/A N/A</v>
        <stp/>
        <stp>BDP|2276103600316900828</stp>
        <tr r="AR232" s="1"/>
      </tp>
      <tp t="s">
        <v>#N/A Requesting Data...2817166941</v>
        <stp/>
        <stp>BDP|7985490019229548650</stp>
        <tr r="CT106" s="1"/>
      </tp>
      <tp t="s">
        <v>#N/A Requesting Data...3517337371</v>
        <stp/>
        <stp>BDP|4870950774744649365</stp>
        <tr r="CS1153" s="1"/>
      </tp>
      <tp t="s">
        <v>#N/A Requesting Data...1914178024</v>
        <stp/>
        <stp>BDP|5454076352648858501</stp>
        <tr r="CU214" s="1"/>
      </tp>
      <tp t="s">
        <v>#N/A N/A</v>
        <stp/>
        <stp>BDP|3800356116945686944</stp>
        <tr r="AR1097" s="1"/>
      </tp>
      <tp t="s">
        <v>#N/A N/A</v>
        <stp/>
        <stp>BDP|7681611138046323959</stp>
        <tr r="AQ622" s="1"/>
      </tp>
      <tp t="s">
        <v>#N/A N/A</v>
        <stp/>
        <stp>BDP|3981924764457391653</stp>
        <tr r="AQ375" s="1"/>
      </tp>
      <tp t="s">
        <v>#N/A Requesting Data...2693597855</v>
        <stp/>
        <stp>BDP|2521254489347936292</stp>
        <tr r="CR883" s="1"/>
      </tp>
      <tp t="s">
        <v>#N/A Requesting Data...3024654552</v>
        <stp/>
        <stp>BDP|8740581854806088321</stp>
        <tr r="CU1105" s="1"/>
      </tp>
      <tp t="s">
        <v>#N/A Requesting Data...3430705654</v>
        <stp/>
        <stp>BDP|9829414210332685369</stp>
        <tr r="CT1041" s="1"/>
      </tp>
      <tp t="s">
        <v>#N/A Requesting Data...4252825542</v>
        <stp/>
        <stp>BDP|1447346588415335223</stp>
        <tr r="CV177" s="1"/>
      </tp>
      <tp t="s">
        <v>#N/A N/A</v>
        <stp/>
        <stp>BDP|3341981706347585067</stp>
        <tr r="AR336" s="1"/>
      </tp>
      <tp t="s">
        <v>#N/A Requesting Data...2475937378</v>
        <stp/>
        <stp>BDP|3209098192475020277</stp>
        <tr r="CU982" s="1"/>
      </tp>
      <tp t="s">
        <v>#N/A N/A</v>
        <stp/>
        <stp>BDP|7956625837879658645</stp>
        <tr r="AS350" s="1"/>
      </tp>
      <tp t="s">
        <v>#N/A Requesting Data...3692422713</v>
        <stp/>
        <stp>BDP|1086482698450917177</stp>
        <tr r="CT784" s="1"/>
      </tp>
      <tp t="s">
        <v>#N/A Requesting Data...4153114645</v>
        <stp/>
        <stp>BDP|4904864905807644620</stp>
        <tr r="CT1026" s="1"/>
      </tp>
      <tp t="s">
        <v>#N/A Requesting Data...3519442177</v>
        <stp/>
        <stp>BDP|1204962011946210291</stp>
        <tr r="CU434" s="1"/>
      </tp>
      <tp t="s">
        <v>#N/A Requesting Data...3184573021</v>
        <stp/>
        <stp>BDP|1796206657533625882</stp>
        <tr r="CV344" s="1"/>
      </tp>
      <tp t="s">
        <v>#N/A Requesting Data...3551699403</v>
        <stp/>
        <stp>BDP|2726812445474487796</stp>
        <tr r="CR651" s="1"/>
      </tp>
      <tp t="s">
        <v>#N/A Requesting Data...3370947782</v>
        <stp/>
        <stp>BDP|4198001596125821516</stp>
        <tr r="CR431" s="1"/>
      </tp>
      <tp t="s">
        <v>#N/A N/A</v>
        <stp/>
        <stp>BDP|8613394844802352065</stp>
        <tr r="AQ273" s="1"/>
      </tp>
      <tp t="s">
        <v>#N/A N/A</v>
        <stp/>
        <stp>BDP|1634055975478148399</stp>
        <tr r="AS300" s="1"/>
      </tp>
      <tp t="s">
        <v>#N/A Requesting Data...2351706740</v>
        <stp/>
        <stp>BDP|4118525881873823740</stp>
        <tr r="CS112" s="1"/>
      </tp>
      <tp t="s">
        <v>#N/A Requesting Data...4032927823</v>
        <stp/>
        <stp>BDP|3511591323728610178</stp>
        <tr r="CV1050" s="1"/>
      </tp>
      <tp t="s">
        <v>#N/A Requesting Data...3834083070</v>
        <stp/>
        <stp>BDP|2769700890018819919</stp>
        <tr r="CU455" s="1"/>
      </tp>
      <tp t="s">
        <v>#N/A Requesting Data...3827095580</v>
        <stp/>
        <stp>BDP|4981244253798500655</stp>
        <tr r="CR230" s="1"/>
      </tp>
      <tp t="s">
        <v>#N/A Requesting Data...2494044808</v>
        <stp/>
        <stp>BDP|8256721110565690688</stp>
        <tr r="CU372" s="1"/>
      </tp>
      <tp t="s">
        <v>#N/A Requesting Data...3673375449</v>
        <stp/>
        <stp>BDP|6373039975705935928</stp>
        <tr r="CS115" s="1"/>
      </tp>
      <tp t="s">
        <v>#N/A N/A</v>
        <stp/>
        <stp>BDP|1609580881408191908</stp>
        <tr r="AQ879" s="1"/>
      </tp>
      <tp t="s">
        <v>#N/A Requesting Data...2223421856</v>
        <stp/>
        <stp>BDP|2021189023578783420</stp>
        <tr r="CW920" s="1"/>
      </tp>
      <tp t="s">
        <v>#N/A Requesting Data...4268284996</v>
        <stp/>
        <stp>BDP|1253280354969627268</stp>
        <tr r="CW334" s="1"/>
      </tp>
      <tp t="s">
        <v>#N/A Requesting Data...4175804816</v>
        <stp/>
        <stp>BDP|1916644959568818727</stp>
        <tr r="CR120" s="1"/>
      </tp>
      <tp t="s">
        <v>#N/A Requesting Data...3019808666</v>
        <stp/>
        <stp>BDP|4155848912636193684</stp>
        <tr r="CV763" s="1"/>
      </tp>
      <tp t="s">
        <v>#N/A Requesting Data...2495469590</v>
        <stp/>
        <stp>BDP|9129480416250031115</stp>
        <tr r="CV838" s="1"/>
      </tp>
      <tp t="s">
        <v>#N/A Requesting Data...4274292900</v>
        <stp/>
        <stp>BDP|8952500227757896592</stp>
        <tr r="CV604" s="1"/>
      </tp>
      <tp t="s">
        <v>#N/A Requesting Data...4208533774</v>
        <stp/>
        <stp>BDP|7578934219814477644</stp>
        <tr r="CW723" s="1"/>
      </tp>
      <tp t="s">
        <v>#N/A Requesting Data...3077661898</v>
        <stp/>
        <stp>BDP|8547212438344104028</stp>
        <tr r="CR602" s="1"/>
      </tp>
      <tp t="s">
        <v>#N/A Requesting Data...2366126975</v>
        <stp/>
        <stp>BDP|7072517513809979742</stp>
        <tr r="CS824" s="1"/>
      </tp>
      <tp t="s">
        <v>#N/A N/A</v>
        <stp/>
        <stp>BDP|8516053726605918208</stp>
        <tr r="AQ198" s="1"/>
      </tp>
      <tp t="s">
        <v>#N/A Requesting Data...3079505048</v>
        <stp/>
        <stp>BDP|1895324106377427870</stp>
        <tr r="CV876" s="1"/>
      </tp>
      <tp t="s">
        <v>#N/A Requesting Data...3090345209</v>
        <stp/>
        <stp>BDP|1190933749460042144</stp>
        <tr r="CR930" s="1"/>
      </tp>
      <tp t="s">
        <v>#N/A N/A</v>
        <stp/>
        <stp>BDP|2289934818742493523</stp>
        <tr r="AS64" s="1"/>
      </tp>
      <tp t="s">
        <v>#N/A Requesting Data...3844692192</v>
        <stp/>
        <stp>BDP|8860972151709319023</stp>
        <tr r="CR583" s="1"/>
      </tp>
      <tp t="s">
        <v>#N/A Requesting Data...3933379252</v>
        <stp/>
        <stp>BDP|7658361085157957630</stp>
        <tr r="CR451" s="1"/>
      </tp>
      <tp t="s">
        <v>#N/A Requesting Data...2440619751</v>
        <stp/>
        <stp>BDP|7161858375282694780</stp>
        <tr r="CS374" s="1"/>
      </tp>
      <tp t="s">
        <v>#N/A Requesting Data...3862744173</v>
        <stp/>
        <stp>BDP|5106513913614839842</stp>
        <tr r="CT639" s="1"/>
      </tp>
      <tp t="s">
        <v>#N/A N/A</v>
        <stp/>
        <stp>BDP|7945702176813088902</stp>
        <tr r="AR1018" s="1"/>
      </tp>
      <tp t="s">
        <v>#N/A Requesting Data...3666633365</v>
        <stp/>
        <stp>BDP|7707138487302468189</stp>
        <tr r="CS1156" s="1"/>
      </tp>
      <tp t="s">
        <v>#N/A N/A</v>
        <stp/>
        <stp>BDP|4251785205118841682</stp>
        <tr r="AS1043" s="1"/>
      </tp>
      <tp t="s">
        <v>#N/A N/A</v>
        <stp/>
        <stp>BDP|1939421998637870645</stp>
        <tr r="AR681" s="1"/>
      </tp>
      <tp t="s">
        <v>#N/A Requesting Data...4071102018</v>
        <stp/>
        <stp>BDP|1838769063974751950</stp>
        <tr r="CR969" s="1"/>
      </tp>
      <tp t="s">
        <v>#N/A Requesting Data...3547455834</v>
        <stp/>
        <stp>BDP|1134988453309601901</stp>
        <tr r="CU157" s="1"/>
      </tp>
      <tp t="s">
        <v>#N/A Requesting Data...3523896041</v>
        <stp/>
        <stp>BDP|1845511860677133849</stp>
        <tr r="CW1053" s="1"/>
      </tp>
      <tp t="s">
        <v>#N/A Requesting Data...3460180047</v>
        <stp/>
        <stp>BDP|6202919833964907559</stp>
        <tr r="CW45" s="1"/>
      </tp>
      <tp t="s">
        <v>#N/A Requesting Data...3761660951</v>
        <stp/>
        <stp>BDP|5132710337954875835</stp>
        <tr r="CR118" s="1"/>
      </tp>
      <tp t="s">
        <v>#N/A N/A</v>
        <stp/>
        <stp>BDP|8698941719675170863</stp>
        <tr r="AS408" s="1"/>
      </tp>
      <tp t="s">
        <v>#N/A N/A</v>
        <stp/>
        <stp>BDP|3763130552463370998</stp>
        <tr r="AR768" s="1"/>
      </tp>
      <tp t="s">
        <v>#N/A N/A</v>
        <stp/>
        <stp>BDP|9130403442931971562</stp>
        <tr r="AR88" s="1"/>
      </tp>
      <tp t="s">
        <v>#N/A Requesting Data...2620032010</v>
        <stp/>
        <stp>BDP|8694492315149563930</stp>
        <tr r="CT765" s="1"/>
      </tp>
      <tp t="s">
        <v>#N/A Requesting Data...3409126748</v>
        <stp/>
        <stp>BDP|9765268252576619595</stp>
        <tr r="CU426" s="1"/>
      </tp>
      <tp t="s">
        <v>#N/A N/A</v>
        <stp/>
        <stp>BDP|5402558091296841240</stp>
        <tr r="AS1040" s="1"/>
      </tp>
      <tp t="s">
        <v>#N/A Requesting Data...4002819951</v>
        <stp/>
        <stp>BDP|1066743399594355624</stp>
        <tr r="CV1038" s="1"/>
      </tp>
      <tp t="s">
        <v>#N/A N/A</v>
        <stp/>
        <stp>BDP|6811838260014205159</stp>
        <tr r="AS629" s="1"/>
      </tp>
      <tp t="s">
        <v>#N/A Requesting Data...3146266471</v>
        <stp/>
        <stp>BDP|1772845332776459193</stp>
        <tr r="CV205" s="1"/>
      </tp>
      <tp t="s">
        <v>#N/A N/A</v>
        <stp/>
        <stp>BDP|8319174909253563745</stp>
        <tr r="AR180" s="1"/>
      </tp>
      <tp t="s">
        <v>#N/A Requesting Data...3975872475</v>
        <stp/>
        <stp>BDP|2324189580726497032</stp>
        <tr r="CW417" s="1"/>
      </tp>
      <tp t="s">
        <v>#N/A N/A</v>
        <stp/>
        <stp>BDP|2541911126312788699</stp>
        <tr r="AS907" s="1"/>
      </tp>
      <tp t="s">
        <v>#N/A Requesting Data...2730357889</v>
        <stp/>
        <stp>BDP|9034780986438697348</stp>
        <tr r="CS561" s="1"/>
      </tp>
      <tp t="s">
        <v>#N/A N/A</v>
        <stp/>
        <stp>BDP|1347220597263273499</stp>
        <tr r="AR767" s="1"/>
      </tp>
      <tp t="s">
        <v>#N/A Requesting Data...3657063118</v>
        <stp/>
        <stp>BDP|4819479454669548131</stp>
        <tr r="CU739" s="1"/>
      </tp>
      <tp t="s">
        <v>#N/A N/A</v>
        <stp/>
        <stp>BDP|5179149036262922875</stp>
        <tr r="AQ133" s="1"/>
      </tp>
      <tp t="s">
        <v>#N/A Requesting Data...3742003316</v>
        <stp/>
        <stp>BDP|2487010531669062592</stp>
        <tr r="CW625" s="1"/>
      </tp>
      <tp t="s">
        <v>#N/A Requesting Data...3279669327</v>
        <stp/>
        <stp>BDP|9697052415564244190</stp>
        <tr r="CS794" s="1"/>
      </tp>
      <tp t="s">
        <v>#N/A Requesting Data...3774180956</v>
        <stp/>
        <stp>BDP|3765455039038795110</stp>
        <tr r="CR957" s="1"/>
      </tp>
      <tp t="s">
        <v>#N/A Requesting Data...3825822266</v>
        <stp/>
        <stp>BDP|3857044606098276658</stp>
        <tr r="CR781" s="1"/>
      </tp>
      <tp t="s">
        <v>#N/A Requesting Data...4039522230</v>
        <stp/>
        <stp>BDP|6688026113272993834</stp>
        <tr r="CR16" s="1"/>
      </tp>
      <tp t="s">
        <v>#N/A Requesting Data...4017535622</v>
        <stp/>
        <stp>BDP|4648723999195667260</stp>
        <tr r="CT321" s="1"/>
      </tp>
      <tp t="s">
        <v>#N/A Requesting Data...3935416999</v>
        <stp/>
        <stp>BDP|7172256999481770071</stp>
        <tr r="CU1164" s="1"/>
      </tp>
      <tp t="s">
        <v>#N/A Requesting Data...4002368784</v>
        <stp/>
        <stp>BDP|5912851514425220474</stp>
        <tr r="CR652" s="1"/>
      </tp>
      <tp t="s">
        <v>#N/A N/A</v>
        <stp/>
        <stp>BDP|4940329247189492757</stp>
        <tr r="AQ987" s="1"/>
      </tp>
      <tp t="s">
        <v>#N/A Requesting Data...3601808384</v>
        <stp/>
        <stp>BDP|1222248987733983550</stp>
        <tr r="CR871" s="1"/>
      </tp>
      <tp t="s">
        <v>#N/A Requesting Data...3222147304</v>
        <stp/>
        <stp>BDP|7755111426128509181</stp>
        <tr r="CR81" s="1"/>
      </tp>
      <tp t="s">
        <v>#N/A N/A</v>
        <stp/>
        <stp>BDP|7859633010338172575</stp>
        <tr r="AR898" s="1"/>
      </tp>
      <tp t="s">
        <v>#N/A Requesting Data...3055287671</v>
        <stp/>
        <stp>BDP|8670240591289955777</stp>
        <tr r="CU813" s="1"/>
      </tp>
      <tp t="s">
        <v>#N/A N/A</v>
        <stp/>
        <stp>BDP|3464814635092831756</stp>
        <tr r="AQ459" s="1"/>
      </tp>
      <tp t="s">
        <v>#N/A Requesting Data...3324627740</v>
        <stp/>
        <stp>BDP|7361513363539901056</stp>
        <tr r="CV630" s="1"/>
      </tp>
      <tp t="s">
        <v>#N/A N/A</v>
        <stp/>
        <stp>BDP|9046995976453254906</stp>
        <tr r="AR24" s="1"/>
      </tp>
      <tp t="s">
        <v>#N/A N/A</v>
        <stp/>
        <stp>BDP|1388207181894887286</stp>
        <tr r="AS753" s="1"/>
      </tp>
      <tp t="s">
        <v>#N/A N/A</v>
        <stp/>
        <stp>BDP|3679351904365697835</stp>
        <tr r="AS1133" s="1"/>
      </tp>
      <tp t="s">
        <v>#N/A N/A</v>
        <stp/>
        <stp>BDP|8261162007916268233</stp>
        <tr r="AS51" s="1"/>
      </tp>
      <tp t="s">
        <v>#N/A Requesting Data...2897645921</v>
        <stp/>
        <stp>BDP|2815986317964529304</stp>
        <tr r="CW385" s="1"/>
      </tp>
      <tp t="s">
        <v>#N/A Requesting Data...3259068945</v>
        <stp/>
        <stp>BDP|7695360613678113005</stp>
        <tr r="CT726" s="1"/>
      </tp>
      <tp t="s">
        <v>#N/A N/A</v>
        <stp/>
        <stp>BDP|5390650086432052423</stp>
        <tr r="AR567" s="1"/>
      </tp>
      <tp t="s">
        <v>#N/A Requesting Data...2877507200</v>
        <stp/>
        <stp>BDP|8988161106352296698</stp>
        <tr r="CW97" s="1"/>
      </tp>
      <tp t="s">
        <v>#N/A Requesting Data...3439986784</v>
        <stp/>
        <stp>BDP|4035136094156195740</stp>
        <tr r="CR319" s="1"/>
      </tp>
      <tp t="s">
        <v>#N/A Requesting Data...4052465083</v>
        <stp/>
        <stp>BDP|7318708442559179026</stp>
        <tr r="CS669" s="1"/>
      </tp>
      <tp t="s">
        <v>#N/A Requesting Data...3192117333</v>
        <stp/>
        <stp>BDP|1114705719792969838</stp>
        <tr r="CR159" s="1"/>
      </tp>
      <tp t="s">
        <v>#N/A Requesting Data...3198983739</v>
        <stp/>
        <stp>BDP|1998907118533610757</stp>
        <tr r="CS160" s="1"/>
      </tp>
      <tp t="s">
        <v>#N/A N/A</v>
        <stp/>
        <stp>BDP|5356033487353685331</stp>
        <tr r="AQ141" s="1"/>
      </tp>
      <tp t="s">
        <v>#N/A Requesting Data...4189722751</v>
        <stp/>
        <stp>BDP|2474448370134751854</stp>
        <tr r="CT421" s="1"/>
      </tp>
      <tp t="s">
        <v>#N/A Requesting Data...4117447185</v>
        <stp/>
        <stp>BDP|8075868684446918394</stp>
        <tr r="CV386" s="1"/>
      </tp>
      <tp t="s">
        <v>#N/A N/A</v>
        <stp/>
        <stp>BDP|7774745493904485062</stp>
        <tr r="AS1073" s="1"/>
      </tp>
      <tp t="s">
        <v>#N/A Requesting Data...3443955716</v>
        <stp/>
        <stp>BDP|1914600264874881871</stp>
        <tr r="CV532" s="1"/>
      </tp>
      <tp t="s">
        <v>#N/A Requesting Data...3525403844</v>
        <stp/>
        <stp>BDP|6280708415934389962</stp>
        <tr r="CS124" s="1"/>
      </tp>
      <tp t="s">
        <v>#N/A Requesting Data...4019243944</v>
        <stp/>
        <stp>BDP|6459380193540815152</stp>
        <tr r="CU170" s="1"/>
      </tp>
      <tp t="s">
        <v>#N/A Requesting Data...3727416252</v>
        <stp/>
        <stp>BDP|4850004524318871367</stp>
        <tr r="CU647" s="1"/>
      </tp>
      <tp t="s">
        <v>#N/A Requesting Data...3858945229</v>
        <stp/>
        <stp>BDP|8982568800387568787</stp>
        <tr r="CR850" s="1"/>
      </tp>
      <tp t="s">
        <v>#N/A Requesting Data...4023678077</v>
        <stp/>
        <stp>BDP|9934713643592977505</stp>
        <tr r="CU254" s="1"/>
      </tp>
      <tp t="s">
        <v>#N/A Requesting Data...3235829474</v>
        <stp/>
        <stp>BDP|6249063798590769293</stp>
        <tr r="CR791" s="1"/>
      </tp>
      <tp t="s">
        <v>#N/A Requesting Data...3726620738</v>
        <stp/>
        <stp>BDP|2244407816462105870</stp>
        <tr r="CR692" s="1"/>
      </tp>
      <tp t="s">
        <v>#N/A N/A</v>
        <stp/>
        <stp>BDP|9765532047253628673</stp>
        <tr r="AQ555" s="1"/>
      </tp>
      <tp t="s">
        <v>#N/A Requesting Data...3762356651</v>
        <stp/>
        <stp>BDP|3506240088521238590</stp>
        <tr r="CT423" s="1"/>
      </tp>
      <tp t="s">
        <v>#N/A N/A</v>
        <stp/>
        <stp>BDP|3045129414997642926</stp>
        <tr r="AS256" s="1"/>
      </tp>
      <tp t="s">
        <v>#N/A Requesting Data...3543903367</v>
        <stp/>
        <stp>BDP|9159888594640602582</stp>
        <tr r="CW341" s="1"/>
      </tp>
      <tp t="s">
        <v>#N/A Requesting Data...4161939306</v>
        <stp/>
        <stp>BDP|1910483698205288480</stp>
        <tr r="CU578" s="1"/>
      </tp>
      <tp t="s">
        <v>#N/A Requesting Data...3935405352</v>
        <stp/>
        <stp>BDP|3669938912220363671</stp>
        <tr r="CS1189" s="1"/>
      </tp>
      <tp t="s">
        <v>#N/A Requesting Data...3016408266</v>
        <stp/>
        <stp>BDP|3571110579540787890</stp>
        <tr r="CT51" s="1"/>
      </tp>
      <tp t="s">
        <v>#N/A N/A</v>
        <stp/>
        <stp>BDP|9609999059361315966</stp>
        <tr r="AQ549" s="1"/>
      </tp>
      <tp t="s">
        <v>#N/A Requesting Data...3507803966</v>
        <stp/>
        <stp>BDP|3148951777547456749</stp>
        <tr r="AR3" s="1"/>
      </tp>
      <tp t="s">
        <v>#N/A N/A</v>
        <stp/>
        <stp>BDP|4852014802418986112</stp>
        <tr r="AS112" s="1"/>
      </tp>
      <tp t="s">
        <v>#N/A Requesting Data...3434129271</v>
        <stp/>
        <stp>BDP|9615821528237849979</stp>
        <tr r="CR100" s="1"/>
      </tp>
      <tp t="s">
        <v>#N/A N/A</v>
        <stp/>
        <stp>BDP|8372254935844978092</stp>
        <tr r="AQ905" s="1"/>
      </tp>
      <tp t="s">
        <v>#N/A Requesting Data...3286047817</v>
        <stp/>
        <stp>BDP|6167842011557326542</stp>
        <tr r="CV456" s="1"/>
      </tp>
      <tp t="s">
        <v>#N/A Requesting Data...3694614207</v>
        <stp/>
        <stp>BDP|1476406089434619487</stp>
        <tr r="CU857" s="1"/>
      </tp>
      <tp t="s">
        <v>#N/A Requesting Data...3978531279</v>
        <stp/>
        <stp>BDP|9636845466372774800</stp>
        <tr r="CV873" s="1"/>
      </tp>
      <tp t="s">
        <v>#N/A Requesting Data...4018117875</v>
        <stp/>
        <stp>BDP|2190949925074642056</stp>
        <tr r="CU1003" s="1"/>
      </tp>
      <tp t="s">
        <v>#N/A Requesting Data...4075472525</v>
        <stp/>
        <stp>BDP|9140155264586714540</stp>
        <tr r="CS775" s="1"/>
      </tp>
      <tp t="s">
        <v>#N/A Requesting Data...4098873394</v>
        <stp/>
        <stp>BDP|7038914318095345797</stp>
        <tr r="CW525" s="1"/>
      </tp>
      <tp t="s">
        <v>#N/A Requesting Data...4031233271</v>
        <stp/>
        <stp>BDP|3397750193110486027</stp>
        <tr r="CU516" s="1"/>
      </tp>
      <tp t="s">
        <v>#N/A Requesting Data...3579731349</v>
        <stp/>
        <stp>BDP|9813729923808935934</stp>
        <tr r="CV625" s="1"/>
      </tp>
      <tp t="s">
        <v>#N/A Requesting Data...3301756201</v>
        <stp/>
        <stp>BDP|6455123717299158237</stp>
        <tr r="CV768" s="1"/>
      </tp>
      <tp t="s">
        <v>#N/A Requesting Data...3910462404</v>
        <stp/>
        <stp>BDP|1700530697669287915</stp>
        <tr r="CS650" s="1"/>
      </tp>
      <tp t="s">
        <v>#N/A N/A</v>
        <stp/>
        <stp>BDP|2510932090918599738</stp>
        <tr r="AS466" s="1"/>
      </tp>
      <tp t="s">
        <v>#N/A N/A</v>
        <stp/>
        <stp>BDP|6228963465245010118</stp>
        <tr r="AQ389" s="1"/>
      </tp>
      <tp t="s">
        <v>#N/A Requesting Data...3854630883</v>
        <stp/>
        <stp>BDP|3833810938710515549</stp>
        <tr r="CW817" s="1"/>
      </tp>
      <tp t="s">
        <v>#N/A Requesting Data...4261454536</v>
        <stp/>
        <stp>BDP|1300468093249529837</stp>
        <tr r="CR130" s="1"/>
      </tp>
      <tp t="s">
        <v>#N/A Requesting Data...3373879540</v>
        <stp/>
        <stp>BDP|2847991452226619559</stp>
        <tr r="CS195" s="1"/>
      </tp>
      <tp t="s">
        <v>#N/A Requesting Data...4088026188</v>
        <stp/>
        <stp>BDP|6257066136289482167</stp>
        <tr r="CV1164" s="1"/>
      </tp>
      <tp t="s">
        <v>#N/A Requesting Data...3621182430</v>
        <stp/>
        <stp>BDP|2236534997017213448</stp>
        <tr r="CR668" s="1"/>
      </tp>
      <tp t="s">
        <v>#N/A N/A</v>
        <stp/>
        <stp>BDP|2909544389245690721</stp>
        <tr r="AR1064" s="1"/>
      </tp>
      <tp t="s">
        <v>#N/A N/A</v>
        <stp/>
        <stp>BDP|5263754076498790061</stp>
        <tr r="AQ556" s="1"/>
      </tp>
      <tp t="s">
        <v>#N/A Requesting Data...4217342561</v>
        <stp/>
        <stp>BDP|3856722984751907070</stp>
        <tr r="CT410" s="1"/>
      </tp>
      <tp t="s">
        <v>#N/A Requesting Data...4068006210</v>
        <stp/>
        <stp>BDP|8947995328458847602</stp>
        <tr r="CW1155" s="1"/>
      </tp>
      <tp t="s">
        <v>#N/A Requesting Data...4290684370</v>
        <stp/>
        <stp>BDP|3455115285307756075</stp>
        <tr r="CV323" s="1"/>
      </tp>
      <tp t="s">
        <v>#N/A Requesting Data...4215485400</v>
        <stp/>
        <stp>BDP|6219992653784101396</stp>
        <tr r="CU514" s="1"/>
      </tp>
      <tp t="s">
        <v>#N/A Requesting Data...3605788697</v>
        <stp/>
        <stp>BDP|1811206313439859634</stp>
        <tr r="CR991" s="1"/>
      </tp>
      <tp t="s">
        <v>#N/A Requesting Data...3529193710</v>
        <stp/>
        <stp>BDP|5196239387142744020</stp>
        <tr r="CR1114" s="1"/>
      </tp>
      <tp t="s">
        <v>#N/A Requesting Data...4171242287</v>
        <stp/>
        <stp>BDP|3861452799257525411</stp>
        <tr r="CS634" s="1"/>
      </tp>
      <tp t="s">
        <v>#N/A Requesting Data...4172356015</v>
        <stp/>
        <stp>BDP|1669200799064818372</stp>
        <tr r="CV684" s="1"/>
      </tp>
      <tp t="s">
        <v>#N/A Requesting Data...4156604010</v>
        <stp/>
        <stp>BDP|1479409670257787830</stp>
        <tr r="CW166" s="1"/>
      </tp>
      <tp t="s">
        <v>#N/A Requesting Data...3487575373</v>
        <stp/>
        <stp>BDP|4972141142268878474</stp>
        <tr r="CR1072" s="1"/>
      </tp>
      <tp t="s">
        <v>#N/A Requesting Data...4005413070</v>
        <stp/>
        <stp>BDP|2442874429717857224</stp>
        <tr r="CS51" s="1"/>
      </tp>
      <tp t="s">
        <v>#N/A N/A</v>
        <stp/>
        <stp>BDP|4106122587902266274</stp>
        <tr r="AR926" s="1"/>
      </tp>
      <tp t="s">
        <v>#N/A Requesting Data...3466160406</v>
        <stp/>
        <stp>BDP|1300613410998745346</stp>
        <tr r="CV572" s="1"/>
      </tp>
      <tp t="s">
        <v>#N/A Requesting Data...4107483938</v>
        <stp/>
        <stp>BDP|2337205043871002815</stp>
        <tr r="CU499" s="1"/>
      </tp>
      <tp t="s">
        <v>#N/A Requesting Data...3734634361</v>
        <stp/>
        <stp>BDP|6084757392355306056</stp>
        <tr r="CT62" s="1"/>
      </tp>
      <tp t="s">
        <v>#N/A Requesting Data...4292808973</v>
        <stp/>
        <stp>BDP|7744354410910545867</stp>
        <tr r="CW104" s="1"/>
      </tp>
      <tp t="s">
        <v>#N/A N/A</v>
        <stp/>
        <stp>BDP|4394026252648729451</stp>
        <tr r="AQ628" s="1"/>
      </tp>
      <tp t="s">
        <v>#N/A Requesting Data...3857815744</v>
        <stp/>
        <stp>BDP|3790975316751175761</stp>
        <tr r="CU276" s="1"/>
      </tp>
      <tp t="s">
        <v>#N/A Requesting Data...3567074499</v>
        <stp/>
        <stp>BDP|9109275122153700729</stp>
        <tr r="CR967" s="1"/>
      </tp>
      <tp t="s">
        <v>#N/A Requesting Data...3573986476</v>
        <stp/>
        <stp>BDP|2213256857858864094</stp>
        <tr r="CU744" s="1"/>
      </tp>
      <tp t="s">
        <v>#N/A Requesting Data...4094744826</v>
        <stp/>
        <stp>BDP|1141177420687516828</stp>
        <tr r="CU83" s="1"/>
      </tp>
      <tp t="s">
        <v>#N/A Requesting Data...3950745717</v>
        <stp/>
        <stp>BDP|8022077706053822688</stp>
        <tr r="CV146" s="1"/>
      </tp>
      <tp t="s">
        <v>#N/A N/A</v>
        <stp/>
        <stp>BDP|4042959845366052215</stp>
        <tr r="AQ613" s="1"/>
      </tp>
      <tp t="s">
        <v>#N/A Requesting Data...3939532876</v>
        <stp/>
        <stp>BDP|5748228903298363246</stp>
        <tr r="CW757" s="1"/>
      </tp>
      <tp t="s">
        <v>#N/A Requesting Data...4141875061</v>
        <stp/>
        <stp>BDP|5957441347279901127</stp>
        <tr r="CW1172" s="1"/>
      </tp>
      <tp t="s">
        <v>#N/A N/A</v>
        <stp/>
        <stp>BDP|6473587881456404085</stp>
        <tr r="AQ144" s="1"/>
      </tp>
      <tp t="s">
        <v>#N/A N/A</v>
        <stp/>
        <stp>BDP|9839303271343124390</stp>
        <tr r="AS718" s="1"/>
      </tp>
      <tp t="s">
        <v>#N/A Requesting Data...3592254471</v>
        <stp/>
        <stp>BDP|6594525477410683970</stp>
        <tr r="CW1082" s="1"/>
      </tp>
      <tp t="s">
        <v>#N/A Requesting Data...3489864978</v>
        <stp/>
        <stp>BDP|7376590791235926332</stp>
        <tr r="CT657" s="1"/>
      </tp>
      <tp t="s">
        <v>#N/A Requesting Data...3506541155</v>
        <stp/>
        <stp>BDP|7235761682193701606</stp>
        <tr r="CW529" s="1"/>
      </tp>
      <tp t="s">
        <v>#N/A Requesting Data...3917098375</v>
        <stp/>
        <stp>BDP|5160977057122570653</stp>
        <tr r="CW281" s="1"/>
      </tp>
      <tp t="s">
        <v>#N/A N/A</v>
        <stp/>
        <stp>BDP|5930877761881685780</stp>
        <tr r="AS1074" s="1"/>
      </tp>
      <tp t="s">
        <v>#N/A Requesting Data...3897363323</v>
        <stp/>
        <stp>BDP|7478235728032869862</stp>
        <tr r="CU892" s="1"/>
      </tp>
      <tp t="s">
        <v>#N/A Requesting Data...3847799081</v>
        <stp/>
        <stp>BDP|5452998321281593280</stp>
        <tr r="CV129" s="1"/>
      </tp>
      <tp t="s">
        <v>#N/A Requesting Data...3745076330</v>
        <stp/>
        <stp>BDP|2916481125230399910</stp>
        <tr r="CU325" s="1"/>
      </tp>
      <tp t="s">
        <v>#N/A Requesting Data...4108083576</v>
        <stp/>
        <stp>BDP|3482034996290028776</stp>
        <tr r="CW389" s="1"/>
      </tp>
      <tp t="s">
        <v>#N/A Requesting Data...3893557873</v>
        <stp/>
        <stp>BDP|8797263648117821475</stp>
        <tr r="CT37" s="1"/>
      </tp>
      <tp t="s">
        <v>#N/A N/A</v>
        <stp/>
        <stp>BDP|8703140274393562049</stp>
        <tr r="AR810" s="1"/>
      </tp>
      <tp t="s">
        <v>#N/A N/A</v>
        <stp/>
        <stp>BDP|9971772409725282635</stp>
        <tr r="AR277" s="1"/>
      </tp>
      <tp t="s">
        <v>#N/A Requesting Data...4211162579</v>
        <stp/>
        <stp>BDP|8686732591633266804</stp>
        <tr r="CR1090" s="1"/>
      </tp>
      <tp t="s">
        <v>#N/A Requesting Data...3759892082</v>
        <stp/>
        <stp>BDP|9604833571708232309</stp>
        <tr r="CT591" s="1"/>
      </tp>
      <tp t="s">
        <v>#N/A Requesting Data...4186447609</v>
        <stp/>
        <stp>BDP|8522810042221182819</stp>
        <tr r="CV1086" s="1"/>
      </tp>
      <tp t="s">
        <v>#N/A N/A</v>
        <stp/>
        <stp>BDP|9926544918034735444</stp>
        <tr r="AS1085" s="1"/>
      </tp>
      <tp t="s">
        <v>#N/A Requesting Data...3756263059</v>
        <stp/>
        <stp>BDP|7244035083277401503</stp>
        <tr r="CW422" s="1"/>
      </tp>
      <tp t="s">
        <v>#N/A Requesting Data...3725133382</v>
        <stp/>
        <stp>BDP|4782460567348496341</stp>
        <tr r="CV1055" s="1"/>
      </tp>
      <tp t="s">
        <v>#N/A Requesting Data...4236607589</v>
        <stp/>
        <stp>BDP|8109036912512211641</stp>
        <tr r="CW634" s="1"/>
      </tp>
      <tp t="s">
        <v>#N/A Requesting Data...4173449977</v>
        <stp/>
        <stp>BDP|5627936402119690879</stp>
        <tr r="CU840" s="1"/>
      </tp>
      <tp t="s">
        <v>#N/A Requesting Data...3770442338</v>
        <stp/>
        <stp>BDP|6090355197053700238</stp>
        <tr r="CS1054" s="1"/>
      </tp>
      <tp t="s">
        <v>#N/A N/A</v>
        <stp/>
        <stp>BDP|1569420167026457827</stp>
        <tr r="AR392" s="1"/>
      </tp>
      <tp t="s">
        <v>#N/A Requesting Data...3746948140</v>
        <stp/>
        <stp>BDP|3061048330875706851</stp>
        <tr r="CU410" s="1"/>
      </tp>
      <tp t="s">
        <v>#N/A N/A</v>
        <stp/>
        <stp>BDP|6490814865653042668</stp>
        <tr r="AS206" s="1"/>
      </tp>
      <tp t="s">
        <v>#N/A Requesting Data...3898610762</v>
        <stp/>
        <stp>BDP|3339664710519632057</stp>
        <tr r="CT307" s="1"/>
      </tp>
      <tp t="s">
        <v>#N/A Requesting Data...3781895174</v>
        <stp/>
        <stp>BDP|1631129897295735132</stp>
        <tr r="CR1145" s="1"/>
      </tp>
      <tp t="s">
        <v>#N/A N/A</v>
        <stp/>
        <stp>BDP|9998287432072378770</stp>
        <tr r="AQ699" s="1"/>
      </tp>
      <tp t="s">
        <v>#N/A Requesting Data...4128509065</v>
        <stp/>
        <stp>BDP|3894679748649846589</stp>
        <tr r="CW479" s="1"/>
      </tp>
      <tp t="s">
        <v>#N/A Requesting Data...3836459022</v>
        <stp/>
        <stp>BDP|7693147150929780725</stp>
        <tr r="CT947" s="1"/>
      </tp>
      <tp t="s">
        <v>#N/A Requesting Data...4153920771</v>
        <stp/>
        <stp>BDP|9403957972258099241</stp>
        <tr r="CT593" s="1"/>
      </tp>
      <tp t="s">
        <v>#N/A Requesting Data...3990561864</v>
        <stp/>
        <stp>BDP|6018574562390533878</stp>
        <tr r="CU339" s="1"/>
      </tp>
      <tp t="s">
        <v>#N/A N/A</v>
        <stp/>
        <stp>BDP|1281840901204631064</stp>
        <tr r="AR657" s="1"/>
      </tp>
      <tp t="s">
        <v>#N/A N/A</v>
        <stp/>
        <stp>BDP|8571122823066605059</stp>
        <tr r="AR644" s="1"/>
      </tp>
      <tp t="s">
        <v>#N/A Requesting Data...4169166441</v>
        <stp/>
        <stp>BDP|2987902477767807613</stp>
        <tr r="CV1180" s="1"/>
      </tp>
      <tp t="s">
        <v>#N/A Requesting Data...3979755697</v>
        <stp/>
        <stp>BDP|6977830109440029340</stp>
        <tr r="CV1187" s="1"/>
      </tp>
      <tp t="s">
        <v>#N/A N/A</v>
        <stp/>
        <stp>BDP|9942662907625792788</stp>
        <tr r="AS957" s="1"/>
      </tp>
      <tp t="s">
        <v>#N/A N/A</v>
        <stp/>
        <stp>BDP|8511431842067199229</stp>
        <tr r="AQ645" s="1"/>
      </tp>
      <tp t="s">
        <v>#N/A Requesting Data...3996056079</v>
        <stp/>
        <stp>BDP|3780409934488036146</stp>
        <tr r="CW11" s="1"/>
      </tp>
      <tp t="s">
        <v>#N/A Requesting Data...3877470197</v>
        <stp/>
        <stp>BDP|1508764947806381904</stp>
        <tr r="CR160" s="1"/>
      </tp>
      <tp t="s">
        <v>#N/A N/A</v>
        <stp/>
        <stp>BDP|4623196239233349820</stp>
        <tr r="AQ288" s="1"/>
      </tp>
      <tp t="s">
        <v>#N/A N/A</v>
        <stp/>
        <stp>BDP|2277514780046675421</stp>
        <tr r="AS685" s="1"/>
      </tp>
      <tp t="s">
        <v>#N/A N/A</v>
        <stp/>
        <stp>BDP|4602311054266305977</stp>
        <tr r="AS1078" s="1"/>
      </tp>
      <tp t="s">
        <v>#N/A Requesting Data...3892291661</v>
        <stp/>
        <stp>BDP|1082831733315554228</stp>
        <tr r="CT1000" s="1"/>
      </tp>
      <tp t="s">
        <v>#N/A N/A</v>
        <stp/>
        <stp>BDP|3843712908609400027</stp>
        <tr r="AQ1003" s="1"/>
      </tp>
      <tp t="s">
        <v>#N/A Requesting Data...3985294586</v>
        <stp/>
        <stp>BDP|7523510793664204222</stp>
        <tr r="CV266" s="1"/>
      </tp>
      <tp t="s">
        <v>#N/A N/A</v>
        <stp/>
        <stp>BDP|6571008325540518912</stp>
        <tr r="AR1102" s="1"/>
      </tp>
      <tp t="s">
        <v>#N/A Requesting Data...4188523657</v>
        <stp/>
        <stp>BDP|5675949635574777647</stp>
        <tr r="CV273" s="1"/>
      </tp>
      <tp t="s">
        <v>#N/A Requesting Data...3957262378</v>
        <stp/>
        <stp>BDP|1763427515700491900</stp>
        <tr r="CR924" s="1"/>
      </tp>
      <tp t="s">
        <v>#N/A N/A</v>
        <stp/>
        <stp>BDP|8332568706289654913</stp>
        <tr r="AQ188" s="1"/>
      </tp>
      <tp t="s">
        <v>#N/A Requesting Data...3963204751</v>
        <stp/>
        <stp>BDP|1202519930168738205</stp>
        <tr r="CR1010" s="1"/>
      </tp>
      <tp t="s">
        <v>#N/A N/A</v>
        <stp/>
        <stp>BDP|9220464670453305435</stp>
        <tr r="AQ844" s="1"/>
      </tp>
      <tp t="s">
        <v>#N/A Requesting Data...4092684797</v>
        <stp/>
        <stp>BDP|5169823016244857595</stp>
        <tr r="CT225" s="1"/>
      </tp>
      <tp t="s">
        <v>#N/A Requesting Data...4265431551</v>
        <stp/>
        <stp>BDP|7079116722798684107</stp>
        <tr r="CV766" s="1"/>
      </tp>
      <tp t="s">
        <v>#N/A N/A</v>
        <stp/>
        <stp>BDP|7754917232533360329</stp>
        <tr r="AS715" s="1"/>
      </tp>
      <tp t="s">
        <v>#N/A Requesting Data...4035694604</v>
        <stp/>
        <stp>BDP|9441825914248596522</stp>
        <tr r="CT392" s="1"/>
      </tp>
      <tp t="s">
        <v>#N/A N/A</v>
        <stp/>
        <stp>BDP|7177309754239733575</stp>
        <tr r="AS330" s="1"/>
      </tp>
      <tp t="s">
        <v>#N/A Requesting Data...4006918352</v>
        <stp/>
        <stp>BDP|5166112786930157125</stp>
        <tr r="CW743" s="1"/>
      </tp>
      <tp t="s">
        <v>#N/A N/A</v>
        <stp/>
        <stp>BDP|6653210478929953734</stp>
        <tr r="AQ603" s="1"/>
      </tp>
      <tp t="s">
        <v>#N/A N/A</v>
        <stp/>
        <stp>BDP|3152441261888735463</stp>
        <tr r="AS700" s="1"/>
      </tp>
      <tp t="s">
        <v>#N/A Requesting Data...4145280760</v>
        <stp/>
        <stp>BDP|7530687603805244996</stp>
        <tr r="CR834" s="1"/>
      </tp>
      <tp t="s">
        <v>#N/A N/A</v>
        <stp/>
        <stp>BDP|2501571014143764847</stp>
        <tr r="AQ698" s="1"/>
      </tp>
      <tp t="s">
        <v>#N/A Requesting Data...4292755002</v>
        <stp/>
        <stp>BDP|5429457480693349776</stp>
        <tr r="CV248" s="1"/>
      </tp>
      <tp t="s">
        <v>#N/A N/A</v>
        <stp/>
        <stp>BDP|6497817936424699400</stp>
        <tr r="AQ1170" s="1"/>
      </tp>
      <tp t="s">
        <v>#N/A Requesting Data...4079239946</v>
        <stp/>
        <stp>BDP|6753320474257324876</stp>
        <tr r="CT93" s="1"/>
      </tp>
      <tp t="s">
        <v>#N/A Requesting Data...4085545260</v>
        <stp/>
        <stp>BDP|8145654675126157257</stp>
        <tr r="CT556" s="1"/>
      </tp>
      <tp t="s">
        <v>#N/A Requesting Data...4156525639</v>
        <stp/>
        <stp>BDP|9442226320516518265</stp>
        <tr r="CS412" s="1"/>
      </tp>
      <tp t="s">
        <v>#N/A Requesting Data...4063096280</v>
        <stp/>
        <stp>BDP|2157666416521778932</stp>
        <tr r="CV495" s="1"/>
      </tp>
      <tp t="s">
        <v>#N/A Requesting Data...4271764200</v>
        <stp/>
        <stp>BDP|5709073482399300942</stp>
        <tr r="CR54" s="1"/>
      </tp>
      <tp t="s">
        <v>#N/A Requesting Data...4275190965</v>
        <stp/>
        <stp>BDP|6154827459763666591</stp>
        <tr r="CU740" s="1"/>
      </tp>
      <tp t="s">
        <v>#N/A Requesting Data...4192616707</v>
        <stp/>
        <stp>BDP|5698861374874644376</stp>
        <tr r="CS566" s="1"/>
      </tp>
      <tp t="s">
        <v>#N/A N/A</v>
        <stp/>
        <stp>BDP|2242927976036559763</stp>
        <tr r="AQ1070" s="1"/>
      </tp>
      <tp t="s">
        <v>#N/A Requesting Data...4228637563</v>
        <stp/>
        <stp>BDP|7098821876464505148</stp>
        <tr r="CU671" s="1"/>
      </tp>
      <tp t="s">
        <v>#N/A N/A</v>
        <stp/>
        <stp>BDP|8008050390869480544</stp>
        <tr r="AS279" s="1"/>
      </tp>
      <tp t="s">
        <v>#N/A Requesting Data...4259468711</v>
        <stp/>
        <stp>BDP|2809852779801488154</stp>
        <tr r="CS1188" s="1"/>
      </tp>
      <tp t="s">
        <v>#N/A N/A</v>
        <stp/>
        <stp>BDP|6074069039342160942</stp>
        <tr r="AR990" s="1"/>
      </tp>
      <tp t="s">
        <v>#N/A Requesting Data...4132954547</v>
        <stp/>
        <stp>BDP|1334013050669992317</stp>
        <tr r="CW785" s="1"/>
      </tp>
      <tp t="s">
        <v>#N/A N/A</v>
        <stp/>
        <stp>BDP|7896165308599969152</stp>
        <tr r="AR958" s="1"/>
      </tp>
      <tp t="s">
        <v>#N/A N/A</v>
        <stp/>
        <stp>BDP|8019794376133636539</stp>
        <tr r="AQ332" s="1"/>
      </tp>
      <tp t="s">
        <v>#N/A Requesting Data...4164651708</v>
        <stp/>
        <stp>BDP|7161666533788824464</stp>
        <tr r="CV556" s="1"/>
      </tp>
      <tp t="s">
        <v>#N/A N/A</v>
        <stp/>
        <stp>BDP|6363400189827193317</stp>
        <tr r="AQ434" s="1"/>
      </tp>
      <tp t="s">
        <v>#N/A Requesting Data...4288727677</v>
        <stp/>
        <stp>BDP|3056556699526665703</stp>
        <tr r="CV562" s="1"/>
      </tp>
      <tp t="s">
        <v>#N/A Requesting Data...4262344166</v>
        <stp/>
        <stp>BDP|9700497912747509535</stp>
        <tr r="CR287" s="1"/>
      </tp>
      <tp t="s">
        <v>#N/A N/A</v>
        <stp/>
        <stp>BDP|3512608008903737806</stp>
        <tr r="AQ1011" s="1"/>
      </tp>
      <tp t="s">
        <v>#N/A Requesting Data...4279473730</v>
        <stp/>
        <stp>BDP|4112019420188351098</stp>
        <tr r="CW1094" s="1"/>
      </tp>
      <tp t="s">
        <v>#N/A N/A</v>
        <stp/>
        <stp>BDP|4919191489676065534</stp>
        <tr r="AR1078" s="1"/>
      </tp>
      <tp t="s">
        <v>#N/A Requesting Data...4230587799</v>
        <stp/>
        <stp>BDP|3670369221339280592</stp>
        <tr r="CR719" s="1"/>
      </tp>
      <tp t="s">
        <v>#N/A Requesting Data...4254057577</v>
        <stp/>
        <stp>BDP|5320833070632240684</stp>
        <tr r="CS946" s="1"/>
      </tp>
      <tp t="s">
        <v>#N/A Requesting Data...4260935792</v>
        <stp/>
        <stp>BDP|4134785062882799961</stp>
        <tr r="CU364" s="1"/>
      </tp>
      <tp t="s">
        <v>#N/A Requesting Data...4238060827</v>
        <stp/>
        <stp>BDP|1996299412494838801</stp>
        <tr r="CV1068" s="1"/>
      </tp>
      <tp t="s">
        <v>#N/A Requesting Data...4275558060</v>
        <stp/>
        <stp>BDP|5299617273862394899</stp>
        <tr r="CR368" s="1"/>
      </tp>
      <tp t="s">
        <v>#N/A N/A</v>
        <stp/>
        <stp>BDP|1071434975375591980</stp>
        <tr r="AQ112" s="1"/>
      </tp>
      <tp t="s">
        <v>#N/A N/A</v>
        <stp/>
        <stp>BDP|7507828743004869176</stp>
        <tr r="AR324" s="1"/>
      </tp>
      <tp t="s">
        <v>#N/A N/A</v>
        <stp/>
        <stp>BDP|9189533338555879492</stp>
        <tr r="AR255" s="1"/>
      </tp>
      <tp t="s">
        <v>#N/A N/A</v>
        <stp/>
        <stp>BDP|6166171033948619283</stp>
        <tr r="AQ227" s="1"/>
      </tp>
      <tp t="s">
        <v>#N/A Requesting Data...4293735747</v>
        <stp/>
        <stp>BDP|1148422744686868949</stp>
        <tr r="CR704" s="1"/>
      </tp>
      <tp t="s">
        <v>#N/A Requesting Data...4289151244</v>
        <stp/>
        <stp>BDP|5824987377466564399</stp>
        <tr r="CV907" s="1"/>
      </tp>
      <tp t="s">
        <v>#N/A Requesting Data...524858821</v>
        <stp/>
        <stp>BDP|2895249523094791839</stp>
        <tr r="CT956" s="1"/>
      </tp>
      <tp t="s">
        <v>#N/A Requesting Data...4033616946</v>
        <stp/>
        <stp>BDP|8279197550794111613</stp>
        <tr r="CU688" s="1"/>
      </tp>
      <tp t="s">
        <v>#N/A N/A</v>
        <stp/>
        <stp>BDP|8427551081329304284</stp>
        <tr r="AQ1165" s="1"/>
      </tp>
      <tp t="s">
        <v>#N/A N/A</v>
        <stp/>
        <stp>BDP|9783998132334523925</stp>
        <tr r="AS227" s="1"/>
      </tp>
      <tp t="s">
        <v>#N/A Requesting Data...2673906134</v>
        <stp/>
        <stp>BDP|2350779081983728090</stp>
        <tr r="CR68" s="1"/>
      </tp>
      <tp t="s">
        <v>#N/A N/A</v>
        <stp/>
        <stp>BDP|1706969652961944213</stp>
        <tr r="AR257" s="1"/>
      </tp>
      <tp t="s">
        <v>#N/A N/A</v>
        <stp/>
        <stp>BDP|1194304152988351189</stp>
        <tr r="AS1048" s="1"/>
      </tp>
      <tp t="s">
        <v>#N/A N/A</v>
        <stp/>
        <stp>BDP|4266944758393295540</stp>
        <tr r="AS893" s="1"/>
      </tp>
      <tp t="s">
        <v>#N/A Requesting Data...2091479611</v>
        <stp/>
        <stp>BDP|4874297470887819812</stp>
        <tr r="CW563" s="1"/>
      </tp>
      <tp t="s">
        <v>#N/A Requesting Data...1427826134</v>
        <stp/>
        <stp>BDP|4844071782300041259</stp>
        <tr r="CU716" s="1"/>
      </tp>
      <tp t="s">
        <v>#N/A N/A</v>
        <stp/>
        <stp>BDP|9052289795544479815</stp>
        <tr r="AS905" s="1"/>
      </tp>
      <tp t="s">
        <v>#N/A Requesting Data...3919119125</v>
        <stp/>
        <stp>BDP|2993370665389309000</stp>
        <tr r="CW170" s="1"/>
      </tp>
      <tp t="s">
        <v>#N/A Requesting Data...1255592043</v>
        <stp/>
        <stp>BDP|6879416017929022460</stp>
        <tr r="CW888" s="1"/>
      </tp>
      <tp t="s">
        <v>#N/A Requesting Data...1506026935</v>
        <stp/>
        <stp>BDP|4483039486915846711</stp>
        <tr r="CW751" s="1"/>
      </tp>
      <tp t="s">
        <v>#N/A N/A</v>
        <stp/>
        <stp>BDP|8983537142445630264</stp>
        <tr r="AR962" s="1"/>
      </tp>
      <tp t="s">
        <v>#N/A N/A</v>
        <stp/>
        <stp>BDP|9385380961175321715</stp>
        <tr r="AQ755" s="1"/>
      </tp>
      <tp t="s">
        <v>#N/A Requesting Data...3991467711</v>
        <stp/>
        <stp>BDP|6672308680775687681</stp>
        <tr r="BK3" s="1"/>
      </tp>
      <tp t="s">
        <v>#N/A N/A</v>
        <stp/>
        <stp>BDP|8622225627280362682</stp>
        <tr r="AR882" s="1"/>
      </tp>
      <tp t="s">
        <v>#N/A N/A</v>
        <stp/>
        <stp>BDP|9235342060254750695</stp>
        <tr r="AS1149" s="1"/>
      </tp>
      <tp t="s">
        <v>#N/A Requesting Data...2040474744</v>
        <stp/>
        <stp>BDP|9354046049824784711</stp>
        <tr r="CS434" s="1"/>
      </tp>
      <tp t="s">
        <v>#N/A Requesting Data...3212335440</v>
        <stp/>
        <stp>BDP|6313079263016646898</stp>
        <tr r="CT1072" s="1"/>
      </tp>
      <tp t="s">
        <v>#N/A N/A</v>
        <stp/>
        <stp>BDP|8504790332330162271</stp>
        <tr r="AR432" s="1"/>
      </tp>
      <tp t="s">
        <v>#N/A Requesting Data...4126630987</v>
        <stp/>
        <stp>BDP|9262482243643165400</stp>
        <tr r="CU1143" s="1"/>
      </tp>
      <tp t="s">
        <v>#N/A N/A</v>
        <stp/>
        <stp>BDP|8465685941312760621</stp>
        <tr r="AR879" s="1"/>
      </tp>
      <tp t="s">
        <v>#N/A Requesting Data...2293831555</v>
        <stp/>
        <stp>BDP|1211151270440732981</stp>
        <tr r="CU904" s="1"/>
      </tp>
      <tp t="s">
        <v>#N/A Requesting Data...3293013009</v>
        <stp/>
        <stp>BDP|2922088689136658277</stp>
        <tr r="CV60" s="1"/>
      </tp>
      <tp t="s">
        <v>#N/A Requesting Data...2502783219</v>
        <stp/>
        <stp>BDP|8261938912699273784</stp>
        <tr r="CV70" s="1"/>
      </tp>
      <tp t="s">
        <v>#N/A Requesting Data...751314313</v>
        <stp/>
        <stp>BDP|4295356381168851971</stp>
        <tr r="CU715" s="1"/>
      </tp>
      <tp t="s">
        <v>#N/A Requesting Data...1046990603</v>
        <stp/>
        <stp>BDP|8221302549333485267</stp>
        <tr r="CV1110" s="1"/>
      </tp>
      <tp t="s">
        <v>#N/A Requesting Data...1337085870</v>
        <stp/>
        <stp>BDP|9170575384633321988</stp>
        <tr r="CT638" s="1"/>
      </tp>
      <tp t="s">
        <v>#N/A N/A</v>
        <stp/>
        <stp>BDP|5918583570620020988</stp>
        <tr r="AQ250" s="1"/>
      </tp>
      <tp t="s">
        <v>#N/A Requesting Data...1502229969</v>
        <stp/>
        <stp>BDP|7283086374676318848</stp>
        <tr r="CU1073" s="1"/>
      </tp>
      <tp t="s">
        <v>#N/A Requesting Data...1163665371</v>
        <stp/>
        <stp>BDP|9970500337096412737</stp>
        <tr r="CW127" s="1"/>
      </tp>
      <tp t="s">
        <v>#N/A Requesting Data...1123910568</v>
        <stp/>
        <stp>BDP|1221258286203197691</stp>
        <tr r="CV100" s="1"/>
      </tp>
      <tp t="s">
        <v>#N/A Requesting Data...1985873571</v>
        <stp/>
        <stp>BDP|8058209916551637499</stp>
        <tr r="CS815" s="1"/>
      </tp>
      <tp t="s">
        <v>#N/A Requesting Data...2475292603</v>
        <stp/>
        <stp>BDP|2950707794934192650</stp>
        <tr r="CU702" s="1"/>
      </tp>
      <tp t="s">
        <v>#N/A Requesting Data...1792983633</v>
        <stp/>
        <stp>BDP|5206593175141098879</stp>
        <tr r="CU624" s="1"/>
      </tp>
      <tp t="s">
        <v>#N/A Requesting Data...1328574815</v>
        <stp/>
        <stp>BDP|4501855878104611170</stp>
        <tr r="CV783" s="1"/>
      </tp>
      <tp t="s">
        <v>#N/A Requesting Data...822275076</v>
        <stp/>
        <stp>BDP|5275824425038939957</stp>
        <tr r="CV252" s="1"/>
      </tp>
      <tp t="s">
        <v>#N/A Requesting Data...3376390057</v>
        <stp/>
        <stp>BDP|5961961854094445365</stp>
        <tr r="CT79" s="1"/>
      </tp>
      <tp t="s">
        <v>#N/A N/A</v>
        <stp/>
        <stp>BDP|3135238698810361603</stp>
        <tr r="AQ1029" s="1"/>
      </tp>
      <tp t="s">
        <v>#N/A Requesting Data...537101853</v>
        <stp/>
        <stp>BDP|8926903888216828179</stp>
        <tr r="CV794" s="1"/>
      </tp>
      <tp t="s">
        <v>#N/A Requesting Data...1208763260</v>
        <stp/>
        <stp>BDP|6895132456649577562</stp>
        <tr r="CT209" s="1"/>
      </tp>
      <tp t="s">
        <v>#N/A Requesting Data...2044152544</v>
        <stp/>
        <stp>BDP|8735286341246242629</stp>
        <tr r="CW107" s="1"/>
      </tp>
      <tp t="s">
        <v>#N/A Requesting Data...1996477271</v>
        <stp/>
        <stp>BDP|2822375954098129248</stp>
        <tr r="CW481" s="1"/>
      </tp>
      <tp t="s">
        <v>#N/A Requesting Data...1147398138</v>
        <stp/>
        <stp>BDP|5773203632222885830</stp>
        <tr r="CS26" s="1"/>
      </tp>
      <tp t="s">
        <v>#N/A N/A</v>
        <stp/>
        <stp>BDP|1840873552295336708</stp>
        <tr r="AQ1127" s="1"/>
      </tp>
      <tp t="s">
        <v>#N/A Requesting Data...839706195</v>
        <stp/>
        <stp>BDP|4985526016649484770</stp>
        <tr r="CT98" s="1"/>
      </tp>
      <tp t="s">
        <v>#N/A Requesting Data...3557934902</v>
        <stp/>
        <stp>BDP|3651600328428570156</stp>
        <tr r="CW837" s="1"/>
      </tp>
      <tp t="s">
        <v>#N/A N/A</v>
        <stp/>
        <stp>BDP|1129191290325052266</stp>
        <tr r="AQ694" s="1"/>
      </tp>
      <tp t="s">
        <v>#N/A Requesting Data...2167678275</v>
        <stp/>
        <stp>BDP|3664490282658001932</stp>
        <tr r="CS1164" s="1"/>
      </tp>
      <tp t="s">
        <v>#N/A N/A</v>
        <stp/>
        <stp>BDP|8188546871824817023</stp>
        <tr r="AR1147" s="1"/>
      </tp>
      <tp t="s">
        <v>#N/A N/A</v>
        <stp/>
        <stp>BDP|9475377634331910606</stp>
        <tr r="AQ685" s="1"/>
      </tp>
      <tp t="s">
        <v>#N/A Requesting Data...3870926651</v>
        <stp/>
        <stp>BDP|5019262287874887577</stp>
        <tr r="CW1122" s="1"/>
      </tp>
      <tp t="s">
        <v>#N/A Requesting Data...3430963924</v>
        <stp/>
        <stp>BDP|9829539479196481384</stp>
        <tr r="CT597" s="1"/>
      </tp>
      <tp t="s">
        <v>#N/A Requesting Data...1386249748</v>
        <stp/>
        <stp>BDP|2363068450580820921</stp>
        <tr r="CV416" s="1"/>
      </tp>
      <tp t="s">
        <v>#N/A Requesting Data...3448224426</v>
        <stp/>
        <stp>BDP|5146976736791991067</stp>
        <tr r="CW589" s="1"/>
      </tp>
      <tp t="s">
        <v>#N/A Requesting Data...2101481208</v>
        <stp/>
        <stp>BDP|6589482095065765007</stp>
        <tr r="CU1005" s="1"/>
      </tp>
      <tp t="s">
        <v>#N/A N/A</v>
        <stp/>
        <stp>BDP|6661769226649003493</stp>
        <tr r="AS1187" s="1"/>
      </tp>
      <tp t="s">
        <v>#N/A Requesting Data...2220760268</v>
        <stp/>
        <stp>BDP|8977914607067682866</stp>
        <tr r="CS938" s="1"/>
      </tp>
      <tp t="s">
        <v>#N/A N/A</v>
        <stp/>
        <stp>BDP|3118653675514808868</stp>
        <tr r="AQ1200" s="1"/>
      </tp>
      <tp t="s">
        <v>#N/A N/A</v>
        <stp/>
        <stp>BDP|6815451693561239438</stp>
        <tr r="AS91" s="1"/>
      </tp>
      <tp t="s">
        <v>#N/A Requesting Data...2339386993</v>
        <stp/>
        <stp>BDP|6001911812806906657</stp>
        <tr r="CR863" s="1"/>
      </tp>
      <tp t="s">
        <v>#N/A Requesting Data...2788803998</v>
        <stp/>
        <stp>BDP|6065277698813013009</stp>
        <tr r="CV726" s="1"/>
      </tp>
      <tp t="s">
        <v>#N/A Requesting Data...693960736</v>
        <stp/>
        <stp>BDP|8263832907658121681</stp>
        <tr r="CV565" s="1"/>
      </tp>
      <tp t="s">
        <v>#N/A N/A</v>
        <stp/>
        <stp>BDP|9488474626861251080</stp>
        <tr r="AQ1052" s="1"/>
      </tp>
      <tp t="s">
        <v>#N/A N/A</v>
        <stp/>
        <stp>BDP|3356382192114252343</stp>
        <tr r="AS361" s="1"/>
      </tp>
      <tp t="s">
        <v>#N/A Requesting Data...2538155853</v>
        <stp/>
        <stp>BDP|4050643198677251210</stp>
        <tr r="CW841" s="1"/>
      </tp>
      <tp t="s">
        <v>#N/A N/A</v>
        <stp/>
        <stp>BDP|4472199623679444059</stp>
        <tr r="AR416" s="1"/>
      </tp>
      <tp t="s">
        <v>#N/A Requesting Data...2240809021</v>
        <stp/>
        <stp>BDP|6440348786633179088</stp>
        <tr r="CV18" s="1"/>
      </tp>
      <tp t="s">
        <v>#N/A Requesting Data...4008709885</v>
        <stp/>
        <stp>BDP|4748882445411559703</stp>
        <tr r="CV854" s="1"/>
      </tp>
      <tp t="s">
        <v>#N/A Requesting Data...3217885645</v>
        <stp/>
        <stp>BDP|6881859757411497418</stp>
        <tr r="CU202" s="1"/>
      </tp>
      <tp t="s">
        <v>#N/A Requesting Data...1019941208</v>
        <stp/>
        <stp>BDP|3434630131599950104</stp>
        <tr r="CV336" s="1"/>
      </tp>
      <tp t="s">
        <v>#N/A N/A</v>
        <stp/>
        <stp>BDP|8710487175140144545</stp>
        <tr r="AS897" s="1"/>
      </tp>
      <tp t="s">
        <v>#N/A N/A</v>
        <stp/>
        <stp>BDP|2834773538490823800</stp>
        <tr r="AS270" s="1"/>
      </tp>
      <tp t="s">
        <v>#N/A Requesting Data...957753771</v>
        <stp/>
        <stp>BDP|6216377306173660898</stp>
        <tr r="CT273" s="1"/>
      </tp>
      <tp t="s">
        <v>#N/A Requesting Data...2301199821</v>
        <stp/>
        <stp>BDP|4191434388315618306</stp>
        <tr r="CT299" s="1"/>
      </tp>
      <tp t="s">
        <v>#N/A Requesting Data...3818478436</v>
        <stp/>
        <stp>BDP|6669146268567591837</stp>
        <tr r="CR515" s="1"/>
      </tp>
      <tp t="s">
        <v>#N/A Requesting Data...2363412352</v>
        <stp/>
        <stp>BDP|3091914816051861430</stp>
        <tr r="CR125" s="1"/>
      </tp>
      <tp t="s">
        <v>#N/A N/A</v>
        <stp/>
        <stp>BDP|2267689413362310967</stp>
        <tr r="AR668" s="1"/>
      </tp>
      <tp t="s">
        <v>#N/A N/A</v>
        <stp/>
        <stp>BDP|6378804853597499285</stp>
        <tr r="AS547" s="1"/>
      </tp>
      <tp t="s">
        <v>#N/A Requesting Data...1934443480</v>
        <stp/>
        <stp>BDP|2722840581475924979</stp>
        <tr r="CW234" s="1"/>
      </tp>
      <tp t="s">
        <v>#N/A Requesting Data...1947071789</v>
        <stp/>
        <stp>BDP|4157589992296449037</stp>
        <tr r="CW740" s="1"/>
      </tp>
      <tp t="s">
        <v>#N/A Requesting Data...3498011251</v>
        <stp/>
        <stp>BDP|5937947120552596244</stp>
        <tr r="CR776" s="1"/>
      </tp>
      <tp t="s">
        <v>#N/A N/A</v>
        <stp/>
        <stp>BDP|5468101936958806162</stp>
        <tr r="AS467" s="1"/>
      </tp>
      <tp t="s">
        <v>#N/A N/A</v>
        <stp/>
        <stp>BDP|9293305958540321154</stp>
        <tr r="AS426" s="1"/>
      </tp>
      <tp t="s">
        <v>#N/A N/A</v>
        <stp/>
        <stp>BDP|9790485652230096619</stp>
        <tr r="AS145" s="1"/>
      </tp>
      <tp t="s">
        <v>#N/A Requesting Data...4148182094</v>
        <stp/>
        <stp>BDP|6734593087784023154</stp>
        <tr r="CU661" s="1"/>
      </tp>
      <tp t="s">
        <v>#N/A Requesting Data...1652314699</v>
        <stp/>
        <stp>BDP|4062296253454535937</stp>
        <tr r="CS853" s="1"/>
      </tp>
      <tp t="s">
        <v>#N/A N/A</v>
        <stp/>
        <stp>BDP|6534843326685222794</stp>
        <tr r="AS680" s="1"/>
      </tp>
      <tp t="s">
        <v>#N/A N/A</v>
        <stp/>
        <stp>BDP|6059086192926390751</stp>
        <tr r="AR408" s="1"/>
      </tp>
      <tp t="s">
        <v>#N/A Requesting Data...3386606208</v>
        <stp/>
        <stp>BDP|5487283782861746052</stp>
        <tr r="CV261" s="1"/>
      </tp>
      <tp t="s">
        <v>#N/A N/A</v>
        <stp/>
        <stp>BDP|2310457095083630290</stp>
        <tr r="AR395" s="1"/>
      </tp>
      <tp t="s">
        <v>#N/A N/A</v>
        <stp/>
        <stp>BDP|6733057787869957911</stp>
        <tr r="AS331" s="1"/>
      </tp>
      <tp t="s">
        <v>#N/A Requesting Data...2302420033</v>
        <stp/>
        <stp>BDP|6352492155898540171</stp>
        <tr r="CW1114" s="1"/>
      </tp>
      <tp t="s">
        <v>#N/A Requesting Data...2350011363</v>
        <stp/>
        <stp>BDP|7541625689454213319</stp>
        <tr r="CT426" s="1"/>
      </tp>
      <tp t="s">
        <v>#N/A Requesting Data...4140018698</v>
        <stp/>
        <stp>BDP|1992137798277721083</stp>
        <tr r="CT895" s="1"/>
      </tp>
      <tp t="s">
        <v>#N/A Requesting Data...3548446529</v>
        <stp/>
        <stp>BDP|7959978000954702449</stp>
        <tr r="CS66" s="1"/>
      </tp>
      <tp t="s">
        <v>#N/A Requesting Data...1077582565</v>
        <stp/>
        <stp>BDP|7885722337274719974</stp>
        <tr r="CT47" s="1"/>
      </tp>
      <tp t="s">
        <v>#N/A Requesting Data...2409992760</v>
        <stp/>
        <stp>BDP|5996987148336562017</stp>
        <tr r="CU789" s="1"/>
      </tp>
      <tp t="s">
        <v>#N/A Requesting Data...1066409583</v>
        <stp/>
        <stp>BDP|8969768402450065103</stp>
        <tr r="CT450" s="1"/>
      </tp>
      <tp t="s">
        <v>#N/A N/A</v>
        <stp/>
        <stp>BDP|3280563735122903954</stp>
        <tr r="AR1088" s="1"/>
      </tp>
      <tp t="s">
        <v>#N/A N/A</v>
        <stp/>
        <stp>BDP|8671493223148727869</stp>
        <tr r="AS464" s="1"/>
      </tp>
      <tp t="s">
        <v>#N/A N/A</v>
        <stp/>
        <stp>BDP|3925933154152457376</stp>
        <tr r="AQ873" s="1"/>
      </tp>
      <tp t="s">
        <v>#N/A N/A</v>
        <stp/>
        <stp>BDP|5477204094480949040</stp>
        <tr r="AS1004" s="1"/>
      </tp>
      <tp t="s">
        <v>#N/A Requesting Data...1060788939</v>
        <stp/>
        <stp>BDP|8474165253693509196</stp>
        <tr r="CU523" s="1"/>
      </tp>
      <tp t="s">
        <v>#N/A N/A</v>
        <stp/>
        <stp>BDP|5022894727313558262</stp>
        <tr r="AS462" s="1"/>
      </tp>
      <tp t="s">
        <v>#N/A Requesting Data...1258668370</v>
        <stp/>
        <stp>BDP|1877754210088078101</stp>
        <tr r="CR1152" s="1"/>
      </tp>
      <tp t="s">
        <v>#N/A Requesting Data...2570173739</v>
        <stp/>
        <stp>BDP|5315234094441953101</stp>
        <tr r="CV169" s="1"/>
      </tp>
      <tp t="s">
        <v>#N/A Requesting Data...3976126682</v>
        <stp/>
        <stp>BDP|8568836175221701897</stp>
        <tr r="CV1014" s="1"/>
      </tp>
      <tp t="s">
        <v>#N/A Requesting Data...1392291115</v>
        <stp/>
        <stp>BDP|3625075498835310179</stp>
        <tr r="CS867" s="1"/>
      </tp>
      <tp t="s">
        <v>#N/A Requesting Data...3010790122</v>
        <stp/>
        <stp>BDP|7638467649300211961</stp>
        <tr r="CV621" s="1"/>
      </tp>
      <tp t="s">
        <v>#N/A N/A</v>
        <stp/>
        <stp>BDP|2243462536959618299</stp>
        <tr r="AS880" s="1"/>
      </tp>
      <tp t="s">
        <v>#N/A Requesting Data...1307239915</v>
        <stp/>
        <stp>BDP|3876765497966655528</stp>
        <tr r="CT240" s="1"/>
      </tp>
      <tp t="s">
        <v>#N/A N/A</v>
        <stp/>
        <stp>BDP|1801908933697798211</stp>
        <tr r="AS1077" s="1"/>
      </tp>
      <tp t="s">
        <v>#N/A Requesting Data...3079483163</v>
        <stp/>
        <stp>BDP|8173323262332296117</stp>
        <tr r="CU676" s="1"/>
      </tp>
      <tp t="s">
        <v>#N/A Requesting Data...2536760218</v>
        <stp/>
        <stp>BDP|5656093690901977341</stp>
        <tr r="CS627" s="1"/>
      </tp>
      <tp t="s">
        <v>#N/A Requesting Data...1117164445</v>
        <stp/>
        <stp>BDP|6195440061479170373</stp>
        <tr r="CV792" s="1"/>
      </tp>
      <tp t="s">
        <v>#N/A N/A</v>
        <stp/>
        <stp>BDP|9747170668109297984</stp>
        <tr r="AR945" s="1"/>
      </tp>
      <tp t="s">
        <v>#N/A N/A</v>
        <stp/>
        <stp>BDP|3418268961211017812</stp>
        <tr r="AR1136" s="1"/>
      </tp>
      <tp t="s">
        <v>#N/A N/A</v>
        <stp/>
        <stp>BDP|8778590453374745288</stp>
        <tr r="AS569" s="1"/>
      </tp>
      <tp t="s">
        <v>#N/A N/A</v>
        <stp/>
        <stp>BDP|4079026963478348409</stp>
        <tr r="AS551" s="1"/>
      </tp>
      <tp t="s">
        <v>#N/A Requesting Data...3348086832</v>
        <stp/>
        <stp>BDP|8215663962342090443</stp>
        <tr r="CV107" s="1"/>
      </tp>
      <tp t="s">
        <v>#N/A Requesting Data...2548065821</v>
        <stp/>
        <stp>BDP|9772558052406052124</stp>
        <tr r="CV289" s="1"/>
      </tp>
      <tp t="s">
        <v>#N/A Requesting Data...3102913337</v>
        <stp/>
        <stp>BDP|5856585042983206923</stp>
        <tr r="CT428" s="1"/>
      </tp>
      <tp t="s">
        <v>#N/A Requesting Data...3112802042</v>
        <stp/>
        <stp>BDP|3488614081403494021</stp>
        <tr r="CT693" s="1"/>
      </tp>
      <tp t="s">
        <v>#N/A Requesting Data...3859689645</v>
        <stp/>
        <stp>BDP|9374122870273037234</stp>
        <tr r="CT964" s="1"/>
      </tp>
      <tp t="s">
        <v>#N/A Requesting Data...3304925048</v>
        <stp/>
        <stp>BDP|5624850624114397569</stp>
        <tr r="CW50" s="1"/>
      </tp>
      <tp t="s">
        <v>#N/A Requesting Data...4012029004</v>
        <stp/>
        <stp>BDP|6656633960369303146</stp>
        <tr r="CR1170" s="1"/>
      </tp>
      <tp t="s">
        <v>#N/A N/A</v>
        <stp/>
        <stp>BDP|3192029716828129468</stp>
        <tr r="AR973" s="1"/>
      </tp>
      <tp t="s">
        <v>#N/A Requesting Data...2012259563</v>
        <stp/>
        <stp>BDP|1648625487315317421</stp>
        <tr r="CW1194" s="1"/>
      </tp>
      <tp t="s">
        <v>#N/A Requesting Data...3521319392</v>
        <stp/>
        <stp>BDP|3863115878278409374</stp>
        <tr r="CV568" s="1"/>
      </tp>
      <tp t="s">
        <v>#N/A Requesting Data...1651738981</v>
        <stp/>
        <stp>BDP|3345979440075691501</stp>
        <tr r="CV634" s="1"/>
      </tp>
      <tp t="s">
        <v>#N/A N/A</v>
        <stp/>
        <stp>BDP|9852357818284171162</stp>
        <tr r="AS556" s="1"/>
      </tp>
      <tp t="s">
        <v>#N/A N/A</v>
        <stp/>
        <stp>BDP|3481657894484291655</stp>
        <tr r="AR756" s="1"/>
      </tp>
      <tp t="s">
        <v>#N/A Requesting Data...2178221361</v>
        <stp/>
        <stp>BDP|5309883269470760576</stp>
        <tr r="CS148" s="1"/>
      </tp>
      <tp t="s">
        <v>#N/A N/A</v>
        <stp/>
        <stp>BDP|1509661783069467861</stp>
        <tr r="AS568" s="1"/>
      </tp>
      <tp t="s">
        <v>#N/A Requesting Data...1560360956</v>
        <stp/>
        <stp>BDP|2622164701814326917</stp>
        <tr r="CU1106" s="1"/>
      </tp>
      <tp t="s">
        <v>#N/A Requesting Data...4152273833</v>
        <stp/>
        <stp>BDP|3532586090978745992</stp>
        <tr r="CR814" s="1"/>
      </tp>
      <tp t="s">
        <v>#N/A N/A</v>
        <stp/>
        <stp>BDP|5588948259883331481</stp>
        <tr r="AR707" s="1"/>
      </tp>
      <tp t="s">
        <v>#N/A Requesting Data...2828267225</v>
        <stp/>
        <stp>BDP|4186318798412294290</stp>
        <tr r="CR373" s="1"/>
      </tp>
      <tp t="s">
        <v>#N/A Requesting Data...4153191123</v>
        <stp/>
        <stp>BDP|9099992217486442996</stp>
        <tr r="CU1124" s="1"/>
      </tp>
      <tp t="s">
        <v>#N/A N/A</v>
        <stp/>
        <stp>BDP|9940176312724789380</stp>
        <tr r="AS1069" s="1"/>
      </tp>
      <tp t="s">
        <v>#N/A Requesting Data...4018309466</v>
        <stp/>
        <stp>BDP|1398542086351077322</stp>
        <tr r="CU844" s="1"/>
      </tp>
      <tp t="s">
        <v>#N/A Requesting Data...3546405481</v>
        <stp/>
        <stp>BDP|2186752954699396709</stp>
        <tr r="CV700" s="1"/>
      </tp>
      <tp t="s">
        <v>#N/A N/A</v>
        <stp/>
        <stp>BDP|7004774785915299338</stp>
        <tr r="AQ377" s="1"/>
      </tp>
      <tp t="s">
        <v>#N/A Requesting Data...2389665285</v>
        <stp/>
        <stp>BDP|2976762189995140647</stp>
        <tr r="CU1071" s="1"/>
      </tp>
      <tp t="s">
        <v>#N/A Requesting Data...1821367171</v>
        <stp/>
        <stp>BDP|7193959496489680073</stp>
        <tr r="CT285" s="1"/>
      </tp>
      <tp t="s">
        <v>#N/A Requesting Data...1602874768</v>
        <stp/>
        <stp>BDP|9652373578663976036</stp>
        <tr r="CW15" s="1"/>
      </tp>
      <tp t="s">
        <v>#N/A Requesting Data...3567342460</v>
        <stp/>
        <stp>BDP|6692188199765558512</stp>
        <tr r="CT656" s="1"/>
      </tp>
      <tp t="s">
        <v>#N/A Requesting Data...3007965574</v>
        <stp/>
        <stp>BDP|8112084679428522963</stp>
        <tr r="CV176" s="1"/>
      </tp>
      <tp t="s">
        <v>#N/A N/A</v>
        <stp/>
        <stp>BDP|9753134143221651326</stp>
        <tr r="AS773" s="1"/>
      </tp>
      <tp t="s">
        <v>#N/A Requesting Data...3583220552</v>
        <stp/>
        <stp>BDP|9227646616451668155</stp>
        <tr r="CS929" s="1"/>
      </tp>
      <tp t="s">
        <v>#N/A Requesting Data...3826179412</v>
        <stp/>
        <stp>BDP|7300165509231618994</stp>
        <tr r="CU293" s="1"/>
      </tp>
      <tp t="s">
        <v>#N/A N/A</v>
        <stp/>
        <stp>BDP|3621409187894760557</stp>
        <tr r="AS43" s="1"/>
      </tp>
      <tp t="s">
        <v>#N/A Requesting Data...2506728582</v>
        <stp/>
        <stp>BDP|6251935163502902580</stp>
        <tr r="CU940" s="1"/>
      </tp>
      <tp t="s">
        <v>#N/A N/A</v>
        <stp/>
        <stp>BDP|4954765780260501596</stp>
        <tr r="AS962" s="1"/>
      </tp>
      <tp t="s">
        <v>#N/A Requesting Data...1452147543</v>
        <stp/>
        <stp>BDP|1092639315249252173</stp>
        <tr r="CU302" s="1"/>
      </tp>
      <tp t="s">
        <v>#N/A Requesting Data...3855016610</v>
        <stp/>
        <stp>BDP|3866172059848681130</stp>
        <tr r="CR997" s="1"/>
      </tp>
      <tp t="s">
        <v>#N/A N/A</v>
        <stp/>
        <stp>BDP|6470232745306457854</stp>
        <tr r="AR190" s="1"/>
      </tp>
      <tp t="s">
        <v>#N/A Requesting Data...2241455618</v>
        <stp/>
        <stp>BDP|9258554065555596174</stp>
        <tr r="CR1188" s="1"/>
      </tp>
      <tp t="s">
        <v>#N/A Requesting Data...3441890475</v>
        <stp/>
        <stp>BDP|6744259344746627800</stp>
        <tr r="CW921" s="1"/>
      </tp>
      <tp t="s">
        <v>#N/A Requesting Data...1369733793</v>
        <stp/>
        <stp>BDP|4233904796958245261</stp>
        <tr r="CW1125" s="1"/>
      </tp>
      <tp t="s">
        <v>#N/A Requesting Data...3629020758</v>
        <stp/>
        <stp>BDP|8847818327024635884</stp>
        <tr r="CS395" s="1"/>
      </tp>
      <tp t="s">
        <v>#N/A Requesting Data...1627721888</v>
        <stp/>
        <stp>BDP|6977841957832978733</stp>
        <tr r="CW1019" s="1"/>
      </tp>
      <tp t="s">
        <v>#N/A N/A</v>
        <stp/>
        <stp>BDP|2975832355993952263</stp>
        <tr r="AQ887" s="1"/>
      </tp>
      <tp t="s">
        <v>#N/A Requesting Data...3440904755</v>
        <stp/>
        <stp>BDP|3957412095216587680</stp>
        <tr r="CR757" s="1"/>
      </tp>
      <tp t="s">
        <v>#N/A Requesting Data...2621947192</v>
        <stp/>
        <stp>BDP|5976570186812845406</stp>
        <tr r="CU922" s="1"/>
      </tp>
      <tp t="s">
        <v>#N/A N/A</v>
        <stp/>
        <stp>BDP|8537780362897869071</stp>
        <tr r="AQ454" s="1"/>
      </tp>
      <tp t="s">
        <v>#N/A N/A</v>
        <stp/>
        <stp>BDP|8505111476969342913</stp>
        <tr r="AQ688" s="1"/>
      </tp>
      <tp t="s">
        <v>#N/A N/A</v>
        <stp/>
        <stp>BDP|8584139061494180562</stp>
        <tr r="AR1164" s="1"/>
      </tp>
      <tp t="s">
        <v>#N/A Requesting Data...3033038305</v>
        <stp/>
        <stp>BDP|8791761613642014221</stp>
        <tr r="CU970" s="1"/>
      </tp>
      <tp t="s">
        <v>#N/A Requesting Data...4183962361</v>
        <stp/>
        <stp>BDP|6205994412015804514</stp>
        <tr r="CS55" s="1"/>
      </tp>
      <tp t="s">
        <v>#N/A N/A</v>
        <stp/>
        <stp>BDP|1267824371414503445</stp>
        <tr r="AR742" s="1"/>
      </tp>
      <tp t="s">
        <v>#N/A Requesting Data...1670143177</v>
        <stp/>
        <stp>BDP|9424107104133918596</stp>
        <tr r="CR1013" s="1"/>
      </tp>
      <tp t="s">
        <v>#N/A N/A</v>
        <stp/>
        <stp>BDP|9482704515922368321</stp>
        <tr r="AQ311" s="1"/>
      </tp>
      <tp t="s">
        <v>#N/A N/A</v>
        <stp/>
        <stp>BDP|1197267697835559151</stp>
        <tr r="AS146" s="1"/>
      </tp>
      <tp t="s">
        <v>#N/A Requesting Data...2876636609</v>
        <stp/>
        <stp>BDP|1526704611280334972</stp>
        <tr r="CV274" s="1"/>
      </tp>
      <tp t="s">
        <v>#N/A Requesting Data...3203835504</v>
        <stp/>
        <stp>BDP|1821067218179350755</stp>
        <tr r="CR693" s="1"/>
      </tp>
      <tp t="s">
        <v>#N/A N/A</v>
        <stp/>
        <stp>BDP|7500472276619192359</stp>
        <tr r="AR365" s="1"/>
      </tp>
      <tp t="s">
        <v>#N/A N/A</v>
        <stp/>
        <stp>BDP|5526937622209322971</stp>
        <tr r="AQ401" s="1"/>
      </tp>
      <tp t="s">
        <v>#N/A Requesting Data...4009100337</v>
        <stp/>
        <stp>BDP|2139067609644868860</stp>
        <tr r="CW246" s="1"/>
      </tp>
      <tp t="s">
        <v>#N/A Requesting Data...2126471751</v>
        <stp/>
        <stp>BDP|1227201884353656601</stp>
        <tr r="CR771" s="1"/>
      </tp>
      <tp t="s">
        <v>#N/A Requesting Data...2246195845</v>
        <stp/>
        <stp>BDP|1380044513947706932</stp>
        <tr r="CV7" s="1"/>
      </tp>
      <tp t="s">
        <v>#N/A Requesting Data...2702910757</v>
        <stp/>
        <stp>BDP|3152161071698403325</stp>
        <tr r="CS458" s="1"/>
      </tp>
      <tp t="s">
        <v>#N/A N/A</v>
        <stp/>
        <stp>BDP|2689939926814686348</stp>
        <tr r="AQ797" s="1"/>
      </tp>
      <tp t="s">
        <v>#N/A Requesting Data...4174257886</v>
        <stp/>
        <stp>BDP|7465089872618827670</stp>
        <tr r="CV898" s="1"/>
      </tp>
      <tp t="s">
        <v>#N/A Requesting Data...3578021550</v>
        <stp/>
        <stp>BDP|3638949864385459736</stp>
        <tr r="CS513" s="1"/>
      </tp>
      <tp t="s">
        <v>#N/A Requesting Data...4139313201</v>
        <stp/>
        <stp>BDP|1749885937601839519</stp>
        <tr r="CU613" s="1"/>
      </tp>
      <tp t="s">
        <v>#N/A Requesting Data...1531240454</v>
        <stp/>
        <stp>BDP|5253551592527155058</stp>
        <tr r="CS46" s="1"/>
      </tp>
      <tp t="s">
        <v>#N/A Requesting Data...2398495513</v>
        <stp/>
        <stp>BDP|3989689400932146910</stp>
        <tr r="CT467" s="1"/>
      </tp>
      <tp t="s">
        <v>#N/A N/A</v>
        <stp/>
        <stp>BDP|8888546623162814360</stp>
        <tr r="AR669" s="1"/>
      </tp>
      <tp t="s">
        <v>#N/A N/A</v>
        <stp/>
        <stp>BDP|1231125985831321772</stp>
        <tr r="AR604" s="1"/>
      </tp>
      <tp t="s">
        <v>#N/A N/A</v>
        <stp/>
        <stp>BDP|4262412518507841824</stp>
        <tr r="AS508" s="1"/>
      </tp>
      <tp t="s">
        <v>#N/A Requesting Data...4265755574</v>
        <stp/>
        <stp>BDP|8507254158784935501</stp>
        <tr r="CS732" s="1"/>
      </tp>
      <tp t="s">
        <v>#N/A N/A</v>
        <stp/>
        <stp>BDP|6034434221738612651</stp>
        <tr r="AQ504" s="1"/>
      </tp>
      <tp t="s">
        <v>#N/A N/A</v>
        <stp/>
        <stp>BDP|8969088879930013193</stp>
        <tr r="AR305" s="1"/>
      </tp>
      <tp t="s">
        <v>#N/A N/A</v>
        <stp/>
        <stp>BDP|6591238870028554521</stp>
        <tr r="AR579" s="1"/>
      </tp>
      <tp t="s">
        <v>#N/A N/A</v>
        <stp/>
        <stp>BDP|2718934061682761131</stp>
        <tr r="AR854" s="1"/>
      </tp>
      <tp t="s">
        <v>#N/A N/A</v>
        <stp/>
        <stp>BDP|6285204595505088665</stp>
        <tr r="AR732" s="1"/>
      </tp>
      <tp t="s">
        <v>#N/A N/A</v>
        <stp/>
        <stp>BDP|3851815714641534592</stp>
        <tr r="AR313" s="1"/>
      </tp>
      <tp t="s">
        <v>#N/A N/A</v>
        <stp/>
        <stp>BDP|9470315662562777017</stp>
        <tr r="AR73" s="1"/>
      </tp>
      <tp t="s">
        <v>#N/A N/A</v>
        <stp/>
        <stp>BDP|3501628191545295752</stp>
        <tr r="AR149" s="1"/>
      </tp>
      <tp t="s">
        <v>#N/A Requesting Data...3112359331</v>
        <stp/>
        <stp>BDP|3777834959527513791</stp>
        <tr r="CV883" s="1"/>
      </tp>
      <tp t="s">
        <v>#N/A Requesting Data...2107132936</v>
        <stp/>
        <stp>BDP|8189651330093396019</stp>
        <tr r="CV293" s="1"/>
      </tp>
      <tp t="s">
        <v>#N/A N/A</v>
        <stp/>
        <stp>BDP|7630978864596720044</stp>
        <tr r="AQ719" s="1"/>
      </tp>
      <tp t="s">
        <v>#N/A Requesting Data...1819056502</v>
        <stp/>
        <stp>BDP|1138874975433591301</stp>
        <tr r="CR355" s="1"/>
      </tp>
      <tp t="s">
        <v>#N/A Requesting Data...2509186971</v>
        <stp/>
        <stp>BDP|3126045092193591745</stp>
        <tr r="CR209" s="1"/>
      </tp>
      <tp t="s">
        <v>#N/A Requesting Data...3384283160</v>
        <stp/>
        <stp>BDP|3668828532166402042</stp>
        <tr r="CU314" s="1"/>
      </tp>
      <tp t="s">
        <v>#N/A Requesting Data...2596351078</v>
        <stp/>
        <stp>BDP|6680558614528918488</stp>
        <tr r="CR867" s="1"/>
      </tp>
      <tp t="s">
        <v>#N/A Requesting Data...3652173459</v>
        <stp/>
        <stp>BDP|4339784726979326680</stp>
        <tr r="CR1062" s="1"/>
      </tp>
      <tp t="s">
        <v>#N/A Requesting Data...2658463044</v>
        <stp/>
        <stp>BDP|7623288289202276130</stp>
        <tr r="CU884" s="1"/>
      </tp>
      <tp t="s">
        <v>#N/A N/A</v>
        <stp/>
        <stp>BDP|1758485948696196900</stp>
        <tr r="AR626" s="1"/>
      </tp>
      <tp t="s">
        <v>#N/A N/A</v>
        <stp/>
        <stp>BDP|5027753702644151802</stp>
        <tr r="AS425" s="1"/>
      </tp>
      <tp t="s">
        <v>#N/A N/A</v>
        <stp/>
        <stp>BDP|1015947494467324850</stp>
        <tr r="AQ899" s="1"/>
      </tp>
      <tp t="s">
        <v>#N/A Requesting Data...2706909688</v>
        <stp/>
        <stp>BDP|4206877056081427615</stp>
        <tr r="CR260" s="1"/>
      </tp>
      <tp t="s">
        <v>#N/A Requesting Data...2915579005</v>
        <stp/>
        <stp>BDP|8561704161275773254</stp>
        <tr r="CU324" s="1"/>
      </tp>
      <tp t="s">
        <v>#N/A N/A</v>
        <stp/>
        <stp>BDP|4881389283222626332</stp>
        <tr r="AQ65" s="1"/>
      </tp>
      <tp t="s">
        <v>#N/A Requesting Data...2691771702</v>
        <stp/>
        <stp>BDP|9387774237074696737</stp>
        <tr r="CS481" s="1"/>
      </tp>
      <tp t="s">
        <v>#N/A Requesting Data...4030874521</v>
        <stp/>
        <stp>BDP|2221853527752409422</stp>
        <tr r="CU1010" s="1"/>
      </tp>
      <tp t="s">
        <v>#N/A Requesting Data...3478361606</v>
        <stp/>
        <stp>BDP|2861883937093436451</stp>
        <tr r="CU408" s="1"/>
      </tp>
      <tp t="s">
        <v>#N/A Requesting Data...2974117076</v>
        <stp/>
        <stp>BDP|1007626585790433154</stp>
        <tr r="CW3" s="1"/>
      </tp>
      <tp t="s">
        <v>#N/A N/A</v>
        <stp/>
        <stp>BDP|5496867967225245001</stp>
        <tr r="AR791" s="1"/>
      </tp>
      <tp t="s">
        <v>#N/A Requesting Data...1769140769</v>
        <stp/>
        <stp>BDP|4196407296123633464</stp>
        <tr r="CS427" s="1"/>
      </tp>
      <tp t="s">
        <v>#N/A N/A</v>
        <stp/>
        <stp>BDP|4295546289732922512</stp>
        <tr r="AR735" s="1"/>
      </tp>
      <tp t="s">
        <v>#N/A Requesting Data...1780266813</v>
        <stp/>
        <stp>BDP|1992946720437264385</stp>
        <tr r="CS42" s="1"/>
      </tp>
      <tp t="s">
        <v>#N/A Requesting Data...2443762014</v>
        <stp/>
        <stp>BDP|4062973060474839188</stp>
        <tr r="CU1132" s="1"/>
      </tp>
      <tp t="s">
        <v>#N/A Requesting Data...2503885194</v>
        <stp/>
        <stp>BDP|6428565091150146458</stp>
        <tr r="CS156" s="1"/>
      </tp>
      <tp t="s">
        <v>#N/A N/A</v>
        <stp/>
        <stp>BDP|1107335203995180979</stp>
        <tr r="AS30" s="1"/>
      </tp>
      <tp t="s">
        <v>#N/A Requesting Data...2119222908</v>
        <stp/>
        <stp>BDP|2495821640686872694</stp>
        <tr r="CW877" s="1"/>
      </tp>
      <tp t="s">
        <v>#N/A Requesting Data...3049252976</v>
        <stp/>
        <stp>BDP|3777893541845818401</stp>
        <tr r="CW214" s="1"/>
      </tp>
      <tp t="s">
        <v>#N/A Requesting Data...3762854125</v>
        <stp/>
        <stp>BDP|2792244096053421460</stp>
        <tr r="CU553" s="1"/>
      </tp>
      <tp t="s">
        <v>#N/A Requesting Data...2872578009</v>
        <stp/>
        <stp>BDP|5065104530110192965</stp>
        <tr r="CU283" s="1"/>
      </tp>
      <tp t="s">
        <v>#N/A N/A</v>
        <stp/>
        <stp>BDP|2270820575827113430</stp>
        <tr r="AQ90" s="1"/>
      </tp>
      <tp t="s">
        <v>#N/A Requesting Data...2858980429</v>
        <stp/>
        <stp>BDP|6381501195691468558</stp>
        <tr r="CS962" s="1"/>
      </tp>
      <tp t="s">
        <v>#N/A Requesting Data...3454497930</v>
        <stp/>
        <stp>BDP|9328845302159470660</stp>
        <tr r="CV89" s="1"/>
      </tp>
      <tp t="s">
        <v>#N/A Requesting Data...2772509244</v>
        <stp/>
        <stp>BDP|1645689508509191001</stp>
        <tr r="CV649" s="1"/>
      </tp>
      <tp t="s">
        <v>#N/A Requesting Data...1816715381</v>
        <stp/>
        <stp>BDP|4466822357986699107</stp>
        <tr r="CR607" s="1"/>
      </tp>
      <tp t="s">
        <v>#N/A Requesting Data...3604562835</v>
        <stp/>
        <stp>BDP|4357912256374002237</stp>
        <tr r="CR476" s="1"/>
      </tp>
      <tp t="s">
        <v>#N/A Requesting Data...3735005958</v>
        <stp/>
        <stp>BDP|9041826293403232546</stp>
        <tr r="CS312" s="1"/>
      </tp>
      <tp t="s">
        <v>#N/A Requesting Data...2962720980</v>
        <stp/>
        <stp>BDP|9651203042736300702</stp>
        <tr r="CT798" s="1"/>
      </tp>
      <tp t="s">
        <v>#N/A Requesting Data...2320713957</v>
        <stp/>
        <stp>BDP|8258947472749000136</stp>
        <tr r="CR84" s="1"/>
      </tp>
      <tp t="s">
        <v>#N/A N/A</v>
        <stp/>
        <stp>BDP|7795201665479373469</stp>
        <tr r="AQ976" s="1"/>
      </tp>
      <tp t="s">
        <v>#N/A Requesting Data...2585589585</v>
        <stp/>
        <stp>BDP|8534673265621461745</stp>
        <tr r="CS741" s="1"/>
      </tp>
      <tp t="s">
        <v>#N/A Requesting Data...3272310875</v>
        <stp/>
        <stp>BDP|9554160712532345551</stp>
        <tr r="CU412" s="1"/>
      </tp>
      <tp t="s">
        <v>#N/A Requesting Data...2096280220</v>
        <stp/>
        <stp>BDP|5255206594949084917</stp>
        <tr r="CS555" s="1"/>
      </tp>
      <tp t="s">
        <v>#N/A N/A</v>
        <stp/>
        <stp>BDP|1523737660058241634</stp>
        <tr r="AR200" s="1"/>
      </tp>
      <tp t="s">
        <v>#N/A Requesting Data...3231623207</v>
        <stp/>
        <stp>BDP|8041133503344074377</stp>
        <tr r="CS638" s="1"/>
      </tp>
      <tp t="s">
        <v>#N/A Requesting Data...1951912501</v>
        <stp/>
        <stp>BDP|3314672011779563375</stp>
        <tr r="CU392" s="1"/>
      </tp>
      <tp t="s">
        <v>#N/A N/A</v>
        <stp/>
        <stp>BDP|3944601938340519830</stp>
        <tr r="AR500" s="1"/>
      </tp>
      <tp t="s">
        <v>#N/A Requesting Data...3584533504</v>
        <stp/>
        <stp>BDP|6177855577167647020</stp>
        <tr r="CU28" s="1"/>
      </tp>
      <tp t="s">
        <v>#N/A Requesting Data...4018234251</v>
        <stp/>
        <stp>BDP|1355940064885495503</stp>
        <tr r="CV280" s="1"/>
      </tp>
      <tp t="s">
        <v>#N/A Requesting Data...4183978340</v>
        <stp/>
        <stp>BDP|6132781389680644716</stp>
        <tr r="CU641" s="1"/>
      </tp>
      <tp t="s">
        <v>#N/A N/A</v>
        <stp/>
        <stp>BDP|5778519060088654042</stp>
        <tr r="AR956" s="1"/>
      </tp>
      <tp t="s">
        <v>#N/A Requesting Data...3578327386</v>
        <stp/>
        <stp>BDP|2389683689420018266</stp>
        <tr r="CV424" s="1"/>
      </tp>
      <tp t="s">
        <v>#N/A Requesting Data...3232624536</v>
        <stp/>
        <stp>BDP|5724659004164034922</stp>
        <tr r="CR613" s="1"/>
      </tp>
      <tp t="s">
        <v>#N/A Requesting Data...2169484746</v>
        <stp/>
        <stp>BDP|1094996675598033982</stp>
        <tr r="CS1083" s="1"/>
      </tp>
      <tp t="s">
        <v>#N/A N/A</v>
        <stp/>
        <stp>BDP|1757463295215385731</stp>
        <tr r="AR524" s="1"/>
      </tp>
      <tp t="s">
        <v>#N/A Requesting Data...3392461197</v>
        <stp/>
        <stp>BDP|3198552651625425853</stp>
        <tr r="CT148" s="1"/>
      </tp>
      <tp t="s">
        <v>#N/A N/A</v>
        <stp/>
        <stp>BDP|8760594459987027135</stp>
        <tr r="AR1208" s="1"/>
      </tp>
      <tp t="s">
        <v>#N/A N/A</v>
        <stp/>
        <stp>BDP|1507157379201429896</stp>
        <tr r="AQ497" s="1"/>
      </tp>
      <tp t="s">
        <v>#N/A Requesting Data...3827081982</v>
        <stp/>
        <stp>BDP|2432588009391715868</stp>
        <tr r="CS271" s="1"/>
      </tp>
      <tp t="s">
        <v>#N/A Requesting Data...3784211764</v>
        <stp/>
        <stp>BDP|7871598780180046459</stp>
        <tr r="CU440" s="1"/>
      </tp>
      <tp t="s">
        <v>#N/A Requesting Data...3866674571</v>
        <stp/>
        <stp>BDP|6666724516707078961</stp>
        <tr r="CT959" s="1"/>
      </tp>
      <tp t="s">
        <v>#N/A Requesting Data...3890801584</v>
        <stp/>
        <stp>BDP|5798628992371179527</stp>
        <tr r="CR175" s="1"/>
      </tp>
      <tp t="s">
        <v>#N/A Requesting Data...2670493559</v>
        <stp/>
        <stp>BDP|3546757729580543880</stp>
        <tr r="CV152" s="1"/>
      </tp>
      <tp t="s">
        <v>#N/A Requesting Data...2674495361</v>
        <stp/>
        <stp>BDP|2974466479449406661</stp>
        <tr r="CW858" s="1"/>
      </tp>
      <tp t="s">
        <v>#N/A N/A</v>
        <stp/>
        <stp>BDP|8931714339320079257</stp>
        <tr r="AQ868" s="1"/>
      </tp>
      <tp t="s">
        <v>#N/A N/A</v>
        <stp/>
        <stp>BDP|6270337091576144456</stp>
        <tr r="AQ876" s="1"/>
      </tp>
      <tp t="s">
        <v>#N/A Requesting Data...3745011358</v>
        <stp/>
        <stp>BDP|9574990237375695884</stp>
        <tr r="CU63" s="1"/>
      </tp>
      <tp t="s">
        <v>#N/A Requesting Data...2203919975</v>
        <stp/>
        <stp>BDP|5103188040029814740</stp>
        <tr r="CS932" s="1"/>
      </tp>
      <tp t="s">
        <v>#N/A Requesting Data...2682135303</v>
        <stp/>
        <stp>BDP|3107789890093915051</stp>
        <tr r="CU176" s="1"/>
      </tp>
      <tp t="s">
        <v>#N/A Requesting Data...3338690440</v>
        <stp/>
        <stp>BDP|2081959764130211369</stp>
        <tr r="CW953" s="1"/>
      </tp>
      <tp t="s">
        <v>#N/A Requesting Data...2380076315</v>
        <stp/>
        <stp>BDP|6144114743849395459</stp>
        <tr r="CV376" s="1"/>
      </tp>
      <tp t="s">
        <v>#N/A Requesting Data...2072834389</v>
        <stp/>
        <stp>BDP|9828194991109683637</stp>
        <tr r="CS961" s="1"/>
      </tp>
      <tp t="s">
        <v>#N/A Requesting Data...3258257991</v>
        <stp/>
        <stp>BDP|7070275692083832189</stp>
        <tr r="CT611" s="1"/>
      </tp>
      <tp t="s">
        <v>#N/A N/A</v>
        <stp/>
        <stp>BDP|8078131065875311407</stp>
        <tr r="AQ781" s="1"/>
      </tp>
      <tp t="s">
        <v>#N/A Requesting Data...2051726081</v>
        <stp/>
        <stp>BDP|1184688938222535819</stp>
        <tr r="CS523" s="1"/>
      </tp>
      <tp t="s">
        <v>#N/A Requesting Data...2824659132</v>
        <stp/>
        <stp>BDP|3010160153959636060</stp>
        <tr r="CT400" s="1"/>
      </tp>
      <tp t="s">
        <v>#N/A Requesting Data...2849760225</v>
        <stp/>
        <stp>BDP|5358304214890516972</stp>
        <tr r="CS460" s="1"/>
      </tp>
      <tp t="s">
        <v>#N/A Requesting Data...2463551365</v>
        <stp/>
        <stp>BDP|6122241385103785127</stp>
        <tr r="CW1058" s="1"/>
      </tp>
      <tp t="s">
        <v>#N/A Requesting Data...2313552547</v>
        <stp/>
        <stp>BDP|7153156219389159094</stp>
        <tr r="CS714" s="1"/>
      </tp>
      <tp t="s">
        <v>#N/A N/A</v>
        <stp/>
        <stp>BDP|7479461676143538945</stp>
        <tr r="AR1090" s="1"/>
      </tp>
      <tp t="s">
        <v>#N/A Requesting Data...3974330853</v>
        <stp/>
        <stp>BDP|2653742224131359803</stp>
        <tr r="CR136" s="1"/>
      </tp>
      <tp t="s">
        <v>#N/A Requesting Data...2110023472</v>
        <stp/>
        <stp>BDP|1791053521929716417</stp>
        <tr r="CS689" s="1"/>
      </tp>
      <tp t="s">
        <v>#N/A Requesting Data...3089329004</v>
        <stp/>
        <stp>BDP|1299750985394381447</stp>
        <tr r="CW1070" s="1"/>
      </tp>
      <tp t="s">
        <v>#N/A Requesting Data...4014591067</v>
        <stp/>
        <stp>BDP|4036924324692269310</stp>
        <tr r="CV1190" s="1"/>
      </tp>
      <tp t="s">
        <v>#N/A Requesting Data...2721523134</v>
        <stp/>
        <stp>BDP|3046929002200680430</stp>
        <tr r="CW40" s="1"/>
      </tp>
      <tp t="s">
        <v>#N/A N/A</v>
        <stp/>
        <stp>BDP|7778905406390459003</stp>
        <tr r="AQ756" s="1"/>
      </tp>
      <tp t="s">
        <v>#N/A Requesting Data...2524416996</v>
        <stp/>
        <stp>BDP|6633566931586425804</stp>
        <tr r="CV150" s="1"/>
      </tp>
      <tp t="s">
        <v>#N/A Requesting Data...3369921652</v>
        <stp/>
        <stp>BDP|4849191781857125449</stp>
        <tr r="CW87" s="1"/>
      </tp>
    </main>
    <main first="bofaddin.rtdserver">
      <tp t="s">
        <v>#N/A Requesting Data...3083180625</v>
        <stp/>
        <stp>BDP|5035663993634766188</stp>
        <tr r="CT434" s="1"/>
      </tp>
      <tp t="s">
        <v>#N/A N/A</v>
        <stp/>
        <stp>BDP|7976709414487343942</stp>
        <tr r="AQ984" s="1"/>
      </tp>
      <tp t="s">
        <v>#N/A Requesting Data...3412997259</v>
        <stp/>
        <stp>BDP|8580560160265141181</stp>
        <tr r="CS531" s="1"/>
      </tp>
      <tp t="s">
        <v>#N/A Requesting Data...2999908500</v>
        <stp/>
        <stp>BDP|3201199781123536654</stp>
        <tr r="CR786" s="1"/>
      </tp>
      <tp t="s">
        <v>#N/A N/A</v>
        <stp/>
        <stp>BDP|6131146145418228482</stp>
        <tr r="AS1175" s="1"/>
      </tp>
      <tp t="s">
        <v>#N/A Requesting Data...2699291014</v>
        <stp/>
        <stp>BDP|2937629589991973214</stp>
        <tr r="CU544" s="1"/>
      </tp>
      <tp t="s">
        <v>#N/A Requesting Data...3223877139</v>
        <stp/>
        <stp>BDP|5236974202194962745</stp>
        <tr r="CS369" s="1"/>
      </tp>
      <tp t="s">
        <v>#N/A Requesting Data...2842741305</v>
        <stp/>
        <stp>BDP|3623903534004924217</stp>
        <tr r="CS219" s="1"/>
      </tp>
      <tp t="s">
        <v>#N/A N/A</v>
        <stp/>
        <stp>BDP|2262440033073817970</stp>
        <tr r="AS1087" s="1"/>
      </tp>
      <tp t="s">
        <v>#N/A Requesting Data...3234700000</v>
        <stp/>
        <stp>BDP|8301625544812695792</stp>
        <tr r="CW517" s="1"/>
      </tp>
      <tp t="s">
        <v>#N/A Requesting Data...2522110564</v>
        <stp/>
        <stp>BDP|3814411685006693610</stp>
        <tr r="CT531" s="1"/>
      </tp>
      <tp t="s">
        <v>#N/A Requesting Data...3205948595</v>
        <stp/>
        <stp>BDP|2813030781416047319</stp>
        <tr r="CT974" s="1"/>
      </tp>
      <tp t="s">
        <v>#N/A Requesting Data...3764429859</v>
        <stp/>
        <stp>BDP|9155262658812029345</stp>
        <tr r="CV171" s="1"/>
      </tp>
      <tp t="s">
        <v>#N/A Requesting Data...2743251160</v>
        <stp/>
        <stp>BDP|5023397213580430858</stp>
        <tr r="CR134" s="1"/>
      </tp>
      <tp t="s">
        <v>#N/A N/A</v>
        <stp/>
        <stp>BDP|8446661419622484241</stp>
        <tr r="AQ122" s="1"/>
      </tp>
      <tp t="s">
        <v>#N/A N/A</v>
        <stp/>
        <stp>BDP|3679797875809241536</stp>
        <tr r="AQ793" s="1"/>
      </tp>
      <tp t="s">
        <v>#N/A N/A</v>
        <stp/>
        <stp>BDP|8911826102547184830</stp>
        <tr r="AS742" s="1"/>
      </tp>
      <tp t="s">
        <v>#N/A Requesting Data...4082466831</v>
        <stp/>
        <stp>BDP|1304690320913058916</stp>
        <tr r="CS1036" s="1"/>
      </tp>
      <tp t="s">
        <v>#N/A N/A</v>
        <stp/>
        <stp>BDP|7803889765597973171</stp>
        <tr r="AQ1172" s="1"/>
      </tp>
      <tp t="s">
        <v>#N/A Requesting Data...3204243494</v>
        <stp/>
        <stp>BDP|5974502414289752718</stp>
        <tr r="CU1017" s="1"/>
      </tp>
      <tp t="s">
        <v>#N/A Requesting Data...3536605701</v>
        <stp/>
        <stp>BDP|8860608124594458731</stp>
        <tr r="CT1130" s="1"/>
      </tp>
      <tp t="s">
        <v>#N/A Requesting Data...2607285410</v>
        <stp/>
        <stp>BDP|6313219608093416856</stp>
        <tr r="CT587" s="1"/>
      </tp>
      <tp t="s">
        <v>#N/A Requesting Data...3630424036</v>
        <stp/>
        <stp>BDP|8453374998369134411</stp>
        <tr r="CS937" s="1"/>
      </tp>
      <tp t="s">
        <v>#N/A Requesting Data...3791708474</v>
        <stp/>
        <stp>BDP|1052182173498019001</stp>
        <tr r="CV541" s="1"/>
      </tp>
      <tp t="s">
        <v>#N/A N/A</v>
        <stp/>
        <stp>BDP|8409887400779523621</stp>
        <tr r="AR465" s="1"/>
      </tp>
      <tp t="s">
        <v>#N/A Requesting Data...4150008534</v>
        <stp/>
        <stp>BDP|4562781880332352652</stp>
        <tr r="CW6" s="1"/>
      </tp>
      <tp t="s">
        <v>#N/A Requesting Data...4074131142</v>
        <stp/>
        <stp>BDP|4881958352526544116</stp>
        <tr r="CT112" s="1"/>
      </tp>
      <tp t="s">
        <v>#N/A Requesting Data...3766713666</v>
        <stp/>
        <stp>BDP|7025366163628833566</stp>
        <tr r="CU925" s="1"/>
      </tp>
      <tp t="s">
        <v>#N/A Requesting Data...3272571822</v>
        <stp/>
        <stp>BDP|5870512693464668270</stp>
        <tr r="CW118" s="1"/>
      </tp>
      <tp t="s">
        <v>#N/A Requesting Data...4174469132</v>
        <stp/>
        <stp>BDP|8882441535617744762</stp>
        <tr r="CU1055" s="1"/>
      </tp>
      <tp t="s">
        <v>#N/A Requesting Data...3200662111</v>
        <stp/>
        <stp>BDP|5645693705088465468</stp>
        <tr r="CU714" s="1"/>
      </tp>
      <tp t="s">
        <v>#N/A Requesting Data...3257862957</v>
        <stp/>
        <stp>BDP|9082101572293336390</stp>
        <tr r="CV856" s="1"/>
      </tp>
      <tp t="s">
        <v>#N/A N/A</v>
        <stp/>
        <stp>BDP|2664105942919902157</stp>
        <tr r="AS620" s="1"/>
      </tp>
      <tp t="s">
        <v>#N/A Requesting Data...2977315977</v>
        <stp/>
        <stp>BDP|6386653835625955924</stp>
        <tr r="CR1059" s="1"/>
      </tp>
      <tp t="s">
        <v>#N/A Requesting Data...3831725860</v>
        <stp/>
        <stp>BDP|2405790851917568811</stp>
        <tr r="CS476" s="1"/>
      </tp>
      <tp t="s">
        <v>#N/A Requesting Data...3446786402</v>
        <stp/>
        <stp>BDP|3887834658253983228</stp>
        <tr r="CV791" s="1"/>
      </tp>
      <tp t="s">
        <v>#N/A Requesting Data...4269028723</v>
        <stp/>
        <stp>BDP|6733568455401491887</stp>
        <tr r="CR1073" s="1"/>
      </tp>
      <tp t="s">
        <v>#N/A Requesting Data...2938572895</v>
        <stp/>
        <stp>BDP|8243361708093327774</stp>
        <tr r="CW758" s="1"/>
      </tp>
      <tp t="s">
        <v>#N/A N/A</v>
        <stp/>
        <stp>BDP|2852255168421874857</stp>
        <tr r="AQ54" s="1"/>
      </tp>
      <tp t="s">
        <v>#N/A Requesting Data...2721861157</v>
        <stp/>
        <stp>BDP|5606737023639965673</stp>
        <tr r="CT513" s="1"/>
      </tp>
      <tp t="s">
        <v>#N/A N/A</v>
        <stp/>
        <stp>BDP|7813961476761618761</stp>
        <tr r="AQ550" s="1"/>
      </tp>
      <tp t="s">
        <v>#N/A N/A</v>
        <stp/>
        <stp>BDP|1349871858122210163</stp>
        <tr r="AR998" s="1"/>
      </tp>
      <tp t="s">
        <v>#N/A N/A</v>
        <stp/>
        <stp>BDP|4402975317771945250</stp>
        <tr r="AQ13" s="1"/>
      </tp>
      <tp t="s">
        <v>#N/A N/A</v>
        <stp/>
        <stp>BDP|3430723447739868609</stp>
        <tr r="AS22" s="1"/>
      </tp>
      <tp t="s">
        <v>#N/A Requesting Data...3272235367</v>
        <stp/>
        <stp>BDP|2925247186827146032</stp>
        <tr r="CU123" s="1"/>
      </tp>
      <tp t="s">
        <v>#N/A Requesting Data...4229383612</v>
        <stp/>
        <stp>BDP|1470931678983360352</stp>
        <tr r="CT744" s="1"/>
      </tp>
      <tp t="s">
        <v>#N/A Requesting Data...3969709293</v>
        <stp/>
        <stp>BDP|9962193968715080411</stp>
        <tr r="CV808" s="1"/>
      </tp>
      <tp t="s">
        <v>#N/A Requesting Data...2740773483</v>
        <stp/>
        <stp>BDP|6492252452459918735</stp>
        <tr r="CT1137" s="1"/>
      </tp>
      <tp t="s">
        <v>#N/A Requesting Data...3874501234</v>
        <stp/>
        <stp>BDP|7510729812466459883</stp>
        <tr r="CV825" s="1"/>
      </tp>
      <tp t="s">
        <v>#N/A N/A</v>
        <stp/>
        <stp>BDP|9330164025164885113</stp>
        <tr r="AQ500" s="1"/>
      </tp>
      <tp t="s">
        <v>#N/A N/A</v>
        <stp/>
        <stp>BDP|7637296866179311538</stp>
        <tr r="AR376" s="1"/>
      </tp>
      <tp t="s">
        <v>#N/A Requesting Data...3181869208</v>
        <stp/>
        <stp>BDP|3488698706299032320</stp>
        <tr r="CV857" s="1"/>
      </tp>
      <tp t="s">
        <v>#N/A Requesting Data...3424133901</v>
        <stp/>
        <stp>BDP|1730498925581064928</stp>
        <tr r="CT1020" s="1"/>
      </tp>
      <tp t="s">
        <v>#N/A Requesting Data...3651645433</v>
        <stp/>
        <stp>BDP|6561927567541001794</stp>
        <tr r="CU262" s="1"/>
      </tp>
      <tp t="s">
        <v>#N/A Requesting Data...3536189520</v>
        <stp/>
        <stp>BDP|9489173857973878155</stp>
        <tr r="CU474" s="1"/>
      </tp>
      <tp t="s">
        <v>#N/A N/A</v>
        <stp/>
        <stp>BDP|1720650985562607287</stp>
        <tr r="AQ219" s="1"/>
      </tp>
      <tp t="s">
        <v>#N/A Requesting Data...3123605987</v>
        <stp/>
        <stp>BDP|6783838238502277071</stp>
        <tr r="CV353" s="1"/>
      </tp>
      <tp t="s">
        <v>#N/A Requesting Data...2914204406</v>
        <stp/>
        <stp>BDP|1374238491566806309</stp>
        <tr r="CS442" s="1"/>
      </tp>
      <tp t="s">
        <v>#N/A Requesting Data...3184756128</v>
        <stp/>
        <stp>BDP|6621723378248609130</stp>
        <tr r="CT750" s="1"/>
      </tp>
      <tp t="s">
        <v>#N/A N/A</v>
        <stp/>
        <stp>BDP|8154565365712969622</stp>
        <tr r="AQ63" s="1"/>
      </tp>
      <tp t="s">
        <v>#N/A Requesting Data...2962615683</v>
        <stp/>
        <stp>BDP|9608647109712362213</stp>
        <tr r="CV260" s="1"/>
      </tp>
      <tp t="s">
        <v>#N/A Requesting Data...3414850198</v>
        <stp/>
        <stp>BDP|3765034418328515506</stp>
        <tr r="CU545" s="1"/>
      </tp>
      <tp t="s">
        <v>#N/A Requesting Data...3637750717</v>
        <stp/>
        <stp>BDP|2951616605592695956</stp>
        <tr r="CU743" s="1"/>
      </tp>
      <tp t="s">
        <v>#N/A Requesting Data...3239680993</v>
        <stp/>
        <stp>BDP|8679159924812972609</stp>
        <tr r="CV301" s="1"/>
      </tp>
      <tp t="s">
        <v>#N/A Requesting Data...3429225424</v>
        <stp/>
        <stp>BDP|6796965428171512327</stp>
        <tr r="CR633" s="1"/>
      </tp>
      <tp t="s">
        <v>#N/A Requesting Data...3641464533</v>
        <stp/>
        <stp>BDP|7229324928480011968</stp>
        <tr r="CU582" s="1"/>
      </tp>
      <tp t="s">
        <v>#N/A Requesting Data...4065026872</v>
        <stp/>
        <stp>BDP|7922402144978210012</stp>
        <tr r="CR796" s="1"/>
      </tp>
      <tp t="s">
        <v>#N/A Requesting Data...3341758842</v>
        <stp/>
        <stp>BDP|4488184833960487950</stp>
        <tr r="CT412" s="1"/>
      </tp>
      <tp t="s">
        <v>#N/A N/A</v>
        <stp/>
        <stp>BDP|3896656246099474714</stp>
        <tr r="AQ405" s="1"/>
      </tp>
      <tp t="s">
        <v>#N/A Requesting Data...2934530650</v>
        <stp/>
        <stp>BDP|7653212068755671979</stp>
        <tr r="CW68" s="1"/>
      </tp>
      <tp t="s">
        <v>#N/A Requesting Data...4075613061</v>
        <stp/>
        <stp>BDP|2201827245820800131</stp>
        <tr r="CV1072" s="1"/>
      </tp>
      <tp t="s">
        <v>#N/A Requesting Data...4010593470</v>
        <stp/>
        <stp>BDP|7411464165399916309</stp>
        <tr r="CU765" s="1"/>
      </tp>
      <tp t="s">
        <v>#N/A Requesting Data...3767326914</v>
        <stp/>
        <stp>BDP|4827128905942625870</stp>
        <tr r="CR611" s="1"/>
      </tp>
      <tp t="s">
        <v>#N/A Requesting Data...3854451778</v>
        <stp/>
        <stp>BDP|6228432324107261896</stp>
        <tr r="CW639" s="1"/>
      </tp>
      <tp t="s">
        <v>#N/A N/A</v>
        <stp/>
        <stp>BDP|4921922667534730056</stp>
        <tr r="AR101" s="1"/>
      </tp>
      <tp t="s">
        <v>#N/A Requesting Data...4054216443</v>
        <stp/>
        <stp>BDP|4670678388365153069</stp>
        <tr r="CW1162" s="1"/>
      </tp>
      <tp t="s">
        <v>#N/A N/A</v>
        <stp/>
        <stp>BDP|3668502489526136702</stp>
        <tr r="AR1093" s="1"/>
      </tp>
      <tp t="s">
        <v>#N/A N/A</v>
        <stp/>
        <stp>BDP|3202415443105778990</stp>
        <tr r="AS419" s="1"/>
      </tp>
      <tp t="s">
        <v>#N/A N/A</v>
        <stp/>
        <stp>BDP|5977820048493586589</stp>
        <tr r="AS987" s="1"/>
      </tp>
      <tp t="s">
        <v>#N/A Requesting Data...3183579920</v>
        <stp/>
        <stp>BDP|4644488037969186568</stp>
        <tr r="CW765" s="1"/>
      </tp>
      <tp t="s">
        <v>#N/A N/A</v>
        <stp/>
        <stp>BDP|1080076184307567192</stp>
        <tr r="AS623" s="1"/>
      </tp>
      <tp t="s">
        <v>#N/A N/A</v>
        <stp/>
        <stp>BDP|3686077219799005471</stp>
        <tr r="AR253" s="1"/>
      </tp>
      <tp t="s">
        <v>#N/A Requesting Data...3936529247</v>
        <stp/>
        <stp>BDP|2903517720283378948</stp>
        <tr r="CW413" s="1"/>
      </tp>
      <tp t="s">
        <v>#N/A Requesting Data...3414891105</v>
        <stp/>
        <stp>BDP|8453461745940044783</stp>
        <tr r="CW946" s="1"/>
      </tp>
      <tp t="s">
        <v>#N/A Requesting Data...3938376812</v>
        <stp/>
        <stp>BDP|6552413764719897272</stp>
        <tr r="CW316" s="1"/>
      </tp>
      <tp t="s">
        <v>#N/A Requesting Data...4054017462</v>
        <stp/>
        <stp>BDP|6347236432810847852</stp>
        <tr r="CU1195" s="1"/>
      </tp>
      <tp t="s">
        <v>#N/A N/A</v>
        <stp/>
        <stp>BDP|7852353167158123549</stp>
        <tr r="AR225" s="1"/>
      </tp>
      <tp t="s">
        <v>#N/A Requesting Data...3033237037</v>
        <stp/>
        <stp>BDP|3190995130330165666</stp>
        <tr r="CW428" s="1"/>
      </tp>
      <tp t="s">
        <v>#N/A Requesting Data...4232901617</v>
        <stp/>
        <stp>BDP|1819554753186434858</stp>
        <tr r="CS306" s="1"/>
      </tp>
      <tp t="s">
        <v>#N/A N/A</v>
        <stp/>
        <stp>BDP|6178868718478977893</stp>
        <tr r="AR196" s="1"/>
      </tp>
      <tp t="s">
        <v>#N/A Requesting Data...4231293548</v>
        <stp/>
        <stp>BDP|5859437490475323275</stp>
        <tr r="CS1059" s="1"/>
      </tp>
      <tp t="s">
        <v>#N/A Requesting Data...3791573330</v>
        <stp/>
        <stp>BDP|5734804696568707392</stp>
        <tr r="CV1077" s="1"/>
      </tp>
      <tp t="s">
        <v>#N/A Requesting Data...3124962715</v>
        <stp/>
        <stp>BDP|1089806701253785594</stp>
        <tr r="CV818" s="1"/>
      </tp>
      <tp t="s">
        <v>#N/A Requesting Data...3246706409</v>
        <stp/>
        <stp>BDP|9831267923561572775</stp>
        <tr r="CS859" s="1"/>
      </tp>
      <tp t="s">
        <v>#N/A Requesting Data...3816032584</v>
        <stp/>
        <stp>BDP|8533512760344811031</stp>
        <tr r="CW828" s="1"/>
      </tp>
      <tp t="s">
        <v>#N/A Requesting Data...4252268030</v>
        <stp/>
        <stp>BDP|1084186383974742331</stp>
        <tr r="CS771" s="1"/>
      </tp>
      <tp t="s">
        <v>#N/A Requesting Data...4025100953</v>
        <stp/>
        <stp>BDP|5446486088995301389</stp>
        <tr r="CR724" s="1"/>
      </tp>
      <tp t="s">
        <v>#N/A N/A</v>
        <stp/>
        <stp>BDP|9946125068390826145</stp>
        <tr r="AQ140" s="1"/>
      </tp>
      <tp t="s">
        <v>#N/A N/A</v>
        <stp/>
        <stp>BDP|4345651698774958083</stp>
        <tr r="AS645" s="1"/>
      </tp>
      <tp t="s">
        <v>#N/A Requesting Data...3901417364</v>
        <stp/>
        <stp>BDP|6221072307931596887</stp>
        <tr r="CV799" s="1"/>
      </tp>
      <tp t="s">
        <v>#N/A Requesting Data...4261852844</v>
        <stp/>
        <stp>BDP|5443663108864408819</stp>
        <tr r="CU823" s="1"/>
      </tp>
      <tp t="s">
        <v>#N/A Requesting Data...4270986337</v>
        <stp/>
        <stp>BDP|3191935180599651484</stp>
        <tr r="CW1183" s="1"/>
      </tp>
      <tp t="s">
        <v>#N/A Requesting Data...3454765240</v>
        <stp/>
        <stp>BDP|8834099911460845641</stp>
        <tr r="CT732" s="1"/>
      </tp>
      <tp t="s">
        <v>#N/A N/A</v>
        <stp/>
        <stp>BDP|1058619860196932844</stp>
        <tr r="AQ427" s="1"/>
      </tp>
      <tp t="s">
        <v>#N/A Requesting Data...4115806600</v>
        <stp/>
        <stp>BDP|2375667630769091193</stp>
        <tr r="CR825" s="1"/>
      </tp>
      <tp t="s">
        <v>#N/A N/A</v>
        <stp/>
        <stp>BDP|8088275942065118480</stp>
        <tr r="AS202" s="1"/>
      </tp>
      <tp t="s">
        <v>#N/A Requesting Data...3973079732</v>
        <stp/>
        <stp>BDP|6504543821238465688</stp>
        <tr r="CS275" s="1"/>
      </tp>
      <tp t="s">
        <v>#N/A N/A</v>
        <stp/>
        <stp>BDP|7727870073636704186</stp>
        <tr r="AQ650" s="1"/>
      </tp>
      <tp t="s">
        <v>#N/A N/A</v>
        <stp/>
        <stp>BDP|4930803871924698022</stp>
        <tr r="AR952" s="1"/>
      </tp>
      <tp t="s">
        <v>#N/A Requesting Data...3931043246</v>
        <stp/>
        <stp>BDP|3233206697396825111</stp>
        <tr r="CT892" s="1"/>
      </tp>
      <tp t="s">
        <v>#N/A Requesting Data...3642445070</v>
        <stp/>
        <stp>BDP|8922685968321543605</stp>
        <tr r="CR688" s="1"/>
      </tp>
      <tp t="s">
        <v>#N/A Requesting Data...4183169697</v>
        <stp/>
        <stp>BDP|5538657408979786531</stp>
        <tr r="CW987" s="1"/>
      </tp>
      <tp t="s">
        <v>#N/A Requesting Data...4227224503</v>
        <stp/>
        <stp>BDP|2061234295360373691</stp>
        <tr r="CW450" s="1"/>
      </tp>
      <tp t="s">
        <v>#N/A N/A</v>
        <stp/>
        <stp>BDP|4785888597782464807</stp>
        <tr r="AS712" s="1"/>
      </tp>
      <tp t="s">
        <v>#N/A N/A</v>
        <stp/>
        <stp>BDP|8181284845357065610</stp>
        <tr r="AR658" s="1"/>
      </tp>
      <tp t="s">
        <v>#N/A Requesting Data...3735292414</v>
        <stp/>
        <stp>BDP|5923404516346659949</stp>
        <tr r="CR352" s="1"/>
      </tp>
      <tp t="s">
        <v>#N/A N/A</v>
        <stp/>
        <stp>BDP|8548792854825346061</stp>
        <tr r="AQ775" s="1"/>
      </tp>
      <tp t="s">
        <v>#N/A Requesting Data...3960644639</v>
        <stp/>
        <stp>BDP|8980511194543523845</stp>
        <tr r="CR489" s="1"/>
      </tp>
      <tp t="s">
        <v>#N/A Requesting Data...3558685550</v>
        <stp/>
        <stp>BDP|5441654587034824039</stp>
        <tr r="CV409" s="1"/>
      </tp>
      <tp t="s">
        <v>#N/A Requesting Data...3567703998</v>
        <stp/>
        <stp>BDP|8734688556317770332</stp>
        <tr r="CU928" s="1"/>
      </tp>
      <tp t="s">
        <v>#N/A N/A</v>
        <stp/>
        <stp>BDP|7253147277779908754</stp>
        <tr r="AR1050" s="1"/>
      </tp>
      <tp t="s">
        <v>#N/A Requesting Data...3550017151</v>
        <stp/>
        <stp>BDP|7870269940306084835</stp>
        <tr r="CW285" s="1"/>
      </tp>
      <tp t="s">
        <v>#N/A Requesting Data...3862935010</v>
        <stp/>
        <stp>BDP|6644536378329671265</stp>
        <tr r="CT4" s="1"/>
      </tp>
      <tp t="s">
        <v>#N/A Requesting Data...3608651544</v>
        <stp/>
        <stp>BDP|9805050015797346060</stp>
        <tr r="CW365" s="1"/>
      </tp>
      <tp t="s">
        <v>#N/A N/A</v>
        <stp/>
        <stp>BDP|3019142507079940474</stp>
        <tr r="AQ827" s="1"/>
      </tp>
      <tp t="s">
        <v>#N/A Requesting Data...4169467160</v>
        <stp/>
        <stp>BDP|4032192170298217560</stp>
        <tr r="CT274" s="1"/>
      </tp>
      <tp t="s">
        <v>#N/A N/A</v>
        <stp/>
        <stp>BDP|9917444963354239010</stp>
        <tr r="AQ609" s="1"/>
      </tp>
      <tp t="s">
        <v>#N/A Requesting Data...3517113839</v>
        <stp/>
        <stp>BDP|5247173697330691298</stp>
        <tr r="CU129" s="1"/>
      </tp>
      <tp t="s">
        <v>#N/A Requesting Data...3935326898</v>
        <stp/>
        <stp>BDP|2843695095792157086</stp>
        <tr r="CT620" s="1"/>
      </tp>
      <tp t="s">
        <v>#N/A Requesting Data...3702704862</v>
        <stp/>
        <stp>BDP|7228601735734394998</stp>
        <tr r="CT90" s="1"/>
      </tp>
      <tp t="s">
        <v>#N/A N/A</v>
        <stp/>
        <stp>BDP|6257373049618079611</stp>
        <tr r="AS99" s="1"/>
      </tp>
      <tp t="s">
        <v>#N/A Requesting Data...4112182272</v>
        <stp/>
        <stp>BDP|7524113266189506659</stp>
        <tr r="CR828" s="1"/>
      </tp>
      <tp t="s">
        <v>#N/A N/A</v>
        <stp/>
        <stp>BDP|8794431468175750094</stp>
        <tr r="AR398" s="1"/>
      </tp>
      <tp t="s">
        <v>#N/A N/A</v>
        <stp/>
        <stp>BDP|3979058550838884167</stp>
        <tr r="AQ71" s="1"/>
      </tp>
      <tp t="s">
        <v>#N/A N/A</v>
        <stp/>
        <stp>BDP|4994594099516855136</stp>
        <tr r="AR119" s="1"/>
      </tp>
      <tp t="s">
        <v>#N/A N/A</v>
        <stp/>
        <stp>BDP|3378908218380829415</stp>
        <tr r="AR746" s="1"/>
      </tp>
      <tp t="s">
        <v>#N/A Requesting Data...3604156875</v>
        <stp/>
        <stp>BDP|5451114837318743079</stp>
        <tr r="CW808" s="1"/>
      </tp>
      <tp t="s">
        <v>#N/A Requesting Data...4072284305</v>
        <stp/>
        <stp>BDP|5927970229099058856</stp>
        <tr r="CS646" s="1"/>
      </tp>
      <tp t="s">
        <v>#N/A Requesting Data...4262559186</v>
        <stp/>
        <stp>BDP|2171144490153331640</stp>
        <tr r="CR810" s="1"/>
      </tp>
      <tp t="s">
        <v>#N/A Requesting Data...3985800263</v>
        <stp/>
        <stp>BDP|9504211531441617614</stp>
        <tr r="CR1119" s="1"/>
      </tp>
      <tp t="s">
        <v>#N/A N/A</v>
        <stp/>
        <stp>BDP|6785940356020790502</stp>
        <tr r="AQ1141" s="1"/>
      </tp>
      <tp t="s">
        <v>#N/A N/A</v>
        <stp/>
        <stp>BDP|5979955304763959033</stp>
        <tr r="AR1075" s="1"/>
      </tp>
      <tp t="s">
        <v>#N/A Requesting Data...3574833152</v>
        <stp/>
        <stp>BDP|7747903308092812355</stp>
        <tr r="CT621" s="1"/>
      </tp>
      <tp t="s">
        <v>#N/A Requesting Data...3880533845</v>
        <stp/>
        <stp>BDP|8254837725128421523</stp>
        <tr r="CS1138" s="1"/>
      </tp>
      <tp t="s">
        <v>#N/A Requesting Data...3585351182</v>
        <stp/>
        <stp>BDP|2885834405395489085</stp>
        <tr r="CT504" s="1"/>
      </tp>
      <tp t="s">
        <v>#N/A Requesting Data...3832531147</v>
        <stp/>
        <stp>BDP|5099538304456654932</stp>
        <tr r="CR475" s="1"/>
      </tp>
      <tp t="s">
        <v>#N/A Requesting Data...4098856928</v>
        <stp/>
        <stp>BDP|3939992559297951722</stp>
        <tr r="CV398" s="1"/>
      </tp>
      <tp t="s">
        <v>#N/A Requesting Data...4249905944</v>
        <stp/>
        <stp>BDP|3180364545552295924</stp>
        <tr r="CU373" s="1"/>
      </tp>
      <tp t="s">
        <v>#N/A Requesting Data...4162913010</v>
        <stp/>
        <stp>BDP|9899444533557492695</stp>
        <tr r="CS359" s="1"/>
      </tp>
      <tp t="s">
        <v>#N/A N/A</v>
        <stp/>
        <stp>BDP|9946377529581096658</stp>
        <tr r="AS384" s="1"/>
      </tp>
      <tp t="s">
        <v>#N/A Requesting Data...4271494064</v>
        <stp/>
        <stp>BDP|9848883563298371024</stp>
        <tr r="CT813" s="1"/>
      </tp>
      <tp t="s">
        <v>#N/A N/A</v>
        <stp/>
        <stp>BDP|8499688138571710313</stp>
        <tr r="AQ32" s="1"/>
      </tp>
      <tp t="s">
        <v>#N/A Requesting Data...4082946423</v>
        <stp/>
        <stp>BDP|9542648121485690758</stp>
        <tr r="CR55" s="1"/>
      </tp>
      <tp t="s">
        <v>#N/A N/A</v>
        <stp/>
        <stp>BDP|6864948731711651284</stp>
        <tr r="AR44" s="1"/>
      </tp>
      <tp t="s">
        <v>#N/A Requesting Data...4234053566</v>
        <stp/>
        <stp>BDP|5664289308709672132</stp>
        <tr r="CW803" s="1"/>
      </tp>
      <tp t="s">
        <v>#N/A N/A</v>
        <stp/>
        <stp>BDP|4868907629531706159</stp>
        <tr r="AS1028" s="1"/>
      </tp>
      <tp t="s">
        <v>#N/A N/A</v>
        <stp/>
        <stp>BDP|3487272926758746415</stp>
        <tr r="AQ761" s="1"/>
      </tp>
      <tp t="s">
        <v>#N/A N/A</v>
        <stp/>
        <stp>BDP|3594842456086562711</stp>
        <tr r="AR26" s="1"/>
      </tp>
      <tp t="s">
        <v>#N/A Requesting Data...4106058702</v>
        <stp/>
        <stp>BDP|5283669264068068238</stp>
        <tr r="CW1046" s="1"/>
      </tp>
      <tp t="s">
        <v>#N/A Requesting Data...4145033653</v>
        <stp/>
        <stp>BDP|8605385570394905748</stp>
        <tr r="CU629" s="1"/>
      </tp>
      <tp t="s">
        <v>#N/A Requesting Data...3816332912</v>
        <stp/>
        <stp>BDP|4025542014889602656</stp>
        <tr r="CS332" s="1"/>
      </tp>
      <tp t="s">
        <v>#N/A Requesting Data...3780503758</v>
        <stp/>
        <stp>BDP|3339136610209035531</stp>
        <tr r="CV40" s="1"/>
      </tp>
      <tp t="s">
        <v>#N/A Requesting Data...3675385218</v>
        <stp/>
        <stp>BDP|7850235514518572396</stp>
        <tr r="CT795" s="1"/>
      </tp>
      <tp t="s">
        <v>#N/A N/A</v>
        <stp/>
        <stp>BDP|7241852001255748524</stp>
        <tr r="AQ537" s="1"/>
      </tp>
      <tp t="s">
        <v>#N/A Requesting Data...3992616145</v>
        <stp/>
        <stp>BDP|9952437838273938284</stp>
        <tr r="CW233" s="1"/>
      </tp>
      <tp t="s">
        <v>#N/A N/A</v>
        <stp/>
        <stp>BDP|8629662670012219416</stp>
        <tr r="AQ395" s="1"/>
      </tp>
      <tp t="s">
        <v>#N/A Requesting Data...3900430873</v>
        <stp/>
        <stp>BDP|1429908168867618695</stp>
        <tr r="CV991" s="1"/>
      </tp>
      <tp t="s">
        <v>#N/A Requesting Data...3701263803</v>
        <stp/>
        <stp>BDP|7196346074835485969</stp>
        <tr r="CU819" s="1"/>
      </tp>
      <tp t="s">
        <v>#N/A Requesting Data...3964101537</v>
        <stp/>
        <stp>BDP|7363661890042550534</stp>
        <tr r="CT182" s="1"/>
      </tp>
      <tp t="s">
        <v>#N/A Requesting Data...4161423719</v>
        <stp/>
        <stp>BDP|8573278333730676676</stp>
        <tr r="CU16" s="1"/>
      </tp>
      <tp t="s">
        <v>#N/A Requesting Data...3740000075</v>
        <stp/>
        <stp>BDP|3765020800178468418</stp>
        <tr r="CS790" s="1"/>
      </tp>
      <tp t="s">
        <v>#N/A Requesting Data...3914464712</v>
        <stp/>
        <stp>BDP|4860874059930010662</stp>
        <tr r="CT522" s="1"/>
      </tp>
      <tp t="s">
        <v>#N/A N/A</v>
        <stp/>
        <stp>BDP|6641731691283272468</stp>
        <tr r="AS754" s="1"/>
      </tp>
      <tp t="s">
        <v>#N/A N/A</v>
        <stp/>
        <stp>BDP|4544171652116199915</stp>
        <tr r="AR1024" s="1"/>
      </tp>
      <tp t="s">
        <v>#N/A Requesting Data...3748120409</v>
        <stp/>
        <stp>BDP|4287666781214766120</stp>
        <tr r="CR234" s="1"/>
      </tp>
      <tp t="s">
        <v>#N/A N/A</v>
        <stp/>
        <stp>BDP|8707178504534127252</stp>
        <tr r="AS401" s="1"/>
      </tp>
      <tp t="s">
        <v>#N/A Requesting Data...4068796534</v>
        <stp/>
        <stp>BDP|3596932511716711200</stp>
        <tr r="CV491" s="1"/>
      </tp>
      <tp t="s">
        <v>#N/A Requesting Data...4196801169</v>
        <stp/>
        <stp>BDP|1518974972829216923</stp>
        <tr r="CT965" s="1"/>
      </tp>
      <tp t="s">
        <v>#N/A Requesting Data...4277701301</v>
        <stp/>
        <stp>BDP|9364657194211781855</stp>
        <tr r="CW432" s="1"/>
      </tp>
      <tp t="s">
        <v>#N/A N/A</v>
        <stp/>
        <stp>BDP|8645935819346572996</stp>
        <tr r="AS225" s="1"/>
      </tp>
      <tp t="s">
        <v>#N/A Requesting Data...3793549501</v>
        <stp/>
        <stp>BDP|5466246934298728332</stp>
        <tr r="CS1157" s="1"/>
      </tp>
      <tp t="s">
        <v>#N/A N/A</v>
        <stp/>
        <stp>BDP|9016541259261948744</stp>
        <tr r="AQ918" s="1"/>
      </tp>
      <tp t="s">
        <v>#N/A Requesting Data...3801579175</v>
        <stp/>
        <stp>BDP|8562855076448119073</stp>
        <tr r="CV1023" s="1"/>
      </tp>
      <tp t="s">
        <v>#N/A Requesting Data...4185322420</v>
        <stp/>
        <stp>BDP|3457227534079711457</stp>
        <tr r="CR729" s="1"/>
      </tp>
      <tp t="s">
        <v>#N/A Requesting Data...4094429665</v>
        <stp/>
        <stp>BDP|1552115695652372425</stp>
        <tr r="CW677" s="1"/>
      </tp>
      <tp t="s">
        <v>#N/A Requesting Data...4050019886</v>
        <stp/>
        <stp>BDP|2133226942579815295</stp>
        <tr r="CU979" s="1"/>
      </tp>
      <tp t="s">
        <v>#N/A N/A</v>
        <stp/>
        <stp>BDP|7657476737788440724</stp>
        <tr r="AQ380" s="1"/>
      </tp>
      <tp t="s">
        <v>#N/A N/A</v>
        <stp/>
        <stp>BDP|6039330222581848996</stp>
        <tr r="AQ1112" s="1"/>
      </tp>
      <tp t="s">
        <v>#N/A Requesting Data...3933430200</v>
        <stp/>
        <stp>BDP|3364106553430672864</stp>
        <tr r="CS270" s="1"/>
      </tp>
      <tp t="s">
        <v>#N/A Requesting Data...4108162024</v>
        <stp/>
        <stp>BDP|9541847247663665904</stp>
        <tr r="CS512" s="1"/>
      </tp>
      <tp t="s">
        <v>#N/A N/A</v>
        <stp/>
        <stp>BDP|3808687235788100147</stp>
        <tr r="AR818" s="1"/>
      </tp>
      <tp t="s">
        <v>#N/A N/A</v>
        <stp/>
        <stp>BDP|3672312040912420939</stp>
        <tr r="AQ119" s="1"/>
      </tp>
      <tp t="s">
        <v>#N/A Requesting Data...4112217037</v>
        <stp/>
        <stp>BDP|3468590802358608192</stp>
        <tr r="CW607" s="1"/>
      </tp>
      <tp t="s">
        <v>#N/A Requesting Data...4027680167</v>
        <stp/>
        <stp>BDP|8526509721465211568</stp>
        <tr r="CU983" s="1"/>
      </tp>
      <tp t="s">
        <v>#N/A N/A</v>
        <stp/>
        <stp>BDP|9337129796186607802</stp>
        <tr r="AR1177" s="1"/>
      </tp>
      <tp t="s">
        <v>#N/A N/A</v>
        <stp/>
        <stp>BDP|6133935316616316769</stp>
        <tr r="AR552" s="1"/>
      </tp>
      <tp t="s">
        <v>#N/A N/A</v>
        <stp/>
        <stp>BDP|2758278490650326622</stp>
        <tr r="AQ74" s="1"/>
      </tp>
      <tp t="s">
        <v>#N/A Requesting Data...4171255923</v>
        <stp/>
        <stp>BDP|6976727808907502973</stp>
        <tr r="CV147" s="1"/>
      </tp>
      <tp t="s">
        <v>#N/A N/A</v>
        <stp/>
        <stp>BDP|8147946186784288200</stp>
        <tr r="AQ909" s="1"/>
      </tp>
      <tp t="s">
        <v>#N/A Requesting Data...4008157369</v>
        <stp/>
        <stp>BDP|4326887518820496269</stp>
        <tr r="CT147" s="1"/>
      </tp>
      <tp t="s">
        <v>#N/A N/A</v>
        <stp/>
        <stp>BDP|9141165704901661643</stp>
        <tr r="AS1167" s="1"/>
      </tp>
      <tp t="s">
        <v>#N/A N/A</v>
        <stp/>
        <stp>BDP|1527252598927814214</stp>
        <tr r="AS971" s="1"/>
      </tp>
      <tp t="s">
        <v>#N/A N/A</v>
        <stp/>
        <stp>BDP|2340541757535810890</stp>
        <tr r="AR84" s="1"/>
      </tp>
      <tp t="s">
        <v>#N/A Requesting Data...4137019043</v>
        <stp/>
        <stp>BDP|9449345823974400369</stp>
        <tr r="CV596" s="1"/>
      </tp>
      <tp t="s">
        <v>#N/A N/A</v>
        <stp/>
        <stp>BDP|4502559501026891883</stp>
        <tr r="AS321" s="1"/>
      </tp>
      <tp t="s">
        <v>#N/A Requesting Data...4138286424</v>
        <stp/>
        <stp>BDP|6878911709826249639</stp>
        <tr r="CW453" s="1"/>
      </tp>
      <tp t="s">
        <v>#N/A Requesting Data...3911323476</v>
        <stp/>
        <stp>BDP|7283725829848803506</stp>
        <tr r="CT918" s="1"/>
      </tp>
      <tp t="s">
        <v>#N/A N/A</v>
        <stp/>
        <stp>BDP|8808292366960603309</stp>
        <tr r="AQ318" s="1"/>
      </tp>
      <tp t="s">
        <v>#N/A Requesting Data...4132211563</v>
        <stp/>
        <stp>BDP|9661605804635362506</stp>
        <tr r="CR933" s="1"/>
      </tp>
      <tp t="s">
        <v>#N/A Requesting Data...3929632738</v>
        <stp/>
        <stp>BDP|9559473023580169012</stp>
        <tr r="CR1106" s="1"/>
      </tp>
      <tp t="s">
        <v>#N/A Requesting Data...4006009914</v>
        <stp/>
        <stp>BDP|1447145266229287023</stp>
        <tr r="CT791" s="1"/>
      </tp>
      <tp t="s">
        <v>#N/A N/A</v>
        <stp/>
        <stp>BDP|4023723824617273928</stp>
        <tr r="AR1185" s="1"/>
      </tp>
      <tp t="s">
        <v>#N/A N/A</v>
        <stp/>
        <stp>BDP|8560352402976165251</stp>
        <tr r="AS506" s="1"/>
      </tp>
      <tp t="s">
        <v>#N/A Requesting Data...4205124299</v>
        <stp/>
        <stp>BDP|1750645837552767959</stp>
        <tr r="CW1080" s="1"/>
      </tp>
      <tp t="s">
        <v>#N/A N/A</v>
        <stp/>
        <stp>BDP|4702349187750710053</stp>
        <tr r="AR364" s="1"/>
      </tp>
      <tp t="s">
        <v>#N/A N/A</v>
        <stp/>
        <stp>BDP|6263801133025791700</stp>
        <tr r="AQ666" s="1"/>
      </tp>
      <tp t="s">
        <v>#N/A Requesting Data...4250841723</v>
        <stp/>
        <stp>BDP|3906261672668994120</stp>
        <tr r="CR912" s="1"/>
      </tp>
      <tp t="s">
        <v>#N/A Requesting Data...4213663001</v>
        <stp/>
        <stp>BDP|2727503431073289827</stp>
        <tr r="CR218" s="1"/>
      </tp>
      <tp t="s">
        <v>#N/A N/A</v>
        <stp/>
        <stp>BDP|1115772925442527904</stp>
        <tr r="AR272" s="1"/>
      </tp>
      <tp t="s">
        <v>#N/A Requesting Data...4196043866</v>
        <stp/>
        <stp>BDP|7805959708372630359</stp>
        <tr r="CW635" s="1"/>
      </tp>
      <tp t="s">
        <v>#N/A Requesting Data...4251269241</v>
        <stp/>
        <stp>BDP|2144714891426019575</stp>
        <tr r="CV153" s="1"/>
      </tp>
      <tp t="s">
        <v>#N/A Requesting Data...4055053127</v>
        <stp/>
        <stp>BDP|7954803916226979700</stp>
        <tr r="CU285" s="1"/>
      </tp>
      <tp t="s">
        <v>#N/A Requesting Data...4125454544</v>
        <stp/>
        <stp>BDP|4154461743562372915</stp>
        <tr r="CU36" s="1"/>
      </tp>
      <tp t="s">
        <v>#N/A Requesting Data...4100188833</v>
        <stp/>
        <stp>BDP|4893879757691724797</stp>
        <tr r="CR765" s="1"/>
      </tp>
      <tp t="s">
        <v>#N/A Requesting Data...4116420805</v>
        <stp/>
        <stp>BDP|4643825055003376542</stp>
        <tr r="CW1108" s="1"/>
      </tp>
      <tp t="s">
        <v>#N/A Requesting Data...4253195310</v>
        <stp/>
        <stp>BDP|1226510324131911886</stp>
        <tr r="CR546" s="1"/>
      </tp>
      <tp t="s">
        <v>#N/A N/A</v>
        <stp/>
        <stp>BDP|2126581190058935964</stp>
        <tr r="AS1014" s="1"/>
      </tp>
      <tp t="s">
        <v>#N/A Requesting Data...4173324105</v>
        <stp/>
        <stp>BDP|8133533629369917945</stp>
        <tr r="CT696" s="1"/>
      </tp>
      <tp t="s">
        <v>#N/A N/A</v>
        <stp/>
        <stp>BDP|6371143785096640627</stp>
        <tr r="AQ368" s="1"/>
      </tp>
      <tp t="s">
        <v>#N/A N/A</v>
        <stp/>
        <stp>BDP|5880108390043831165</stp>
        <tr r="AS473" s="1"/>
      </tp>
      <tp t="s">
        <v>#N/A N/A</v>
        <stp/>
        <stp>BDP|8876600729232633110</stp>
        <tr r="AQ101" s="1"/>
      </tp>
      <tp t="s">
        <v>#N/A Requesting Data...4217626243</v>
        <stp/>
        <stp>BDP|8885505403841488384</stp>
        <tr r="CT505" s="1"/>
      </tp>
      <tp t="s">
        <v>#N/A Requesting Data...4205854041</v>
        <stp/>
        <stp>BDP|5024844277593528619</stp>
        <tr r="CU727" s="1"/>
      </tp>
      <tp t="s">
        <v>#N/A Requesting Data...4234964165</v>
        <stp/>
        <stp>BDP|2177678164549351467</stp>
        <tr r="CU88" s="1"/>
      </tp>
      <tp t="s">
        <v>#N/A Requesting Data...4210299156</v>
        <stp/>
        <stp>BDP|8725990272961932820</stp>
        <tr r="CS110" s="1"/>
      </tp>
      <tp t="s">
        <v>#N/A N/A</v>
        <stp/>
        <stp>BDP|3373997817747999335</stp>
        <tr r="AQ1185" s="1"/>
      </tp>
      <tp t="s">
        <v>#N/A N/A</v>
        <stp/>
        <stp>BDP|1299708484525760468</stp>
        <tr r="AQ590" s="1"/>
      </tp>
      <tp t="s">
        <v>#N/A Requesting Data...4132825096</v>
        <stp/>
        <stp>BDP|7233658250858482346</stp>
        <tr r="CW1052" s="1"/>
      </tp>
      <tp t="s">
        <v>#N/A Requesting Data...4217008187</v>
        <stp/>
        <stp>BDP|1175724685922674373</stp>
        <tr r="CS422" s="1"/>
      </tp>
      <tp t="s">
        <v>#N/A Requesting Data...4239884023</v>
        <stp/>
        <stp>BDP|6582037394563047350</stp>
        <tr r="CV461" s="1"/>
      </tp>
      <tp t="s">
        <v>#N/A Requesting Data...4163734975</v>
        <stp/>
        <stp>BDP|3375823865835531761</stp>
        <tr r="CR455" s="1"/>
      </tp>
      <tp t="s">
        <v>#N/A Requesting Data...4151640604</v>
        <stp/>
        <stp>BDP|1810948055801968376</stp>
        <tr r="CV158" s="1"/>
      </tp>
      <tp t="s">
        <v>#N/A Requesting Data...4206030178</v>
        <stp/>
        <stp>BDP|6745709172298781157</stp>
        <tr r="CW675" s="1"/>
      </tp>
      <tp t="s">
        <v>#N/A Requesting Data...4291493867</v>
        <stp/>
        <stp>BDP|6425894568124169332</stp>
        <tr r="CS912" s="1"/>
      </tp>
      <tp t="s">
        <v>#N/A Requesting Data...4201784562</v>
        <stp/>
        <stp>BDP|3654518827013163869</stp>
        <tr r="CT592" s="1"/>
      </tp>
      <tp t="s">
        <v>#N/A N/A</v>
        <stp/>
        <stp>BDP|6836369808469995383</stp>
        <tr r="AR544" s="1"/>
      </tp>
      <tp t="s">
        <v>#N/A N/A</v>
        <stp/>
        <stp>BDP|9675234326273737535</stp>
        <tr r="AQ913" s="1"/>
      </tp>
      <tp t="s">
        <v>#N/A N/A</v>
        <stp/>
        <stp>BDP|1404954237193931781</stp>
        <tr r="AS1021" s="1"/>
      </tp>
      <tp t="s">
        <v>#N/A Requesting Data...4257308226</v>
        <stp/>
        <stp>BDP|7454924323833673077</stp>
        <tr r="CT686" s="1"/>
      </tp>
      <tp t="s">
        <v>#N/A Requesting Data...4218429628</v>
        <stp/>
        <stp>BDP|3038362502986484949</stp>
        <tr r="CU622" s="1"/>
      </tp>
      <tp t="s">
        <v>#N/A N/A</v>
        <stp/>
        <stp>BDP|8478216207822094769</stp>
        <tr r="AS651" s="1"/>
      </tp>
      <tp t="s">
        <v>#N/A N/A</v>
        <stp/>
        <stp>BDP|6056460803395790864</stp>
        <tr r="AS1046" s="1"/>
      </tp>
      <tp t="s">
        <v>#N/A Requesting Data...4278213722</v>
        <stp/>
        <stp>BDP|8580106505564135252</stp>
        <tr r="CS647" s="1"/>
      </tp>
      <tp t="s">
        <v>#N/A N/A</v>
        <stp/>
        <stp>BDP|1445981965338583983</stp>
        <tr r="AR1047" s="1"/>
      </tp>
      <tp t="s">
        <v>#N/A N/A</v>
        <stp/>
        <stp>BDP|4335844852283381521</stp>
        <tr r="AS96" s="1"/>
      </tp>
      <tp t="s">
        <v>#N/A Requesting Data...4236911121</v>
        <stp/>
        <stp>BDP|6184171063966888894</stp>
        <tr r="CT902" s="1"/>
      </tp>
      <tp t="s">
        <v>#N/A Requesting Data...4242828770</v>
        <stp/>
        <stp>BDP|8883737256745057092</stp>
        <tr r="CU89" s="1"/>
      </tp>
      <tp t="s">
        <v>#N/A Requesting Data...4275295112</v>
        <stp/>
        <stp>BDP|7706322298513919109</stp>
        <tr r="CS54" s="1"/>
      </tp>
      <tp t="s">
        <v>#N/A Requesting Data...4273798019</v>
        <stp/>
        <stp>BDP|4511854375262791660</stp>
        <tr r="CT141" s="1"/>
      </tp>
      <tp t="s">
        <v>#N/A Requesting Data...4284786010</v>
        <stp/>
        <stp>BDP|6421824327991661238</stp>
        <tr r="CT105" s="1"/>
      </tp>
      <tp t="s">
        <v>#N/A Requesting Data...4285630928</v>
        <stp/>
        <stp>BDP|4428394288394923484</stp>
        <tr r="CT534" s="1"/>
      </tp>
      <tp t="s">
        <v>#N/A Requesting Data...4291837938</v>
        <stp/>
        <stp>BDP|2325917963745767727</stp>
        <tr r="CS1021" s="1"/>
      </tp>
      <tp t="s">
        <v>#N/A N/A</v>
        <stp/>
        <stp>BDP|6252010527639586259</stp>
        <tr r="AR527" s="1"/>
      </tp>
      <tp t="s">
        <v>#N/A Requesting Data...3869677798</v>
        <stp/>
        <stp>BDP|6654476863322135971</stp>
        <tr r="CU660" s="1"/>
      </tp>
      <tp t="s">
        <v>#N/A Requesting Data...2127220073</v>
        <stp/>
        <stp>BDP|8794397920707959139</stp>
        <tr r="CR1084" s="1"/>
      </tp>
      <tp t="s">
        <v>#N/A Requesting Data...3798396687</v>
        <stp/>
        <stp>BDP|5007655280051136503</stp>
        <tr r="CS377" s="1"/>
      </tp>
      <tp t="s">
        <v>#N/A Requesting Data...3764631423</v>
        <stp/>
        <stp>BDP|7679855934231160222</stp>
        <tr r="CR1194" s="1"/>
      </tp>
      <tp t="s">
        <v>#N/A Requesting Data...886530042</v>
        <stp/>
        <stp>BDP|7523617405486205875</stp>
        <tr r="CW649" s="1"/>
      </tp>
      <tp t="s">
        <v>#N/A N/A</v>
        <stp/>
        <stp>BDP|8520257442040063164</stp>
        <tr r="AQ1017" s="1"/>
      </tp>
      <tp t="s">
        <v>#N/A N/A</v>
        <stp/>
        <stp>BDP|5302141686072527118</stp>
        <tr r="AQ266" s="1"/>
      </tp>
      <tp t="s">
        <v>#N/A Requesting Data...2202497810</v>
        <stp/>
        <stp>BDP|5019942303880293309</stp>
        <tr r="CV44" s="1"/>
      </tp>
      <tp t="s">
        <v>#N/A Requesting Data...2142513508</v>
        <stp/>
        <stp>BDP|2196863920112022522</stp>
        <tr r="CT530" s="1"/>
      </tp>
      <tp t="s">
        <v>#N/A Requesting Data...4048617047</v>
        <stp/>
        <stp>BDP|9178256042132737248</stp>
        <tr r="CS1082" s="1"/>
      </tp>
      <tp t="s">
        <v>#N/A Requesting Data...451989931</v>
        <stp/>
        <stp>BDP|8495217401612272735</stp>
        <tr r="CV364" s="1"/>
      </tp>
      <tp t="s">
        <v>#N/A Requesting Data...1754981513</v>
        <stp/>
        <stp>BDP|6282277404053756837</stp>
        <tr r="CU50" s="1"/>
      </tp>
      <tp t="s">
        <v>#N/A Requesting Data...2625698991</v>
        <stp/>
        <stp>BDP|6698967855436436344</stp>
        <tr r="CW568" s="1"/>
      </tp>
      <tp t="s">
        <v>#N/A N/A</v>
        <stp/>
        <stp>BDP|2409961361643589133</stp>
        <tr r="AR720" s="1"/>
      </tp>
      <tp t="s">
        <v>#N/A Requesting Data...1585186693</v>
        <stp/>
        <stp>BDP|7090141960667003811</stp>
        <tr r="CS957" s="1"/>
      </tp>
      <tp t="s">
        <v>#N/A N/A</v>
        <stp/>
        <stp>BDP|9371042238156280382</stp>
        <tr r="AR278" s="1"/>
      </tp>
      <tp t="s">
        <v>#N/A N/A</v>
        <stp/>
        <stp>BDP|9735916093402850485</stp>
        <tr r="AS377" s="1"/>
      </tp>
      <tp t="s">
        <v>#N/A Requesting Data...2306630017</v>
        <stp/>
        <stp>BDP|4003877892089454342</stp>
        <tr r="CU461" s="1"/>
      </tp>
      <tp t="s">
        <v>#N/A N/A</v>
        <stp/>
        <stp>BDP|4600396153158146583</stp>
        <tr r="AR1175" s="1"/>
      </tp>
      <tp t="s">
        <v>#N/A N/A</v>
        <stp/>
        <stp>BDP|3699153208529770498</stp>
        <tr r="AR588" s="1"/>
      </tp>
      <tp t="s">
        <v>#N/A Requesting Data...3326198859</v>
        <stp/>
        <stp>BDP|6301201629329945065</stp>
        <tr r="CW99" s="1"/>
      </tp>
      <tp t="s">
        <v>#N/A N/A</v>
        <stp/>
        <stp>BDP|7751450393661468406</stp>
        <tr r="AS910" s="1"/>
      </tp>
      <tp t="s">
        <v>#N/A N/A</v>
        <stp/>
        <stp>BDP|5358190349609217640</stp>
        <tr r="AQ921" s="1"/>
      </tp>
      <tp t="s">
        <v>#N/A N/A</v>
        <stp/>
        <stp>BDP|4732510688033970521</stp>
        <tr r="AS723" s="1"/>
      </tp>
      <tp t="s">
        <v>#N/A N/A</v>
        <stp/>
        <stp>BDP|8629813881114242311</stp>
        <tr r="AR589" s="1"/>
      </tp>
      <tp t="s">
        <v>#N/A Requesting Data...4163028016</v>
        <stp/>
        <stp>BDP|9399180670144958478</stp>
        <tr r="CW1180" s="1"/>
      </tp>
      <tp t="s">
        <v>#N/A N/A</v>
        <stp/>
        <stp>BDP|9958519719844211660</stp>
        <tr r="AS416" s="1"/>
      </tp>
      <tp t="s">
        <v>#N/A Requesting Data...998988039</v>
        <stp/>
        <stp>BDP|8573700614620744131</stp>
        <tr r="CU15" s="1"/>
      </tp>
      <tp t="s">
        <v>#N/A N/A</v>
        <stp/>
        <stp>BDP|9117857787327370154</stp>
        <tr r="AR641" s="1"/>
      </tp>
      <tp t="s">
        <v>#N/A Requesting Data...3972639112</v>
        <stp/>
        <stp>BDP|8211707604048709840</stp>
        <tr r="CW366" s="1"/>
      </tp>
    </main>
    <main first="bofaddin.rtdserver">
      <tp t="s">
        <v>#N/A Requesting Data...4091885183</v>
        <stp/>
        <stp>BDP|9649182295301682874</stp>
        <tr r="CU1007" s="1"/>
      </tp>
      <tp t="s">
        <v>#N/A N/A</v>
        <stp/>
        <stp>BDP|9909644310312499435</stp>
        <tr r="AQ392" s="1"/>
      </tp>
      <tp t="s">
        <v>#N/A Requesting Data...1670852533</v>
        <stp/>
        <stp>BDP|2522234641675420999</stp>
        <tr r="CW321" s="1"/>
      </tp>
      <tp t="s">
        <v>#N/A Requesting Data...950060116</v>
        <stp/>
        <stp>BDP|3368548621415811940</stp>
        <tr r="CW1028" s="1"/>
      </tp>
      <tp t="s">
        <v>#N/A Requesting Data...519161373</v>
        <stp/>
        <stp>BDP|8424191307999981899</stp>
        <tr r="CW601" s="1"/>
      </tp>
      <tp t="s">
        <v>#N/A Requesting Data...1174956602</v>
        <stp/>
        <stp>BDP|6785877113484087399</stp>
        <tr r="CW457" s="1"/>
      </tp>
      <tp t="s">
        <v>#N/A Requesting Data...2103466066</v>
        <stp/>
        <stp>BDP|3882952442257403114</stp>
        <tr r="CV1067" s="1"/>
      </tp>
      <tp t="s">
        <v>#N/A N/A</v>
        <stp/>
        <stp>BDP|4877042695630062539</stp>
        <tr r="AS1131" s="1"/>
      </tp>
      <tp t="s">
        <v>#N/A Requesting Data...722221756</v>
        <stp/>
        <stp>BDP|1926389869688271405</stp>
        <tr r="CV325" s="1"/>
      </tp>
      <tp t="s">
        <v>#N/A Requesting Data...3100018289</v>
        <stp/>
        <stp>BDP|2810733316819241550</stp>
        <tr r="CV1136" s="1"/>
      </tp>
      <tp t="s">
        <v>#N/A N/A</v>
        <stp/>
        <stp>BDP|3780783596261538464</stp>
        <tr r="AQ1072" s="1"/>
      </tp>
      <tp t="s">
        <v>#N/A Requesting Data...3541984661</v>
        <stp/>
        <stp>BDP|3948193902762896809</stp>
        <tr r="CV181" s="1"/>
      </tp>
      <tp t="s">
        <v>#N/A N/A</v>
        <stp/>
        <stp>BDP|6442284213914198940</stp>
        <tr r="AS485" s="1"/>
      </tp>
      <tp t="s">
        <v>#N/A Requesting Data...1592958244</v>
        <stp/>
        <stp>BDP|9126729368248927888</stp>
        <tr r="CV609" s="1"/>
      </tp>
      <tp t="s">
        <v>#N/A Requesting Data...1888699229</v>
        <stp/>
        <stp>BDP|3814302186275670525</stp>
        <tr r="CS209" s="1"/>
      </tp>
      <tp t="s">
        <v>#N/A N/A</v>
        <stp/>
        <stp>BDP|8142375948456622125</stp>
        <tr r="AQ349" s="1"/>
      </tp>
      <tp t="s">
        <v>#N/A N/A</v>
        <stp/>
        <stp>BDP|9924224833729303914</stp>
        <tr r="AR491" s="1"/>
      </tp>
      <tp t="s">
        <v>#N/A Requesting Data...2537924415</v>
        <stp/>
        <stp>BDP|9257102054311866446</stp>
        <tr r="CW376" s="1"/>
      </tp>
      <tp t="s">
        <v>#N/A N/A</v>
        <stp/>
        <stp>BDP|7426786786792738277</stp>
        <tr r="AR244" s="1"/>
      </tp>
      <tp t="s">
        <v>#N/A Requesting Data...3240774228</v>
        <stp/>
        <stp>BDP|7528892104243164433</stp>
        <tr r="CW1168" s="1"/>
      </tp>
      <tp t="s">
        <v>#N/A Requesting Data...3624509264</v>
        <stp/>
        <stp>BDP|5598339328329724528</stp>
        <tr r="CS956" s="1"/>
      </tp>
      <tp t="s">
        <v>#N/A Requesting Data...1609606784</v>
        <stp/>
        <stp>BDP|3399474280254777381</stp>
        <tr r="CW807" s="1"/>
      </tp>
      <tp t="s">
        <v>#N/A Requesting Data...3251418136</v>
        <stp/>
        <stp>BDP|5705994126976306005</stp>
        <tr r="CW300" s="1"/>
      </tp>
      <tp t="s">
        <v>#N/A N/A</v>
        <stp/>
        <stp>BDP|7042673074898828605</stp>
        <tr r="AQ728" s="1"/>
      </tp>
      <tp t="s">
        <v>#N/A Requesting Data...859713480</v>
        <stp/>
        <stp>BDP|6589270662733907927</stp>
        <tr r="CR915" s="1"/>
      </tp>
      <tp t="s">
        <v>#N/A Requesting Data...3759664953</v>
        <stp/>
        <stp>BDP|2608203484338837818</stp>
        <tr r="CS808" s="1"/>
      </tp>
      <tp t="s">
        <v>#N/A Requesting Data...3106161840</v>
        <stp/>
        <stp>BDP|8233402620400979608</stp>
        <tr r="CV862" s="1"/>
      </tp>
      <tp t="s">
        <v>#N/A Requesting Data...2610912983</v>
        <stp/>
        <stp>BDP|9567432116924281098</stp>
        <tr r="CT770" s="1"/>
      </tp>
      <tp t="s">
        <v>#N/A N/A</v>
        <stp/>
        <stp>BDP|2400873055693592481</stp>
        <tr r="AR611" s="1"/>
      </tp>
      <tp t="s">
        <v>#N/A Requesting Data...1660128836</v>
        <stp/>
        <stp>BDP|7950437667459727418</stp>
        <tr r="CU934" s="1"/>
      </tp>
      <tp t="s">
        <v>#N/A N/A</v>
        <stp/>
        <stp>BDP|1596755898264641356</stp>
        <tr r="AS885" s="1"/>
      </tp>
      <tp t="s">
        <v>#N/A Requesting Data...1841598206</v>
        <stp/>
        <stp>BDP|3964429495750364661</stp>
        <tr r="CS515" s="1"/>
      </tp>
      <tp t="s">
        <v>#N/A N/A</v>
        <stp/>
        <stp>BDP|3911415400748055736</stp>
        <tr r="AQ1139" s="1"/>
      </tp>
      <tp t="s">
        <v>#N/A Requesting Data...1671295919</v>
        <stp/>
        <stp>BDP|4538432051935896841</stp>
        <tr r="CU952" s="1"/>
      </tp>
      <tp t="s">
        <v>#N/A Requesting Data...2794575759</v>
        <stp/>
        <stp>BDP|8779531696024925804</stp>
        <tr r="CU862" s="1"/>
      </tp>
      <tp t="s">
        <v>#N/A N/A</v>
        <stp/>
        <stp>BDP|6322025759148702343</stp>
        <tr r="AQ643" s="1"/>
      </tp>
      <tp t="s">
        <v>#N/A Requesting Data...2639116793</v>
        <stp/>
        <stp>BDP|3583853929767333618</stp>
        <tr r="CV1132" s="1"/>
      </tp>
      <tp t="s">
        <v>#N/A Requesting Data...1220555608</v>
        <stp/>
        <stp>BDP|7730893571495343577</stp>
        <tr r="CS490" s="1"/>
      </tp>
      <tp t="s">
        <v>#N/A N/A</v>
        <stp/>
        <stp>BDP|5873047656158059012</stp>
        <tr r="AR689" s="1"/>
      </tp>
      <tp t="s">
        <v>#N/A Requesting Data...709570219</v>
        <stp/>
        <stp>BDP|2127946669415385071</stp>
        <tr r="CT469" s="1"/>
      </tp>
      <tp t="s">
        <v>#N/A N/A</v>
        <stp/>
        <stp>BDP|3008903002071823328</stp>
        <tr r="AQ1135" s="1"/>
      </tp>
      <tp t="s">
        <v>#N/A N/A</v>
        <stp/>
        <stp>BDP|6040311999217740378</stp>
        <tr r="AS904" s="1"/>
      </tp>
      <tp t="s">
        <v>#N/A Requesting Data...3333037929</v>
        <stp/>
        <stp>BDP|6708263473623276889</stp>
        <tr r="CU602" s="1"/>
      </tp>
      <tp t="s">
        <v>#N/A Requesting Data...3945908898</v>
        <stp/>
        <stp>BDP|3319283094148306849</stp>
        <tr r="CW546" s="1"/>
      </tp>
      <tp t="s">
        <v>#N/A N/A</v>
        <stp/>
        <stp>BDP|3584040099583667161</stp>
        <tr r="AS683" s="1"/>
      </tp>
      <tp t="s">
        <v>#N/A Requesting Data...3742985675</v>
        <stp/>
        <stp>BDP|5149226938925111927</stp>
        <tr r="CW24" s="1"/>
      </tp>
      <tp t="s">
        <v>#N/A Requesting Data...4058746272</v>
        <stp/>
        <stp>BDP|3662895699953631986</stp>
        <tr r="CU378" s="1"/>
      </tp>
      <tp t="s">
        <v>#N/A Requesting Data...1659717131</v>
        <stp/>
        <stp>BDP|1564349958269565644</stp>
        <tr r="CV506" s="1"/>
      </tp>
      <tp t="s">
        <v>#N/A Requesting Data...2563375638</v>
        <stp/>
        <stp>BDP|8459608122170607483</stp>
        <tr r="CS67" s="1"/>
      </tp>
      <tp t="s">
        <v>#N/A N/A</v>
        <stp/>
        <stp>BDP|8426653953921316296</stp>
        <tr r="AR486" s="1"/>
      </tp>
      <tp t="s">
        <v>#N/A N/A</v>
        <stp/>
        <stp>BDP|5427219623305771891</stp>
        <tr r="AR1026" s="1"/>
      </tp>
      <tp t="s">
        <v>#N/A Requesting Data...2437536456</v>
        <stp/>
        <stp>BDP|2912084379988691565</stp>
        <tr r="CR376" s="1"/>
      </tp>
      <tp t="s">
        <v>#N/A N/A</v>
        <stp/>
        <stp>BDP|7408065831255268992</stp>
        <tr r="AQ829" s="1"/>
      </tp>
      <tp t="s">
        <v>#N/A N/A</v>
        <stp/>
        <stp>BDP|4656396508366733981</stp>
        <tr r="AR1141" s="1"/>
      </tp>
      <tp t="s">
        <v>#N/A N/A</v>
        <stp/>
        <stp>BDP|3712296451144550826</stp>
        <tr r="AQ997" s="1"/>
      </tp>
      <tp t="s">
        <v>#N/A N/A</v>
        <stp/>
        <stp>BDP|9432367440405834326</stp>
        <tr r="AS695" s="1"/>
      </tp>
      <tp t="s">
        <v>#N/A Requesting Data...3198536980</v>
        <stp/>
        <stp>BDP|8133751092658914671</stp>
        <tr r="CT1066" s="1"/>
      </tp>
      <tp t="s">
        <v>#N/A Requesting Data...3209874355</v>
        <stp/>
        <stp>BDP|9132637638595055123</stp>
        <tr r="CU802" s="1"/>
      </tp>
      <tp t="s">
        <v>#N/A N/A</v>
        <stp/>
        <stp>BDP|2454180458186506892</stp>
        <tr r="AQ148" s="1"/>
      </tp>
      <tp t="s">
        <v>#N/A Requesting Data...2701853611</v>
        <stp/>
        <stp>BDP|7155780381908163803</stp>
        <tr r="CU124" s="1"/>
      </tp>
      <tp t="s">
        <v>#N/A N/A</v>
        <stp/>
        <stp>BDP|5860310086343093566</stp>
        <tr r="AR343" s="1"/>
      </tp>
      <tp t="s">
        <v>#N/A N/A</v>
        <stp/>
        <stp>BDP|4405015837657386881</stp>
        <tr r="AR1071" s="1"/>
      </tp>
      <tp t="s">
        <v>#N/A Requesting Data...1070403210</v>
        <stp/>
        <stp>BDP|2969481358518283320</stp>
        <tr r="CV984" s="1"/>
      </tp>
      <tp t="s">
        <v>#N/A N/A</v>
        <stp/>
        <stp>BDP|2860212010030398930</stp>
        <tr r="AS663" s="1"/>
      </tp>
      <tp t="s">
        <v>#N/A Requesting Data...1087278920</v>
        <stp/>
        <stp>BDP|5506232713197869949</stp>
        <tr r="CT994" s="1"/>
      </tp>
      <tp t="s">
        <v>#N/A Requesting Data...3671090266</v>
        <stp/>
        <stp>BDP|9337851914619393181</stp>
        <tr r="CT1086" s="1"/>
      </tp>
      <tp t="s">
        <v>#N/A Requesting Data...3193498419</v>
        <stp/>
        <stp>BDP|5816588158754951984</stp>
        <tr r="CS132" s="1"/>
      </tp>
      <tp t="s">
        <v>#N/A N/A</v>
        <stp/>
        <stp>BDP|7525549289483887198</stp>
        <tr r="AQ903" s="1"/>
      </tp>
      <tp t="s">
        <v>#N/A Requesting Data...1408432545</v>
        <stp/>
        <stp>BDP|8888450955245515445</stp>
        <tr r="CU207" s="1"/>
      </tp>
      <tp t="s">
        <v>#N/A Requesting Data...1931480945</v>
        <stp/>
        <stp>BDP|5454903843155737594</stp>
        <tr r="CW898" s="1"/>
      </tp>
      <tp t="s">
        <v>#N/A Requesting Data...2525819855</v>
        <stp/>
        <stp>BDP|8166221233368848910</stp>
        <tr r="CV385" s="1"/>
      </tp>
      <tp t="s">
        <v>#N/A Requesting Data...2117898926</v>
        <stp/>
        <stp>BDP|9910759694769951689</stp>
        <tr r="CS542" s="1"/>
      </tp>
      <tp t="s">
        <v>#N/A Requesting Data...2597978661</v>
        <stp/>
        <stp>BDP|2674382656049853592</stp>
        <tr r="CU428" s="1"/>
      </tp>
      <tp t="s">
        <v>#N/A Requesting Data...2753901292</v>
        <stp/>
        <stp>BDP|1913806451134200033</stp>
        <tr r="CW588" s="1"/>
      </tp>
      <tp t="s">
        <v>#N/A N/A</v>
        <stp/>
        <stp>BDP|9783430058622693232</stp>
        <tr r="AK1210" s="1"/>
      </tp>
      <tp t="s">
        <v>#N/A Requesting Data...2191040672</v>
        <stp/>
        <stp>BDP|5054193766833722918</stp>
        <tr r="CR468" s="1"/>
      </tp>
      <tp t="s">
        <v>#N/A N/A</v>
        <stp/>
        <stp>BDP|2455047795697428481</stp>
        <tr r="AQ248" s="1"/>
      </tp>
      <tp t="s">
        <v>#N/A Requesting Data...2624181766</v>
        <stp/>
        <stp>BDP|9448858832889267385</stp>
        <tr r="CV517" s="1"/>
      </tp>
      <tp t="s">
        <v>#N/A Requesting Data...1222340772</v>
        <stp/>
        <stp>BDP|4542870577392908151</stp>
        <tr r="CW602" s="1"/>
      </tp>
      <tp t="s">
        <v>#N/A N/A</v>
        <stp/>
        <stp>BDP|8886036935640498349</stp>
        <tr r="AQ456" s="1"/>
      </tp>
      <tp t="s">
        <v>#N/A Requesting Data...1153500625</v>
        <stp/>
        <stp>BDP|4659318599120663662</stp>
        <tr r="CS952" s="1"/>
      </tp>
      <tp t="s">
        <v>#N/A Requesting Data...929593330</v>
        <stp/>
        <stp>BDP|2730002001598179298</stp>
        <tr r="CR698" s="1"/>
      </tp>
      <tp t="s">
        <v>#N/A N/A</v>
        <stp/>
        <stp>BDP|2084793053300400802</stp>
        <tr r="AR130" s="1"/>
      </tp>
      <tp t="s">
        <v>#N/A Requesting Data...2042009809</v>
        <stp/>
        <stp>BDP|5415276891710899643</stp>
        <tr r="CT890" s="1"/>
      </tp>
      <tp t="s">
        <v>#N/A Requesting Data...2926921271</v>
        <stp/>
        <stp>BDP|1282937950780934566</stp>
        <tr r="CW343" s="1"/>
      </tp>
      <tp t="s">
        <v>#N/A Requesting Data...1261303545</v>
        <stp/>
        <stp>BDP|2595065084176022493</stp>
        <tr r="CW594" s="1"/>
      </tp>
      <tp t="s">
        <v>#N/A Requesting Data...2568822219</v>
        <stp/>
        <stp>BDP|8452711775300703098</stp>
        <tr r="CW714" s="1"/>
      </tp>
      <tp t="s">
        <v>#N/A Requesting Data...2446391877</v>
        <stp/>
        <stp>BDP|8245166078645090323</stp>
        <tr r="AM3" s="1"/>
      </tp>
      <tp t="s">
        <v>#N/A N/A</v>
        <stp/>
        <stp>BDP|1504984856696442317</stp>
        <tr r="AQ1149" s="1"/>
      </tp>
      <tp t="s">
        <v>#N/A Requesting Data...1124035895</v>
        <stp/>
        <stp>BDP|8057400478791574234</stp>
        <tr r="CW49" s="1"/>
      </tp>
      <tp t="s">
        <v>#N/A Requesting Data...3901904311</v>
        <stp/>
        <stp>BDP|4809510471486516836</stp>
        <tr r="CT325" s="1"/>
      </tp>
      <tp t="s">
        <v>#N/A N/A</v>
        <stp/>
        <stp>BDP|1977866262383192428</stp>
        <tr r="AP1210" s="1"/>
      </tp>
      <tp t="s">
        <v>#N/A N/A</v>
        <stp/>
        <stp>BDP|2628071069759636504</stp>
        <tr r="AR1127" s="1"/>
      </tp>
      <tp t="s">
        <v>#N/A N/A</v>
        <stp/>
        <stp>BDP|9928293274771905534</stp>
        <tr r="AR607" s="1"/>
      </tp>
      <tp t="s">
        <v>#N/A N/A</v>
        <stp/>
        <stp>BDP|6953199668951604800</stp>
        <tr r="AR922" s="1"/>
      </tp>
      <tp t="s">
        <v>#N/A N/A</v>
        <stp/>
        <stp>BDP|2890923594792485840</stp>
        <tr r="AS36" s="1"/>
      </tp>
      <tp t="s">
        <v>#N/A N/A</v>
        <stp/>
        <stp>BDP|2923727278763867950</stp>
        <tr r="AR556" s="1"/>
      </tp>
      <tp t="s">
        <v>#N/A Requesting Data...3849924049</v>
        <stp/>
        <stp>BDP|7742351553428638196</stp>
        <tr r="CV656" s="1"/>
      </tp>
      <tp t="s">
        <v>#N/A Requesting Data...2336148581</v>
        <stp/>
        <stp>BDP|8895750425516092362</stp>
        <tr r="CW1073" s="1"/>
      </tp>
      <tp t="s">
        <v>#N/A Requesting Data...1454637699</v>
        <stp/>
        <stp>BDP|4041825553211775082</stp>
        <tr r="CR283" s="1"/>
      </tp>
      <tp t="s">
        <v>#N/A Requesting Data...3189965648</v>
        <stp/>
        <stp>BDP|8097804308910255858</stp>
        <tr r="CS503" s="1"/>
      </tp>
      <tp t="s">
        <v>#N/A Requesting Data...2366367779</v>
        <stp/>
        <stp>BDP|8781466528167432127</stp>
        <tr r="CU288" s="1"/>
      </tp>
      <tp t="s">
        <v>#N/A N/A</v>
        <stp/>
        <stp>BDP|4384114086163308686</stp>
        <tr r="AR1001" s="1"/>
      </tp>
      <tp t="s">
        <v>#N/A Requesting Data...3693246717</v>
        <stp/>
        <stp>BDP|3996300184793672343</stp>
        <tr r="CT99" s="1"/>
      </tp>
      <tp t="s">
        <v>#N/A Requesting Data...2867893580</v>
        <stp/>
        <stp>BDP|9766306614445968658</stp>
        <tr r="CV312" s="1"/>
      </tp>
      <tp t="s">
        <v>#N/A N/A</v>
        <stp/>
        <stp>BDP|3357949407287773583</stp>
        <tr r="AR276" s="1"/>
      </tp>
      <tp t="s">
        <v>#N/A N/A</v>
        <stp/>
        <stp>BDP|7602894902994176337</stp>
        <tr r="AQ45" s="1"/>
      </tp>
      <tp t="s">
        <v>#N/A Requesting Data...3860205043</v>
        <stp/>
        <stp>BDP|8716702807862679590</stp>
        <tr r="CS651" s="1"/>
      </tp>
      <tp t="s">
        <v>#N/A Requesting Data...3926661364</v>
        <stp/>
        <stp>BDP|2632892714074540719</stp>
        <tr r="CS238" s="1"/>
      </tp>
      <tp t="s">
        <v>#N/A Requesting Data...3087360920</v>
        <stp/>
        <stp>BDP|9054335942134771297</stp>
        <tr r="CV1181" s="1"/>
      </tp>
      <tp t="s">
        <v>#N/A N/A</v>
        <stp/>
        <stp>BDP|4043804551850883162</stp>
        <tr r="AS599" s="1"/>
      </tp>
      <tp t="s">
        <v>#N/A Requesting Data...2357373798</v>
        <stp/>
        <stp>BDP|1613951234311811200</stp>
        <tr r="CV106" s="1"/>
      </tp>
      <tp t="s">
        <v>#N/A N/A</v>
        <stp/>
        <stp>BDP|9812733278960415188</stp>
        <tr r="AR953" s="1"/>
      </tp>
      <tp t="s">
        <v>#N/A Requesting Data...2534542743</v>
        <stp/>
        <stp>BDP|3341226390041777191</stp>
        <tr r="CW983" s="1"/>
      </tp>
      <tp t="s">
        <v>#N/A Requesting Data...1635335983</v>
        <stp/>
        <stp>BDP|2212572536039452581</stp>
        <tr r="CW1112" s="1"/>
      </tp>
      <tp t="s">
        <v>#N/A N/A</v>
        <stp/>
        <stp>BDP|2965485751572933962</stp>
        <tr r="AS1053" s="1"/>
      </tp>
      <tp t="s">
        <v>#N/A N/A</v>
        <stp/>
        <stp>BDP|9506288777317381364</stp>
        <tr r="AR839" s="1"/>
      </tp>
      <tp t="s">
        <v>#N/A Requesting Data...2310107493</v>
        <stp/>
        <stp>BDP|8200955369456834995</stp>
        <tr r="CU257" s="1"/>
      </tp>
      <tp t="s">
        <v>#N/A N/A</v>
        <stp/>
        <stp>BDP|1916005873438514607</stp>
        <tr r="AR322" s="1"/>
      </tp>
      <tp t="s">
        <v>#N/A Requesting Data...2366191074</v>
        <stp/>
        <stp>BDP|7465429792503898135</stp>
        <tr r="CS1084" s="1"/>
      </tp>
      <tp t="s">
        <v>#N/A N/A</v>
        <stp/>
        <stp>BDP|5857439395992081224</stp>
        <tr r="AS356" s="1"/>
      </tp>
      <tp t="s">
        <v>#N/A Requesting Data...1574830137</v>
        <stp/>
        <stp>BDP|5162580116458589163</stp>
        <tr r="CW31" s="1"/>
      </tp>
      <tp t="s">
        <v>#N/A N/A</v>
        <stp/>
        <stp>BDP|9279551217426888342</stp>
        <tr r="AS1072" s="1"/>
      </tp>
      <tp t="s">
        <v>#N/A Requesting Data...4242326256</v>
        <stp/>
        <stp>BDP|1586600523579345492</stp>
        <tr r="CR937" s="1"/>
      </tp>
      <tp t="s">
        <v>#N/A Requesting Data...2497616017</v>
        <stp/>
        <stp>BDP|8763469549102409203</stp>
        <tr r="CV108" s="1"/>
      </tp>
      <tp t="s">
        <v>#N/A Requesting Data...3139549666</v>
        <stp/>
        <stp>BDP|9381379240294061288</stp>
        <tr r="CS855" s="1"/>
      </tp>
      <tp t="s">
        <v>#N/A N/A</v>
        <stp/>
        <stp>BDP|5283791593636123551</stp>
        <tr r="AR653" s="1"/>
      </tp>
      <tp t="s">
        <v>#N/A Requesting Data...2501629078</v>
        <stp/>
        <stp>BDP|2834872156647118049</stp>
        <tr r="CU571" s="1"/>
      </tp>
      <tp t="s">
        <v>#N/A Requesting Data...2763911231</v>
        <stp/>
        <stp>BDP|4793161884040936504</stp>
        <tr r="CU1147" s="1"/>
      </tp>
      <tp t="s">
        <v>#N/A N/A</v>
        <stp/>
        <stp>BDP|8188001669146170050</stp>
        <tr r="AS474" s="1"/>
      </tp>
      <tp t="s">
        <v>#N/A N/A</v>
        <stp/>
        <stp>BDP|3933847313727094524</stp>
        <tr r="AS667" s="1"/>
      </tp>
      <tp t="s">
        <v>#N/A Requesting Data...1971368840</v>
        <stp/>
        <stp>BDP|8034957919041335939</stp>
        <tr r="CW722" s="1"/>
      </tp>
      <tp t="s">
        <v>#N/A Requesting Data...1733546871</v>
        <stp/>
        <stp>BDP|2438836652225806219</stp>
        <tr r="CV370" s="1"/>
      </tp>
      <tp t="s">
        <v>#N/A Requesting Data...1551083693</v>
        <stp/>
        <stp>BDP|5784427867647933874</stp>
        <tr r="CV1031" s="1"/>
      </tp>
      <tp t="s">
        <v>#N/A N/A</v>
        <stp/>
        <stp>BDP|1792401200414391985</stp>
        <tr r="AQ1176" s="1"/>
      </tp>
      <tp t="s">
        <v>#N/A N/A</v>
        <stp/>
        <stp>BDP|5220058499802175635</stp>
        <tr r="AS1192" s="1"/>
      </tp>
      <tp t="s">
        <v>#N/A Requesting Data...2474026848</v>
        <stp/>
        <stp>BDP|9665430427480882769</stp>
        <tr r="CR22" s="1"/>
      </tp>
      <tp t="s">
        <v>#N/A Requesting Data...2684176477</v>
        <stp/>
        <stp>BDP|7654764291924921548</stp>
        <tr r="CR1150" s="1"/>
      </tp>
      <tp t="s">
        <v>#N/A N/A</v>
        <stp/>
        <stp>BDP|8325372872343929733</stp>
        <tr r="AQ582" s="1"/>
      </tp>
      <tp t="s">
        <v>#N/A Requesting Data...2151138219</v>
        <stp/>
        <stp>BDP|4125188530859298779</stp>
        <tr r="CS982" s="1"/>
      </tp>
      <tp t="s">
        <v>#N/A Requesting Data...2844209450</v>
        <stp/>
        <stp>BDP|8519386023579774850</stp>
        <tr r="CW846" s="1"/>
      </tp>
      <tp t="s">
        <v>#N/A Requesting Data...2966906588</v>
        <stp/>
        <stp>BDP|2726171562318714595</stp>
        <tr r="CV777" s="1"/>
      </tp>
      <tp t="s">
        <v>#N/A Requesting Data...3495014981</v>
        <stp/>
        <stp>BDP|6517831166402433280</stp>
        <tr r="CT996" s="1"/>
      </tp>
      <tp t="s">
        <v>#N/A Requesting Data...2537174913</v>
        <stp/>
        <stp>BDP|9605309724519835969</stp>
        <tr r="CR571" s="1"/>
      </tp>
      <tp t="s">
        <v>#N/A Requesting Data...4154723092</v>
        <stp/>
        <stp>BDP|9780360151613408488</stp>
        <tr r="CV441" s="1"/>
      </tp>
      <tp t="s">
        <v>#N/A Requesting Data...3370775694</v>
        <stp/>
        <stp>BDP|5177839945387900635</stp>
        <tr r="CU450" s="1"/>
      </tp>
      <tp t="s">
        <v>#N/A N/A</v>
        <stp/>
        <stp>BDP|2032365937599590392</stp>
        <tr r="AS720" s="1"/>
      </tp>
      <tp t="s">
        <v>#N/A Requesting Data...1693798382</v>
        <stp/>
        <stp>BDP|4092097473333447832</stp>
        <tr r="CU154" s="1"/>
      </tp>
      <tp t="s">
        <v>#N/A N/A</v>
        <stp/>
        <stp>BDP|4390451630553909826</stp>
        <tr r="AQ1171" s="1"/>
      </tp>
      <tp t="s">
        <v>#N/A N/A</v>
        <stp/>
        <stp>BDP|4066667489344286600</stp>
        <tr r="AS1145" s="1"/>
      </tp>
      <tp t="s">
        <v>#N/A Requesting Data...1723671794</v>
        <stp/>
        <stp>BDP|4943305196132593473</stp>
        <tr r="CS573" s="1"/>
      </tp>
      <tp t="s">
        <v>#N/A Requesting Data...1674172092</v>
        <stp/>
        <stp>BDP|3286956050131224680</stp>
        <tr r="CW400" s="1"/>
      </tp>
      <tp t="s">
        <v>#N/A N/A</v>
        <stp/>
        <stp>BDP|8663696813591300628</stp>
        <tr r="AQ520" s="1"/>
      </tp>
      <tp t="s">
        <v>#N/A Requesting Data...3997898750</v>
        <stp/>
        <stp>BDP|9018680931430480400</stp>
        <tr r="CW816" s="1"/>
      </tp>
      <tp t="s">
        <v>#N/A Requesting Data...2517132366</v>
        <stp/>
        <stp>BDP|8571518671484931615</stp>
        <tr r="CW843" s="1"/>
      </tp>
      <tp t="s">
        <v>#N/A Requesting Data...2383369341</v>
        <stp/>
        <stp>BDP|8827717497759671759</stp>
        <tr r="CR745" s="1"/>
      </tp>
      <tp t="s">
        <v>#N/A N/A</v>
        <stp/>
        <stp>BDP|8278556713685096192</stp>
        <tr r="AS1067" s="1"/>
      </tp>
      <tp t="s">
        <v>#N/A Requesting Data...1728717875</v>
        <stp/>
        <stp>BDP|1270667030745103989</stp>
        <tr r="CU1093" s="1"/>
      </tp>
      <tp t="s">
        <v>#N/A Requesting Data...3280368236</v>
        <stp/>
        <stp>BDP|7510697053249748551</stp>
        <tr r="CR115" s="1"/>
      </tp>
      <tp t="s">
        <v>#N/A Requesting Data...1693733068</v>
        <stp/>
        <stp>BDP|6589618007129732192</stp>
        <tr r="CU115" s="1"/>
      </tp>
      <tp t="s">
        <v>#N/A Requesting Data...2945526478</v>
        <stp/>
        <stp>BDP|8832743875294301471</stp>
        <tr r="CW1079" s="1"/>
      </tp>
      <tp t="s">
        <v>#N/A Requesting Data...3678048577</v>
        <stp/>
        <stp>BDP|8737919989279034828</stp>
        <tr r="CW139" s="1"/>
      </tp>
      <tp t="s">
        <v>#N/A N/A</v>
        <stp/>
        <stp>BDP|1238260509673366831</stp>
        <tr r="AQ652" s="1"/>
      </tp>
      <tp t="s">
        <v>#N/A N/A</v>
        <stp/>
        <stp>BDP|4547364008869784615</stp>
        <tr r="AS1109" s="1"/>
      </tp>
      <tp t="s">
        <v>#N/A Requesting Data...3278665901</v>
        <stp/>
        <stp>BDP|5680517819721280815</stp>
        <tr r="CT746" s="1"/>
      </tp>
      <tp t="s">
        <v>#N/A Requesting Data...2382092527</v>
        <stp/>
        <stp>BDP|9758715853955082685</stp>
        <tr r="CV276" s="1"/>
      </tp>
      <tp t="s">
        <v>#N/A Requesting Data...2664407387</v>
        <stp/>
        <stp>BDP|8873830123638017257</stp>
        <tr r="CS804" s="1"/>
      </tp>
      <tp t="s">
        <v>#N/A Requesting Data...3055460930</v>
        <stp/>
        <stp>BDP|8024499571227380466</stp>
        <tr r="CV368" s="1"/>
      </tp>
      <tp t="s">
        <v>#N/A Requesting Data...2084521063</v>
        <stp/>
        <stp>BDP|9431240909761144257</stp>
        <tr r="CT444" s="1"/>
      </tp>
      <tp t="s">
        <v>#N/A Requesting Data...4291344444</v>
        <stp/>
        <stp>BDP|1533774156558726319</stp>
        <tr r="CV778" s="1"/>
      </tp>
      <tp t="s">
        <v>#N/A N/A</v>
        <stp/>
        <stp>BDP|9190909458395939828</stp>
        <tr r="AR712" s="1"/>
      </tp>
      <tp t="s">
        <v>#N/A Requesting Data...2566299463</v>
        <stp/>
        <stp>BDP|3097914838064224595</stp>
        <tr r="CR317" s="1"/>
      </tp>
      <tp t="s">
        <v>#N/A Requesting Data...4101861295</v>
        <stp/>
        <stp>BDP|2191851336125739470</stp>
        <tr r="CW844" s="1"/>
      </tp>
      <tp t="s">
        <v>#N/A Requesting Data...2125198009</v>
        <stp/>
        <stp>BDP|3514283855829884528</stp>
        <tr r="CU832" s="1"/>
      </tp>
      <tp t="s">
        <v>#N/A N/A</v>
        <stp/>
        <stp>BDP|9187486105454633184</stp>
        <tr r="AR881" s="1"/>
      </tp>
      <tp t="s">
        <v>#N/A Requesting Data...2097275371</v>
        <stp/>
        <stp>BDP|2567333297008208818</stp>
        <tr r="CU984" s="1"/>
      </tp>
      <tp t="s">
        <v>#N/A Requesting Data...3143936847</v>
        <stp/>
        <stp>BDP|1143863370905182349</stp>
        <tr r="CR410" s="1"/>
      </tp>
      <tp t="s">
        <v>#N/A Requesting Data...2286624471</v>
        <stp/>
        <stp>BDP|1620165445274326846</stp>
        <tr r="CR1182" s="1"/>
      </tp>
      <tp t="s">
        <v>#N/A Requesting Data...4238344031</v>
        <stp/>
        <stp>BDP|8477291131256636786</stp>
        <tr r="CR1193" s="1"/>
      </tp>
      <tp t="s">
        <v>#N/A N/A</v>
        <stp/>
        <stp>BDP|8854143254705255185</stp>
        <tr r="AQ343" s="1"/>
      </tp>
      <tp t="s">
        <v>#N/A Requesting Data...4107357868</v>
        <stp/>
        <stp>BDP|1154560274268139305</stp>
        <tr r="CW21" s="1"/>
      </tp>
      <tp t="s">
        <v>#N/A N/A</v>
        <stp/>
        <stp>BDP|7166050604507282808</stp>
        <tr r="AQ1187" s="1"/>
      </tp>
      <tp t="s">
        <v>#N/A N/A</v>
        <stp/>
        <stp>BDP|1849887769411800634</stp>
        <tr r="AQ1013" s="1"/>
      </tp>
      <tp t="s">
        <v>#N/A Requesting Data...3774135051</v>
        <stp/>
        <stp>BDP|3114300780060667052</stp>
        <tr r="CT982" s="1"/>
      </tp>
      <tp t="s">
        <v>#N/A Requesting Data...2673194220</v>
        <stp/>
        <stp>BDP|9959630567669746883</stp>
        <tr r="CR1034" s="1"/>
      </tp>
      <tp t="s">
        <v>#N/A Requesting Data...2410571682</v>
        <stp/>
        <stp>BDP|8202861398147765691</stp>
        <tr r="CR24" s="1"/>
      </tp>
      <tp t="s">
        <v>#N/A N/A</v>
        <stp/>
        <stp>BDP|9759906996593665257</stp>
        <tr r="AS659" s="1"/>
      </tp>
      <tp t="s">
        <v>#N/A N/A</v>
        <stp/>
        <stp>BDP|4978983055545242542</stp>
        <tr r="AS928" s="1"/>
      </tp>
      <tp t="s">
        <v>#N/A N/A</v>
        <stp/>
        <stp>BDP|9121198801021991125</stp>
        <tr r="AQ382" s="1"/>
      </tp>
      <tp t="s">
        <v>#N/A Requesting Data...2667364299</v>
        <stp/>
        <stp>BDP|8180811654154732900</stp>
        <tr r="CW801" s="1"/>
      </tp>
      <tp t="s">
        <v>#N/A N/A</v>
        <stp/>
        <stp>BDP|3306841271997222371</stp>
        <tr r="AS933" s="1"/>
      </tp>
      <tp t="s">
        <v>#N/A Requesting Data...3770841433</v>
        <stp/>
        <stp>BDP|9181664965728482958</stp>
        <tr r="CR874" s="1"/>
      </tp>
      <tp t="s">
        <v>#N/A N/A</v>
        <stp/>
        <stp>BDP|5062754186461929399</stp>
        <tr r="AR16" s="1"/>
      </tp>
      <tp t="s">
        <v>#N/A N/A</v>
        <stp/>
        <stp>BDP|6553641778968950734</stp>
        <tr r="AS883" s="1"/>
      </tp>
      <tp t="s">
        <v>#N/A N/A</v>
        <stp/>
        <stp>BDP|6820912657286465498</stp>
        <tr r="AR1191" s="1"/>
      </tp>
      <tp t="s">
        <v>#N/A N/A</v>
        <stp/>
        <stp>BDP|5489134615244551944</stp>
        <tr r="AS844" s="1"/>
      </tp>
      <tp t="s">
        <v>#N/A Requesting Data...1881318526</v>
        <stp/>
        <stp>BDP|5260930250329391812</stp>
        <tr r="CS675" s="1"/>
      </tp>
      <tp t="s">
        <v>#N/A N/A</v>
        <stp/>
        <stp>BDP|9795531432480158747</stp>
        <tr r="AS1205" s="1"/>
      </tp>
      <tp t="s">
        <v>#N/A Requesting Data...3717220157</v>
        <stp/>
        <stp>BDP|1354738779790236987</stp>
        <tr r="CR323" s="1"/>
      </tp>
      <tp t="s">
        <v>#N/A Requesting Data...3550702578</v>
        <stp/>
        <stp>BDP|7034942946817504547</stp>
        <tr r="CR636" s="1"/>
      </tp>
      <tp t="s">
        <v>#N/A Requesting Data...3251659235</v>
        <stp/>
        <stp>BDP|3375605364752564912</stp>
        <tr r="CS251" s="1"/>
      </tp>
      <tp t="s">
        <v>#N/A Requesting Data...4149260279</v>
        <stp/>
        <stp>BDP|9479791611050856772</stp>
        <tr r="CT188" s="1"/>
      </tp>
      <tp t="s">
        <v>#N/A Requesting Data...3653846658</v>
        <stp/>
        <stp>BDP|9606051537365435731</stp>
        <tr r="CU439" s="1"/>
      </tp>
      <tp t="s">
        <v>#N/A N/A</v>
        <stp/>
        <stp>BDP|7552504197530472353</stp>
        <tr r="AS403" s="1"/>
      </tp>
      <tp t="s">
        <v>#N/A N/A</v>
        <stp/>
        <stp>BDP|7589535387512586070</stp>
        <tr r="AQ261" s="1"/>
      </tp>
      <tp t="s">
        <v>#N/A Requesting Data...4078399662</v>
        <stp/>
        <stp>BDP|5292186965709884340</stp>
        <tr r="CW820" s="1"/>
      </tp>
      <tp t="s">
        <v>#N/A Requesting Data...3011737168</v>
        <stp/>
        <stp>BDP|7064214092704620064</stp>
        <tr r="CV1078" s="1"/>
      </tp>
      <tp t="s">
        <v>#N/A Requesting Data...3738856227</v>
        <stp/>
        <stp>BDP|6437142684504004377</stp>
        <tr r="CW994" s="1"/>
      </tp>
      <tp t="s">
        <v>#N/A Requesting Data...3656426675</v>
        <stp/>
        <stp>BDP|3936067427051321885</stp>
        <tr r="CW503" s="1"/>
      </tp>
      <tp t="s">
        <v>#N/A N/A</v>
        <stp/>
        <stp>BDP|4962695592030041312</stp>
        <tr r="AS412" s="1"/>
      </tp>
      <tp t="s">
        <v>#N/A Requesting Data...3395332211</v>
        <stp/>
        <stp>BDP|3431843037258373870</stp>
        <tr r="CU1191" s="1"/>
      </tp>
      <tp t="s">
        <v>#N/A Requesting Data...2886715666</v>
        <stp/>
        <stp>BDP|9771334076142745763</stp>
        <tr r="CS123" s="1"/>
      </tp>
      <tp t="s">
        <v>#N/A Requesting Data...1994839489</v>
        <stp/>
        <stp>BDP|1721451162692437973</stp>
        <tr r="CU260" s="1"/>
      </tp>
      <tp t="s">
        <v>#N/A Requesting Data...4149243438</v>
        <stp/>
        <stp>BDP|2414801020094154460</stp>
        <tr r="CT613" s="1"/>
      </tp>
      <tp t="s">
        <v>#N/A Requesting Data...4186517457</v>
        <stp/>
        <stp>BDP|4909831075143570093</stp>
        <tr r="CU345" s="1"/>
      </tp>
      <tp t="s">
        <v>#N/A N/A</v>
        <stp/>
        <stp>BDP|5015803547204700537</stp>
        <tr r="AQ329" s="1"/>
      </tp>
      <tp t="s">
        <v>#N/A Requesting Data...3988201741</v>
        <stp/>
        <stp>BDP|7366348467143017939</stp>
        <tr r="CW1003" s="1"/>
      </tp>
      <tp t="s">
        <v>#N/A Requesting Data...1979167770</v>
        <stp/>
        <stp>BDP|9653145350086170300</stp>
        <tr r="CW1118" s="1"/>
      </tp>
      <tp t="s">
        <v>#N/A N/A</v>
        <stp/>
        <stp>BDP|9033532240022316209</stp>
        <tr r="AR375" s="1"/>
      </tp>
      <tp t="s">
        <v>#N/A Requesting Data...2759684333</v>
        <stp/>
        <stp>BDP|2202839117555618604</stp>
        <tr r="CW692" s="1"/>
      </tp>
      <tp t="s">
        <v>#N/A Requesting Data...2619031932</v>
        <stp/>
        <stp>BDP|1240547666808267225</stp>
        <tr r="CV1094" s="1"/>
      </tp>
      <tp t="s">
        <v>#N/A N/A</v>
        <stp/>
        <stp>BDP|7389602205260762916</stp>
        <tr r="AQ203" s="1"/>
      </tp>
      <tp t="s">
        <v>#N/A N/A</v>
        <stp/>
        <stp>BDP|8497317170686437213</stp>
        <tr r="AS760" s="1"/>
      </tp>
      <tp t="s">
        <v>#N/A N/A</v>
        <stp/>
        <stp>BDP|1430818678726850052</stp>
        <tr r="AS301" s="1"/>
      </tp>
      <tp t="s">
        <v>#N/A Requesting Data...3072590995</v>
        <stp/>
        <stp>BDP|1760909683341050942</stp>
        <tr r="CR450" s="1"/>
      </tp>
      <tp t="s">
        <v>#N/A Requesting Data...4073846705</v>
        <stp/>
        <stp>BDP|9142025957504218068</stp>
        <tr r="CV193" s="1"/>
      </tp>
      <tp t="s">
        <v>#N/A Requesting Data...4261701513</v>
        <stp/>
        <stp>BDP|6731584399936554434</stp>
        <tr r="CU936" s="1"/>
      </tp>
      <tp t="s">
        <v>#N/A Requesting Data...4108932111</v>
        <stp/>
        <stp>BDP|1485826421835315648</stp>
        <tr r="CW542" s="1"/>
      </tp>
      <tp t="s">
        <v>#N/A N/A</v>
        <stp/>
        <stp>BDP|2872353577979881724</stp>
        <tr r="AQ624" s="1"/>
      </tp>
      <tp t="s">
        <v>#N/A Requesting Data...2141672271</v>
        <stp/>
        <stp>BDP|9889541666325920738</stp>
        <tr r="CR855" s="1"/>
      </tp>
      <tp t="s">
        <v>#N/A Requesting Data...3500714796</v>
        <stp/>
        <stp>BDP|4087061602575698925</stp>
        <tr r="CS221" s="1"/>
      </tp>
      <tp t="s">
        <v>#N/A Requesting Data...2298674745</v>
        <stp/>
        <stp>BDP|7020439966889557404</stp>
        <tr r="CR1096" s="1"/>
      </tp>
      <tp t="s">
        <v>#N/A Requesting Data...3278155389</v>
        <stp/>
        <stp>BDP|6145603971779275625</stp>
        <tr r="CW655" s="1"/>
      </tp>
      <tp t="s">
        <v>#N/A Requesting Data...3426791759</v>
        <stp/>
        <stp>BDP|5831294296550413636</stp>
        <tr r="CW1054" s="1"/>
      </tp>
      <tp t="s">
        <v>#N/A Requesting Data...3358607161</v>
        <stp/>
        <stp>BDP|3652153835648622107</stp>
        <tr r="CR196" s="1"/>
      </tp>
      <tp t="s">
        <v>#N/A Requesting Data...3131622081</v>
        <stp/>
        <stp>BDP|3113285310171068996</stp>
        <tr r="CV1029" s="1"/>
      </tp>
      <tp t="s">
        <v>#N/A Requesting Data...2536919800</v>
        <stp/>
        <stp>BDP|3653376439352141990</stp>
        <tr r="CS224" s="1"/>
      </tp>
      <tp t="s">
        <v>#N/A Requesting Data...2150280124</v>
        <stp/>
        <stp>BDP|1128983549263036707</stp>
        <tr r="CV739" s="1"/>
      </tp>
      <tp t="s">
        <v>#N/A Requesting Data...4072267173</v>
        <stp/>
        <stp>BDP|5670361050579128208</stp>
        <tr r="CV1120" s="1"/>
      </tp>
      <tp t="s">
        <v>#N/A Requesting Data...3041454169</v>
        <stp/>
        <stp>BDP|8564371478744245099</stp>
        <tr r="CU614" s="1"/>
      </tp>
      <tp t="s">
        <v>#N/A Requesting Data...4057938758</v>
        <stp/>
        <stp>BDP|8040388006177661497</stp>
        <tr r="CW98" s="1"/>
      </tp>
      <tp t="s">
        <v>#N/A Requesting Data...3198436139</v>
        <stp/>
        <stp>BDP|3010850677856674252</stp>
        <tr r="CV1183" s="1"/>
      </tp>
      <tp t="s">
        <v>#N/A Requesting Data...3978346252</v>
        <stp/>
        <stp>BDP|6100339300228550562</stp>
        <tr r="CS514" s="1"/>
      </tp>
      <tp t="s">
        <v>#N/A N/A</v>
        <stp/>
        <stp>BDP|3020404434308696430</stp>
        <tr r="AR268" s="1"/>
      </tp>
      <tp t="s">
        <v>#N/A Requesting Data...2332816926</v>
        <stp/>
        <stp>BDP|8080312033829298917</stp>
        <tr r="CT757" s="1"/>
      </tp>
      <tp t="s">
        <v>#N/A Requesting Data...2834047811</v>
        <stp/>
        <stp>BDP|1258613303226085913</stp>
        <tr r="CR161" s="1"/>
      </tp>
      <tp t="s">
        <v>#N/A N/A</v>
        <stp/>
        <stp>BDP|3596651928328826716</stp>
        <tr r="AS819" s="1"/>
      </tp>
      <tp t="s">
        <v>#N/A Requesting Data...2728703296</v>
        <stp/>
        <stp>BDP|1016844064893657476</stp>
        <tr r="CS696" s="1"/>
      </tp>
      <tp t="s">
        <v>#N/A Requesting Data...2692286166</v>
        <stp/>
        <stp>BDP|9403506165532330031</stp>
        <tr r="CW1107" s="1"/>
      </tp>
      <tp t="s">
        <v>#N/A N/A</v>
        <stp/>
        <stp>BDP|9167902994540486108</stp>
        <tr r="AQ764" s="1"/>
      </tp>
      <tp t="s">
        <v>#N/A Requesting Data...2891423451</v>
        <stp/>
        <stp>BDP|3350525073548169123</stp>
        <tr r="CV1179" s="1"/>
      </tp>
      <tp t="s">
        <v>#N/A N/A</v>
        <stp/>
        <stp>BDP|6389918476534303465</stp>
        <tr r="AR559" s="1"/>
      </tp>
      <tp t="s">
        <v>#N/A Requesting Data...3905874594</v>
        <stp/>
        <stp>BDP|4035904410192153603</stp>
        <tr r="CT1115" s="1"/>
      </tp>
      <tp t="s">
        <v>#N/A Requesting Data...2920578852</v>
        <stp/>
        <stp>BDP|7086933376612266368</stp>
        <tr r="CT258" s="1"/>
      </tp>
      <tp t="s">
        <v>#N/A Requesting Data...2305216478</v>
        <stp/>
        <stp>BDP|3959786558689949013</stp>
        <tr r="CU883" s="1"/>
      </tp>
      <tp t="s">
        <v>#N/A Requesting Data...3702103168</v>
        <stp/>
        <stp>BDP|8490719363010726107</stp>
        <tr r="BF3" s="1"/>
      </tp>
      <tp t="s">
        <v>#N/A N/A</v>
        <stp/>
        <stp>BDP|9176413535276540017</stp>
        <tr r="AS21" s="1"/>
      </tp>
      <tp t="s">
        <v>#N/A Requesting Data...3899057893</v>
        <stp/>
        <stp>BDP|8524440204642122653</stp>
        <tr r="CU163" s="1"/>
      </tp>
      <tp t="s">
        <v>#N/A N/A</v>
        <stp/>
        <stp>BDP|6272662460428278673</stp>
        <tr r="AR817" s="1"/>
      </tp>
      <tp t="s">
        <v>#N/A N/A</v>
        <stp/>
        <stp>BDP|7673151441333395908</stp>
        <tr r="AR1129" s="1"/>
      </tp>
      <tp t="s">
        <v>#N/A Requesting Data...3725688893</v>
        <stp/>
        <stp>BDP|4745010594565516067</stp>
        <tr r="CR331" s="1"/>
      </tp>
      <tp t="s">
        <v>#N/A Requesting Data...2689104860</v>
        <stp/>
        <stp>BDP|2554925955901090737</stp>
        <tr r="CU1037" s="1"/>
      </tp>
      <tp t="s">
        <v>#N/A Requesting Data...4072073340</v>
        <stp/>
        <stp>BDP|7298653284497263671</stp>
        <tr r="CR228" s="1"/>
      </tp>
      <tp t="s">
        <v>#N/A Requesting Data...3994185212</v>
        <stp/>
        <stp>BDP|6122306342121546809</stp>
        <tr r="CS587" s="1"/>
      </tp>
      <tp t="s">
        <v>#N/A Requesting Data...4203750401</v>
        <stp/>
        <stp>BDP|7805899776455552540</stp>
        <tr r="CR674" s="1"/>
      </tp>
      <tp t="s">
        <v>#N/A Requesting Data...2348612919</v>
        <stp/>
        <stp>BDP|3500255797478711868</stp>
        <tr r="CT471" s="1"/>
      </tp>
      <tp t="s">
        <v>#N/A N/A</v>
        <stp/>
        <stp>BDP|8912027162026849078</stp>
        <tr r="AQ746" s="1"/>
      </tp>
      <tp t="s">
        <v>#N/A Requesting Data...3585639573</v>
        <stp/>
        <stp>BDP|5520490458654707858</stp>
        <tr r="CW637" s="1"/>
      </tp>
      <tp t="s">
        <v>#N/A Requesting Data...4236522809</v>
        <stp/>
        <stp>BDP|7334055117517469939</stp>
        <tr r="CW774" s="1"/>
      </tp>
      <tp t="s">
        <v>#N/A Requesting Data...3306923786</v>
        <stp/>
        <stp>BDP|8010411966991758363</stp>
        <tr r="CV321" s="1"/>
      </tp>
      <tp t="s">
        <v>#N/A N/A</v>
        <stp/>
        <stp>BDP|8401378216727175529</stp>
        <tr r="AS284" s="1"/>
      </tp>
      <tp t="s">
        <v>#N/A Requesting Data...3224012381</v>
        <stp/>
        <stp>BDP|9169502458081934066</stp>
        <tr r="CT191" s="1"/>
      </tp>
      <tp t="s">
        <v>#N/A Requesting Data...2812249728</v>
        <stp/>
        <stp>BDP|5653599031919039287</stp>
        <tr r="CS138" s="1"/>
      </tp>
      <tp t="s">
        <v>#N/A N/A</v>
        <stp/>
        <stp>BDP|4239263686351716732</stp>
        <tr r="AS841" s="1"/>
      </tp>
      <tp t="s">
        <v>#N/A Requesting Data...3256104401</v>
        <stp/>
        <stp>BDP|4463151482511609431</stp>
        <tr r="CT1050" s="1"/>
      </tp>
      <tp t="s">
        <v>#N/A Requesting Data...3475818979</v>
        <stp/>
        <stp>BDP|8010370569445173090</stp>
        <tr r="CU294" s="1"/>
      </tp>
      <tp t="s">
        <v>#N/A Requesting Data...3436374390</v>
        <stp/>
        <stp>BDP|8225728334824596079</stp>
        <tr r="CU915" s="1"/>
      </tp>
      <tp t="s">
        <v>#N/A N/A</v>
        <stp/>
        <stp>BDP|1908049499987030726</stp>
        <tr r="AR600" s="1"/>
      </tp>
      <tp t="s">
        <v>#N/A N/A</v>
        <stp/>
        <stp>BDP|4960446977609472684</stp>
        <tr r="AS1056" s="1"/>
      </tp>
      <tp t="s">
        <v>#N/A N/A</v>
        <stp/>
        <stp>BDP|4974804458941389046</stp>
        <tr r="AR34" s="1"/>
      </tp>
      <tp t="s">
        <v>#N/A Requesting Data...4128344142</v>
        <stp/>
        <stp>BDP|1741443470688057250</stp>
        <tr r="CW1157" s="1"/>
      </tp>
      <tp t="s">
        <v>#N/A N/A</v>
        <stp/>
        <stp>BDP|7673814505851092645</stp>
        <tr r="AS531" s="1"/>
      </tp>
      <tp t="s">
        <v>#N/A Requesting Data...3988815332</v>
        <stp/>
        <stp>BDP|1718106843195381905</stp>
        <tr r="CT341" s="1"/>
      </tp>
      <tp t="s">
        <v>#N/A Requesting Data...2947549499</v>
        <stp/>
        <stp>BDP|7814782647964136814</stp>
        <tr r="CV652" s="1"/>
      </tp>
      <tp t="s">
        <v>#N/A N/A</v>
        <stp/>
        <stp>BDP|9686772917293469453</stp>
        <tr r="AQ563" s="1"/>
      </tp>
      <tp t="s">
        <v>#N/A Requesting Data...3532602249</v>
        <stp/>
        <stp>BDP|8339837899259687882</stp>
        <tr r="CV1051" s="1"/>
      </tp>
      <tp t="s">
        <v>#N/A N/A</v>
        <stp/>
        <stp>BDP|7808938232975668088</stp>
        <tr r="AS820" s="1"/>
      </tp>
      <tp t="s">
        <v>#N/A Requesting Data...3744383714</v>
        <stp/>
        <stp>BDP|4398939535466435068</stp>
        <tr r="CT130" s="1"/>
      </tp>
      <tp t="s">
        <v>#N/A N/A</v>
        <stp/>
        <stp>BDP|3818557433595889815</stp>
        <tr r="AR452" s="1"/>
      </tp>
      <tp t="s">
        <v>#N/A N/A</v>
        <stp/>
        <stp>BDP|3976162349459336723</stp>
        <tr r="AR620" s="1"/>
      </tp>
      <tp t="s">
        <v>#N/A N/A</v>
        <stp/>
        <stp>BDP|4414725210678365224</stp>
        <tr r="AS670" s="1"/>
      </tp>
      <tp t="s">
        <v>#N/A Requesting Data...3803395737</v>
        <stp/>
        <stp>BDP|6147433724071541943</stp>
        <tr r="CV1098" s="1"/>
      </tp>
      <tp t="s">
        <v>#N/A N/A</v>
        <stp/>
        <stp>BDP|9186629169705410494</stp>
        <tr r="AR351" s="1"/>
      </tp>
      <tp t="s">
        <v>#N/A N/A</v>
        <stp/>
        <stp>BDP|1636996510681923012</stp>
        <tr r="AS1179" s="1"/>
      </tp>
      <tp t="s">
        <v>#N/A N/A</v>
        <stp/>
        <stp>BDP|7034719654189210409</stp>
        <tr r="AS901" s="1"/>
      </tp>
      <tp t="s">
        <v>#N/A Requesting Data...2896081121</v>
        <stp/>
        <stp>BDP|3778582918177606866</stp>
        <tr r="CR1026" s="1"/>
      </tp>
      <tp t="s">
        <v>#N/A N/A</v>
        <stp/>
        <stp>BDP|2529159966898311526</stp>
        <tr r="AR91" s="1"/>
      </tp>
      <tp t="s">
        <v>#N/A Requesting Data...2825778570</v>
        <stp/>
        <stp>BDP|4071644191163740050</stp>
        <tr r="CT788" s="1"/>
      </tp>
      <tp t="s">
        <v>#N/A N/A</v>
        <stp/>
        <stp>BDP|7031058822525499841</stp>
        <tr r="AS458" s="1"/>
      </tp>
      <tp t="s">
        <v>#N/A Requesting Data...3326382132</v>
        <stp/>
        <stp>BDP|9476557586538443478</stp>
        <tr r="CS959" s="1"/>
      </tp>
      <tp t="s">
        <v>#N/A Requesting Data...2693758830</v>
        <stp/>
        <stp>BDP|2974412410428893740</stp>
        <tr r="CU394" s="1"/>
      </tp>
      <tp t="s">
        <v>#N/A Requesting Data...2632259248</v>
        <stp/>
        <stp>BDP|4890778714563784987</stp>
        <tr r="CU1122" s="1"/>
      </tp>
      <tp t="s">
        <v>#N/A Requesting Data...3700118543</v>
        <stp/>
        <stp>BDP|3993234893137963741</stp>
        <tr r="CW112" s="1"/>
      </tp>
      <tp t="s">
        <v>#N/A Requesting Data...2637853058</v>
        <stp/>
        <stp>BDP|2648625344831524916</stp>
        <tr r="CV691" s="1"/>
      </tp>
      <tp t="s">
        <v>#N/A N/A</v>
        <stp/>
        <stp>BDP|5369099610535702997</stp>
        <tr r="AS1137" s="1"/>
      </tp>
      <tp t="s">
        <v>#N/A N/A</v>
        <stp/>
        <stp>BDP|8295145063526232135</stp>
        <tr r="AR437" s="1"/>
      </tp>
      <tp t="s">
        <v>#N/A Requesting Data...3641701794</v>
        <stp/>
        <stp>BDP|3644428195262147444</stp>
        <tr r="CR482" s="1"/>
      </tp>
      <tp t="s">
        <v>#N/A Requesting Data...3624380520</v>
        <stp/>
        <stp>BDP|9120587745874926411</stp>
        <tr r="CU100" s="1"/>
      </tp>
      <tp t="s">
        <v>#N/A N/A</v>
        <stp/>
        <stp>BDP|9178872869976946929</stp>
        <tr r="AQ648" s="1"/>
      </tp>
      <tp t="s">
        <v>#N/A N/A</v>
        <stp/>
        <stp>BDP|7428503574208137551</stp>
        <tr r="AS1020" s="1"/>
      </tp>
      <tp t="s">
        <v>#N/A Requesting Data...3111397039</v>
        <stp/>
        <stp>BDP|9807709447975990729</stp>
        <tr r="CR784" s="1"/>
      </tp>
      <tp t="s">
        <v>#N/A Requesting Data...3625799662</v>
        <stp/>
        <stp>BDP|3396418193623320565</stp>
        <tr r="CT46" s="1"/>
      </tp>
      <tp t="s">
        <v>#N/A Requesting Data...2629665460</v>
        <stp/>
        <stp>BDP|1563164362089146746</stp>
        <tr r="CU162" s="1"/>
      </tp>
      <tp t="s">
        <v>#N/A N/A</v>
        <stp/>
        <stp>BDP|4721524350399059513</stp>
        <tr r="AS632" s="1"/>
      </tp>
      <tp t="s">
        <v>#N/A Requesting Data...3138492126</v>
        <stp/>
        <stp>BDP|2529089302453981924</stp>
        <tr r="CR312" s="1"/>
      </tp>
      <tp t="s">
        <v>#N/A N/A</v>
        <stp/>
        <stp>BDP|8004447521086111005</stp>
        <tr r="AS884" s="1"/>
      </tp>
      <tp t="s">
        <v>#N/A Requesting Data...2696164480</v>
        <stp/>
        <stp>BDP|6647758559564722899</stp>
        <tr r="CV642" s="1"/>
      </tp>
      <tp t="s">
        <v>#N/A N/A</v>
        <stp/>
        <stp>BDP|9868333514827292496</stp>
        <tr r="AS1174" s="1"/>
      </tp>
      <tp t="s">
        <v>#N/A N/A</v>
        <stp/>
        <stp>BDP|8140963782661851091</stp>
        <tr r="AQ393" s="1"/>
      </tp>
      <tp t="s">
        <v>#N/A Requesting Data...3303311008</v>
        <stp/>
        <stp>BDP|3548398730658877308</stp>
        <tr r="CW622" s="1"/>
      </tp>
      <tp t="s">
        <v>#N/A N/A</v>
        <stp/>
        <stp>BDP|7363983813777907057</stp>
        <tr r="AS657" s="1"/>
      </tp>
      <tp t="s">
        <v>#N/A N/A</v>
        <stp/>
        <stp>BDP|2151463100137721941</stp>
        <tr r="AS1079" s="1"/>
      </tp>
      <tp t="s">
        <v>#N/A Requesting Data...3124876688</v>
        <stp/>
        <stp>BDP|8175242261112954695</stp>
        <tr r="CR397" s="1"/>
      </tp>
      <tp t="s">
        <v>#N/A N/A</v>
        <stp/>
        <stp>BDP|3191373296738608929</stp>
        <tr r="AS1016" s="1"/>
      </tp>
      <tp t="s">
        <v>#N/A Requesting Data...3759505545</v>
        <stp/>
        <stp>BDP|5077984702390939474</stp>
        <tr r="CU639" s="1"/>
      </tp>
      <tp t="s">
        <v>#N/A N/A</v>
        <stp/>
        <stp>BDP|4281260978800124994</stp>
        <tr r="AQ979" s="1"/>
      </tp>
      <tp t="s">
        <v>#N/A N/A</v>
        <stp/>
        <stp>BDP|4444540685181547047</stp>
        <tr r="AR104" s="1"/>
      </tp>
      <tp t="s">
        <v>#N/A N/A</v>
        <stp/>
        <stp>BDP|5387171339548046783</stp>
        <tr r="AQ856" s="1"/>
      </tp>
      <tp t="s">
        <v>#N/A Requesting Data...2858187077</v>
        <stp/>
        <stp>BDP|4547624973104527948</stp>
        <tr r="CV737" s="1"/>
      </tp>
      <tp t="s">
        <v>#N/A N/A</v>
        <stp/>
        <stp>BDP|5196959909896856207</stp>
        <tr r="AQ213" s="1"/>
      </tp>
      <tp t="s">
        <v>#N/A N/A</v>
        <stp/>
        <stp>BDP|4576861360237467528</stp>
        <tr r="AQ651" s="1"/>
      </tp>
      <tp t="s">
        <v>#N/A Requesting Data...3505931261</v>
        <stp/>
        <stp>BDP|4427205804537383960</stp>
        <tr r="CT360" s="1"/>
      </tp>
      <tp t="s">
        <v>#N/A N/A</v>
        <stp/>
        <stp>BDP|7878908338567344264</stp>
        <tr r="AR622" s="1"/>
      </tp>
      <tp t="s">
        <v>#N/A Requesting Data...3820322447</v>
        <stp/>
        <stp>BDP|2796705188092242785</stp>
        <tr r="CU1166" s="1"/>
      </tp>
      <tp t="s">
        <v>#N/A Requesting Data...3448509797</v>
        <stp/>
        <stp>BDP|8745021924152788030</stp>
        <tr r="CT352" s="1"/>
      </tp>
      <tp t="s">
        <v>#N/A N/A</v>
        <stp/>
        <stp>BDP|9150740965961531103</stp>
        <tr r="AR885" s="1"/>
      </tp>
      <tp t="s">
        <v>#N/A Requesting Data...3455895171</v>
        <stp/>
        <stp>BDP|1529185979416455957</stp>
        <tr r="CU850" s="1"/>
      </tp>
      <tp t="s">
        <v>#N/A N/A</v>
        <stp/>
        <stp>BDP|8871253788742328831</stp>
        <tr r="AQ433" s="1"/>
      </tp>
      <tp t="s">
        <v>#N/A N/A</v>
        <stp/>
        <stp>BDP|3872816139808090853</stp>
        <tr r="AS923" s="1"/>
      </tp>
      <tp t="s">
        <v>#N/A N/A</v>
        <stp/>
        <stp>BDP|5438803231244203221</stp>
        <tr r="AR709" s="1"/>
      </tp>
      <tp t="s">
        <v>#N/A Requesting Data...3550551566</v>
        <stp/>
        <stp>BDP|3607993048590637646</stp>
        <tr r="CS663" s="1"/>
      </tp>
      <tp t="s">
        <v>#N/A N/A</v>
        <stp/>
        <stp>BDP|6706201460512361810</stp>
        <tr r="AR526" s="1"/>
      </tp>
      <tp t="s">
        <v>#N/A Requesting Data...3727656319</v>
        <stp/>
        <stp>BDP|7265765033548745357</stp>
        <tr r="CT74" s="1"/>
      </tp>
      <tp t="s">
        <v>#N/A N/A</v>
        <stp/>
        <stp>BDP|2952771580143224692</stp>
        <tr r="AR916" s="1"/>
      </tp>
      <tp t="s">
        <v>#N/A Requesting Data...3134130724</v>
        <stp/>
        <stp>BDP|1475924921535122731</stp>
        <tr r="CU675" s="1"/>
      </tp>
      <tp t="s">
        <v>#N/A Requesting Data...3421393658</v>
        <stp/>
        <stp>BDP|8759826101221804994</stp>
        <tr r="CV1204" s="1"/>
      </tp>
      <tp t="s">
        <v>#N/A Requesting Data...3384099791</v>
        <stp/>
        <stp>BDP|2709897639554705557</stp>
        <tr r="CV399" s="1"/>
      </tp>
      <tp t="s">
        <v>#N/A Requesting Data...3515550981</v>
        <stp/>
        <stp>BDP|5976631075208861426</stp>
        <tr r="CS206" s="1"/>
      </tp>
      <tp t="s">
        <v>#N/A Requesting Data...3991072792</v>
        <stp/>
        <stp>BDP|1014076892647548752</stp>
        <tr r="CR676" s="1"/>
      </tp>
      <tp t="s">
        <v>#N/A N/A</v>
        <stp/>
        <stp>BDP|1273271571198686478</stp>
        <tr r="AR199" s="1"/>
      </tp>
      <tp t="s">
        <v>#N/A Requesting Data...3701698071</v>
        <stp/>
        <stp>BDP|9511521062037840582</stp>
        <tr r="CR548" s="1"/>
      </tp>
      <tp t="s">
        <v>#N/A N/A</v>
        <stp/>
        <stp>BDP|4652033432729038624</stp>
        <tr r="AR949" s="1"/>
      </tp>
      <tp t="s">
        <v>#N/A Requesting Data...4067163238</v>
        <stp/>
        <stp>BDP|1552162606370109812</stp>
        <tr r="CU489" s="1"/>
      </tp>
    </main>
    <main first="bofaddin.rtdserver">
      <tp t="s">
        <v>#N/A Requesting Data...3043848839</v>
        <stp/>
        <stp>BDP|3285945688258515317</stp>
        <tr r="CU171" s="1"/>
      </tp>
      <tp t="s">
        <v>#N/A Requesting Data...4167990307</v>
        <stp/>
        <stp>BDP|6592570109338018212</stp>
        <tr r="CS298" s="1"/>
      </tp>
      <tp t="s">
        <v>#N/A N/A</v>
        <stp/>
        <stp>BDP|9301300672456987227</stp>
        <tr r="AQ919" s="1"/>
      </tp>
      <tp t="s">
        <v>#N/A Requesting Data...3275251083</v>
        <stp/>
        <stp>BDP|2368469497014857201</stp>
        <tr r="CS798" s="1"/>
      </tp>
      <tp t="s">
        <v>#N/A Requesting Data...3392893961</v>
        <stp/>
        <stp>BDP|1811646591886648111</stp>
        <tr r="CW38" s="1"/>
      </tp>
      <tp t="s">
        <v>#N/A Requesting Data...3198028703</v>
        <stp/>
        <stp>BDP|2549666498981734565</stp>
        <tr r="CR440" s="1"/>
      </tp>
      <tp t="s">
        <v>#N/A N/A</v>
        <stp/>
        <stp>BDP|4887771888227515587</stp>
        <tr r="AQ309" s="1"/>
      </tp>
      <tp t="s">
        <v>#N/A Requesting Data...3866054852</v>
        <stp/>
        <stp>BDP|4414235148138794320</stp>
        <tr r="CU447" s="1"/>
      </tp>
      <tp t="s">
        <v>#N/A Requesting Data...3685141925</v>
        <stp/>
        <stp>BDP|2979821402901356205</stp>
        <tr r="CR1168" s="1"/>
      </tp>
      <tp t="s">
        <v>#N/A N/A</v>
        <stp/>
        <stp>BDP|8793017439027684537</stp>
        <tr r="AR825" s="1"/>
      </tp>
      <tp t="s">
        <v>#N/A N/A</v>
        <stp/>
        <stp>BDP|8772959784084827449</stp>
        <tr r="AQ617" s="1"/>
      </tp>
      <tp t="s">
        <v>#N/A Requesting Data...3769792913</v>
        <stp/>
        <stp>BDP|4707485290582176242</stp>
        <tr r="CT659" s="1"/>
      </tp>
      <tp t="s">
        <v>#N/A N/A</v>
        <stp/>
        <stp>BDP|2741414448188212364</stp>
        <tr r="AR864" s="1"/>
      </tp>
      <tp t="s">
        <v>#N/A N/A</v>
        <stp/>
        <stp>BDP|8204330869544057024</stp>
        <tr r="AR479" s="1"/>
      </tp>
      <tp t="s">
        <v>#N/A N/A</v>
        <stp/>
        <stp>BDP|9546664463128945832</stp>
        <tr r="AR445" s="1"/>
      </tp>
      <tp t="s">
        <v>#N/A N/A</v>
        <stp/>
        <stp>BDP|3920721400669509442</stp>
        <tr r="AQ570" s="1"/>
      </tp>
      <tp t="s">
        <v>#N/A Requesting Data...3687240929</v>
        <stp/>
        <stp>BDP|4296163848591789911</stp>
        <tr r="CV1131" s="1"/>
      </tp>
      <tp t="s">
        <v>#N/A Requesting Data...3313907991</v>
        <stp/>
        <stp>BDP|4669038453981588986</stp>
        <tr r="CT301" s="1"/>
      </tp>
      <tp t="s">
        <v>#N/A Requesting Data...3471805728</v>
        <stp/>
        <stp>BDP|8632979370576922935</stp>
        <tr r="CS786" s="1"/>
      </tp>
      <tp t="s">
        <v>#N/A N/A</v>
        <stp/>
        <stp>BDP|7811359887780356527</stp>
        <tr r="AQ823" s="1"/>
      </tp>
      <tp t="s">
        <v>#N/A Requesting Data...3530403939</v>
        <stp/>
        <stp>BDP|3086307850919280593</stp>
        <tr r="CR955" s="1"/>
      </tp>
      <tp t="s">
        <v>#N/A Requesting Data...3170212817</v>
        <stp/>
        <stp>BDP|7316360449449784001</stp>
        <tr r="CT174" s="1"/>
      </tp>
      <tp t="s">
        <v>#N/A N/A</v>
        <stp/>
        <stp>BDP|2268979606842823009</stp>
        <tr r="AQ174" s="1"/>
      </tp>
      <tp t="s">
        <v>#N/A Requesting Data...3738256062</v>
        <stp/>
        <stp>BDP|6696612404141045881</stp>
        <tr r="CS1061" s="1"/>
      </tp>
      <tp t="s">
        <v>#N/A Requesting Data...3607397665</v>
        <stp/>
        <stp>BDP|3544263720443854908</stp>
        <tr r="CR94" s="1"/>
      </tp>
      <tp t="s">
        <v>#N/A Requesting Data...3155739987</v>
        <stp/>
        <stp>BDP|4410571298639376830</stp>
        <tr r="CU47" s="1"/>
      </tp>
      <tp t="s">
        <v>#N/A Requesting Data...3726538176</v>
        <stp/>
        <stp>BDP|3408108396761074399</stp>
        <tr r="CW646" s="1"/>
      </tp>
      <tp t="s">
        <v>#N/A Requesting Data...4232080457</v>
        <stp/>
        <stp>BDP|7936947859730614290</stp>
        <tr r="CT442" s="1"/>
      </tp>
      <tp t="s">
        <v>#N/A Requesting Data...3823394719</v>
        <stp/>
        <stp>BDP|6014074614348070684</stp>
        <tr r="CS1005" s="1"/>
      </tp>
      <tp t="s">
        <v>#N/A Requesting Data...3805034599</v>
        <stp/>
        <stp>BDP|9831964885569507856</stp>
        <tr r="CR552" s="1"/>
      </tp>
      <tp t="s">
        <v>#N/A N/A</v>
        <stp/>
        <stp>BDP|1188854599180735919</stp>
        <tr r="AS997" s="1"/>
      </tp>
      <tp t="s">
        <v>#N/A Requesting Data...4061237102</v>
        <stp/>
        <stp>BDP|3195244555098289592</stp>
        <tr r="CV1004" s="1"/>
      </tp>
      <tp t="s">
        <v>#N/A Requesting Data...3792093586</v>
        <stp/>
        <stp>BDP|1007315975614951861</stp>
        <tr r="CT484" s="1"/>
      </tp>
      <tp t="s">
        <v>#N/A Requesting Data...4194812006</v>
        <stp/>
        <stp>BDP|4200989929354153298</stp>
        <tr r="CS407" s="1"/>
      </tp>
      <tp t="s">
        <v>#N/A Requesting Data...3355916275</v>
        <stp/>
        <stp>BDP|9090884970947189815</stp>
        <tr r="CV826" s="1"/>
      </tp>
      <tp t="s">
        <v>#N/A N/A</v>
        <stp/>
        <stp>BDP|6693144297252560582</stp>
        <tr r="AS538" s="1"/>
      </tp>
      <tp t="s">
        <v>#N/A N/A</v>
        <stp/>
        <stp>BDP|3277499990313710447</stp>
        <tr r="AR595" s="1"/>
      </tp>
      <tp t="s">
        <v>#N/A N/A</v>
        <stp/>
        <stp>BDP|6037238497495831147</stp>
        <tr r="AQ189" s="1"/>
      </tp>
      <tp t="s">
        <v>#N/A Requesting Data...4007821125</v>
        <stp/>
        <stp>BDP|3058058949098168651</stp>
        <tr r="CS181" s="1"/>
      </tp>
      <tp t="s">
        <v>#N/A N/A</v>
        <stp/>
        <stp>BDP|1929587638589450758</stp>
        <tr r="AR356" s="1"/>
      </tp>
      <tp t="s">
        <v>#N/A Requesting Data...3968039419</v>
        <stp/>
        <stp>BDP|3135507789395389232</stp>
        <tr r="CR388" s="1"/>
      </tp>
      <tp t="s">
        <v>#N/A Requesting Data...3365486045</v>
        <stp/>
        <stp>BDP|3333804448610048638</stp>
        <tr r="CU1069" s="1"/>
      </tp>
      <tp t="s">
        <v>#N/A Requesting Data...3653631601</v>
        <stp/>
        <stp>BDP|9999463306916294237</stp>
        <tr r="CS454" s="1"/>
      </tp>
      <tp t="s">
        <v>#N/A Requesting Data...3614756781</v>
        <stp/>
        <stp>BDP|8368644948803366040</stp>
        <tr r="CR403" s="1"/>
      </tp>
      <tp t="s">
        <v>#N/A Requesting Data...3350623273</v>
        <stp/>
        <stp>BDP|4119560102578890051</stp>
        <tr r="CU709" s="1"/>
      </tp>
      <tp t="s">
        <v>#N/A Requesting Data...4165704031</v>
        <stp/>
        <stp>BDP|7857718191319253924</stp>
        <tr r="CS129" s="1"/>
      </tp>
      <tp t="s">
        <v>#N/A N/A</v>
        <stp/>
        <stp>BDP|9933949180029427817</stp>
        <tr r="AQ1054" s="1"/>
      </tp>
      <tp t="s">
        <v>#N/A Requesting Data...3733063309</v>
        <stp/>
        <stp>BDP|4218749656656804901</stp>
        <tr r="CT194" s="1"/>
      </tp>
      <tp t="s">
        <v>#N/A Requesting Data...4288231684</v>
        <stp/>
        <stp>BDP|7778014597973032497</stp>
        <tr r="CU39" s="1"/>
      </tp>
      <tp t="s">
        <v>#N/A N/A</v>
        <stp/>
        <stp>BDP|2426127777404105980</stp>
        <tr r="AR947" s="1"/>
      </tp>
      <tp t="s">
        <v>#N/A Requesting Data...3629489016</v>
        <stp/>
        <stp>BDP|4754122315419031482</stp>
        <tr r="CS398" s="1"/>
      </tp>
      <tp t="s">
        <v>#N/A Requesting Data...4222587799</v>
        <stp/>
        <stp>BDP|7835409465559193543</stp>
        <tr r="CT901" s="1"/>
      </tp>
      <tp t="s">
        <v>#N/A Requesting Data...4148605545</v>
        <stp/>
        <stp>BDP|4790288780140533727</stp>
        <tr r="CR70" s="1"/>
      </tp>
      <tp t="s">
        <v>#N/A N/A</v>
        <stp/>
        <stp>BDP|4413048776359692384</stp>
        <tr r="AS1191" s="1"/>
      </tp>
      <tp t="s">
        <v>#N/A N/A</v>
        <stp/>
        <stp>BDP|9129260409317031565</stp>
        <tr r="AR718" s="1"/>
      </tp>
      <tp t="s">
        <v>#N/A Requesting Data...4008415969</v>
        <stp/>
        <stp>BDP|8413039859502323659</stp>
        <tr r="CR202" s="1"/>
      </tp>
      <tp t="s">
        <v>#N/A N/A</v>
        <stp/>
        <stp>BDP|4411262669818757157</stp>
        <tr r="AQ321" s="1"/>
      </tp>
      <tp t="s">
        <v>#N/A N/A</v>
        <stp/>
        <stp>BDP|8785668828993145614</stp>
        <tr r="AL1210" s="1"/>
      </tp>
      <tp t="s">
        <v>#N/A Requesting Data...3712278486</v>
        <stp/>
        <stp>BDP|8951361337447710669</stp>
        <tr r="CT830" s="1"/>
      </tp>
      <tp t="s">
        <v>#N/A Requesting Data...4055522599</v>
        <stp/>
        <stp>BDP|2064511889982916487</stp>
        <tr r="CS918" s="1"/>
      </tp>
      <tp t="s">
        <v>#N/A Requesting Data...3668558849</v>
        <stp/>
        <stp>BDP|6738344316258851548</stp>
        <tr r="CV844" s="1"/>
      </tp>
      <tp t="s">
        <v>#N/A Requesting Data...3846466100</v>
        <stp/>
        <stp>BDP|4883575943928383464</stp>
        <tr r="CT564" s="1"/>
      </tp>
      <tp t="s">
        <v>#N/A Requesting Data...4024799255</v>
        <stp/>
        <stp>BDP|7012995083869313607</stp>
        <tr r="CR322" s="1"/>
      </tp>
      <tp t="s">
        <v>#N/A Requesting Data...3443456919</v>
        <stp/>
        <stp>BDP|6090296091595918184</stp>
        <tr r="CT919" s="1"/>
      </tp>
      <tp t="s">
        <v>#N/A Requesting Data...3879786824</v>
        <stp/>
        <stp>BDP|3361368657139819531</stp>
        <tr r="CV717" s="1"/>
      </tp>
      <tp t="s">
        <v>#N/A N/A</v>
        <stp/>
        <stp>BDP|6750849908576136134</stp>
        <tr r="AR512" s="1"/>
      </tp>
      <tp t="s">
        <v>#N/A Requesting Data...3467646254</v>
        <stp/>
        <stp>BDP|7886987094129473799</stp>
        <tr r="CV30" s="1"/>
      </tp>
      <tp t="s">
        <v>#N/A N/A</v>
        <stp/>
        <stp>BDP|3006440378149592008</stp>
        <tr r="AS808" s="1"/>
      </tp>
      <tp t="s">
        <v>#N/A N/A</v>
        <stp/>
        <stp>BDP|1592917200423890250</stp>
        <tr r="AS420" s="1"/>
      </tp>
      <tp t="s">
        <v>#N/A Requesting Data...4104354458</v>
        <stp/>
        <stp>BDP|6416895936794209001</stp>
        <tr r="CR598" s="1"/>
      </tp>
      <tp t="s">
        <v>#N/A Requesting Data...3694078701</v>
        <stp/>
        <stp>BDP|2947713812414705941</stp>
        <tr r="CT1029" s="1"/>
      </tp>
      <tp t="s">
        <v>#N/A Requesting Data...4129587283</v>
        <stp/>
        <stp>BDP|3642712112858505499</stp>
        <tr r="CS456" s="1"/>
      </tp>
      <tp t="s">
        <v>#N/A Requesting Data...3672463257</v>
        <stp/>
        <stp>BDP|3713337101589974053</stp>
        <tr r="CS235" s="1"/>
      </tp>
      <tp t="s">
        <v>#N/A Requesting Data...3599389062</v>
        <stp/>
        <stp>BDP|6977949444597544559</stp>
        <tr r="CW1159" s="1"/>
      </tp>
      <tp t="s">
        <v>#N/A Requesting Data...3515720675</v>
        <stp/>
        <stp>BDP|8155774348953037102</stp>
        <tr r="CW761" s="1"/>
      </tp>
      <tp t="s">
        <v>#N/A N/A</v>
        <stp/>
        <stp>BDP|5661532362347031899</stp>
        <tr r="AQ642" s="1"/>
      </tp>
      <tp t="s">
        <v>#N/A Requesting Data...3649884490</v>
        <stp/>
        <stp>BDP|3188609137988873703</stp>
        <tr r="CV1089" s="1"/>
      </tp>
      <tp t="s">
        <v>#N/A Requesting Data...4063411022</v>
        <stp/>
        <stp>BDP|9733517114634984055</stp>
        <tr r="CT399" s="1"/>
      </tp>
      <tp t="s">
        <v>#N/A N/A</v>
        <stp/>
        <stp>BDP|3185900105402202183</stp>
        <tr r="AS939" s="1"/>
      </tp>
      <tp t="s">
        <v>#N/A Requesting Data...3556145399</v>
        <stp/>
        <stp>BDP|8309288861551474405</stp>
        <tr r="CW210" s="1"/>
      </tp>
      <tp t="s">
        <v>#N/A Requesting Data...3975554319</v>
        <stp/>
        <stp>BDP|3698081337980779909</stp>
        <tr r="CW537" s="1"/>
      </tp>
      <tp t="s">
        <v>#N/A Requesting Data...4154394404</v>
        <stp/>
        <stp>BDP|1596332660254980911</stp>
        <tr r="CW653" s="1"/>
      </tp>
      <tp t="s">
        <v>#N/A N/A</v>
        <stp/>
        <stp>BDP|8517043563314903351</stp>
        <tr r="AQ460" s="1"/>
      </tp>
      <tp t="s">
        <v>#N/A N/A</v>
        <stp/>
        <stp>BDP|8001401942473941252</stp>
        <tr r="AQ704" s="1"/>
      </tp>
      <tp t="s">
        <v>#N/A Requesting Data...3597500669</v>
        <stp/>
        <stp>BDP|8915534012161217447</stp>
        <tr r="CU409" s="1"/>
      </tp>
      <tp t="s">
        <v>#N/A Requesting Data...3700726359</v>
        <stp/>
        <stp>BDP|3612696695454455103</stp>
        <tr r="CR530" s="1"/>
      </tp>
      <tp t="s">
        <v>#N/A Requesting Data...4112503198</v>
        <stp/>
        <stp>BDP|8625250486673961827</stp>
        <tr r="CU480" s="1"/>
      </tp>
      <tp t="s">
        <v>#N/A Requesting Data...3695729427</v>
        <stp/>
        <stp>BDP|5136623580312903046</stp>
        <tr r="CW715" s="1"/>
      </tp>
      <tp t="s">
        <v>#N/A Requesting Data...4104695002</v>
        <stp/>
        <stp>BDP|3861455163789805181</stp>
        <tr r="CT724" s="1"/>
      </tp>
      <tp t="s">
        <v>#N/A N/A</v>
        <stp/>
        <stp>BDP|3761712667659926264</stp>
        <tr r="AR856" s="1"/>
      </tp>
      <tp t="s">
        <v>#N/A N/A</v>
        <stp/>
        <stp>BDP|8140471609825210038</stp>
        <tr r="AS260" s="1"/>
      </tp>
      <tp t="s">
        <v>#N/A Requesting Data...3691612870</v>
        <stp/>
        <stp>BDP|6927056986790763732</stp>
        <tr r="CU992" s="1"/>
      </tp>
      <tp t="s">
        <v>#N/A Requesting Data...3893395881</v>
        <stp/>
        <stp>BDP|9439272673222656780</stp>
        <tr r="CV316" s="1"/>
      </tp>
      <tp t="s">
        <v>#N/A Requesting Data...3720186026</v>
        <stp/>
        <stp>BDP|5883517096384969493</stp>
        <tr r="CR959" s="1"/>
      </tp>
      <tp t="s">
        <v>#N/A Requesting Data...4051117748</v>
        <stp/>
        <stp>BDP|4481929363472351098</stp>
        <tr r="CR939" s="1"/>
      </tp>
      <tp t="s">
        <v>#N/A Requesting Data...4008198367</v>
        <stp/>
        <stp>BDP|2065230088801718034</stp>
        <tr r="CW585" s="1"/>
      </tp>
      <tp t="s">
        <v>#N/A N/A</v>
        <stp/>
        <stp>BDP|4775074638947797909</stp>
        <tr r="AR673" s="1"/>
      </tp>
      <tp t="s">
        <v>#N/A N/A</v>
        <stp/>
        <stp>BDP|7854519844348611743</stp>
        <tr r="AQ684" s="1"/>
      </tp>
      <tp t="s">
        <v>#N/A N/A</v>
        <stp/>
        <stp>BDP|9440962079957680928</stp>
        <tr r="AQ173" s="1"/>
      </tp>
      <tp t="s">
        <v>#N/A Requesting Data...4205428513</v>
        <stp/>
        <stp>BDP|1539591385577087260</stp>
        <tr r="CR398" s="1"/>
      </tp>
      <tp t="s">
        <v>#N/A N/A</v>
        <stp/>
        <stp>BDP|8935572257935703419</stp>
        <tr r="AS954" s="1"/>
      </tp>
      <tp t="s">
        <v>#N/A N/A</v>
        <stp/>
        <stp>BDP|1150431716818986525</stp>
        <tr r="AS354" s="1"/>
      </tp>
      <tp t="s">
        <v>#N/A Requesting Data...4223886268</v>
        <stp/>
        <stp>BDP|7679138129828671551</stp>
        <tr r="CT1032" s="1"/>
      </tp>
      <tp t="s">
        <v>#N/A Requesting Data...3887722829</v>
        <stp/>
        <stp>BDP|6814550253407309826</stp>
        <tr r="CV661" s="1"/>
      </tp>
      <tp t="s">
        <v>#N/A Requesting Data...4192195004</v>
        <stp/>
        <stp>BDP|3880728060219093259</stp>
        <tr r="CW1072" s="1"/>
      </tp>
      <tp t="s">
        <v>#N/A Requesting Data...3906647439</v>
        <stp/>
        <stp>BDP|8716293452833183520</stp>
        <tr r="CR683" s="1"/>
      </tp>
      <tp t="s">
        <v>#N/A N/A</v>
        <stp/>
        <stp>BDP|2302652997001932577</stp>
        <tr r="AS1024" s="1"/>
      </tp>
      <tp t="s">
        <v>#N/A Requesting Data...3964460100</v>
        <stp/>
        <stp>BDP|3389342929058750356</stp>
        <tr r="CW732" s="1"/>
      </tp>
      <tp t="s">
        <v>#N/A Requesting Data...3773122030</v>
        <stp/>
        <stp>BDP|3484090080160964284</stp>
        <tr r="CS558" s="1"/>
      </tp>
      <tp t="s">
        <v>#N/A N/A</v>
        <stp/>
        <stp>BDP|4781807405412793799</stp>
        <tr r="AR391" s="1"/>
      </tp>
      <tp t="s">
        <v>#N/A Requesting Data...3856515958</v>
        <stp/>
        <stp>BDP|1145299405528746261</stp>
        <tr r="CV727" s="1"/>
      </tp>
      <tp t="s">
        <v>#N/A Requesting Data...4182992754</v>
        <stp/>
        <stp>BDP|2029884096859431361</stp>
        <tr r="CT897" s="1"/>
      </tp>
      <tp t="s">
        <v>#N/A N/A</v>
        <stp/>
        <stp>BDP|5412987231477097115</stp>
        <tr r="AR776" s="1"/>
      </tp>
      <tp t="s">
        <v>#N/A N/A</v>
        <stp/>
        <stp>BDP|7011865008830678645</stp>
        <tr r="AQ712" s="1"/>
      </tp>
      <tp t="s">
        <v>#N/A Requesting Data...4167194338</v>
        <stp/>
        <stp>BDP|6210143450449907237</stp>
        <tr r="CU1063" s="1"/>
      </tp>
      <tp t="s">
        <v>#N/A Requesting Data...4120111536</v>
        <stp/>
        <stp>BDP|7504679187730105088</stp>
        <tr r="CS455" s="1"/>
      </tp>
      <tp t="s">
        <v>#N/A Requesting Data...4049978244</v>
        <stp/>
        <stp>BDP|8367241233103195387</stp>
        <tr r="CV182" s="1"/>
      </tp>
      <tp t="s">
        <v>#N/A Requesting Data...4049026502</v>
        <stp/>
        <stp>BDP|6266947779842004321</stp>
        <tr r="CT166" s="1"/>
      </tp>
      <tp t="s">
        <v>#N/A N/A</v>
        <stp/>
        <stp>BDP|7360636702148891070</stp>
        <tr r="AS456" s="1"/>
      </tp>
      <tp t="s">
        <v>#N/A Requesting Data...4108699269</v>
        <stp/>
        <stp>BDP|5069862409851541570</stp>
        <tr r="CU128" s="1"/>
      </tp>
      <tp t="s">
        <v>#N/A Requesting Data...4153633299</v>
        <stp/>
        <stp>BDP|2962335287248387832</stp>
        <tr r="CS1113" s="1"/>
      </tp>
      <tp t="s">
        <v>#N/A Requesting Data...4043858178</v>
        <stp/>
        <stp>BDP|7686574619273328967</stp>
        <tr r="CR1153" s="1"/>
      </tp>
      <tp t="s">
        <v>#N/A Requesting Data...4111757268</v>
        <stp/>
        <stp>BDP|5865909548810998144</stp>
        <tr r="CV540" s="1"/>
      </tp>
      <tp t="s">
        <v>#N/A Requesting Data...4099198510</v>
        <stp/>
        <stp>BDP|8056507145116884607</stp>
        <tr r="CW597" s="1"/>
      </tp>
      <tp t="s">
        <v>#N/A N/A</v>
        <stp/>
        <stp>BDP|8538381101496890490</stp>
        <tr r="AS558" s="1"/>
      </tp>
      <tp t="s">
        <v>#N/A Requesting Data...4045980263</v>
        <stp/>
        <stp>BDP|5140150588275113004</stp>
        <tr r="CV786" s="1"/>
      </tp>
      <tp t="s">
        <v>#N/A Requesting Data...4225082062</v>
        <stp/>
        <stp>BDP|7498263860302754889</stp>
        <tr r="CU246" s="1"/>
      </tp>
      <tp t="s">
        <v>#N/A Requesting Data...4144288965</v>
        <stp/>
        <stp>BDP|1383145379906195829</stp>
        <tr r="CV1121" s="1"/>
      </tp>
      <tp t="s">
        <v>#N/A Requesting Data...4246658367</v>
        <stp/>
        <stp>BDP|8022788724433424758</stp>
        <tr r="CS200" s="1"/>
      </tp>
      <tp t="s">
        <v>#N/A Requesting Data...4268140200</v>
        <stp/>
        <stp>BDP|3854432625885717949</stp>
        <tr r="CS76" s="1"/>
      </tp>
      <tp t="s">
        <v>#N/A N/A</v>
        <stp/>
        <stp>BDP|5178409754165538827</stp>
        <tr r="AQ363" s="1"/>
      </tp>
      <tp t="s">
        <v>#N/A N/A</v>
        <stp/>
        <stp>BDP|5223581198961803180</stp>
        <tr r="AS110" s="1"/>
      </tp>
      <tp t="s">
        <v>#N/A Requesting Data...4229269000</v>
        <stp/>
        <stp>BDP|6997579417099897233</stp>
        <tr r="CT1172" s="1"/>
      </tp>
      <tp t="s">
        <v>#N/A N/A</v>
        <stp/>
        <stp>BDP|6571079007799640617</stp>
        <tr r="AQ264" s="1"/>
      </tp>
      <tp t="s">
        <v>#N/A N/A</v>
        <stp/>
        <stp>BDP|7997842141723750195</stp>
        <tr r="AS688" s="1"/>
      </tp>
      <tp t="s">
        <v>#N/A Requesting Data...4182585421</v>
        <stp/>
        <stp>BDP|7311259093665656017</stp>
        <tr r="CU1181" s="1"/>
      </tp>
      <tp t="s">
        <v>#N/A Requesting Data...4289700233</v>
        <stp/>
        <stp>BDP|1999105995038713892</stp>
        <tr r="CU809" s="1"/>
      </tp>
      <tp t="s">
        <v>#N/A N/A</v>
        <stp/>
        <stp>BDP|2634941365480400419</stp>
        <tr r="AS579" s="1"/>
      </tp>
      <tp t="s">
        <v>#N/A Requesting Data...4149866226</v>
        <stp/>
        <stp>BDP|7373721287213002245</stp>
        <tr r="CR182" s="1"/>
      </tp>
      <tp t="s">
        <v>#N/A Requesting Data...4190062351</v>
        <stp/>
        <stp>BDP|7456957552786505444</stp>
        <tr r="CR271" s="1"/>
      </tp>
      <tp t="s">
        <v>#N/A Requesting Data...4205170112</v>
        <stp/>
        <stp>BDP|5877441990186953772</stp>
        <tr r="CW106" s="1"/>
      </tp>
      <tp t="s">
        <v>#N/A Requesting Data...4261907350</v>
        <stp/>
        <stp>BDP|2141930894352604927</stp>
        <tr r="CS630" s="1"/>
      </tp>
      <tp t="s">
        <v>#N/A Requesting Data...4228368945</v>
        <stp/>
        <stp>BDP|1788012049984425894</stp>
        <tr r="CW901" s="1"/>
      </tp>
      <tp t="s">
        <v>#N/A N/A</v>
        <stp/>
        <stp>BDP|2672337982162052251</stp>
        <tr r="AR993" s="1"/>
      </tp>
      <tp t="s">
        <v>#N/A N/A</v>
        <stp/>
        <stp>BDP|7055357665629526271</stp>
        <tr r="AQ492" s="1"/>
      </tp>
      <tp t="s">
        <v>#N/A Requesting Data...4267697905</v>
        <stp/>
        <stp>BDP|8586038807781375007</stp>
        <tr r="CW142" s="1"/>
      </tp>
      <tp t="s">
        <v>#N/A Requesting Data...4261323048</v>
        <stp/>
        <stp>BDP|1840383986504464703</stp>
        <tr r="CU217" s="1"/>
      </tp>
      <tp t="s">
        <v>#N/A Requesting Data...4288037942</v>
        <stp/>
        <stp>BDP|6851653655429272583</stp>
        <tr r="CT1166" s="1"/>
      </tp>
      <tp t="s">
        <v>#N/A Requesting Data...4291655644</v>
        <stp/>
        <stp>BDP|7903592528909345099</stp>
        <tr r="CR851" s="1"/>
      </tp>
      <tp t="s">
        <v>#N/A N/A</v>
        <stp/>
        <stp>BDP|4043617881150300309</stp>
        <tr r="AR794" s="1"/>
      </tp>
      <tp t="s">
        <v>#N/A Requesting Data...3960862638</v>
        <stp/>
        <stp>BDP|1993106618189067122</stp>
        <tr r="CU573" s="1"/>
      </tp>
      <tp t="s">
        <v>#N/A N/A</v>
        <stp/>
        <stp>BDP|1371230071778182535</stp>
        <tr r="AQ121" s="1"/>
      </tp>
      <tp t="s">
        <v>#N/A Requesting Data...3302104813</v>
        <stp/>
        <stp>BDP|7694552799625065794</stp>
        <tr r="CT576" s="1"/>
      </tp>
      <tp t="s">
        <v>#N/A Requesting Data...2728031101</v>
        <stp/>
        <stp>BDP|6143617715060186875</stp>
        <tr r="CR816" s="1"/>
      </tp>
      <tp t="s">
        <v>#N/A N/A</v>
        <stp/>
        <stp>BDP|4549567191085597444</stp>
        <tr r="AR758" s="1"/>
      </tp>
      <tp t="s">
        <v>#N/A N/A</v>
        <stp/>
        <stp>BDP|8960115646714401095</stp>
        <tr r="AR650" s="1"/>
      </tp>
      <tp t="s">
        <v>#N/A N/A</v>
        <stp/>
        <stp>BDP|4997408181227213693</stp>
        <tr r="AR1042" s="1"/>
      </tp>
      <tp t="s">
        <v>#N/A N/A</v>
        <stp/>
        <stp>BDP|7874212515305856872</stp>
        <tr r="AR897" s="1"/>
      </tp>
      <tp t="s">
        <v>#N/A Requesting Data...2649010537</v>
        <stp/>
        <stp>BDP|5308170878138623292</stp>
        <tr r="CW520" s="1"/>
      </tp>
      <tp t="s">
        <v>#N/A N/A</v>
        <stp/>
        <stp>BDP|9571864581366805690</stp>
        <tr r="AQ766" s="1"/>
      </tp>
      <tp t="s">
        <v>#N/A Requesting Data...1560918030</v>
        <stp/>
        <stp>BDP|9124578646871541065</stp>
        <tr r="CR47" s="1"/>
      </tp>
      <tp t="s">
        <v>#N/A Requesting Data...4088606041</v>
        <stp/>
        <stp>BDP|1238777091456361044</stp>
        <tr r="CS1101" s="1"/>
      </tp>
      <tp t="s">
        <v>#N/A Requesting Data...2270515705</v>
        <stp/>
        <stp>BDP|9643680931067455283</stp>
        <tr r="CR849" s="1"/>
      </tp>
      <tp t="s">
        <v>#N/A Requesting Data...1681464349</v>
        <stp/>
        <stp>BDP|8988075968951144644</stp>
        <tr r="CS230" s="1"/>
      </tp>
      <tp t="s">
        <v>#N/A N/A</v>
        <stp/>
        <stp>BDP|7116833594827295874</stp>
        <tr r="AR805" s="1"/>
      </tp>
      <tp t="s">
        <v>#N/A Requesting Data...1742964388</v>
        <stp/>
        <stp>BDP|2296976557933605471</stp>
        <tr r="CU971" s="1"/>
      </tp>
      <tp t="s">
        <v>#N/A Requesting Data...3101994217</v>
        <stp/>
        <stp>BDP|3268891076282811763</stp>
        <tr r="CR1181" s="1"/>
      </tp>
      <tp t="s">
        <v>#N/A Requesting Data...2969348873</v>
        <stp/>
        <stp>BDP|8757200438912634296</stp>
        <tr r="CU1061" s="1"/>
      </tp>
      <tp t="s">
        <v>#N/A N/A</v>
        <stp/>
        <stp>BDP|6907610854908936453</stp>
        <tr r="AS368" s="1"/>
      </tp>
      <tp t="s">
        <v>#N/A Requesting Data...2159211088</v>
        <stp/>
        <stp>BDP|4886417676686636892</stp>
        <tr r="CV773" s="1"/>
      </tp>
      <tp t="s">
        <v>#N/A N/A</v>
        <stp/>
        <stp>BDP|9443567800061492462</stp>
        <tr r="AR716" s="1"/>
      </tp>
      <tp t="s">
        <v>#N/A Requesting Data...3893419011</v>
        <stp/>
        <stp>BDP|1127903565015697223</stp>
        <tr r="CU1110" s="1"/>
      </tp>
      <tp t="s">
        <v>#N/A Requesting Data...2341704118</v>
        <stp/>
        <stp>BDP|9804151400112525389</stp>
        <tr r="CR1204" s="1"/>
      </tp>
      <tp t="s">
        <v>#N/A N/A</v>
        <stp/>
        <stp>BDP|3395688066349511388</stp>
        <tr r="AQ514" s="1"/>
      </tp>
      <tp t="s">
        <v>#N/A Requesting Data...2231140217</v>
        <stp/>
        <stp>BDP|1073142169728983740</stp>
        <tr r="CW30" s="1"/>
      </tp>
      <tp t="s">
        <v>#N/A Requesting Data...4014953338</v>
        <stp/>
        <stp>BDP|3160931571484180026</stp>
        <tr r="CW34" s="1"/>
      </tp>
      <tp t="s">
        <v>#N/A Requesting Data...1466850639</v>
        <stp/>
        <stp>BDP|2691528994976930196</stp>
        <tr r="CV270" s="1"/>
      </tp>
      <tp t="s">
        <v>#N/A Requesting Data...2716505024</v>
        <stp/>
        <stp>BDP|4100758885695563744</stp>
        <tr r="CR82" s="1"/>
      </tp>
      <tp t="s">
        <v>#N/A Requesting Data...2098169608</v>
        <stp/>
        <stp>BDP|6664060650829572357</stp>
        <tr r="CV195" s="1"/>
      </tp>
      <tp t="s">
        <v>#N/A Requesting Data...1730829352</v>
        <stp/>
        <stp>BDP|8635507830806105172</stp>
        <tr r="CU235" s="1"/>
      </tp>
      <tp t="s">
        <v>#N/A N/A</v>
        <stp/>
        <stp>BDP|6035351755160753977</stp>
        <tr r="AR652" s="1"/>
      </tp>
      <tp t="s">
        <v>#N/A Requesting Data...1856902122</v>
        <stp/>
        <stp>BDP|8495628532073177757</stp>
        <tr r="CU422" s="1"/>
      </tp>
      <tp t="s">
        <v>#N/A Requesting Data...2688971073</v>
        <stp/>
        <stp>BDP|6779717587972607278</stp>
        <tr r="CV96" s="1"/>
      </tp>
      <tp t="s">
        <v>#N/A Requesting Data...1644563252</v>
        <stp/>
        <stp>BDP|2583454343162749948</stp>
        <tr r="CV878" s="1"/>
      </tp>
      <tp t="s">
        <v>#N/A Requesting Data...1418065202</v>
        <stp/>
        <stp>BDP|1357962025442215121</stp>
        <tr r="CT154" s="1"/>
      </tp>
      <tp t="s">
        <v>#N/A N/A</v>
        <stp/>
        <stp>BDP|1730711182013426403</stp>
        <tr r="AQ714" s="1"/>
      </tp>
      <tp t="s">
        <v>#N/A Requesting Data...2971548525</v>
        <stp/>
        <stp>BDP|4477405728608453382</stp>
        <tr r="CR224" s="1"/>
      </tp>
      <tp t="s">
        <v>#N/A Requesting Data...3814081875</v>
        <stp/>
        <stp>BDP|1884344494984871601</stp>
        <tr r="CW502" s="1"/>
      </tp>
      <tp t="s">
        <v>#N/A Requesting Data...1741709540</v>
        <stp/>
        <stp>BDP|6455869263029485856</stp>
        <tr r="CT247" s="1"/>
      </tp>
      <tp t="s">
        <v>#N/A Requesting Data...1832271426</v>
        <stp/>
        <stp>BDP|5723007315299368413</stp>
        <tr r="CV743" s="1"/>
      </tp>
      <tp t="s">
        <v>#N/A Requesting Data...2413762131</v>
        <stp/>
        <stp>BDP|7509662812110961987</stp>
        <tr r="CS402" s="1"/>
      </tp>
      <tp t="s">
        <v>#N/A N/A</v>
        <stp/>
        <stp>BDP|5986646274348809518</stp>
        <tr r="AS983" s="1"/>
      </tp>
      <tp t="s">
        <v>#N/A Requesting Data...4211459877</v>
        <stp/>
        <stp>BDP|7468146484685407202</stp>
        <tr r="CT566" s="1"/>
      </tp>
      <tp t="s">
        <v>#N/A N/A</v>
        <stp/>
        <stp>BDP|8151853776707158930</stp>
        <tr r="AR706" s="1"/>
      </tp>
      <tp t="s">
        <v>#N/A Requesting Data...1879448654</v>
        <stp/>
        <stp>BDP|5542533144044375917</stp>
        <tr r="CT767" s="1"/>
      </tp>
      <tp t="s">
        <v>#N/A N/A</v>
        <stp/>
        <stp>BDP|4768241190360760645</stp>
        <tr r="AS238" s="1"/>
      </tp>
      <tp t="s">
        <v>#N/A Requesting Data...2110549287</v>
        <stp/>
        <stp>BDP|1887501673872260891</stp>
        <tr r="CU621" s="1"/>
      </tp>
      <tp t="s">
        <v>#N/A N/A</v>
        <stp/>
        <stp>BDP|5906270639218150561</stp>
        <tr r="AS1049" s="1"/>
      </tp>
      <tp t="s">
        <v>#N/A Requesting Data...3947407360</v>
        <stp/>
        <stp>BDP|6295467650989664727</stp>
        <tr r="CW805" s="1"/>
      </tp>
      <tp t="s">
        <v>#N/A Requesting Data...2488754897</v>
        <stp/>
        <stp>BDP|5145108890763913792</stp>
        <tr r="CS734" s="1"/>
      </tp>
      <tp t="s">
        <v>#N/A N/A</v>
        <stp/>
        <stp>BDP|6114647027982516964</stp>
        <tr r="AQ709" s="1"/>
      </tp>
      <tp t="s">
        <v>#N/A Requesting Data...3815487112</v>
        <stp/>
        <stp>BDP|1402118773647707903</stp>
        <tr r="CS362" s="1"/>
      </tp>
      <tp t="s">
        <v>#N/A Requesting Data...3261422733</v>
        <stp/>
        <stp>BDP|9264389243992188593</stp>
        <tr r="CU1035" s="1"/>
      </tp>
      <tp t="s">
        <v>#N/A Requesting Data...3479569106</v>
        <stp/>
        <stp>BDP|3386686868109133331</stp>
        <tr r="CR944" s="1"/>
      </tp>
      <tp t="s">
        <v>#N/A Requesting Data...3784458746</v>
        <stp/>
        <stp>BDP|8095696537311855575</stp>
        <tr r="CR577" s="1"/>
      </tp>
      <tp t="s">
        <v>#N/A Requesting Data...927303025</v>
        <stp/>
        <stp>BDP|3070392998287537758</stp>
        <tr r="CW796" s="1"/>
      </tp>
      <tp t="s">
        <v>#N/A Requesting Data...599255571</v>
        <stp/>
        <stp>BDP|6062535982853224125</stp>
        <tr r="CR681" s="1"/>
      </tp>
      <tp t="s">
        <v>#N/A Requesting Data...3669112905</v>
        <stp/>
        <stp>BDP|6796860874484435400</stp>
        <tr r="CT63" s="1"/>
      </tp>
      <tp t="s">
        <v>#N/A Requesting Data...1156320902</v>
        <stp/>
        <stp>BDP|7019840780538605635</stp>
        <tr r="CR65" s="1"/>
      </tp>
      <tp t="s">
        <v>#N/A Requesting Data...3105347530</v>
        <stp/>
        <stp>BDP|9578212255493299428</stp>
        <tr r="CT910" s="1"/>
      </tp>
      <tp t="s">
        <v>#N/A Requesting Data...1743202153</v>
        <stp/>
        <stp>BDP|8367510842146568642</stp>
        <tr r="CR174" s="1"/>
      </tp>
      <tp t="s">
        <v>#N/A Requesting Data...960335475</v>
        <stp/>
        <stp>BDP|8926782253260482378</stp>
        <tr r="CW558" s="1"/>
      </tp>
      <tp t="s">
        <v>#N/A Requesting Data...664105410</v>
        <stp/>
        <stp>BDP|2735477794614421212</stp>
        <tr r="CT844" s="1"/>
      </tp>
      <tp t="s">
        <v>#N/A N/A</v>
        <stp/>
        <stp>BDP|9683466745811529116</stp>
        <tr r="AS1155" s="1"/>
      </tp>
      <tp t="s">
        <v>#N/A Requesting Data...1640875552</v>
        <stp/>
        <stp>BDP|3576723694480353410</stp>
        <tr r="CT117" s="1"/>
      </tp>
      <tp t="s">
        <v>#N/A N/A</v>
        <stp/>
        <stp>BDP|8892746676864857535</stp>
        <tr r="AR1109" s="1"/>
      </tp>
      <tp t="s">
        <v>#N/A N/A</v>
        <stp/>
        <stp>BDP|7976961643767464490</stp>
        <tr r="AR350" s="1"/>
      </tp>
      <tp t="s">
        <v>#N/A Requesting Data...2500339828</v>
        <stp/>
        <stp>BDP|2177746799906598386</stp>
        <tr r="CV92" s="1"/>
      </tp>
      <tp t="s">
        <v>#N/A Requesting Data...1897869003</v>
        <stp/>
        <stp>BDP|8139422422867730002</stp>
        <tr r="CW1096" s="1"/>
      </tp>
      <tp t="s">
        <v>#N/A Requesting Data...3673451232</v>
        <stp/>
        <stp>BDP|2531534057503078878</stp>
        <tr r="CV1047" s="1"/>
      </tp>
      <tp t="s">
        <v>#N/A Requesting Data...1775945660</v>
        <stp/>
        <stp>BDP|4157459040304100933</stp>
        <tr r="CW788" s="1"/>
      </tp>
      <tp t="s">
        <v>#N/A Requesting Data...1436977725</v>
        <stp/>
        <stp>BDP|9222911984937354623</stp>
        <tr r="CU221" s="1"/>
      </tp>
      <tp t="s">
        <v>#N/A N/A</v>
        <stp/>
        <stp>BDP|4917747166489965548</stp>
        <tr r="AS49" s="1"/>
      </tp>
      <tp t="s">
        <v>#N/A N/A</v>
        <stp/>
        <stp>BDP|8090131875152328534</stp>
        <tr r="AS703" s="1"/>
      </tp>
      <tp t="s">
        <v>#N/A N/A</v>
        <stp/>
        <stp>BDP|1643905474587226169</stp>
        <tr r="AR874" s="1"/>
      </tp>
      <tp t="s">
        <v>#N/A Requesting Data...3978651477</v>
        <stp/>
        <stp>BDP|4490000181523179624</stp>
        <tr r="CT1179" s="1"/>
      </tp>
      <tp t="s">
        <v>#N/A Requesting Data...2519792590</v>
        <stp/>
        <stp>BDP|7466254963073793934</stp>
        <tr r="CR595" s="1"/>
      </tp>
      <tp t="s">
        <v>#N/A Requesting Data...2690040694</v>
        <stp/>
        <stp>BDP|7992000156993195888</stp>
        <tr r="CT16" s="1"/>
      </tp>
      <tp t="s">
        <v>#N/A N/A</v>
        <stp/>
        <stp>BDP|3628850807170372214</stp>
        <tr r="AQ290" s="1"/>
      </tp>
      <tp t="s">
        <v>#N/A Requesting Data...1745587565</v>
        <stp/>
        <stp>BDP|9030267926293204345</stp>
        <tr r="CU1188" s="1"/>
      </tp>
      <tp t="s">
        <v>#N/A Requesting Data...3148085535</v>
        <stp/>
        <stp>BDP|1285647035255190846</stp>
        <tr r="CS939" s="1"/>
      </tp>
      <tp t="s">
        <v>#N/A Requesting Data...2169709471</v>
        <stp/>
        <stp>BDP|2224147547319615713</stp>
        <tr r="CW199" s="1"/>
      </tp>
      <tp t="s">
        <v>#N/A Requesting Data...2643836012</v>
        <stp/>
        <stp>BDP|6476402824388707112</stp>
        <tr r="CS342" s="1"/>
      </tp>
      <tp t="s">
        <v>#N/A Requesting Data...3846442514</v>
        <stp/>
        <stp>BDP|2172306556558448554</stp>
        <tr r="CV360" s="1"/>
      </tp>
      <tp t="s">
        <v>#N/A N/A</v>
        <stp/>
        <stp>BDP|9504559637274555249</stp>
        <tr r="AQ1069" s="1"/>
      </tp>
      <tp t="s">
        <v>#N/A N/A</v>
        <stp/>
        <stp>BDP|1363879763401886794</stp>
        <tr r="AQ1153" s="1"/>
      </tp>
      <tp t="s">
        <v>#N/A N/A</v>
        <stp/>
        <stp>BDP|7796456012259427229</stp>
        <tr r="AQ586" s="1"/>
      </tp>
      <tp t="s">
        <v>#N/A N/A</v>
        <stp/>
        <stp>BDP|4322451203519051035</stp>
        <tr r="AQ995" s="1"/>
      </tp>
      <tp t="s">
        <v>#N/A Requesting Data...2182374397</v>
        <stp/>
        <stp>BDP|2155867940770260735</stp>
        <tr r="CV332" s="1"/>
      </tp>
      <tp t="s">
        <v>#N/A Requesting Data...2974630336</v>
        <stp/>
        <stp>BDP|2524932277954460126</stp>
        <tr r="CT202" s="1"/>
      </tp>
      <tp t="s">
        <v>#N/A N/A</v>
        <stp/>
        <stp>BDP|5104668844477547913</stp>
        <tr r="AQ43" s="1"/>
      </tp>
      <tp t="s">
        <v>#N/A Requesting Data...1120977194</v>
        <stp/>
        <stp>BDP|9126774541844963795</stp>
        <tr r="CW72" s="1"/>
      </tp>
      <tp t="s">
        <v>#N/A Requesting Data...2365631696</v>
        <stp/>
        <stp>BDP|3262449342369652354</stp>
        <tr r="CW544" s="1"/>
      </tp>
      <tp t="s">
        <v>#N/A Requesting Data...3774325954</v>
        <stp/>
        <stp>BDP|4553937190118876598</stp>
        <tr r="CU420" s="1"/>
      </tp>
      <tp t="s">
        <v>#N/A Requesting Data...4274063531</v>
        <stp/>
        <stp>BDP|5907087990885676004</stp>
        <tr r="CV263" s="1"/>
      </tp>
      <tp t="s">
        <v>#N/A N/A</v>
        <stp/>
        <stp>BDP|5701920833237076119</stp>
        <tr r="AS678" s="1"/>
      </tp>
      <tp t="s">
        <v>#N/A Requesting Data...1627277121</v>
        <stp/>
        <stp>BDP|4333600975174181804</stp>
        <tr r="CV626" s="1"/>
      </tp>
      <tp t="s">
        <v>#N/A Requesting Data...2116398792</v>
        <stp/>
        <stp>BDP|2927121631931991842</stp>
        <tr r="CU909" s="1"/>
      </tp>
      <tp t="s">
        <v>#N/A Requesting Data...3490724088</v>
        <stp/>
        <stp>BDP|8511669753314533628</stp>
        <tr r="CU64" s="1"/>
      </tp>
      <tp t="s">
        <v>#N/A Requesting Data...3228206089</v>
        <stp/>
        <stp>BDP|4496890837154415299</stp>
        <tr r="CR92" s="1"/>
      </tp>
      <tp t="s">
        <v>#N/A Requesting Data...3619165847</v>
        <stp/>
        <stp>BDP|4068680603943554899</stp>
        <tr r="CT955" s="1"/>
      </tp>
      <tp t="s">
        <v>#N/A Requesting Data...1873106623</v>
        <stp/>
        <stp>BDP|9429854898060872163</stp>
        <tr r="CV514" s="1"/>
      </tp>
      <tp t="s">
        <v>#N/A Requesting Data...2015464726</v>
        <stp/>
        <stp>BDP|4812273289481317625</stp>
        <tr r="CR1151" s="1"/>
      </tp>
      <tp t="s">
        <v>#N/A Requesting Data...3850413563</v>
        <stp/>
        <stp>BDP|5594405838929341293</stp>
        <tr r="CU1155" s="1"/>
      </tp>
      <tp t="s">
        <v>#N/A Requesting Data...1010957127</v>
        <stp/>
        <stp>BDP|9958747371670344082</stp>
        <tr r="CS517" s="1"/>
      </tp>
      <tp t="s">
        <v>#N/A Requesting Data...1641489335</v>
        <stp/>
        <stp>BDP|2744974557456460147</stp>
        <tr r="CS746" s="1"/>
      </tp>
      <tp t="s">
        <v>#N/A N/A</v>
        <stp/>
        <stp>BDP|8033054623894789760</stp>
        <tr r="AR68" s="1"/>
      </tp>
      <tp t="s">
        <v>#N/A Requesting Data...2523291055</v>
        <stp/>
        <stp>BDP|4995483430392298847</stp>
        <tr r="CW115" s="1"/>
      </tp>
      <tp t="s">
        <v>#N/A Requesting Data...1056437630</v>
        <stp/>
        <stp>BDP|3534201550285592840</stp>
        <tr r="CT626" s="1"/>
      </tp>
      <tp t="s">
        <v>#N/A N/A</v>
        <stp/>
        <stp>BDP|5765501720532597960</stp>
        <tr r="AR78" s="1"/>
      </tp>
      <tp t="s">
        <v>#N/A Requesting Data...2680602922</v>
        <stp/>
        <stp>BDP|7690445490373634007</stp>
        <tr r="CW62" s="1"/>
      </tp>
      <tp t="s">
        <v>#N/A Requesting Data...2881049947</v>
        <stp/>
        <stp>BDP|9003763140886694549</stp>
        <tr r="CW1024" s="1"/>
      </tp>
      <tp t="s">
        <v>#N/A Requesting Data...1210019189</v>
        <stp/>
        <stp>BDP|6983322042300401893</stp>
        <tr r="CS931" s="1"/>
      </tp>
      <tp t="s">
        <v>#N/A Requesting Data...2678071110</v>
        <stp/>
        <stp>BDP|7191850821137126300</stp>
        <tr r="CS926" s="1"/>
      </tp>
      <tp t="s">
        <v>#N/A Requesting Data...1374023529</v>
        <stp/>
        <stp>BDP|9509570320501388650</stp>
        <tr r="CS162" s="1"/>
      </tp>
      <tp t="s">
        <v>#N/A Requesting Data...3051124052</v>
        <stp/>
        <stp>BDP|6714104424799088579</stp>
        <tr r="CU536" s="1"/>
      </tp>
      <tp t="s">
        <v>#N/A Requesting Data...1232941891</v>
        <stp/>
        <stp>BDP|8280167651952415755</stp>
        <tr r="CS537" s="1"/>
      </tp>
      <tp t="s">
        <v>#N/A Requesting Data...3822142385</v>
        <stp/>
        <stp>BDP|6945557928788244022</stp>
        <tr r="CV900" s="1"/>
      </tp>
      <tp t="s">
        <v>#N/A Requesting Data...3318775577</v>
        <stp/>
        <stp>BDP|3103009938921961844</stp>
        <tr r="CT1094" s="1"/>
      </tp>
      <tp t="s">
        <v>#N/A Requesting Data...1332430360</v>
        <stp/>
        <stp>BDP|5461126788474372196</stp>
        <tr r="CT1074" s="1"/>
      </tp>
      <tp t="s">
        <v>#N/A N/A</v>
        <stp/>
        <stp>BDP|4937879684998822564</stp>
        <tr r="AS804" s="1"/>
      </tp>
      <tp t="s">
        <v>#N/A Requesting Data...4244142902</v>
        <stp/>
        <stp>BDP|5891461070899245680</stp>
        <tr r="CS1095" s="1"/>
      </tp>
      <tp t="s">
        <v>#N/A N/A</v>
        <stp/>
        <stp>BDP|6845393104438459451</stp>
        <tr r="AQ1190" s="1"/>
      </tp>
      <tp t="s">
        <v>#N/A N/A</v>
        <stp/>
        <stp>BDP|7073061961378703042</stp>
        <tr r="AQ1155" s="1"/>
      </tp>
      <tp t="s">
        <v>#N/A N/A</v>
        <stp/>
        <stp>BDP|3018227041564325846</stp>
        <tr r="AS320" s="1"/>
      </tp>
      <tp t="s">
        <v>#N/A N/A</v>
        <stp/>
        <stp>BDP|5159293419606466911</stp>
        <tr r="AQ298" s="1"/>
      </tp>
      <tp t="s">
        <v>#N/A Requesting Data...3441101014</v>
        <stp/>
        <stp>BDP|6550811133411757543</stp>
        <tr r="CT595" s="1"/>
      </tp>
      <tp t="s">
        <v>#N/A Requesting Data...3415952751</v>
        <stp/>
        <stp>BDP|8718746175730472161</stp>
        <tr r="CV639" s="1"/>
      </tp>
      <tp t="s">
        <v>#N/A Requesting Data...1972729013</v>
        <stp/>
        <stp>BDP|9676617687848682639</stp>
        <tr r="CR682" s="1"/>
      </tp>
      <tp t="s">
        <v>#N/A N/A</v>
        <stp/>
        <stp>BDP|5504339097072413401</stp>
        <tr r="AQ710" s="1"/>
      </tp>
      <tp t="s">
        <v>#N/A Requesting Data...3032913931</v>
        <stp/>
        <stp>BDP|4370268581261736666</stp>
        <tr r="CW717" s="1"/>
      </tp>
      <tp t="s">
        <v>#N/A Requesting Data...3768234232</v>
        <stp/>
        <stp>BDP|5406850244408378838</stp>
        <tr r="CU808" s="1"/>
      </tp>
      <tp t="s">
        <v>#N/A Requesting Data...2226119270</v>
        <stp/>
        <stp>BDP|3612438664378360076</stp>
        <tr r="CU907" s="1"/>
      </tp>
      <tp t="s">
        <v>#N/A Requesting Data...3499325689</v>
        <stp/>
        <stp>BDP|1544224473894040916</stp>
        <tr r="CS893" s="1"/>
      </tp>
      <tp t="s">
        <v>#N/A N/A</v>
        <stp/>
        <stp>BDP|8021140701750395031</stp>
        <tr r="AQ594" s="1"/>
      </tp>
      <tp t="s">
        <v>#N/A Requesting Data...1315284752</v>
        <stp/>
        <stp>BDP|1629196432863171996</stp>
        <tr r="CR1185" s="1"/>
      </tp>
      <tp t="s">
        <v>#N/A Requesting Data...2359516296</v>
        <stp/>
        <stp>BDP|6258601987872290329</stp>
        <tr r="CU482" s="1"/>
      </tp>
      <tp t="s">
        <v>#N/A Requesting Data...2710000465</v>
        <stp/>
        <stp>BDP|5000916874145621769</stp>
        <tr r="CV90" s="1"/>
      </tp>
      <tp t="s">
        <v>#N/A N/A</v>
        <stp/>
        <stp>BDP|1769228933459604055</stp>
        <tr r="AR804" s="1"/>
      </tp>
      <tp t="s">
        <v>#N/A Requesting Data...1454065998</v>
        <stp/>
        <stp>BDP|7260030774731399837</stp>
        <tr r="CR87" s="1"/>
      </tp>
      <tp t="s">
        <v>#N/A Requesting Data...3794807146</v>
        <stp/>
        <stp>BDP|1495656345369348327</stp>
        <tr r="CV1090" s="1"/>
      </tp>
      <tp t="s">
        <v>#N/A Requesting Data...2118831324</v>
        <stp/>
        <stp>BDP|4299830922613427423</stp>
        <tr r="CV378" s="1"/>
      </tp>
      <tp t="s">
        <v>#N/A Requesting Data...4203817913</v>
        <stp/>
        <stp>BDP|2136140458999073683</stp>
        <tr r="CV782" s="1"/>
      </tp>
      <tp t="s">
        <v>#N/A Requesting Data...4222951195</v>
        <stp/>
        <stp>BDP|6658720691605244426</stp>
        <tr r="CT368" s="1"/>
      </tp>
      <tp t="s">
        <v>#N/A Requesting Data...4083084280</v>
        <stp/>
        <stp>BDP|7944158978061346928</stp>
        <tr r="CU515" s="1"/>
      </tp>
      <tp t="s">
        <v>#N/A N/A</v>
        <stp/>
        <stp>BDP|3469186954886491891</stp>
        <tr r="AR161" s="1"/>
      </tp>
      <tp t="s">
        <v>#N/A Requesting Data...1602720849</v>
        <stp/>
        <stp>BDP|1842818444756997210</stp>
        <tr r="CU1136" s="1"/>
      </tp>
      <tp t="s">
        <v>#N/A N/A</v>
        <stp/>
        <stp>BDP|1169957362082677552</stp>
        <tr r="AR965" s="1"/>
      </tp>
      <tp t="s">
        <v>#N/A N/A</v>
        <stp/>
        <stp>BDP|9733654356064546747</stp>
        <tr r="AR836" s="1"/>
      </tp>
      <tp t="s">
        <v>#N/A Requesting Data...3722884594</v>
        <stp/>
        <stp>BDP|6767166297626168127</stp>
        <tr r="CU113" s="1"/>
      </tp>
      <tp t="s">
        <v>#N/A N/A</v>
        <stp/>
        <stp>BDP|8604805770764528999</stp>
        <tr r="AQ249" s="1"/>
      </tp>
      <tp t="s">
        <v>#N/A Requesting Data...2749914837</v>
        <stp/>
        <stp>BDP|1089757492616403390</stp>
        <tr r="CT948" s="1"/>
      </tp>
      <tp t="s">
        <v>#N/A Requesting Data...3898370712</v>
        <stp/>
        <stp>BDP|4434184586635136218</stp>
        <tr r="CR950" s="1"/>
      </tp>
      <tp t="s">
        <v>#N/A Requesting Data...1391825061</v>
        <stp/>
        <stp>BDP|4961869435737506252</stp>
        <tr r="CT824" s="1"/>
      </tp>
      <tp t="s">
        <v>#N/A Requesting Data...4223043407</v>
        <stp/>
        <stp>BDP|9290841034309149195</stp>
        <tr r="CW484" s="1"/>
      </tp>
      <tp t="s">
        <v>#N/A Requesting Data...3671350975</v>
        <stp/>
        <stp>BDP|5506854745571738283</stp>
        <tr r="CR139" s="1"/>
      </tp>
      <tp t="s">
        <v>#N/A Requesting Data...2846113993</v>
        <stp/>
        <stp>BDP|9570305724191920321</stp>
        <tr r="CR830" s="1"/>
      </tp>
      <tp t="s">
        <v>#N/A N/A</v>
        <stp/>
        <stp>BDP|7297987315297071259</stp>
        <tr r="AS246" s="1"/>
      </tp>
      <tp t="s">
        <v>#N/A Requesting Data...1696926924</v>
        <stp/>
        <stp>BDP|7074453991204948477</stp>
        <tr r="CT735" s="1"/>
      </tp>
      <tp t="s">
        <v>#N/A N/A</v>
        <stp/>
        <stp>BDP|6801107187033018653</stp>
        <tr r="AR409" s="1"/>
      </tp>
      <tp t="s">
        <v>#N/A N/A</v>
        <stp/>
        <stp>BDP|5026414939300246805</stp>
        <tr r="AS1138" s="1"/>
      </tp>
      <tp t="s">
        <v>#N/A Requesting Data...2088499717</v>
        <stp/>
        <stp>BDP|9918518703696690071</stp>
        <tr r="CS764" s="1"/>
      </tp>
      <tp t="s">
        <v>#N/A Requesting Data...1720686754</v>
        <stp/>
        <stp>BDP|6028287896006452107</stp>
        <tr r="CT372" s="1"/>
      </tp>
      <tp t="s">
        <v>#N/A Requesting Data...2958404245</v>
        <stp/>
        <stp>BDP|8139503269622521372</stp>
        <tr r="CW1106" s="1"/>
      </tp>
      <tp t="s">
        <v>#N/A N/A</v>
        <stp/>
        <stp>BDP|9799589842732779019</stp>
        <tr r="AR1062" s="1"/>
      </tp>
      <tp t="s">
        <v>#N/A Requesting Data...3651443977</v>
        <stp/>
        <stp>BDP|2470729433418896469</stp>
        <tr r="CW967" s="1"/>
      </tp>
      <tp t="s">
        <v>#N/A N/A</v>
        <stp/>
        <stp>BDP|9188431679011332130</stp>
        <tr r="AQ1188" s="1"/>
      </tp>
      <tp t="s">
        <v>#N/A N/A</v>
        <stp/>
        <stp>BDP|8812170220022798335</stp>
        <tr r="AR770" s="1"/>
      </tp>
      <tp t="s">
        <v>#N/A Requesting Data...1506112839</v>
        <stp/>
        <stp>BDP|6575895562875402715</stp>
        <tr r="CS567" s="1"/>
      </tp>
      <tp t="s">
        <v>#N/A Requesting Data...2158694595</v>
        <stp/>
        <stp>BDP|9597873828060735968</stp>
        <tr r="CR488" s="1"/>
      </tp>
      <tp t="s">
        <v>#N/A N/A</v>
        <stp/>
        <stp>BDP|6615977340523910232</stp>
        <tr r="AQ870" s="1"/>
      </tp>
      <tp t="s">
        <v>#N/A N/A</v>
        <stp/>
        <stp>BDP|8910765211493773724</stp>
        <tr r="AQ1196" s="1"/>
      </tp>
      <tp t="s">
        <v>#N/A Requesting Data...4142748587</v>
        <stp/>
        <stp>BDP|7620052941350819917</stp>
        <tr r="CS72" s="1"/>
      </tp>
      <tp t="s">
        <v>#N/A Requesting Data...2739432359</v>
        <stp/>
        <stp>BDP|7009583960897178929</stp>
        <tr r="CR861" s="1"/>
      </tp>
      <tp t="s">
        <v>#N/A Requesting Data...3222462840</v>
        <stp/>
        <stp>BDP|6379810011363121693</stp>
        <tr r="CU1185" s="1"/>
      </tp>
      <tp t="s">
        <v>#N/A Requesting Data...2672077905</v>
        <stp/>
        <stp>BDP|2324122725419976267</stp>
        <tr r="CS420" s="1"/>
      </tp>
      <tp t="s">
        <v>#N/A Requesting Data...1815773512</v>
        <stp/>
        <stp>BDP|8082288693079506054</stp>
        <tr r="CS712" s="1"/>
      </tp>
      <tp t="s">
        <v>#N/A Requesting Data...3258888769</v>
        <stp/>
        <stp>BDP|9310831355959962778</stp>
        <tr r="CT916" s="1"/>
      </tp>
      <tp t="s">
        <v>#N/A Requesting Data...1985102278</v>
        <stp/>
        <stp>BDP|6347095293205544071</stp>
        <tr r="CS772" s="1"/>
      </tp>
      <tp t="s">
        <v>#N/A Requesting Data...2798159382</v>
        <stp/>
        <stp>BDP|5857847781518272746</stp>
        <tr r="CT623" s="1"/>
      </tp>
      <tp t="s">
        <v>#N/A Requesting Data...3186477461</v>
        <stp/>
        <stp>BDP|2993439829618153695</stp>
        <tr r="CV804" s="1"/>
      </tp>
      <tp t="s">
        <v>#N/A Requesting Data...2750926764</v>
        <stp/>
        <stp>BDP|9805774761144643608</stp>
        <tr r="CS256" s="1"/>
      </tp>
      <tp t="s">
        <v>#N/A N/A</v>
        <stp/>
        <stp>BDP|8968539103015930285</stp>
        <tr r="AS903" s="1"/>
      </tp>
      <tp t="s">
        <v>#N/A Requesting Data...3258566790</v>
        <stp/>
        <stp>BDP|7931620930390286810</stp>
        <tr r="CS820" s="1"/>
      </tp>
      <tp t="s">
        <v>#N/A N/A</v>
        <stp/>
        <stp>BDP|8096613103047222380</stp>
        <tr r="AR434" s="1"/>
      </tp>
      <tp t="s">
        <v>#N/A N/A</v>
        <stp/>
        <stp>BDP|2942673940603407929</stp>
        <tr r="AS372" s="1"/>
      </tp>
      <tp t="s">
        <v>#N/A Requesting Data...4008643336</v>
        <stp/>
        <stp>BDP|8941816200612399835</stp>
        <tr r="CR143" s="1"/>
      </tp>
      <tp t="s">
        <v>#N/A Requesting Data...4142677002</v>
        <stp/>
        <stp>BDP|9801973070218435539</stp>
        <tr r="CV988" s="1"/>
      </tp>
      <tp t="s">
        <v>#N/A Requesting Data...3530360791</v>
        <stp/>
        <stp>BDP|3329541668829370347</stp>
        <tr r="CS690" s="1"/>
      </tp>
      <tp t="s">
        <v>#N/A Requesting Data...2593483890</v>
        <stp/>
        <stp>BDP|8772849422008808013</stp>
        <tr r="CR960" s="1"/>
      </tp>
      <tp t="s">
        <v>#N/A Requesting Data...2704178310</v>
        <stp/>
        <stp>BDP|1278971729819235960</stp>
        <tr r="CW754" s="1"/>
      </tp>
      <tp t="s">
        <v>#N/A Requesting Data...2192009922</v>
        <stp/>
        <stp>BDP|8318587175942569235</stp>
        <tr r="CU1095" s="1"/>
      </tp>
      <tp t="s">
        <v>#N/A Requesting Data...2522295235</v>
        <stp/>
        <stp>BDP|9394699107852556703</stp>
        <tr r="CT634" s="1"/>
      </tp>
      <tp t="s">
        <v>#N/A Requesting Data...2460765736</v>
        <stp/>
        <stp>BDP|1446878328230391109</stp>
        <tr r="CS367" s="1"/>
      </tp>
      <tp t="s">
        <v>#N/A Requesting Data...3503678709</v>
        <stp/>
        <stp>BDP|2772361319748051205</stp>
        <tr r="CV484" s="1"/>
      </tp>
      <tp t="s">
        <v>#N/A Requesting Data...2273631155</v>
        <stp/>
        <stp>BDP|6765573111768177084</stp>
        <tr r="CV230" s="1"/>
      </tp>
      <tp t="s">
        <v>#N/A Requesting Data...3897933072</v>
        <stp/>
        <stp>BDP|8403745459073406354</stp>
        <tr r="CW851" s="1"/>
      </tp>
      <tp t="s">
        <v>#N/A Requesting Data...3200653263</v>
        <stp/>
        <stp>BDP|4361496706682452802</stp>
        <tr r="CV215" s="1"/>
      </tp>
      <tp t="s">
        <v>#N/A Requesting Data...3704763312</v>
        <stp/>
        <stp>BDP|3551480887237417267</stp>
        <tr r="CU1173" s="1"/>
      </tp>
      <tp t="s">
        <v>#N/A N/A</v>
        <stp/>
        <stp>BDP|7881825240284561578</stp>
        <tr r="AQ72" s="1"/>
      </tp>
      <tp t="s">
        <v>#N/A Requesting Data...3673176461</v>
        <stp/>
        <stp>BDP|4044092520725980989</stp>
        <tr r="CS325" s="1"/>
      </tp>
      <tp t="s">
        <v>#N/A Requesting Data...3575140406</v>
        <stp/>
        <stp>BDP|4689337703404918979</stp>
        <tr r="CS1172" s="1"/>
      </tp>
      <tp t="s">
        <v>#N/A Requesting Data...2743815155</v>
        <stp/>
        <stp>BDP|3995977217809001814</stp>
        <tr r="CU742" s="1"/>
      </tp>
      <tp t="s">
        <v>#N/A N/A</v>
        <stp/>
        <stp>BDP|7280712954258742789</stp>
        <tr r="AS955" s="1"/>
      </tp>
      <tp t="s">
        <v>#N/A Requesting Data...3198038307</v>
        <stp/>
        <stp>BDP|9804862690526216442</stp>
        <tr r="CU335" s="1"/>
      </tp>
      <tp t="s">
        <v>#N/A N/A</v>
        <stp/>
        <stp>BDP|3641826827503967026</stp>
        <tr r="AS845" s="1"/>
      </tp>
      <tp t="s">
        <v>#N/A N/A</v>
        <stp/>
        <stp>BDP|3200906214913774281</stp>
        <tr r="AR919" s="1"/>
      </tp>
      <tp t="s">
        <v>#N/A Requesting Data...3130424643</v>
        <stp/>
        <stp>BDP|7646487015199580173</stp>
        <tr r="CT801" s="1"/>
      </tp>
      <tp t="s">
        <v>#N/A N/A</v>
        <stp/>
        <stp>BDP|3657878609395901487</stp>
        <tr r="AQ824" s="1"/>
      </tp>
      <tp t="s">
        <v>#N/A Requesting Data...3382851399</v>
        <stp/>
        <stp>BDP|2244338597694946666</stp>
        <tr r="CW295" s="1"/>
      </tp>
      <tp t="s">
        <v>#N/A N/A</v>
        <stp/>
        <stp>BDP|1238196206139077348</stp>
        <tr r="AR172" s="1"/>
      </tp>
      <tp t="s">
        <v>#N/A Requesting Data...2850556090</v>
        <stp/>
        <stp>BDP|7317807179192790045</stp>
        <tr r="CW394" s="1"/>
      </tp>
      <tp t="s">
        <v>#N/A N/A</v>
        <stp/>
        <stp>BDP|6909942160995645622</stp>
        <tr r="AQ725" s="1"/>
      </tp>
      <tp t="s">
        <v>#N/A Requesting Data...2348853733</v>
        <stp/>
        <stp>BDP|6021000954950857953</stp>
        <tr r="CR560" s="1"/>
      </tp>
      <tp t="s">
        <v>#N/A Requesting Data...2130562606</v>
        <stp/>
        <stp>BDP|5657651589102429378</stp>
        <tr r="CU213" s="1"/>
      </tp>
      <tp t="s">
        <v>#N/A Requesting Data...3601426698</v>
        <stp/>
        <stp>BDP|4706060095355405293</stp>
        <tr r="CR280" s="1"/>
      </tp>
      <tp t="s">
        <v>#N/A Requesting Data...3189858839</v>
        <stp/>
        <stp>BDP|5599530048347295953</stp>
        <tr r="CU43" s="1"/>
      </tp>
      <tp t="s">
        <v>#N/A Requesting Data...2101540377</v>
        <stp/>
        <stp>BDP|9960425924131211443</stp>
        <tr r="CS1174" s="1"/>
      </tp>
      <tp t="s">
        <v>#N/A Requesting Data...2237881363</v>
        <stp/>
        <stp>BDP|8264180212482472056</stp>
        <tr r="CU717" s="1"/>
      </tp>
      <tp t="s">
        <v>#N/A Requesting Data...3644460173</v>
        <stp/>
        <stp>BDP|9997368375511538664</stp>
        <tr r="CV964" s="1"/>
      </tp>
      <tp t="s">
        <v>#N/A N/A</v>
        <stp/>
        <stp>BDP|7707480771447254953</stp>
        <tr r="AR1041" s="1"/>
      </tp>
      <tp t="s">
        <v>#N/A N/A</v>
        <stp/>
        <stp>BDP|1939871822307103643</stp>
        <tr r="AQ1040" s="1"/>
      </tp>
      <tp t="s">
        <v>#N/A Requesting Data...4098391174</v>
        <stp/>
        <stp>BDP|7708207782061557697</stp>
        <tr r="CU1024" s="1"/>
      </tp>
      <tp t="s">
        <v>#N/A N/A</v>
        <stp/>
        <stp>BDP|1163934038948381907</stp>
        <tr r="AS204" s="1"/>
      </tp>
      <tp t="s">
        <v>#N/A Requesting Data...2655220683</v>
        <stp/>
        <stp>BDP|8125664230661973670</stp>
        <tr r="CT1165" s="1"/>
      </tp>
      <tp t="s">
        <v>#N/A Requesting Data...1945286081</v>
        <stp/>
        <stp>BDP|9598580480629541762</stp>
        <tr r="CR893" s="1"/>
      </tp>
      <tp t="s">
        <v>#N/A Requesting Data...2625730244</v>
        <stp/>
        <stp>BDP|7273488994342725277</stp>
        <tr r="CR185" s="1"/>
      </tp>
      <tp t="s">
        <v>#N/A Requesting Data...4089684998</v>
        <stp/>
        <stp>BDP|2846639593833355458</stp>
        <tr r="CV847" s="1"/>
      </tp>
      <tp t="s">
        <v>#N/A Requesting Data...3987754642</v>
        <stp/>
        <stp>BDP|8465390141846530375</stp>
        <tr r="CU110" s="1"/>
      </tp>
      <tp t="s">
        <v>#N/A Requesting Data...3341883143</v>
        <stp/>
        <stp>BDP|6329105008739397461</stp>
        <tr r="CR1195" s="1"/>
      </tp>
      <tp t="s">
        <v>#N/A N/A</v>
        <stp/>
        <stp>BDP|1641835208874522760</stp>
        <tr r="AR185" s="1"/>
      </tp>
      <tp t="s">
        <v>#N/A Requesting Data...3530366739</v>
        <stp/>
        <stp>BDP|6983176783731018433</stp>
        <tr r="CV765" s="1"/>
      </tp>
      <tp t="s">
        <v>#N/A N/A</v>
        <stp/>
        <stp>BDP|5355230188833137673</stp>
        <tr r="AR1089" s="1"/>
      </tp>
      <tp t="s">
        <v>#N/A Requesting Data...3785139208</v>
        <stp/>
        <stp>BDP|7654226653062062894</stp>
        <tr r="CR1130" s="1"/>
      </tp>
      <tp t="s">
        <v>#N/A Requesting Data...2255229660</v>
        <stp/>
        <stp>BDP|1679708288266045208</stp>
        <tr r="CS834" s="1"/>
      </tp>
      <tp t="s">
        <v>#N/A Requesting Data...2005955234</v>
        <stp/>
        <stp>BDP|1706879728080790111</stp>
        <tr r="CU1065" s="1"/>
      </tp>
      <tp t="s">
        <v>#N/A Requesting Data...2238432651</v>
        <stp/>
        <stp>BDP|8517377911607829752</stp>
        <tr r="CU886" s="1"/>
      </tp>
      <tp t="s">
        <v>#N/A Requesting Data...3623816839</v>
        <stp/>
        <stp>BDP|8950122623516470726</stp>
        <tr r="CS242" s="1"/>
      </tp>
      <tp t="s">
        <v>#N/A Requesting Data...3140353840</v>
        <stp/>
        <stp>BDP|4853585748946389953</stp>
        <tr r="CU565" s="1"/>
      </tp>
      <tp t="s">
        <v>#N/A Requesting Data...4125712285</v>
        <stp/>
        <stp>BDP|6249830639294514333</stp>
        <tr r="CV232" s="1"/>
      </tp>
      <tp t="s">
        <v>#N/A Requesting Data...3894609799</v>
        <stp/>
        <stp>BDP|8618927435598722086</stp>
        <tr r="CU330" s="1"/>
      </tp>
      <tp t="s">
        <v>#N/A N/A</v>
        <stp/>
        <stp>BDP|9922611150505671507</stp>
        <tr r="AR1172" s="1"/>
      </tp>
      <tp t="s">
        <v>#N/A N/A</v>
        <stp/>
        <stp>BDP|8090427266400281084</stp>
        <tr r="AS446" s="1"/>
      </tp>
      <tp t="s">
        <v>#N/A Requesting Data...2875804765</v>
        <stp/>
        <stp>BDP|9350787740394523405</stp>
        <tr r="CU703" s="1"/>
      </tp>
      <tp t="s">
        <v>#N/A Requesting Data...3148036596</v>
        <stp/>
        <stp>BDP|1049660945248969158</stp>
        <tr r="CS134" s="1"/>
      </tp>
      <tp t="s">
        <v>#N/A Requesting Data...2667903872</v>
        <stp/>
        <stp>BDP|4318599155756163811</stp>
        <tr r="CW613" s="1"/>
      </tp>
      <tp t="s">
        <v>#N/A Requesting Data...3125666809</v>
        <stp/>
        <stp>BDP|7997135297481029421</stp>
        <tr r="CT663" s="1"/>
      </tp>
      <tp t="s">
        <v>#N/A N/A</v>
        <stp/>
        <stp>BDP|8916332377514646249</stp>
        <tr r="AQ271" s="1"/>
      </tp>
      <tp t="s">
        <v>#N/A Requesting Data...2477386323</v>
        <stp/>
        <stp>BDP|9963426574812448247</stp>
        <tr r="CR808" s="1"/>
      </tp>
      <tp t="s">
        <v>#N/A N/A</v>
        <stp/>
        <stp>BDP|1862417084907154037</stp>
        <tr r="AQ926" s="1"/>
      </tp>
      <tp t="s">
        <v>#N/A N/A</v>
        <stp/>
        <stp>BDP|3283885016548035831</stp>
        <tr r="AQ491" s="1"/>
      </tp>
      <tp t="s">
        <v>#N/A Requesting Data...4115697935</v>
        <stp/>
        <stp>BDP|3178510176179158282</stp>
        <tr r="CW494" s="1"/>
      </tp>
      <tp t="s">
        <v>#N/A Requesting Data...3592490627</v>
        <stp/>
        <stp>BDP|9720724347342501285</stp>
        <tr r="CU672" s="1"/>
      </tp>
      <tp t="s">
        <v>#N/A Requesting Data...3478796138</v>
        <stp/>
        <stp>BDP|1577537105439826745</stp>
        <tr r="CS1120" s="1"/>
      </tp>
      <tp t="s">
        <v>#N/A Requesting Data...2533611510</v>
        <stp/>
        <stp>BDP|7388185392956250342</stp>
        <tr r="CS722" s="1"/>
      </tp>
      <tp t="s">
        <v>#N/A N/A</v>
        <stp/>
        <stp>BDP|8717005342207311192</stp>
        <tr r="AS500" s="1"/>
      </tp>
      <tp t="s">
        <v>#N/A Requesting Data...3017906847</v>
        <stp/>
        <stp>BDP|1985178906729572325</stp>
        <tr r="CW307" s="1"/>
      </tp>
      <tp t="s">
        <v>#N/A Requesting Data...2825035128</v>
        <stp/>
        <stp>BDP|2170857029676721453</stp>
        <tr r="CT646" s="1"/>
      </tp>
      <tp t="s">
        <v>#N/A Requesting Data...3766131031</v>
        <stp/>
        <stp>BDP|9456965681670538292</stp>
        <tr r="CT45" s="1"/>
      </tp>
      <tp t="s">
        <v>#N/A Requesting Data...3402509718</v>
        <stp/>
        <stp>BDP|1368221087235012493</stp>
        <tr r="CV162" s="1"/>
      </tp>
      <tp t="s">
        <v>#N/A N/A</v>
        <stp/>
        <stp>BDP|2635793422565007823</stp>
        <tr r="AQ896" s="1"/>
      </tp>
      <tp t="s">
        <v>#N/A Requesting Data...2710165996</v>
        <stp/>
        <stp>BDP|2415110699735482578</stp>
        <tr r="CW532" s="1"/>
      </tp>
      <tp t="s">
        <v>#N/A Requesting Data...3951264506</v>
        <stp/>
        <stp>BDP|5900108396653914499</stp>
        <tr r="CR659" s="1"/>
      </tp>
      <tp t="s">
        <v>#N/A Requesting Data...2300012319</v>
        <stp/>
        <stp>BDP|6691858118440599524</stp>
        <tr r="CS554" s="1"/>
      </tp>
      <tp t="s">
        <v>#N/A Requesting Data...3221572096</v>
        <stp/>
        <stp>BDP|1973227276109634779</stp>
        <tr r="CS142" s="1"/>
      </tp>
      <tp t="s">
        <v>#N/A Requesting Data...4022862935</v>
        <stp/>
        <stp>BDP|8711300836841421391</stp>
        <tr r="CR1075" s="1"/>
      </tp>
      <tp t="s">
        <v>#N/A Requesting Data...3726454383</v>
        <stp/>
        <stp>BDP|9012358679806388134</stp>
        <tr r="CV1161" s="1"/>
      </tp>
      <tp t="s">
        <v>#N/A Requesting Data...3390991274</v>
        <stp/>
        <stp>BDP|6542424305298695087</stp>
        <tr r="CS1192" s="1"/>
      </tp>
      <tp t="s">
        <v>#N/A Requesting Data...3017881269</v>
        <stp/>
        <stp>BDP|1573102279944841986</stp>
        <tr r="CR514" s="1"/>
      </tp>
      <tp t="s">
        <v>#N/A Requesting Data...3330855412</v>
        <stp/>
        <stp>BDP|7591584502208493078</stp>
        <tr r="CW949" s="1"/>
      </tp>
      <tp t="s">
        <v>#N/A Requesting Data...2818318741</v>
        <stp/>
        <stp>BDP|5982798410631498881</stp>
        <tr r="CS233" s="1"/>
      </tp>
      <tp t="s">
        <v>#N/A Requesting Data...3077228118</v>
        <stp/>
        <stp>BDP|5923854745305365660</stp>
        <tr r="CV1178" s="1"/>
      </tp>
      <tp t="s">
        <v>#N/A Requesting Data...3999031205</v>
        <stp/>
        <stp>BDP|4724818479313539268</stp>
        <tr r="CU30" s="1"/>
      </tp>
      <tp t="s">
        <v>#N/A Requesting Data...3217052068</v>
        <stp/>
        <stp>BDP|6970077143379436154</stp>
        <tr r="CW789" s="1"/>
      </tp>
      <tp t="s">
        <v>#N/A Requesting Data...4006975880</v>
        <stp/>
        <stp>BDP|8280494266860602072</stp>
        <tr r="CU725" s="1"/>
      </tp>
      <tp t="s">
        <v>#N/A N/A</v>
        <stp/>
        <stp>BDP|3251946347353807756</stp>
        <tr r="AS353" s="1"/>
      </tp>
      <tp t="s">
        <v>#N/A Requesting Data...4001602496</v>
        <stp/>
        <stp>BDP|2626109197027557796</stp>
        <tr r="CV1016" s="1"/>
      </tp>
      <tp t="s">
        <v>#N/A N/A</v>
        <stp/>
        <stp>BDP|9033498469373883258</stp>
        <tr r="AR534" s="1"/>
      </tp>
      <tp t="s">
        <v>#N/A N/A</v>
        <stp/>
        <stp>BDP|3177542380884106090</stp>
        <tr r="AS346" s="1"/>
      </tp>
      <tp t="s">
        <v>#N/A N/A</v>
        <stp/>
        <stp>BDP|1310268083803943229</stp>
        <tr r="AS392" s="1"/>
      </tp>
      <tp t="s">
        <v>#N/A Requesting Data...3275919922</v>
        <stp/>
        <stp>BDP|3663971053496682397</stp>
        <tr r="CV936" s="1"/>
      </tp>
      <tp t="s">
        <v>#N/A Requesting Data...3461171717</v>
        <stp/>
        <stp>BDP|1129741348040944898</stp>
        <tr r="CV761" s="1"/>
      </tp>
      <tp t="s">
        <v>#N/A Requesting Data...4264615430</v>
        <stp/>
        <stp>BDP|3192992450366706326</stp>
        <tr r="CV772" s="1"/>
      </tp>
      <tp t="s">
        <v>#N/A Requesting Data...3643067576</v>
        <stp/>
        <stp>BDP|4464768789298074965</stp>
        <tr r="CS468" s="1"/>
      </tp>
      <tp t="s">
        <v>#N/A Requesting Data...2485157631</v>
        <stp/>
        <stp>BDP|2343623768371253960</stp>
        <tr r="CV908" s="1"/>
      </tp>
      <tp t="s">
        <v>#N/A N/A</v>
        <stp/>
        <stp>BDP|4168900279394275472</stp>
        <tr r="AS729" s="1"/>
      </tp>
      <tp t="s">
        <v>#N/A Requesting Data...3588760055</v>
        <stp/>
        <stp>BDP|6214965011451093589</stp>
        <tr r="CW513" s="1"/>
      </tp>
      <tp t="s">
        <v>#N/A Requesting Data...3752833828</v>
        <stp/>
        <stp>BDP|9941398633850935374</stp>
        <tr r="CS1152" s="1"/>
      </tp>
      <tp t="s">
        <v>#N/A Requesting Data...4030816165</v>
        <stp/>
        <stp>BDP|4141814628661741521</stp>
        <tr r="CV654" s="1"/>
      </tp>
      <tp t="s">
        <v>#N/A Requesting Data...2800757460</v>
        <stp/>
        <stp>BDP|7427793088602128097</stp>
        <tr r="CV110" s="1"/>
      </tp>
      <tp t="s">
        <v>#N/A Requesting Data...3257481507</v>
        <stp/>
        <stp>BDP|9393518586566005891</stp>
        <tr r="CT520" s="1"/>
      </tp>
      <tp t="s">
        <v>#N/A N/A</v>
        <stp/>
        <stp>BDP|9733623048055569452</stp>
        <tr r="AR337" s="1"/>
      </tp>
      <tp t="s">
        <v>#N/A Requesting Data...3422817142</v>
        <stp/>
        <stp>BDP|4084628170409834670</stp>
        <tr r="CW358" s="1"/>
      </tp>
      <tp t="s">
        <v>#N/A N/A</v>
        <stp/>
        <stp>BDP|1808274849779867433</stp>
        <tr r="AS100" s="1"/>
      </tp>
      <tp t="s">
        <v>#N/A N/A</v>
        <stp/>
        <stp>BDP|8919055810185610672</stp>
        <tr r="AS329" s="1"/>
      </tp>
      <tp t="s">
        <v>#N/A N/A</v>
        <stp/>
        <stp>BDP|8623769774467002566</stp>
        <tr r="AR1056" s="1"/>
      </tp>
      <tp t="s">
        <v>#N/A Requesting Data...3695955465</v>
        <stp/>
        <stp>BDP|6555840115993531636</stp>
        <tr r="CS417" s="1"/>
      </tp>
      <tp t="s">
        <v>#N/A Requesting Data...3825457671</v>
        <stp/>
        <stp>BDP|8393304977577250144</stp>
        <tr r="CT1090" s="1"/>
      </tp>
      <tp t="s">
        <v>#N/A Requesting Data...3404023693</v>
        <stp/>
        <stp>BDP|4147758534718235200</stp>
        <tr r="CT927" s="1"/>
      </tp>
      <tp t="s">
        <v>#N/A N/A</v>
        <stp/>
        <stp>BDP|2764098815891089896</stp>
        <tr r="AQ1036" s="1"/>
      </tp>
      <tp t="s">
        <v>#N/A Requesting Data...2895702704</v>
        <stp/>
        <stp>BDP|7018468964389656667</stp>
        <tr r="CW779" s="1"/>
      </tp>
      <tp t="s">
        <v>#N/A Requesting Data...2974283849</v>
        <stp/>
        <stp>BDP|4896107280641233681</stp>
        <tr r="CT548" s="1"/>
      </tp>
      <tp t="s">
        <v>#N/A Requesting Data...3628977564</v>
        <stp/>
        <stp>BDP|2646506813815212956</stp>
        <tr r="CT175" s="1"/>
      </tp>
      <tp t="s">
        <v>#N/A Requesting Data...3317240642</v>
        <stp/>
        <stp>BDP|8255775944501215019</stp>
        <tr r="CW76" s="1"/>
      </tp>
      <tp t="s">
        <v>#N/A Requesting Data...4178377091</v>
        <stp/>
        <stp>BDP|1434718406185750963</stp>
        <tr r="CU531" s="1"/>
      </tp>
      <tp t="s">
        <v>#N/A Requesting Data...3620187916</v>
        <stp/>
        <stp>BDP|9698753742791050137</stp>
        <tr r="CU360" s="1"/>
      </tp>
      <tp t="s">
        <v>#N/A Requesting Data...4208508781</v>
        <stp/>
        <stp>BDP|5414032897980404665</stp>
        <tr r="CU500" s="1"/>
      </tp>
      <tp t="s">
        <v>#N/A Requesting Data...3688598520</v>
        <stp/>
        <stp>BDP|5336849332720309442</stp>
        <tr r="CR473" s="1"/>
      </tp>
      <tp t="s">
        <v>#N/A N/A</v>
        <stp/>
        <stp>BDP|2051490069782394815</stp>
        <tr r="AR69" s="1"/>
      </tp>
      <tp t="s">
        <v>#N/A Requesting Data...2894554242</v>
        <stp/>
        <stp>BDP|2290917142223587665</stp>
        <tr r="CR201" s="1"/>
      </tp>
      <tp t="s">
        <v>#N/A Requesting Data...3696627217</v>
        <stp/>
        <stp>BDP|1638521284466539074</stp>
        <tr r="CV365" s="1"/>
      </tp>
      <tp t="s">
        <v>#N/A N/A</v>
        <stp/>
        <stp>BDP|1196428097543575532</stp>
        <tr r="AR1200" s="1"/>
      </tp>
      <tp t="s">
        <v>#N/A N/A</v>
        <stp/>
        <stp>BDP|8115241679035875267</stp>
        <tr r="AS510" s="1"/>
      </tp>
      <tp t="s">
        <v>#N/A Requesting Data...3790670515</v>
        <stp/>
        <stp>BDP|1968287487549254861</stp>
        <tr r="CR235" s="1"/>
      </tp>
      <tp t="s">
        <v>#N/A N/A</v>
        <stp/>
        <stp>BDP|1407027095402474057</stp>
        <tr r="AR978" s="1"/>
      </tp>
      <tp t="s">
        <v>#N/A N/A</v>
        <stp/>
        <stp>BDP|2188352562364538919</stp>
        <tr r="AR399" s="1"/>
      </tp>
      <tp t="s">
        <v>#N/A N/A</v>
        <stp/>
        <stp>BDP|2669867258204974137</stp>
        <tr r="AS882" s="1"/>
      </tp>
      <tp t="s">
        <v>#N/A Requesting Data...3440016025</v>
        <stp/>
        <stp>BDP|7685318734269526445</stp>
        <tr r="CU685" s="1"/>
      </tp>
      <tp t="s">
        <v>#N/A Requesting Data...4122734343</v>
        <stp/>
        <stp>BDP|9466465612531104732</stp>
        <tr r="CV493" s="1"/>
      </tp>
      <tp t="s">
        <v>#N/A Requesting Data...4230322594</v>
        <stp/>
        <stp>BDP|5650071383402002506</stp>
        <tr r="CS14" s="1"/>
      </tp>
      <tp t="s">
        <v>#N/A Requesting Data...3215434749</v>
        <stp/>
        <stp>BDP|4742855061375139507</stp>
        <tr r="CW860" s="1"/>
      </tp>
      <tp t="s">
        <v>#N/A N/A</v>
        <stp/>
        <stp>BDP|7895560891932945342</stp>
        <tr r="AS762" s="1"/>
      </tp>
      <tp t="s">
        <v>#N/A Requesting Data...3555812715</v>
        <stp/>
        <stp>BDP|8298703813105647145</stp>
        <tr r="CV685" s="1"/>
      </tp>
      <tp t="s">
        <v>#N/A Requesting Data...3782712576</v>
        <stp/>
        <stp>BDP|1454937710590689325</stp>
        <tr r="CW979" s="1"/>
      </tp>
      <tp t="s">
        <v>#N/A Requesting Data...3568292335</v>
        <stp/>
        <stp>BDP|1009943640906653012</stp>
        <tr r="CU187" s="1"/>
      </tp>
      <tp t="s">
        <v>#N/A Requesting Data...3218702297</v>
        <stp/>
        <stp>BDP|8322744693885745907</stp>
        <tr r="CT730" s="1"/>
      </tp>
      <tp t="s">
        <v>#N/A Requesting Data...3135088146</v>
        <stp/>
        <stp>BDP|1747045069969974403</stp>
        <tr r="CU988" s="1"/>
      </tp>
      <tp t="s">
        <v>#N/A Requesting Data...3728884288</v>
        <stp/>
        <stp>BDP|6146137684617102249</stp>
        <tr r="CW729" s="1"/>
      </tp>
      <tp t="s">
        <v>#N/A Requesting Data...3537133752</v>
        <stp/>
        <stp>BDP|3541331296323210018</stp>
        <tr r="CU166" s="1"/>
      </tp>
      <tp t="s">
        <v>#N/A Requesting Data...3447008910</v>
        <stp/>
        <stp>BDP|5252901033885047027</stp>
        <tr r="CT329" s="1"/>
      </tp>
      <tp t="s">
        <v>#N/A Requesting Data...3694953260</v>
        <stp/>
        <stp>BDP|5713555680221745363</stp>
        <tr r="CW1042" s="1"/>
      </tp>
      <tp t="s">
        <v>#N/A N/A</v>
        <stp/>
        <stp>BDP|4698659892415118434</stp>
        <tr r="AR763" s="1"/>
      </tp>
      <tp t="s">
        <v>#N/A N/A</v>
        <stp/>
        <stp>BDP|5389876061047676608</stp>
        <tr r="AS900" s="1"/>
      </tp>
      <tp t="s">
        <v>#N/A N/A</v>
        <stp/>
        <stp>BDP|7866253489562017571</stp>
        <tr r="AR569" s="1"/>
      </tp>
      <tp t="s">
        <v>#N/A Requesting Data...3208947831</v>
        <stp/>
        <stp>BDP|3949979749006790237</stp>
        <tr r="CT339" s="1"/>
      </tp>
      <tp t="s">
        <v>#N/A Requesting Data...3012687903</v>
        <stp/>
        <stp>BDP|1178688759858411075</stp>
        <tr r="CV209" s="1"/>
      </tp>
      <tp t="s">
        <v>#N/A Requesting Data...3981753653</v>
        <stp/>
        <stp>BDP|9352403757691300342</stp>
        <tr r="CU270" s="1"/>
      </tp>
      <tp t="s">
        <v>#N/A N/A</v>
        <stp/>
        <stp>BDP|9559734578046476594</stp>
        <tr r="AQ1053" s="1"/>
      </tp>
      <tp t="s">
        <v>#N/A Requesting Data...2992338468</v>
        <stp/>
        <stp>BDP|3861471698637532317</stp>
        <tr r="CS1126" s="1"/>
      </tp>
      <tp t="s">
        <v>#N/A Requesting Data...4272364117</v>
        <stp/>
        <stp>BDP|9625157814246258567</stp>
        <tr r="CW132" s="1"/>
      </tp>
      <tp t="s">
        <v>#N/A Requesting Data...2913764416</v>
        <stp/>
        <stp>BDP|5186218089020353591</stp>
        <tr r="CU652" s="1"/>
      </tp>
      <tp t="s">
        <v>#N/A Requesting Data...3371840421</v>
        <stp/>
        <stp>BDP|6617565430193624953</stp>
        <tr r="CV69" s="1"/>
      </tp>
      <tp t="s">
        <v>#N/A N/A</v>
        <stp/>
        <stp>BDP|2220636698492960531</stp>
        <tr r="AQ569" s="1"/>
      </tp>
      <tp t="s">
        <v>#N/A N/A</v>
        <stp/>
        <stp>BDP|7523712511563471824</stp>
        <tr r="AS608" s="1"/>
      </tp>
      <tp t="s">
        <v>#N/A Requesting Data...3494059280</v>
        <stp/>
        <stp>BDP|2311248352746645933</stp>
        <tr r="CV577" s="1"/>
      </tp>
      <tp t="s">
        <v>#N/A Requesting Data...3147183616</v>
        <stp/>
        <stp>BDP|2590909411807668727</stp>
        <tr r="CR1129" s="1"/>
      </tp>
      <tp t="s">
        <v>#N/A N/A</v>
        <stp/>
        <stp>BDP|7910186780952930685</stp>
        <tr r="AR404" s="1"/>
      </tp>
      <tp t="s">
        <v>#N/A Requesting Data...3772652558</v>
        <stp/>
        <stp>BDP|7722220656118339208</stp>
        <tr r="CT1154" s="1"/>
      </tp>
      <tp t="s">
        <v>#N/A N/A</v>
        <stp/>
        <stp>BDP|8001728683034751967</stp>
        <tr r="AQ269" s="1"/>
      </tp>
      <tp t="s">
        <v>#N/A N/A</v>
        <stp/>
        <stp>BDP|7929429480928303988</stp>
        <tr r="AQ1099" s="1"/>
      </tp>
      <tp t="s">
        <v>#N/A Requesting Data...3621507537</v>
        <stp/>
        <stp>BDP|8224603743466709669</stp>
        <tr r="CR268" s="1"/>
      </tp>
      <tp t="s">
        <v>#N/A Requesting Data...4060014710</v>
        <stp/>
        <stp>BDP|5145723982050805098</stp>
        <tr r="CW506" s="1"/>
      </tp>
      <tp t="s">
        <v>#N/A N/A</v>
        <stp/>
        <stp>BDP|2437468185032543621</stp>
        <tr r="AS90" s="1"/>
      </tp>
      <tp t="s">
        <v>#N/A N/A</v>
        <stp/>
        <stp>BDP|1591726694424766143</stp>
        <tr r="AS1068" s="1"/>
      </tp>
      <tp t="s">
        <v>#N/A N/A</v>
        <stp/>
        <stp>BDP|3183758590612119559</stp>
        <tr r="AQ55" s="1"/>
      </tp>
      <tp t="s">
        <v>#N/A Requesting Data...3658566180</v>
        <stp/>
        <stp>BDP|1472272433622650867</stp>
        <tr r="CW1184" s="1"/>
      </tp>
      <tp t="s">
        <v>#N/A N/A</v>
        <stp/>
        <stp>BDP|3246410240761337801</stp>
        <tr r="AS504" s="1"/>
      </tp>
      <tp t="s">
        <v>#N/A Requesting Data...3701422707</v>
        <stp/>
        <stp>BDP|1327695404194613986</stp>
        <tr r="CR276" s="1"/>
      </tp>
      <tp t="s">
        <v>#N/A Requesting Data...4169869644</v>
        <stp/>
        <stp>BDP|3777832172600573634</stp>
        <tr r="CU994" s="1"/>
      </tp>
      <tp t="s">
        <v>#N/A N/A</v>
        <stp/>
        <stp>BDP|4273930762605314400</stp>
        <tr r="AQ542" s="1"/>
      </tp>
      <tp t="s">
        <v>#N/A N/A</v>
        <stp/>
        <stp>BDP|8105045562130470430</stp>
        <tr r="AR802" s="1"/>
      </tp>
      <tp t="s">
        <v>#N/A N/A</v>
        <stp/>
        <stp>BDP|5504852965986689730</stp>
        <tr r="AQ530" s="1"/>
      </tp>
      <tp t="s">
        <v>#N/A Requesting Data...3839581517</v>
        <stp/>
        <stp>BDP|9987294562271449668</stp>
        <tr r="CU662" s="1"/>
      </tp>
      <tp t="s">
        <v>#N/A Requesting Data...3604941532</v>
        <stp/>
        <stp>BDP|1338471884377879084</stp>
        <tr r="CW126" s="1"/>
      </tp>
      <tp t="s">
        <v>#N/A N/A</v>
        <stp/>
        <stp>BDP|3547558090564291125</stp>
        <tr r="AR480" s="1"/>
      </tp>
      <tp t="s">
        <v>#N/A N/A</v>
        <stp/>
        <stp>BDP|1441546281950795666</stp>
        <tr r="AQ22" s="1"/>
      </tp>
      <tp t="s">
        <v>#N/A Requesting Data...3614131921</v>
        <stp/>
        <stp>BDP|6078050244418125005</stp>
        <tr r="CV20" s="1"/>
      </tp>
      <tp t="s">
        <v>#N/A Requesting Data...3947458703</v>
        <stp/>
        <stp>BDP|4655326697583754747</stp>
        <tr r="CW1086" s="1"/>
      </tp>
      <tp t="s">
        <v>#N/A Requesting Data...4193374778</v>
        <stp/>
        <stp>BDP|8346170716993612148</stp>
        <tr r="CR697" s="1"/>
      </tp>
      <tp t="s">
        <v>#N/A Requesting Data...3652948641</v>
        <stp/>
        <stp>BDP|6145944117591055527</stp>
        <tr r="CU998" s="1"/>
      </tp>
      <tp t="s">
        <v>#N/A Requesting Data...4212678481</v>
        <stp/>
        <stp>BDP|5952535133158939104</stp>
        <tr r="CU1025" s="1"/>
      </tp>
      <tp t="s">
        <v>#N/A Requesting Data...3302011447</v>
        <stp/>
        <stp>BDP|9308121836602578326</stp>
        <tr r="CT893" s="1"/>
      </tp>
      <tp t="s">
        <v>#N/A Requesting Data...3195356871</v>
        <stp/>
        <stp>BDP|5254447253248516619</stp>
        <tr r="CR795" s="1"/>
      </tp>
      <tp t="s">
        <v>#N/A Requesting Data...4206817584</v>
        <stp/>
        <stp>BDP|3566814538305593780</stp>
        <tr r="CS194" s="1"/>
      </tp>
      <tp t="s">
        <v>#N/A N/A</v>
        <stp/>
        <stp>BDP|4879303691854175091</stp>
        <tr r="AS532" s="1"/>
      </tp>
      <tp t="s">
        <v>#N/A N/A</v>
        <stp/>
        <stp>BDP|4777335245971207826</stp>
        <tr r="AR682" s="1"/>
      </tp>
      <tp t="s">
        <v>#N/A Requesting Data...4027615935</v>
        <stp/>
        <stp>BDP|5437162237544098940</stp>
        <tr r="CV972" s="1"/>
      </tp>
      <tp t="s">
        <v>#N/A Requesting Data...3923895104</v>
        <stp/>
        <stp>BDP|8771355073913554551</stp>
        <tr r="CV841" s="1"/>
      </tp>
      <tp t="s">
        <v>#N/A Requesting Data...3193794128</v>
        <stp/>
        <stp>BDP|3624214964835539872</stp>
        <tr r="AN3" s="1"/>
      </tp>
      <tp t="s">
        <v>#N/A Requesting Data...3582810940</v>
        <stp/>
        <stp>BDP|3548271551637541979</stp>
        <tr r="CR1015" s="1"/>
      </tp>
      <tp t="s">
        <v>#N/A Requesting Data...3664239765</v>
        <stp/>
        <stp>BDP|4097030947668191247</stp>
        <tr r="CV871" s="1"/>
      </tp>
      <tp t="s">
        <v>#N/A N/A</v>
        <stp/>
        <stp>BDP|7616405490993492335</stp>
        <tr r="AQ811" s="1"/>
      </tp>
      <tp t="s">
        <v>#N/A Requesting Data...4172086106</v>
        <stp/>
        <stp>BDP|5221071751458448212</stp>
        <tr r="CV362" s="1"/>
      </tp>
      <tp t="s">
        <v>#N/A N/A</v>
        <stp/>
        <stp>BDP|9936892864134516900</stp>
        <tr r="AS662" s="1"/>
      </tp>
      <tp t="s">
        <v>#N/A N/A</v>
        <stp/>
        <stp>BDP|5866231782473073687</stp>
        <tr r="AS258" s="1"/>
      </tp>
      <tp t="s">
        <v>#N/A N/A</v>
        <stp/>
        <stp>BDP|1343904276624561112</stp>
        <tr r="AS449" s="1"/>
      </tp>
      <tp t="s">
        <v>#N/A Requesting Data...3618671245</v>
        <stp/>
        <stp>BDP|6967136024048808777</stp>
        <tr r="CT1018" s="1"/>
      </tp>
      <tp t="s">
        <v>#N/A Requesting Data...3272183398</v>
        <stp/>
        <stp>BDP|9202216368934930345</stp>
        <tr r="CU198" s="1"/>
      </tp>
      <tp t="s">
        <v>#N/A Requesting Data...3305801921</v>
        <stp/>
        <stp>BDP|5506929614745669231</stp>
        <tr r="CV755" s="1"/>
      </tp>
      <tp t="s">
        <v>#N/A Requesting Data...3297774124</v>
        <stp/>
        <stp>BDP|8912911311509659399</stp>
        <tr r="CS404" s="1"/>
      </tp>
      <tp t="s">
        <v>#N/A Requesting Data...3768350465</v>
        <stp/>
        <stp>BDP|1584266835289508356</stp>
        <tr r="CV725" s="1"/>
      </tp>
      <tp t="s">
        <v>#N/A N/A</v>
        <stp/>
        <stp>BDP|2296002594580334137</stp>
        <tr r="AS469" s="1"/>
      </tp>
      <tp t="s">
        <v>#N/A Requesting Data...4050185900</v>
        <stp/>
        <stp>BDP|4337829140207130566</stp>
        <tr r="CW545" s="1"/>
      </tp>
      <tp t="s">
        <v>#N/A N/A</v>
        <stp/>
        <stp>BDP|7943658768059502473</stp>
        <tr r="AR326" s="1"/>
      </tp>
      <tp t="s">
        <v>#N/A Requesting Data...3313085942</v>
        <stp/>
        <stp>BDP|5697725963237366927</stp>
        <tr r="CW501" s="1"/>
      </tp>
      <tp t="s">
        <v>#N/A N/A</v>
        <stp/>
        <stp>BDP|5775630764248313755</stp>
        <tr r="AS407" s="1"/>
      </tp>
      <tp t="s">
        <v>#N/A N/A</v>
        <stp/>
        <stp>BDP|1308854701447476457</stp>
        <tr r="AR923" s="1"/>
      </tp>
      <tp t="s">
        <v>#N/A N/A</v>
        <stp/>
        <stp>BDP|2148885556700009595</stp>
        <tr r="AS115" s="1"/>
      </tp>
      <tp t="s">
        <v>#N/A N/A</v>
        <stp/>
        <stp>BDP|4722801533551733456</stp>
        <tr r="AQ1181" s="1"/>
      </tp>
      <tp t="s">
        <v>#N/A Requesting Data...4253877739</v>
        <stp/>
        <stp>BDP|5589127702596519868</stp>
        <tr r="CT36" s="1"/>
      </tp>
      <tp t="s">
        <v>#N/A Requesting Data...4009014413</v>
        <stp/>
        <stp>BDP|4860884576419146810</stp>
        <tr r="CS387" s="1"/>
      </tp>
      <tp t="s">
        <v>#N/A N/A</v>
        <stp/>
        <stp>BDP|1365803591512544811</stp>
        <tr r="AR840" s="1"/>
      </tp>
      <tp t="s">
        <v>#N/A Requesting Data...3714467733</v>
        <stp/>
        <stp>BDP|4057689963896857854</stp>
        <tr r="CV366" s="1"/>
      </tp>
      <tp t="s">
        <v>#N/A N/A</v>
        <stp/>
        <stp>BDP|9527164769290521493</stp>
        <tr r="AQ99" s="1"/>
      </tp>
      <tp t="s">
        <v>#N/A N/A</v>
        <stp/>
        <stp>BDP|9424269243887329246</stp>
        <tr r="AS1172" s="1"/>
      </tp>
      <tp t="s">
        <v>#N/A Requesting Data...4187177939</v>
        <stp/>
        <stp>BDP|7986245355538775298</stp>
        <tr r="CT413" s="1"/>
      </tp>
      <tp t="s">
        <v>#N/A N/A</v>
        <stp/>
        <stp>BDP|3436304326019196147</stp>
        <tr r="AR92" s="1"/>
      </tp>
      <tp t="s">
        <v>#N/A Requesting Data...3711293778</v>
        <stp/>
        <stp>BDP|5545258441511771815</stp>
        <tr r="CV977" s="1"/>
      </tp>
      <tp t="s">
        <v>#N/A N/A</v>
        <stp/>
        <stp>BDP|9986920501583507986</stp>
        <tr r="AS417" s="1"/>
      </tp>
      <tp t="s">
        <v>#N/A Requesting Data...3750274645</v>
        <stp/>
        <stp>BDP|5156172005929319774</stp>
        <tr r="CU980" s="1"/>
      </tp>
      <tp t="s">
        <v>#N/A Requesting Data...4238376846</v>
        <stp/>
        <stp>BDP|8383457175188677922</stp>
        <tr r="CU900" s="1"/>
      </tp>
      <tp t="s">
        <v>#N/A N/A</v>
        <stp/>
        <stp>BDP|6242826232724395366</stp>
        <tr r="AS185" s="1"/>
      </tp>
      <tp t="s">
        <v>#N/A Requesting Data...3445719954</v>
        <stp/>
        <stp>BDP|7037319553959172249</stp>
        <tr r="CR496" s="1"/>
      </tp>
      <tp t="s">
        <v>#N/A Requesting Data...3428509744</v>
        <stp/>
        <stp>BDP|8072168972631037537</stp>
        <tr r="CR1148" s="1"/>
      </tp>
      <tp t="s">
        <v>#N/A Requesting Data...3708608666</v>
        <stp/>
        <stp>BDP|1405007980033039038</stp>
        <tr r="CT1103" s="1"/>
      </tp>
      <tp t="s">
        <v>#N/A Requesting Data...3860221964</v>
        <stp/>
        <stp>BDP|1250479057352349865</stp>
        <tr r="CR596" s="1"/>
      </tp>
      <tp t="s">
        <v>#N/A Requesting Data...3486619049</v>
        <stp/>
        <stp>BDP|7087441983053942293</stp>
        <tr r="CT12" s="1"/>
      </tp>
      <tp t="s">
        <v>#N/A N/A</v>
        <stp/>
        <stp>BDP|8261807981036265466</stp>
        <tr r="AQ973" s="1"/>
      </tp>
      <tp t="s">
        <v>#N/A N/A</v>
        <stp/>
        <stp>BDP|3282969211246714752</stp>
        <tr r="AS513" s="1"/>
      </tp>
      <tp t="s">
        <v>#N/A Requesting Data...4075278922</v>
        <stp/>
        <stp>BDP|4571361084732448746</stp>
        <tr r="CW549" s="1"/>
      </tp>
      <tp t="s">
        <v>#N/A N/A</v>
        <stp/>
        <stp>BDP|8429716017107707327</stp>
        <tr r="AQ897" s="1"/>
      </tp>
      <tp t="s">
        <v>#N/A N/A</v>
        <stp/>
        <stp>BDP|9563577344176915484</stp>
        <tr r="AS861" s="1"/>
      </tp>
      <tp t="s">
        <v>#N/A Requesting Data...3784496149</v>
        <stp/>
        <stp>BDP|3115941496770425900</stp>
        <tr r="CS583" s="1"/>
      </tp>
      <tp t="s">
        <v>#N/A N/A</v>
        <stp/>
        <stp>BDP|8571462430330215563</stp>
        <tr r="AS345" s="1"/>
      </tp>
      <tp t="s">
        <v>#N/A Requesting Data...3703040135</v>
        <stp/>
        <stp>BDP|3350017864069520644</stp>
        <tr r="CR245" s="1"/>
      </tp>
      <tp t="s">
        <v>#N/A Requesting Data...4106180956</v>
        <stp/>
        <stp>BDP|4163268788312301687</stp>
        <tr r="CU1029" s="1"/>
      </tp>
      <tp t="s">
        <v>#N/A Requesting Data...3848011332</v>
        <stp/>
        <stp>BDP|2771668111626534910</stp>
        <tr r="CS159" s="1"/>
      </tp>
      <tp t="s">
        <v>#N/A Requesting Data...3639018975</v>
        <stp/>
        <stp>BDP|3361508957399615061</stp>
        <tr r="CU735" s="1"/>
      </tp>
      <tp t="s">
        <v>#N/A Requesting Data...4273262809</v>
        <stp/>
        <stp>BDP|4224047889287237199</stp>
        <tr r="CV960" s="1"/>
      </tp>
      <tp t="s">
        <v>#N/A N/A</v>
        <stp/>
        <stp>BDP|9762749283855481900</stp>
        <tr r="AR1069" s="1"/>
      </tp>
      <tp t="s">
        <v>#N/A N/A</v>
        <stp/>
        <stp>BDP|5781667440099369467</stp>
        <tr r="AS163" s="1"/>
      </tp>
      <tp t="s">
        <v>#N/A N/A</v>
        <stp/>
        <stp>BDP|8638757652267088750</stp>
        <tr r="AQ722" s="1"/>
      </tp>
      <tp t="s">
        <v>#N/A Requesting Data...4215319250</v>
        <stp/>
        <stp>BDP|1857186851958639738</stp>
        <tr r="CV488" s="1"/>
      </tp>
      <tp t="s">
        <v>#N/A Requesting Data...3703830804</v>
        <stp/>
        <stp>BDP|6095268211057161824</stp>
        <tr r="CR128" s="1"/>
      </tp>
      <tp t="s">
        <v>#N/A Requesting Data...3987482641</v>
        <stp/>
        <stp>BDP|5195888356381312380</stp>
        <tr r="CW772" s="1"/>
      </tp>
      <tp t="s">
        <v>#N/A Requesting Data...3805628757</v>
        <stp/>
        <stp>BDP|9639681232636046083</stp>
        <tr r="CU1012" s="1"/>
      </tp>
      <tp t="s">
        <v>#N/A Requesting Data...4183144651</v>
        <stp/>
        <stp>BDP|8117410049052874054</stp>
        <tr r="CS366" s="1"/>
      </tp>
      <tp t="s">
        <v>#N/A Requesting Data...3790908517</v>
        <stp/>
        <stp>BDP|4338222307814428869</stp>
        <tr r="CT463" s="1"/>
      </tp>
      <tp t="s">
        <v>#N/A Requesting Data...4171828758</v>
        <stp/>
        <stp>BDP|3539323114018335341</stp>
        <tr r="CV373" s="1"/>
      </tp>
      <tp t="s">
        <v>#N/A N/A</v>
        <stp/>
        <stp>BDP|8636291138980569368</stp>
        <tr r="AR1166" s="1"/>
      </tp>
      <tp t="s">
        <v>#N/A Requesting Data...4158271278</v>
        <stp/>
        <stp>BDP|2229553860313252812</stp>
        <tr r="CW519" s="1"/>
      </tp>
      <tp t="s">
        <v>#N/A N/A</v>
        <stp/>
        <stp>BDP|2535860309280671083</stp>
        <tr r="AQ572" s="1"/>
      </tp>
      <tp t="s">
        <v>#N/A Requesting Data...3972005199</v>
        <stp/>
        <stp>BDP|2891739559509026363</stp>
        <tr r="CW475" s="1"/>
      </tp>
      <tp t="s">
        <v>#N/A N/A</v>
        <stp/>
        <stp>BDP|8404244095008836190</stp>
        <tr r="AQ366" s="1"/>
      </tp>
      <tp t="s">
        <v>#N/A Requesting Data...4045195892</v>
        <stp/>
        <stp>BDP|3289094687544097587</stp>
        <tr r="CS591" s="1"/>
      </tp>
      <tp t="s">
        <v>#N/A Requesting Data...4071789526</v>
        <stp/>
        <stp>BDP|3294713026755483953</stp>
        <tr r="CT373" s="1"/>
      </tp>
      <tp t="s">
        <v>#N/A Requesting Data...3890836920</v>
        <stp/>
        <stp>BDP|3987884401846224760</stp>
        <tr r="CV203" s="1"/>
      </tp>
      <tp t="s">
        <v>#N/A N/A</v>
        <stp/>
        <stp>BDP|9541351052050191565</stp>
        <tr r="AS144" s="1"/>
      </tp>
      <tp t="s">
        <v>#N/A N/A</v>
        <stp/>
        <stp>BDP|5475822897667699923</stp>
        <tr r="AR502" s="1"/>
      </tp>
      <tp t="s">
        <v>#N/A Requesting Data...4137476249</v>
        <stp/>
        <stp>BDP|4517474996804246730</stp>
        <tr r="CR703" s="1"/>
      </tp>
      <tp t="s">
        <v>#N/A Requesting Data...4229802176</v>
        <stp/>
        <stp>BDP|6496758271558377468</stp>
        <tr r="CR1102" s="1"/>
      </tp>
      <tp t="s">
        <v>#N/A Requesting Data...4119256162</v>
        <stp/>
        <stp>BDP|6034635750516745918</stp>
        <tr r="CW832" s="1"/>
      </tp>
      <tp t="s">
        <v>#N/A Requesting Data...4257252339</v>
        <stp/>
        <stp>BDP|6390964675806507405</stp>
        <tr r="CV299" s="1"/>
      </tp>
      <tp t="s">
        <v>#N/A N/A</v>
        <stp/>
        <stp>BDP|5081817507065383204</stp>
        <tr r="AR696" s="1"/>
      </tp>
      <tp t="s">
        <v>#N/A Requesting Data...3984929060</v>
        <stp/>
        <stp>BDP|5319927023383220754</stp>
        <tr r="CT290" s="1"/>
      </tp>
      <tp t="s">
        <v>#N/A Requesting Data...3942210882</v>
        <stp/>
        <stp>BDP|3453427883461731476</stp>
        <tr r="CR917" s="1"/>
      </tp>
      <tp t="s">
        <v>#N/A Requesting Data...3944459561</v>
        <stp/>
        <stp>BDP|2001813018408425981</stp>
        <tr r="CS263" s="1"/>
      </tp>
    </main>
    <main first="bofaddin.rtdserver">
      <tp t="s">
        <v>#N/A Requesting Data...4126549343</v>
        <stp/>
        <stp>BDP|6657078785235602083</stp>
        <tr r="CS597" s="1"/>
      </tp>
      <tp t="s">
        <v>#N/A N/A</v>
        <stp/>
        <stp>BDP|3533840769922109435</stp>
        <tr r="AS33" s="1"/>
      </tp>
      <tp t="s">
        <v>#N/A Requesting Data...4011161895</v>
        <stp/>
        <stp>BDP|6171886052283287339</stp>
        <tr r="CS292" s="1"/>
      </tp>
      <tp t="s">
        <v>#N/A Requesting Data...4178590100</v>
        <stp/>
        <stp>BDP|3418595790515737100</stp>
        <tr r="CS858" s="1"/>
      </tp>
      <tp t="s">
        <v>#N/A Requesting Data...4105195291</v>
        <stp/>
        <stp>BDP|9602782737450226611</stp>
        <tr r="CV95" s="1"/>
      </tp>
      <tp t="s">
        <v>#N/A Requesting Data...4221348500</v>
        <stp/>
        <stp>BDP|8262628012760164499</stp>
        <tr r="CW581" s="1"/>
      </tp>
      <tp t="s">
        <v>#N/A N/A</v>
        <stp/>
        <stp>BDP|9714995713419250353</stp>
        <tr r="AQ279" s="1"/>
      </tp>
      <tp t="s">
        <v>#N/A Requesting Data...4017981710</v>
        <stp/>
        <stp>BDP|4262605798889546959</stp>
        <tr r="CV439" s="1"/>
      </tp>
      <tp t="s">
        <v>#N/A N/A</v>
        <stp/>
        <stp>BDP|4291910677323651296</stp>
        <tr r="AQ877" s="1"/>
      </tp>
      <tp t="s">
        <v>#N/A Requesting Data...4201433899</v>
        <stp/>
        <stp>BDP|1540802136468189993</stp>
        <tr r="CR392" s="1"/>
      </tp>
      <tp t="s">
        <v>#N/A Requesting Data...4209846612</v>
        <stp/>
        <stp>BDP|2750799292147272050</stp>
        <tr r="CS868" s="1"/>
      </tp>
      <tp t="s">
        <v>#N/A N/A</v>
        <stp/>
        <stp>BDP|5225849034571104484</stp>
        <tr r="AQ916" s="1"/>
      </tp>
      <tp t="s">
        <v>#N/A Requesting Data...4129355948</v>
        <stp/>
        <stp>BDP|3184904469085578261</stp>
        <tr r="CS210" s="1"/>
      </tp>
      <tp t="s">
        <v>#N/A Requesting Data...4294327532</v>
        <stp/>
        <stp>BDP|9023778098695002941</stp>
        <tr r="CR575" s="1"/>
      </tp>
      <tp t="s">
        <v>#N/A Requesting Data...4168913340</v>
        <stp/>
        <stp>BDP|5692367149641745850</stp>
        <tr r="CV539" s="1"/>
      </tp>
      <tp t="s">
        <v>#N/A Requesting Data...4100411577</v>
        <stp/>
        <stp>BDP|1332278494439269895</stp>
        <tr r="CW294" s="1"/>
      </tp>
      <tp t="s">
        <v>#N/A N/A</v>
        <stp/>
        <stp>BDP|9356195711162165016</stp>
        <tr r="AS647" s="1"/>
      </tp>
      <tp t="s">
        <v>#N/A Requesting Data...4260312957</v>
        <stp/>
        <stp>BDP|3216245174329956403</stp>
        <tr r="CR269" s="1"/>
      </tp>
      <tp t="s">
        <v>#N/A Requesting Data...4212478053</v>
        <stp/>
        <stp>BDP|8327993401173938992</stp>
        <tr r="CS525" s="1"/>
      </tp>
      <tp t="s">
        <v>#N/A Requesting Data...4157701033</v>
        <stp/>
        <stp>BDP|8539221293509746182</stp>
        <tr r="CR23" s="1"/>
      </tp>
      <tp t="s">
        <v>#N/A Requesting Data...4190110936</v>
        <stp/>
        <stp>BDP|7723607809323549902</stp>
        <tr r="CR302" s="1"/>
      </tp>
      <tp t="s">
        <v>#N/A Requesting Data...4194043654</v>
        <stp/>
        <stp>BDP|3145440697752924701</stp>
        <tr r="CW882" s="1"/>
      </tp>
      <tp t="s">
        <v>#N/A Requesting Data...4114987784</v>
        <stp/>
        <stp>BDP|3494278478938187513</stp>
        <tr r="CS544" s="1"/>
      </tp>
      <tp t="s">
        <v>#N/A Requesting Data...4272280832</v>
        <stp/>
        <stp>BDP|9794741209891029411</stp>
        <tr r="CV697" s="1"/>
      </tp>
      <tp t="s">
        <v>#N/A Requesting Data...4193127859</v>
        <stp/>
        <stp>BDP|7147927933594802234</stp>
        <tr r="CR1071" s="1"/>
      </tp>
      <tp t="s">
        <v>#N/A Requesting Data...4168644294</v>
        <stp/>
        <stp>BDP|1434039459807676837</stp>
        <tr r="CR491" s="1"/>
      </tp>
      <tp t="s">
        <v>#N/A Requesting Data...4153660270</v>
        <stp/>
        <stp>BDP|8220461619171579737</stp>
        <tr r="CW52" s="1"/>
      </tp>
      <tp t="s">
        <v>#N/A Requesting Data...4242268521</v>
        <stp/>
        <stp>BDP|8816642224720786749</stp>
        <tr r="CR512" s="1"/>
      </tp>
      <tp t="s">
        <v>#N/A N/A</v>
        <stp/>
        <stp>BDP|2950109561829494778</stp>
        <tr r="AR295" s="1"/>
      </tp>
      <tp t="s">
        <v>#N/A Requesting Data...4257991994</v>
        <stp/>
        <stp>BDP|8266193735191561007</stp>
        <tr r="CT496" s="1"/>
      </tp>
      <tp t="s">
        <v>#N/A N/A</v>
        <stp/>
        <stp>BDP|3639390868654484989</stp>
        <tr r="AQ192" s="1"/>
      </tp>
      <tp t="s">
        <v>#N/A Requesting Data...4290827490</v>
        <stp/>
        <stp>BDP|8192535049613852189</stp>
        <tr r="CW590" s="1"/>
      </tp>
      <tp t="s">
        <v>#N/A N/A</v>
        <stp/>
        <stp>BDP|1400511185677285099</stp>
        <tr r="AS1102" s="1"/>
      </tp>
      <tp t="s">
        <v>#N/A N/A</v>
        <stp/>
        <stp>BDP|9335754571784917657</stp>
        <tr r="AQ689" s="1"/>
      </tp>
      <tp t="s">
        <v>#N/A N/A</v>
        <stp/>
        <stp>BDP|3559601588752611404</stp>
        <tr r="AS241" s="1"/>
      </tp>
      <tp t="s">
        <v>#N/A N/A</v>
        <stp/>
        <stp>BDP|4297820778768535854</stp>
        <tr r="AR969" s="1"/>
      </tp>
      <tp t="s">
        <v>#N/A N/A</v>
        <stp/>
        <stp>BDP|2640951131956349591</stp>
        <tr r="AR13" s="1"/>
      </tp>
      <tp t="s">
        <v>#N/A Requesting Data...4205023772</v>
        <stp/>
        <stp>BDP|7871357247993134833</stp>
        <tr r="CR767" s="1"/>
      </tp>
      <tp t="s">
        <v>#N/A Requesting Data...4291275925</v>
        <stp/>
        <stp>BDP|6190854514706884209</stp>
        <tr r="CW455" s="1"/>
      </tp>
      <tp t="s">
        <v>#N/A Requesting Data...4270244234</v>
        <stp/>
        <stp>BDP|8858013247830708715</stp>
        <tr r="CT466" s="1"/>
      </tp>
      <tp t="s">
        <v>#N/A N/A</v>
        <stp/>
        <stp>BDP|2429219059519304775</stp>
        <tr r="AQ634" s="1"/>
      </tp>
      <tp t="s">
        <v>#N/A Requesting Data...4187057277</v>
        <stp/>
        <stp>BDP|3338414489732394602</stp>
        <tr r="CW735" s="1"/>
      </tp>
      <tp t="s">
        <v>#N/A Requesting Data...4208415182</v>
        <stp/>
        <stp>BDP|6560888764432901180</stp>
        <tr r="CV476" s="1"/>
      </tp>
      <tp t="s">
        <v>#N/A N/A</v>
        <stp/>
        <stp>BDP|2324749070659620092</stp>
        <tr r="AR459" s="1"/>
      </tp>
      <tp t="s">
        <v>#N/A Requesting Data...4224902511</v>
        <stp/>
        <stp>BDP|9442175227058471989</stp>
        <tr r="CT1124" s="1"/>
      </tp>
      <tp t="s">
        <v>#N/A Requesting Data...4280015904</v>
        <stp/>
        <stp>BDP|5928689052814249999</stp>
        <tr r="CS1007" s="1"/>
      </tp>
      <tp t="s">
        <v>#N/A N/A</v>
        <stp/>
        <stp>BDP|7337212549208315203</stp>
        <tr r="AQ357" s="1"/>
      </tp>
      <tp t="s">
        <v>#N/A N/A</v>
        <stp/>
        <stp>BDP|1743956805690621397</stp>
        <tr r="AR755" s="1"/>
      </tp>
      <tp t="s">
        <v>#N/A Requesting Data...4247953729</v>
        <stp/>
        <stp>BDP|6842828201980067532</stp>
        <tr r="CR279" s="1"/>
      </tp>
      <tp t="s">
        <v>#N/A Requesting Data...4244579606</v>
        <stp/>
        <stp>BDP|8025496882318327704</stp>
        <tr r="CR377" s="1"/>
      </tp>
      <tp t="s">
        <v>#N/A Requesting Data...4272062409</v>
        <stp/>
        <stp>BDP|2197109342894294892</stp>
        <tr r="CS532" s="1"/>
      </tp>
      <tp t="s">
        <v>#N/A N/A</v>
        <stp/>
        <stp>BDP|5169640536272968927</stp>
        <tr r="AQ230" s="1"/>
      </tp>
      <tp t="s">
        <v>#N/A N/A</v>
        <stp/>
        <stp>BDP|3657391093611740332</stp>
        <tr r="AS11" s="1"/>
      </tp>
      <tp t="s">
        <v>#N/A N/A</v>
        <stp/>
        <stp>BDP|5193236484221912578</stp>
        <tr r="AS471" s="1"/>
      </tp>
      <tp t="s">
        <v>#N/A Requesting Data...4292178824</v>
        <stp/>
        <stp>BDP|5500870328436593279</stp>
        <tr r="CW48" s="1"/>
      </tp>
      <tp t="s">
        <v>#N/A Requesting Data...4282593432</v>
        <stp/>
        <stp>BDP|9757544075411925173</stp>
        <tr r="CR157" s="1"/>
      </tp>
      <tp t="s">
        <v>#N/A Requesting Data...4288375882</v>
        <stp/>
        <stp>BDP|4501640582397373680</stp>
        <tr r="CU894" s="1"/>
      </tp>
      <tp t="s">
        <v>#N/A Requesting Data...4294912127</v>
        <stp/>
        <stp>BDP|3946002098934113589</stp>
        <tr r="CV917" s="1"/>
      </tp>
      <tp t="s">
        <v>#N/A Requesting Data...3979168797</v>
        <stp/>
        <stp>BDP|9375332733331845334</stp>
        <tr r="CW650" s="1"/>
      </tp>
      <tp t="s">
        <v>#N/A N/A</v>
        <stp/>
        <stp>BDP|6630453117481896955</stp>
        <tr r="AQ1075" s="1"/>
      </tp>
      <tp t="s">
        <v>#N/A Requesting Data...3572376956</v>
        <stp/>
        <stp>BDP|5931606824853325977</stp>
        <tr r="CT993" s="1"/>
      </tp>
      <tp t="s">
        <v>#N/A N/A</v>
        <stp/>
        <stp>BDP|9568193924823946286</stp>
        <tr r="AS554" s="1"/>
      </tp>
      <tp t="s">
        <v>#N/A N/A</v>
        <stp/>
        <stp>BDP|3456230506819966315</stp>
        <tr r="AS622" s="1"/>
      </tp>
      <tp t="s">
        <v>#N/A N/A</v>
        <stp/>
        <stp>BDP|8887127075613507638</stp>
        <tr r="AQ962" s="1"/>
      </tp>
      <tp t="s">
        <v>#N/A Requesting Data...767391227</v>
        <stp/>
        <stp>BDP|7282599730799077321</stp>
        <tr r="CR1046" s="1"/>
      </tp>
      <tp t="s">
        <v>#N/A Requesting Data...2702883756</v>
        <stp/>
        <stp>BDP|8352227145063572682</stp>
        <tr r="CU865" s="1"/>
      </tp>
      <tp t="s">
        <v>#N/A Requesting Data...3062058010</v>
        <stp/>
        <stp>BDP|9508080954384066302</stp>
        <tr r="CS1029" s="1"/>
      </tp>
      <tp t="s">
        <v>#N/A Requesting Data...1481162174</v>
        <stp/>
        <stp>BDP|9738071265336978250</stp>
        <tr r="CU951" s="1"/>
      </tp>
      <tp t="s">
        <v>#N/A N/A</v>
        <stp/>
        <stp>BDP|7236687898846999523</stp>
        <tr r="AS134" s="1"/>
      </tp>
      <tp t="s">
        <v>#N/A Requesting Data...404821159</v>
        <stp/>
        <stp>BDP|5303728088388184915</stp>
        <tr r="CW370" s="1"/>
      </tp>
      <tp t="s">
        <v>#N/A N/A</v>
        <stp/>
        <stp>BDP|6080702762858824448</stp>
        <tr r="AR857" s="1"/>
      </tp>
      <tp t="s">
        <v>#N/A N/A</v>
        <stp/>
        <stp>BDP|5212471287083894141</stp>
        <tr r="AQ836" s="1"/>
      </tp>
      <tp t="s">
        <v>#N/A Requesting Data...752742364</v>
        <stp/>
        <stp>BDP|9806382880018782192</stp>
        <tr r="CT1169" s="1"/>
      </tp>
      <tp t="s">
        <v>#N/A Requesting Data...1008901287</v>
        <stp/>
        <stp>BDP|8430902963694184884</stp>
        <tr r="CV534" s="1"/>
      </tp>
      <tp t="s">
        <v>#N/A N/A</v>
        <stp/>
        <stp>BDP|1503280392759555848</stp>
        <tr r="AS38" s="1"/>
      </tp>
      <tp t="s">
        <v>#N/A Requesting Data...3596431344</v>
        <stp/>
        <stp>BDP|2188760328358153404</stp>
        <tr r="CU411" s="1"/>
      </tp>
      <tp t="s">
        <v>#N/A Requesting Data...1697067007</v>
        <stp/>
        <stp>BDP|5828922071679491912</stp>
        <tr r="CV269" s="1"/>
      </tp>
      <tp t="s">
        <v>#N/A Requesting Data...4034067338</v>
        <stp/>
        <stp>BDP|3047787806288185715</stp>
        <tr r="CT529" s="1"/>
      </tp>
      <tp t="s">
        <v>#N/A N/A</v>
        <stp/>
        <stp>BDP|7741798590463130114</stp>
        <tr r="AQ225" s="1"/>
      </tp>
      <tp t="s">
        <v>#N/A Requesting Data...3841103697</v>
        <stp/>
        <stp>BDP|1381863561273307799</stp>
        <tr r="CS1180" s="1"/>
      </tp>
      <tp t="s">
        <v>#N/A N/A</v>
        <stp/>
        <stp>BDP|8572050818362735015</stp>
        <tr r="AS39" s="1"/>
      </tp>
      <tp t="s">
        <v>#N/A Requesting Data...3475853308</v>
        <stp/>
        <stp>BDP|2594303602512880812</stp>
        <tr r="CV537" s="1"/>
      </tp>
      <tp t="s">
        <v>#N/A N/A</v>
        <stp/>
        <stp>BDP|7453941939025333342</stp>
        <tr r="AR454" s="1"/>
      </tp>
      <tp t="s">
        <v>#N/A Requesting Data...1305968479</v>
        <stp/>
        <stp>BDP|3862623159358562384</stp>
        <tr r="CW880" s="1"/>
      </tp>
      <tp t="s">
        <v>#N/A N/A</v>
        <stp/>
        <stp>BDP|4613703450274150991</stp>
        <tr r="AS37" s="1"/>
      </tp>
      <tp t="s">
        <v>#N/A Requesting Data...4085935375</v>
        <stp/>
        <stp>BDP|5394088843872141879</stp>
        <tr r="CW296" s="1"/>
      </tp>
      <tp t="s">
        <v>#N/A N/A</v>
        <stp/>
        <stp>BDP|2978640520699373401</stp>
        <tr r="AQ670" s="1"/>
      </tp>
      <tp t="s">
        <v>#N/A Requesting Data...1052105843</v>
        <stp/>
        <stp>BDP|1669284107871240959</stp>
        <tr r="CR1101" s="1"/>
      </tp>
      <tp t="s">
        <v>#N/A N/A</v>
        <stp/>
        <stp>BDP|1177163734779483182</stp>
        <tr r="AQ945" s="1"/>
      </tp>
      <tp t="s">
        <v>#N/A N/A</v>
        <stp/>
        <stp>BDP|9775781421352040519</stp>
        <tr r="AS1170" s="1"/>
      </tp>
      <tp t="s">
        <v>#N/A N/A</v>
        <stp/>
        <stp>BDP|1984838715751554259</stp>
        <tr r="AQ320" s="1"/>
      </tp>
      <tp t="s">
        <v>#N/A Requesting Data...1398945428</v>
        <stp/>
        <stp>BDP|4581643767486803914</stp>
        <tr r="CT1171" s="1"/>
      </tp>
      <tp t="s">
        <v>#N/A Requesting Data...3320277530</v>
        <stp/>
        <stp>BDP|9882750536360003641</stp>
        <tr r="CS71" s="1"/>
      </tp>
      <tp t="s">
        <v>#N/A Requesting Data...3793817848</v>
        <stp/>
        <stp>BDP|1739110124798478199</stp>
        <tr r="CW134" s="1"/>
      </tp>
      <tp t="s">
        <v>#N/A N/A</v>
        <stp/>
        <stp>BDP|1589665129619533702</stp>
        <tr r="AR941" s="1"/>
      </tp>
      <tp t="s">
        <v>#N/A N/A</v>
        <stp/>
        <stp>BDP|5039739289210179142</stp>
        <tr r="AS1064" s="1"/>
      </tp>
      <tp t="s">
        <v>#N/A Requesting Data...2672153185</v>
        <stp/>
        <stp>BDP|8929486448114414729</stp>
        <tr r="CR550" s="1"/>
      </tp>
      <tp t="s">
        <v>#N/A Requesting Data...3771962305</v>
        <stp/>
        <stp>BDP|8950978570499914484</stp>
        <tr r="CV935" s="1"/>
      </tp>
      <tp t="s">
        <v>#N/A Requesting Data...1102558186</v>
        <stp/>
        <stp>BDP|4422087060940409972</stp>
        <tr r="CU12" s="1"/>
      </tp>
      <tp t="s">
        <v>#N/A Requesting Data...2703156317</v>
        <stp/>
        <stp>BDP|3259295651017653834</stp>
        <tr r="CR705" s="1"/>
      </tp>
      <tp t="s">
        <v>#N/A Requesting Data...1887719445</v>
        <stp/>
        <stp>BDP|7459071358888185157</stp>
        <tr r="CU633" s="1"/>
      </tp>
      <tp t="s">
        <v>#N/A N/A</v>
        <stp/>
        <stp>BDP|6831436041289512405</stp>
        <tr r="AR970" s="1"/>
      </tp>
      <tp t="s">
        <v>#N/A N/A</v>
        <stp/>
        <stp>BDP|6637782095770524316</stp>
        <tr r="AQ6" s="1"/>
      </tp>
      <tp t="s">
        <v>#N/A Requesting Data...1822086673</v>
        <stp/>
        <stp>BDP|8734450775110180098</stp>
        <tr r="CS447" s="1"/>
      </tp>
      <tp t="s">
        <v>#N/A N/A</v>
        <stp/>
        <stp>BDP|4046980946473872192</stp>
        <tr r="AR745" s="1"/>
      </tp>
      <tp t="s">
        <v>#N/A Requesting Data...1552942531</v>
        <stp/>
        <stp>BDP|6199883146876207726</stp>
        <tr r="CV1105" s="1"/>
      </tp>
      <tp t="s">
        <v>#N/A Requesting Data...2952634580</v>
        <stp/>
        <stp>BDP|8446604645512627380</stp>
        <tr r="CR868" s="1"/>
      </tp>
      <tp t="s">
        <v>#N/A Requesting Data...3136061017</v>
        <stp/>
        <stp>BDP|6001977952346313792</stp>
        <tr r="CR492" s="1"/>
      </tp>
      <tp t="s">
        <v>#N/A Requesting Data...2080041177</v>
        <stp/>
        <stp>BDP|9998025563192243660</stp>
        <tr r="CU99" s="1"/>
      </tp>
      <tp t="s">
        <v>#N/A N/A</v>
        <stp/>
        <stp>BDP|4095523254158978735</stp>
        <tr r="AR851" s="1"/>
      </tp>
      <tp t="s">
        <v>#N/A Requesting Data...4103374789</v>
        <stp/>
        <stp>BDP|3860829185450200813</stp>
        <tr r="CT859" s="1"/>
      </tp>
      <tp t="s">
        <v>#N/A N/A</v>
        <stp/>
        <stp>BDP|2304884501872069362</stp>
        <tr r="AQ231" s="1"/>
      </tp>
      <tp t="s">
        <v>#N/A N/A</v>
        <stp/>
        <stp>BDP|8393791780538371451</stp>
        <tr r="AR38" s="1"/>
      </tp>
      <tp t="s">
        <v>#N/A Requesting Data...4089912123</v>
        <stp/>
        <stp>BDP|9301288259103679684</stp>
        <tr r="CT538" s="1"/>
      </tp>
      <tp t="s">
        <v>#N/A N/A</v>
        <stp/>
        <stp>BDP|5585176982284473387</stp>
        <tr r="AR28" s="1"/>
      </tp>
      <tp t="s">
        <v>#N/A N/A</v>
        <stp/>
        <stp>BDP|8346888883574518716</stp>
        <tr r="AR83" s="1"/>
      </tp>
      <tp t="s">
        <v>#N/A Requesting Data...2065201162</v>
        <stp/>
        <stp>BDP|6567280995791223760</stp>
        <tr r="CU494" s="1"/>
      </tp>
      <tp t="s">
        <v>#N/A Requesting Data...3416132839</v>
        <stp/>
        <stp>BDP|4741661093973795397</stp>
        <tr r="CT831" s="1"/>
      </tp>
      <tp t="s">
        <v>#N/A Requesting Data...3465992423</v>
        <stp/>
        <stp>BDP|6921408599028581896</stp>
        <tr r="CU1171" s="1"/>
      </tp>
      <tp t="s">
        <v>#N/A N/A</v>
        <stp/>
        <stp>BDP|8329393865196619055</stp>
        <tr r="AQ333" s="1"/>
      </tp>
      <tp t="s">
        <v>#N/A Requesting Data...1869361273</v>
        <stp/>
        <stp>BDP|9959967612028951283</stp>
        <tr r="CT551" s="1"/>
      </tp>
      <tp t="s">
        <v>#N/A Requesting Data...2772024581</v>
        <stp/>
        <stp>BDP|4206193527329431544</stp>
        <tr r="CV606" s="1"/>
      </tp>
      <tp t="s">
        <v>#N/A Requesting Data...2161169235</v>
        <stp/>
        <stp>BDP|6607011085822874777</stp>
        <tr r="CV866" s="1"/>
      </tp>
      <tp t="s">
        <v>#N/A N/A</v>
        <stp/>
        <stp>BDP|3439931709976664754</stp>
        <tr r="AR504" s="1"/>
      </tp>
      <tp t="s">
        <v>#N/A Requesting Data...3961393721</v>
        <stp/>
        <stp>BDP|6077696153088798600</stp>
        <tr r="CR736" s="1"/>
      </tp>
      <tp t="s">
        <v>#N/A N/A</v>
        <stp/>
        <stp>BDP|3573660628979322554</stp>
        <tr r="AQ1068" s="1"/>
      </tp>
      <tp t="s">
        <v>#N/A Requesting Data...2642524911</v>
        <stp/>
        <stp>BDP|3008746959389288326</stp>
        <tr r="CS865" s="1"/>
      </tp>
      <tp t="s">
        <v>#N/A Requesting Data...2058047611</v>
        <stp/>
        <stp>BDP|5519858209610324676</stp>
        <tr r="CU48" s="1"/>
      </tp>
      <tp t="s">
        <v>#N/A Requesting Data...2266950217</v>
        <stp/>
        <stp>BDP|1347851473841959415</stp>
        <tr r="CV145" s="1"/>
      </tp>
      <tp t="s">
        <v>#N/A Requesting Data...1772339489</v>
        <stp/>
        <stp>BDP|8098880609063842841</stp>
        <tr r="CT701" s="1"/>
      </tp>
      <tp t="s">
        <v>#N/A N/A</v>
        <stp/>
        <stp>BDP|5819867679162392390</stp>
        <tr r="AS247" s="1"/>
      </tp>
      <tp t="s">
        <v>#N/A N/A</v>
        <stp/>
        <stp>BDP|6948251242668028330</stp>
        <tr r="AQ1025" s="1"/>
      </tp>
      <tp t="s">
        <v>#N/A Requesting Data...3274348183</v>
        <stp/>
        <stp>BDP|4960495298557601534</stp>
        <tr r="CR38" s="1"/>
      </tp>
      <tp t="s">
        <v>#N/A N/A</v>
        <stp/>
        <stp>BDP|9149893617669428261</stp>
        <tr r="AR878" s="1"/>
      </tp>
      <tp t="s">
        <v>#N/A Requesting Data...4085119283</v>
        <stp/>
        <stp>BDP|5018857164447963756</stp>
        <tr r="CV613" s="1"/>
      </tp>
      <tp t="s">
        <v>#N/A N/A</v>
        <stp/>
        <stp>BDP|2816404884035307020</stp>
        <tr r="AQ214" s="1"/>
      </tp>
      <tp t="s">
        <v>#N/A Requesting Data...2760197947</v>
        <stp/>
        <stp>BDP|6517420389479340806</stp>
        <tr r="CW1148" s="1"/>
      </tp>
      <tp t="s">
        <v>#N/A Requesting Data...3820873182</v>
        <stp/>
        <stp>BDP|7277049790225827038</stp>
        <tr r="CU713" s="1"/>
      </tp>
      <tp t="s">
        <v>#N/A Requesting Data...3260653328</v>
        <stp/>
        <stp>BDP|6539590426538539223</stp>
        <tr r="CR362" s="1"/>
      </tp>
      <tp t="s">
        <v>#N/A N/A</v>
        <stp/>
        <stp>BDP|8116088396022488898</stp>
        <tr r="AQ902" s="1"/>
      </tp>
      <tp t="s">
        <v>#N/A Requesting Data...3509310380</v>
        <stp/>
        <stp>BDP|5888082989686961023</stp>
        <tr r="CW661" s="1"/>
      </tp>
      <tp t="s">
        <v>#N/A Requesting Data...2218399503</v>
        <stp/>
        <stp>BDP|8343150821379674939</stp>
        <tr r="CT288" s="1"/>
      </tp>
      <tp t="s">
        <v>#N/A Requesting Data...3685951160</v>
        <stp/>
        <stp>BDP|5733114094680206629</stp>
        <tr r="CW1020" s="1"/>
      </tp>
      <tp t="s">
        <v>#N/A Requesting Data...3612384932</v>
        <stp/>
        <stp>BDP|1794836533793700223</stp>
        <tr r="CU981" s="1"/>
      </tp>
      <tp t="s">
        <v>#N/A Requesting Data...3345886394</v>
        <stp/>
        <stp>BDP|4541898765701217097</stp>
        <tr r="CS257" s="1"/>
      </tp>
      <tp t="s">
        <v>#N/A Requesting Data...1555578429</v>
        <stp/>
        <stp>BDP|2728737242933696928</stp>
        <tr r="CR419" s="1"/>
      </tp>
      <tp t="s">
        <v>#N/A N/A</v>
        <stp/>
        <stp>BDP|3948513836918448686</stp>
        <tr r="AR834" s="1"/>
      </tp>
      <tp t="s">
        <v>#N/A N/A</v>
        <stp/>
        <stp>BDP|1282719157848074061</stp>
        <tr r="AQ933" s="1"/>
      </tp>
      <tp t="s">
        <v>#N/A Requesting Data...3717490227</v>
        <stp/>
        <stp>BDP|2508862733324278608</stp>
        <tr r="CW783" s="1"/>
      </tp>
      <tp t="s">
        <v>#N/A N/A</v>
        <stp/>
        <stp>BDP|5089942757462181008</stp>
        <tr r="AR807" s="1"/>
      </tp>
      <tp t="s">
        <v>#N/A Requesting Data...1327265047</v>
        <stp/>
        <stp>BDP|7824586633689034312</stp>
        <tr r="CU316" s="1"/>
      </tp>
      <tp t="s">
        <v>#N/A Requesting Data...1863018668</v>
        <stp/>
        <stp>BDP|1952900089003213806</stp>
        <tr r="CW364" s="1"/>
      </tp>
      <tp t="s">
        <v>#N/A Requesting Data...3511217431</v>
        <stp/>
        <stp>BDP|3676735016718815690</stp>
        <tr r="CS449" s="1"/>
      </tp>
      <tp t="s">
        <v>#N/A N/A</v>
        <stp/>
        <stp>BDP|9401447930972192733</stp>
        <tr r="AQ358" s="1"/>
      </tp>
      <tp t="s">
        <v>#N/A Requesting Data...3382548151</v>
        <stp/>
        <stp>BDP|5338906335722418604</stp>
        <tr r="CT1042" s="1"/>
      </tp>
      <tp t="s">
        <v>#N/A Requesting Data...1211288536</v>
        <stp/>
        <stp>BDP|2041050646118807593</stp>
        <tr r="CV1015" s="1"/>
      </tp>
      <tp t="s">
        <v>#N/A N/A</v>
        <stp/>
        <stp>BDP|1081559612438449608</stp>
        <tr r="AS359" s="1"/>
      </tp>
      <tp t="s">
        <v>#N/A N/A</v>
        <stp/>
        <stp>BDP|2947115234909914263</stp>
        <tr r="AS877" s="1"/>
      </tp>
      <tp t="s">
        <v>#N/A N/A</v>
        <stp/>
        <stp>BDP|3983040085812990223</stp>
        <tr r="AQ1145" s="1"/>
      </tp>
      <tp t="s">
        <v>#N/A Requesting Data...3511549598</v>
        <stp/>
        <stp>BDP|4590333578703860857</stp>
        <tr r="CS881" s="1"/>
      </tp>
      <tp t="s">
        <v>#N/A Requesting Data...3295714851</v>
        <stp/>
        <stp>BDP|1428286889141285141</stp>
        <tr r="CU562" s="1"/>
      </tp>
      <tp t="s">
        <v>#N/A Requesting Data...4034432012</v>
        <stp/>
        <stp>BDP|1202019897602613111</stp>
        <tr r="CV643" s="1"/>
      </tp>
      <tp t="s">
        <v>#N/A Requesting Data...3052226854</v>
        <stp/>
        <stp>BDP|5611234920849756717</stp>
        <tr r="CU557" s="1"/>
      </tp>
      <tp t="s">
        <v>#N/A N/A</v>
        <stp/>
        <stp>BDP|3182989118978249802</stp>
        <tr r="AS902" s="1"/>
      </tp>
      <tp t="s">
        <v>#N/A N/A</v>
        <stp/>
        <stp>BDP|9434107837434575457</stp>
        <tr r="AQ416" s="1"/>
      </tp>
      <tp t="s">
        <v>#N/A Requesting Data...1638821147</v>
        <stp/>
        <stp>BDP|9056065621663622327</stp>
        <tr r="CV1058" s="1"/>
      </tp>
      <tp t="s">
        <v>#N/A N/A</v>
        <stp/>
        <stp>BDP|2336845862423145475</stp>
        <tr r="AQ34" s="1"/>
      </tp>
      <tp t="s">
        <v>#N/A Requesting Data...4071711129</v>
        <stp/>
        <stp>BDP|1276013633030226913</stp>
        <tr r="CU597" s="1"/>
      </tp>
      <tp t="s">
        <v>#N/A Requesting Data...2893610331</v>
        <stp/>
        <stp>BDP|2924482985697258256</stp>
        <tr r="CV827" s="1"/>
      </tp>
      <tp t="s">
        <v>#N/A N/A</v>
        <stp/>
        <stp>BDP|2473638092264288240</stp>
        <tr r="AS888" s="1"/>
      </tp>
      <tp t="s">
        <v>#N/A Requesting Data...1915372367</v>
        <stp/>
        <stp>BDP|6716050774123251971</stp>
        <tr r="CV1184" s="1"/>
      </tp>
      <tp t="s">
        <v>#N/A N/A</v>
        <stp/>
        <stp>BDP|7746711971889298560</stp>
        <tr r="AQ171" s="1"/>
      </tp>
      <tp t="s">
        <v>#N/A N/A</v>
        <stp/>
        <stp>BDP|9220710689425022893</stp>
        <tr r="AS433" s="1"/>
      </tp>
      <tp t="s">
        <v>#N/A N/A</v>
        <stp/>
        <stp>BDP|1345983832395278584</stp>
        <tr r="AR541" s="1"/>
      </tp>
      <tp t="s">
        <v>#N/A Requesting Data...1761506202</v>
        <stp/>
        <stp>BDP|2016034570876030808</stp>
        <tr r="CV1141" s="1"/>
      </tp>
      <tp t="s">
        <v>#N/A Requesting Data...2162186054</v>
        <stp/>
        <stp>BDP|9683133418683922179</stp>
        <tr r="CS795" s="1"/>
      </tp>
      <tp t="s">
        <v>#N/A N/A</v>
        <stp/>
        <stp>BDP|2678422381316475327</stp>
        <tr r="AR413" s="1"/>
      </tp>
      <tp t="s">
        <v>#N/A Requesting Data...2023239224</v>
        <stp/>
        <stp>BDP|2856370469355781917</stp>
        <tr r="CU759" s="1"/>
      </tp>
      <tp t="s">
        <v>#N/A Requesting Data...2119482654</v>
        <stp/>
        <stp>BDP|9223585163568032999</stp>
        <tr r="CV474" s="1"/>
      </tp>
      <tp t="s">
        <v>#N/A Requesting Data...2158657536</v>
        <stp/>
        <stp>BDP|2671150570959302606</stp>
        <tr r="CU454" s="1"/>
      </tp>
      <tp t="s">
        <v>#N/A Requesting Data...2479417985</v>
        <stp/>
        <stp>BDP|6760924336924295319</stp>
        <tr r="CS1080" s="1"/>
      </tp>
      <tp t="s">
        <v>#N/A N/A</v>
        <stp/>
        <stp>BDP|2449128091731091079</stp>
        <tr r="AR1021" s="1"/>
      </tp>
      <tp t="s">
        <v>#N/A N/A</v>
        <stp/>
        <stp>BDP|8201007544073247449</stp>
        <tr r="AQ449" s="1"/>
      </tp>
      <tp t="s">
        <v>#N/A Requesting Data...2614995347</v>
        <stp/>
        <stp>BDP|3363238333319118021</stp>
        <tr r="CR1187" s="1"/>
      </tp>
      <tp t="s">
        <v>#N/A Requesting Data...2581039990</v>
        <stp/>
        <stp>BDP|9416925664454693945</stp>
        <tr r="CR989" s="1"/>
      </tp>
      <tp t="s">
        <v>#N/A Requesting Data...1347924472</v>
        <stp/>
        <stp>BDP|8863853848337695833</stp>
        <tr r="CU353" s="1"/>
      </tp>
      <tp t="s">
        <v>#N/A Requesting Data...3266691159</v>
        <stp/>
        <stp>BDP|1510174952018880681</stp>
        <tr r="CT986" s="1"/>
      </tp>
      <tp t="s">
        <v>#N/A Requesting Data...1822465453</v>
        <stp/>
        <stp>BDP|1214719585691401421</stp>
        <tr r="CS649" s="1"/>
      </tp>
      <tp t="s">
        <v>#N/A Requesting Data...2252405072</v>
        <stp/>
        <stp>BDP|3560541793861421563</stp>
        <tr r="CW731" s="1"/>
      </tp>
      <tp t="s">
        <v>#N/A Requesting Data...2107417953</v>
        <stp/>
        <stp>BDP|9444273002300636079</stp>
        <tr r="CR946" s="1"/>
      </tp>
      <tp t="s">
        <v>#N/A N/A</v>
        <stp/>
        <stp>BDP|1872368243219828451</stp>
        <tr r="AQ450" s="1"/>
      </tp>
      <tp t="s">
        <v>#N/A Requesting Data...1829419772</v>
        <stp/>
        <stp>BDP|6985375586924041281</stp>
        <tr r="CS973" s="1"/>
      </tp>
      <tp t="s">
        <v>#N/A N/A</v>
        <stp/>
        <stp>BDP|4729166553449733251</stp>
        <tr r="AS665" s="1"/>
      </tp>
      <tp t="s">
        <v>#N/A Requesting Data...3040009364</v>
        <stp/>
        <stp>BDP|3867183434372518812</stp>
        <tr r="CU458" s="1"/>
      </tp>
      <tp t="s">
        <v>#N/A N/A</v>
        <stp/>
        <stp>BDP|3158413688506846202</stp>
        <tr r="AR138" s="1"/>
      </tp>
      <tp t="s">
        <v>#N/A N/A</v>
        <stp/>
        <stp>BDP|2202972445310773471</stp>
        <tr r="AS959" s="1"/>
      </tp>
      <tp t="s">
        <v>#N/A N/A</v>
        <stp/>
        <stp>BDP|3652316216463991988</stp>
        <tr r="AQ421" s="1"/>
      </tp>
      <tp t="s">
        <v>#N/A Requesting Data...1780544381</v>
        <stp/>
        <stp>BDP|3237098383370132083</stp>
        <tr r="CS1086" s="1"/>
      </tp>
      <tp t="s">
        <v>#N/A Requesting Data...4010024922</v>
        <stp/>
        <stp>BDP|6760300804206086827</stp>
        <tr r="CV200" s="1"/>
      </tp>
      <tp t="s">
        <v>#N/A N/A</v>
        <stp/>
        <stp>BDP|1409536857279706369</stp>
        <tr r="AR1023" s="1"/>
      </tp>
      <tp t="s">
        <v>#N/A Requesting Data...1541312725</v>
        <stp/>
        <stp>BDP|1617084904033338989</stp>
        <tr r="CU415" s="1"/>
      </tp>
      <tp t="s">
        <v>#N/A Requesting Data...1567498280</v>
        <stp/>
        <stp>BDP|1779794394830358480</stp>
        <tr r="CS38" s="1"/>
      </tp>
      <tp t="s">
        <v>#N/A Requesting Data...2249560741</v>
        <stp/>
        <stp>BDP|4549826145545611658</stp>
        <tr r="CR1021" s="1"/>
      </tp>
      <tp t="s">
        <v>#N/A Requesting Data...3638556067</v>
        <stp/>
        <stp>BDP|2352330734821487816</stp>
        <tr r="CW121" s="1"/>
      </tp>
      <tp t="s">
        <v>#N/A Requesting Data...2710303033</v>
        <stp/>
        <stp>BDP|8532704232107530036</stp>
        <tr r="CT908" s="1"/>
      </tp>
      <tp t="s">
        <v>#N/A Requesting Data...4286542497</v>
        <stp/>
        <stp>BDP|7296456982930506015</stp>
        <tr r="CV536" s="1"/>
      </tp>
      <tp t="s">
        <v>#N/A Requesting Data...1744416739</v>
        <stp/>
        <stp>BDP|3662172758145863901</stp>
        <tr r="CR970" s="1"/>
      </tp>
      <tp t="s">
        <v>#N/A Requesting Data...2907983869</v>
        <stp/>
        <stp>BDP|9730050633727667660</stp>
        <tr r="CU149" s="1"/>
      </tp>
      <tp t="s">
        <v>#N/A Requesting Data...1522371804</v>
        <stp/>
        <stp>BDP|7729713482721243270</stp>
        <tr r="CT370" s="1"/>
      </tp>
      <tp t="s">
        <v>#N/A Requesting Data...2319497334</v>
        <stp/>
        <stp>BDP|6642018956231942998</stp>
        <tr r="CS308" s="1"/>
      </tp>
      <tp t="s">
        <v>#N/A N/A</v>
        <stp/>
        <stp>BDP|3466741021144309933</stp>
        <tr r="AQ107" s="1"/>
      </tp>
      <tp t="s">
        <v>#N/A Requesting Data...2836513051</v>
        <stp/>
        <stp>BDP|4942847900027572090</stp>
        <tr r="CU616" s="1"/>
      </tp>
      <tp t="s">
        <v>#N/A Requesting Data...2448622348</v>
        <stp/>
        <stp>BDP|2464313006279305310</stp>
        <tr r="CS469" s="1"/>
      </tp>
      <tp t="s">
        <v>#N/A N/A</v>
        <stp/>
        <stp>BDP|1746923255033176507</stp>
        <tr r="AR76" s="1"/>
      </tp>
      <tp t="s">
        <v>#N/A Requesting Data...4294730664</v>
        <stp/>
        <stp>BDP|8948875982723870057</stp>
        <tr r="CT3" s="1"/>
      </tp>
      <tp t="s">
        <v>#N/A N/A</v>
        <stp/>
        <stp>BDP|4116803413982442479</stp>
        <tr r="AS868" s="1"/>
      </tp>
      <tp t="s">
        <v>#N/A Requesting Data...2305585189</v>
        <stp/>
        <stp>BDP|2323301995275199610</stp>
        <tr r="CR396" s="1"/>
      </tp>
      <tp t="s">
        <v>#N/A Requesting Data...1960449596</v>
        <stp/>
        <stp>BDP|5184811432522637727</stp>
        <tr r="CU178" s="1"/>
      </tp>
      <tp t="s">
        <v>#N/A Requesting Data...2443930763</v>
        <stp/>
        <stp>BDP|3555553814584584873</stp>
        <tr r="CW277" s="1"/>
      </tp>
      <tp t="s">
        <v>#N/A Requesting Data...2628515424</v>
        <stp/>
        <stp>BDP|4776428486890294376</stp>
        <tr r="CW141" s="1"/>
      </tp>
      <tp t="s">
        <v>#N/A Requesting Data...3089107660</v>
        <stp/>
        <stp>BDP|7400922339707993101</stp>
        <tr r="CW103" s="1"/>
      </tp>
      <tp t="s">
        <v>#N/A N/A</v>
        <stp/>
        <stp>BDP|2422930350153598647</stp>
        <tr r="AS484" s="1"/>
      </tp>
      <tp t="s">
        <v>#N/A N/A</v>
        <stp/>
        <stp>BDP|2789302099685032681</stp>
        <tr r="AQ451" s="1"/>
      </tp>
      <tp t="s">
        <v>#N/A N/A</v>
        <stp/>
        <stp>BDP|8331447938224919009</stp>
        <tr r="AQ992" s="1"/>
      </tp>
      <tp t="s">
        <v>#N/A Requesting Data...3085601731</v>
        <stp/>
        <stp>BDP|8602564077555853494</stp>
        <tr r="CU1043" s="1"/>
      </tp>
      <tp t="s">
        <v>#N/A Requesting Data...2749201015</v>
        <stp/>
        <stp>BDP|4282637511718304058</stp>
        <tr r="CV758" s="1"/>
      </tp>
      <tp t="s">
        <v>#N/A N/A</v>
        <stp/>
        <stp>BDP|2404146895967756649</stp>
        <tr r="AR983" s="1"/>
      </tp>
      <tp t="s">
        <v>#N/A Requesting Data...4241494394</v>
        <stp/>
        <stp>BDP|6779943879194479780</stp>
        <tr r="CS985" s="1"/>
      </tp>
      <tp t="s">
        <v>#N/A N/A</v>
        <stp/>
        <stp>BDP|7985638807572342883</stp>
        <tr r="AQ734" s="1"/>
      </tp>
      <tp t="s">
        <v>#N/A Requesting Data...3991909244</v>
        <stp/>
        <stp>BDP|6364434686024704577</stp>
        <tr r="CW239" s="1"/>
      </tp>
      <tp t="s">
        <v>#N/A Requesting Data...3643882480</v>
        <stp/>
        <stp>BDP|6150916710333625607</stp>
        <tr r="CR465" s="1"/>
      </tp>
      <tp t="s">
        <v>#N/A Requesting Data...3311777385</v>
        <stp/>
        <stp>BDP|4201009219149445799</stp>
        <tr r="CT537" s="1"/>
      </tp>
      <tp t="s">
        <v>#N/A Requesting Data...2255732964</v>
        <stp/>
        <stp>BDP|5058852654972425138</stp>
        <tr r="CW238" s="1"/>
      </tp>
      <tp t="s">
        <v>#N/A N/A</v>
        <stp/>
        <stp>BDP|7625855976023020032</stp>
        <tr r="AR943" s="1"/>
      </tp>
      <tp t="s">
        <v>#N/A N/A</v>
        <stp/>
        <stp>BDP|3681402183281062539</stp>
        <tr r="AQ452" s="1"/>
      </tp>
      <tp t="s">
        <v>#N/A Requesting Data...3467272567</v>
        <stp/>
        <stp>BDP|6327014505529412454</stp>
        <tr r="CT39" s="1"/>
      </tp>
      <tp t="s">
        <v>#N/A Requesting Data...2168709532</v>
        <stp/>
        <stp>BDP|3422948835550585261</stp>
        <tr r="CS943" s="1"/>
      </tp>
      <tp t="s">
        <v>#N/A Requesting Data...2882004176</v>
        <stp/>
        <stp>BDP|2776418741869865088</stp>
        <tr r="CS518" s="1"/>
      </tp>
      <tp t="s">
        <v>#N/A Requesting Data...3138345608</v>
        <stp/>
        <stp>BDP|9258940957088195675</stp>
        <tr r="CU269" s="1"/>
      </tp>
      <tp t="s">
        <v>#N/A N/A</v>
        <stp/>
        <stp>BDP|8436708775836233548</stp>
        <tr r="AQ831" s="1"/>
      </tp>
      <tp t="s">
        <v>#N/A Requesting Data...3080997548</v>
        <stp/>
        <stp>BDP|9084217306189111917</stp>
        <tr r="CV952" s="1"/>
      </tp>
      <tp t="s">
        <v>#N/A Requesting Data...2308112857</v>
        <stp/>
        <stp>BDP|6953201243403943849</stp>
        <tr r="CR731" s="1"/>
      </tp>
      <tp t="s">
        <v>#N/A Requesting Data...3530295050</v>
        <stp/>
        <stp>BDP|4214960022046199205</stp>
        <tr r="CU238" s="1"/>
      </tp>
      <tp t="s">
        <v>#N/A Requesting Data...2637918332</v>
        <stp/>
        <stp>BDP|6552145877143154809</stp>
        <tr r="CW322" s="1"/>
      </tp>
      <tp t="s">
        <v>#N/A N/A</v>
        <stp/>
        <stp>BDP|4806608384633370285</stp>
        <tr r="AS71" s="1"/>
      </tp>
      <tp t="s">
        <v>#N/A N/A</v>
        <stp/>
        <stp>BDP|8162524722305161178</stp>
        <tr r="AS1195" s="1"/>
      </tp>
      <tp t="s">
        <v>#N/A Requesting Data...3344329073</v>
        <stp/>
        <stp>BDP|1776407081751114709</stp>
        <tr r="CR156" s="1"/>
      </tp>
      <tp t="s">
        <v>#N/A Requesting Data...2407088308</v>
        <stp/>
        <stp>BDP|8081851976215254961</stp>
        <tr r="CT1160" s="1"/>
      </tp>
      <tp t="s">
        <v>#N/A Requesting Data...4023572147</v>
        <stp/>
        <stp>BDP|7090477595397250679</stp>
        <tr r="CT276" s="1"/>
      </tp>
      <tp t="s">
        <v>#N/A N/A</v>
        <stp/>
        <stp>BDP|7788183690133920718</stp>
        <tr r="AS848" s="1"/>
      </tp>
      <tp t="s">
        <v>#N/A Requesting Data...1879765907</v>
        <stp/>
        <stp>BDP|1346544204578010747</stp>
        <tr r="CW985" s="1"/>
      </tp>
      <tp t="s">
        <v>#N/A Requesting Data...4033942875</v>
        <stp/>
        <stp>BDP|4084920218772946549</stp>
        <tr r="CV206" s="1"/>
      </tp>
      <tp t="s">
        <v>#N/A Requesting Data...2623824225</v>
        <stp/>
        <stp>BDP|4230587794356003595</stp>
        <tr r="CT926" s="1"/>
      </tp>
      <tp t="s">
        <v>#N/A Requesting Data...3203572546</v>
        <stp/>
        <stp>BDP|7670802945626364677</stp>
        <tr r="CU490" s="1"/>
      </tp>
      <tp t="s">
        <v>#N/A Requesting Data...3326710789</v>
        <stp/>
        <stp>BDP|1700341294527387739</stp>
        <tr r="CS1066" s="1"/>
      </tp>
      <tp t="s">
        <v>#N/A Requesting Data...3190008384</v>
        <stp/>
        <stp>BDP|9255068734128780901</stp>
        <tr r="CT189" s="1"/>
      </tp>
      <tp t="s">
        <v>#N/A Requesting Data...2990791864</v>
        <stp/>
        <stp>BDP|7889293345179182327</stp>
        <tr r="CU706" s="1"/>
      </tp>
      <tp t="s">
        <v>#N/A Requesting Data...4280669386</v>
        <stp/>
        <stp>BDP|8770507465618707822</stp>
        <tr r="CU950" s="1"/>
      </tp>
      <tp t="s">
        <v>#N/A Requesting Data...4166113003</v>
        <stp/>
        <stp>BDP|4677897798519304733</stp>
        <tr r="CT904" s="1"/>
      </tp>
      <tp t="s">
        <v>#N/A N/A</v>
        <stp/>
        <stp>BDP|6903058789742605749</stp>
        <tr r="AS576" s="1"/>
      </tp>
      <tp t="s">
        <v>#N/A Requesting Data...2291227791</v>
        <stp/>
        <stp>BDP|4964856768013711247</stp>
        <tr r="CW1029" s="1"/>
      </tp>
      <tp t="s">
        <v>#N/A Requesting Data...2123784201</v>
        <stp/>
        <stp>BDP|7816890414175818098</stp>
        <tr r="CU1204" s="1"/>
      </tp>
      <tp t="s">
        <v>#N/A N/A</v>
        <stp/>
        <stp>BDP|5217239256120329903</stp>
        <tr r="AQ1059" s="1"/>
      </tp>
      <tp t="s">
        <v>#N/A Requesting Data...3453406430</v>
        <stp/>
        <stp>BDP|4074423797101083316</stp>
        <tr r="CV16" s="1"/>
      </tp>
      <tp t="s">
        <v>#N/A N/A</v>
        <stp/>
        <stp>BDP|9543952691323772128</stp>
        <tr r="AR711" s="1"/>
      </tp>
      <tp t="s">
        <v>#N/A N/A</v>
        <stp/>
        <stp>BDP|1947179880392921131</stp>
        <tr r="AR675" s="1"/>
      </tp>
      <tp t="s">
        <v>#N/A Requesting Data...3092657183</v>
        <stp/>
        <stp>BDP|9776130345943370464</stp>
        <tr r="CR766" s="1"/>
      </tp>
      <tp t="s">
        <v>#N/A Requesting Data...2270122255</v>
        <stp/>
        <stp>BDP|7828426057265893812</stp>
        <tr r="CW587" s="1"/>
      </tp>
      <tp t="s">
        <v>#N/A Requesting Data...3707018900</v>
        <stp/>
        <stp>BDP|9557669339081627682</stp>
        <tr r="CW640" s="1"/>
      </tp>
      <tp t="s">
        <v>#N/A Requesting Data...3177985619</v>
        <stp/>
        <stp>BDP|9526395252076201288</stp>
        <tr r="CS1091" s="1"/>
      </tp>
      <tp t="s">
        <v>#N/A Requesting Data...3382828618</v>
        <stp/>
        <stp>BDP|1045973032728696877</stp>
        <tr r="CW975" s="1"/>
      </tp>
      <tp t="s">
        <v>#N/A N/A</v>
        <stp/>
        <stp>BDP|7265855527140286664</stp>
        <tr r="AR485" s="1"/>
      </tp>
      <tp t="s">
        <v>#N/A Requesting Data...3321048805</v>
        <stp/>
        <stp>BDP|9854441611660900703</stp>
        <tr r="CR761" s="1"/>
      </tp>
      <tp t="s">
        <v>#N/A Requesting Data...2356086316</v>
        <stp/>
        <stp>BDP|3389035121282162848</stp>
        <tr r="CR427" s="1"/>
      </tp>
      <tp t="s">
        <v>#N/A Requesting Data...2283966997</v>
        <stp/>
        <stp>BDP|6436034732157576940</stp>
        <tr r="CT50" s="1"/>
      </tp>
      <tp t="s">
        <v>#N/A Requesting Data...3960301989</v>
        <stp/>
        <stp>BDP|8411076400611488238</stp>
        <tr r="CT470" s="1"/>
      </tp>
      <tp t="s">
        <v>#N/A N/A</v>
        <stp/>
        <stp>BDP|9167309256251566568</stp>
        <tr r="AQ25" s="1"/>
      </tp>
      <tp t="s">
        <v>#N/A N/A</v>
        <stp/>
        <stp>BDP|6582155561663680931</stp>
        <tr r="AS1188" s="1"/>
      </tp>
      <tp t="s">
        <v>#N/A Requesting Data...2855110609</v>
        <stp/>
        <stp>BDP|1420327330973719959</stp>
        <tr r="CV1073" s="1"/>
      </tp>
      <tp t="s">
        <v>#N/A Requesting Data...4147356198</v>
        <stp/>
        <stp>BDP|6101783466574218893</stp>
        <tr r="CT192" s="1"/>
      </tp>
      <tp t="s">
        <v>#N/A Requesting Data...2896763854</v>
        <stp/>
        <stp>BDP|3738614495952499531</stp>
        <tr r="CS896" s="1"/>
      </tp>
      <tp t="s">
        <v>#N/A N/A</v>
        <stp/>
        <stp>BDP|7271380074260919832</stp>
        <tr r="AQ200" s="1"/>
      </tp>
      <tp t="s">
        <v>#N/A N/A</v>
        <stp/>
        <stp>BDP|3082357125770758924</stp>
        <tr r="AS102" s="1"/>
      </tp>
      <tp t="s">
        <v>#N/A Requesting Data...3284997492</v>
        <stp/>
        <stp>BDP|5459225274399795202</stp>
        <tr r="CW875" s="1"/>
      </tp>
      <tp t="s">
        <v>#N/A N/A</v>
        <stp/>
        <stp>BDP|6523794892126948529</stp>
        <tr r="AR430" s="1"/>
      </tp>
      <tp t="s">
        <v>#N/A Requesting Data...3737378821</v>
        <stp/>
        <stp>BDP|8909139928994558428</stp>
        <tr r="CR1088" s="1"/>
      </tp>
      <tp t="s">
        <v>#N/A Requesting Data...3407865085</v>
        <stp/>
        <stp>BDP|8764417743182299124</stp>
        <tr r="CV513" s="1"/>
      </tp>
      <tp t="s">
        <v>#N/A N/A</v>
        <stp/>
        <stp>BDP|1724050078299650498</stp>
        <tr r="AS10" s="1"/>
      </tp>
      <tp t="s">
        <v>#N/A Requesting Data...4204739002</v>
        <stp/>
        <stp>BDP|4705325425307334969</stp>
        <tr r="CV282" s="1"/>
      </tp>
      <tp t="s">
        <v>#N/A Requesting Data...3046068668</v>
        <stp/>
        <stp>BDP|6386966731773212437</stp>
        <tr r="CV789" s="1"/>
      </tp>
      <tp t="s">
        <v>#N/A N/A</v>
        <stp/>
        <stp>BDP|7213476631029619279</stp>
        <tr r="AR846" s="1"/>
      </tp>
      <tp t="s">
        <v>#N/A N/A</v>
        <stp/>
        <stp>BDP|7616714457236098850</stp>
        <tr r="AQ367" s="1"/>
      </tp>
      <tp t="s">
        <v>#N/A N/A</v>
        <stp/>
        <stp>BDP|4937883007082123523</stp>
        <tr r="AQ840" s="1"/>
      </tp>
      <tp t="s">
        <v>#N/A N/A</v>
        <stp/>
        <stp>BDP|4340854552731519347</stp>
        <tr r="AS858" s="1"/>
      </tp>
      <tp t="s">
        <v>#N/A Requesting Data...3859376007</v>
        <stp/>
        <stp>BDP|2405268198896779487</stp>
        <tr r="CU1134" s="1"/>
      </tp>
      <tp t="s">
        <v>#N/A Requesting Data...2266807072</v>
        <stp/>
        <stp>BDP|8597919530000638973</stp>
        <tr r="CU206" s="1"/>
      </tp>
      <tp t="s">
        <v>#N/A N/A</v>
        <stp/>
        <stp>BDP|9585733542573137208</stp>
        <tr r="AQ39" s="1"/>
      </tp>
      <tp t="s">
        <v>#N/A Requesting Data...3040337727</v>
        <stp/>
        <stp>BDP|7800429399755394452</stp>
        <tr r="CT487" s="1"/>
      </tp>
      <tp t="s">
        <v>#N/A Requesting Data...2334014626</v>
        <stp/>
        <stp>BDP|8719374118265521480</stp>
        <tr r="CV400" s="1"/>
      </tp>
      <tp t="s">
        <v>#N/A Requesting Data...3303028669</v>
        <stp/>
        <stp>BDP|5493642287382643249</stp>
        <tr r="CR746" s="1"/>
      </tp>
      <tp t="s">
        <v>#N/A N/A</v>
        <stp/>
        <stp>BDP|4636912452084971793</stp>
        <tr r="AR402" s="1"/>
      </tp>
      <tp t="s">
        <v>#N/A Requesting Data...3085342478</v>
        <stp/>
        <stp>BDP|9570014177311125476</stp>
        <tr r="CV189" s="1"/>
      </tp>
      <tp t="s">
        <v>#N/A Requesting Data...2805887517</v>
        <stp/>
        <stp>BDP|5765286893594002191</stp>
        <tr r="CR537" s="1"/>
      </tp>
      <tp t="s">
        <v>#N/A Requesting Data...3964425067</v>
        <stp/>
        <stp>BDP|1436454170039455005</stp>
        <tr r="CU1178" s="1"/>
      </tp>
      <tp t="s">
        <v>#N/A Requesting Data...2850453687</v>
        <stp/>
        <stp>BDP|4470704924679772325</stp>
        <tr r="CR225" s="1"/>
      </tp>
      <tp t="s">
        <v>#N/A Requesting Data...3210136992</v>
        <stp/>
        <stp>BDP|1144263627173705920</stp>
        <tr r="CS921" s="1"/>
      </tp>
    </main>
    <main first="bofaddin.rtdserver">
      <tp t="s">
        <v>#N/A Requesting Data...2766854668</v>
        <stp/>
        <stp>BDP|3248518529172051201</stp>
        <tr r="CU908" s="1"/>
      </tp>
      <tp t="s">
        <v>#N/A N/A</v>
        <stp/>
        <stp>BDP|6700677206846903254</stp>
        <tr r="AS602" s="1"/>
      </tp>
      <tp t="s">
        <v>#N/A Requesting Data...2427783628</v>
        <stp/>
        <stp>BDP|2671684624832226022</stp>
        <tr r="CV148" s="1"/>
      </tp>
      <tp t="s">
        <v>#N/A N/A</v>
        <stp/>
        <stp>BDP|7837736312744567169</stp>
        <tr r="AR77" s="1"/>
      </tp>
      <tp t="s">
        <v>#N/A Requesting Data...2575858366</v>
        <stp/>
        <stp>BDP|2808092104186790087</stp>
        <tr r="CW159" s="1"/>
      </tp>
      <tp t="s">
        <v>#N/A Requesting Data...2558351029</v>
        <stp/>
        <stp>BDP|1151518706770969051</stp>
        <tr r="CW892" s="1"/>
      </tp>
      <tp t="s">
        <v>#N/A Requesting Data...3117095152</v>
        <stp/>
        <stp>BDP|9380860158680477035</stp>
        <tr r="CT1145" s="1"/>
      </tp>
      <tp t="s">
        <v>#N/A Requesting Data...3090678841</v>
        <stp/>
        <stp>BDP|7834809554066118874</stp>
        <tr r="CU203" s="1"/>
      </tp>
      <tp t="s">
        <v>#N/A N/A</v>
        <stp/>
        <stp>BDP|1624333842654506689</stp>
        <tr r="AS870" s="1"/>
      </tp>
      <tp t="s">
        <v>#N/A Requesting Data...3361450028</v>
        <stp/>
        <stp>BDP|7577216236176817400</stp>
        <tr r="CS141" s="1"/>
      </tp>
      <tp t="s">
        <v>#N/A Requesting Data...3862006314</v>
        <stp/>
        <stp>BDP|5547102085738362096</stp>
        <tr r="CW174" s="1"/>
      </tp>
      <tp t="s">
        <v>#N/A Requesting Data...3292079615</v>
        <stp/>
        <stp>BDP|3232021730707340392</stp>
        <tr r="CU927" s="1"/>
      </tp>
      <tp t="s">
        <v>#N/A N/A</v>
        <stp/>
        <stp>BDP|6357320657506551296</stp>
        <tr r="AQ315" s="1"/>
      </tp>
      <tp t="s">
        <v>#N/A Requesting Data...3931588421</v>
        <stp/>
        <stp>BDP|1686599875101602663</stp>
        <tr r="CV629" s="1"/>
      </tp>
      <tp t="s">
        <v>#N/A N/A</v>
        <stp/>
        <stp>BDP|7902996029488166027</stp>
        <tr r="AR14" s="1"/>
      </tp>
      <tp t="s">
        <v>#N/A N/A</v>
        <stp/>
        <stp>BDP|1918372628575578193</stp>
        <tr r="AS516" s="1"/>
      </tp>
      <tp t="s">
        <v>#N/A Requesting Data...4108119905</v>
        <stp/>
        <stp>BDP|6199326600808127987</stp>
        <tr r="CS373" s="1"/>
      </tp>
      <tp t="s">
        <v>#N/A Requesting Data...3474467032</v>
        <stp/>
        <stp>BDP|4349345641712975554</stp>
        <tr r="CV508" s="1"/>
      </tp>
      <tp t="s">
        <v>#N/A Requesting Data...4073295195</v>
        <stp/>
        <stp>BDP|4817412561060646243</stp>
        <tr r="CR285" s="1"/>
      </tp>
      <tp t="s">
        <v>#N/A Requesting Data...3293027928</v>
        <stp/>
        <stp>BDP|4037345439151615112</stp>
        <tr r="CU1057" s="1"/>
      </tp>
      <tp t="s">
        <v>#N/A Requesting Data...3817912178</v>
        <stp/>
        <stp>BDP|4534079417504872561</stp>
        <tr r="CV957" s="1"/>
      </tp>
      <tp t="s">
        <v>#N/A N/A</v>
        <stp/>
        <stp>BDP|1476446131831227382</stp>
        <tr r="AQ893" s="1"/>
      </tp>
      <tp t="s">
        <v>#N/A N/A</v>
        <stp/>
        <stp>BDP|7532139968044663034</stp>
        <tr r="AQ1154" s="1"/>
      </tp>
      <tp t="s">
        <v>#N/A Requesting Data...4097551877</v>
        <stp/>
        <stp>BDP|5223206469697890283</stp>
        <tr r="CW1147" s="1"/>
      </tp>
      <tp t="s">
        <v>#N/A N/A</v>
        <stp/>
        <stp>BDP|3984173825127831381</stp>
        <tr r="AQ180" s="1"/>
      </tp>
      <tp t="s">
        <v>#N/A N/A</v>
        <stp/>
        <stp>BDP|3889100652682121107</stp>
        <tr r="AS589" s="1"/>
      </tp>
      <tp t="s">
        <v>#N/A Requesting Data...3381764809</v>
        <stp/>
        <stp>BDP|9302987974332275168</stp>
        <tr r="CW176" s="1"/>
      </tp>
      <tp t="s">
        <v>#N/A Requesting Data...4018429688</v>
        <stp/>
        <stp>BDP|9916448284331413061</stp>
        <tr r="CS674" s="1"/>
      </tp>
      <tp t="s">
        <v>#N/A N/A</v>
        <stp/>
        <stp>BDP|6796487558865535699</stp>
        <tr r="AS565" s="1"/>
      </tp>
      <tp t="s">
        <v>#N/A Requesting Data...4055795694</v>
        <stp/>
        <stp>BDP|1654696604233149019</stp>
        <tr r="CT722" s="1"/>
      </tp>
      <tp t="s">
        <v>#N/A N/A</v>
        <stp/>
        <stp>BDP|2993608603692036218</stp>
        <tr r="AQ736" s="1"/>
      </tp>
      <tp t="s">
        <v>#N/A Requesting Data...3872293327</v>
        <stp/>
        <stp>BDP|3638740899920018907</stp>
        <tr r="CW91" s="1"/>
      </tp>
      <tp t="s">
        <v>#N/A N/A</v>
        <stp/>
        <stp>BDP|6491182806006033517</stp>
        <tr r="AR939" s="1"/>
      </tp>
      <tp t="s">
        <v>#N/A N/A</v>
        <stp/>
        <stp>BDP|3085758978732590530</stp>
        <tr r="AR564" s="1"/>
      </tp>
      <tp t="s">
        <v>#N/A Requesting Data...3695874178</v>
        <stp/>
        <stp>BDP|6963854284101675357</stp>
        <tr r="CV874" s="1"/>
      </tp>
      <tp t="s">
        <v>#N/A N/A</v>
        <stp/>
        <stp>BDP|7582127452047694085</stp>
        <tr r="AR262" s="1"/>
      </tp>
      <tp t="s">
        <v>#N/A Requesting Data...3114103307</v>
        <stp/>
        <stp>BDP|6969522055130509207</stp>
        <tr r="CU747" s="1"/>
      </tp>
      <tp t="s">
        <v>#N/A Requesting Data...4268304161</v>
        <stp/>
        <stp>BDP|5320935338569569261</stp>
        <tr r="CT671" s="1"/>
      </tp>
      <tp t="s">
        <v>#N/A Requesting Data...3578877410</v>
        <stp/>
        <stp>BDP|7374244558210431405</stp>
        <tr r="CV63" s="1"/>
      </tp>
      <tp t="s">
        <v>#N/A Requesting Data...4187384860</v>
        <stp/>
        <stp>BDP|6201962281842689185</stp>
        <tr r="CS944" s="1"/>
      </tp>
      <tp t="s">
        <v>#N/A N/A</v>
        <stp/>
        <stp>BDP|4826053994801089818</stp>
        <tr r="AQ89" s="1"/>
      </tp>
      <tp t="s">
        <v>#N/A N/A</v>
        <stp/>
        <stp>BDP|5193566958010329145</stp>
        <tr r="AQ1183" s="1"/>
      </tp>
      <tp t="s">
        <v>#N/A Requesting Data...2837559726</v>
        <stp/>
        <stp>BDP|3170727056774550189</stp>
        <tr r="CV243" s="1"/>
      </tp>
      <tp t="s">
        <v>#N/A Requesting Data...3790676012</v>
        <stp/>
        <stp>BDP|7643177565904430083</stp>
        <tr r="CU358" s="1"/>
      </tp>
      <tp t="s">
        <v>#N/A Requesting Data...3878889814</v>
        <stp/>
        <stp>BDP|3469771649974359011</stp>
        <tr r="CT876" s="1"/>
      </tp>
      <tp t="s">
        <v>#N/A Requesting Data...3344843506</v>
        <stp/>
        <stp>BDP|2902939806066071942</stp>
        <tr r="CT840" s="1"/>
      </tp>
      <tp t="s">
        <v>#N/A N/A</v>
        <stp/>
        <stp>BDP|4985070765755419372</stp>
        <tr r="AS1025" s="1"/>
      </tp>
      <tp t="s">
        <v>#N/A Requesting Data...2814562585</v>
        <stp/>
        <stp>BDP|4762075752733933638</stp>
        <tr r="CS172" s="1"/>
      </tp>
      <tp t="s">
        <v>#N/A Requesting Data...4278865983</v>
        <stp/>
        <stp>BDP|3238363052623711298</stp>
        <tr r="CW562" s="1"/>
      </tp>
      <tp t="s">
        <v>#N/A N/A</v>
        <stp/>
        <stp>BDP|9154138169803418975</stp>
        <tr r="AR560" s="1"/>
      </tp>
      <tp t="s">
        <v>#N/A Requesting Data...2838776713</v>
        <stp/>
        <stp>BDP|6850478752433410018</stp>
        <tr r="CS241" s="1"/>
      </tp>
      <tp t="s">
        <v>#N/A Requesting Data...3089004977</v>
        <stp/>
        <stp>BDP|7406282325220105305</stp>
        <tr r="CV974" s="1"/>
      </tp>
      <tp t="s">
        <v>#N/A Requesting Data...2760760424</v>
        <stp/>
        <stp>BDP|4526296854682136515</stp>
        <tr r="CS237" s="1"/>
      </tp>
      <tp t="s">
        <v>#N/A N/A</v>
        <stp/>
        <stp>BDP|6916435737172412713</stp>
        <tr r="AS436" s="1"/>
      </tp>
      <tp t="s">
        <v>#N/A Requesting Data...4220269582</v>
        <stp/>
        <stp>BDP|1899278814112665451</stp>
        <tr r="CU431" s="1"/>
      </tp>
      <tp t="s">
        <v>#N/A Requesting Data...4045393190</v>
        <stp/>
        <stp>BDP|4849005027533053176</stp>
        <tr r="CU234" s="1"/>
      </tp>
      <tp t="s">
        <v>#N/A N/A</v>
        <stp/>
        <stp>BDP|8338032187923883776</stp>
        <tr r="AR684" s="1"/>
      </tp>
      <tp t="s">
        <v>#N/A Requesting Data...3111105690</v>
        <stp/>
        <stp>BDP|8467288547723693949</stp>
        <tr r="CV897" s="1"/>
      </tp>
      <tp t="s">
        <v>#N/A Requesting Data...3700224520</v>
        <stp/>
        <stp>BDP|2381599254407442139</stp>
        <tr r="CT1150" s="1"/>
      </tp>
      <tp t="s">
        <v>#N/A Requesting Data...3825903985</v>
        <stp/>
        <stp>BDP|3582378674181815278</stp>
        <tr r="CT67" s="1"/>
      </tp>
      <tp t="s">
        <v>#N/A Requesting Data...2929753619</v>
        <stp/>
        <stp>BDP|9470301888587282170</stp>
        <tr r="CU804" s="1"/>
      </tp>
      <tp t="s">
        <v>#N/A N/A</v>
        <stp/>
        <stp>BDP|8015817579072349129</stp>
        <tr r="AS459" s="1"/>
      </tp>
      <tp t="s">
        <v>#N/A N/A</v>
        <stp/>
        <stp>BDP|7957567064906035625</stp>
        <tr r="AQ970" s="1"/>
      </tp>
      <tp t="s">
        <v>#N/A Requesting Data...3548030025</v>
        <stp/>
        <stp>BDP|4934714765967058645</stp>
        <tr r="CR564" s="1"/>
      </tp>
      <tp t="s">
        <v>#N/A N/A</v>
        <stp/>
        <stp>BDP|7395198878557935229</stp>
        <tr r="AS1081" s="1"/>
      </tp>
      <tp t="s">
        <v>#N/A Requesting Data...3819791121</v>
        <stp/>
        <stp>BDP|2328077243920859268</stp>
        <tr r="CU838" s="1"/>
      </tp>
      <tp t="s">
        <v>#N/A Requesting Data...3114507145</v>
        <stp/>
        <stp>BDP|3614056004705676287</stp>
        <tr r="CS765" s="1"/>
      </tp>
      <tp t="s">
        <v>#N/A Requesting Data...4154668166</v>
        <stp/>
        <stp>BDP|1349750387509084389</stp>
        <tr r="CV315" s="1"/>
      </tp>
      <tp t="s">
        <v>#N/A Requesting Data...3648898349</v>
        <stp/>
        <stp>BDP|6292584662622287330</stp>
        <tr r="CT346" s="1"/>
      </tp>
      <tp t="s">
        <v>#N/A N/A</v>
        <stp/>
        <stp>BDP|1749421568197547012</stp>
        <tr r="AQ475" s="1"/>
      </tp>
      <tp t="s">
        <v>#N/A Requesting Data...4061040031</v>
        <stp/>
        <stp>BDP|2649587193343061944</stp>
        <tr r="CS1018" s="1"/>
      </tp>
      <tp t="s">
        <v>#N/A N/A</v>
        <stp/>
        <stp>BDP|5796814848005783807</stp>
        <tr r="AS400" s="1"/>
      </tp>
      <tp t="s">
        <v>#N/A N/A</v>
        <stp/>
        <stp>BDP|5517074129610427364</stp>
        <tr r="AQ509" s="1"/>
      </tp>
      <tp t="s">
        <v>#N/A N/A</v>
        <stp/>
        <stp>BDP|6962739050102022239</stp>
        <tr r="AR521" s="1"/>
      </tp>
      <tp t="s">
        <v>#N/A Requesting Data...3528015192</v>
        <stp/>
        <stp>BDP|4473798677991251116</stp>
        <tr r="CS23" s="1"/>
      </tp>
      <tp t="s">
        <v>#N/A Requesting Data...4259441562</v>
        <stp/>
        <stp>BDP|4219543255384335496</stp>
        <tr r="CW531" s="1"/>
      </tp>
      <tp t="s">
        <v>#N/A Requesting Data...4127569596</v>
        <stp/>
        <stp>BDP|8836617689507151580</stp>
        <tr r="CU33" s="1"/>
      </tp>
      <tp t="s">
        <v>#N/A N/A</v>
        <stp/>
        <stp>BDP|9282342194970962722</stp>
        <tr r="AR844" s="1"/>
      </tp>
      <tp t="s">
        <v>#N/A N/A</v>
        <stp/>
        <stp>BDP|6091110119905314758</stp>
        <tr r="AQ637" s="1"/>
      </tp>
      <tp t="s">
        <v>#N/A Requesting Data...3958230983</v>
        <stp/>
        <stp>BDP|1999975098565848006</stp>
        <tr r="CR802" s="1"/>
      </tp>
      <tp t="s">
        <v>#N/A Requesting Data...3329447052</v>
        <stp/>
        <stp>BDP|1989970087153239757</stp>
        <tr r="CT1170" s="1"/>
      </tp>
      <tp t="s">
        <v>#N/A Requesting Data...3998667332</v>
        <stp/>
        <stp>BDP|2039358370766906420</stp>
        <tr r="CU125" s="1"/>
      </tp>
      <tp t="s">
        <v>#N/A Requesting Data...3828149313</v>
        <stp/>
        <stp>BDP|9047981931772190564</stp>
        <tr r="CS742" s="1"/>
      </tp>
      <tp t="s">
        <v>#N/A N/A</v>
        <stp/>
        <stp>BDP|1678518619133919291</stp>
        <tr r="AR168" s="1"/>
      </tp>
      <tp t="s">
        <v>#N/A N/A</v>
        <stp/>
        <stp>BDP|4985320506537639450</stp>
        <tr r="AR708" s="1"/>
      </tp>
      <tp t="s">
        <v>#N/A N/A</v>
        <stp/>
        <stp>BDP|1243730333735570495</stp>
        <tr r="AQ587" s="1"/>
      </tp>
      <tp t="s">
        <v>#N/A N/A</v>
        <stp/>
        <stp>BDP|8034804259605184469</stp>
        <tr r="AQ816" s="1"/>
      </tp>
      <tp t="s">
        <v>#N/A Requesting Data...3009532339</v>
        <stp/>
        <stp>BDP|9247524684582925237</stp>
        <tr r="CU586" s="1"/>
      </tp>
      <tp t="s">
        <v>#N/A Requesting Data...4263217128</v>
        <stp/>
        <stp>BDP|7394956154179458689</stp>
        <tr r="CV233" s="1"/>
      </tp>
      <tp t="s">
        <v>#N/A N/A</v>
        <stp/>
        <stp>BDP|3863616820691130260</stp>
        <tr r="AQ810" s="1"/>
      </tp>
      <tp t="s">
        <v>#N/A Requesting Data...3094759863</v>
        <stp/>
        <stp>BDP|2107273808666725270</stp>
        <tr r="CT9" s="1"/>
      </tp>
      <tp t="s">
        <v>#N/A Requesting Data...3537256831</v>
        <stp/>
        <stp>BDP|7631153049377317174</stp>
        <tr r="CV570" s="1"/>
      </tp>
      <tp t="s">
        <v>#N/A Requesting Data...3246649278</v>
        <stp/>
        <stp>BDP|9849905014781282408</stp>
        <tr r="CU990" s="1"/>
      </tp>
      <tp t="s">
        <v>#N/A Requesting Data...3299048713</v>
        <stp/>
        <stp>BDP|7907808685110416371</stp>
        <tr r="CW1040" s="1"/>
      </tp>
      <tp t="s">
        <v>#N/A Requesting Data...4146059178</v>
        <stp/>
        <stp>BDP|4195335048317639035</stp>
        <tr r="CS736" s="1"/>
      </tp>
      <tp t="s">
        <v>#N/A Requesting Data...4067263034</v>
        <stp/>
        <stp>BDP|6735918185456447581</stp>
        <tr r="CU1001" s="1"/>
      </tp>
      <tp t="s">
        <v>#N/A Requesting Data...3203566424</v>
        <stp/>
        <stp>BDP|4405539348635569453</stp>
        <tr r="CT753" s="1"/>
      </tp>
      <tp t="s">
        <v>#N/A Requesting Data...3124548178</v>
        <stp/>
        <stp>BDP|4359100474337125198</stp>
        <tr r="CU704" s="1"/>
      </tp>
      <tp t="s">
        <v>#N/A N/A</v>
        <stp/>
        <stp>BDP|3643146151371976259</stp>
        <tr r="AQ388" s="1"/>
      </tp>
      <tp t="s">
        <v>#N/A Requesting Data...3718667965</v>
        <stp/>
        <stp>BDP|5935139355241642462</stp>
        <tr r="CV891" s="1"/>
      </tp>
      <tp t="s">
        <v>#N/A Requesting Data...3634486671</v>
        <stp/>
        <stp>BDP|5696983930618106302</stp>
        <tr r="CT118" s="1"/>
      </tp>
      <tp t="s">
        <v>#N/A N/A</v>
        <stp/>
        <stp>BDP|9367593084072838298</stp>
        <tr r="AQ164" s="1"/>
      </tp>
      <tp t="s">
        <v>#N/A Requesting Data...3649132218</v>
        <stp/>
        <stp>BDP|6877262572612254517</stp>
        <tr r="CS1169" s="1"/>
      </tp>
      <tp t="s">
        <v>#N/A N/A</v>
        <stp/>
        <stp>BDP|2214485455303452443</stp>
        <tr r="AS58" s="1"/>
      </tp>
      <tp t="s">
        <v>#N/A Requesting Data...4290076999</v>
        <stp/>
        <stp>BDP|9966921274315408645</stp>
        <tr r="CT1117" s="1"/>
      </tp>
      <tp t="s">
        <v>#N/A Requesting Data...3672178183</v>
        <stp/>
        <stp>BDP|2830152404111793619</stp>
        <tr r="CR903" s="1"/>
      </tp>
      <tp t="s">
        <v>#N/A Requesting Data...3957680336</v>
        <stp/>
        <stp>BDP|8532351164160907923</stp>
        <tr r="CR641" s="1"/>
      </tp>
      <tp t="s">
        <v>#N/A Requesting Data...3577281763</v>
        <stp/>
        <stp>BDP|3206912644369169394</stp>
        <tr r="CR748" s="1"/>
      </tp>
      <tp t="s">
        <v>#N/A Requesting Data...3558179700</v>
        <stp/>
        <stp>BDP|3404634884701820844</stp>
        <tr r="CR1083" s="1"/>
      </tp>
      <tp t="s">
        <v>#N/A Requesting Data...3541917000</v>
        <stp/>
        <stp>BDP|4617443239187379070</stp>
        <tr r="CW240" s="1"/>
      </tp>
      <tp t="s">
        <v>#N/A Requesting Data...4276873548</v>
        <stp/>
        <stp>BDP|2111790877276125015</stp>
        <tr r="CW1123" s="1"/>
      </tp>
      <tp t="s">
        <v>#N/A N/A</v>
        <stp/>
        <stp>BDP|1250220722537918246</stp>
        <tr r="AR344" s="1"/>
      </tp>
      <tp t="s">
        <v>#N/A N/A</v>
        <stp/>
        <stp>BDP|4369895717090116934</stp>
        <tr r="AR932" s="1"/>
      </tp>
      <tp t="s">
        <v>#N/A Requesting Data...3961252175</v>
        <stp/>
        <stp>BDP|8101745208089360215</stp>
        <tr r="CV1042" s="1"/>
      </tp>
      <tp t="s">
        <v>#N/A Requesting Data...3494147353</v>
        <stp/>
        <stp>BDP|9058310705837828906</stp>
        <tr r="CR576" s="1"/>
      </tp>
      <tp t="s">
        <v>#N/A Requesting Data...3994766703</v>
        <stp/>
        <stp>BDP|7904617654988510856</stp>
        <tr r="CT1167" s="1"/>
      </tp>
      <tp t="s">
        <v>#N/A Requesting Data...4157452955</v>
        <stp/>
        <stp>BDP|2445832594335771289</stp>
        <tr r="CV1069" s="1"/>
      </tp>
      <tp t="s">
        <v>#N/A N/A</v>
        <stp/>
        <stp>BDP|4289832537022290989</stp>
        <tr r="AS549" s="1"/>
      </tp>
      <tp t="s">
        <v>#N/A N/A</v>
        <stp/>
        <stp>BDP|7326433510352947459</stp>
        <tr r="AR557" s="1"/>
      </tp>
      <tp t="s">
        <v>#N/A Requesting Data...4190259736</v>
        <stp/>
        <stp>BDP|1736475300188916959</stp>
        <tr r="CS149" s="1"/>
      </tp>
      <tp t="s">
        <v>#N/A Requesting Data...4171860791</v>
        <stp/>
        <stp>BDP|9821377556933134841</stp>
        <tr r="CV995" s="1"/>
      </tp>
      <tp t="s">
        <v>#N/A Requesting Data...3913758502</v>
        <stp/>
        <stp>BDP|4666291994019513228</stp>
        <tr r="CW441" s="1"/>
      </tp>
      <tp t="s">
        <v>#N/A N/A</v>
        <stp/>
        <stp>BDP|8685926303866203397</stp>
        <tr r="AS682" s="1"/>
      </tp>
      <tp t="s">
        <v>#N/A Requesting Data...4107318322</v>
        <stp/>
        <stp>BDP|9685959947686879601</stp>
        <tr r="CU182" s="1"/>
      </tp>
      <tp t="s">
        <v>#N/A N/A</v>
        <stp/>
        <stp>BDP|9820534199342852363</stp>
        <tr r="AR369" s="1"/>
      </tp>
      <tp t="s">
        <v>#N/A Requesting Data...3953664341</v>
        <stp/>
        <stp>BDP|8923438695762167329</stp>
        <tr r="CS1154" s="1"/>
      </tp>
      <tp t="s">
        <v>#N/A N/A</v>
        <stp/>
        <stp>BDP|2623867578689443002</stp>
        <tr r="AQ109" s="1"/>
      </tp>
      <tp t="s">
        <v>#N/A N/A</v>
        <stp/>
        <stp>BDP|6454851188544034656</stp>
        <tr r="AR980" s="1"/>
      </tp>
      <tp t="s">
        <v>#N/A Requesting Data...3521781275</v>
        <stp/>
        <stp>BDP|7464007189619566245</stp>
        <tr r="CU581" s="1"/>
      </tp>
      <tp t="s">
        <v>#N/A Requesting Data...3844273876</v>
        <stp/>
        <stp>BDP|9663843527065868217</stp>
        <tr r="CS176" s="1"/>
      </tp>
      <tp t="s">
        <v>#N/A Requesting Data...3733408831</v>
        <stp/>
        <stp>BDP|5433624463509074892</stp>
        <tr r="CS1041" s="1"/>
      </tp>
      <tp t="s">
        <v>#N/A Requesting Data...4103527117</v>
        <stp/>
        <stp>BDP|1410266419521338746</stp>
        <tr r="CT1059" s="1"/>
      </tp>
      <tp t="s">
        <v>#N/A N/A</v>
        <stp/>
        <stp>BDP|6969011775871487450</stp>
        <tr r="AS443" s="1"/>
      </tp>
      <tp t="s">
        <v>#N/A N/A</v>
        <stp/>
        <stp>BDP|3045676474544990268</stp>
        <tr r="AQ847" s="1"/>
      </tp>
      <tp t="s">
        <v>#N/A N/A</v>
        <stp/>
        <stp>BDP|2603652437293139095</stp>
        <tr r="AR489" s="1"/>
      </tp>
      <tp t="s">
        <v>#N/A Requesting Data...4244906530</v>
        <stp/>
        <stp>BDP|8760716287794587789</stp>
        <tr r="CR942" s="1"/>
      </tp>
      <tp t="s">
        <v>#N/A Requesting Data...3862319273</v>
        <stp/>
        <stp>BDP|4019878229512280802</stp>
        <tr r="CU537" s="1"/>
      </tp>
      <tp t="s">
        <v>#N/A Requesting Data...4091924640</v>
        <stp/>
        <stp>BDP|7470915206959974374</stp>
        <tr r="CW352" s="1"/>
      </tp>
      <tp t="s">
        <v>#N/A Requesting Data...4068435667</v>
        <stp/>
        <stp>BDP|5095148234611588284</stp>
        <tr r="CS424" s="1"/>
      </tp>
      <tp t="s">
        <v>#N/A Requesting Data...4261895103</v>
        <stp/>
        <stp>BDP|2184346149248769961</stp>
        <tr r="CR4" s="1"/>
      </tp>
      <tp t="s">
        <v>#N/A N/A</v>
        <stp/>
        <stp>BDP|7291047859314328215</stp>
        <tr r="AR889" s="1"/>
      </tp>
      <tp t="s">
        <v>#N/A Requesting Data...3955114718</v>
        <stp/>
        <stp>BDP|2010814488283522518</stp>
        <tr r="CS488" s="1"/>
      </tp>
      <tp t="s">
        <v>#N/A Requesting Data...4254424870</v>
        <stp/>
        <stp>BDP|8939338922244503906</stp>
        <tr r="CR9" s="1"/>
      </tp>
      <tp t="s">
        <v>#N/A Requesting Data...4244695218</v>
        <stp/>
        <stp>BDP|8515112689594194110</stp>
        <tr r="CU1176" s="1"/>
      </tp>
      <tp t="s">
        <v>#N/A N/A</v>
        <stp/>
        <stp>BDP|1171777138090665156</stp>
        <tr r="AS635" s="1"/>
      </tp>
      <tp t="s">
        <v>#N/A N/A</v>
        <stp/>
        <stp>BDP|3657200978216219415</stp>
        <tr r="AQ814" s="1"/>
      </tp>
      <tp t="s">
        <v>#N/A Requesting Data...4164627794</v>
        <stp/>
        <stp>BDP|8985339732724143841</stp>
        <tr r="CW175" s="1"/>
      </tp>
      <tp t="s">
        <v>#N/A Requesting Data...3957140417</v>
        <stp/>
        <stp>BDP|6785084816206741539</stp>
        <tr r="CT848" s="1"/>
      </tp>
      <tp t="s">
        <v>#N/A N/A</v>
        <stp/>
        <stp>BDP|1218819599734585020</stp>
        <tr r="AR340" s="1"/>
      </tp>
      <tp t="s">
        <v>#N/A Requesting Data...3996422629</v>
        <stp/>
        <stp>BDP|6800676311297704242</stp>
        <tr r="CV503" s="1"/>
      </tp>
      <tp t="s">
        <v>#N/A N/A</v>
        <stp/>
        <stp>BDP|7196656342884326583</stp>
        <tr r="AQ31" s="1"/>
      </tp>
      <tp t="s">
        <v>#N/A N/A</v>
        <stp/>
        <stp>BDP|7837483525934310141</stp>
        <tr r="AS985" s="1"/>
      </tp>
      <tp t="s">
        <v>#N/A Requesting Data...4144520853</v>
        <stp/>
        <stp>BDP|4344017893038333108</stp>
        <tr r="CS213" s="1"/>
      </tp>
      <tp t="s">
        <v>#N/A Requesting Data...3886036516</v>
        <stp/>
        <stp>BDP|3780580899053162856</stp>
        <tr r="CV172" s="1"/>
      </tp>
      <tp t="s">
        <v>#N/A N/A</v>
        <stp/>
        <stp>BDP|2010116431886528277</stp>
        <tr r="AQ226" s="1"/>
      </tp>
      <tp t="s">
        <v>#N/A N/A</v>
        <stp/>
        <stp>BDP|4225838886003208370</stp>
        <tr r="AS550" s="1"/>
      </tp>
      <tp t="s">
        <v>#N/A N/A</v>
        <stp/>
        <stp>BDP|7705485927692908739</stp>
        <tr r="AS278" s="1"/>
      </tp>
      <tp t="s">
        <v>#N/A N/A</v>
        <stp/>
        <stp>BDP|3663102925491287535</stp>
        <tr r="AQ1030" s="1"/>
      </tp>
      <tp t="s">
        <v>#N/A N/A</v>
        <stp/>
        <stp>BDP|9750881622846665197</stp>
        <tr r="AQ522" s="1"/>
      </tp>
      <tp t="s">
        <v>#N/A N/A</v>
        <stp/>
        <stp>BDP|4043374834782693273</stp>
        <tr r="AR887" s="1"/>
      </tp>
      <tp t="s">
        <v>#N/A N/A</v>
        <stp/>
        <stp>BDP|5332358111714168745</stp>
        <tr r="AS597" s="1"/>
      </tp>
      <tp t="s">
        <v>#N/A Requesting Data...3989143711</v>
        <stp/>
        <stp>BDP|1977574973804779382</stp>
        <tr r="CV14" s="1"/>
      </tp>
      <tp t="s">
        <v>#N/A N/A</v>
        <stp/>
        <stp>BDP|2978332112067378393</stp>
        <tr r="AS725" s="1"/>
      </tp>
      <tp t="s">
        <v>#N/A Requesting Data...3902617795</v>
        <stp/>
        <stp>BDP|2497438709435821746</stp>
        <tr r="CR155" s="1"/>
      </tp>
      <tp t="s">
        <v>#N/A N/A</v>
        <stp/>
        <stp>BDP|7376417914670424605</stp>
        <tr r="AS686" s="1"/>
      </tp>
      <tp t="s">
        <v>#N/A Requesting Data...4269481836</v>
        <stp/>
        <stp>BDP|3961595117117329460</stp>
        <tr r="CT711" s="1"/>
      </tp>
      <tp t="s">
        <v>#N/A Requesting Data...4178947575</v>
        <stp/>
        <stp>BDP|3836366899755401811</stp>
        <tr r="CU1117" s="1"/>
      </tp>
      <tp t="s">
        <v>#N/A Requesting Data...4051974471</v>
        <stp/>
        <stp>BDP|6126800096686530503</stp>
        <tr r="CV486" s="1"/>
      </tp>
      <tp t="s">
        <v>#N/A N/A</v>
        <stp/>
        <stp>BDP|5738643840545301622</stp>
        <tr r="AR52" s="1"/>
      </tp>
      <tp t="s">
        <v>#N/A Requesting Data...4087785924</v>
        <stp/>
        <stp>BDP|8956226970339071091</stp>
        <tr r="CT230" s="1"/>
      </tp>
      <tp t="s">
        <v>#N/A Requesting Data...4096920512</v>
        <stp/>
        <stp>BDP|8238162096631192518</stp>
        <tr r="CW541" s="1"/>
      </tp>
      <tp t="s">
        <v>#N/A Requesting Data...4163310042</v>
        <stp/>
        <stp>BDP|3435249013403554752</stp>
        <tr r="CW146" s="1"/>
      </tp>
      <tp t="s">
        <v>#N/A N/A</v>
        <stp/>
        <stp>BDP|3422216047334479559</stp>
        <tr r="AQ1191" s="1"/>
      </tp>
      <tp t="s">
        <v>#N/A Requesting Data...4065841682</v>
        <stp/>
        <stp>BDP|1132708493013070817</stp>
        <tr r="CW845" s="1"/>
      </tp>
      <tp t="s">
        <v>#N/A N/A</v>
        <stp/>
        <stp>BDP|7352306421680493257</stp>
        <tr r="AQ630" s="1"/>
      </tp>
      <tp t="s">
        <v>#N/A Requesting Data...4143721097</v>
        <stp/>
        <stp>BDP|3084622422055305600</stp>
        <tr r="CS84" s="1"/>
      </tp>
      <tp t="s">
        <v>#N/A Requesting Data...4286161844</v>
        <stp/>
        <stp>BDP|7783056857111638701</stp>
        <tr r="CU1053" s="1"/>
      </tp>
      <tp t="s">
        <v>#N/A N/A</v>
        <stp/>
        <stp>BDP|4370710719823956516</stp>
        <tr r="AS658" s="1"/>
      </tp>
      <tp t="s">
        <v>#N/A Requesting Data...3997449733</v>
        <stp/>
        <stp>BDP|7646340353533738653</stp>
        <tr r="CV1083" s="1"/>
      </tp>
      <tp t="s">
        <v>#N/A N/A</v>
        <stp/>
        <stp>BDP|4206008041817358334</stp>
        <tr r="AS960" s="1"/>
      </tp>
      <tp t="s">
        <v>#N/A N/A</v>
        <stp/>
        <stp>BDP|2507266361465506742</stp>
        <tr r="AQ752" s="1"/>
      </tp>
      <tp t="s">
        <v>#N/A N/A</v>
        <stp/>
        <stp>BDP|8761595659769370573</stp>
        <tr r="AR97" s="1"/>
      </tp>
      <tp t="s">
        <v>#N/A N/A</v>
        <stp/>
        <stp>BDP|7576708293678324568</stp>
        <tr r="AR1044" s="1"/>
      </tp>
      <tp t="s">
        <v>#N/A N/A</v>
        <stp/>
        <stp>BDP|3286339414137409223</stp>
        <tr r="AQ472" s="1"/>
      </tp>
      <tp t="s">
        <v>#N/A Requesting Data...4079563302</v>
        <stp/>
        <stp>BDP|4365632227970081440</stp>
        <tr r="CU165" s="1"/>
      </tp>
      <tp t="s">
        <v>#N/A Requesting Data...4294036144</v>
        <stp/>
        <stp>BDP|6783316876272684451</stp>
        <tr r="CT1044" s="1"/>
      </tp>
      <tp t="s">
        <v>#N/A Requesting Data...4164343018</v>
        <stp/>
        <stp>BDP|6848323958444563041</stp>
        <tr r="CV257" s="1"/>
      </tp>
      <tp t="s">
        <v>#N/A Requesting Data...4189573087</v>
        <stp/>
        <stp>BDP|5854916207059804157</stp>
        <tr r="CU962" s="1"/>
      </tp>
      <tp t="s">
        <v>#N/A Requesting Data...4204083851</v>
        <stp/>
        <stp>BDP|2164110096626049850</stp>
        <tr r="CW684" s="1"/>
      </tp>
      <tp t="s">
        <v>#N/A N/A</v>
        <stp/>
        <stp>BDP|4070558336336383033</stp>
        <tr r="AS849" s="1"/>
      </tp>
      <tp t="s">
        <v>#N/A Requesting Data...4284727008</v>
        <stp/>
        <stp>BDP|1930197885218438423</stp>
        <tr r="CU530" s="1"/>
      </tp>
      <tp t="s">
        <v>#N/A Requesting Data...4112870728</v>
        <stp/>
        <stp>BDP|5601230900697210441</stp>
        <tr r="CR626" s="1"/>
      </tp>
      <tp t="s">
        <v>#N/A Requesting Data...4134843175</v>
        <stp/>
        <stp>BDP|8002787089747881491</stp>
        <tr r="CV27" s="1"/>
      </tp>
      <tp t="s">
        <v>#N/A N/A</v>
        <stp/>
        <stp>BDP|8398243360401305947</stp>
        <tr r="AQ852" s="1"/>
      </tp>
      <tp t="s">
        <v>#N/A Requesting Data...4100102676</v>
        <stp/>
        <stp>BDP|7278780724830615687</stp>
        <tr r="CS676" s="1"/>
      </tp>
      <tp t="s">
        <v>#N/A Requesting Data...4153962472</v>
        <stp/>
        <stp>BDP|9649844573290782261</stp>
        <tr r="CR8" s="1"/>
      </tp>
      <tp t="s">
        <v>#N/A Requesting Data...4287664740</v>
        <stp/>
        <stp>BDP|6119046448215971349</stp>
        <tr r="CR813" s="1"/>
      </tp>
      <tp t="s">
        <v>#N/A N/A</v>
        <stp/>
        <stp>BDP|3126453905644292734</stp>
        <tr r="AS909" s="1"/>
      </tp>
      <tp t="s">
        <v>#N/A Requesting Data...4097041007</v>
        <stp/>
        <stp>BDP|8572449076278223753</stp>
        <tr r="CR895" s="1"/>
      </tp>
      <tp t="s">
        <v>#N/A N/A</v>
        <stp/>
        <stp>BDP|7945689606397549227</stp>
        <tr r="AS563" s="1"/>
      </tp>
      <tp t="s">
        <v>#N/A N/A</v>
        <stp/>
        <stp>BDP|8080037558040873937</stp>
        <tr r="AR107" s="1"/>
      </tp>
      <tp t="s">
        <v>#N/A Requesting Data...4198671363</v>
        <stp/>
        <stp>BDP|9697735942539340742</stp>
        <tr r="CR827" s="1"/>
      </tp>
      <tp t="s">
        <v>#N/A N/A</v>
        <stp/>
        <stp>BDP|8334372603217182865</stp>
        <tr r="AS1173" s="1"/>
      </tp>
      <tp t="s">
        <v>#N/A N/A</v>
        <stp/>
        <stp>BDP|4769447655152375359</stp>
        <tr r="AQ1082" s="1"/>
      </tp>
      <tp t="s">
        <v>#N/A Requesting Data...4266431005</v>
        <stp/>
        <stp>BDP|1809709945125438395</stp>
        <tr r="CR938" s="1"/>
      </tp>
      <tp t="s">
        <v>#N/A Requesting Data...4205449265</v>
        <stp/>
        <stp>BDP|7442211971624321270</stp>
        <tr r="CW449" s="1"/>
      </tp>
      <tp t="s">
        <v>#N/A Requesting Data...4286239311</v>
        <stp/>
        <stp>BDP|4909549070607593587</stp>
        <tr r="CS506" s="1"/>
      </tp>
      <tp t="s">
        <v>#N/A Requesting Data...4280312379</v>
        <stp/>
        <stp>BDP|3795883354509284397</stp>
        <tr r="CU700" s="1"/>
      </tp>
      <tp t="s">
        <v>#N/A N/A</v>
        <stp/>
        <stp>BDP|2748835785223616572</stp>
        <tr r="AS817" s="1"/>
      </tp>
      <tp t="s">
        <v>#N/A N/A</v>
        <stp/>
        <stp>BDP|4409072314749633815</stp>
        <tr r="AS1208" s="1"/>
      </tp>
      <tp t="s">
        <v>#N/A Requesting Data...4284978756</v>
        <stp/>
        <stp>BDP|9346919460791101338</stp>
        <tr r="CS791" s="1"/>
      </tp>
      <tp t="s">
        <v>#N/A N/A</v>
        <stp/>
        <stp>BDP|4256032087498523034</stp>
        <tr r="AR811" s="1"/>
      </tp>
      <tp t="s">
        <v>#N/A N/A</v>
        <stp/>
        <stp>BDP|3082944917638093736</stp>
        <tr r="AQ134" s="1"/>
      </tp>
      <tp t="s">
        <v>#N/A Requesting Data...4263013030</v>
        <stp/>
        <stp>BDP|4580116557542690656</stp>
        <tr r="CW604" s="1"/>
      </tp>
      <tp t="s">
        <v>#N/A Requesting Data...4251486734</v>
        <stp/>
        <stp>BDP|1201468170940134655</stp>
        <tr r="CS652" s="1"/>
      </tp>
      <tp t="s">
        <v>#N/A N/A</v>
        <stp/>
        <stp>BDP|7350262430057572507</stp>
        <tr r="AS463" s="1"/>
      </tp>
      <tp t="s">
        <v>#N/A Requesting Data...4259420560</v>
        <stp/>
        <stp>BDP|2354492713594934706</stp>
        <tr r="CU814" s="1"/>
      </tp>
      <tp t="s">
        <v>#N/A N/A</v>
        <stp/>
        <stp>BDP|6361885893484966708</stp>
        <tr r="AR334" s="1"/>
      </tp>
      <tp t="s">
        <v>#N/A Requesting Data...4246190076</v>
        <stp/>
        <stp>BDP|2684736527443047037</stp>
        <tr r="CR1164" s="1"/>
      </tp>
      <tp t="s">
        <v>#N/A Requesting Data...4264743564</v>
        <stp/>
        <stp>BDP|3524092305115908218</stp>
        <tr r="CW1022" s="1"/>
      </tp>
      <tp t="s">
        <v>#N/A N/A</v>
        <stp/>
        <stp>BDP|1589031234274431270</stp>
        <tr r="AS570" s="1"/>
      </tp>
      <tp t="s">
        <v>#N/A N/A</v>
        <stp/>
        <stp>BDP|4397408901085736149</stp>
        <tr r="AS606" s="1"/>
      </tp>
      <tp t="s">
        <v>#N/A N/A</v>
        <stp/>
        <stp>BDP|2604307512275768128</stp>
        <tr r="AS314" s="1"/>
      </tp>
      <tp t="s">
        <v>#N/A Requesting Data...4244355851</v>
        <stp/>
        <stp>BDP|5140877924242593963</stp>
        <tr r="CW14" s="1"/>
      </tp>
      <tp t="s">
        <v>#N/A Requesting Data...4277009335</v>
        <stp/>
        <stp>BDP|4525376831190160039</stp>
        <tr r="CR854" s="1"/>
      </tp>
      <tp t="s">
        <v>#N/A Requesting Data...4256044640</v>
        <stp/>
        <stp>BDP|4594033637373916092</stp>
        <tr r="CR444" s="1"/>
      </tp>
      <tp t="s">
        <v>#N/A Requesting Data...4283064336</v>
        <stp/>
        <stp>BDP|2241727233444783652</stp>
        <tr r="CW445" s="1"/>
      </tp>
      <tp t="s">
        <v>#N/A Requesting Data...4285283150</v>
        <stp/>
        <stp>BDP|3557948501377165904</stp>
        <tr r="CS945" s="1"/>
      </tp>
      <tp t="s">
        <v>#N/A Requesting Data...3611625316</v>
        <stp/>
        <stp>BDP|8674339755043081919</stp>
        <tr r="CS351" s="1"/>
      </tp>
      <tp t="s">
        <v>#N/A Requesting Data...688939080</v>
        <stp/>
        <stp>BDP|7566732756464599547</stp>
        <tr r="CS996" s="1"/>
      </tp>
      <tp t="s">
        <v>#N/A N/A</v>
        <stp/>
        <stp>BDP|6988949616792220885</stp>
        <tr r="AR721" s="1"/>
      </tp>
      <tp t="s">
        <v>#N/A N/A</v>
        <stp/>
        <stp>BDP|5707836024339907284</stp>
        <tr r="AR572" s="1"/>
      </tp>
      <tp t="s">
        <v>#N/A Requesting Data...2391130427</v>
        <stp/>
        <stp>BDP|3080772456667297225</stp>
        <tr r="CW205" s="1"/>
      </tp>
      <tp t="s">
        <v>#N/A Requesting Data...962570008</v>
        <stp/>
        <stp>BDP|5353435787268632501</stp>
        <tr r="CW812" s="1"/>
      </tp>
      <tp t="s">
        <v>#N/A N/A</v>
        <stp/>
        <stp>BDP|6227658238911957675</stp>
        <tr r="AR429" s="1"/>
      </tp>
      <tp t="s">
        <v>#N/A N/A</v>
        <stp/>
        <stp>BDP|8519129806885831880</stp>
        <tr r="AR927" s="1"/>
      </tp>
      <tp t="s">
        <v>#N/A N/A</v>
        <stp/>
        <stp>BDP|7768602850986772618</stp>
        <tr r="AR780" s="1"/>
      </tp>
      <tp t="s">
        <v>#N/A N/A</v>
        <stp/>
        <stp>BDP|3708225211530348461</stp>
        <tr r="AS815" s="1"/>
      </tp>
      <tp t="s">
        <v>#N/A N/A</v>
        <stp/>
        <stp>BDP|3496898553259978361</stp>
        <tr r="AQ947" s="1"/>
      </tp>
      <tp t="s">
        <v>#N/A Requesting Data...1014711497</v>
        <stp/>
        <stp>BDP|8068958278866923451</stp>
        <tr r="CS605" s="1"/>
      </tp>
      <tp t="s">
        <v>#N/A N/A</v>
        <stp/>
        <stp>BDP|7969670664116367584</stp>
        <tr r="AS1120" s="1"/>
      </tp>
      <tp t="s">
        <v>#N/A Requesting Data...4076383108</v>
        <stp/>
        <stp>BDP|4029063076547497058</stp>
        <tr r="CR954" s="1"/>
      </tp>
      <tp t="s">
        <v>#N/A Requesting Data...3120601260</v>
        <stp/>
        <stp>BDP|1300754792142039952</stp>
        <tr r="CS1060" s="1"/>
      </tp>
      <tp t="s">
        <v>#N/A Requesting Data...3342527163</v>
        <stp/>
        <stp>BDP|6085232316961660023</stp>
        <tr r="CU965" s="1"/>
      </tp>
      <tp t="s">
        <v>#N/A Requesting Data...343342618</v>
        <stp/>
        <stp>BDP|7228052131635569526</stp>
        <tr r="CR545" s="1"/>
      </tp>
      <tp t="s">
        <v>#N/A Requesting Data...3928548795</v>
        <stp/>
        <stp>BDP|5820233508795670638</stp>
        <tr r="CW179" s="1"/>
      </tp>
      <tp t="s">
        <v>#N/A Requesting Data...4233165365</v>
        <stp/>
        <stp>BDP|2610038923895689160</stp>
        <tr r="CS68" s="1"/>
      </tp>
      <tp t="s">
        <v>#N/A Requesting Data...1944448869</v>
        <stp/>
        <stp>BDP|4923754577809465990</stp>
        <tr r="CR839" s="1"/>
      </tp>
      <tp t="s">
        <v>#N/A Requesting Data...1306451578</v>
        <stp/>
        <stp>BDP|7438023511313231138</stp>
        <tr r="CW486" s="1"/>
      </tp>
      <tp t="s">
        <v>#N/A Requesting Data...2570101328</v>
        <stp/>
        <stp>BDP|4248329246486926190</stp>
        <tr r="CS267" s="1"/>
      </tp>
      <tp t="s">
        <v>#N/A Requesting Data...3261458955</v>
        <stp/>
        <stp>BDP|2980041132013943607</stp>
        <tr r="CS697" s="1"/>
      </tp>
      <tp t="s">
        <v>#N/A Requesting Data...2456985070</v>
        <stp/>
        <stp>BDP|1386330386116151810</stp>
        <tr r="CW623" s="1"/>
      </tp>
      <tp t="s">
        <v>#N/A N/A</v>
        <stp/>
        <stp>BDP|7388342437781261247</stp>
        <tr r="AR1171" s="1"/>
      </tp>
      <tp t="s">
        <v>#N/A Requesting Data...4257700427</v>
        <stp/>
        <stp>BDP|9097071166919191267</stp>
        <tr r="CV357" s="1"/>
      </tp>
      <tp t="s">
        <v>#N/A Requesting Data...1736851847</v>
        <stp/>
        <stp>BDP|3149733206022588270</stp>
        <tr r="CU1138" s="1"/>
      </tp>
      <tp t="s">
        <v>#N/A Requesting Data...1129347029</v>
        <stp/>
        <stp>BDP|2165809674680776941</stp>
        <tr r="CT100" s="1"/>
      </tp>
      <tp t="s">
        <v>#N/A Requesting Data...997893188</v>
        <stp/>
        <stp>BDP|9087578271167576858</stp>
        <tr r="CR881" s="1"/>
      </tp>
      <tp t="s">
        <v>#N/A Requesting Data...377934922</v>
        <stp/>
        <stp>BDP|1031406380110080962</stp>
        <tr r="CS534" s="1"/>
      </tp>
      <tp t="s">
        <v>#N/A Requesting Data...3016778385</v>
        <stp/>
        <stp>BDP|5335680363128806963</stp>
        <tr r="CS1092" s="1"/>
      </tp>
      <tp t="s">
        <v>#N/A Requesting Data...3667405876</v>
        <stp/>
        <stp>BDP|9316648091766282426</stp>
        <tr r="CW356" s="1"/>
      </tp>
      <tp t="s">
        <v>#N/A Requesting Data...2745830571</v>
        <stp/>
        <stp>BDP|1885101283278523489</stp>
        <tr r="CR638" s="1"/>
      </tp>
      <tp t="s">
        <v>#N/A N/A</v>
        <stp/>
        <stp>BDP|2311568028031895033</stp>
        <tr r="AQ356" s="1"/>
      </tp>
      <tp t="s">
        <v>#N/A Requesting Data...2390179893</v>
        <stp/>
        <stp>BDP|6286721755288295811</stp>
        <tr r="CS1142" s="1"/>
      </tp>
      <tp t="s">
        <v>#N/A Requesting Data...3735968607</v>
        <stp/>
        <stp>BDP|1505593423723932105</stp>
        <tr r="CU45" s="1"/>
      </tp>
      <tp t="s">
        <v>#N/A N/A</v>
        <stp/>
        <stp>BDP|4354370273700917481</stp>
        <tr r="AQ161" s="1"/>
      </tp>
      <tp t="s">
        <v>#N/A Requesting Data...3556300650</v>
        <stp/>
        <stp>BDP|7782709634116276175</stp>
        <tr r="CV781" s="1"/>
      </tp>
      <tp t="s">
        <v>#N/A N/A</v>
        <stp/>
        <stp>BDP|4768665566023876390</stp>
        <tr r="AS15" s="1"/>
      </tp>
      <tp t="s">
        <v>#N/A Requesting Data...2346913318</v>
        <stp/>
        <stp>BDP|7637851124048070113</stp>
        <tr r="CV17" s="1"/>
      </tp>
      <tp t="s">
        <v>#N/A Requesting Data...1169514036</v>
        <stp/>
        <stp>BDP|8918460568568401652</stp>
        <tr r="CS421" s="1"/>
      </tp>
      <tp t="s">
        <v>#N/A Requesting Data...1102433345</v>
        <stp/>
        <stp>BDP|8593465183715767506</stp>
        <tr r="CW986" s="1"/>
      </tp>
      <tp t="s">
        <v>#N/A Requesting Data...3484449897</v>
        <stp/>
        <stp>BDP|6759409021680460456</stp>
        <tr r="CS1013" s="1"/>
      </tp>
      <tp t="s">
        <v>#N/A Requesting Data...2722261884</v>
        <stp/>
        <stp>BDP|6908897764369574569</stp>
        <tr r="CW580" s="1"/>
      </tp>
      <tp t="s">
        <v>#N/A N/A</v>
        <stp/>
        <stp>BDP|9180554096529368865</stp>
        <tr r="AQ341" s="1"/>
      </tp>
      <tp t="s">
        <v>#N/A Requesting Data...1810082701</v>
        <stp/>
        <stp>BDP|1132002624007645048</stp>
        <tr r="CS603" s="1"/>
      </tp>
      <tp t="s">
        <v>#N/A Requesting Data...1256395130</v>
        <stp/>
        <stp>BDP|8489004923719029704</stp>
        <tr r="CT970" s="1"/>
      </tp>
      <tp t="s">
        <v>#N/A N/A</v>
        <stp/>
        <stp>BDP|4713856801050395873</stp>
        <tr r="AR1114" s="1"/>
      </tp>
      <tp t="s">
        <v>#N/A Requesting Data...3113155911</v>
        <stp/>
        <stp>BDP|5614624473428947899</stp>
        <tr r="CV681" s="1"/>
      </tp>
      <tp t="s">
        <v>#N/A Requesting Data...1938523666</v>
        <stp/>
        <stp>BDP|7344026928943636284</stp>
        <tr r="CS770" s="1"/>
      </tp>
      <tp t="s">
        <v>#N/A Requesting Data...3889767705</v>
        <stp/>
        <stp>BDP|7152493081128896761</stp>
        <tr r="CW618" s="1"/>
      </tp>
      <tp t="s">
        <v>#N/A Requesting Data...2673842085</v>
        <stp/>
        <stp>BDP|5506418685804380957</stp>
        <tr r="CV52" s="1"/>
      </tp>
      <tp t="s">
        <v>#N/A Requesting Data...2426704026</v>
        <stp/>
        <stp>BDP|4831379778907889385</stp>
        <tr r="CR1030" s="1"/>
      </tp>
      <tp t="s">
        <v>#N/A Requesting Data...1600352499</v>
        <stp/>
        <stp>BDP|8109105854638103032</stp>
        <tr r="CV574" s="1"/>
      </tp>
      <tp t="s">
        <v>#N/A Requesting Data...2493881532</v>
        <stp/>
        <stp>BDP|2103235944223117307</stp>
        <tr r="CW818" s="1"/>
      </tp>
      <tp t="s">
        <v>#N/A Requesting Data...3508453656</v>
        <stp/>
        <stp>BDP|3683015107210668718</stp>
        <tr r="CS966" s="1"/>
      </tp>
      <tp t="s">
        <v>#N/A Requesting Data...873906713</v>
        <stp/>
        <stp>BDP|9661725816933224878</stp>
        <tr r="CT731" s="1"/>
      </tp>
      <tp t="s">
        <v>#N/A Requesting Data...1298310575</v>
        <stp/>
        <stp>BDP|9560951809137622384</stp>
        <tr r="CT167" s="1"/>
      </tp>
      <tp t="s">
        <v>#N/A Requesting Data...3216109983</v>
        <stp/>
        <stp>BDP|4942813854065348880</stp>
        <tr r="CV137" s="1"/>
      </tp>
      <tp t="s">
        <v>#N/A Requesting Data...617479377</v>
        <stp/>
        <stp>BDP|4357240202623548174</stp>
        <tr r="CS169" s="1"/>
      </tp>
      <tp t="s">
        <v>#N/A Requesting Data...2005446845</v>
        <stp/>
        <stp>BDP|3470131961845085515</stp>
        <tr r="CU1197" s="1"/>
      </tp>
      <tp t="s">
        <v>#N/A Requesting Data...4021204184</v>
        <stp/>
        <stp>BDP|4832625654180004394</stp>
        <tr r="CS711" s="1"/>
      </tp>
      <tp t="s">
        <v>#N/A Requesting Data...3656361149</v>
        <stp/>
        <stp>BDP|2713505656701612700</stp>
        <tr r="CT335" s="1"/>
      </tp>
      <tp t="s">
        <v>#N/A Requesting Data...1741485683</v>
        <stp/>
        <stp>BDP|9736009604685018848</stp>
        <tr r="CT430" s="1"/>
      </tp>
      <tp t="s">
        <v>#N/A Requesting Data...4098421030</v>
        <stp/>
        <stp>BDP|7670237581568737141</stp>
        <tr r="CU1129" s="1"/>
      </tp>
      <tp t="s">
        <v>#N/A Requesting Data...641100557</v>
        <stp/>
        <stp>BDP|3730545775694719166</stp>
        <tr r="CR1133" s="1"/>
      </tp>
      <tp t="s">
        <v>#N/A Requesting Data...2059407985</v>
        <stp/>
        <stp>BDP|2333166745832787103</stp>
        <tr r="CR800" s="1"/>
      </tp>
      <tp t="s">
        <v>#N/A Requesting Data...2591302065</v>
        <stp/>
        <stp>BDP|5254353245557701125</stp>
        <tr r="CT889" s="1"/>
      </tp>
      <tp t="s">
        <v>#N/A Requesting Data...3291402743</v>
        <stp/>
        <stp>BDP|4178186875964827203</stp>
        <tr r="CS1147" s="1"/>
      </tp>
      <tp t="s">
        <v>#N/A Requesting Data...2885015954</v>
        <stp/>
        <stp>BDP|2508617874323240469</stp>
        <tr r="CU52" s="1"/>
      </tp>
      <tp t="s">
        <v>#N/A Requesting Data...3290416942</v>
        <stp/>
        <stp>BDP|4293289066395894103</stp>
        <tr r="CR500" s="1"/>
      </tp>
      <tp t="s">
        <v>#N/A N/A</v>
        <stp/>
        <stp>BDP|3330336710863023647</stp>
        <tr r="AR753" s="1"/>
      </tp>
      <tp t="s">
        <v>#N/A Requesting Data...3873024859</v>
        <stp/>
        <stp>BDP|7894401153582661093</stp>
        <tr r="CT925" s="1"/>
      </tp>
      <tp t="s">
        <v>#N/A N/A</v>
        <stp/>
        <stp>BDP|3358938830149345473</stp>
        <tr r="AS1128" s="1"/>
      </tp>
      <tp t="s">
        <v>#N/A Requesting Data...2450187084</v>
        <stp/>
        <stp>BDP|3375426337937154736</stp>
        <tr r="CT968" s="1"/>
      </tp>
      <tp t="s">
        <v>#N/A Requesting Data...2575935859</v>
        <stp/>
        <stp>BDP|9181876359036923626</stp>
        <tr r="CW570" s="1"/>
      </tp>
      <tp t="s">
        <v>#N/A Requesting Data...1648374838</v>
        <stp/>
        <stp>BDP|4647724140915761670</stp>
        <tr r="CS612" s="1"/>
      </tp>
      <tp t="s">
        <v>#N/A Requesting Data...3291544473</v>
        <stp/>
        <stp>BDP|5843785205917219138</stp>
        <tr r="CS1076" s="1"/>
      </tp>
      <tp t="s">
        <v>#N/A N/A</v>
        <stp/>
        <stp>BDP|5036837183034676523</stp>
        <tr r="AQ835" s="1"/>
      </tp>
      <tp t="s">
        <v>#N/A Requesting Data...2453244974</v>
        <stp/>
        <stp>BDP|8703021369569173391</stp>
        <tr r="CV909" s="1"/>
      </tp>
      <tp t="s">
        <v>#N/A Requesting Data...3939631443</v>
        <stp/>
        <stp>BDP|1960002395424025885</stp>
        <tr r="CS333" s="1"/>
      </tp>
      <tp t="s">
        <v>#N/A Requesting Data...2279196700</v>
        <stp/>
        <stp>BDP|1763850325078241715</stp>
        <tr r="CT827" s="1"/>
      </tp>
      <tp t="s">
        <v>#N/A N/A</v>
        <stp/>
        <stp>BDP|2025743535437412513</stp>
        <tr r="AS386" s="1"/>
      </tp>
      <tp t="s">
        <v>#N/A Requesting Data...4113883664</v>
        <stp/>
        <stp>BDP|9391965156915730401</stp>
        <tr r="CS899" s="1"/>
      </tp>
      <tp t="s">
        <v>#N/A Requesting Data...1902316450</v>
        <stp/>
        <stp>BDP|7916001034194802416</stp>
        <tr r="CR846" s="1"/>
      </tp>
      <tp t="s">
        <v>#N/A Requesting Data...1031594205</v>
        <stp/>
        <stp>BDP|7160962444316023873</stp>
        <tr r="CW342" s="1"/>
      </tp>
      <tp t="s">
        <v>#N/A N/A</v>
        <stp/>
        <stp>BDP|2515293719274426154</stp>
        <tr r="AS607" s="1"/>
      </tp>
      <tp t="s">
        <v>#N/A N/A</v>
        <stp/>
        <stp>BDP|7235322010174011547</stp>
        <tr r="AS791" s="1"/>
      </tp>
      <tp t="s">
        <v>#N/A Requesting Data...3511782038</v>
        <stp/>
        <stp>BDP|7857794552767375659</stp>
        <tr r="CR869" s="1"/>
      </tp>
      <tp t="s">
        <v>#N/A Requesting Data...2357526891</v>
        <stp/>
        <stp>BDP|2789429527814414430</stp>
        <tr r="CV535" s="1"/>
      </tp>
      <tp t="s">
        <v>#N/A Requesting Data...3041081718</v>
        <stp/>
        <stp>BDP|6844799432145000367</stp>
        <tr r="CU1125" s="1"/>
      </tp>
      <tp t="s">
        <v>#N/A Requesting Data...1794381667</v>
        <stp/>
        <stp>BDP|4028523908180731588</stp>
        <tr r="CU658" s="1"/>
      </tp>
      <tp t="s">
        <v>#N/A Requesting Data...2377578752</v>
        <stp/>
        <stp>BDP|8320879505887105358</stp>
        <tr r="CT348" s="1"/>
      </tp>
      <tp t="s">
        <v>#N/A Requesting Data...3896630398</v>
        <stp/>
        <stp>BDP|5170068825965495634</stp>
        <tr r="CS286" s="1"/>
      </tp>
      <tp t="s">
        <v>#N/A Requesting Data...1984758583</v>
        <stp/>
        <stp>BDP|6013667305957713314</stp>
        <tr r="CR162" s="1"/>
      </tp>
      <tp t="s">
        <v>#N/A N/A</v>
        <stp/>
        <stp>BDP|3387665327496446537</stp>
        <tr r="AR181" s="1"/>
      </tp>
      <tp t="s">
        <v>#N/A Requesting Data...3619363580</v>
        <stp/>
        <stp>BDP|2676649874174532360</stp>
        <tr r="CR953" s="1"/>
      </tp>
      <tp t="s">
        <v>#N/A Requesting Data...3905764678</v>
        <stp/>
        <stp>BDP|1484687446144997368</stp>
        <tr r="CV295" s="1"/>
      </tp>
      <tp t="s">
        <v>#N/A Requesting Data...1164604731</v>
        <stp/>
        <stp>BDP|6872341649055018008</stp>
        <tr r="CV1022" s="1"/>
      </tp>
      <tp t="s">
        <v>#N/A Requesting Data...3643929597</v>
        <stp/>
        <stp>BDP|6572509721206369324</stp>
        <tr r="CT195" s="1"/>
      </tp>
      <tp t="s">
        <v>#N/A Requesting Data...3588757058</v>
        <stp/>
        <stp>BDP|4420084564067859152</stp>
        <tr r="CS179" s="1"/>
      </tp>
      <tp t="s">
        <v>#N/A N/A</v>
        <stp/>
        <stp>BDP|1844294979107498798</stp>
        <tr r="AR1104" s="1"/>
      </tp>
      <tp t="s">
        <v>#N/A N/A</v>
        <stp/>
        <stp>BDP|6255033012154606707</stp>
        <tr r="AS342" s="1"/>
      </tp>
      <tp t="s">
        <v>#N/A Requesting Data...2988471844</v>
        <stp/>
        <stp>BDP|3191075462731314029</stp>
        <tr r="CT1174" s="1"/>
      </tp>
      <tp t="s">
        <v>#N/A Requesting Data...1087529774</v>
        <stp/>
        <stp>BDP|7110421027536767361</stp>
        <tr r="CU634" s="1"/>
      </tp>
      <tp t="s">
        <v>#N/A Requesting Data...1400001603</v>
        <stp/>
        <stp>BDP|2619648236366804598</stp>
        <tr r="CT1039" s="1"/>
      </tp>
      <tp t="s">
        <v>#N/A N/A</v>
        <stp/>
        <stp>BDP|3724332223103151530</stp>
        <tr r="AR27" s="1"/>
      </tp>
      <tp t="s">
        <v>#N/A Requesting Data...4217177066</v>
        <stp/>
        <stp>BDP|5504823074229639705</stp>
        <tr r="CR1061" s="1"/>
      </tp>
      <tp t="s">
        <v>#N/A Requesting Data...3584736864</v>
        <stp/>
        <stp>BDP|6237320519335517597</stp>
        <tr r="CW367" s="1"/>
      </tp>
      <tp t="s">
        <v>#N/A Requesting Data...2998979455</v>
        <stp/>
        <stp>BDP|1880511822352111102</stp>
        <tr r="CT785" s="1"/>
      </tp>
      <tp t="s">
        <v>#N/A Requesting Data...2586358818</v>
        <stp/>
        <stp>BDP|5097551345571816024</stp>
        <tr r="CU848" s="1"/>
      </tp>
      <tp t="s">
        <v>#N/A Requesting Data...4207001876</v>
        <stp/>
        <stp>BDP|2853749661352370440</stp>
        <tr r="CR129" s="1"/>
      </tp>
      <tp t="s">
        <v>#N/A N/A</v>
        <stp/>
        <stp>BDP|7871508260165670444</stp>
        <tr r="AS435" s="1"/>
      </tp>
      <tp t="s">
        <v>#N/A Requesting Data...3558553296</v>
        <stp/>
        <stp>BDP|5693403295249974402</stp>
        <tr r="CR167" s="1"/>
      </tp>
      <tp t="s">
        <v>#N/A Requesting Data...3120509219</v>
        <stp/>
        <stp>BDP|7413757421233283480</stp>
        <tr r="CR751" s="1"/>
      </tp>
      <tp t="s">
        <v>#N/A Requesting Data...2768542898</v>
        <stp/>
        <stp>BDP|9669779710912891830</stp>
        <tr r="CV306" s="1"/>
      </tp>
      <tp t="s">
        <v>#N/A N/A</v>
        <stp/>
        <stp>BDP|6630003852133778598</stp>
        <tr r="AS851" s="1"/>
      </tp>
      <tp t="s">
        <v>#N/A Requesting Data...3383536668</v>
        <stp/>
        <stp>BDP|9541820247763374395</stp>
        <tr r="CV586" s="1"/>
      </tp>
      <tp t="s">
        <v>#N/A Requesting Data...1905712481</v>
        <stp/>
        <stp>BDP|2632899201809632620</stp>
        <tr r="CT295" s="1"/>
      </tp>
      <tp t="s">
        <v>#N/A N/A</v>
        <stp/>
        <stp>BDP|3255483767660636413</stp>
        <tr r="AS921" s="1"/>
      </tp>
      <tp t="s">
        <v>#N/A Requesting Data...2702402951</v>
        <stp/>
        <stp>BDP|4650636718566308046</stp>
        <tr r="CU790" s="1"/>
      </tp>
      <tp t="s">
        <v>#N/A Requesting Data...3791388663</v>
        <stp/>
        <stp>BDP|5157312128987746659</stp>
        <tr r="CW75" s="1"/>
      </tp>
      <tp t="s">
        <v>#N/A Requesting Data...3875019161</v>
        <stp/>
        <stp>BDP|5207676068212463237</stp>
        <tr r="CV823" s="1"/>
      </tp>
      <tp t="s">
        <v>#N/A N/A</v>
        <stp/>
        <stp>BDP|4108736346040611282</stp>
        <tr r="AS243" s="1"/>
      </tp>
      <tp t="s">
        <v>#N/A Requesting Data...3795124470</v>
        <stp/>
        <stp>BDP|7550152920074904533</stp>
        <tr r="CW630" s="1"/>
      </tp>
      <tp t="s">
        <v>#N/A N/A</v>
        <stp/>
        <stp>BDP|9963568549744898944</stp>
        <tr r="AR251" s="1"/>
      </tp>
      <tp t="s">
        <v>#N/A Requesting Data...2941608157</v>
        <stp/>
        <stp>BDP|7245625961380250291</stp>
        <tr r="CW39" s="1"/>
      </tp>
      <tp t="s">
        <v>#N/A Requesting Data...2709677002</v>
        <stp/>
        <stp>BDP|4253080520331581247</stp>
        <tr r="CT478" s="1"/>
      </tp>
      <tp t="s">
        <v>#N/A N/A</v>
        <stp/>
        <stp>BDP|3812478834063869286</stp>
        <tr r="AR1197" s="1"/>
      </tp>
      <tp t="s">
        <v>#N/A Requesting Data...1758903614</v>
        <stp/>
        <stp>BDP|2106459811382850067</stp>
        <tr r="BD3" s="1"/>
      </tp>
      <tp t="s">
        <v>#N/A Requesting Data...4140811139</v>
        <stp/>
        <stp>BDP|2325581687072503828</stp>
        <tr r="CT1191" s="1"/>
      </tp>
      <tp t="s">
        <v>#N/A Requesting Data...3773250255</v>
        <stp/>
        <stp>BDP|6870603545808055965</stp>
        <tr r="CW560" s="1"/>
      </tp>
      <tp t="s">
        <v>#N/A Requesting Data...4050903641</v>
        <stp/>
        <stp>BDP|4086243850056633094</stp>
        <tr r="CT491" s="1"/>
      </tp>
      <tp t="s">
        <v>#N/A Requesting Data...2648460907</v>
        <stp/>
        <stp>BDP|8738936153841963054</stp>
        <tr r="CR798" s="1"/>
      </tp>
      <tp t="s">
        <v>#N/A Requesting Data...3913102747</v>
        <stp/>
        <stp>BDP|8022533878769516658</stp>
        <tr r="CT863" s="1"/>
      </tp>
      <tp t="s">
        <v>#N/A Requesting Data...4282856594</v>
        <stp/>
        <stp>BDP|8789722035078273193</stp>
        <tr r="CV1195" s="1"/>
      </tp>
      <tp t="s">
        <v>#N/A Requesting Data...2940895305</v>
        <stp/>
        <stp>BDP|4477159242053069786</stp>
        <tr r="CW362" s="1"/>
      </tp>
      <tp t="s">
        <v>#N/A N/A</v>
        <stp/>
        <stp>BDP|9538587486880485145</stp>
        <tr r="AS1119" s="1"/>
      </tp>
      <tp t="s">
        <v>#N/A N/A</v>
        <stp/>
        <stp>BDP|8142896182209937483</stp>
        <tr r="AS843" s="1"/>
      </tp>
      <tp t="s">
        <v>#N/A N/A</v>
        <stp/>
        <stp>BDP|3582648175135783289</stp>
        <tr r="AQ404" s="1"/>
      </tp>
      <tp t="s">
        <v>#N/A Requesting Data...2989559057</v>
        <stp/>
        <stp>BDP|5058373732930791095</stp>
        <tr r="CU332" s="1"/>
      </tp>
      <tp t="s">
        <v>#N/A N/A</v>
        <stp/>
        <stp>BDP|6143064306044805725</stp>
        <tr r="AS701" s="1"/>
      </tp>
      <tp t="s">
        <v>#N/A Requesting Data...2004489267</v>
        <stp/>
        <stp>BDP|1604181767133319014</stp>
        <tr r="CU842" s="1"/>
      </tp>
      <tp t="s">
        <v>#N/A Requesting Data...3920431742</v>
        <stp/>
        <stp>BDP|3091007209700391614</stp>
        <tr r="CR669" s="1"/>
      </tp>
      <tp t="s">
        <v>#N/A N/A</v>
        <stp/>
        <stp>BDP|8984616715518279248</stp>
        <tr r="AQ786" s="1"/>
      </tp>
      <tp t="s">
        <v>#N/A Requesting Data...1975660901</v>
        <stp/>
        <stp>BDP|3847300259374383498</stp>
        <tr r="CU227" s="1"/>
      </tp>
      <tp t="s">
        <v>#N/A Requesting Data...3973275374</v>
        <stp/>
        <stp>BDP|4097399473347548241</stp>
        <tr r="CW1101" s="1"/>
      </tp>
      <tp t="s">
        <v>#N/A N/A</v>
        <stp/>
        <stp>BDP|4332394426906707637</stp>
        <tr r="AR1190" s="1"/>
      </tp>
      <tp t="s">
        <v>#N/A Requesting Data...2492713074</v>
        <stp/>
        <stp>BDP|7952677502243298760</stp>
        <tr r="CU418" s="1"/>
      </tp>
      <tp t="s">
        <v>#N/A N/A</v>
        <stp/>
        <stp>BDP|9994077835228575762</stp>
        <tr r="AS375" s="1"/>
      </tp>
      <tp t="s">
        <v>#N/A Requesting Data...3176036032</v>
        <stp/>
        <stp>BDP|9602529688235442404</stp>
        <tr r="CV56" s="1"/>
      </tp>
      <tp t="s">
        <v>#N/A N/A</v>
        <stp/>
        <stp>BDP|8868787146979728791</stp>
        <tr r="AR122" s="1"/>
      </tp>
      <tp t="s">
        <v>#N/A Requesting Data...1588415516</v>
        <stp/>
        <stp>BDP|3498234399119308457</stp>
        <tr r="CW467" s="1"/>
      </tp>
      <tp t="s">
        <v>#N/A N/A</v>
        <stp/>
        <stp>BDP|5066581800776227328</stp>
        <tr r="AR463" s="1"/>
      </tp>
      <tp t="s">
        <v>#N/A Requesting Data...3162137477</v>
        <stp/>
        <stp>BDP|2816169108404745295</stp>
        <tr r="CR870" s="1"/>
      </tp>
      <tp t="s">
        <v>#N/A N/A</v>
        <stp/>
        <stp>BDP|2248662029452498117</stp>
        <tr r="AS984" s="1"/>
      </tp>
      <tp t="s">
        <v>#N/A Requesting Data...2360676756</v>
        <stp/>
        <stp>BDP|3309241710087758288</stp>
        <tr r="CU199" s="1"/>
      </tp>
      <tp t="s">
        <v>#N/A N/A</v>
        <stp/>
        <stp>BDP|1769267279643361230</stp>
        <tr r="AR935" s="1"/>
      </tp>
      <tp t="s">
        <v>#N/A Requesting Data...1794691286</v>
        <stp/>
        <stp>BDP|7277950440437749886</stp>
        <tr r="CU448" s="1"/>
      </tp>
      <tp t="s">
        <v>#N/A N/A</v>
        <stp/>
        <stp>BDP|7987036829093970329</stp>
        <tr r="AR179" s="1"/>
      </tp>
      <tp t="s">
        <v>#N/A N/A</v>
        <stp/>
        <stp>BDP|7107471444191242384</stp>
        <tr r="AQ794" s="1"/>
      </tp>
      <tp t="s">
        <v>#N/A Requesting Data...2478299979</v>
        <stp/>
        <stp>BDP|5757295712444203767</stp>
        <tr r="CT802" s="1"/>
      </tp>
      <tp t="s">
        <v>#N/A Requesting Data...2852090696</v>
        <stp/>
        <stp>BDP|6216881960285525873</stp>
        <tr r="CU363" s="1"/>
      </tp>
      <tp t="s">
        <v>#N/A Requesting Data...3970171016</v>
        <stp/>
        <stp>BDP|2577112007381931726</stp>
        <tr r="CU1082" s="1"/>
      </tp>
      <tp t="s">
        <v>#N/A N/A</v>
        <stp/>
        <stp>BDP|5145515720285935212</stp>
        <tr r="AR525" s="1"/>
      </tp>
      <tp t="s">
        <v>#N/A Requesting Data...3716984311</v>
        <stp/>
        <stp>BDP|2052733529393061126</stp>
        <tr r="CW85" s="1"/>
      </tp>
      <tp t="s">
        <v>#N/A N/A</v>
        <stp/>
        <stp>BDP|1428336100192801571</stp>
        <tr r="AS935" s="1"/>
      </tp>
      <tp t="s">
        <v>#N/A N/A</v>
        <stp/>
        <stp>BDP|5452062668545474362</stp>
        <tr r="AQ668" s="1"/>
      </tp>
      <tp t="s">
        <v>#N/A Requesting Data...4180756129</v>
        <stp/>
        <stp>BDP|4972143140463336764</stp>
        <tr r="CU1169" s="1"/>
      </tp>
      <tp t="s">
        <v>#N/A N/A</v>
        <stp/>
        <stp>BDP|7898917193954625642</stp>
        <tr r="AQ1129" s="1"/>
      </tp>
      <tp t="s">
        <v>#N/A Requesting Data...2405732885</v>
        <stp/>
        <stp>BDP|4458085625761873296</stp>
        <tr r="CR1063" s="1"/>
      </tp>
      <tp t="s">
        <v>#N/A N/A</v>
        <stp/>
        <stp>BDP|4635624015542922419</stp>
        <tr r="AQ88" s="1"/>
      </tp>
      <tp t="s">
        <v>#N/A Requesting Data...2214226918</v>
        <stp/>
        <stp>BDP|4061212144105446289</stp>
        <tr r="CT85" s="1"/>
      </tp>
      <tp t="s">
        <v>#N/A Requesting Data...1553520396</v>
        <stp/>
        <stp>BDP|7479549043795233682</stp>
        <tr r="CW750" s="1"/>
      </tp>
      <tp t="s">
        <v>#N/A N/A</v>
        <stp/>
        <stp>BDP|4198783453295338603</stp>
        <tr r="AS363" s="1"/>
      </tp>
      <tp t="s">
        <v>#N/A Requesting Data...1818703861</v>
        <stp/>
        <stp>BDP|7790602478207447426</stp>
        <tr r="CR943" s="1"/>
      </tp>
      <tp t="s">
        <v>#N/A Requesting Data...3289366710</v>
        <stp/>
        <stp>BDP|6974694669215844688</stp>
        <tr r="CR428" s="1"/>
      </tp>
      <tp t="s">
        <v>#N/A Requesting Data...3046113475</v>
        <stp/>
        <stp>BDP|3520581318060977259</stp>
        <tr r="CT518" s="1"/>
      </tp>
      <tp t="s">
        <v>#N/A Requesting Data...3795390906</v>
        <stp/>
        <stp>BDP|8791878119037449344</stp>
        <tr r="CU54" s="1"/>
      </tp>
      <tp t="s">
        <v>#N/A Requesting Data...2479710498</v>
        <stp/>
        <stp>BDP|6771280727711400250</stp>
        <tr r="CU954" s="1"/>
      </tp>
      <tp t="s">
        <v>#N/A Requesting Data...3093991627</v>
        <stp/>
        <stp>BDP|1434835055258301184</stp>
        <tr r="CR1053" s="1"/>
      </tp>
      <tp t="s">
        <v>#N/A Requesting Data...3269141439</v>
        <stp/>
        <stp>BDP|7411321858526739206</stp>
        <tr r="CV733" s="1"/>
      </tp>
      <tp t="s">
        <v>#N/A Requesting Data...2375930072</v>
        <stp/>
        <stp>BDP|4885516851607084610</stp>
        <tr r="CU347" s="1"/>
      </tp>
      <tp t="s">
        <v>#N/A N/A</v>
        <stp/>
        <stp>BDP|2344099977888161850</stp>
        <tr r="AS271" s="1"/>
      </tp>
      <tp t="s">
        <v>#N/A Requesting Data...3165971508</v>
        <stp/>
        <stp>BDP|6140471528090671511</stp>
        <tr r="CT939" s="1"/>
      </tp>
      <tp t="s">
        <v>#N/A N/A</v>
        <stp/>
        <stp>BDP|8034185822679113722</stp>
        <tr r="AS160" s="1"/>
      </tp>
      <tp t="s">
        <v>#N/A N/A</v>
        <stp/>
        <stp>BDP|4440190581621085958</stp>
        <tr r="AR231" s="1"/>
      </tp>
      <tp t="s">
        <v>#N/A N/A</v>
        <stp/>
        <stp>BDP|6501305103622848275</stp>
        <tr r="AQ446" s="1"/>
      </tp>
      <tp t="s">
        <v>#N/A Requesting Data...4289793992</v>
        <stp/>
        <stp>BDP|3123334056939833959</stp>
        <tr r="CW521" s="1"/>
      </tp>
      <tp t="s">
        <v>#N/A Requesting Data...4025335161</v>
        <stp/>
        <stp>BDP|6674427450131565383</stp>
        <tr r="CU161" s="1"/>
      </tp>
      <tp t="s">
        <v>#N/A N/A</v>
        <stp/>
        <stp>BDP|7006115038343471346</stp>
        <tr r="AQ901" s="1"/>
      </tp>
      <tp t="s">
        <v>#N/A N/A</v>
        <stp/>
        <stp>BDP|9954141989281384495</stp>
        <tr r="AS555" s="1"/>
      </tp>
      <tp t="s">
        <v>#N/A N/A</v>
        <stp/>
        <stp>BDP|4694584642566031621</stp>
        <tr r="AS431" s="1"/>
      </tp>
      <tp t="s">
        <v>#N/A Requesting Data...4105342542</v>
        <stp/>
        <stp>BDP|6987140930501266011</stp>
        <tr r="CU811" s="1"/>
      </tp>
      <tp t="s">
        <v>#N/A N/A</v>
        <stp/>
        <stp>BDP|4592385435134089568</stp>
        <tr r="AR270" s="1"/>
      </tp>
      <tp t="s">
        <v>#N/A Requesting Data...3520427685</v>
        <stp/>
        <stp>BDP|3047512489788153379</stp>
        <tr r="CU102" s="1"/>
      </tp>
      <tp t="s">
        <v>#N/A Requesting Data...4204212827</v>
        <stp/>
        <stp>BDP|4034622928084243164</stp>
        <tr r="CV870" s="1"/>
      </tp>
      <tp t="s">
        <v>#N/A N/A</v>
        <stp/>
        <stp>BDP|8756199201985921986</stp>
        <tr r="AQ49" s="1"/>
      </tp>
      <tp t="s">
        <v>#N/A N/A</v>
        <stp/>
        <stp>BDP|1733547573516827060</stp>
        <tr r="AQ177" s="1"/>
      </tp>
      <tp t="s">
        <v>#N/A Requesting Data...3170972864</v>
        <stp/>
        <stp>BDP|8088989329723878574</stp>
        <tr r="CS19" s="1"/>
      </tp>
      <tp t="s">
        <v>#N/A Requesting Data...1927410543</v>
        <stp/>
        <stp>BDP|8734491907639213050</stp>
        <tr r="CV464" s="1"/>
      </tp>
      <tp t="s">
        <v>#N/A Requesting Data...3905024897</v>
        <stp/>
        <stp>BDP|6971137964112974692</stp>
        <tr r="CU244" s="1"/>
      </tp>
      <tp t="s">
        <v>#N/A Requesting Data...1935932201</v>
        <stp/>
        <stp>BDP|7463350512701422195</stp>
        <tr r="CR949" s="1"/>
      </tp>
      <tp t="s">
        <v>#N/A Requesting Data...2327958624</v>
        <stp/>
        <stp>BDP|3584833282880840621</stp>
        <tr r="CR675" s="1"/>
      </tp>
      <tp t="s">
        <v>#N/A Requesting Data...3678323129</v>
        <stp/>
        <stp>BDP|2072792764342188428</stp>
        <tr r="CU252" s="1"/>
      </tp>
      <tp t="s">
        <v>#N/A N/A</v>
        <stp/>
        <stp>BDP|6807480979814369457</stp>
        <tr r="AS523" s="1"/>
      </tp>
      <tp t="s">
        <v>#N/A Requesting Data...2726189795</v>
        <stp/>
        <stp>BDP|6329297825185388634</stp>
        <tr r="CW867" s="1"/>
      </tp>
      <tp t="s">
        <v>#N/A Requesting Data...2931819268</v>
        <stp/>
        <stp>BDP|1608721817867420580</stp>
        <tr r="CV297" s="1"/>
      </tp>
      <tp t="s">
        <v>#N/A Requesting Data...2553611800</v>
        <stp/>
        <stp>BDP|2740637872901036792</stp>
        <tr r="CS653" s="1"/>
      </tp>
      <tp t="s">
        <v>#N/A Requesting Data...2362796034</v>
        <stp/>
        <stp>BDP|7068363199508287023</stp>
        <tr r="CU451" s="1"/>
      </tp>
      <tp t="s">
        <v>#N/A Requesting Data...2323787281</v>
        <stp/>
        <stp>BDP|1679360079440463028</stp>
        <tr r="CS968" s="1"/>
      </tp>
      <tp t="s">
        <v>#N/A N/A</v>
        <stp/>
        <stp>BDP|5860249863756857280</stp>
        <tr r="AR1105" s="1"/>
      </tp>
      <tp t="s">
        <v>#N/A N/A</v>
        <stp/>
        <stp>BDP|5795685800045002301</stp>
        <tr r="AR8" s="1"/>
      </tp>
      <tp t="s">
        <v>#N/A Requesting Data...3274068364</v>
        <stp/>
        <stp>BDP|3193638744590926407</stp>
        <tr r="CR1057" s="1"/>
      </tp>
      <tp t="s">
        <v>#N/A Requesting Data...2944357639</v>
        <stp/>
        <stp>BDP|6089376732214955739</stp>
        <tr r="CR256" s="1"/>
      </tp>
      <tp t="s">
        <v>#N/A N/A</v>
        <stp/>
        <stp>BDP|7042885460534537824</stp>
        <tr r="AR308" s="1"/>
      </tp>
      <tp t="s">
        <v>#N/A Requesting Data...2352107836</v>
        <stp/>
        <stp>BDP|6789081158044991213</stp>
        <tr r="CU152" s="1"/>
      </tp>
      <tp t="s">
        <v>#N/A N/A</v>
        <stp/>
        <stp>BDP|8281597781890246070</stp>
        <tr r="AR466" s="1"/>
      </tp>
      <tp t="s">
        <v>#N/A N/A</v>
        <stp/>
        <stp>BDP|9428491431119675257</stp>
        <tr r="AQ263" s="1"/>
      </tp>
      <tp t="s">
        <v>#N/A Requesting Data...2398314955</v>
        <stp/>
        <stp>BDP|6089019161917758288</stp>
        <tr r="CS1020" s="1"/>
      </tp>
      <tp t="s">
        <v>#N/A Requesting Data...3415836323</v>
        <stp/>
        <stp>BDP|7849003640392145465</stp>
        <tr r="CV460" s="1"/>
      </tp>
      <tp t="s">
        <v>#N/A Requesting Data...3462739880</v>
        <stp/>
        <stp>BDP|5151891781304582406</stp>
        <tr r="CW522" s="1"/>
      </tp>
      <tp t="s">
        <v>#N/A Requesting Data...2246034163</v>
        <stp/>
        <stp>BDP|4062686664710044108</stp>
        <tr r="CW890" s="1"/>
      </tp>
      <tp t="s">
        <v>#N/A Requesting Data...2636367905</v>
        <stp/>
        <stp>BDP|2704098964487622604</stp>
        <tr r="CW496" s="1"/>
      </tp>
      <tp t="s">
        <v>#N/A Requesting Data...2325444754</v>
        <stp/>
        <stp>BDP|5056198982788307147</stp>
        <tr r="CS767" s="1"/>
      </tp>
      <tp t="s">
        <v>#N/A Requesting Data...3734387207</v>
        <stp/>
        <stp>BDP|3700399355649678914</stp>
        <tr r="CW1104" s="1"/>
      </tp>
      <tp t="s">
        <v>#N/A Requesting Data...2417761151</v>
        <stp/>
        <stp>BDP|7222970290283174188</stp>
        <tr r="CR632" s="1"/>
      </tp>
      <tp t="s">
        <v>#N/A Requesting Data...2393188904</v>
        <stp/>
        <stp>BDP|6662328939641418257</stp>
        <tr r="CR97" s="1"/>
      </tp>
      <tp t="s">
        <v>#N/A Requesting Data...3577798221</v>
        <stp/>
        <stp>BDP|2709698302304612564</stp>
        <tr r="CR847" s="1"/>
      </tp>
      <tp t="s">
        <v>#N/A N/A</v>
        <stp/>
        <stp>BDP|3934561999162236881</stp>
        <tr r="AR327" s="1"/>
      </tp>
      <tp t="s">
        <v>#N/A Requesting Data...3609133115</v>
        <stp/>
        <stp>BDP|9058807477617963423</stp>
        <tr r="CW80" s="1"/>
      </tp>
      <tp t="s">
        <v>#N/A N/A</v>
        <stp/>
        <stp>BDP|5131544460527036491</stp>
        <tr r="AR966" s="1"/>
      </tp>
      <tp t="s">
        <v>#N/A N/A</v>
        <stp/>
        <stp>BDP|2531183874436264772</stp>
        <tr r="AR451" s="1"/>
      </tp>
      <tp t="s">
        <v>#N/A Requesting Data...3730271685</v>
        <stp/>
        <stp>BDP|9127685730139257070</stp>
        <tr r="CS236" s="1"/>
      </tp>
      <tp t="s">
        <v>#N/A Requesting Data...3661857554</v>
        <stp/>
        <stp>BDP|9058982642617637601</stp>
        <tr r="CW411" s="1"/>
      </tp>
      <tp t="s">
        <v>#N/A N/A</v>
        <stp/>
        <stp>BDP|3746780886371145841</stp>
        <tr r="AS122" s="1"/>
      </tp>
      <tp t="s">
        <v>#N/A Requesting Data...2854017062</v>
        <stp/>
        <stp>BDP|6757189242586823099</stp>
        <tr r="CT29" s="1"/>
      </tp>
      <tp t="s">
        <v>#N/A Requesting Data...3490748889</v>
        <stp/>
        <stp>BDP|3769547638762346240</stp>
        <tr r="CT1109" s="1"/>
      </tp>
      <tp t="s">
        <v>#N/A Requesting Data...2417530677</v>
        <stp/>
        <stp>BDP|9594908174247518587</stp>
        <tr r="CS328" s="1"/>
      </tp>
      <tp t="s">
        <v>#N/A Requesting Data...3187451433</v>
        <stp/>
        <stp>BDP|2182544419040514359</stp>
        <tr r="CT138" s="1"/>
      </tp>
      <tp t="s">
        <v>#N/A Requesting Data...3400177775</v>
        <stp/>
        <stp>BDP|5136710443426967566</stp>
        <tr r="CW499" s="1"/>
      </tp>
      <tp t="s">
        <v>#N/A N/A</v>
        <stp/>
        <stp>BDP|5382468429087347133</stp>
        <tr r="AQ929" s="1"/>
      </tp>
      <tp t="s">
        <v>#N/A N/A</v>
        <stp/>
        <stp>BDP|3513794640054076104</stp>
        <tr r="AQ299" s="1"/>
      </tp>
      <tp t="s">
        <v>#N/A N/A</v>
        <stp/>
        <stp>BDP|9005249407636622885</stp>
        <tr r="AQ397" s="1"/>
      </tp>
      <tp t="s">
        <v>#N/A N/A</v>
        <stp/>
        <stp>BDP|3134928290736731094</stp>
        <tr r="AS198" s="1"/>
      </tp>
      <tp t="s">
        <v>#N/A Requesting Data...3325928743</v>
        <stp/>
        <stp>BDP|3974279729786901033</stp>
        <tr r="CU699" s="1"/>
      </tp>
      <tp t="s">
        <v>#N/A Requesting Data...2514728310</v>
        <stp/>
        <stp>BDP|2630264556391989121</stp>
        <tr r="CS778" s="1"/>
      </tp>
      <tp t="s">
        <v>#N/A N/A</v>
        <stp/>
        <stp>BDP|7954119032029766905</stp>
        <tr r="AQ176" s="1"/>
      </tp>
      <tp t="s">
        <v>#N/A N/A</v>
        <stp/>
        <stp>BDP|2915880710436483883</stp>
        <tr r="AS482" s="1"/>
      </tp>
      <tp t="s">
        <v>#N/A Requesting Data...4004535812</v>
        <stp/>
        <stp>BDP|6805074126381513016</stp>
        <tr r="CR964" s="1"/>
      </tp>
      <tp t="s">
        <v>#N/A N/A</v>
        <stp/>
        <stp>BDP|1760731496992782882</stp>
        <tr r="AQ153" s="1"/>
      </tp>
      <tp t="s">
        <v>#N/A Requesting Data...3440888187</v>
        <stp/>
        <stp>BDP|3940889586773879529</stp>
        <tr r="CV979" s="1"/>
      </tp>
      <tp t="s">
        <v>#N/A Requesting Data...2956182899</v>
        <stp/>
        <stp>BDP|5143079749902430660</stp>
        <tr r="CR153" s="1"/>
      </tp>
      <tp t="s">
        <v>#N/A Requesting Data...3067234139</v>
        <stp/>
        <stp>BDP|2048773919773003237</stp>
        <tr r="CW695" s="1"/>
      </tp>
      <tp t="s">
        <v>#N/A N/A</v>
        <stp/>
        <stp>BDP|1127294220667029355</stp>
        <tr r="AS113" s="1"/>
      </tp>
      <tp t="s">
        <v>#N/A Requesting Data...2798751602</v>
        <stp/>
        <stp>BDP|4810453092494752854</stp>
        <tr r="CW138" s="1"/>
      </tp>
      <tp t="s">
        <v>#N/A Requesting Data...3518280360</v>
        <stp/>
        <stp>BDP|8196884624801260625</stp>
        <tr r="CS283" s="1"/>
      </tp>
      <tp t="s">
        <v>#N/A Requesting Data...2935003266</v>
        <stp/>
        <stp>BDP|3261368738771806761</stp>
        <tr r="CR788" s="1"/>
      </tp>
      <tp t="s">
        <v>#N/A N/A</v>
        <stp/>
        <stp>BDP|8430865821521604678</stp>
        <tr r="AS977" s="1"/>
      </tp>
      <tp t="s">
        <v>#N/A Requesting Data...3822073955</v>
        <stp/>
        <stp>BDP|4565725291867119856</stp>
        <tr r="CV528" s="1"/>
      </tp>
      <tp t="s">
        <v>#N/A Requesting Data...4027063111</v>
        <stp/>
        <stp>BDP|3699036509011866765</stp>
        <tr r="CT885" s="1"/>
      </tp>
      <tp t="s">
        <v>#N/A Requesting Data...3255935456</v>
        <stp/>
        <stp>BDP|3742318755353634373</stp>
        <tr r="CS180" s="1"/>
      </tp>
      <tp t="s">
        <v>#N/A N/A</v>
        <stp/>
        <stp>BDP|8703839313273072753</stp>
        <tr r="AQ798" s="1"/>
      </tp>
      <tp t="s">
        <v>#N/A Requesting Data...3355757813</v>
        <stp/>
        <stp>BDP|4161720466982420232</stp>
        <tr r="CR549" s="1"/>
      </tp>
      <tp t="s">
        <v>#N/A Requesting Data...3479740078</v>
        <stp/>
        <stp>BDP|8765999402336785295</stp>
        <tr r="CU559" s="1"/>
      </tp>
      <tp t="s">
        <v>#N/A Requesting Data...3379869019</v>
        <stp/>
        <stp>BDP|3646046372797673643</stp>
        <tr r="CV525" s="1"/>
      </tp>
      <tp t="s">
        <v>#N/A Requesting Data...3736842862</v>
        <stp/>
        <stp>BDP|7923384985500721910</stp>
        <tr r="CR350" s="1"/>
      </tp>
      <tp t="s">
        <v>#N/A N/A</v>
        <stp/>
        <stp>BDP|2755293325125815215</stp>
        <tr r="AR693" s="1"/>
      </tp>
      <tp t="s">
        <v>#N/A Requesting Data...3359244101</v>
        <stp/>
        <stp>BDP|8173877965062500143</stp>
        <tr r="CV502" s="1"/>
      </tp>
      <tp t="s">
        <v>#N/A Requesting Data...2878515462</v>
        <stp/>
        <stp>BDP|6955034418894122618</stp>
        <tr r="CT644" s="1"/>
      </tp>
      <tp t="s">
        <v>#N/A Requesting Data...3897791609</v>
        <stp/>
        <stp>BDP|3367827915728739717</stp>
        <tr r="CU815" s="1"/>
      </tp>
      <tp t="s">
        <v>#N/A Requesting Data...2724001204</v>
        <stp/>
        <stp>BDP|2481204712907577310</stp>
        <tr r="CW869" s="1"/>
      </tp>
      <tp t="s">
        <v>#N/A N/A</v>
        <stp/>
        <stp>BDP|2768309542117395743</stp>
        <tr r="AQ782" s="1"/>
      </tp>
      <tp t="s">
        <v>#N/A Requesting Data...4139769446</v>
        <stp/>
        <stp>BDP|1256643504196556455</stp>
        <tr r="CW918" s="1"/>
      </tp>
      <tp t="s">
        <v>#N/A Requesting Data...2966048772</v>
        <stp/>
        <stp>BDP|7318014036538237944</stp>
        <tr r="CU861" s="1"/>
      </tp>
      <tp t="s">
        <v>#N/A N/A</v>
        <stp/>
        <stp>BDP|6567201366151164619</stp>
        <tr r="AS693" s="1"/>
      </tp>
      <tp t="s">
        <v>#N/A Requesting Data...4118251182</v>
        <stp/>
        <stp>BDP|6582367313421375005</stp>
        <tr r="CW313" s="1"/>
      </tp>
      <tp t="s">
        <v>#N/A N/A</v>
        <stp/>
        <stp>BDP|5070302098088258298</stp>
        <tr r="AS387" s="1"/>
      </tp>
      <tp t="s">
        <v>#N/A N/A</v>
        <stp/>
        <stp>BDP|7610931286001983290</stp>
        <tr r="AQ102" s="1"/>
      </tp>
      <tp t="s">
        <v>#N/A Requesting Data...3548021088</v>
        <stp/>
        <stp>BDP|4204059316786329611</stp>
        <tr r="CS16" s="1"/>
      </tp>
      <tp t="s">
        <v>#N/A N/A</v>
        <stp/>
        <stp>BDP|5185721196496321852</stp>
        <tr r="AQ770" s="1"/>
      </tp>
      <tp t="s">
        <v>#N/A Requesting Data...3942517822</v>
        <stp/>
        <stp>BDP|5298513111415267135</stp>
        <tr r="CR569" s="1"/>
      </tp>
      <tp t="s">
        <v>#N/A Requesting Data...4019515077</v>
        <stp/>
        <stp>BDP|6829058503204823757</stp>
        <tr r="CR1118" s="1"/>
      </tp>
      <tp t="s">
        <v>#N/A Requesting Data...2896562263</v>
        <stp/>
        <stp>BDP|3067643183950201860</stp>
        <tr r="CS315" s="1"/>
      </tp>
      <tp t="s">
        <v>#N/A Requesting Data...3790724910</v>
        <stp/>
        <stp>BDP|3214138555682422031</stp>
        <tr r="CU449" s="1"/>
      </tp>
      <tp t="s">
        <v>#N/A Requesting Data...3473380007</v>
        <stp/>
        <stp>BDP|2540821304929677664</stp>
        <tr r="CT227" s="1"/>
      </tp>
      <tp t="s">
        <v>#N/A N/A</v>
        <stp/>
        <stp>BDP|2535100302535703338</stp>
        <tr r="AS167" s="1"/>
      </tp>
      <tp t="s">
        <v>#N/A Requesting Data...3786677420</v>
        <stp/>
        <stp>BDP|9386201051353187803</stp>
        <tr r="CS773" s="1"/>
      </tp>
      <tp t="s">
        <v>#N/A Requesting Data...3030807748</v>
        <stp/>
        <stp>BDP|5750864630128611341</stp>
        <tr r="CT553" s="1"/>
      </tp>
      <tp t="s">
        <v>#N/A Requesting Data...3132146829</v>
        <stp/>
        <stp>BDP|4301584601552940605</stp>
        <tr r="CR699" s="1"/>
      </tp>
      <tp t="s">
        <v>#N/A Requesting Data...3015547211</v>
        <stp/>
        <stp>BDP|5147547757655931584</stp>
        <tr r="CV132" s="1"/>
      </tp>
      <tp t="s">
        <v>#N/A Requesting Data...3193619796</v>
        <stp/>
        <stp>BDP|2889319739280131722</stp>
        <tr r="CT1055" s="1"/>
      </tp>
      <tp t="s">
        <v>#N/A N/A</v>
        <stp/>
        <stp>BDP|6238551737795026035</stp>
        <tr r="AR700" s="1"/>
      </tp>
      <tp t="s">
        <v>#N/A Requesting Data...3454859552</v>
        <stp/>
        <stp>BDP|2789145860971054103</stp>
        <tr r="CW253" s="1"/>
      </tp>
      <tp t="s">
        <v>#N/A N/A</v>
        <stp/>
        <stp>BDP|9048582497030805044</stp>
        <tr r="AR143" s="1"/>
      </tp>
      <tp t="s">
        <v>#N/A Requesting Data...3533701080</v>
        <stp/>
        <stp>BDP|5900890985196652600</stp>
        <tr r="CW886" s="1"/>
      </tp>
      <tp t="s">
        <v>#N/A N/A</v>
        <stp/>
        <stp>BDP|3336035252522902184</stp>
        <tr r="AR1135" s="1"/>
      </tp>
      <tp t="s">
        <v>#N/A Requesting Data...3668954490</v>
        <stp/>
        <stp>BDP|3743373066001160246</stp>
        <tr r="CV879" s="1"/>
      </tp>
      <tp t="s">
        <v>#N/A N/A</v>
        <stp/>
        <stp>BDP|2113768887458322008</stp>
        <tr r="AS101" s="1"/>
      </tp>
      <tp t="s">
        <v>#N/A Requesting Data...2923307414</v>
        <stp/>
        <stp>BDP|5191604502672456448</stp>
        <tr r="CS582" s="1"/>
      </tp>
      <tp t="s">
        <v>#N/A Requesting Data...3444623255</v>
        <stp/>
        <stp>BDP|4651317955446462156</stp>
        <tr r="CT282" s="1"/>
      </tp>
      <tp t="s">
        <v>#N/A Requesting Data...3406366227</v>
        <stp/>
        <stp>BDP|9949921047719753881</stp>
        <tr r="CU649" s="1"/>
      </tp>
      <tp t="s">
        <v>#N/A Requesting Data...3171940390</v>
        <stp/>
        <stp>BDP|5072395373211808529</stp>
        <tr r="CV134" s="1"/>
      </tp>
      <tp t="s">
        <v>#N/A Requesting Data...4184008757</v>
        <stp/>
        <stp>BDP|1154406511036386731</stp>
        <tr r="CS611" s="1"/>
      </tp>
      <tp t="s">
        <v>#N/A Requesting Data...3762373311</v>
        <stp/>
        <stp>BDP|8160753703998338245</stp>
        <tr r="CS686" s="1"/>
      </tp>
      <tp t="s">
        <v>#N/A Requesting Data...4192780476</v>
        <stp/>
        <stp>BDP|5642479328143170586</stp>
        <tr r="CW177" s="1"/>
      </tp>
      <tp t="s">
        <v>#N/A Requesting Data...3238174814</v>
        <stp/>
        <stp>BDP|3537032278574986573</stp>
        <tr r="CV563" s="1"/>
      </tp>
      <tp t="s">
        <v>#N/A Requesting Data...3391206690</v>
        <stp/>
        <stp>BDP|7301412729733208794</stp>
        <tr r="CS118" s="1"/>
      </tp>
      <tp t="s">
        <v>#N/A Requesting Data...3281899920</v>
        <stp/>
        <stp>BDP|7455677065962138079</stp>
        <tr r="CV507" s="1"/>
      </tp>
      <tp t="s">
        <v>#N/A Requesting Data...3490622037</v>
        <stp/>
        <stp>BDP|1528174443443702261</stp>
        <tr r="CR534" s="1"/>
      </tp>
      <tp t="s">
        <v>#N/A Requesting Data...4222560380</v>
        <stp/>
        <stp>BDP|2372752265256246011</stp>
        <tr r="CS408" s="1"/>
      </tp>
      <tp t="s">
        <v>#N/A Requesting Data...3157497923</v>
        <stp/>
        <stp>BDP|9137035280350619446</stp>
        <tr r="CU336" s="1"/>
      </tp>
      <tp t="s">
        <v>#N/A Requesting Data...3826130415</v>
        <stp/>
        <stp>BDP|5913567650873887372</stp>
        <tr r="CS990" s="1"/>
      </tp>
      <tp t="s">
        <v>#N/A N/A</v>
        <stp/>
        <stp>BDP|2875715509451242126</stp>
        <tr r="AQ262" s="1"/>
      </tp>
      <tp t="s">
        <v>#N/A Requesting Data...3707786200</v>
        <stp/>
        <stp>BDP|2087736662214983280</stp>
        <tr r="CT931" s="1"/>
      </tp>
      <tp t="s">
        <v>#N/A N/A</v>
        <stp/>
        <stp>BDP|4528777300316659047</stp>
        <tr r="AS562" s="1"/>
      </tp>
      <tp t="s">
        <v>#N/A Requesting Data...3452286248</v>
        <stp/>
        <stp>BDP|9080758974185563941</stp>
        <tr r="CV895" s="1"/>
      </tp>
      <tp t="s">
        <v>#N/A Requesting Data...4110574055</v>
        <stp/>
        <stp>BDP|3769282048480309059</stp>
        <tr r="CT706" s="1"/>
      </tp>
      <tp t="s">
        <v>#N/A Requesting Data...3788876601</v>
        <stp/>
        <stp>BDP|2717563420419391937</stp>
        <tr r="CW264" s="1"/>
      </tp>
      <tp t="s">
        <v>#N/A Requesting Data...4061422089</v>
        <stp/>
        <stp>BDP|2416242495804253865</stp>
        <tr r="CR567" s="1"/>
      </tp>
      <tp t="s">
        <v>#N/A N/A</v>
        <stp/>
        <stp>BDP|3380303823224778364</stp>
        <tr r="AS945" s="1"/>
      </tp>
      <tp t="s">
        <v>#N/A Requesting Data...3977810327</v>
        <stp/>
        <stp>BDP|7220438720947201329</stp>
        <tr r="CS248" s="1"/>
      </tp>
      <tp t="s">
        <v>#N/A N/A</v>
        <stp/>
        <stp>BDP|3413135091986540823</stp>
        <tr r="AQ162" s="1"/>
      </tp>
      <tp t="s">
        <v>#N/A Requesting Data...3530140217</v>
        <stp/>
        <stp>BDP|6082332384440422823</stp>
        <tr r="CT1017" s="1"/>
      </tp>
      <tp t="s">
        <v>#N/A Requesting Data...3618544805</v>
        <stp/>
        <stp>BDP|1339198503797939211</stp>
        <tr r="CV73" s="1"/>
      </tp>
      <tp t="s">
        <v>#N/A N/A</v>
        <stp/>
        <stp>BDP|6645911851599423633</stp>
        <tr r="AQ1092" s="1"/>
      </tp>
      <tp t="s">
        <v>#N/A Requesting Data...3445159752</v>
        <stp/>
        <stp>BDP|2579496328643766220</stp>
        <tr r="CR794" s="1"/>
      </tp>
      <tp t="s">
        <v>#N/A Requesting Data...3893224876</v>
        <stp/>
        <stp>BDP|7400248150946961387</stp>
        <tr r="CW1099" s="1"/>
      </tp>
      <tp t="s">
        <v>#N/A Requesting Data...3613205248</v>
        <stp/>
        <stp>BDP|2233165135411615463</stp>
        <tr r="CR108" s="1"/>
      </tp>
      <tp t="s">
        <v>#N/A Requesting Data...3444288001</v>
        <stp/>
        <stp>BDP|7536502002911387650</stp>
        <tr r="CU609" s="1"/>
      </tp>
      <tp t="s">
        <v>#N/A Requesting Data...4020302976</v>
        <stp/>
        <stp>BDP|1140155504615416055</stp>
        <tr r="CR363" s="1"/>
      </tp>
      <tp t="s">
        <v>#N/A Requesting Data...4087764114</v>
        <stp/>
        <stp>BDP|4841265251292744494</stp>
        <tr r="CS924" s="1"/>
      </tp>
      <tp t="s">
        <v>#N/A Requesting Data...3354270694</v>
        <stp/>
        <stp>BDP|4751480837196067090</stp>
        <tr r="CV1171" s="1"/>
      </tp>
      <tp t="s">
        <v>#N/A Requesting Data...3862458191</v>
        <stp/>
        <stp>BDP|4215039124805435606</stp>
        <tr r="CV576" s="1"/>
      </tp>
      <tp t="s">
        <v>#N/A Requesting Data...3903531564</v>
        <stp/>
        <stp>BDP|6632550284738122673</stp>
        <tr r="CV117" s="1"/>
      </tp>
      <tp t="s">
        <v>#N/A N/A</v>
        <stp/>
        <stp>BDP|4117042074236479043</stp>
        <tr r="AS1055" s="1"/>
      </tp>
      <tp t="s">
        <v>#N/A N/A</v>
        <stp/>
        <stp>BDP|7629058319626801539</stp>
        <tr r="AS1092" s="1"/>
      </tp>
      <tp t="s">
        <v>#N/A Requesting Data...3787500732</v>
        <stp/>
        <stp>BDP|4031231375413551727</stp>
        <tr r="CS1064" s="1"/>
      </tp>
      <tp t="s">
        <v>#N/A N/A</v>
        <stp/>
        <stp>BDP|2467269644305526429</stp>
        <tr r="AQ272" s="1"/>
      </tp>
      <tp t="s">
        <v>#N/A N/A</v>
        <stp/>
        <stp>BDP|5792448156423522211</stp>
        <tr r="AR1022" s="1"/>
      </tp>
      <tp t="s">
        <v>#N/A Requesting Data...3863537120</v>
        <stp/>
        <stp>BDP|4654428263114752760</stp>
        <tr r="CW398" s="1"/>
      </tp>
      <tp t="s">
        <v>#N/A Requesting Data...3784005560</v>
        <stp/>
        <stp>BDP|8462848043120545100</stp>
        <tr r="CT734" s="1"/>
      </tp>
      <tp t="s">
        <v>#N/A Requesting Data...3934932820</v>
        <stp/>
        <stp>BDP|1351809783261773512</stp>
        <tr r="CS253" s="1"/>
      </tp>
      <tp t="s">
        <v>#N/A N/A</v>
        <stp/>
        <stp>BDP|3180764715957082747</stp>
        <tr r="AS192" s="1"/>
      </tp>
      <tp t="s">
        <v>#N/A Requesting Data...4091507209</v>
        <stp/>
        <stp>BDP|4027339807342737051</stp>
        <tr r="CU245" s="1"/>
      </tp>
      <tp t="s">
        <v>#N/A N/A</v>
        <stp/>
        <stp>BDP|4059216460952791709</stp>
        <tr r="AS590" s="1"/>
      </tp>
      <tp t="s">
        <v>#N/A Requesting Data...3815368714</v>
        <stp/>
        <stp>BDP|2598974394101451643</stp>
        <tr r="CU895" s="1"/>
      </tp>
      <tp t="s">
        <v>#N/A Requesting Data...3687756330</v>
        <stp/>
        <stp>BDP|3526592257801971742</stp>
        <tr r="CW1102" s="1"/>
      </tp>
      <tp t="s">
        <v>#N/A N/A</v>
        <stp/>
        <stp>BDP|5286040772492315510</stp>
        <tr r="AR750" s="1"/>
      </tp>
      <tp t="s">
        <v>#N/A Requesting Data...3960494019</v>
        <stp/>
        <stp>BDP|2087555027514072440</stp>
        <tr r="CR819" s="1"/>
      </tp>
      <tp t="s">
        <v>#N/A Requesting Data...3875990338</v>
        <stp/>
        <stp>BDP|6783987058519202635</stp>
        <tr r="CR556" s="1"/>
      </tp>
      <tp t="s">
        <v>#N/A N/A</v>
        <stp/>
        <stp>BDP|5130155975141283750</stp>
        <tr r="AQ1116" s="1"/>
      </tp>
      <tp t="s">
        <v>#N/A N/A</v>
        <stp/>
        <stp>BDP|8732758692371224244</stp>
        <tr r="AR247" s="1"/>
      </tp>
      <tp t="s">
        <v>#N/A Requesting Data...3803901276</v>
        <stp/>
        <stp>BDP|6073400037307213334</stp>
        <tr r="CR755" s="1"/>
      </tp>
      <tp t="s">
        <v>#N/A Requesting Data...4255609669</v>
        <stp/>
        <stp>BDP|7818448289396332809</stp>
        <tr r="CW88" s="1"/>
      </tp>
      <tp t="s">
        <v>#N/A Requesting Data...3678056761</v>
        <stp/>
        <stp>BDP|7136130464020862585</stp>
        <tr r="CV655" s="1"/>
      </tp>
      <tp t="s">
        <v>#N/A Requesting Data...4091920817</v>
        <stp/>
        <stp>BDP|8908952989208725441</stp>
        <tr r="CS836" s="1"/>
      </tp>
      <tp t="s">
        <v>#N/A N/A</v>
        <stp/>
        <stp>BDP|3652091678307861692</stp>
        <tr r="AS358" s="1"/>
      </tp>
      <tp t="s">
        <v>#N/A Requesting Data...3785522532</v>
        <stp/>
        <stp>BDP|3778416945001575704</stp>
        <tr r="CW721" s="1"/>
      </tp>
      <tp t="s">
        <v>#N/A N/A</v>
        <stp/>
        <stp>BDP|7095106662994003144</stp>
        <tr r="AS1153" s="1"/>
      </tp>
      <tp t="s">
        <v>#N/A Requesting Data...4117476149</v>
        <stp/>
        <stp>BDP|9205060236149456601</stp>
        <tr r="CS748" s="1"/>
      </tp>
      <tp t="s">
        <v>#N/A Requesting Data...3836091832</v>
        <stp/>
        <stp>BDP|3411555644475667252</stp>
        <tr r="CT331" s="1"/>
      </tp>
      <tp t="s">
        <v>#N/A Requesting Data...3534860432</v>
        <stp/>
        <stp>BDP|8626962243691150147</stp>
        <tr r="CS107" s="1"/>
      </tp>
      <tp t="s">
        <v>#N/A Requesting Data...3662044998</v>
        <stp/>
        <stp>BDP|2649036166304307566</stp>
        <tr r="CV175" s="1"/>
      </tp>
      <tp t="s">
        <v>#N/A N/A</v>
        <stp/>
        <stp>BDP|7087304336603256136</stp>
        <tr r="AR833" s="1"/>
      </tp>
      <tp t="s">
        <v>#N/A Requesting Data...4125480944</v>
        <stp/>
        <stp>BDP|5479649715352760552</stp>
        <tr r="CT771" s="1"/>
      </tp>
      <tp t="s">
        <v>#N/A N/A</v>
        <stp/>
        <stp>BDP|7316489595719803617</stp>
        <tr r="AQ253" s="1"/>
      </tp>
      <tp t="s">
        <v>#N/A Requesting Data...3756920387</v>
        <stp/>
        <stp>BDP|6532582040923975132</stp>
        <tr r="CW468" s="1"/>
      </tp>
      <tp t="s">
        <v>#N/A N/A</v>
        <stp/>
        <stp>BDP|2561638897718249040</stp>
        <tr r="AQ647" s="1"/>
      </tp>
      <tp t="s">
        <v>#N/A Requesting Data...3630288526</v>
        <stp/>
        <stp>BDP|3204990561990961943</stp>
        <tr r="CU148" s="1"/>
      </tp>
      <tp t="s">
        <v>#N/A Requesting Data...3723697975</v>
        <stp/>
        <stp>BDP|2534477002630346349</stp>
        <tr r="CU1133" s="1"/>
      </tp>
      <tp t="s">
        <v>#N/A Requesting Data...3849860447</v>
        <stp/>
        <stp>BDP|7871194227637512645</stp>
        <tr r="CW182" s="1"/>
      </tp>
      <tp t="s">
        <v>#N/A Requesting Data...3730132162</v>
        <stp/>
        <stp>BDP|5606757631063164741</stp>
        <tr r="CT277" s="1"/>
      </tp>
      <tp t="s">
        <v>#N/A Requesting Data...4063013895</v>
        <stp/>
        <stp>BDP|9838490293571223074</stp>
        <tr r="CS987" s="1"/>
      </tp>
      <tp t="s">
        <v>#N/A Requesting Data...3792907466</v>
        <stp/>
        <stp>BDP|4039013761050301740</stp>
        <tr r="CU17" s="1"/>
      </tp>
      <tp t="s">
        <v>#N/A Requesting Data...3685180223</v>
        <stp/>
        <stp>BDP|9344047694575179052</stp>
        <tr r="CV43" s="1"/>
      </tp>
      <tp t="s">
        <v>#N/A N/A</v>
        <stp/>
        <stp>BDP|7359684380895838949</stp>
        <tr r="AS721" s="1"/>
      </tp>
      <tp t="s">
        <v>#N/A Requesting Data...3990113877</v>
        <stp/>
        <stp>BDP|4126245340473497468</stp>
        <tr r="CS140" s="1"/>
      </tp>
      <tp t="s">
        <v>#N/A Requesting Data...4177645051</v>
        <stp/>
        <stp>BDP|4480597431520919729</stp>
        <tr r="CT479" s="1"/>
      </tp>
      <tp t="s">
        <v>#N/A N/A</v>
        <stp/>
        <stp>BDP|8253176487577258371</stp>
        <tr r="AR597" s="1"/>
      </tp>
      <tp t="s">
        <v>#N/A Requesting Data...3709306803</v>
        <stp/>
        <stp>BDP|2571164237312428777</stp>
        <tr r="CU1130" s="1"/>
      </tp>
      <tp t="s">
        <v>#N/A Requesting Data...3892111102</v>
        <stp/>
        <stp>BDP|9936340586067403087</stp>
        <tr r="CU37" s="1"/>
      </tp>
      <tp t="s">
        <v>#N/A N/A</v>
        <stp/>
        <stp>BDP|2088766812996619752</stp>
        <tr r="AS530" s="1"/>
      </tp>
      <tp t="s">
        <v>#N/A Requesting Data...3992825359</v>
        <stp/>
        <stp>BDP|8152451634112104861</stp>
        <tr r="CT554" s="1"/>
      </tp>
      <tp t="s">
        <v>#N/A N/A</v>
        <stp/>
        <stp>BDP|2514477005926815589</stp>
        <tr r="AS950" s="1"/>
      </tp>
      <tp t="s">
        <v>#N/A N/A</v>
        <stp/>
        <stp>BDP|1569278066255759570</stp>
        <tr r="AQ1104" s="1"/>
      </tp>
      <tp t="s">
        <v>#N/A N/A</v>
        <stp/>
        <stp>BDP|4177014172535280347</stp>
        <tr r="AQ1146" s="1"/>
      </tp>
      <tp t="s">
        <v>#N/A Requesting Data...3976402144</v>
        <stp/>
        <stp>BDP|8169856373800000231</stp>
        <tr r="CS254" s="1"/>
      </tp>
      <tp t="s">
        <v>#N/A Requesting Data...4199830217</v>
        <stp/>
        <stp>BDP|5560316665896432311</stp>
        <tr r="CR972" s="1"/>
      </tp>
      <tp t="s">
        <v>#N/A Requesting Data...3819961631</v>
        <stp/>
        <stp>BDP|6860797315657448249</stp>
        <tr r="CR101" s="1"/>
      </tp>
      <tp t="s">
        <v>#N/A N/A</v>
        <stp/>
        <stp>BDP|9266778310999098313</stp>
        <tr r="AR213" s="1"/>
      </tp>
      <tp t="s">
        <v>#N/A N/A</v>
        <stp/>
        <stp>BDP|6298680151034867473</stp>
        <tr r="AR75" s="1"/>
      </tp>
      <tp t="s">
        <v>#N/A N/A</v>
        <stp/>
        <stp>BDP|2488874482126529100</stp>
        <tr r="AR41" s="1"/>
      </tp>
      <tp t="s">
        <v>#N/A Requesting Data...3980547880</v>
        <stp/>
        <stp>BDP|1319029266027643553</stp>
        <tr r="CT495" s="1"/>
      </tp>
      <tp t="s">
        <v>#N/A Requesting Data...4265123939</v>
        <stp/>
        <stp>BDP|3573924086727016054</stp>
        <tr r="CT92" s="1"/>
      </tp>
      <tp t="s">
        <v>#N/A N/A</v>
        <stp/>
        <stp>BDP|3253947763170340927</stp>
        <tr r="AR778" s="1"/>
      </tp>
      <tp t="s">
        <v>#N/A Requesting Data...3896879615</v>
        <stp/>
        <stp>BDP|4647810703079729076</stp>
        <tr r="CT298" s="1"/>
      </tp>
      <tp t="s">
        <v>#N/A Requesting Data...4003862537</v>
        <stp/>
        <stp>BDP|1760078703414294057</stp>
        <tr r="CW609" s="1"/>
      </tp>
      <tp t="s">
        <v>#N/A Requesting Data...3919571410</v>
        <stp/>
        <stp>BDP|7338557702076929191</stp>
        <tr r="CW357" s="1"/>
      </tp>
      <tp t="s">
        <v>#N/A Requesting Data...4292079554</v>
        <stp/>
        <stp>BDP|2081699839034037645</stp>
        <tr r="CW27" s="1"/>
      </tp>
      <tp t="s">
        <v>#N/A N/A</v>
        <stp/>
        <stp>BDP|5977972546184469984</stp>
        <tr r="AQ560" s="1"/>
      </tp>
      <tp t="s">
        <v>#N/A Requesting Data...4269061282</v>
        <stp/>
        <stp>BDP|2241900929804793883</stp>
        <tr r="CT898" s="1"/>
      </tp>
      <tp t="s">
        <v>#N/A Requesting Data...4127457441</v>
        <stp/>
        <stp>BDP|5682124191168418045</stp>
        <tr r="CU189" s="1"/>
      </tp>
      <tp t="s">
        <v>#N/A N/A</v>
        <stp/>
        <stp>BDP|2354718136916082514</stp>
        <tr r="AS648" s="1"/>
      </tp>
      <tp t="s">
        <v>#N/A N/A</v>
        <stp/>
        <stp>BDP|6925412628024407118</stp>
        <tr r="AQ487" s="1"/>
      </tp>
      <tp t="s">
        <v>#N/A Requesting Data...4279398940</v>
        <stp/>
        <stp>BDP|5450318312440024223</stp>
        <tr r="CS433" s="1"/>
      </tp>
      <tp t="s">
        <v>#N/A Requesting Data...4131737149</v>
        <stp/>
        <stp>BDP|6503459076646543660</stp>
        <tr r="CU1079" s="1"/>
      </tp>
      <tp t="s">
        <v>#N/A Requesting Data...4053105206</v>
        <stp/>
        <stp>BDP|1984053178773224033</stp>
        <tr r="CS864" s="1"/>
      </tp>
      <tp t="s">
        <v>#N/A N/A</v>
        <stp/>
        <stp>BDP|4921236960880850574</stp>
        <tr r="AS847" s="1"/>
      </tp>
      <tp t="s">
        <v>#N/A N/A</v>
        <stp/>
        <stp>BDP|4426376190159504239</stp>
        <tr r="AQ1047" s="1"/>
      </tp>
      <tp t="s">
        <v>#N/A Requesting Data...4046387008</v>
        <stp/>
        <stp>BDP|2905419269950688524</stp>
        <tr r="CR1139" s="1"/>
      </tp>
      <tp t="s">
        <v>#N/A N/A</v>
        <stp/>
        <stp>BDP|1391961088802182797</stp>
        <tr r="AQ1174" s="1"/>
      </tp>
      <tp t="s">
        <v>#N/A Requesting Data...4199870243</v>
        <stp/>
        <stp>BDP|4308985249284098870</stp>
        <tr r="CW1078" s="1"/>
      </tp>
      <tp t="s">
        <v>#N/A Requesting Data...4159400374</v>
        <stp/>
        <stp>BDP|3511392308700778562</stp>
        <tr r="CU460" s="1"/>
      </tp>
      <tp t="s">
        <v>#N/A Requesting Data...4268894819</v>
        <stp/>
        <stp>BDP|9147359680834504345</stp>
        <tr r="CR213" s="1"/>
      </tp>
      <tp t="s">
        <v>#N/A Requesting Data...4163938957</v>
        <stp/>
        <stp>BDP|3849257778516338535</stp>
        <tr r="CS105" s="1"/>
      </tp>
      <tp t="s">
        <v>#N/A Requesting Data...4148164442</v>
        <stp/>
        <stp>BDP|3230435900804575619</stp>
        <tr r="CW658" s="1"/>
      </tp>
      <tp t="s">
        <v>#N/A Requesting Data...4153533532</v>
        <stp/>
        <stp>BDP|5341682830581938473</stp>
        <tr r="CW911" s="1"/>
      </tp>
      <tp t="s">
        <v>#N/A N/A</v>
        <stp/>
        <stp>BDP|3869828789970579632</stp>
        <tr r="AR880" s="1"/>
      </tp>
      <tp t="s">
        <v>#N/A Requesting Data...4209286618</v>
        <stp/>
        <stp>BDP|5239380162276564385</stp>
        <tr r="CW329" s="1"/>
      </tp>
      <tp t="s">
        <v>#N/A Requesting Data...4058620761</v>
        <stp/>
        <stp>BDP|1485205542924086639</stp>
        <tr r="CV423" s="1"/>
      </tp>
      <tp t="s">
        <v>#N/A Requesting Data...4275294503</v>
        <stp/>
        <stp>BDP|2616973684303006504</stp>
        <tr r="CW155" s="1"/>
      </tp>
      <tp t="s">
        <v>#N/A Requesting Data...4066840234</v>
        <stp/>
        <stp>BDP|2380000556934445640</stp>
        <tr r="CU1135" s="1"/>
      </tp>
      <tp t="s">
        <v>#N/A N/A</v>
        <stp/>
        <stp>BDP|5755510720891193620</stp>
        <tr r="AS442" s="1"/>
      </tp>
      <tp t="s">
        <v>#N/A N/A</v>
        <stp/>
        <stp>BDP|2348325256517153637</stp>
        <tr r="AS351" s="1"/>
      </tp>
    </main>
    <main first="bofaddin.rtdserver">
      <tp t="s">
        <v>#N/A N/A</v>
        <stp/>
        <stp>BDP|6923412166155395770</stp>
        <tr r="AQ1091" s="1"/>
      </tp>
      <tp t="s">
        <v>#N/A Requesting Data...4278941703</v>
        <stp/>
        <stp>BDP|2965917505408743509</stp>
        <tr r="CS841" s="1"/>
      </tp>
      <tp t="s">
        <v>#N/A N/A</v>
        <stp/>
        <stp>BDP|4537992426128819189</stp>
        <tr r="AQ179" s="1"/>
      </tp>
      <tp t="s">
        <v>#N/A N/A</v>
        <stp/>
        <stp>BDP|4143174001730547388</stp>
        <tr r="AR1116" s="1"/>
      </tp>
      <tp t="s">
        <v>#N/A Requesting Data...4247037201</v>
        <stp/>
        <stp>BDP|7266368745177902125</stp>
        <tr r="CR63" s="1"/>
      </tp>
      <tp t="s">
        <v>#N/A Requesting Data...4255096860</v>
        <stp/>
        <stp>BDP|7905154575882763547</stp>
        <tr r="CW17" s="1"/>
      </tp>
      <tp t="s">
        <v>#N/A Requesting Data...4282458527</v>
        <stp/>
        <stp>BDP|9832194553829902210</stp>
        <tr r="CR238" s="1"/>
      </tp>
      <tp t="s">
        <v>#N/A N/A</v>
        <stp/>
        <stp>BDP|9327463259497326958</stp>
        <tr r="AI1210" s="1"/>
      </tp>
      <tp t="s">
        <v>#N/A N/A</v>
        <stp/>
        <stp>BDP|5901675638413873547</stp>
        <tr r="AS710" s="1"/>
      </tp>
      <tp t="s">
        <v>#N/A Requesting Data...4275215217</v>
        <stp/>
        <stp>BDP|2994425910181488054</stp>
        <tr r="CR493" s="1"/>
      </tp>
      <tp t="s">
        <v>#N/A Requesting Data...4279586327</v>
        <stp/>
        <stp>BDP|6004091311064355514</stp>
        <tr r="CR804" s="1"/>
      </tp>
      <tp t="s">
        <v>#N/A N/A</v>
        <stp/>
        <stp>BDP|6908745686087963883</stp>
        <tr r="AQ91" s="1"/>
      </tp>
      <tp t="s">
        <v>#N/A Requesting Data...4287580670</v>
        <stp/>
        <stp>BDP|3036523867451948763</stp>
        <tr r="CW991" s="1"/>
      </tp>
      <tp t="s">
        <v>#N/A Requesting Data...282169484</v>
        <stp/>
        <stp>BDP|7732886184989271838</stp>
        <tr r="CV549" s="1"/>
      </tp>
      <tp t="s">
        <v>#N/A Requesting Data...888533132</v>
        <stp/>
        <stp>BDP|7122596944522065265</stp>
        <tr r="CT322" s="1"/>
      </tp>
      <tp t="s">
        <v>#N/A N/A</v>
        <stp/>
        <stp>BDP|7802660753615518725</stp>
        <tr r="AS47" s="1"/>
      </tp>
      <tp t="s">
        <v>#N/A Requesting Data...187078976</v>
        <stp/>
        <stp>BDP|7951520305096173250</stp>
        <tr r="CR968" s="1"/>
      </tp>
      <tp t="s">
        <v>#N/A N/A</v>
        <stp/>
        <stp>BDP|8060694063067851982</stp>
        <tr r="AQ960" s="1"/>
      </tp>
      <tp t="s">
        <v>#N/A Requesting Data...260494057</v>
        <stp/>
        <stp>BDP|3978353871775538425</stp>
        <tr r="CV220" s="1"/>
      </tp>
      <tp t="s">
        <v>#N/A Requesting Data...2958682239</v>
        <stp/>
        <stp>BDP|9848322136389633602</stp>
        <tr r="CR211" s="1"/>
      </tp>
      <tp t="s">
        <v>#N/A Requesting Data...1523532193</v>
        <stp/>
        <stp>BDP|2607053654416467796</stp>
        <tr r="CR409" s="1"/>
      </tp>
      <tp t="s">
        <v>#N/A Requesting Data...3760815228</v>
        <stp/>
        <stp>BDP|5144037761045947000</stp>
        <tr r="CU57" s="1"/>
      </tp>
      <tp t="s">
        <v>#N/A N/A</v>
        <stp/>
        <stp>BDP|9335110363751234991</stp>
        <tr r="AS732" s="1"/>
      </tp>
      <tp t="s">
        <v>#N/A Requesting Data...2706821364</v>
        <stp/>
        <stp>BDP|4935413403876987086</stp>
        <tr r="CW945" s="1"/>
      </tp>
      <tp t="s">
        <v>#N/A Requesting Data...3401312583</v>
        <stp/>
        <stp>BDP|7761943026543974961</stp>
        <tr r="CR687" s="1"/>
      </tp>
      <tp t="s">
        <v>#N/A Requesting Data...3644780038</v>
        <stp/>
        <stp>BDP|3076985640131227918</stp>
        <tr r="CR996" s="1"/>
      </tp>
      <tp t="s">
        <v>#N/A Requesting Data...1289699276</v>
        <stp/>
        <stp>BDP|3714942498861270425</stp>
        <tr r="CT1010" s="1"/>
      </tp>
      <tp t="s">
        <v>#N/A N/A</v>
        <stp/>
        <stp>BDP|6179064796810273986</stp>
        <tr r="AS269" s="1"/>
      </tp>
      <tp t="s">
        <v>#N/A N/A</v>
        <stp/>
        <stp>BDP|2058578142623741695</stp>
        <tr r="AQ950" s="1"/>
      </tp>
      <tp t="s">
        <v>#N/A N/A</v>
        <stp/>
        <stp>BDP|9633808446855992627</stp>
        <tr r="AR490" s="1"/>
      </tp>
      <tp t="s">
        <v>#N/A N/A</v>
        <stp/>
        <stp>BDP|1660100869778346879</stp>
        <tr r="AQ448" s="1"/>
      </tp>
      <tp t="s">
        <v>#N/A Requesting Data...1459038461</v>
        <stp/>
        <stp>BDP|1766576608185742749</stp>
        <tr r="CT435" s="1"/>
      </tp>
      <tp t="s">
        <v>#N/A N/A</v>
        <stp/>
        <stp>BDP|7890665233203223743</stp>
        <tr r="AS334" s="1"/>
      </tp>
      <tp t="s">
        <v>#N/A Requesting Data...3668518092</v>
        <stp/>
        <stp>BDP|8240617558408310538</stp>
        <tr r="CT782" s="1"/>
      </tp>
      <tp t="s">
        <v>#N/A N/A</v>
        <stp/>
        <stp>BDP|2897493064971659788</stp>
        <tr r="AS1101" s="1"/>
      </tp>
      <tp t="s">
        <v>#N/A Requesting Data...2559420011</v>
        <stp/>
        <stp>BDP|2898813065993232951</stp>
        <tr r="CT103" s="1"/>
      </tp>
      <tp t="s">
        <v>#N/A Requesting Data...1489231501</v>
        <stp/>
        <stp>BDP|9048080584863740409</stp>
        <tr r="CU419" s="1"/>
      </tp>
      <tp t="s">
        <v>#N/A Requesting Data...2542458538</v>
        <stp/>
        <stp>BDP|6667062115632737391</stp>
        <tr r="CR203" s="1"/>
      </tp>
      <tp t="s">
        <v>#N/A N/A</v>
        <stp/>
        <stp>BDP|5744733283718443487</stp>
        <tr r="AR163" s="1"/>
      </tp>
      <tp t="s">
        <v>#N/A Requesting Data...899682418</v>
        <stp/>
        <stp>BDP|6946798279912325214</stp>
        <tr r="CT169" s="1"/>
      </tp>
      <tp t="s">
        <v>#N/A N/A</v>
        <stp/>
        <stp>BDP|8179683848085260981</stp>
        <tr r="AQ385" s="1"/>
      </tp>
      <tp t="s">
        <v>#N/A N/A</v>
        <stp/>
        <stp>BDP|5352681714007006346</stp>
        <tr r="AS1202" s="1"/>
      </tp>
      <tp t="s">
        <v>#N/A N/A</v>
        <stp/>
        <stp>BDP|2439994087791205435</stp>
        <tr r="AQ726" s="1"/>
      </tp>
      <tp t="s">
        <v>#N/A Requesting Data...2892989123</v>
        <stp/>
        <stp>BDP|3293985483967664346</stp>
        <tr r="CT690" s="1"/>
      </tp>
      <tp t="s">
        <v>#N/A Requesting Data...347461471</v>
        <stp/>
        <stp>BDP|6442251152052807500</stp>
        <tr r="CU362" s="1"/>
      </tp>
      <tp t="s">
        <v>#N/A N/A</v>
        <stp/>
        <stp>BDP|4230697150397725670</stp>
        <tr r="AR1003" s="1"/>
      </tp>
      <tp t="s">
        <v>#N/A N/A</v>
        <stp/>
        <stp>BDP|6171984660577153837</stp>
        <tr r="AR1032" s="1"/>
      </tp>
      <tp t="s">
        <v>#N/A Requesting Data...389952082</v>
        <stp/>
        <stp>BDP|6416747009706438166</stp>
        <tr r="CS309" s="1"/>
      </tp>
      <tp t="s">
        <v>#N/A N/A</v>
        <stp/>
        <stp>BDP|9247462608363477835</stp>
        <tr r="AR1206" s="1"/>
      </tp>
      <tp t="s">
        <v>#N/A N/A</v>
        <stp/>
        <stp>BDP|7945603772431952191</stp>
        <tr r="AQ371" s="1"/>
      </tp>
      <tp t="s">
        <v>#N/A N/A</v>
        <stp/>
        <stp>BDP|1938448668014757199</stp>
        <tr r="AQ621" s="1"/>
      </tp>
      <tp t="s">
        <v>#N/A Requesting Data...624800585</v>
        <stp/>
        <stp>BDP|7565731069253305373</stp>
        <tr r="CS392" s="1"/>
      </tp>
      <tp t="s">
        <v>#N/A N/A</v>
        <stp/>
        <stp>BDP|5732104677833300689</stp>
        <tr r="AQ1042" s="1"/>
      </tp>
      <tp t="s">
        <v>#N/A Requesting Data...1740988665</v>
        <stp/>
        <stp>BDP|2455469449980944497</stp>
        <tr r="CT1185" s="1"/>
      </tp>
      <tp t="s">
        <v>#N/A Requesting Data...1394224199</v>
        <stp/>
        <stp>BDP|5502196994049232213</stp>
        <tr r="CR333" s="1"/>
      </tp>
      <tp t="s">
        <v>#N/A Requesting Data...2618675523</v>
        <stp/>
        <stp>BDP|5587147129257025707</stp>
        <tr r="CV756" s="1"/>
      </tp>
      <tp t="s">
        <v>#N/A Requesting Data...1598825731</v>
        <stp/>
        <stp>BDP|3776649736612809250</stp>
        <tr r="CU219" s="1"/>
      </tp>
      <tp t="s">
        <v>#N/A Requesting Data...489188709</v>
        <stp/>
        <stp>BDP|3680642703615170680</stp>
        <tr r="CR79" s="1"/>
      </tp>
      <tp t="s">
        <v>#N/A Requesting Data...3481106996</v>
        <stp/>
        <stp>BDP|3804854041258581114</stp>
        <tr r="CR730" s="1"/>
      </tp>
      <tp t="s">
        <v>#N/A Requesting Data...2736814666</v>
        <stp/>
        <stp>BDP|9565762288415738549</stp>
        <tr r="CV615" s="1"/>
      </tp>
      <tp t="s">
        <v>#N/A Requesting Data...403515327</v>
        <stp/>
        <stp>BDP|8387173249912364969</stp>
        <tr r="CR1056" s="1"/>
      </tp>
      <tp t="s">
        <v>#N/A N/A</v>
        <stp/>
        <stp>BDP|3625163822532890420</stp>
        <tr r="AR345" s="1"/>
      </tp>
      <tp t="s">
        <v>#N/A Requesting Data...1015530105</v>
        <stp/>
        <stp>BDP|9140703602780290895</stp>
        <tr r="CW409" s="1"/>
      </tp>
      <tp t="s">
        <v>#N/A N/A</v>
        <stp/>
        <stp>BDP|1411435539837010762</stp>
        <tr r="AR10" s="1"/>
      </tp>
      <tp t="s">
        <v>#N/A Requesting Data...3206288833</v>
        <stp/>
        <stp>BDP|5906033683612198903</stp>
        <tr r="CS343" s="1"/>
      </tp>
      <tp t="s">
        <v>#N/A Requesting Data...3076472554</v>
        <stp/>
        <stp>BDP|2422355574540489094</stp>
        <tr r="CR742" s="1"/>
      </tp>
      <tp t="s">
        <v>#N/A Requesting Data...997070440</v>
        <stp/>
        <stp>BDP|4168070591642856974</stp>
        <tr r="CS1135" s="1"/>
      </tp>
      <tp t="s">
        <v>#N/A N/A</v>
        <stp/>
        <stp>BDP|4009020534096912771</stp>
        <tr r="AQ435" s="1"/>
      </tp>
      <tp t="s">
        <v>#N/A Requesting Data...2963901142</v>
        <stp/>
        <stp>BDP|9132235088211639444</stp>
        <tr r="CW839" s="1"/>
      </tp>
      <tp t="s">
        <v>#N/A N/A</v>
        <stp/>
        <stp>BDP|5565324558085363047</stp>
        <tr r="AR859" s="1"/>
      </tp>
      <tp t="s">
        <v>#N/A Requesting Data...3220918914</v>
        <stp/>
        <stp>BDP|4693094263867002347</stp>
        <tr r="CT915" s="1"/>
      </tp>
      <tp t="s">
        <v>#N/A Requesting Data...1580961745</v>
        <stp/>
        <stp>BDP|6258955622053901842</stp>
        <tr r="CV809" s="1"/>
      </tp>
      <tp t="s">
        <v>#N/A Requesting Data...3942924533</v>
        <stp/>
        <stp>BDP|5980579568311713196</stp>
        <tr r="CV71" s="1"/>
      </tp>
      <tp t="s">
        <v>#N/A Requesting Data...1034487295</v>
        <stp/>
        <stp>BDP|7674253344507816075</stp>
        <tr r="CT1106" s="1"/>
      </tp>
      <tp t="s">
        <v>#N/A Requesting Data...3221604128</v>
        <stp/>
        <stp>BDP|5469577977084805544</stp>
        <tr r="CR1157" s="1"/>
      </tp>
      <tp t="s">
        <v>#N/A Requesting Data...2968876785</v>
        <stp/>
        <stp>BDP|1406885287063607451</stp>
        <tr r="CR650" s="1"/>
      </tp>
      <tp t="s">
        <v>#N/A N/A</v>
        <stp/>
        <stp>BDP|4597062150406395181</stp>
        <tr r="AR651" s="1"/>
      </tp>
      <tp t="s">
        <v>#N/A Requesting Data...952586529</v>
        <stp/>
        <stp>BDP|3765010959013524323</stp>
        <tr r="CS352" s="1"/>
      </tp>
      <tp t="s">
        <v>#N/A Requesting Data...3648910035</v>
        <stp/>
        <stp>BDP|1817627034365346757</stp>
        <tr r="CT582" s="1"/>
      </tp>
      <tp t="s">
        <v>#N/A N/A</v>
        <stp/>
        <stp>BDP|1819556310190422312</stp>
        <tr r="AQ846" s="1"/>
      </tp>
      <tp t="s">
        <v>#N/A Requesting Data...1363120805</v>
        <stp/>
        <stp>BDP|5038064864576832338</stp>
        <tr r="CS426" s="1"/>
      </tp>
      <tp t="s">
        <v>#N/A Requesting Data...1219992268</v>
        <stp/>
        <stp>BDP|1380190945337356557</stp>
        <tr r="CU1011" s="1"/>
      </tp>
      <tp t="s">
        <v>#N/A N/A</v>
        <stp/>
        <stp>BDP|4508641201083096795</stp>
        <tr r="AR578" s="1"/>
      </tp>
      <tp t="s">
        <v>#N/A Requesting Data...4004209295</v>
        <stp/>
        <stp>BDP|7902718662139253911</stp>
        <tr r="CT684" s="1"/>
      </tp>
      <tp t="s">
        <v>#N/A Requesting Data...952202898</v>
        <stp/>
        <stp>BDP|4956783458304114419</stp>
        <tr r="CV487" s="1"/>
      </tp>
      <tp t="s">
        <v>#N/A Requesting Data...2972317055</v>
        <stp/>
        <stp>BDP|3506782756845659242</stp>
        <tr r="CS830" s="1"/>
      </tp>
      <tp t="s">
        <v>#N/A Requesting Data...3281225009</v>
        <stp/>
        <stp>BDP|2393545502443939256</stp>
        <tr r="CV1166" s="1"/>
      </tp>
      <tp t="s">
        <v>#N/A N/A</v>
        <stp/>
        <stp>BDP|9158544155026143989</stp>
        <tr r="AR1004" s="1"/>
      </tp>
      <tp t="s">
        <v>#N/A N/A</v>
        <stp/>
        <stp>BDP|5478388985191485949</stp>
        <tr r="AS1129" s="1"/>
      </tp>
      <tp t="s">
        <v>#N/A Requesting Data...3438136207</v>
        <stp/>
        <stp>BDP|5106494226505547024</stp>
        <tr r="CW924" s="1"/>
      </tp>
      <tp t="s">
        <v>#N/A Requesting Data...3225593233</v>
        <stp/>
        <stp>BDP|4859400095446255964</stp>
        <tr r="CU104" s="1"/>
      </tp>
      <tp t="s">
        <v>#N/A N/A</v>
        <stp/>
        <stp>BDP|2044194462716148533</stp>
        <tr r="AS427" s="1"/>
      </tp>
      <tp t="s">
        <v>#N/A N/A</v>
        <stp/>
        <stp>BDP|6677525639273623521</stp>
        <tr r="AR1007" s="1"/>
      </tp>
      <tp t="s">
        <v>#N/A Requesting Data...2790003362</v>
        <stp/>
        <stp>BDP|4302916380481826233</stp>
        <tr r="CV677" s="1"/>
      </tp>
      <tp t="s">
        <v>#N/A Requesting Data...2773703650</v>
        <stp/>
        <stp>BDP|1497121369311673109</stp>
        <tr r="CV421" s="1"/>
      </tp>
      <tp t="s">
        <v>#N/A Requesting Data...2967068020</v>
        <stp/>
        <stp>BDP|9578696985673052206</stp>
        <tr r="CS828" s="1"/>
      </tp>
      <tp t="s">
        <v>#N/A Requesting Data...3049159733</v>
        <stp/>
        <stp>BDP|7328960881794946446</stp>
        <tr r="CT511" s="1"/>
      </tp>
      <tp t="s">
        <v>#N/A Requesting Data...2071436324</v>
        <stp/>
        <stp>BDP|9837513150399147610</stp>
        <tr r="CT116" s="1"/>
      </tp>
      <tp t="s">
        <v>#N/A N/A</v>
        <stp/>
        <stp>BDP|1227377167846887433</stp>
        <tr r="AR363" s="1"/>
      </tp>
      <tp t="s">
        <v>#N/A Requesting Data...4221557671</v>
        <stp/>
        <stp>BDP|4685289531060465321</stp>
        <tr r="CR1158" s="1"/>
      </tp>
      <tp t="s">
        <v>#N/A N/A</v>
        <stp/>
        <stp>BDP|3917368921245354137</stp>
        <tr r="AR192" s="1"/>
      </tp>
      <tp t="s">
        <v>#N/A N/A</v>
        <stp/>
        <stp>BDP|7000962554635499884</stp>
        <tr r="AS1150" s="1"/>
      </tp>
      <tp t="s">
        <v>#N/A N/A</v>
        <stp/>
        <stp>BDP|9272749084137401787</stp>
        <tr r="AS42" s="1"/>
      </tp>
      <tp t="s">
        <v>#N/A Requesting Data...1936356946</v>
        <stp/>
        <stp>BDP|6768392938712870208</stp>
        <tr r="CU1041" s="1"/>
      </tp>
      <tp t="s">
        <v>#N/A N/A</v>
        <stp/>
        <stp>BDP|4937892041379753789</stp>
        <tr r="AS543" s="1"/>
      </tp>
      <tp t="s">
        <v>#N/A N/A</v>
        <stp/>
        <stp>BDP|9660326934479959671</stp>
        <tr r="AQ1055" s="1"/>
      </tp>
      <tp t="s">
        <v>#N/A Requesting Data...3931665844</v>
        <stp/>
        <stp>BDP|8769343222209606697</stp>
        <tr r="CT1067" s="1"/>
      </tp>
      <tp t="s">
        <v>#N/A N/A</v>
        <stp/>
        <stp>BDP|4539272385978133088</stp>
        <tr r="AR1187" s="1"/>
      </tp>
      <tp t="s">
        <v>#N/A Requesting Data...1086001484</v>
        <stp/>
        <stp>BDP|6456366232522978272</stp>
        <tr r="CV590" s="1"/>
      </tp>
      <tp t="s">
        <v>#N/A N/A</v>
        <stp/>
        <stp>BDP|4910374530845079709</stp>
        <tr r="AQ157" s="1"/>
      </tp>
      <tp t="s">
        <v>#N/A Requesting Data...2518516035</v>
        <stp/>
        <stp>BDP|3882436570250271679</stp>
        <tr r="CW278" s="1"/>
      </tp>
      <tp t="s">
        <v>#N/A Requesting Data...4117008926</v>
        <stp/>
        <stp>BDP|8971844562527836790</stp>
        <tr r="CU897" s="1"/>
      </tp>
      <tp t="s">
        <v>#N/A N/A</v>
        <stp/>
        <stp>BDP|4840862711408609377</stp>
        <tr r="AR162" s="1"/>
      </tp>
      <tp t="s">
        <v>#N/A Requesting Data...2747302244</v>
        <stp/>
        <stp>BDP|6531385905013740017</stp>
        <tr r="CR1167" s="1"/>
      </tp>
      <tp t="s">
        <v>#N/A Requesting Data...2315678605</v>
        <stp/>
        <stp>BDP|7446788400937012120</stp>
        <tr r="CV469" s="1"/>
      </tp>
      <tp t="s">
        <v>#N/A Requesting Data...811239052</v>
        <stp/>
        <stp>BDP|4126367887111872867</stp>
        <tr r="CS133" s="1"/>
      </tp>
      <tp t="s">
        <v>#N/A N/A</v>
        <stp/>
        <stp>BDP|8418742944448943534</stp>
        <tr r="AQ376" s="1"/>
      </tp>
      <tp t="s">
        <v>#N/A Requesting Data...4244864630</v>
        <stp/>
        <stp>BDP|6848395968336620317</stp>
        <tr r="CS876" s="1"/>
      </tp>
      <tp t="s">
        <v>#N/A Requesting Data...1377450344</v>
        <stp/>
        <stp>BDP|3180950364553636988</stp>
        <tr r="CR334" s="1"/>
      </tp>
      <tp t="s">
        <v>#N/A N/A</v>
        <stp/>
        <stp>BDP|9519531656696976977</stp>
        <tr r="AS397" s="1"/>
      </tp>
      <tp t="s">
        <v>#N/A N/A</v>
        <stp/>
        <stp>BDP|6793365250341809764</stp>
        <tr r="AR847" s="1"/>
      </tp>
      <tp t="s">
        <v>#N/A Requesting Data...3738892843</v>
        <stp/>
        <stp>BDP|8768880935695695032</stp>
        <tr r="CT287" s="1"/>
      </tp>
      <tp t="s">
        <v>#N/A Requesting Data...2412217104</v>
        <stp/>
        <stp>BDP|9482037884846546198</stp>
        <tr r="CU751" s="1"/>
      </tp>
      <tp t="s">
        <v>#N/A N/A</v>
        <stp/>
        <stp>BDP|7746404418445284121</stp>
        <tr r="AQ693" s="1"/>
      </tp>
      <tp t="s">
        <v>#N/A N/A</v>
        <stp/>
        <stp>BDP|6596325427281852077</stp>
        <tr r="AS594" s="1"/>
      </tp>
      <tp t="s">
        <v>#N/A N/A</v>
        <stp/>
        <stp>BDP|9488203465153944870</stp>
        <tr r="AR333" s="1"/>
      </tp>
      <tp t="s">
        <v>#N/A N/A</v>
        <stp/>
        <stp>BDP|2316857935426957956</stp>
        <tr r="AR1065" s="1"/>
      </tp>
      <tp t="s">
        <v>#N/A Requesting Data...1693523142</v>
        <stp/>
        <stp>BDP|6581518607327972257</stp>
        <tr r="CR787" s="1"/>
      </tp>
      <tp t="s">
        <v>#N/A Requesting Data...3951435685</v>
        <stp/>
        <stp>BDP|3116414399280753811</stp>
        <tr r="AJ3" s="1"/>
      </tp>
      <tp t="s">
        <v>#N/A Requesting Data...1472252039</v>
        <stp/>
        <stp>BDP|9353044672308360096</stp>
        <tr r="CW1047" s="1"/>
      </tp>
      <tp t="s">
        <v>#N/A Requesting Data...3923176979</v>
        <stp/>
        <stp>BDP|3721548859330686535</stp>
        <tr r="CR1124" s="1"/>
      </tp>
      <tp t="s">
        <v>#N/A Requesting Data...2656915258</v>
        <stp/>
        <stp>BDP|5888433477516130629</stp>
        <tr r="CW834" s="1"/>
      </tp>
      <tp t="s">
        <v>#N/A Requesting Data...2367748882</v>
        <stp/>
        <stp>BDP|5665020784049678296</stp>
        <tr r="CT57" s="1"/>
      </tp>
      <tp t="s">
        <v>#N/A Requesting Data...4282153327</v>
        <stp/>
        <stp>BDP|5275952897740659391</stp>
        <tr r="CU82" s="1"/>
      </tp>
      <tp t="s">
        <v>#N/A Requesting Data...1593103139</v>
        <stp/>
        <stp>BDP|7496608138975530152</stp>
        <tr r="CT157" s="1"/>
      </tp>
      <tp t="s">
        <v>#N/A Requesting Data...1780704977</v>
        <stp/>
        <stp>BDP|2027298353342421123</stp>
        <tr r="CV465" s="1"/>
      </tp>
      <tp t="s">
        <v>#N/A Requesting Data...1142922179</v>
        <stp/>
        <stp>BDP|5005512916853832431</stp>
        <tr r="CR1162" s="1"/>
      </tp>
      <tp t="s">
        <v>#N/A N/A</v>
        <stp/>
        <stp>BDP|7937826765099787656</stp>
        <tr r="AQ815" s="1"/>
      </tp>
      <tp t="s">
        <v>#N/A Requesting Data...1685704769</v>
        <stp/>
        <stp>BDP|3779633122872836325</stp>
        <tr r="CT1037" s="1"/>
      </tp>
      <tp t="s">
        <v>#N/A Requesting Data...2157001669</v>
        <stp/>
        <stp>BDP|9515932450282833128</stp>
        <tr r="CR499" s="1"/>
      </tp>
      <tp t="s">
        <v>#N/A Requesting Data...1696495106</v>
        <stp/>
        <stp>BDP|6442759209457006044</stp>
        <tr r="CS903" s="1"/>
      </tp>
      <tp t="s">
        <v>#N/A Requesting Data...3482843292</v>
        <stp/>
        <stp>BDP|3643109079554762740</stp>
        <tr r="CW825" s="1"/>
      </tp>
      <tp t="s">
        <v>#N/A N/A</v>
        <stp/>
        <stp>BDP|4263930484985959604</stp>
        <tr r="AR64" s="1"/>
      </tp>
      <tp t="s">
        <v>#N/A Requesting Data...3704651702</v>
        <stp/>
        <stp>BDP|3169293610733348577</stp>
        <tr r="CT670" s="1"/>
      </tp>
      <tp t="s">
        <v>#N/A Requesting Data...3598792156</v>
        <stp/>
        <stp>BDP|5388473528056486342</stp>
        <tr r="CW463" s="1"/>
      </tp>
      <tp t="s">
        <v>#N/A Requesting Data...3710099539</v>
        <stp/>
        <stp>BDP|9009996172063730205</stp>
        <tr r="CT226" s="1"/>
      </tp>
      <tp t="s">
        <v>#N/A N/A</v>
        <stp/>
        <stp>BDP|5372096171723000774</stp>
        <tr r="AS799" s="1"/>
      </tp>
      <tp t="s">
        <v>#N/A Requesting Data...1961496982</v>
        <stp/>
        <stp>BDP|7461660392599558794</stp>
        <tr r="CS866" s="1"/>
      </tp>
      <tp t="s">
        <v>#N/A N/A</v>
        <stp/>
        <stp>BDP|5801688285638925509</stp>
        <tr r="AR654" s="1"/>
      </tp>
      <tp t="s">
        <v>#N/A N/A</v>
        <stp/>
        <stp>BDP|9381718242498830442</stp>
        <tr r="AS1201" s="1"/>
      </tp>
      <tp t="s">
        <v>#N/A N/A</v>
        <stp/>
        <stp>BDP|1202195054036502562</stp>
        <tr r="AR1117" s="1"/>
      </tp>
      <tp t="s">
        <v>#N/A Requesting Data...3859808435</v>
        <stp/>
        <stp>BDP|6455198817146584633</stp>
        <tr r="CU121" s="1"/>
      </tp>
      <tp t="s">
        <v>#N/A N/A</v>
        <stp/>
        <stp>BDP|5911204161710315775</stp>
        <tr r="AR655" s="1"/>
      </tp>
      <tp t="s">
        <v>#N/A Requesting Data...1218133529</v>
        <stp/>
        <stp>BDP|7784414918465596177</stp>
        <tr r="CU719" s="1"/>
      </tp>
      <tp t="s">
        <v>#N/A Requesting Data...1567695452</v>
        <stp/>
        <stp>BDP|6087673490806293983</stp>
        <tr r="CS496" s="1"/>
      </tp>
      <tp t="s">
        <v>#N/A Requesting Data...2248540760</v>
        <stp/>
        <stp>BDP|6983270556077020053</stp>
        <tr r="CR32" s="1"/>
      </tp>
      <tp t="s">
        <v>#N/A N/A</v>
        <stp/>
        <stp>BDP|9066915665671895115</stp>
        <tr r="AQ443" s="1"/>
      </tp>
      <tp t="s">
        <v>#N/A Requesting Data...2467839938</v>
        <stp/>
        <stp>BDP|2579147855525947509</stp>
        <tr r="CR910" s="1"/>
      </tp>
      <tp t="s">
        <v>#N/A N/A</v>
        <stp/>
        <stp>BDP|8862821262830726025</stp>
        <tr r="AS1163" s="1"/>
      </tp>
      <tp t="s">
        <v>#N/A Requesting Data...4203451242</v>
        <stp/>
        <stp>BDP|7813866156094644838</stp>
        <tr r="CW1089" s="1"/>
      </tp>
      <tp t="s">
        <v>#N/A Requesting Data...2032319415</v>
        <stp/>
        <stp>BDP|9685096214626177875</stp>
        <tr r="CU361" s="1"/>
      </tp>
      <tp t="s">
        <v>#N/A Requesting Data...3245574317</v>
        <stp/>
        <stp>BDP|1992263862863568059</stp>
        <tr r="CS680" s="1"/>
      </tp>
      <tp t="s">
        <v>#N/A Requesting Data...2948999036</v>
        <stp/>
        <stp>BDP|2942515943890361553</stp>
        <tr r="CW193" s="1"/>
      </tp>
      <tp t="s">
        <v>#N/A Requesting Data...1737663197</v>
        <stp/>
        <stp>BDP|4891084220258998849</stp>
        <tr r="CU651" s="1"/>
      </tp>
      <tp t="s">
        <v>#N/A Requesting Data...2176172557</v>
        <stp/>
        <stp>BDP|2800196353983633393</stp>
        <tr r="CR722" s="1"/>
      </tp>
      <tp t="s">
        <v>#N/A Requesting Data...4170552875</v>
        <stp/>
        <stp>BDP|6264644319351396618</stp>
        <tr r="CS821" s="1"/>
      </tp>
      <tp t="s">
        <v>#N/A Requesting Data...4176584858</v>
        <stp/>
        <stp>BDP|2364663871761150487</stp>
        <tr r="CT979" s="1"/>
      </tp>
      <tp t="s">
        <v>#N/A Requesting Data...1349985396</v>
        <stp/>
        <stp>BDP|3534804879343338925</stp>
        <tr r="CS941" s="1"/>
      </tp>
      <tp t="s">
        <v>#N/A N/A</v>
        <stp/>
        <stp>BDP|1713793830885702648</stp>
        <tr r="AS641" s="1"/>
      </tp>
      <tp t="s">
        <v>#N/A Requesting Data...1733385191</v>
        <stp/>
        <stp>BDP|7677189055884639100</stp>
        <tr r="CT584" s="1"/>
      </tp>
      <tp t="s">
        <v>#N/A Requesting Data...2977228152</v>
        <stp/>
        <stp>BDP|1039569000843864131</stp>
        <tr r="CR936" s="1"/>
      </tp>
      <tp t="s">
        <v>#N/A N/A</v>
        <stp/>
        <stp>BDP|4874623010185075077</stp>
        <tr r="AS444" s="1"/>
      </tp>
      <tp t="s">
        <v>#N/A Requesting Data...1796554901</v>
        <stp/>
        <stp>BDP|3239655860687953230</stp>
        <tr r="CW1143" s="1"/>
      </tp>
      <tp t="s">
        <v>#N/A N/A</v>
        <stp/>
        <stp>BDP|6620060596231231897</stp>
        <tr r="AR284" s="1"/>
      </tp>
      <tp t="s">
        <v>#N/A N/A</v>
        <stp/>
        <stp>BDP|5549451979988087843</stp>
        <tr r="AS986" s="1"/>
      </tp>
      <tp t="s">
        <v>#N/A N/A</v>
        <stp/>
        <stp>BDP|8155329618598775419</stp>
        <tr r="AS802" s="1"/>
      </tp>
      <tp t="s">
        <v>#N/A Requesting Data...2279931311</v>
        <stp/>
        <stp>BDP|3847723782068210270</stp>
        <tr r="CV950" s="1"/>
      </tp>
      <tp t="s">
        <v>#N/A Requesting Data...1562541608</v>
        <stp/>
        <stp>BDP|6800934536558261221</stp>
        <tr r="CR112" s="1"/>
      </tp>
      <tp t="s">
        <v>#N/A N/A</v>
        <stp/>
        <stp>BDP|6789325878094645091</stp>
        <tr r="AS1003" s="1"/>
      </tp>
      <tp t="s">
        <v>#N/A Requesting Data...2941844693</v>
        <stp/>
        <stp>BDP|6781819186880232002</stp>
        <tr r="CU1161" s="1"/>
      </tp>
      <tp t="s">
        <v>#N/A Requesting Data...1384283502</v>
        <stp/>
        <stp>BDP|1786167192409971687</stp>
        <tr r="CS886" s="1"/>
      </tp>
      <tp t="s">
        <v>#N/A Requesting Data...3397024998</v>
        <stp/>
        <stp>BDP|2071864472923405821</stp>
        <tr r="CR543" s="1"/>
      </tp>
      <tp t="s">
        <v>#N/A Requesting Data...3767380899</v>
        <stp/>
        <stp>BDP|4144142465486704358</stp>
        <tr r="CW1145" s="1"/>
      </tp>
      <tp t="s">
        <v>#N/A Requesting Data...3508588053</v>
        <stp/>
        <stp>BDP|4427322034266792477</stp>
        <tr r="CV1133" s="1"/>
      </tp>
      <tp t="s">
        <v>#N/A N/A</v>
        <stp/>
        <stp>BDP|1012880108677674841</stp>
        <tr r="AQ334" s="1"/>
      </tp>
      <tp t="s">
        <v>#N/A Requesting Data...2278990114</v>
        <stp/>
        <stp>BDP|1485868456729243342</stp>
        <tr r="CW853" s="1"/>
      </tp>
      <tp t="s">
        <v>#N/A N/A</v>
        <stp/>
        <stp>BDP|1785405717033282104</stp>
        <tr r="AQ415" s="1"/>
      </tp>
      <tp t="s">
        <v>#N/A Requesting Data...1471761575</v>
        <stp/>
        <stp>BDP|5109334221585501741</stp>
        <tr r="CR579" s="1"/>
      </tp>
      <tp t="s">
        <v>#N/A Requesting Data...4232412367</v>
        <stp/>
        <stp>BDP|6645276870372152724</stp>
        <tr r="CT1113" s="1"/>
      </tp>
      <tp t="s">
        <v>#N/A Requesting Data...1296168336</v>
        <stp/>
        <stp>BDP|4106612521032346405</stp>
        <tr r="CU690" s="1"/>
      </tp>
      <tp t="s">
        <v>#N/A Requesting Data...1997858359</v>
        <stp/>
        <stp>BDP|2404945733318557641</stp>
        <tr r="CW438" s="1"/>
      </tp>
      <tp t="s">
        <v>#N/A N/A</v>
        <stp/>
        <stp>BDP|3428521515634638574</stp>
        <tr r="AQ697" s="1"/>
      </tp>
      <tp t="s">
        <v>#N/A Requesting Data...2886577150</v>
        <stp/>
        <stp>BDP|2716484274054959302</stp>
        <tr r="CS1163" s="1"/>
      </tp>
      <tp t="s">
        <v>#N/A Requesting Data...1479023826</v>
        <stp/>
        <stp>BDP|8777199387174359388</stp>
        <tr r="CU1018" s="1"/>
      </tp>
      <tp t="s">
        <v>#N/A Requesting Data...2996751362</v>
        <stp/>
        <stp>BDP|9556633618531904956</stp>
        <tr r="CW419" s="1"/>
      </tp>
      <tp t="s">
        <v>#N/A N/A</v>
        <stp/>
        <stp>BDP|5440379764045032359</stp>
        <tr r="AS956" s="1"/>
      </tp>
      <tp t="s">
        <v>#N/A Requesting Data...2506423998</v>
        <stp/>
        <stp>BDP|5056752660401063372</stp>
        <tr r="CW874" s="1"/>
      </tp>
      <tp t="s">
        <v>#N/A Requesting Data...2703523101</v>
        <stp/>
        <stp>BDP|2869126953856266687</stp>
        <tr r="CT774" s="1"/>
      </tp>
      <tp t="s">
        <v>#N/A Requesting Data...4018322072</v>
        <stp/>
        <stp>BDP|6320542943713253259</stp>
        <tr r="CR237" s="1"/>
      </tp>
      <tp t="s">
        <v>#N/A Requesting Data...3013940125</v>
        <stp/>
        <stp>BDP|9925191661069081121</stp>
        <tr r="CS1184" s="1"/>
      </tp>
      <tp t="s">
        <v>#N/A N/A</v>
        <stp/>
        <stp>BDP|1920831138869830595</stp>
        <tr r="AS338" s="1"/>
      </tp>
      <tp t="s">
        <v>#N/A N/A</v>
        <stp/>
        <stp>BDP|2585072339337128097</stp>
        <tr r="AR994" s="1"/>
      </tp>
      <tp t="s">
        <v>#N/A N/A</v>
        <stp/>
        <stp>BDP|9979286181442011738</stp>
        <tr r="AS936" s="1"/>
      </tp>
      <tp t="s">
        <v>#N/A Requesting Data...2170931360</v>
        <stp/>
        <stp>BDP|9484713042254762830</stp>
        <tr r="CR74" s="1"/>
      </tp>
      <tp t="s">
        <v>#N/A Requesting Data...1631087648</v>
        <stp/>
        <stp>BDP|4393040135248778963</stp>
        <tr r="CT760" s="1"/>
      </tp>
      <tp t="s">
        <v>#N/A N/A</v>
        <stp/>
        <stp>BDP|3126573622437288553</stp>
        <tr r="AR1017" s="1"/>
      </tp>
      <tp t="s">
        <v>#N/A Requesting Data...2612729113</v>
        <stp/>
        <stp>BDP|9156749976457101816</stp>
        <tr r="CT1123" s="1"/>
      </tp>
      <tp t="s">
        <v>#N/A Requesting Data...3473941472</v>
        <stp/>
        <stp>BDP|7178878444134579948</stp>
        <tr r="CS99" s="1"/>
      </tp>
      <tp t="s">
        <v>#N/A Requesting Data...3347558668</v>
        <stp/>
        <stp>BDP|4009850498415802665</stp>
        <tr r="CW443" s="1"/>
      </tp>
      <tp t="s">
        <v>#N/A Requesting Data...2880410678</v>
        <stp/>
        <stp>BDP|6837246004222275090</stp>
        <tr r="CT120" s="1"/>
      </tp>
      <tp t="s">
        <v>#N/A N/A</v>
        <stp/>
        <stp>BDP|5918095865992557738</stp>
        <tr r="AR586" s="1"/>
      </tp>
      <tp t="s">
        <v>#N/A Requesting Data...1949674711</v>
        <stp/>
        <stp>BDP|9428854436310051443</stp>
        <tr r="CS860" s="1"/>
      </tp>
      <tp t="s">
        <v>#N/A Requesting Data...3059865032</v>
        <stp/>
        <stp>BDP|6861170028572273166</stp>
        <tr r="CV239" s="1"/>
      </tp>
      <tp t="s">
        <v>#N/A Requesting Data...2917116582</v>
        <stp/>
        <stp>BDP|8525863981106709862</stp>
        <tr r="CR418" s="1"/>
      </tp>
      <tp t="s">
        <v>#N/A N/A</v>
        <stp/>
        <stp>BDP|7135122914750473103</stp>
        <tr r="AS691" s="1"/>
      </tp>
      <tp t="s">
        <v>#N/A N/A</v>
        <stp/>
        <stp>BDP|6735013327220571270</stp>
        <tr r="AS1151" s="1"/>
      </tp>
      <tp t="s">
        <v>#N/A N/A</v>
        <stp/>
        <stp>BDP|9559519794647377408</stp>
        <tr r="AS856" s="1"/>
      </tp>
      <tp t="s">
        <v>#N/A Requesting Data...2294745177</v>
        <stp/>
        <stp>BDP|9137838653965368711</stp>
        <tr r="CW559" s="1"/>
      </tp>
      <tp t="s">
        <v>#N/A Requesting Data...2041037787</v>
        <stp/>
        <stp>BDP|3773235518444977265</stp>
        <tr r="CU833" s="1"/>
      </tp>
      <tp t="s">
        <v>#N/A Requesting Data...3422427872</v>
        <stp/>
        <stp>BDP|6236419344029482906</stp>
        <tr r="CU452" s="1"/>
      </tp>
      <tp t="s">
        <v>#N/A Requesting Data...3008778056</v>
        <stp/>
        <stp>BDP|3655691143464609396</stp>
        <tr r="CU56" s="1"/>
      </tp>
      <tp t="s">
        <v>#N/A Requesting Data...4170010615</v>
        <stp/>
        <stp>BDP|7660149923475267734</stp>
        <tr r="CR888" s="1"/>
      </tp>
      <tp t="s">
        <v>#N/A Requesting Data...2193264003</v>
        <stp/>
        <stp>BDP|5460109110082345173</stp>
        <tr r="CW311" s="1"/>
      </tp>
      <tp t="s">
        <v>#N/A Requesting Data...2550940448</v>
        <stp/>
        <stp>BDP|7823304518176334539</stp>
        <tr r="CV849" s="1"/>
      </tp>
      <tp t="s">
        <v>#N/A N/A</v>
        <stp/>
        <stp>BDP|2050256526166397207</stp>
        <tr r="AQ190" s="1"/>
      </tp>
      <tp t="s">
        <v>#N/A Requesting Data...3528477591</v>
        <stp/>
        <stp>BDP|9299903311253562460</stp>
        <tr r="CV645" s="1"/>
      </tp>
      <tp t="s">
        <v>#N/A Requesting Data...1766584606</v>
        <stp/>
        <stp>BDP|2639348451432791048</stp>
        <tr r="CR764" s="1"/>
      </tp>
      <tp t="s">
        <v>#N/A N/A</v>
        <stp/>
        <stp>BDP|3567076566347576415</stp>
        <tr r="AS541" s="1"/>
      </tp>
      <tp t="s">
        <v>#N/A N/A</v>
        <stp/>
        <stp>BDP|4018236772515061214</stp>
        <tr r="AQ953" s="1"/>
      </tp>
      <tp t="s">
        <v>#N/A N/A</v>
        <stp/>
        <stp>BDP|3000316842795171724</stp>
        <tr r="AQ216" s="1"/>
      </tp>
      <tp t="s">
        <v>#N/A Requesting Data...3180255412</v>
        <stp/>
        <stp>BDP|6056515455397766737</stp>
        <tr r="CV581" s="1"/>
      </tp>
      <tp t="s">
        <v>#N/A Requesting Data...2654244439</v>
        <stp/>
        <stp>BDP|7564887913161724990</stp>
        <tr r="CS326" s="1"/>
      </tp>
      <tp t="s">
        <v>#N/A N/A</v>
        <stp/>
        <stp>BDP|4011737062234447755</stp>
        <tr r="AS816" s="1"/>
      </tp>
      <tp t="s">
        <v>#N/A Requesting Data...1895348843</v>
        <stp/>
        <stp>BDP|7299746372568270968</stp>
        <tr r="CV926" s="1"/>
      </tp>
      <tp t="s">
        <v>#N/A N/A</v>
        <stp/>
        <stp>BDP|3579174006723282769</stp>
        <tr r="AR543" s="1"/>
      </tp>
      <tp t="s">
        <v>#N/A Requesting Data...2883646660</v>
        <stp/>
        <stp>BDP|1753698806885016480</stp>
        <tr r="CW836" s="1"/>
      </tp>
      <tp t="s">
        <v>#N/A Requesting Data...3422632620</v>
        <stp/>
        <stp>BDP|5849046133549747987</stp>
        <tr r="CT267" s="1"/>
      </tp>
      <tp t="s">
        <v>#N/A Requesting Data...3604010796</v>
        <stp/>
        <stp>BDP|9422828130502707618</stp>
        <tr r="CW124" s="1"/>
      </tp>
      <tp t="s">
        <v>#N/A Requesting Data...4247103104</v>
        <stp/>
        <stp>BDP|5401017617955507779</stp>
        <tr r="CV706" s="1"/>
      </tp>
      <tp t="s">
        <v>#N/A Requesting Data...1941147390</v>
        <stp/>
        <stp>BDP|5345187202555067796</stp>
        <tr r="CT1058" s="1"/>
      </tp>
      <tp t="s">
        <v>#N/A N/A</v>
        <stp/>
        <stp>BDP|4204009345054612201</stp>
        <tr r="AR450" s="1"/>
      </tp>
      <tp t="s">
        <v>#N/A Requesting Data...4018728082</v>
        <stp/>
        <stp>BDP|4573181358271086745</stp>
        <tr r="CS862" s="1"/>
      </tp>
      <tp t="s">
        <v>#N/A Requesting Data...3426799380</v>
        <stp/>
        <stp>BDP|2278300307505594212</stp>
        <tr r="CW206" s="1"/>
      </tp>
      <tp t="s">
        <v>#N/A N/A</v>
        <stp/>
        <stp>BDP|6508323257251400758</stp>
        <tr r="AQ701" s="1"/>
      </tp>
      <tp t="s">
        <v>#N/A Requesting Data...1962724516</v>
        <stp/>
        <stp>BDP|2154443407402505268</stp>
        <tr r="CT86" s="1"/>
      </tp>
      <tp t="s">
        <v>#N/A Requesting Data...2717562356</v>
        <stp/>
        <stp>BDP|5294720527705672303</stp>
        <tr r="CT1082" s="1"/>
      </tp>
      <tp t="s">
        <v>#N/A N/A</v>
        <stp/>
        <stp>BDP|1042509833159184839</stp>
        <tr r="AQ888" s="1"/>
      </tp>
      <tp t="s">
        <v>#N/A N/A</v>
        <stp/>
        <stp>BDP|7686719853957102444</stp>
        <tr r="AS447" s="1"/>
      </tp>
      <tp t="s">
        <v>#N/A N/A</v>
        <stp/>
        <stp>BDP|5094407929130954516</stp>
        <tr r="AR937" s="1"/>
      </tp>
      <tp t="s">
        <v>#N/A N/A</v>
        <stp/>
        <stp>BDP|3009170404804650042</stp>
        <tr r="AS818" s="1"/>
      </tp>
      <tp t="s">
        <v>#N/A Requesting Data...3878153602</v>
        <stp/>
        <stp>BDP|7930958688234616436</stp>
        <tr r="CT179" s="1"/>
      </tp>
      <tp t="s">
        <v>#N/A Requesting Data...2661666737</v>
        <stp/>
        <stp>BDP|3601669357213085562</stp>
        <tr r="CW424" s="1"/>
      </tp>
      <tp t="s">
        <v>#N/A Requesting Data...2380681528</v>
        <stp/>
        <stp>BDP|5249311202971795174</stp>
        <tr r="CU342" s="1"/>
      </tp>
      <tp t="s">
        <v>#N/A N/A</v>
        <stp/>
        <stp>BDP|6078722206424401310</stp>
        <tr r="AR697" s="1"/>
      </tp>
      <tp t="s">
        <v>#N/A Requesting Data...2722602781</v>
        <stp/>
        <stp>BDP|7474136531664421735</stp>
        <tr r="CR986" s="1"/>
      </tp>
      <tp t="s">
        <v>#N/A Requesting Data...3969607742</v>
        <stp/>
        <stp>BDP|4476145823095647443</stp>
        <tr r="CT1139" s="1"/>
      </tp>
      <tp t="s">
        <v>#N/A Requesting Data...3583141276</v>
        <stp/>
        <stp>BDP|4141072546021038710</stp>
        <tr r="CW330" s="1"/>
      </tp>
      <tp t="s">
        <v>#N/A Requesting Data...2362385897</v>
        <stp/>
        <stp>BDP|5774822654457127917</stp>
        <tr r="CT1040" s="1"/>
      </tp>
      <tp t="s">
        <v>#N/A N/A</v>
        <stp/>
        <stp>BDP|4162357185848294124</stp>
        <tr r="AQ930" s="1"/>
      </tp>
      <tp t="s">
        <v>#N/A Requesting Data...3718681600</v>
        <stp/>
        <stp>BDP|3026249346584613759</stp>
        <tr r="CT297" s="1"/>
      </tp>
      <tp t="s">
        <v>#N/A N/A</v>
        <stp/>
        <stp>BDP|1906727993971911809</stp>
        <tr r="AR514" s="1"/>
      </tp>
      <tp t="s">
        <v>#N/A Requesting Data...4136000834</v>
        <stp/>
        <stp>BDP|6035849645084641817</stp>
        <tr r="CV886" s="1"/>
      </tp>
      <tp t="s">
        <v>#N/A N/A</v>
        <stp/>
        <stp>BDP|1912980095095598273</stp>
        <tr r="AR602" s="1"/>
      </tp>
      <tp t="s">
        <v>#N/A Requesting Data...3505253356</v>
        <stp/>
        <stp>BDP|2759682905996970452</stp>
        <tr r="CU253" s="1"/>
      </tp>
      <tp t="s">
        <v>#N/A Requesting Data...4107149820</v>
        <stp/>
        <stp>BDP|6304518485005250830</stp>
        <tr r="CS33" s="1"/>
      </tp>
      <tp t="s">
        <v>#N/A N/A</v>
        <stp/>
        <stp>BDP|1265250752580278019</stp>
        <tr r="AS1166" s="1"/>
      </tp>
      <tp t="s">
        <v>#N/A Requesting Data...2469482188</v>
        <stp/>
        <stp>BDP|4728402783919443760</stp>
        <tr r="CV54" s="1"/>
      </tp>
      <tp t="s">
        <v>#N/A N/A</v>
        <stp/>
        <stp>BDP|2912001054912356382</stp>
        <tr r="AR638" s="1"/>
      </tp>
      <tp t="s">
        <v>#N/A N/A</v>
        <stp/>
        <stp>BDP|2053308402436526115</stp>
        <tr r="AR473" s="1"/>
      </tp>
      <tp t="s">
        <v>#N/A N/A</v>
        <stp/>
        <stp>BDP|7128096556286117299</stp>
        <tr r="AR946" s="1"/>
      </tp>
      <tp t="s">
        <v>#N/A N/A</v>
        <stp/>
        <stp>BDP|1023412387868214328</stp>
        <tr r="AR517" s="1"/>
      </tp>
      <tp t="s">
        <v>#N/A Requesting Data...3562190573</v>
        <stp/>
        <stp>BDP|6806933288392568306</stp>
        <tr r="CW1069" s="1"/>
      </tp>
      <tp t="s">
        <v>#N/A Requesting Data...3857186199</v>
        <stp/>
        <stp>BDP|2284018474820408358</stp>
        <tr r="CV921" s="1"/>
      </tp>
      <tp t="s">
        <v>#N/A N/A</v>
        <stp/>
        <stp>BDP|1025430175111609561</stp>
        <tr r="AQ925" s="1"/>
      </tp>
      <tp t="s">
        <v>#N/A N/A</v>
        <stp/>
        <stp>BDP|3126550240700758455</stp>
        <tr r="AR1096" s="1"/>
      </tp>
      <tp t="s">
        <v>#N/A N/A</v>
        <stp/>
        <stp>BDP|6315768411333781556</stp>
        <tr r="AR411" s="1"/>
      </tp>
      <tp t="s">
        <v>#N/A Requesting Data...3554197834</v>
        <stp/>
        <stp>BDP|2773324710481612752</stp>
        <tr r="CT1151" s="1"/>
      </tp>
      <tp t="s">
        <v>#N/A N/A</v>
        <stp/>
        <stp>BDP|4646457723327048360</stp>
        <tr r="AR1095" s="1"/>
      </tp>
      <tp t="s">
        <v>#N/A Requesting Data...3886527244</v>
        <stp/>
        <stp>BDP|3251582618072217361</stp>
        <tr r="CT934" s="1"/>
      </tp>
      <tp t="s">
        <v>#N/A N/A</v>
        <stp/>
        <stp>BDP|6664405742930597075</stp>
        <tr r="AR415" s="1"/>
      </tp>
      <tp t="s">
        <v>#N/A Requesting Data...2462685917</v>
        <stp/>
        <stp>BDP|9460654109618850167</stp>
        <tr r="CV1093" s="1"/>
      </tp>
      <tp t="s">
        <v>#N/A Requesting Data...3383287519</v>
        <stp/>
        <stp>BDP|8993223972582611998</stp>
        <tr r="CU134" s="1"/>
      </tp>
      <tp t="s">
        <v>#N/A Requesting Data...4172772387</v>
        <stp/>
        <stp>BDP|2059154497009253562</stp>
        <tr r="CR1014" s="1"/>
      </tp>
      <tp t="s">
        <v>#N/A Requesting Data...2489992066</v>
        <stp/>
        <stp>BDP|9715616495760483001</stp>
        <tr r="CV367" s="1"/>
      </tp>
      <tp t="s">
        <v>#N/A Requesting Data...3806465907</v>
        <stp/>
        <stp>BDP|2792066870621658204</stp>
        <tr r="CV309" s="1"/>
      </tp>
      <tp t="s">
        <v>#N/A N/A</v>
        <stp/>
        <stp>BDP|4926539342193674095</stp>
        <tr r="AQ838" s="1"/>
      </tp>
      <tp t="s">
        <v>#N/A Requesting Data...3306553810</v>
        <stp/>
        <stp>BDP|5362300355530899592</stp>
        <tr r="CV688" s="1"/>
      </tp>
      <tp t="s">
        <v>#N/A Requesting Data...3124160027</v>
        <stp/>
        <stp>BDP|1752089378929260928</stp>
        <tr r="CS847" s="1"/>
      </tp>
      <tp t="s">
        <v>#N/A N/A</v>
        <stp/>
        <stp>BDP|6266396316393810128</stp>
        <tr r="AR279" s="1"/>
      </tp>
      <tp t="s">
        <v>#N/A N/A</v>
        <stp/>
        <stp>BDP|2822955899951409573</stp>
        <tr r="AR793" s="1"/>
      </tp>
      <tp t="s">
        <v>#N/A Requesting Data...3737756657</v>
        <stp/>
        <stp>BDP|6689340244572254535</stp>
        <tr r="CU140" s="1"/>
      </tp>
      <tp t="s">
        <v>#N/A Requesting Data...3971409229</v>
        <stp/>
        <stp>BDP|3299629458927619194</stp>
        <tr r="CR364" s="1"/>
      </tp>
      <tp t="s">
        <v>#N/A Requesting Data...3750005698</v>
        <stp/>
        <stp>BDP|4859681861082387050</stp>
        <tr r="CS829" s="1"/>
      </tp>
      <tp t="s">
        <v>#N/A Requesting Data...2568774410</v>
        <stp/>
        <stp>BDP|9610873656044489645</stp>
        <tr r="CW508" s="1"/>
      </tp>
      <tp t="s">
        <v>#N/A N/A</v>
        <stp/>
        <stp>BDP|1428969127359530575</stp>
        <tr r="AS792" s="1"/>
      </tp>
      <tp t="s">
        <v>#N/A N/A</v>
        <stp/>
        <stp>BDP|2222825585843594777</stp>
        <tr r="AS777" s="1"/>
      </tp>
      <tp t="s">
        <v>#N/A Requesting Data...2842426991</v>
        <stp/>
        <stp>BDP|2163296065238821821</stp>
        <tr r="CT598" s="1"/>
      </tp>
      <tp t="s">
        <v>#N/A Requesting Data...3479688570</v>
        <stp/>
        <stp>BDP|6628850224178373235</stp>
        <tr r="CT507" s="1"/>
      </tp>
      <tp t="s">
        <v>#N/A N/A</v>
        <stp/>
        <stp>BDP|7820029079842505411</stp>
        <tr r="AQ473" s="1"/>
      </tp>
      <tp t="s">
        <v>#N/A N/A</v>
        <stp/>
        <stp>BDP|8657743153175418924</stp>
        <tr r="AR861" s="1"/>
      </tp>
      <tp t="s">
        <v>#N/A Requesting Data...2785687569</v>
        <stp/>
        <stp>BDP|1560011303974080303</stp>
        <tr r="CR436" s="1"/>
      </tp>
      <tp t="s">
        <v>#N/A Requesting Data...3633026027</v>
        <stp/>
        <stp>BDP|4969664686784766897</stp>
        <tr r="CU116" s="1"/>
      </tp>
      <tp t="s">
        <v>#N/A N/A</v>
        <stp/>
        <stp>BDP|7352513186728153420</stp>
        <tr r="AQ593" s="1"/>
      </tp>
      <tp t="s">
        <v>#N/A Requesting Data...2665769865</v>
        <stp/>
        <stp>BDP|2008526021035312673</stp>
        <tr r="CS154" s="1"/>
      </tp>
      <tp t="s">
        <v>#N/A N/A</v>
        <stp/>
        <stp>BDP|2219220034072447771</stp>
        <tr r="AS418" s="1"/>
      </tp>
      <tp t="s">
        <v>#N/A N/A</v>
        <stp/>
        <stp>BDP|9962758393298092981</stp>
        <tr r="AS97" s="1"/>
      </tp>
      <tp t="s">
        <v>#N/A Requesting Data...3899685236</v>
        <stp/>
        <stp>BDP|9017479754969708736</stp>
        <tr r="CV420" s="1"/>
      </tp>
      <tp t="s">
        <v>#N/A Requesting Data...3139704940</v>
        <stp/>
        <stp>BDP|1730312552171456073</stp>
        <tr r="CW272" s="1"/>
      </tp>
      <tp t="s">
        <v>#N/A Requesting Data...4283281147</v>
        <stp/>
        <stp>BDP|1559030226286071376</stp>
        <tr r="CS188" s="1"/>
      </tp>
      <tp t="s">
        <v>#N/A Requesting Data...3528707460</v>
        <stp/>
        <stp>BDP|7457719503862837491</stp>
        <tr r="CS623" s="1"/>
      </tp>
      <tp t="s">
        <v>#N/A Requesting Data...3203751946</v>
        <stp/>
        <stp>BDP|4979561904690832745</stp>
        <tr r="CW764" s="1"/>
      </tp>
      <tp t="s">
        <v>#N/A Requesting Data...3754896530</v>
        <stp/>
        <stp>BDP|2468608350527248026</stp>
        <tr r="CS390" s="1"/>
      </tp>
      <tp t="s">
        <v>#N/A N/A</v>
        <stp/>
        <stp>BDP|4263499403670532693</stp>
        <tr r="AS128" s="1"/>
      </tp>
      <tp t="s">
        <v>#N/A Requesting Data...3254640756</v>
        <stp/>
        <stp>BDP|9403356833649180671</stp>
        <tr r="CR860" s="1"/>
      </tp>
      <tp t="s">
        <v>#N/A N/A</v>
        <stp/>
        <stp>BDP|4794413520120670444</stp>
        <tr r="AQ1204" s="1"/>
      </tp>
      <tp t="s">
        <v>#N/A Requesting Data...3963799434</v>
        <stp/>
        <stp>BDP|4977745064981982248</stp>
        <tr r="CV1194" s="1"/>
      </tp>
      <tp t="s">
        <v>#N/A Requesting Data...3728600728</v>
        <stp/>
        <stp>BDP|4019719739717968153</stp>
        <tr r="CS1077" s="1"/>
      </tp>
      <tp t="s">
        <v>#N/A N/A</v>
        <stp/>
        <stp>BDP|1643970335968428545</stp>
        <tr r="AS179" s="1"/>
      </tp>
      <tp t="s">
        <v>#N/A N/A</v>
        <stp/>
        <stp>BDP|4975212063156678099</stp>
        <tr r="AQ1028" s="1"/>
      </tp>
      <tp t="s">
        <v>#N/A Requesting Data...3828981105</v>
        <stp/>
        <stp>BDP|3289023012202366652</stp>
        <tr r="CV38" s="1"/>
      </tp>
      <tp t="s">
        <v>#N/A Requesting Data...3097151349</v>
        <stp/>
        <stp>BDP|9978269478189076334</stp>
        <tr r="CV1021" s="1"/>
      </tp>
      <tp t="s">
        <v>#N/A Requesting Data...3960117228</v>
        <stp/>
        <stp>BDP|4682699414903765682</stp>
        <tr r="CV712" s="1"/>
      </tp>
      <tp t="s">
        <v>#N/A Requesting Data...2927485736</v>
        <stp/>
        <stp>BDP|9824873246513588080</stp>
        <tr r="CR226" s="1"/>
      </tp>
      <tp t="s">
        <v>#N/A Requesting Data...2664635720</v>
        <stp/>
        <stp>BDP|4628547034520283406</stp>
        <tr r="CT1195" s="1"/>
      </tp>
      <tp t="s">
        <v>#N/A Requesting Data...2888463021</v>
        <stp/>
        <stp>BDP|5385787666533025199</stp>
        <tr r="CT1096" s="1"/>
      </tp>
      <tp t="s">
        <v>#N/A Requesting Data...3713394881</v>
        <stp/>
        <stp>BDP|4593142634034484452</stp>
        <tr r="CW738" s="1"/>
      </tp>
      <tp t="s">
        <v>#N/A Requesting Data...4147262367</v>
        <stp/>
        <stp>BDP|1501861064988784141</stp>
        <tr r="CR432" s="1"/>
      </tp>
      <tp t="s">
        <v>#N/A N/A</v>
        <stp/>
        <stp>BDP|6580092421584887616</stp>
        <tr r="AS1088" s="1"/>
      </tp>
      <tp t="s">
        <v>#N/A Requesting Data...3476818116</v>
        <stp/>
        <stp>BDP|3021930364813484972</stp>
        <tr r="CV591" s="1"/>
      </tp>
      <tp t="s">
        <v>#N/A Requesting Data...3582958205</v>
        <stp/>
        <stp>BDP|9176878451036784444</stp>
        <tr r="CW116" s="1"/>
      </tp>
      <tp t="s">
        <v>#N/A Requesting Data...3100847091</v>
        <stp/>
        <stp>BDP|1876780191530075956</stp>
        <tr r="CU697" s="1"/>
      </tp>
      <tp t="s">
        <v>#N/A Requesting Data...3127999954</v>
        <stp/>
        <stp>BDP|7707084933640065281</stp>
        <tr r="CV797" s="1"/>
      </tp>
      <tp t="s">
        <v>#N/A Requesting Data...3288095437</v>
        <stp/>
        <stp>BDP|5931167369657153333</stp>
        <tr r="CT973" s="1"/>
      </tp>
      <tp t="s">
        <v>#N/A Requesting Data...3373158445</v>
        <stp/>
        <stp>BDP|7312155741010714441</stp>
        <tr r="CT44" s="1"/>
      </tp>
      <tp t="s">
        <v>#N/A Requesting Data...3646626643</v>
        <stp/>
        <stp>BDP|6260250708401374382</stp>
        <tr r="CT323" s="1"/>
      </tp>
      <tp t="s">
        <v>#N/A Requesting Data...3921680018</v>
        <stp/>
        <stp>BDP|4080763631674224219</stp>
        <tr r="CV676" s="1"/>
      </tp>
      <tp t="s">
        <v>#N/A Requesting Data...3525374447</v>
        <stp/>
        <stp>BDP|1114760197959549005</stp>
        <tr r="CS1191" s="1"/>
      </tp>
      <tp t="s">
        <v>#N/A N/A</v>
        <stp/>
        <stp>BDP|2374042565136797406</stp>
        <tr r="AR1145" s="1"/>
      </tp>
      <tp t="s">
        <v>#N/A N/A</v>
        <stp/>
        <stp>BDP|7675720902136558068</stp>
        <tr r="AS127" s="1"/>
      </tp>
      <tp t="s">
        <v>#N/A N/A</v>
        <stp/>
        <stp>BDP|3495794096939998270</stp>
        <tr r="AS65" s="1"/>
      </tp>
      <tp t="s">
        <v>#N/A Requesting Data...3833506008</v>
        <stp/>
        <stp>BDP|4206733654452435248</stp>
        <tr r="CT820" s="1"/>
      </tp>
      <tp t="s">
        <v>#N/A N/A</v>
        <stp/>
        <stp>BDP|5262316830037049468</stp>
        <tr r="AR827" s="1"/>
      </tp>
      <tp t="s">
        <v>#N/A Requesting Data...2900549282</v>
        <stp/>
        <stp>BDP|3534947997935283019</stp>
        <tr r="CV258" s="1"/>
      </tp>
      <tp t="s">
        <v>#N/A N/A</v>
        <stp/>
        <stp>BDP|3217123499509889443</stp>
        <tr r="AF1210" s="1"/>
      </tp>
      <tp t="s">
        <v>#N/A Requesting Data...4160773478</v>
        <stp/>
        <stp>BDP|3327349101607351107</stp>
        <tr r="CV1036" s="1"/>
      </tp>
      <tp t="s">
        <v>#N/A Requesting Data...3745588577</v>
        <stp/>
        <stp>BDP|7129835697379226929</stp>
        <tr r="CT181" s="1"/>
      </tp>
      <tp t="s">
        <v>#N/A Requesting Data...3815285844</v>
        <stp/>
        <stp>BDP|4957913002653698896</stp>
        <tr r="CU164" s="1"/>
      </tp>
      <tp t="s">
        <v>#N/A Requesting Data...4106728027</v>
        <stp/>
        <stp>BDP|8403844155994603763</stp>
        <tr r="CT28" s="1"/>
      </tp>
      <tp t="s">
        <v>#N/A N/A</v>
        <stp/>
        <stp>BDP|8591132424964754906</stp>
        <tr r="AR640" s="1"/>
      </tp>
      <tp t="s">
        <v>#N/A Requesting Data...4257941679</v>
        <stp/>
        <stp>BDP|5175800247716567966</stp>
        <tr r="CW429" s="1"/>
      </tp>
      <tp t="s">
        <v>#N/A Requesting Data...3808968877</v>
        <stp/>
        <stp>BDP|6609564852638297859</stp>
        <tr r="CU1127" s="1"/>
      </tp>
      <tp t="s">
        <v>#N/A Requesting Data...3295760636</v>
        <stp/>
        <stp>BDP|8991362181610880537</stp>
        <tr r="CS760" s="1"/>
      </tp>
      <tp t="s">
        <v>#N/A Requesting Data...3891133772</v>
        <stp/>
        <stp>BDP|1258311113512145747</stp>
        <tr r="CU677" s="1"/>
      </tp>
      <tp t="s">
        <v>#N/A Requesting Data...3888513879</v>
        <stp/>
        <stp>BDP|6601971981176511703</stp>
        <tr r="CW773" s="1"/>
      </tp>
      <tp t="s">
        <v>#N/A Requesting Data...4024768621</v>
        <stp/>
        <stp>BDP|7471664703364703335</stp>
        <tr r="CS372" s="1"/>
      </tp>
      <tp t="s">
        <v>#N/A Requesting Data...3728479421</v>
        <stp/>
        <stp>BDP|8202736473306370846</stp>
        <tr r="CS1133" s="1"/>
      </tp>
      <tp t="s">
        <v>#N/A Requesting Data...3494019641</v>
        <stp/>
        <stp>BDP|2075661073332768777</stp>
        <tr r="CW469" s="1"/>
      </tp>
      <tp t="s">
        <v>#N/A Requesting Data...4062322159</v>
        <stp/>
        <stp>BDP|2329775676840297451</stp>
        <tr r="CV1010" s="1"/>
      </tp>
      <tp t="s">
        <v>#N/A N/A</v>
        <stp/>
        <stp>BDP|4725301712083146310</stp>
        <tr r="AQ696" s="1"/>
      </tp>
      <tp t="s">
        <v>#N/A Requesting Data...3133139750</v>
        <stp/>
        <stp>BDP|3889634572413594796</stp>
        <tr r="CU601" s="1"/>
      </tp>
      <tp t="s">
        <v>#N/A N/A</v>
        <stp/>
        <stp>BDP|9309928641474431618</stp>
        <tr r="AS445" s="1"/>
      </tp>
      <tp t="s">
        <v>#N/A Requesting Data...3879578244</v>
        <stp/>
        <stp>BDP|5256207176156274032</stp>
        <tr r="CS211" s="1"/>
      </tp>
      <tp t="s">
        <v>#N/A N/A</v>
        <stp/>
        <stp>BDP|1734435627740016166</stp>
        <tr r="AS639" s="1"/>
      </tp>
      <tp t="s">
        <v>#N/A Requesting Data...4210249087</v>
        <stp/>
        <stp>BDP|3739607059866237099</stp>
        <tr r="CT1007" s="1"/>
      </tp>
    </main>
    <main first="bofaddin.rtdserver">
      <tp t="s">
        <v>#N/A Requesting Data...3914838701</v>
        <stp/>
        <stp>BDP|6579849995275748591</stp>
        <tr r="CW1197" s="1"/>
      </tp>
      <tp t="s">
        <v>#N/A N/A</v>
        <stp/>
        <stp>BDP|1044090427807414305</stp>
        <tr r="AQ62" s="1"/>
      </tp>
      <tp t="s">
        <v>#N/A N/A</v>
        <stp/>
        <stp>BDP|3188192306080634521</stp>
        <tr r="AS496" s="1"/>
      </tp>
      <tp t="s">
        <v>#N/A Requesting Data...3703477660</v>
        <stp/>
        <stp>BDP|7757297596998116332</stp>
        <tr r="CR326" s="1"/>
      </tp>
      <tp t="s">
        <v>#N/A N/A</v>
        <stp/>
        <stp>BDP|2283239843995024681</stp>
        <tr r="AQ17" s="1"/>
      </tp>
      <tp t="s">
        <v>#N/A N/A</v>
        <stp/>
        <stp>BDP|6291041328727606425</stp>
        <tr r="AR662" s="1"/>
      </tp>
      <tp t="s">
        <v>#N/A N/A</v>
        <stp/>
        <stp>BDP|5350089640175826395</stp>
        <tr r="AQ505" s="1"/>
      </tp>
      <tp t="s">
        <v>#N/A Requesting Data...3778837013</v>
        <stp/>
        <stp>BDP|3156549386998965109</stp>
        <tr r="CT396" s="1"/>
      </tp>
      <tp t="s">
        <v>#N/A Requesting Data...4128447194</v>
        <stp/>
        <stp>BDP|1783110363660740186</stp>
        <tr r="CU1160" s="1"/>
      </tp>
      <tp t="s">
        <v>#N/A Requesting Data...3793418903</v>
        <stp/>
        <stp>BDP|8047954318077261059</stp>
        <tr r="CW195" s="1"/>
      </tp>
      <tp t="s">
        <v>#N/A Requesting Data...3134128404</v>
        <stp/>
        <stp>BDP|2899379675852071300</stp>
        <tr r="CU782" s="1"/>
      </tp>
      <tp t="s">
        <v>#N/A Requesting Data...3324261958</v>
        <stp/>
        <stp>BDP|5082471517784364397</stp>
        <tr r="CV948" s="1"/>
      </tp>
      <tp t="s">
        <v>#N/A N/A</v>
        <stp/>
        <stp>BDP|1198431578080611567</stp>
        <tr r="AQ353" s="1"/>
      </tp>
      <tp t="s">
        <v>#N/A N/A</v>
        <stp/>
        <stp>BDP|7116297126824060446</stp>
        <tr r="AQ1000" s="1"/>
      </tp>
      <tp t="s">
        <v>#N/A Requesting Data...4188274414</v>
        <stp/>
        <stp>BDP|8934006197257195150</stp>
        <tr r="CS557" s="1"/>
      </tp>
      <tp t="s">
        <v>#N/A Requesting Data...3429799625</v>
        <stp/>
        <stp>BDP|6679840746959995479</stp>
        <tr r="CS1150" s="1"/>
      </tp>
      <tp t="s">
        <v>#N/A N/A</v>
        <stp/>
        <stp>BDP|5476383934297359512</stp>
        <tr r="AQ384" s="1"/>
      </tp>
      <tp t="s">
        <v>#N/A N/A</v>
        <stp/>
        <stp>BDP|3072514848082031733</stp>
        <tr r="AS483" s="1"/>
      </tp>
      <tp t="s">
        <v>#N/A Requesting Data...3093729411</v>
        <stp/>
        <stp>BDP|9590123199131181750</stp>
        <tr r="CT874" s="1"/>
      </tp>
      <tp t="s">
        <v>#N/A Requesting Data...3778479512</v>
        <stp/>
        <stp>BDP|6774887603069055067</stp>
        <tr r="CU133" s="1"/>
      </tp>
      <tp t="s">
        <v>#N/A Requesting Data...3324079921</v>
        <stp/>
        <stp>BDP|5266231766664914245</stp>
        <tr r="CU436" s="1"/>
      </tp>
      <tp t="s">
        <v>#N/A Requesting Data...3143959144</v>
        <stp/>
        <stp>BDP|2454376849082069000</stp>
        <tr r="CU417" s="1"/>
      </tp>
      <tp t="s">
        <v>#N/A Requesting Data...3975464935</v>
        <stp/>
        <stp>BDP|8323677555389250596</stp>
        <tr r="CW855" s="1"/>
      </tp>
      <tp t="s">
        <v>#N/A Requesting Data...3692272621</v>
        <stp/>
        <stp>BDP|1436717718495420536</stp>
        <tr r="CS167" s="1"/>
      </tp>
      <tp t="s">
        <v>#N/A N/A</v>
        <stp/>
        <stp>BDP|4464474079687124711</stp>
        <tr r="AQ599" s="1"/>
      </tp>
      <tp t="s">
        <v>#N/A Requesting Data...4002874331</v>
        <stp/>
        <stp>BDP|6428745637013817651</stp>
        <tr r="CS857" s="1"/>
      </tp>
      <tp t="s">
        <v>#N/A Requesting Data...3852975584</v>
        <stp/>
        <stp>BDP|2653598805029730979</stp>
        <tr r="CW304" s="1"/>
      </tp>
      <tp t="s">
        <v>#N/A Requesting Data...3370136905</v>
        <stp/>
        <stp>BDP|1769786225703671067</stp>
        <tr r="CR1092" s="1"/>
      </tp>
      <tp t="s">
        <v>#N/A Requesting Data...4025573179</v>
        <stp/>
        <stp>BDP|5350788576170553230</stp>
        <tr r="CV479" s="1"/>
      </tp>
      <tp t="s">
        <v>#N/A Requesting Data...3766528345</v>
        <stp/>
        <stp>BDP|4872051549175964269</stp>
        <tr r="CU1192" s="1"/>
      </tp>
      <tp t="s">
        <v>#N/A Requesting Data...4011471087</v>
        <stp/>
        <stp>BDP|6862087587208822149</stp>
        <tr r="CT797" s="1"/>
      </tp>
      <tp t="s">
        <v>#N/A Requesting Data...4132688391</v>
        <stp/>
        <stp>BDP|5502668106474618080</stp>
        <tr r="CR689" s="1"/>
      </tp>
      <tp t="s">
        <v>#N/A Requesting Data...3721670609</v>
        <stp/>
        <stp>BDP|1169218962373960107</stp>
        <tr r="CV462" s="1"/>
      </tp>
      <tp t="s">
        <v>#N/A Requesting Data...3274012280</v>
        <stp/>
        <stp>BDP|2827139620487954195</stp>
        <tr r="CR1052" s="1"/>
      </tp>
      <tp t="s">
        <v>#N/A Requesting Data...4114224908</v>
        <stp/>
        <stp>BDP|6179531528143402558</stp>
        <tr r="CU1108" s="1"/>
      </tp>
      <tp t="s">
        <v>#N/A Requesting Data...3324298846</v>
        <stp/>
        <stp>BDP|3943730454310713628</stp>
        <tr r="CS120" s="1"/>
      </tp>
      <tp t="s">
        <v>#N/A Requesting Data...4287781084</v>
        <stp/>
        <stp>BDP|9876884575414987571</stp>
        <tr r="CR442" s="1"/>
      </tp>
      <tp t="s">
        <v>#N/A Requesting Data...3708588758</v>
        <stp/>
        <stp>BDP|4794654706464785180</stp>
        <tr r="CV151" s="1"/>
      </tp>
      <tp t="s">
        <v>#N/A Requesting Data...4093296584</v>
        <stp/>
        <stp>BDP|6835338317706445539</stp>
        <tr r="CW117" s="1"/>
      </tp>
      <tp t="s">
        <v>#N/A Requesting Data...3917304138</v>
        <stp/>
        <stp>BDP|2158215737494854044</stp>
        <tr r="CT455" s="1"/>
      </tp>
      <tp t="s">
        <v>#N/A Requesting Data...3631894258</v>
        <stp/>
        <stp>BDP|1269519429606841798</stp>
        <tr r="CU1039" s="1"/>
      </tp>
      <tp t="s">
        <v>#N/A Requesting Data...3458459010</v>
        <stp/>
        <stp>BDP|9427404307089817302</stp>
        <tr r="CU127" s="1"/>
      </tp>
      <tp t="s">
        <v>#N/A N/A</v>
        <stp/>
        <stp>BDP|7907973389039562892</stp>
        <tr r="AR1111" s="1"/>
      </tp>
      <tp t="s">
        <v>#N/A Requesting Data...3978685376</v>
        <stp/>
        <stp>BDP|6589664629577996287</stp>
        <tr r="CT698" s="1"/>
      </tp>
      <tp t="s">
        <v>#N/A N/A</v>
        <stp/>
        <stp>BDP|7869364433630010063</stp>
        <tr r="AQ59" s="1"/>
      </tp>
      <tp t="s">
        <v>#N/A Requesting Data...3599692848</v>
        <stp/>
        <stp>BDP|6692184413594486526</stp>
        <tr r="CS585" s="1"/>
      </tp>
      <tp t="s">
        <v>#N/A Requesting Data...4122449712</v>
        <stp/>
        <stp>BDP|6913738661112696259</stp>
        <tr r="CR947" s="1"/>
      </tp>
      <tp t="s">
        <v>#N/A Requesting Data...3732712832</v>
        <stp/>
        <stp>BDP|7708298619345835670</stp>
        <tr r="CV15" s="1"/>
      </tp>
      <tp t="s">
        <v>#N/A Requesting Data...3426245461</v>
        <stp/>
        <stp>BDP|2579450320623923018</stp>
        <tr r="CW1166" s="1"/>
      </tp>
      <tp t="s">
        <v>#N/A Requesting Data...3780361755</v>
        <stp/>
        <stp>BDP|3721791122019216868</stp>
        <tr r="CR339" s="1"/>
      </tp>
      <tp t="s">
        <v>#N/A N/A</v>
        <stp/>
        <stp>BDP|4902804030639866199</stp>
        <tr r="AS1050" s="1"/>
      </tp>
      <tp t="s">
        <v>#N/A N/A</v>
        <stp/>
        <stp>BDP|3039973999783082762</stp>
        <tr r="AS1106" s="1"/>
      </tp>
      <tp t="s">
        <v>#N/A Requesting Data...3871869845</v>
        <stp/>
        <stp>BDP|8492906869291623133</stp>
        <tr r="CW236" s="1"/>
      </tp>
      <tp t="s">
        <v>#N/A Requesting Data...3731193560</v>
        <stp/>
        <stp>BDP|1798274969074478656</stp>
        <tr r="CV802" s="1"/>
      </tp>
      <tp t="s">
        <v>#N/A Requesting Data...4292092755</v>
        <stp/>
        <stp>BDP|4466087145210647778</stp>
        <tr r="CR39" s="1"/>
      </tp>
      <tp t="s">
        <v>#N/A Requesting Data...4281602915</v>
        <stp/>
        <stp>BDP|3251293253533942098</stp>
        <tr r="CT5" s="1"/>
      </tp>
      <tp t="s">
        <v>#N/A N/A</v>
        <stp/>
        <stp>BDP|1046697851097247226</stp>
        <tr r="AS1059" s="1"/>
      </tp>
      <tp t="s">
        <v>#N/A Requesting Data...3853628489</v>
        <stp/>
        <stp>BDP|6276916810211366884</stp>
        <tr r="CU947" s="1"/>
      </tp>
      <tp t="s">
        <v>#N/A Requesting Data...3713869387</v>
        <stp/>
        <stp>BDP|8683458048576417974</stp>
        <tr r="CU876" s="1"/>
      </tp>
      <tp t="s">
        <v>#N/A N/A</v>
        <stp/>
        <stp>BDP|1952404600222230033</stp>
        <tr r="AQ36" s="1"/>
      </tp>
      <tp t="s">
        <v>#N/A Requesting Data...3488618085</v>
        <stp/>
        <stp>BDP|3569392425090344523</stp>
        <tr r="CW79" s="1"/>
      </tp>
      <tp t="s">
        <v>#N/A Requesting Data...3687797834</v>
        <stp/>
        <stp>BDP|6438614706895295295</stp>
        <tr r="CR517" s="1"/>
      </tp>
      <tp t="s">
        <v>#N/A Requesting Data...3858562746</v>
        <stp/>
        <stp>BDP|3789094269590680293</stp>
        <tr r="CV892" s="1"/>
      </tp>
      <tp t="s">
        <v>#N/A Requesting Data...4260675282</v>
        <stp/>
        <stp>BDP|6928663916006449057</stp>
        <tr r="CU824" s="1"/>
      </tp>
      <tp t="s">
        <v>#N/A Requesting Data...3769564324</v>
        <stp/>
        <stp>BDP|5219542171324731481</stp>
        <tr r="CV201" s="1"/>
      </tp>
      <tp t="s">
        <v>#N/A Requesting Data...3622301530</v>
        <stp/>
        <stp>BDP|8446007707138841733</stp>
        <tr r="CU58" s="1"/>
      </tp>
      <tp t="s">
        <v>#N/A N/A</v>
        <stp/>
        <stp>BDP|7021995977127242947</stp>
        <tr r="AR692" s="1"/>
      </tp>
      <tp t="s">
        <v>#N/A Requesting Data...3737013914</v>
        <stp/>
        <stp>BDP|9337605581638323896</stp>
        <tr r="CW671" s="1"/>
      </tp>
      <tp t="s">
        <v>#N/A N/A</v>
        <stp/>
        <stp>BDP|3413334444742937126</stp>
        <tr r="AQ1080" s="1"/>
      </tp>
      <tp t="s">
        <v>#N/A Requesting Data...4137401139</v>
        <stp/>
        <stp>BDP|7135282075962484707</stp>
        <tr r="CR1086" s="1"/>
      </tp>
      <tp t="s">
        <v>#N/A Requesting Data...3651217331</v>
        <stp/>
        <stp>BDP|2309094023677531046</stp>
        <tr r="CV451" s="1"/>
      </tp>
      <tp t="s">
        <v>#N/A Requesting Data...4079685978</v>
        <stp/>
        <stp>BDP|6096585341342942290</stp>
        <tr r="CS1033" s="1"/>
      </tp>
      <tp t="s">
        <v>#N/A Requesting Data...3992123023</v>
        <stp/>
        <stp>BDP|2855561621561695302</stp>
        <tr r="CT1051" s="1"/>
      </tp>
      <tp t="s">
        <v>#N/A Requesting Data...3958731792</v>
        <stp/>
        <stp>BDP|7566891597845114434</stp>
        <tr r="CV179" s="1"/>
      </tp>
      <tp t="s">
        <v>#N/A Requesting Data...4109283315</v>
        <stp/>
        <stp>BDP|3715004458535338459</stp>
        <tr r="CV482" s="1"/>
      </tp>
      <tp t="s">
        <v>#N/A Requesting Data...3829265893</v>
        <stp/>
        <stp>BDP|3777850399065488062</stp>
        <tr r="CS259" s="1"/>
      </tp>
      <tp t="s">
        <v>#N/A N/A</v>
        <stp/>
        <stp>BDP|9532573491823932137</stp>
        <tr r="AS601" s="1"/>
      </tp>
      <tp t="s">
        <v>#N/A N/A</v>
        <stp/>
        <stp>BDP|3990274387986029809</stp>
        <tr r="AQ686" s="1"/>
      </tp>
      <tp t="s">
        <v>#N/A Requesting Data...4205956141</v>
        <stp/>
        <stp>BDP|2828321243425610769</stp>
        <tr r="CT453" s="1"/>
      </tp>
      <tp t="s">
        <v>#N/A Requesting Data...4211300774</v>
        <stp/>
        <stp>BDP|2721574732940812330</stp>
        <tr r="CT1162" s="1"/>
      </tp>
      <tp t="s">
        <v>#N/A N/A</v>
        <stp/>
        <stp>BDP|9966466130291630802</stp>
        <tr r="AQ741" s="1"/>
      </tp>
      <tp t="s">
        <v>#N/A N/A</v>
        <stp/>
        <stp>BDP|4934355505457142714</stp>
        <tr r="AQ575" s="1"/>
      </tp>
      <tp t="s">
        <v>#N/A N/A</v>
        <stp/>
        <stp>BDP|8604192228908799497</stp>
        <tr r="AR608" s="1"/>
      </tp>
      <tp t="s">
        <v>#N/A Requesting Data...3639703585</v>
        <stp/>
        <stp>BDP|6268206337016913654</stp>
        <tr r="CV251" s="1"/>
      </tp>
      <tp t="s">
        <v>#N/A Requesting Data...3817644950</v>
        <stp/>
        <stp>BDP|1326045725300331483</stp>
        <tr r="CV418" s="1"/>
      </tp>
      <tp t="s">
        <v>#N/A Requesting Data...4190342193</v>
        <stp/>
        <stp>BDP|5817780720272163583</stp>
        <tr r="CW200" s="1"/>
      </tp>
      <tp t="s">
        <v>#N/A Requesting Data...3684116912</v>
        <stp/>
        <stp>BDP|1974370347826215728</stp>
        <tr r="CS624" s="1"/>
      </tp>
      <tp t="s">
        <v>#N/A Requesting Data...3761164210</v>
        <stp/>
        <stp>BDP|7466087235696142515</stp>
        <tr r="CT59" s="1"/>
      </tp>
      <tp t="s">
        <v>#N/A N/A</v>
        <stp/>
        <stp>BDP|7213452208843411753</stp>
        <tr r="AS719" s="1"/>
      </tp>
      <tp t="s">
        <v>#N/A Requesting Data...4222716191</v>
        <stp/>
        <stp>BDP|5978359296791395979</stp>
        <tr r="CT1087" s="1"/>
      </tp>
      <tp t="s">
        <v>#N/A Requesting Data...3877676154</v>
        <stp/>
        <stp>BDP|6931000248816743386</stp>
        <tr r="CS1116" s="1"/>
      </tp>
      <tp t="s">
        <v>#N/A Requesting Data...4127653140</v>
        <stp/>
        <stp>BDP|3099511270343776585</stp>
        <tr r="CV853" s="1"/>
      </tp>
      <tp t="s">
        <v>#N/A Requesting Data...3936136592</v>
        <stp/>
        <stp>BDP|3496528607184881571</stp>
        <tr r="CU745" s="1"/>
      </tp>
      <tp t="s">
        <v>#N/A N/A</v>
        <stp/>
        <stp>BDP|4357669376252854053</stp>
        <tr r="AQ1177" s="1"/>
      </tp>
      <tp t="s">
        <v>#N/A Requesting Data...3822416815</v>
        <stp/>
        <stp>BDP|2947097101952661794</stp>
        <tr r="CS473" s="1"/>
      </tp>
      <tp t="s">
        <v>#N/A Requesting Data...4266969885</v>
        <stp/>
        <stp>BDP|4924667366374473739</stp>
        <tr r="CT71" s="1"/>
      </tp>
      <tp t="s">
        <v>#N/A Requesting Data...3990625315</v>
        <stp/>
        <stp>BDP|5337802088164512609</stp>
        <tr r="CU637" s="1"/>
      </tp>
      <tp t="s">
        <v>#N/A N/A</v>
        <stp/>
        <stp>BDP|3892215467196779671</stp>
        <tr r="AR132" s="1"/>
      </tp>
      <tp t="s">
        <v>#N/A Requesting Data...4025260729</v>
        <stp/>
        <stp>BDP|5949836976908465567</stp>
        <tr r="CS82" s="1"/>
      </tp>
      <tp t="s">
        <v>#N/A Requesting Data...3864737706</v>
        <stp/>
        <stp>BDP|6225390192968117360</stp>
        <tr r="CR232" s="1"/>
      </tp>
      <tp t="s">
        <v>#N/A Requesting Data...4178759956</v>
        <stp/>
        <stp>BDP|2528759992252477983</stp>
        <tr r="CT1108" s="1"/>
      </tp>
      <tp t="s">
        <v>#N/A N/A</v>
        <stp/>
        <stp>BDP|5433295852896903382</stp>
        <tr r="AQ426" s="1"/>
      </tp>
      <tp t="s">
        <v>#N/A Requesting Data...4006597958</v>
        <stp/>
        <stp>BDP|1163747656405418198</stp>
        <tr r="CS701" s="1"/>
      </tp>
      <tp t="s">
        <v>#N/A N/A</v>
        <stp/>
        <stp>BDP|7804615537913270624</stp>
        <tr r="AR264" s="1"/>
      </tp>
      <tp t="s">
        <v>#N/A Requesting Data...4028129203</v>
        <stp/>
        <stp>BDP|3476153458368302849</stp>
        <tr r="CW1151" s="1"/>
      </tp>
      <tp t="s">
        <v>#N/A N/A</v>
        <stp/>
        <stp>BDP|7910199353552568685</stp>
        <tr r="AQ783" s="1"/>
      </tp>
      <tp t="s">
        <v>#N/A N/A</v>
        <stp/>
        <stp>BDP|9232271602735872913</stp>
        <tr r="AQ172" s="1"/>
      </tp>
      <tp t="s">
        <v>#N/A Requesting Data...4122913178</v>
        <stp/>
        <stp>BDP|7332594490369507517</stp>
        <tr r="CU655" s="1"/>
      </tp>
      <tp t="s">
        <v>#N/A N/A</v>
        <stp/>
        <stp>BDP|2537137536226718194</stp>
        <tr r="AQ51" s="1"/>
      </tp>
      <tp t="s">
        <v>#N/A Requesting Data...3926639681</v>
        <stp/>
        <stp>BDP|6259690649525553697</stp>
        <tr r="CR429" s="1"/>
      </tp>
      <tp t="s">
        <v>#N/A Requesting Data...4257209843</v>
        <stp/>
        <stp>BDP|7729446309337600325</stp>
        <tr r="CR372" s="1"/>
      </tp>
      <tp t="s">
        <v>#N/A Requesting Data...4200651905</v>
        <stp/>
        <stp>BDP|8844075779308827005</stp>
        <tr r="CS293" s="1"/>
      </tp>
      <tp t="s">
        <v>#N/A Requesting Data...4085697158</v>
        <stp/>
        <stp>BDP|7399436405191931528</stp>
        <tr r="CW452" s="1"/>
      </tp>
      <tp t="s">
        <v>#N/A Requesting Data...4207957885</v>
        <stp/>
        <stp>BDP|7209029848240546438</stp>
        <tr r="CV732" s="1"/>
      </tp>
      <tp t="s">
        <v>#N/A N/A</v>
        <stp/>
        <stp>BDP|7265311729672139355</stp>
        <tr r="AR806" s="1"/>
      </tp>
      <tp t="s">
        <v>#N/A N/A</v>
        <stp/>
        <stp>BDP|9016855999168452767</stp>
        <tr r="AR866" s="1"/>
      </tp>
      <tp t="s">
        <v>#N/A N/A</v>
        <stp/>
        <stp>BDP|8387198391601246674</stp>
        <tr r="AQ229" s="1"/>
      </tp>
      <tp t="s">
        <v>#N/A Requesting Data...4087441407</v>
        <stp/>
        <stp>BDP|5590745949445284459</stp>
        <tr r="CW1098" s="1"/>
      </tp>
      <tp t="s">
        <v>#N/A Requesting Data...4283208396</v>
        <stp/>
        <stp>BDP|8071243413744198893</stp>
        <tr r="CR214" s="1"/>
      </tp>
      <tp t="s">
        <v>#N/A Requesting Data...4029174989</v>
        <stp/>
        <stp>BDP|4915027403724482732</stp>
        <tr r="CW868" s="1"/>
      </tp>
      <tp t="s">
        <v>#N/A N/A</v>
        <stp/>
        <stp>BDP|6462086909033831228</stp>
        <tr r="AR573" s="1"/>
      </tp>
      <tp t="s">
        <v>#N/A Requesting Data...4080734759</v>
        <stp/>
        <stp>BDP|3116849433107951806</stp>
        <tr r="CU681" s="1"/>
      </tp>
      <tp t="s">
        <v>#N/A Requesting Data...4279243342</v>
        <stp/>
        <stp>BDP|2298635276127905317</stp>
        <tr r="CT1071" s="1"/>
      </tp>
      <tp t="s">
        <v>#N/A Requesting Data...4103219525</v>
        <stp/>
        <stp>BDP|6141718668687770707</stp>
        <tr r="CU596" s="1"/>
      </tp>
      <tp t="s">
        <v>#N/A Requesting Data...4079505383</v>
        <stp/>
        <stp>BDP|2996197161291617380</stp>
        <tr r="CW620" s="1"/>
      </tp>
      <tp t="s">
        <v>#N/A N/A</v>
        <stp/>
        <stp>BDP|8664922534327791281</stp>
        <tr r="AQ531" s="1"/>
      </tp>
      <tp t="s">
        <v>#N/A N/A</v>
        <stp/>
        <stp>BDP|1860769522097416470</stp>
        <tr r="AQ481" s="1"/>
      </tp>
      <tp t="s">
        <v>#N/A Requesting Data...4285884758</v>
        <stp/>
        <stp>BDP|5913872197794707715</stp>
        <tr r="CU986" s="1"/>
      </tp>
      <tp t="s">
        <v>#N/A Requesting Data...4161245203</v>
        <stp/>
        <stp>BDP|1479417319726767541</stp>
        <tr r="CS602" s="1"/>
      </tp>
      <tp t="s">
        <v>#N/A Requesting Data...4078672112</v>
        <stp/>
        <stp>BDP|3301244050567075485</stp>
        <tr r="CS1094" s="1"/>
      </tp>
      <tp t="s">
        <v>#N/A N/A</v>
        <stp/>
        <stp>BDP|6189669002830383794</stp>
        <tr r="AQ618" s="1"/>
      </tp>
      <tp t="s">
        <v>#N/A N/A</v>
        <stp/>
        <stp>BDP|9365032975429238087</stp>
        <tr r="AS355" s="1"/>
      </tp>
      <tp t="s">
        <v>#N/A N/A</v>
        <stp/>
        <stp>BDP|8751116411546845905</stp>
        <tr r="AR347" s="1"/>
      </tp>
      <tp t="s">
        <v>#N/A N/A</v>
        <stp/>
        <stp>BDP|9724342065172933904</stp>
        <tr r="AS990" s="1"/>
      </tp>
      <tp t="s">
        <v>#N/A Requesting Data...4112941736</v>
        <stp/>
        <stp>BDP|1931128618120710682</stp>
        <tr r="CS916" s="1"/>
      </tp>
      <tp t="s">
        <v>#N/A Requesting Data...4258231872</v>
        <stp/>
        <stp>BDP|7372678468185412546</stp>
        <tr r="CW938" s="1"/>
      </tp>
      <tp t="s">
        <v>#N/A N/A</v>
        <stp/>
        <stp>BDP|7989628467553255329</stp>
        <tr r="AR627" s="1"/>
      </tp>
      <tp t="s">
        <v>#N/A N/A</v>
        <stp/>
        <stp>BDP|5328025323948976871</stp>
        <tr r="AS874" s="1"/>
      </tp>
      <tp t="s">
        <v>#N/A Requesting Data...4148459828</v>
        <stp/>
        <stp>BDP|2735793790159021228</stp>
        <tr r="CR1141" s="1"/>
      </tp>
      <tp t="s">
        <v>#N/A Requesting Data...4136909318</v>
        <stp/>
        <stp>BDP|2138433458187535338</stp>
        <tr r="CS177" s="1"/>
      </tp>
      <tp t="s">
        <v>#N/A Requesting Data...4287660349</v>
        <stp/>
        <stp>BDP|7651931947989765494</stp>
        <tr r="CW26" s="1"/>
      </tp>
      <tp t="s">
        <v>#N/A Requesting Data...4081138712</v>
        <stp/>
        <stp>BDP|8583985075437055643</stp>
        <tr r="CU167" s="1"/>
      </tp>
      <tp t="s">
        <v>#N/A Requesting Data...4050688471</v>
        <stp/>
        <stp>BDP|6570016251367853318</stp>
        <tr r="CS1158" s="1"/>
      </tp>
      <tp t="s">
        <v>#N/A Requesting Data...4086526110</v>
        <stp/>
        <stp>BDP|8512259388214027147</stp>
        <tr r="CW1008" s="1"/>
      </tp>
      <tp t="s">
        <v>#N/A N/A</v>
        <stp/>
        <stp>BDP|5076130816583994104</stp>
        <tr r="AS79" s="1"/>
      </tp>
      <tp t="s">
        <v>#N/A N/A</v>
        <stp/>
        <stp>BDP|5980552655157541500</stp>
        <tr r="AQ729" s="1"/>
      </tp>
      <tp t="s">
        <v>#N/A N/A</v>
        <stp/>
        <stp>BDP|6805281436991802127</stp>
        <tr r="AS130" s="1"/>
      </tp>
      <tp t="s">
        <v>#N/A Requesting Data...4288413890</v>
        <stp/>
        <stp>BDP|8723932379609320825</stp>
        <tr r="CV298" s="1"/>
      </tp>
      <tp t="s">
        <v>#N/A N/A</v>
        <stp/>
        <stp>BDP|7365382605645609643</stp>
        <tr r="AQ989" s="1"/>
      </tp>
      <tp t="s">
        <v>#N/A Requesting Data...4102425749</v>
        <stp/>
        <stp>BDP|1610899869899204180</stp>
        <tr r="CV939" s="1"/>
      </tp>
      <tp t="s">
        <v>#N/A Requesting Data...4108693303</v>
        <stp/>
        <stp>BDP|1766231649419458956</stp>
        <tr r="CW247" s="1"/>
      </tp>
      <tp t="s">
        <v>#N/A N/A</v>
        <stp/>
        <stp>BDP|6104555750266827706</stp>
        <tr r="AR464" s="1"/>
      </tp>
      <tp t="s">
        <v>#N/A Requesting Data...4177358516</v>
        <stp/>
        <stp>BDP|4148701878311321263</stp>
        <tr r="CU1177" s="1"/>
      </tp>
      <tp t="s">
        <v>#N/A Requesting Data...4247528588</v>
        <stp/>
        <stp>BDP|3164592222250298349</stp>
        <tr r="CU1015" s="1"/>
      </tp>
      <tp t="s">
        <v>#N/A Requesting Data...4154253205</v>
        <stp/>
        <stp>BDP|4250005650204882273</stp>
        <tr r="CT135" s="1"/>
      </tp>
      <tp t="s">
        <v>#N/A N/A</v>
        <stp/>
        <stp>BDP|6287097576522341437</stp>
        <tr r="AR698" s="1"/>
      </tp>
      <tp t="s">
        <v>#N/A Requesting Data...4267697683</v>
        <stp/>
        <stp>BDP|6010411605931107480</stp>
        <tr r="CV1060" s="1"/>
      </tp>
      <tp t="s">
        <v>#N/A Requesting Data...4155488946</v>
        <stp/>
        <stp>BDP|2713233840931125281</stp>
        <tr r="CS723" s="1"/>
      </tp>
      <tp t="s">
        <v>#N/A Requesting Data...4200987754</v>
        <stp/>
        <stp>BDP|6157769095388854771</stp>
        <tr r="CU729" s="1"/>
      </tp>
      <tp t="s">
        <v>#N/A N/A</v>
        <stp/>
        <stp>BDP|7585592300504258130</stp>
        <tr r="AS963" s="1"/>
      </tp>
      <tp t="s">
        <v>#N/A N/A</v>
        <stp/>
        <stp>BDP|6079261933608856808</stp>
        <tr r="AS224" s="1"/>
      </tp>
      <tp t="s">
        <v>#N/A Requesting Data...4292693962</v>
        <stp/>
        <stp>BDP|3814815663878046275</stp>
        <tr r="CS753" s="1"/>
      </tp>
      <tp t="s">
        <v>#N/A Requesting Data...4287353452</v>
        <stp/>
        <stp>BDP|8801699433763952967</stp>
        <tr r="CT458" s="1"/>
      </tp>
      <tp t="s">
        <v>#N/A Requesting Data...4272613724</v>
        <stp/>
        <stp>BDP|8824793701971868952</stp>
        <tr r="CS91" s="1"/>
      </tp>
      <tp t="s">
        <v>#N/A Requesting Data...4287510443</v>
        <stp/>
        <stp>BDP|9839676571458799747</stp>
        <tr r="CW652" s="1"/>
      </tp>
      <tp t="s">
        <v>#N/A Requesting Data...4234086904</v>
        <stp/>
        <stp>BDP|7357586977951849390</stp>
        <tr r="CU828" s="1"/>
      </tp>
      <tp t="s">
        <v>#N/A N/A</v>
        <stp/>
        <stp>BDP|8206124389641602723</stp>
        <tr r="AQ235" s="1"/>
      </tp>
      <tp t="s">
        <v>#N/A Requesting Data...4242006147</v>
        <stp/>
        <stp>BDP|5586754048299385866</stp>
        <tr r="CV405" s="1"/>
      </tp>
      <tp t="s">
        <v>#N/A N/A</v>
        <stp/>
        <stp>BDP|5656698823706984085</stp>
        <tr r="AS779" s="1"/>
      </tp>
      <tp t="s">
        <v>#N/A Requesting Data...4288872772</v>
        <stp/>
        <stp>BDP|5209193490562660806</stp>
        <tr r="CU1142" s="1"/>
      </tp>
      <tp t="s">
        <v>#N/A Requesting Data...3278569208</v>
        <stp/>
        <stp>BDP|1115949926968294531</stp>
        <tr r="CU939" s="1"/>
      </tp>
      <tp t="s">
        <v>#N/A N/A</v>
        <stp/>
        <stp>BDP|1409532357345698340</stp>
        <tr r="AR258" s="1"/>
      </tp>
      <tp t="s">
        <v>#N/A Requesting Data...2749321709</v>
        <stp/>
        <stp>BDP|6304374875617386201</stp>
        <tr r="CU858" s="1"/>
      </tp>
      <tp t="s">
        <v>#N/A Requesting Data...4291574876</v>
        <stp/>
        <stp>BDP|3488700102137628421</stp>
        <tr r="CR948" s="1"/>
      </tp>
      <tp t="s">
        <v>#N/A Requesting Data...1955945402</v>
        <stp/>
        <stp>BDP|3302923443598732178</stp>
        <tr r="CW822" s="1"/>
      </tp>
      <tp t="s">
        <v>#N/A Requesting Data...3014245559</v>
        <stp/>
        <stp>BDP|2536219751761429333</stp>
        <tr r="CT101" s="1"/>
      </tp>
      <tp t="s">
        <v>#N/A N/A</v>
        <stp/>
        <stp>BDP|2624322003963304566</stp>
        <tr r="AS740" s="1"/>
      </tp>
      <tp t="s">
        <v>#N/A Requesting Data...1502684784</v>
        <stp/>
        <stp>BDP|6310695753363369180</stp>
        <tr r="CS551" s="1"/>
      </tp>
      <tp t="s">
        <v>#N/A N/A</v>
        <stp/>
        <stp>BDP|8757914556794326714</stp>
        <tr r="AR280" s="1"/>
      </tp>
      <tp t="s">
        <v>#N/A Requesting Data...3486349356</v>
        <stp/>
        <stp>BDP|6194949683241703131</stp>
        <tr r="CR190" s="1"/>
      </tp>
      <tp t="s">
        <v>#N/A Requesting Data...1245498457</v>
        <stp/>
        <stp>BDP|6720263342311832693</stp>
        <tr r="CS193" s="1"/>
      </tp>
      <tp t="s">
        <v>#N/A Requesting Data...4074254679</v>
        <stp/>
        <stp>BDP|5005017624587618715</stp>
        <tr r="CV1137" s="1"/>
      </tp>
      <tp t="s">
        <v>#N/A N/A</v>
        <stp/>
        <stp>BDP|1166158529961738482</stp>
        <tr r="AS746" s="1"/>
      </tp>
      <tp t="s">
        <v>#N/A N/A</v>
        <stp/>
        <stp>BDP|9317076847979679360</stp>
        <tr r="AQ577" s="1"/>
      </tp>
      <tp t="s">
        <v>#N/A N/A</v>
        <stp/>
        <stp>BDP|6284817796827678708</stp>
        <tr r="AR550" s="1"/>
      </tp>
      <tp t="s">
        <v>#N/A Requesting Data...3895896878</v>
        <stp/>
        <stp>BDP|9357238747209471103</stp>
        <tr r="CU303" s="1"/>
      </tp>
      <tp t="s">
        <v>#N/A Requesting Data...3053570109</v>
        <stp/>
        <stp>BDP|5897684205795598139</stp>
        <tr r="CW866" s="1"/>
      </tp>
      <tp t="s">
        <v>#N/A N/A</v>
        <stp/>
        <stp>BDP|3874059859413081278</stp>
        <tr r="AQ489" s="1"/>
      </tp>
      <tp t="s">
        <v>#N/A Requesting Data...1060729128</v>
        <stp/>
        <stp>BDP|5909163451932935443</stp>
        <tr r="CV1116" s="1"/>
      </tp>
      <tp t="s">
        <v>#N/A N/A</v>
        <stp/>
        <stp>BDP|4752298308029046854</stp>
        <tr r="AS1110" s="1"/>
      </tp>
      <tp t="s">
        <v>#N/A N/A</v>
        <stp/>
        <stp>BDP|5729345141587969289</stp>
        <tr r="AQ671" s="1"/>
      </tp>
      <tp t="s">
        <v>#N/A N/A</v>
        <stp/>
        <stp>BDP|6265420250735583565</stp>
        <tr r="AR587" s="1"/>
      </tp>
      <tp t="s">
        <v>#N/A Requesting Data...936279915</v>
        <stp/>
        <stp>BDP|2641311534871370436</stp>
        <tr r="CR965" s="1"/>
      </tp>
      <tp t="s">
        <v>#N/A Requesting Data...3097629447</v>
        <stp/>
        <stp>BDP|1879430174817446284</stp>
        <tr r="CR435" s="1"/>
      </tp>
      <tp t="s">
        <v>#N/A N/A</v>
        <stp/>
        <stp>BDP|8177241883185402016</stp>
        <tr r="AR157" s="1"/>
      </tp>
      <tp t="s">
        <v>#N/A N/A</v>
        <stp/>
        <stp>BDP|6599667260909842882</stp>
        <tr r="AR207" s="1"/>
      </tp>
      <tp t="s">
        <v>#N/A Requesting Data...711303140</v>
        <stp/>
        <stp>BDP|8723036142128354363</stp>
        <tr r="CV240" s="1"/>
      </tp>
      <tp t="s">
        <v>#N/A Requesting Data...3065858722</v>
        <stp/>
        <stp>BDP|3128231851116284528</stp>
        <tr r="CT72" s="1"/>
      </tp>
      <tp t="s">
        <v>#N/A N/A</v>
        <stp/>
        <stp>BDP|5539341276036053043</stp>
        <tr r="AS209" s="1"/>
      </tp>
      <tp t="s">
        <v>#N/A N/A</v>
        <stp/>
        <stp>BDP|5708832370635349847</stp>
        <tr r="AR869" s="1"/>
      </tp>
      <tp t="s">
        <v>#N/A N/A</v>
        <stp/>
        <stp>BDP|4541152263836414277</stp>
        <tr r="AS864" s="1"/>
      </tp>
      <tp t="s">
        <v>#N/A Requesting Data...883728624</v>
        <stp/>
        <stp>BDP|5668275910171730069</stp>
        <tr r="CR485" s="1"/>
      </tp>
      <tp t="s">
        <v>#N/A Requesting Data...3531312683</v>
        <stp/>
        <stp>BDP|7391849453829344474</stp>
        <tr r="CW876" s="1"/>
      </tp>
      <tp t="s">
        <v>#N/A Requesting Data...765660536</v>
        <stp/>
        <stp>BDP|3443919526377129824</stp>
        <tr r="CR208" s="1"/>
      </tp>
      <tp t="s">
        <v>#N/A N/A</v>
        <stp/>
        <stp>BDP|3116402110964082518</stp>
        <tr r="AS1180" s="1"/>
      </tp>
      <tp t="s">
        <v>#N/A Requesting Data...2465229501</v>
        <stp/>
        <stp>BDP|4601530741585313778</stp>
        <tr r="CS687" s="1"/>
      </tp>
      <tp t="s">
        <v>#N/A Requesting Data...1783257314</v>
        <stp/>
        <stp>BDP|1355751624724356719</stp>
        <tr r="CS272" s="1"/>
      </tp>
      <tp t="s">
        <v>#N/A N/A</v>
        <stp/>
        <stp>BDP|2830324739180418578</stp>
        <tr r="AQ149" s="1"/>
      </tp>
      <tp t="s">
        <v>#N/A Requesting Data...1605976160</v>
        <stp/>
        <stp>BDP|9252660666849404763</stp>
        <tr r="CV702" s="1"/>
      </tp>
      <tp t="s">
        <v>#N/A Requesting Data...2451929494</v>
        <stp/>
        <stp>BDP|6191925192583708267</stp>
        <tr r="CW1026" s="1"/>
      </tp>
      <tp t="s">
        <v>#N/A Requesting Data...2386710026</v>
        <stp/>
        <stp>BDP|4398153055333518466</stp>
        <tr r="CS759" s="1"/>
      </tp>
      <tp t="s">
        <v>#N/A N/A</v>
        <stp/>
        <stp>BDP|2394842850498239052</stp>
        <tr r="AS619" s="1"/>
      </tp>
      <tp t="s">
        <v>#N/A Requesting Data...2648576949</v>
        <stp/>
        <stp>BDP|5625596041915946678</stp>
        <tr r="CR359" s="1"/>
      </tp>
      <tp t="s">
        <v>#N/A N/A</v>
        <stp/>
        <stp>BDP|5446431571112543333</stp>
        <tr r="AS572" s="1"/>
      </tp>
      <tp t="s">
        <v>#N/A Requesting Data...3126261474</v>
        <stp/>
        <stp>BDP|5935360663796548193</stp>
        <tr r="CT881" s="1"/>
      </tp>
      <tp t="s">
        <v>#N/A N/A</v>
        <stp/>
        <stp>BDP|7437945096628726811</stp>
        <tr r="AQ894" s="1"/>
      </tp>
      <tp t="s">
        <v>#N/A N/A</v>
        <stp/>
        <stp>BDP|1539107342514121760</stp>
        <tr r="AQ690" s="1"/>
      </tp>
      <tp t="s">
        <v>#N/A Requesting Data...2236541113</v>
        <stp/>
        <stp>BDP|3953310826763846665</stp>
        <tr r="CV981" s="1"/>
      </tp>
      <tp t="s">
        <v>#N/A Requesting Data...3386631377</v>
        <stp/>
        <stp>BDP|9738241822088958685</stp>
        <tr r="CU223" s="1"/>
      </tp>
      <tp t="s">
        <v>#N/A Requesting Data...1586715347</v>
        <stp/>
        <stp>BDP|1503770970074269203</stp>
        <tr r="CU486" s="1"/>
      </tp>
      <tp t="s">
        <v>#N/A N/A</v>
        <stp/>
        <stp>BDP|7652623711235659234</stp>
        <tr r="AR142" s="1"/>
      </tp>
      <tp t="s">
        <v>#N/A N/A</v>
        <stp/>
        <stp>BDP|1656235907584056027</stp>
        <tr r="AR533" s="1"/>
      </tp>
      <tp t="s">
        <v>#N/A N/A</v>
        <stp/>
        <stp>BDP|7384240167373643768</stp>
        <tr r="AS889" s="1"/>
      </tp>
      <tp t="s">
        <v>#N/A Requesting Data...3049562147</v>
        <stp/>
        <stp>BDP|1024188490699091782</stp>
        <tr r="CS1141" s="1"/>
      </tp>
      <tp t="s">
        <v>#N/A N/A</v>
        <stp/>
        <stp>BDP|2630052371351553371</stp>
        <tr r="AR30" s="1"/>
      </tp>
      <tp t="s">
        <v>#N/A Requesting Data...3448945316</v>
        <stp/>
        <stp>BDP|4026257363050766715</stp>
        <tr r="CS266" s="1"/>
      </tp>
      <tp t="s">
        <v>#N/A Requesting Data...3715137308</v>
        <stp/>
        <stp>BDP|3592676447684097256</stp>
        <tr r="CT438" s="1"/>
      </tp>
      <tp t="s">
        <v>#N/A Requesting Data...3753511881</v>
        <stp/>
        <stp>BDP|4022374329183990167</stp>
        <tr r="CV930" s="1"/>
      </tp>
      <tp t="s">
        <v>#N/A Requesting Data...3807321477</v>
        <stp/>
        <stp>BDP|1820145558502435019</stp>
        <tr r="CW1182" s="1"/>
      </tp>
      <tp t="s">
        <v>#N/A Requesting Data...1613993675</v>
        <stp/>
        <stp>BDP|9648628421109733336</stp>
        <tr r="CT161" s="1"/>
      </tp>
      <tp t="s">
        <v>#N/A Requesting Data...1832524529</v>
        <stp/>
        <stp>BDP|7632402153922625320</stp>
        <tr r="CU689" s="1"/>
      </tp>
      <tp t="s">
        <v>#N/A Requesting Data...3963229739</v>
        <stp/>
        <stp>BDP|7294574273393552121</stp>
        <tr r="CV1081" s="1"/>
      </tp>
      <tp t="s">
        <v>#N/A N/A</v>
        <stp/>
        <stp>BDP|2287467314220662076</stp>
        <tr r="AS479" s="1"/>
      </tp>
      <tp t="s">
        <v>#N/A Requesting Data...2673034176</v>
        <stp/>
        <stp>BDP|6716184779141084670</stp>
        <tr r="CV931" s="1"/>
      </tp>
      <tp t="s">
        <v>#N/A Requesting Data...2086051038</v>
        <stp/>
        <stp>BDP|6838540481528491483</stp>
        <tr r="CS975" s="1"/>
      </tp>
      <tp t="s">
        <v>#N/A N/A</v>
        <stp/>
        <stp>BDP|2158650134183798361</stp>
        <tr r="AQ683" s="1"/>
      </tp>
      <tp t="s">
        <v>#N/A N/A</v>
        <stp/>
        <stp>BDP|9615853743002494055</stp>
        <tr r="AS132" s="1"/>
      </tp>
      <tp t="s">
        <v>#N/A Requesting Data...1011966479</v>
        <stp/>
        <stp>BDP|8313120555009065259</stp>
        <tr r="CW430" s="1"/>
      </tp>
      <tp t="s">
        <v>#N/A N/A</v>
        <stp/>
        <stp>BDP|1473711116569711953</stp>
        <tr r="AS308" s="1"/>
      </tp>
      <tp t="s">
        <v>#N/A Requesting Data...1509969200</v>
        <stp/>
        <stp>BDP|8747172760479812192</stp>
        <tr r="CV281" s="1"/>
      </tp>
      <tp t="s">
        <v>#N/A Requesting Data...1856341895</v>
        <stp/>
        <stp>BDP|5804217303845361588</stp>
        <tr r="CT1047" s="1"/>
      </tp>
      <tp t="s">
        <v>#N/A Requesting Data...3858452029</v>
        <stp/>
        <stp>BDP|9971780489305816414</stp>
        <tr r="CV523" s="1"/>
      </tp>
      <tp t="s">
        <v>#N/A Requesting Data...3389601908</v>
        <stp/>
        <stp>BDP|3283088740381849137</stp>
        <tr r="CW369" s="1"/>
      </tp>
      <tp t="s">
        <v>#N/A N/A</v>
        <stp/>
        <stp>BDP|5851047116475336685</stp>
        <tr r="AQ467" s="1"/>
      </tp>
      <tp t="s">
        <v>#N/A N/A</v>
        <stp/>
        <stp>BDP|6310455166692916180</stp>
        <tr r="AR1203" s="1"/>
      </tp>
      <tp t="s">
        <v>#N/A N/A</v>
        <stp/>
        <stp>BDP|6778045233220346227</stp>
        <tr r="AS968" s="1"/>
      </tp>
      <tp t="s">
        <v>#N/A Requesting Data...2267506985</v>
        <stp/>
        <stp>BDP|1469417843626166064</stp>
        <tr r="CU1148" s="1"/>
      </tp>
      <tp t="s">
        <v>#N/A Requesting Data...1269367961</v>
        <stp/>
        <stp>BDP|4489039376131740571</stp>
        <tr r="CT236" s="1"/>
      </tp>
      <tp t="s">
        <v>#N/A Requesting Data...1951021691</v>
        <stp/>
        <stp>BDP|8236209720746691950</stp>
        <tr r="CU406" s="1"/>
      </tp>
      <tp t="s">
        <v>#N/A Requesting Data...1824435297</v>
        <stp/>
        <stp>BDP|2506143443295168523</stp>
        <tr r="CW536" s="1"/>
      </tp>
      <tp t="s">
        <v>#N/A Requesting Data...2481191605</v>
        <stp/>
        <stp>BDP|3515066828317979134</stp>
        <tr r="CU118" s="1"/>
      </tp>
      <tp t="s">
        <v>#N/A N/A</v>
        <stp/>
        <stp>BDP|8257434461385063813</stp>
        <tr r="AS711" s="1"/>
      </tp>
      <tp t="s">
        <v>#N/A Requesting Data...1677018461</v>
        <stp/>
        <stp>BDP|1732139944447568431</stp>
        <tr r="CV262" s="1"/>
      </tp>
      <tp t="s">
        <v>#N/A Requesting Data...3471373387</v>
        <stp/>
        <stp>BDP|6863168511226133786</stp>
        <tr r="CV326" s="1"/>
      </tp>
      <tp t="s">
        <v>#N/A Requesting Data...2977677237</v>
        <stp/>
        <stp>BDP|6211846073576026839</stp>
        <tr r="CU323" s="1"/>
      </tp>
      <tp t="s">
        <v>#N/A N/A</v>
        <stp/>
        <stp>BDP|5191880668709400535</stp>
        <tr r="AR659" s="1"/>
      </tp>
      <tp t="s">
        <v>#N/A Requesting Data...3270966020</v>
        <stp/>
        <stp>BDP|1442031501133983591</stp>
        <tr r="CS61" s="1"/>
      </tp>
      <tp t="s">
        <v>#N/A Requesting Data...1155285167</v>
        <stp/>
        <stp>BDP|7477260331842328360</stp>
        <tr r="CS57" s="1"/>
      </tp>
      <tp t="s">
        <v>#N/A N/A</v>
        <stp/>
        <stp>BDP|5184387608723641210</stp>
        <tr r="AR519" s="1"/>
      </tp>
      <tp t="s">
        <v>#N/A N/A</v>
        <stp/>
        <stp>BDP|3045704641593210458</stp>
        <tr r="AS120" s="1"/>
      </tp>
      <tp t="s">
        <v>#N/A N/A</v>
        <stp/>
        <stp>BDP|5297555552374700640</stp>
        <tr r="AQ924" s="1"/>
      </tp>
      <tp t="s">
        <v>#N/A N/A</v>
        <stp/>
        <stp>BDP|2655893219835304931</stp>
        <tr r="AQ749" s="1"/>
      </tp>
      <tp t="s">
        <v>#N/A N/A</v>
        <stp/>
        <stp>BDP|1569452806201975392</stp>
        <tr r="AQ579" s="1"/>
      </tp>
      <tp t="s">
        <v>#N/A Requesting Data...2641689882</v>
        <stp/>
        <stp>BDP|1695693401333842308</stp>
        <tr r="CW276" s="1"/>
      </tp>
      <tp t="s">
        <v>#N/A Requesting Data...3131402673</v>
        <stp/>
        <stp>BDP|4610033215617729511</stp>
        <tr r="CT358" s="1"/>
      </tp>
      <tp t="s">
        <v>#N/A N/A</v>
        <stp/>
        <stp>BDP|4063342126000609223</stp>
        <tr r="AQ37" s="1"/>
      </tp>
      <tp t="s">
        <v>#N/A Requesting Data...1683003320</v>
        <stp/>
        <stp>BDP|6797285309880303332</stp>
        <tr r="CV372" s="1"/>
      </tp>
      <tp t="s">
        <v>#N/A Requesting Data...1339040141</v>
        <stp/>
        <stp>BDP|3360440437697236445</stp>
        <tr r="CU974" s="1"/>
      </tp>
      <tp t="s">
        <v>#N/A Requesting Data...2961942157</v>
        <stp/>
        <stp>BDP|9395145540363735875</stp>
        <tr r="CR231" s="1"/>
      </tp>
      <tp t="s">
        <v>#N/A Requesting Data...2731869180</v>
        <stp/>
        <stp>BDP|5689439566873662326</stp>
        <tr r="CW800" s="1"/>
      </tp>
      <tp t="s">
        <v>#N/A Requesting Data...3348172684</v>
        <stp/>
        <stp>BDP|4550011806575393660</stp>
        <tr r="CV55" s="1"/>
      </tp>
      <tp t="s">
        <v>#N/A N/A</v>
        <stp/>
        <stp>BDP|5851259357104937145</stp>
        <tr r="AS501" s="1"/>
      </tp>
      <tp t="s">
        <v>#N/A Requesting Data...1736000925</v>
        <stp/>
        <stp>BDP|1116362504926150355</stp>
        <tr r="CV1142" s="1"/>
      </tp>
      <tp t="s">
        <v>#N/A Requesting Data...4004459554</v>
        <stp/>
        <stp>BDP|6316130127460383237</stp>
        <tr r="CS1185" s="1"/>
      </tp>
      <tp t="s">
        <v>#N/A Requesting Data...3606309499</v>
        <stp/>
        <stp>BDP|8502318867552660821</stp>
        <tr r="CW1196" s="1"/>
      </tp>
      <tp t="s">
        <v>#N/A Requesting Data...3055628920</v>
        <stp/>
        <stp>BDP|1954269507680971467</stp>
        <tr r="CS423" s="1"/>
      </tp>
      <tp t="s">
        <v>#N/A N/A</v>
        <stp/>
        <stp>BDP|5771255118908431995</stp>
        <tr r="AQ323" s="1"/>
      </tp>
      <tp t="s">
        <v>#N/A Requesting Data...2712943309</v>
        <stp/>
        <stp>BDP|8861037539469680530</stp>
        <tr r="CU427" s="1"/>
      </tp>
      <tp t="s">
        <v>#N/A Requesting Data...3325864559</v>
        <stp/>
        <stp>BDP|1045787422803524086</stp>
        <tr r="CR300" s="1"/>
      </tp>
      <tp t="s">
        <v>#N/A Requesting Data...2549001918</v>
        <stp/>
        <stp>BDP|9456556884291692247</stp>
        <tr r="CT315" s="1"/>
      </tp>
      <tp t="s">
        <v>#N/A Requesting Data...3828646871</v>
        <stp/>
        <stp>BDP|7611267060371720508</stp>
        <tr r="CV1088" s="1"/>
      </tp>
      <tp t="s">
        <v>#N/A Requesting Data...3097128695</v>
        <stp/>
        <stp>BDP|4164413011100380652</stp>
        <tr r="CS1030" s="1"/>
      </tp>
      <tp t="s">
        <v>#N/A Requesting Data...2916234636</v>
        <stp/>
        <stp>BDP|2775276038251986565</stp>
        <tr r="CU898" s="1"/>
      </tp>
      <tp t="s">
        <v>#N/A Requesting Data...1485330683</v>
        <stp/>
        <stp>BDP|7873592744310076120</stp>
        <tr r="CR1087" s="1"/>
      </tp>
      <tp t="s">
        <v>#N/A Requesting Data...1176317181</v>
        <stp/>
        <stp>BDP|7992117018452196263</stp>
        <tr r="CR93" s="1"/>
      </tp>
      <tp t="s">
        <v>#N/A Requesting Data...3086739561</v>
        <stp/>
        <stp>BDP|1883649838607668451</stp>
        <tr r="CW790" s="1"/>
      </tp>
      <tp t="s">
        <v>#N/A Requesting Data...3188886410</v>
        <stp/>
        <stp>BDP|5407972314632777871</stp>
        <tr r="CS1073" s="1"/>
      </tp>
      <tp t="s">
        <v>#N/A N/A</v>
        <stp/>
        <stp>BDP|3351916762319756200</stp>
        <tr r="AR150" s="1"/>
      </tp>
      <tp t="s">
        <v>#N/A Requesting Data...3137180022</v>
        <stp/>
        <stp>BDP|8971713625133208980</stp>
        <tr r="CS117" s="1"/>
      </tp>
      <tp t="s">
        <v>#N/A N/A</v>
        <stp/>
        <stp>BDP|2721734741302034420</stp>
        <tr r="AS1080" s="1"/>
      </tp>
      <tp t="s">
        <v>#N/A N/A</v>
        <stp/>
        <stp>BDP|6179704032305217067</stp>
        <tr r="AS794" s="1"/>
      </tp>
      <tp t="s">
        <v>#N/A Requesting Data...1696571900</v>
        <stp/>
        <stp>BDP|4968571304765795390</stp>
        <tr r="CV509" s="1"/>
      </tp>
      <tp t="s">
        <v>#N/A N/A</v>
        <stp/>
        <stp>BDP|1193900882964119369</stp>
        <tr r="AR899" s="1"/>
      </tp>
      <tp t="s">
        <v>#N/A Requesting Data...3769088066</v>
        <stp/>
        <stp>BDP|2896483327514565761</stp>
        <tr r="CS361" s="1"/>
      </tp>
      <tp t="s">
        <v>#N/A Requesting Data...3239019210</v>
        <stp/>
        <stp>BDP|2881464109196060733</stp>
        <tr r="CU1175" s="1"/>
      </tp>
      <tp t="s">
        <v>#N/A Requesting Data...2177721355</v>
        <stp/>
        <stp>BDP|1360765861706395136</stp>
        <tr r="CS927" s="1"/>
      </tp>
      <tp t="s">
        <v>#N/A N/A</v>
        <stp/>
        <stp>BDP|9432205180137649369</stp>
        <tr r="AR1188" s="1"/>
      </tp>
      <tp t="s">
        <v>#N/A Requesting Data...1616592596</v>
        <stp/>
        <stp>BDP|1839389280638048544</stp>
        <tr r="CW1092" s="1"/>
      </tp>
      <tp t="s">
        <v>#N/A Requesting Data...2364130538</v>
        <stp/>
        <stp>BDP|3763315406745181252</stp>
        <tr r="CW1110" s="1"/>
      </tp>
      <tp t="s">
        <v>#N/A Requesting Data...2752951367</v>
        <stp/>
        <stp>BDP|8020289695837943306</stp>
        <tr r="CV327" s="1"/>
      </tp>
      <tp t="s">
        <v>#N/A Requesting Data...1315821675</v>
        <stp/>
        <stp>BDP|1406149704895587258</stp>
        <tr r="CS547" s="1"/>
      </tp>
      <tp t="s">
        <v>#N/A Requesting Data...3824190767</v>
        <stp/>
        <stp>BDP|3025771630341566166</stp>
        <tr r="CT869" s="1"/>
      </tp>
      <tp t="s">
        <v>#N/A Requesting Data...2735145355</v>
        <stp/>
        <stp>BDP|1790580780568992325</stp>
        <tr r="CT945" s="1"/>
      </tp>
      <tp t="s">
        <v>#N/A Requesting Data...1297635701</v>
        <stp/>
        <stp>BDP|7190762454434584627</stp>
        <tr r="CR378" s="1"/>
      </tp>
      <tp t="s">
        <v>#N/A N/A</v>
        <stp/>
        <stp>BDP|1147614944760545453</stp>
        <tr r="AQ1037" s="1"/>
      </tp>
      <tp t="s">
        <v>#N/A Requesting Data...1554454981</v>
        <stp/>
        <stp>BDP|2856710007606832423</stp>
        <tr r="CV279" s="1"/>
      </tp>
      <tp t="s">
        <v>#N/A N/A</v>
        <stp/>
        <stp>BDP|3070705227403152220</stp>
        <tr r="AS692" s="1"/>
      </tp>
      <tp t="s">
        <v>#N/A Requesting Data...2071430171</v>
        <stp/>
        <stp>BDP|6583387731009945818</stp>
        <tr r="CW926" s="1"/>
      </tp>
      <tp t="s">
        <v>#N/A Requesting Data...2360922208</v>
        <stp/>
        <stp>BDP|8654491018528245217</stp>
        <tr r="CV784" s="1"/>
      </tp>
      <tp t="s">
        <v>#N/A Requesting Data...4290174631</v>
        <stp/>
        <stp>BDP|5326738230854139253</stp>
        <tr r="CW614" s="1"/>
      </tp>
      <tp t="s">
        <v>#N/A Requesting Data...1509270714</v>
        <stp/>
        <stp>BDP|6283968583509366906</stp>
        <tr r="CU786" s="1"/>
      </tp>
      <tp t="s">
        <v>#N/A N/A</v>
        <stp/>
        <stp>BDP|8704642433028022245</stp>
        <tr r="AS1076" s="1"/>
      </tp>
      <tp t="s">
        <v>#N/A N/A</v>
        <stp/>
        <stp>BDP|1661634131170625365</stp>
        <tr r="AQ567" s="1"/>
      </tp>
      <tp t="s">
        <v>#N/A N/A</v>
        <stp/>
        <stp>BDP|9787308998725818131</stp>
        <tr r="AR488" s="1"/>
      </tp>
      <tp t="s">
        <v>#N/A Requesting Data...2638691656</v>
        <stp/>
        <stp>BDP|7376723054733442151</stp>
        <tr r="CV811" s="1"/>
      </tp>
      <tp t="s">
        <v>#N/A Requesting Data...2265224015</v>
        <stp/>
        <stp>BDP|4870646291499071594</stp>
        <tr r="CT139" s="1"/>
      </tp>
      <tp t="s">
        <v>#N/A N/A</v>
        <stp/>
        <stp>BDP|9705929055361606331</stp>
        <tr r="AR250" s="1"/>
      </tp>
      <tp t="s">
        <v>#N/A N/A</v>
        <stp/>
        <stp>BDP|3309281601497699196</stp>
        <tr r="AR145" s="1"/>
      </tp>
      <tp t="s">
        <v>#N/A N/A</v>
        <stp/>
        <stp>BDP|7625757881138211758</stp>
        <tr r="AS1013" s="1"/>
      </tp>
      <tp t="s">
        <v>#N/A N/A</v>
        <stp/>
        <stp>BDP|5517486270179885801</stp>
        <tr r="AG1210" s="1"/>
      </tp>
      <tp t="s">
        <v>#N/A Requesting Data...2655285107</v>
        <stp/>
        <stp>BDP|4194528227201586544</stp>
        <tr r="CT30" s="1"/>
      </tp>
      <tp t="s">
        <v>#N/A Requesting Data...3622330733</v>
        <stp/>
        <stp>BDP|2093976650740513976</stp>
        <tr r="CT581" s="1"/>
      </tp>
      <tp t="s">
        <v>#N/A N/A</v>
        <stp/>
        <stp>BDP|3422074813812206771</stp>
        <tr r="AQ938" s="1"/>
      </tp>
      <tp t="s">
        <v>#N/A Requesting Data...2275106082</v>
        <stp/>
        <stp>BDP|2778167033926013177</stp>
        <tr r="CU561" s="1"/>
      </tp>
      <tp t="s">
        <v>#N/A N/A</v>
        <stp/>
        <stp>BDP|3372211653290434309</stp>
        <tr r="AR621" s="1"/>
      </tp>
      <tp t="s">
        <v>#N/A N/A</v>
        <stp/>
        <stp>BDP|7205410226394518253</stp>
        <tr r="AR751" s="1"/>
      </tp>
      <tp t="s">
        <v>#N/A N/A</v>
        <stp/>
        <stp>BDP|3837625836033010297</stp>
        <tr r="AR1016" s="1"/>
      </tp>
      <tp t="s">
        <v>#N/A Requesting Data...2584509073</v>
        <stp/>
        <stp>BDP|3430705226794590528</stp>
        <tr r="CW687" s="1"/>
      </tp>
      <tp t="s">
        <v>#N/A Requesting Data...3006125352</v>
        <stp/>
        <stp>BDP|3818274694866883965</stp>
        <tr r="CS452" s="1"/>
      </tp>
      <tp t="s">
        <v>#N/A Requesting Data...2191989823</v>
        <stp/>
        <stp>BDP|9611533041949401658</stp>
        <tr r="CU620" s="1"/>
      </tp>
      <tp t="s">
        <v>#N/A Requesting Data...2197703699</v>
        <stp/>
        <stp>BDP|3224110496169970597</stp>
        <tr r="CS139" s="1"/>
      </tp>
      <tp t="s">
        <v>#N/A Requesting Data...1458441193</v>
        <stp/>
        <stp>BDP|5792401288176330898</stp>
        <tr r="CR219" s="1"/>
      </tp>
      <tp t="s">
        <v>#N/A Requesting Data...1532559979</v>
        <stp/>
        <stp>BDP|3845681864696971281</stp>
        <tr r="CR400" s="1"/>
      </tp>
      <tp t="s">
        <v>#N/A Requesting Data...2202555968</v>
        <stp/>
        <stp>BDP|2042875518615360995</stp>
        <tr r="CT930" s="1"/>
      </tp>
      <tp t="s">
        <v>#N/A N/A</v>
        <stp/>
        <stp>BDP|5730441895538168725</stp>
        <tr r="AS328" s="1"/>
      </tp>
      <tp t="s">
        <v>#N/A N/A</v>
        <stp/>
        <stp>BDP|7248617014974171339</stp>
        <tr r="AS716" s="1"/>
      </tp>
      <tp t="s">
        <v>#N/A N/A</v>
        <stp/>
        <stp>BDP|1427240051591574014</stp>
        <tr r="AS640" s="1"/>
      </tp>
      <tp t="s">
        <v>#N/A N/A</v>
        <stp/>
        <stp>BDP|9542620579357860836</stp>
        <tr r="AR976" s="1"/>
      </tp>
      <tp t="s">
        <v>#N/A Requesting Data...2276525163</v>
        <stp/>
        <stp>BDP|5049522020823087671</stp>
        <tr r="CV932" s="1"/>
      </tp>
      <tp t="s">
        <v>#N/A Requesting Data...2443157950</v>
        <stp/>
        <stp>BDP|5672638529210924609</stp>
        <tr r="CW1100" s="1"/>
      </tp>
      <tp t="s">
        <v>#N/A N/A</v>
        <stp/>
        <stp>BDP|1005547962281347407</stp>
        <tr r="AR360" s="1"/>
      </tp>
      <tp t="s">
        <v>#N/A Requesting Data...2745157935</v>
        <stp/>
        <stp>BDP|3499465105706787655</stp>
        <tr r="CS151" s="1"/>
      </tp>
      <tp t="s">
        <v>#N/A N/A</v>
        <stp/>
        <stp>BDP|6839497186875730859</stp>
        <tr r="AQ98" s="1"/>
      </tp>
    </main>
    <main first="bofaddin.rtdserver">
      <tp t="s">
        <v>#N/A Requesting Data...2641964504</v>
        <stp/>
        <stp>BDP|4172341165485984433</stp>
        <tr r="CT207" s="1"/>
      </tp>
      <tp t="s">
        <v>#N/A Requesting Data...1998946853</v>
        <stp/>
        <stp>BDP|4607947479293758968</stp>
        <tr r="CU1118" s="1"/>
      </tp>
      <tp t="s">
        <v>#N/A Requesting Data...2367826024</v>
        <stp/>
        <stp>BDP|8682975822476970506</stp>
        <tr r="CR925" s="1"/>
      </tp>
      <tp t="s">
        <v>#N/A Requesting Data...4095884750</v>
        <stp/>
        <stp>BDP|7971128749615000782</stp>
        <tr r="CR180" s="1"/>
      </tp>
      <tp t="s">
        <v>#N/A Requesting Data...4273110815</v>
        <stp/>
        <stp>BDP|5158239278774502450</stp>
        <tr r="CV949" s="1"/>
      </tp>
      <tp t="s">
        <v>#N/A N/A</v>
        <stp/>
        <stp>BDP|7432756155760781590</stp>
        <tr r="AR401" s="1"/>
      </tp>
      <tp t="s">
        <v>#N/A Requesting Data...4196312434</v>
        <stp/>
        <stp>BDP|5879028832107315112</stp>
        <tr r="CW690" s="1"/>
      </tp>
      <tp t="s">
        <v>#N/A Requesting Data...2720055844</v>
        <stp/>
        <stp>BDP|8745812340836479284</stp>
        <tr r="CT433" s="1"/>
      </tp>
      <tp t="s">
        <v>#N/A Requesting Data...2948586075</v>
        <stp/>
        <stp>BDP|7417719515837952639</stp>
        <tr r="CS479" s="1"/>
      </tp>
      <tp t="s">
        <v>#N/A N/A</v>
        <stp/>
        <stp>BDP|9239001680953048280</stp>
        <tr r="AS162" s="1"/>
      </tp>
      <tp t="s">
        <v>#N/A Requesting Data...3707679631</v>
        <stp/>
        <stp>BDP|5684437189051031862</stp>
        <tr r="CT547" s="1"/>
      </tp>
      <tp t="s">
        <v>#N/A N/A</v>
        <stp/>
        <stp>BDP|7689989786463564572</stp>
        <tr r="AR215" s="1"/>
      </tp>
      <tp t="s">
        <v>#N/A Requesting Data...3359116844</v>
        <stp/>
        <stp>BDP|4113717778297042321</stp>
        <tr r="CS802" s="1"/>
      </tp>
      <tp t="s">
        <v>#N/A Requesting Data...1760165715</v>
        <stp/>
        <stp>BDP|2365402618557771065</stp>
        <tr r="CU1091" s="1"/>
      </tp>
      <tp t="s">
        <v>#N/A Requesting Data...2456121704</v>
        <stp/>
        <stp>BDP|2977242401005523532</stp>
        <tr r="CW493" s="1"/>
      </tp>
      <tp t="s">
        <v>#N/A Requesting Data...3228206471</v>
        <stp/>
        <stp>BDP|5404527727574834636</stp>
        <tr r="CR357" s="1"/>
      </tp>
      <tp t="s">
        <v>#N/A Requesting Data...1770103475</v>
        <stp/>
        <stp>BDP|9956517496224273160</stp>
        <tr r="CS588" s="1"/>
      </tp>
      <tp t="s">
        <v>#N/A Requesting Data...2645414754</v>
        <stp/>
        <stp>BDP|5636721061302632694</stp>
        <tr r="CW504" s="1"/>
      </tp>
      <tp t="s">
        <v>#N/A N/A</v>
        <stp/>
        <stp>BDP|7534257185695779883</stp>
        <tr r="AQ751" s="1"/>
      </tp>
      <tp t="s">
        <v>#N/A Requesting Data...2570272238</v>
        <stp/>
        <stp>BDP|6501420339951619030</stp>
        <tr r="CS31" s="1"/>
      </tp>
      <tp t="s">
        <v>#N/A Requesting Data...2916164826</v>
        <stp/>
        <stp>BDP|4049787073971354534</stp>
        <tr r="CR437" s="1"/>
      </tp>
      <tp t="s">
        <v>#N/A Requesting Data...4226560240</v>
        <stp/>
        <stp>BDP|1747396943964424224</stp>
        <tr r="CT26" s="1"/>
      </tp>
      <tp t="s">
        <v>#N/A Requesting Data...4187849124</v>
        <stp/>
        <stp>BDP|2282302508569326821</stp>
        <tr r="CT997" s="1"/>
      </tp>
      <tp t="s">
        <v>#N/A Requesting Data...3323298193</v>
        <stp/>
        <stp>BDP|4951266037453398602</stp>
        <tr r="CV575" s="1"/>
      </tp>
      <tp t="s">
        <v>#N/A Requesting Data...3883455804</v>
        <stp/>
        <stp>BDP|1179754064596988622</stp>
        <tr r="CU136" s="1"/>
      </tp>
      <tp t="s">
        <v>#N/A Requesting Data...1836978928</v>
        <stp/>
        <stp>BDP|6352934909237380817</stp>
        <tr r="CR566" s="1"/>
      </tp>
      <tp t="s">
        <v>#N/A Requesting Data...1888178463</v>
        <stp/>
        <stp>BDP|7563362853636382786</stp>
        <tr r="CS749" s="1"/>
      </tp>
      <tp t="s">
        <v>#N/A Requesting Data...1855436193</v>
        <stp/>
        <stp>BDP|7259974185485897333</stp>
        <tr r="CW831" s="1"/>
      </tp>
      <tp t="s">
        <v>#N/A Requesting Data...2412058704</v>
        <stp/>
        <stp>BDP|6585129749505317664</stp>
        <tr r="CV237" s="1"/>
      </tp>
      <tp t="s">
        <v>#N/A Requesting Data...3191738241</v>
        <stp/>
        <stp>BDP|1852814283620231135</stp>
        <tr r="CU831" s="1"/>
      </tp>
      <tp t="s">
        <v>#N/A Requesting Data...3477591203</v>
        <stp/>
        <stp>BDP|9385496395996508214</stp>
        <tr r="CW908" s="1"/>
      </tp>
      <tp t="s">
        <v>#N/A Requesting Data...2224286763</v>
        <stp/>
        <stp>BDP|5324881281253763664</stp>
        <tr r="CS339" s="1"/>
      </tp>
      <tp t="s">
        <v>#N/A Requesting Data...2314835674</v>
        <stp/>
        <stp>BDP|6238303549108730971</stp>
        <tr r="CR36" s="1"/>
      </tp>
      <tp t="s">
        <v>#N/A Requesting Data...2667744420</v>
        <stp/>
        <stp>BDP|6159836584164494298</stp>
        <tr r="CV302" s="1"/>
      </tp>
      <tp t="s">
        <v>#N/A Requesting Data...3863393330</v>
        <stp/>
        <stp>BDP|7567641411091215195</stp>
        <tr r="CT645" s="1"/>
      </tp>
      <tp t="s">
        <v>#N/A N/A</v>
        <stp/>
        <stp>BDP|3936264050364376071</stp>
        <tr r="AS837" s="1"/>
      </tp>
      <tp t="s">
        <v>#N/A Requesting Data...2022716603</v>
        <stp/>
        <stp>BDP|6150660702534621486</stp>
        <tr r="CU274" s="1"/>
      </tp>
      <tp t="s">
        <v>#N/A Requesting Data...3885025883</v>
        <stp/>
        <stp>BDP|4159593899839395193</stp>
        <tr r="CU589" s="1"/>
      </tp>
      <tp t="s">
        <v>#N/A Requesting Data...3636462029</v>
        <stp/>
        <stp>BDP|2346055367263915735</stp>
        <tr r="CV351" s="1"/>
      </tp>
      <tp t="s">
        <v>#N/A Requesting Data...3081800239</v>
        <stp/>
        <stp>BDP|2249852909248000252</stp>
        <tr r="CW861" s="1"/>
      </tp>
      <tp t="s">
        <v>#N/A N/A</v>
        <stp/>
        <stp>BDP|1088942830053848847</stp>
        <tr r="AS158" s="1"/>
      </tp>
      <tp t="s">
        <v>#N/A Requesting Data...3795087997</v>
        <stp/>
        <stp>BDP|5275647689943039873</stp>
        <tr r="CS613" s="1"/>
      </tp>
      <tp t="s">
        <v>#N/A Requesting Data...4176040133</v>
        <stp/>
        <stp>BDP|9670124535158835319</stp>
        <tr r="CT204" s="1"/>
      </tp>
      <tp t="s">
        <v>#N/A N/A</v>
        <stp/>
        <stp>BDP|3637093810700080277</stp>
        <tr r="AS1098" s="1"/>
      </tp>
      <tp t="s">
        <v>#N/A Requesting Data...2956217110</v>
        <stp/>
        <stp>BDP|5421192134332138508</stp>
        <tr r="CU479" s="1"/>
      </tp>
      <tp t="s">
        <v>#N/A Requesting Data...3605111383</v>
        <stp/>
        <stp>BDP|9918122880846404670</stp>
        <tr r="CT173" s="1"/>
      </tp>
      <tp t="s">
        <v>#N/A Requesting Data...3937978418</v>
        <stp/>
        <stp>BDP|6595124521797804261</stp>
        <tr r="CU493" s="1"/>
      </tp>
      <tp t="s">
        <v>#N/A Requesting Data...2132997576</v>
        <stp/>
        <stp>BDP|2575238114481999038</stp>
        <tr r="CR267" s="1"/>
      </tp>
      <tp t="s">
        <v>#N/A Requesting Data...4037769125</v>
        <stp/>
        <stp>BDP|7823096464250844158</stp>
        <tr r="CR458" s="1"/>
      </tp>
      <tp t="s">
        <v>#N/A Requesting Data...4057237630</v>
        <stp/>
        <stp>BDP|4419515630464830659</stp>
        <tr r="CR358" s="1"/>
      </tp>
      <tp t="s">
        <v>#N/A N/A</v>
        <stp/>
        <stp>BDP|9311446323938998758</stp>
        <tr r="AS1026" s="1"/>
      </tp>
      <tp t="s">
        <v>#N/A Requesting Data...4278964890</v>
        <stp/>
        <stp>BDP|8839075087120910099</stp>
        <tr r="CW198" s="1"/>
      </tp>
      <tp t="s">
        <v>#N/A Requesting Data...3471641255</v>
        <stp/>
        <stp>BDP|3736761274190982345</stp>
        <tr r="CT454" s="1"/>
      </tp>
      <tp t="s">
        <v>#N/A N/A</v>
        <stp/>
        <stp>BDP|2245771454282065291</stp>
        <tr r="AS509" s="1"/>
      </tp>
      <tp t="s">
        <v>#N/A Requesting Data...4028990581</v>
        <stp/>
        <stp>BDP|2825335509387806624</stp>
        <tr r="CS838" s="1"/>
      </tp>
      <tp t="s">
        <v>#N/A N/A</v>
        <stp/>
        <stp>BDP|7226022993439363782</stp>
        <tr r="AQ519" s="1"/>
      </tp>
      <tp t="s">
        <v>#N/A Requesting Data...3590407900</v>
        <stp/>
        <stp>BDP|2182492893078026738</stp>
        <tr r="CU772" s="1"/>
      </tp>
      <tp t="s">
        <v>#N/A Requesting Data...3850411617</v>
        <stp/>
        <stp>BDP|8237685535174646910</stp>
        <tr r="CS363" s="1"/>
      </tp>
      <tp t="s">
        <v>#N/A N/A</v>
        <stp/>
        <stp>BDP|7867033067125529415</stp>
        <tr r="AQ676" s="1"/>
      </tp>
      <tp t="s">
        <v>#N/A Requesting Data...3632321045</v>
        <stp/>
        <stp>BDP|2177731750254222484</stp>
        <tr r="CT140" s="1"/>
      </tp>
      <tp t="s">
        <v>#N/A Requesting Data...2645265793</v>
        <stp/>
        <stp>BDP|2851343214275664567</stp>
        <tr r="CU510" s="1"/>
      </tp>
      <tp t="s">
        <v>#N/A Requesting Data...3933556642</v>
        <stp/>
        <stp>BDP|8341437428719861785</stp>
        <tr r="CV19" s="1"/>
      </tp>
      <tp t="s">
        <v>#N/A N/A</v>
        <stp/>
        <stp>BDP|1930718016712596533</stp>
        <tr r="AQ914" s="1"/>
      </tp>
      <tp t="s">
        <v>#N/A Requesting Data...3662800800</v>
        <stp/>
        <stp>BDP|1722677268130383125</stp>
        <tr r="CT600" s="1"/>
      </tp>
      <tp t="s">
        <v>#N/A N/A</v>
        <stp/>
        <stp>BDP|3506819096705970721</stp>
        <tr r="AR294" s="1"/>
      </tp>
      <tp t="s">
        <v>#N/A Requesting Data...2144444511</v>
        <stp/>
        <stp>BDP|8462258937349748082</stp>
        <tr r="CV1151" s="1"/>
      </tp>
      <tp t="s">
        <v>#N/A N/A</v>
        <stp/>
        <stp>BDP|6260198658393867120</stp>
        <tr r="AR743" s="1"/>
      </tp>
      <tp t="s">
        <v>#N/A N/A</v>
        <stp/>
        <stp>BDP|5380668938896679624</stp>
        <tr r="AS1082" s="1"/>
      </tp>
      <tp t="s">
        <v>#N/A N/A</v>
        <stp/>
        <stp>BDP|6648370144333588295</stp>
        <tr r="AR1049" s="1"/>
      </tp>
      <tp t="s">
        <v>#N/A Requesting Data...2172579842</v>
        <stp/>
        <stp>BDP|3163989111463346823</stp>
        <tr r="CR777" s="1"/>
      </tp>
      <tp t="s">
        <v>#N/A N/A</v>
        <stp/>
        <stp>BDP|9135186135238384363</stp>
        <tr r="AS276" s="1"/>
      </tp>
      <tp t="s">
        <v>#N/A Requesting Data...3391126711</v>
        <stp/>
        <stp>BDP|3915155502850060275</stp>
        <tr r="CW1115" s="1"/>
      </tp>
      <tp t="s">
        <v>#N/A N/A</v>
        <stp/>
        <stp>BDP|2541496009911532797</stp>
        <tr r="AS439" s="1"/>
      </tp>
      <tp t="s">
        <v>#N/A Requesting Data...2165819498</v>
        <stp/>
        <stp>BDP|9927899020830847318</stp>
        <tr r="CS1015" s="1"/>
      </tp>
      <tp t="s">
        <v>#N/A Requesting Data...2907482813</v>
        <stp/>
        <stp>BDP|2001298912302327317</stp>
        <tr r="CV1147" s="1"/>
      </tp>
      <tp t="s">
        <v>#N/A N/A</v>
        <stp/>
        <stp>BDP|5824497456550650484</stp>
        <tr r="AQ364" s="1"/>
      </tp>
      <tp t="s">
        <v>#N/A N/A</v>
        <stp/>
        <stp>BDP|7106258755843802301</stp>
        <tr r="AQ206" s="1"/>
      </tp>
      <tp t="s">
        <v>#N/A Requesting Data...3973694944</v>
        <stp/>
        <stp>BDP|1374007778031612740</stp>
        <tr r="CV890" s="1"/>
      </tp>
      <tp t="s">
        <v>#N/A Requesting Data...3847902190</v>
        <stp/>
        <stp>BDP|7885540477251029428</stp>
        <tr r="CR568" s="1"/>
      </tp>
      <tp t="s">
        <v>#N/A N/A</v>
        <stp/>
        <stp>BDP|2491353307903643295</stp>
        <tr r="AR388" s="1"/>
      </tp>
      <tp t="s">
        <v>#N/A Requesting Data...3814086057</v>
        <stp/>
        <stp>BDP|2949175405525459664</stp>
        <tr r="CW1119" s="1"/>
      </tp>
      <tp t="s">
        <v>#N/A N/A</v>
        <stp/>
        <stp>BDP|4715177624346443195</stp>
        <tr r="AR35" s="1"/>
      </tp>
      <tp t="s">
        <v>#N/A N/A</v>
        <stp/>
        <stp>BDP|1570684469852986347</stp>
        <tr r="AQ1184" s="1"/>
      </tp>
      <tp t="s">
        <v>#N/A Requesting Data...4195503342</v>
        <stp/>
        <stp>BDP|3396759308953380745</stp>
        <tr r="CT1064" s="1"/>
      </tp>
      <tp t="s">
        <v>#N/A N/A</v>
        <stp/>
        <stp>BDP|7204039462217295685</stp>
        <tr r="AR1073" s="1"/>
      </tp>
      <tp t="s">
        <v>#N/A Requesting Data...3856030044</v>
        <stp/>
        <stp>BDP|8100584724429123655</stp>
        <tr r="CW1068" s="1"/>
      </tp>
      <tp t="s">
        <v>#N/A Requesting Data...2621506354</v>
        <stp/>
        <stp>BDP|9383039992163900327</stp>
        <tr r="CS935" s="1"/>
      </tp>
      <tp t="s">
        <v>#N/A Requesting Data...2767473325</v>
        <stp/>
        <stp>BDP|7751663419520569042</stp>
        <tr r="CR332" s="1"/>
      </tp>
      <tp t="s">
        <v>#N/A Requesting Data...2769134983</v>
        <stp/>
        <stp>BDP|2131181030639966994</stp>
        <tr r="CV64" s="1"/>
      </tp>
      <tp t="s">
        <v>#N/A N/A</v>
        <stp/>
        <stp>BDP|4605190716536680215</stp>
        <tr r="AQ585" s="1"/>
      </tp>
      <tp t="s">
        <v>#N/A Requesting Data...3722451141</v>
        <stp/>
        <stp>BDP|8789780113539058720</stp>
        <tr r="CR342" s="1"/>
      </tp>
      <tp t="s">
        <v>#N/A N/A</v>
        <stp/>
        <stp>BDP|5323748148926684070</stp>
        <tr r="AR1038" s="1"/>
      </tp>
      <tp t="s">
        <v>#N/A Requesting Data...3723679016</v>
        <stp/>
        <stp>BDP|2413419563278131892</stp>
        <tr r="CT1012" s="1"/>
      </tp>
      <tp t="s">
        <v>#N/A Requesting Data...3366592207</v>
        <stp/>
        <stp>BDP|5545623237907635786</stp>
        <tr r="CS1037" s="1"/>
      </tp>
      <tp t="s">
        <v>#N/A Requesting Data...3545553612</v>
        <stp/>
        <stp>BDP|3104221695790997814</stp>
        <tr r="CS703" s="1"/>
      </tp>
      <tp t="s">
        <v>#N/A Requesting Data...3844657358</v>
        <stp/>
        <stp>BDP|1852640230887157332</stp>
        <tr r="CV947" s="1"/>
      </tp>
      <tp t="s">
        <v>#N/A N/A</v>
        <stp/>
        <stp>BDP|5932500299450624988</stp>
        <tr r="AS1042" s="1"/>
      </tp>
      <tp t="s">
        <v>#N/A N/A</v>
        <stp/>
        <stp>BDP|8715002487475921579</stp>
        <tr r="AR1070" s="1"/>
      </tp>
      <tp t="s">
        <v>#N/A Requesting Data...4258844360</v>
        <stp/>
        <stp>BDP|6633788450480566455</stp>
        <tr r="CU796" s="1"/>
      </tp>
      <tp t="s">
        <v>#N/A N/A</v>
        <stp/>
        <stp>BDP|1337470329000250719</stp>
        <tr r="AQ417" s="1"/>
      </tp>
      <tp t="s">
        <v>#N/A Requesting Data...3774947549</v>
        <stp/>
        <stp>BDP|1814188839492130160</stp>
        <tr r="CR739" s="1"/>
      </tp>
      <tp t="s">
        <v>#N/A Requesting Data...3717576897</v>
        <stp/>
        <stp>BDP|9854775517448472722</stp>
        <tr r="CT834" s="1"/>
      </tp>
      <tp t="s">
        <v>#N/A N/A</v>
        <stp/>
        <stp>BDP|1612316434110417196</stp>
        <tr r="AQ445" s="1"/>
      </tp>
      <tp t="s">
        <v>#N/A Requesting Data...2613143738</v>
        <stp/>
        <stp>BDP|6418489937858408911</stp>
        <tr r="CR873" s="1"/>
      </tp>
      <tp t="s">
        <v>#N/A N/A</v>
        <stp/>
        <stp>BDP|3577422406447913063</stp>
        <tr r="AQ994" s="1"/>
      </tp>
      <tp t="s">
        <v>#N/A Requesting Data...2552886226</v>
        <stp/>
        <stp>BDP|9663723043923869919</stp>
        <tr r="CS121" s="1"/>
      </tp>
      <tp t="s">
        <v>#N/A Requesting Data...2958793365</v>
        <stp/>
        <stp>BDP|8310889333091386252</stp>
        <tr r="CV268" s="1"/>
      </tp>
      <tp t="s">
        <v>#N/A N/A</v>
        <stp/>
        <stp>BDP|1721242170501501580</stp>
        <tr r="AQ513" s="1"/>
      </tp>
      <tp t="s">
        <v>#N/A N/A</v>
        <stp/>
        <stp>BDP|9587990941660287413</stp>
        <tr r="AQ791" s="1"/>
      </tp>
      <tp t="s">
        <v>#N/A Requesting Data...2413799823</v>
        <stp/>
        <stp>BDP|1647617909676023102</stp>
        <tr r="CW293" s="1"/>
      </tp>
      <tp t="s">
        <v>#N/A N/A</v>
        <stp/>
        <stp>BDP|8573830617675646491</stp>
        <tr r="AQ18" s="1"/>
      </tp>
      <tp t="s">
        <v>#N/A N/A</v>
        <stp/>
        <stp>BDP|5955857339137307987</stp>
        <tr r="AR787" s="1"/>
      </tp>
      <tp t="s">
        <v>#N/A Requesting Data...3898421032</v>
        <stp/>
        <stp>BDP|3093719731041973673</stp>
        <tr r="CT526" s="1"/>
      </tp>
      <tp t="s">
        <v>#N/A N/A</v>
        <stp/>
        <stp>BDP|7633836682236042195</stp>
        <tr r="AS838" s="1"/>
      </tp>
      <tp t="s">
        <v>#N/A Requesting Data...3625267258</v>
        <stp/>
        <stp>BDP|8007226189026636433</stp>
        <tr r="CW96" s="1"/>
      </tp>
      <tp t="s">
        <v>#N/A Requesting Data...3778496336</v>
        <stp/>
        <stp>BDP|5339793000362627027</stp>
        <tr r="CS940" s="1"/>
      </tp>
      <tp t="s">
        <v>#N/A Requesting Data...3978248885</v>
        <stp/>
        <stp>BDP|6886977534618209460</stp>
        <tr r="CW390" s="1"/>
      </tp>
      <tp t="s">
        <v>#N/A N/A</v>
        <stp/>
        <stp>BDP|5113699211567121577</stp>
        <tr r="AQ178" s="1"/>
      </tp>
      <tp t="s">
        <v>#N/A Requesting Data...2632187733</v>
        <stp/>
        <stp>BDP|5691397483379074731</stp>
        <tr r="CU554" s="1"/>
      </tp>
      <tp t="s">
        <v>#N/A N/A</v>
        <stp/>
        <stp>BDP|9368805375750168688</stp>
        <tr r="AS360" s="1"/>
      </tp>
      <tp t="s">
        <v>#N/A Requesting Data...2617640301</v>
        <stp/>
        <stp>BDP|6624264940977834776</stp>
        <tr r="CT419" s="1"/>
      </tp>
      <tp t="s">
        <v>#N/A Requesting Data...3157185094</v>
        <stp/>
        <stp>BDP|3507530408790550648</stp>
        <tr r="CW268" s="1"/>
      </tp>
      <tp t="s">
        <v>#N/A N/A</v>
        <stp/>
        <stp>BDP|5733559408524751427</stp>
        <tr r="AR809" s="1"/>
      </tp>
      <tp t="s">
        <v>#N/A Requesting Data...2872762339</v>
        <stp/>
        <stp>BDP|8044915969965051272</stp>
        <tr r="CW647" s="1"/>
      </tp>
      <tp t="s">
        <v>#N/A Requesting Data...4053159696</v>
        <stp/>
        <stp>BDP|2034433384168197696</stp>
        <tr r="CW470" s="1"/>
      </tp>
      <tp t="s">
        <v>#N/A N/A</v>
        <stp/>
        <stp>BDP|4399563877556469097</stp>
        <tr r="AR1066" s="1"/>
      </tp>
      <tp t="s">
        <v>#N/A Requesting Data...3485295333</v>
        <stp/>
        <stp>BDP|6441197356384685626</stp>
        <tr r="CW407" s="1"/>
      </tp>
      <tp t="s">
        <v>#N/A N/A</v>
        <stp/>
        <stp>BDP|2642817799602860192</stp>
        <tr r="AQ5" s="1"/>
      </tp>
      <tp t="s">
        <v>#N/A Requesting Data...2980225732</v>
        <stp/>
        <stp>BDP|7503734396528834173</stp>
        <tr r="CV1056" s="1"/>
      </tp>
      <tp t="s">
        <v>#N/A Requesting Data...4160378609</v>
        <stp/>
        <stp>BDP|9928602566428630166</stp>
        <tr r="CW65" s="1"/>
      </tp>
      <tp t="s">
        <v>#N/A Requesting Data...3715272268</v>
        <stp/>
        <stp>BDP|6669096309355853316</stp>
        <tr r="CU153" s="1"/>
      </tp>
      <tp t="s">
        <v>#N/A Requesting Data...2490722736</v>
        <stp/>
        <stp>BDP|6408141128647709204</stp>
        <tr r="CR95" s="1"/>
      </tp>
      <tp t="s">
        <v>#N/A N/A</v>
        <stp/>
        <stp>BDP|6409703891741360991</stp>
        <tr r="AQ347" s="1"/>
      </tp>
      <tp t="s">
        <v>#N/A N/A</v>
        <stp/>
        <stp>BDP|6361691964690470653</stp>
        <tr r="AQ175" s="1"/>
      </tp>
      <tp t="s">
        <v>#N/A N/A</v>
        <stp/>
        <stp>BDP|1906784628705442122</stp>
        <tr r="AR616" s="1"/>
      </tp>
      <tp t="s">
        <v>#N/A N/A</v>
        <stp/>
        <stp>BDP|1618238379456491270</stp>
        <tr r="AQ660" s="1"/>
      </tp>
      <tp t="s">
        <v>#N/A Requesting Data...3806586741</v>
        <stp/>
        <stp>BDP|1034710799488383748</stp>
        <tr r="CT427" s="1"/>
      </tp>
      <tp t="s">
        <v>#N/A N/A</v>
        <stp/>
        <stp>BDP|1184900698139358864</stp>
        <tr r="AS965" s="1"/>
      </tp>
      <tp t="s">
        <v>#N/A Requesting Data...2711415312</v>
        <stp/>
        <stp>BDP|8808468997221187449</stp>
        <tr r="CT18" s="1"/>
      </tp>
      <tp t="s">
        <v>#N/A N/A</v>
        <stp/>
        <stp>BDP|5021833735146286882</stp>
        <tr r="AR1060" s="1"/>
      </tp>
      <tp t="s">
        <v>#N/A N/A</v>
        <stp/>
        <stp>BDP|3240591557052877188</stp>
        <tr r="AQ620" s="1"/>
      </tp>
      <tp t="s">
        <v>#N/A Requesting Data...2925580622</v>
        <stp/>
        <stp>BDP|4288323820631433484</stp>
        <tr r="CW727" s="1"/>
      </tp>
      <tp t="s">
        <v>#N/A N/A</v>
        <stp/>
        <stp>BDP|6850085340175885743</stp>
        <tr r="AQ16" s="1"/>
      </tp>
      <tp t="s">
        <v>#N/A Requesting Data...3654783058</v>
        <stp/>
        <stp>BDP|7494526652502140591</stp>
        <tr r="CV149" s="1"/>
      </tp>
      <tp t="s">
        <v>#N/A Requesting Data...2711359101</v>
        <stp/>
        <stp>BDP|9280589395255322000</stp>
        <tr r="CU555" s="1"/>
      </tp>
      <tp t="s">
        <v>#N/A N/A</v>
        <stp/>
        <stp>BDP|4007355465616815742</stp>
        <tr r="AS62" s="1"/>
      </tp>
      <tp t="s">
        <v>#N/A Requesting Data...2569832813</v>
        <stp/>
        <stp>BDP|2441265673266469195</stp>
        <tr r="CR351" s="1"/>
      </tp>
      <tp t="s">
        <v>#N/A Requesting Data...3262496899</v>
        <stp/>
        <stp>BDP|2455634539080691748</stp>
        <tr r="CU405" s="1"/>
      </tp>
      <tp t="s">
        <v>#N/A Requesting Data...4196358141</v>
        <stp/>
        <stp>BDP|2801762204513320656</stp>
        <tr r="CR882" s="1"/>
      </tp>
      <tp t="s">
        <v>#N/A Requesting Data...3511350992</v>
        <stp/>
        <stp>BDP|4822413706505613557</stp>
        <tr r="CV821" s="1"/>
      </tp>
      <tp t="s">
        <v>#N/A Requesting Data...4290202908</v>
        <stp/>
        <stp>BDP|9986816798611587995</stp>
        <tr r="CT961" s="1"/>
      </tp>
      <tp t="s">
        <v>#N/A Requesting Data...2722097656</v>
        <stp/>
        <stp>BDP|4646683256425219266</stp>
        <tr r="CS632" s="1"/>
      </tp>
      <tp t="s">
        <v>#N/A N/A</v>
        <stp/>
        <stp>BDP|1489458843900775199</stp>
        <tr r="AR495" s="1"/>
      </tp>
      <tp t="s">
        <v>#N/A N/A</v>
        <stp/>
        <stp>BDP|1640562753008952964</stp>
        <tr r="AQ108" s="1"/>
      </tp>
      <tp t="s">
        <v>#N/A Requesting Data...2652777837</v>
        <stp/>
        <stp>BDP|3054396111554528513</stp>
        <tr r="CT705" s="1"/>
      </tp>
      <tp t="s">
        <v>#N/A Requesting Data...3723600813</v>
        <stp/>
        <stp>BDP|6156398428682553598</stp>
        <tr r="CT452" s="1"/>
      </tp>
      <tp t="s">
        <v>#N/A N/A</v>
        <stp/>
        <stp>BDP|5976944847519364156</stp>
        <tr r="AR796" s="1"/>
      </tp>
      <tp t="s">
        <v>#N/A Requesting Data...3291136679</v>
        <stp/>
        <stp>BDP|3310538421590556490</stp>
        <tr r="CT436" s="1"/>
      </tp>
      <tp t="s">
        <v>#N/A Requesting Data...2878894296</v>
        <stp/>
        <stp>BDP|7643585216976447514</stp>
        <tr r="CU117" s="1"/>
      </tp>
      <tp t="s">
        <v>#N/A Requesting Data...3602828808</v>
        <stp/>
        <stp>BDP|3169996700692194847</stp>
        <tr r="CW464" s="1"/>
      </tp>
      <tp t="s">
        <v>#N/A Requesting Data...3591206304</v>
        <stp/>
        <stp>BDP|4934537458323682794</stp>
        <tr r="CT304" s="1"/>
      </tp>
      <tp t="s">
        <v>#N/A N/A</v>
        <stp/>
        <stp>BDP|8840201812229748208</stp>
        <tr r="AS1037" s="1"/>
      </tp>
      <tp t="s">
        <v>#N/A Requesting Data...4202651151</v>
        <stp/>
        <stp>BDP|2530899873015510870</stp>
        <tr r="CW786" s="1"/>
      </tp>
      <tp t="s">
        <v>#N/A N/A</v>
        <stp/>
        <stp>BDP|7143646668471244628</stp>
        <tr r="AS208" s="1"/>
      </tp>
      <tp t="s">
        <v>#N/A N/A</v>
        <stp/>
        <stp>BDP|7409018933991228599</stp>
        <tr r="AS998" s="1"/>
      </tp>
      <tp t="s">
        <v>#N/A Requesting Data...4010268098</v>
        <stp/>
        <stp>BDP|4480097342423602341</stp>
        <tr r="CS58" s="1"/>
      </tp>
      <tp t="s">
        <v>#N/A N/A</v>
        <stp/>
        <stp>BDP|7673396914053423629</stp>
        <tr r="AR245" s="1"/>
      </tp>
      <tp t="s">
        <v>#N/A Requesting Data...3835378496</v>
        <stp/>
        <stp>BDP|7833412436401779158</stp>
        <tr r="CR927" s="1"/>
      </tp>
      <tp t="s">
        <v>#N/A Requesting Data...2958642748</v>
        <stp/>
        <stp>BDP|5225891098031799590</stp>
        <tr r="CT772" s="1"/>
      </tp>
      <tp t="s">
        <v>#N/A Requesting Data...3083720596</v>
        <stp/>
        <stp>BDP|8278474395522990745</stp>
        <tr r="CR1155" s="1"/>
      </tp>
      <tp t="s">
        <v>#N/A Requesting Data...3324248370</v>
        <stp/>
        <stp>BDP|1610796117767493014</stp>
        <tr r="CR216" s="1"/>
      </tp>
      <tp t="s">
        <v>#N/A Requesting Data...2744053979</v>
        <stp/>
        <stp>BDP|3547386057425137068</stp>
        <tr r="CU407" s="1"/>
      </tp>
      <tp t="s">
        <v>#N/A Requesting Data...3056175717</v>
        <stp/>
        <stp>BDP|1297637867077811632</stp>
        <tr r="CT1141" s="1"/>
      </tp>
      <tp t="s">
        <v>#N/A Requesting Data...3731184337</v>
        <stp/>
        <stp>BDP|5939107870337439409</stp>
        <tr r="CW256" s="1"/>
      </tp>
      <tp t="s">
        <v>#N/A Requesting Data...3656472252</v>
        <stp/>
        <stp>BDP|6211123705303827402</stp>
        <tr r="CW1120" s="1"/>
      </tp>
      <tp t="s">
        <v>#N/A N/A</v>
        <stp/>
        <stp>BDP|3366054325473816267</stp>
        <tr r="AS660" s="1"/>
      </tp>
      <tp t="s">
        <v>#N/A N/A</v>
        <stp/>
        <stp>BDP|4401889900299397521</stp>
        <tr r="AR614" s="1"/>
      </tp>
      <tp t="s">
        <v>#N/A Requesting Data...4167247479</v>
        <stp/>
        <stp>BDP|8670112070758299688</stp>
        <tr r="CT832" s="1"/>
      </tp>
      <tp t="s">
        <v>#N/A Requesting Data...2851122545</v>
        <stp/>
        <stp>BDP|2766684342033023302</stp>
        <tr r="CR303" s="1"/>
      </tp>
      <tp t="s">
        <v>#N/A N/A</v>
        <stp/>
        <stp>BDP|6342792669264801361</stp>
        <tr r="AQ1207" s="1"/>
      </tp>
      <tp t="s">
        <v>#N/A Requesting Data...3124588406</v>
        <stp/>
        <stp>BDP|4429156937556819034</stp>
        <tr r="CW105" s="1"/>
      </tp>
      <tp t="s">
        <v>#N/A Requesting Data...3090560983</v>
        <stp/>
        <stp>BDP|3470479708932640504</stp>
        <tr r="CT796" s="1"/>
      </tp>
      <tp t="s">
        <v>#N/A N/A</v>
        <stp/>
        <stp>BDP|5257481415622606244</stp>
        <tr r="AR891" s="1"/>
      </tp>
      <tp t="s">
        <v>#N/A Requesting Data...3210613321</v>
        <stp/>
        <stp>BDP|3713631000925595038</stp>
        <tr r="CS95" s="1"/>
      </tp>
      <tp t="s">
        <v>#N/A Requesting Data...3545468837</v>
        <stp/>
        <stp>BDP|4748419901713326363</stp>
        <tr r="CW936" s="1"/>
      </tp>
      <tp t="s">
        <v>#N/A Requesting Data...4056924931</v>
        <stp/>
        <stp>BDP|5385301317707166073</stp>
        <tr r="CW603" s="1"/>
      </tp>
      <tp t="s">
        <v>#N/A N/A</v>
        <stp/>
        <stp>BDP|6403620224752556058</stp>
        <tr r="AQ534" s="1"/>
      </tp>
      <tp t="s">
        <v>#N/A Requesting Data...3526771607</v>
        <stp/>
        <stp>BDP|2753083157994222387</stp>
        <tr r="CV496" s="1"/>
      </tp>
      <tp t="s">
        <v>#N/A N/A</v>
        <stp/>
        <stp>BDP|8783491618665520811</stp>
        <tr r="AR176" s="1"/>
      </tp>
      <tp t="s">
        <v>#N/A Requesting Data...2836868420</v>
        <stp/>
        <stp>BDP|6408649043050640472</stp>
        <tr r="CU386" s="1"/>
      </tp>
      <tp t="s">
        <v>#N/A N/A</v>
        <stp/>
        <stp>BDP|5678047808981052483</stp>
        <tr r="AR125" s="1"/>
      </tp>
      <tp t="s">
        <v>#N/A Requesting Data...3909775600</v>
        <stp/>
        <stp>BDP|8665155037062489825</stp>
        <tr r="CR7" s="1"/>
      </tp>
      <tp t="s">
        <v>#N/A Requesting Data...4277147934</v>
        <stp/>
        <stp>BDP|4462859207908271460</stp>
        <tr r="CT24" s="1"/>
      </tp>
      <tp t="s">
        <v>#N/A Requesting Data...3155972903</v>
        <stp/>
        <stp>BDP|9213207201353516845</stp>
        <tr r="CU587" s="1"/>
      </tp>
      <tp t="s">
        <v>#N/A N/A</v>
        <stp/>
        <stp>BDP|9846605634399847567</stp>
        <tr r="AS872" s="1"/>
      </tp>
      <tp t="s">
        <v>#N/A N/A</v>
        <stp/>
        <stp>BDP|3606160745255046376</stp>
        <tr r="AQ120" s="1"/>
      </tp>
      <tp t="s">
        <v>#N/A Requesting Data...2920569513</v>
        <stp/>
        <stp>BDP|5169497144700774591</stp>
        <tr r="CW724" s="1"/>
      </tp>
      <tp t="s">
        <v>#N/A N/A</v>
        <stp/>
        <stp>BDP|2653649611752685770</stp>
        <tr r="AS991" s="1"/>
      </tp>
      <tp t="s">
        <v>#N/A Requesting Data...3541679504</v>
        <stp/>
        <stp>BDP|5610947240300027804</stp>
        <tr r="CW1065" s="1"/>
      </tp>
      <tp t="s">
        <v>#N/A Requesting Data...3149284663</v>
        <stp/>
        <stp>BDP|3789248211650209025</stp>
        <tr r="CU368" s="1"/>
      </tp>
      <tp t="s">
        <v>#N/A Requesting Data...3960003011</v>
        <stp/>
        <stp>BDP|8907243981521963373</stp>
        <tr r="CT437" s="1"/>
      </tp>
      <tp t="s">
        <v>#N/A Requesting Data...3724602752</v>
        <stp/>
        <stp>BDP|6756203445633624360</stp>
        <tr r="CU220" s="1"/>
      </tp>
      <tp t="s">
        <v>#N/A Requesting Data...4170561467</v>
        <stp/>
        <stp>BDP|7970601366561919640</stp>
        <tr r="CR309" s="1"/>
      </tp>
      <tp t="s">
        <v>#N/A N/A</v>
        <stp/>
        <stp>BDP|6475533862617551225</stp>
        <tr r="AS141" s="1"/>
      </tp>
      <tp t="s">
        <v>#N/A N/A</v>
        <stp/>
        <stp>BDP|6071617774242347543</stp>
        <tr r="AQ484" s="1"/>
      </tp>
      <tp t="s">
        <v>#N/A N/A</v>
        <stp/>
        <stp>BDP|7891905968910696849</stp>
        <tr r="AQ1148" s="1"/>
      </tp>
      <tp t="s">
        <v>#N/A Requesting Data...3543262553</v>
        <stp/>
        <stp>BDP|3618202762020421725</stp>
        <tr r="CV790" s="1"/>
      </tp>
      <tp t="s">
        <v>#N/A Requesting Data...4063410204</v>
        <stp/>
        <stp>BDP|8858052674357973827</stp>
        <tr r="CV170" s="1"/>
      </tp>
      <tp t="s">
        <v>#N/A Requesting Data...3502329731</v>
        <stp/>
        <stp>BDP|8198919532527015500</stp>
        <tr r="CU1141" s="1"/>
      </tp>
      <tp t="s">
        <v>#N/A Requesting Data...3956785190</v>
        <stp/>
        <stp>BDP|1269435378542838032</stp>
        <tr r="CW42" s="1"/>
      </tp>
      <tp t="s">
        <v>#N/A Requesting Data...3193890141</v>
        <stp/>
        <stp>BDP|1301953675649855696</stp>
        <tr r="CT969" s="1"/>
      </tp>
      <tp t="s">
        <v>#N/A N/A</v>
        <stp/>
        <stp>BDP|3850195687422115853</stp>
        <tr r="AR671" s="1"/>
      </tp>
      <tp t="s">
        <v>#N/A N/A</v>
        <stp/>
        <stp>BDP|2301417796539183662</stp>
        <tr r="AQ1016" s="1"/>
      </tp>
      <tp t="s">
        <v>#N/A Requesting Data...3513672895</v>
        <stp/>
        <stp>BDP|7580237122631739602</stp>
        <tr r="CW610" s="1"/>
      </tp>
      <tp t="s">
        <v>#N/A N/A</v>
        <stp/>
        <stp>BDP|5556483769570398741</stp>
        <tr r="AQ635" s="1"/>
      </tp>
      <tp t="s">
        <v>#N/A Requesting Data...3631575241</v>
        <stp/>
        <stp>BDP|2731385003782732389</stp>
        <tr r="CU818" s="1"/>
      </tp>
      <tp t="s">
        <v>#N/A Requesting Data...3338940643</v>
        <stp/>
        <stp>BDP|9366410192442507668</stp>
        <tr r="CV746" s="1"/>
      </tp>
      <tp t="s">
        <v>#N/A Requesting Data...4203322008</v>
        <stp/>
        <stp>BDP|6311708977785650316</stp>
        <tr r="CV335" s="1"/>
      </tp>
      <tp t="s">
        <v>#N/A Requesting Data...3582389880</v>
        <stp/>
        <stp>BDP|3790522303707372166</stp>
        <tr r="CV1172" s="1"/>
      </tp>
      <tp t="s">
        <v>#N/A Requesting Data...3238057723</v>
        <stp/>
        <stp>BDP|6401585407411093284</stp>
        <tr r="CT327" s="1"/>
      </tp>
      <tp t="s">
        <v>#N/A Requesting Data...3694134428</v>
        <stp/>
        <stp>BDP|1690342231163007206</stp>
        <tr r="CU938" s="1"/>
      </tp>
      <tp t="s">
        <v>#N/A N/A</v>
        <stp/>
        <stp>BDP|1609383225298981816</stp>
        <tr r="AR61" s="1"/>
      </tp>
      <tp t="s">
        <v>#N/A Requesting Data...4094653175</v>
        <stp/>
        <stp>BDP|4277048995675370831</stp>
        <tr r="CU10" s="1"/>
      </tp>
      <tp t="s">
        <v>#N/A Requesting Data...4074540256</v>
        <stp/>
        <stp>BDP|2512069109920101281</stp>
        <tr r="CR857" s="1"/>
      </tp>
      <tp t="s">
        <v>#N/A Requesting Data...3940581227</v>
        <stp/>
        <stp>BDP|4144365094748036606</stp>
        <tr r="CS835" s="1"/>
      </tp>
      <tp t="s">
        <v>#N/A Requesting Data...3476806680</v>
        <stp/>
        <stp>BDP|5804542181540875865</stp>
        <tr r="CU852" s="1"/>
      </tp>
      <tp t="s">
        <v>#N/A Requesting Data...3529093805</v>
        <stp/>
        <stp>BDP|6703116492037600913</stp>
        <tr r="CW567" s="1"/>
      </tp>
      <tp t="s">
        <v>#N/A Requesting Data...3856379574</v>
        <stp/>
        <stp>BDP|1050688586958959744</stp>
        <tr r="CV1182" s="1"/>
      </tp>
      <tp t="s">
        <v>#N/A N/A</v>
        <stp/>
        <stp>BDP|5791267830227492360</stp>
        <tr r="AQ692" s="1"/>
      </tp>
      <tp t="s">
        <v>#N/A Requesting Data...3836653564</v>
        <stp/>
        <stp>BDP|6051603482269021112</stp>
        <tr r="CS793" s="1"/>
      </tp>
      <tp t="s">
        <v>#N/A Requesting Data...3204552537</v>
        <stp/>
        <stp>BDP|2568146743612972585</stp>
        <tr r="CS430" s="1"/>
      </tp>
      <tp t="s">
        <v>#N/A Requesting Data...3192168145</v>
        <stp/>
        <stp>BDP|8501641372898647169</stp>
        <tr r="CR852" s="1"/>
      </tp>
      <tp t="s">
        <v>#N/A Requesting Data...3195569218</v>
        <stp/>
        <stp>BDP|5111775733798431924</stp>
        <tr r="CW535" s="1"/>
      </tp>
      <tp t="s">
        <v>#N/A Requesting Data...4154767378</v>
        <stp/>
        <stp>BDP|7985919682705193388</stp>
        <tr r="CU62" s="1"/>
      </tp>
      <tp t="s">
        <v>#N/A Requesting Data...4170562783</v>
        <stp/>
        <stp>BDP|6580027460920705031</stp>
        <tr r="CS870" s="1"/>
      </tp>
      <tp t="s">
        <v>#N/A Requesting Data...4224576536</v>
        <stp/>
        <stp>BDP|7685167303956778048</stp>
        <tr r="CT457" s="1"/>
      </tp>
      <tp t="s">
        <v>#N/A Requesting Data...4274493737</v>
        <stp/>
        <stp>BDP|9439849149003963605</stp>
        <tr r="CW631" s="1"/>
      </tp>
      <tp t="s">
        <v>#N/A N/A</v>
        <stp/>
        <stp>BDP|9319159803379422111</stp>
        <tr r="AR12" s="1"/>
      </tp>
      <tp t="s">
        <v>#N/A Requesting Data...3309543257</v>
        <stp/>
        <stp>BDP|7263586195453756889</stp>
        <tr r="CV1007" s="1"/>
      </tp>
      <tp t="s">
        <v>#N/A N/A</v>
        <stp/>
        <stp>BDP|7631281196084985812</stp>
        <tr r="AR372" s="1"/>
      </tp>
      <tp t="s">
        <v>#N/A Requesting Data...4042428588</v>
        <stp/>
        <stp>BDP|9186982209574727476</stp>
        <tr r="CT643" s="1"/>
      </tp>
      <tp t="s">
        <v>#N/A Requesting Data...3283512797</v>
        <stp/>
        <stp>BDP|5643221233854651012</stp>
        <tr r="CT1048" s="1"/>
      </tp>
      <tp t="s">
        <v>#N/A N/A</v>
        <stp/>
        <stp>BDP|8133049865086282828</stp>
        <tr r="AS626" s="1"/>
      </tp>
      <tp t="s">
        <v>#N/A N/A</v>
        <stp/>
        <stp>BDP|7114823095460289644</stp>
        <tr r="AR174" s="1"/>
      </tp>
      <tp t="s">
        <v>#N/A Requesting Data...3517505989</v>
        <stp/>
        <stp>BDP|2635700949708818978</stp>
        <tr r="CW899" s="1"/>
      </tp>
      <tp t="s">
        <v>#N/A Requesting Data...3514333696</v>
        <stp/>
        <stp>BDP|1221458503427168255</stp>
        <tr r="CW1204" s="1"/>
      </tp>
      <tp t="s">
        <v>#N/A Requesting Data...4138704110</v>
        <stp/>
        <stp>BDP|2340168073617763312</stp>
        <tr r="CW826" s="1"/>
      </tp>
      <tp t="s">
        <v>#N/A Requesting Data...3942506990</v>
        <stp/>
        <stp>BDP|7422365721166142023</stp>
        <tr r="CS405" s="1"/>
      </tp>
      <tp t="s">
        <v>#N/A Requesting Data...3378930173</v>
        <stp/>
        <stp>BDP|1242830791507886789</stp>
        <tr r="CR812" s="1"/>
      </tp>
      <tp t="s">
        <v>#N/A Requesting Data...3853074301</v>
        <stp/>
        <stp>BDP|7269644527312750167</stp>
        <tr r="CW1167" s="1"/>
      </tp>
      <tp t="s">
        <v>#N/A N/A</v>
        <stp/>
        <stp>BDP|1095818684136658737</stp>
        <tr r="AR609" s="1"/>
      </tp>
      <tp t="s">
        <v>#N/A N/A</v>
        <stp/>
        <stp>BDP|5567649036763042379</stp>
        <tr r="AS217" s="1"/>
      </tp>
      <tp t="s">
        <v>#N/A Requesting Data...3553966637</v>
        <stp/>
        <stp>BDP|4369422371446524157</stp>
        <tr r="CS737" s="1"/>
      </tp>
      <tp t="s">
        <v>#N/A N/A</v>
        <stp/>
        <stp>BDP|2744067375414745137</stp>
        <tr r="AR1085" s="1"/>
      </tp>
      <tp t="s">
        <v>#N/A Requesting Data...3464921903</v>
        <stp/>
        <stp>BDP|7681728214825448448</stp>
        <tr r="CU487" s="1"/>
      </tp>
      <tp t="s">
        <v>#N/A N/A</v>
        <stp/>
        <stp>BDP|5960222661221226083</stp>
        <tr r="AS1031" s="1"/>
      </tp>
      <tp t="s">
        <v>#N/A N/A</v>
        <stp/>
        <stp>BDP|8194535426947277865</stp>
        <tr r="AQ57" s="1"/>
      </tp>
      <tp t="s">
        <v>#N/A Requesting Data...3844179584</v>
        <stp/>
        <stp>BDP|2967237838745584679</stp>
        <tr r="CR49" s="1"/>
      </tp>
      <tp t="s">
        <v>#N/A N/A</v>
        <stp/>
        <stp>BDP|3532380810081560083</stp>
        <tr r="AQ1033" s="1"/>
      </tp>
      <tp t="s">
        <v>#N/A N/A</v>
        <stp/>
        <stp>BDP|1144785005747860158</stp>
        <tr r="AQ1150" s="1"/>
      </tp>
      <tp t="s">
        <v>#N/A Requesting Data...3434467351</v>
        <stp/>
        <stp>BDP|1565380249240143648</stp>
        <tr r="CT641" s="1"/>
      </tp>
      <tp t="s">
        <v>#N/A Requesting Data...3817421163</v>
        <stp/>
        <stp>BDP|6208755416926469640</stp>
        <tr r="CT718" s="1"/>
      </tp>
      <tp t="s">
        <v>#N/A Requesting Data...3813744953</v>
        <stp/>
        <stp>BDP|8448261573695286821</stp>
        <tr r="CW708" s="1"/>
      </tp>
      <tp t="s">
        <v>#N/A Requesting Data...4213176168</v>
        <stp/>
        <stp>BDP|5173941337496614959</stp>
        <tr r="CV192" s="1"/>
      </tp>
      <tp t="s">
        <v>#N/A N/A</v>
        <stp/>
        <stp>BDP|1975422534627761198</stp>
        <tr r="AS831" s="1"/>
      </tp>
      <tp t="s">
        <v>#N/A N/A</v>
        <stp/>
        <stp>BDP|5831479918228251840</stp>
        <tr r="AR625" s="1"/>
      </tp>
      <tp t="s">
        <v>#N/A Requesting Data...3603438995</v>
        <stp/>
        <stp>BDP|4785843391103401676</stp>
        <tr r="CV440" s="1"/>
      </tp>
      <tp t="s">
        <v>#N/A N/A</v>
        <stp/>
        <stp>BDP|1609740751225794654</stp>
        <tr r="AS52" s="1"/>
      </tp>
      <tp t="s">
        <v>#N/A N/A</v>
        <stp/>
        <stp>BDP|1610662295536131854</stp>
        <tr r="AR1170" s="1"/>
      </tp>
      <tp t="s">
        <v>#N/A Requesting Data...4224452965</v>
        <stp/>
        <stp>BDP|8983048997218205993</stp>
        <tr r="CS319" s="1"/>
      </tp>
      <tp t="s">
        <v>#N/A Requesting Data...4244252920</v>
        <stp/>
        <stp>BDP|4740641467395316166</stp>
        <tr r="CT583" s="1"/>
      </tp>
      <tp t="s">
        <v>#N/A Requesting Data...3994174963</v>
        <stp/>
        <stp>BDP|3794608861405568623</stp>
        <tr r="CT506" s="1"/>
      </tp>
      <tp t="s">
        <v>#N/A Requesting Data...3639182367</v>
        <stp/>
        <stp>BDP|8625872505195022553</stp>
        <tr r="CW282" s="1"/>
      </tp>
      <tp t="s">
        <v>#N/A N/A</v>
        <stp/>
        <stp>BDP|2851196445721337664</stp>
        <tr r="AS170" s="1"/>
      </tp>
      <tp t="s">
        <v>#N/A Requesting Data...3506087277</v>
        <stp/>
        <stp>BDP|6572012774552030310</stp>
        <tr r="CV454" s="1"/>
      </tp>
      <tp t="s">
        <v>#N/A Requesting Data...3515351734</v>
        <stp/>
        <stp>BDP|1264954262676207866</stp>
        <tr r="CR971" s="1"/>
      </tp>
      <tp t="s">
        <v>#N/A Requesting Data...3785057400</v>
        <stp/>
        <stp>BDP|4764142215046551223</stp>
        <tr r="CS713" s="1"/>
      </tp>
      <tp t="s">
        <v>#N/A Requesting Data...4109039061</v>
        <stp/>
        <stp>BDP|5889788832782543361</stp>
        <tr r="CT525" s="1"/>
      </tp>
      <tp t="s">
        <v>#N/A Requesting Data...3619293221</v>
        <stp/>
        <stp>BDP|1633463425772102552</stp>
        <tr r="CW799" s="1"/>
      </tp>
      <tp t="s">
        <v>#N/A Requesting Data...3631100118</v>
        <stp/>
        <stp>BDP|1987794379769180896</stp>
        <tr r="CS726" s="1"/>
      </tp>
      <tp t="s">
        <v>#N/A Requesting Data...3899502271</v>
        <stp/>
        <stp>BDP|6108571046525434252</stp>
        <tr r="CR469" s="1"/>
      </tp>
      <tp t="s">
        <v>#N/A N/A</v>
        <stp/>
        <stp>BDP|6910039122797196383</stp>
        <tr r="AQ274" s="1"/>
      </tp>
      <tp t="s">
        <v>#N/A Requesting Data...3571226920</v>
        <stp/>
        <stp>BDP|8868306568128146501</stp>
        <tr r="CR126" s="1"/>
      </tp>
      <tp t="s">
        <v>#N/A N/A</v>
        <stp/>
        <stp>BDP|3534418962806540720</stp>
        <tr r="AS95" s="1"/>
      </tp>
      <tp t="s">
        <v>#N/A N/A</v>
        <stp/>
        <stp>BDP|9926989635901445210</stp>
        <tr r="AQ210" s="1"/>
      </tp>
      <tp t="s">
        <v>#N/A Requesting Data...4083052775</v>
        <stp/>
        <stp>BDP|5023567948752828676</stp>
        <tr r="CW227" s="1"/>
      </tp>
      <tp t="s">
        <v>#N/A Requesting Data...3560771818</v>
        <stp/>
        <stp>BDP|6591691269257441174</stp>
        <tr r="CR1051" s="1"/>
      </tp>
      <tp t="s">
        <v>#N/A N/A</v>
        <stp/>
        <stp>BDP|2521241377934722375</stp>
        <tr r="AS566" s="1"/>
      </tp>
      <tp t="s">
        <v>#N/A Requesting Data...3521564516</v>
        <stp/>
        <stp>BDP|4976155223066098197</stp>
        <tr r="CR306" s="1"/>
      </tp>
      <tp t="s">
        <v>#N/A Requesting Data...3525288056</v>
        <stp/>
        <stp>BDP|3756741157362795350</stp>
        <tr r="CU958" s="1"/>
      </tp>
      <tp t="s">
        <v>#N/A Requesting Data...3542859805</v>
        <stp/>
        <stp>BDP|5166281762157813659</stp>
        <tr r="CW944" s="1"/>
      </tp>
      <tp t="s">
        <v>#N/A Requesting Data...3733703387</v>
        <stp/>
        <stp>BDP|2765848018748419399</stp>
        <tr r="CV113" s="1"/>
      </tp>
      <tp t="s">
        <v>#N/A Requesting Data...4008924292</v>
        <stp/>
        <stp>BDP|2223635145406760655</stp>
        <tr r="CR239" s="1"/>
      </tp>
      <tp t="s">
        <v>#N/A Requesting Data...3661066057</v>
        <stp/>
        <stp>BDP|2471827150849289620</stp>
        <tr r="CU296" s="1"/>
      </tp>
      <tp t="s">
        <v>#N/A Requesting Data...3954801883</v>
        <stp/>
        <stp>BDP|7526029755915254763</stp>
        <tr r="CR785" s="1"/>
      </tp>
      <tp t="s">
        <v>#N/A Requesting Data...4031391737</v>
        <stp/>
        <stp>BDP|4020362036622452627</stp>
        <tr r="CV443" s="1"/>
      </tp>
      <tp t="s">
        <v>#N/A Requesting Data...4285965215</v>
        <stp/>
        <stp>BDP|4049123351671142142</stp>
        <tr r="CU130" s="1"/>
      </tp>
      <tp t="s">
        <v>#N/A Requesting Data...4154196004</v>
        <stp/>
        <stp>BDP|8118435193314093178</stp>
        <tr r="CW41" s="1"/>
      </tp>
      <tp t="s">
        <v>#N/A Requesting Data...3892839934</v>
        <stp/>
        <stp>BDP|2739126475894130067</stp>
        <tr r="CR920" s="1"/>
      </tp>
      <tp t="s">
        <v>#N/A Requesting Data...4186794158</v>
        <stp/>
        <stp>BDP|1595207056210379672</stp>
        <tr r="CT486" s="1"/>
      </tp>
      <tp t="s">
        <v>#N/A N/A</v>
        <stp/>
        <stp>BDP|8548202366859638525</stp>
        <tr r="AQ705" s="1"/>
      </tp>
      <tp t="s">
        <v>#N/A Requesting Data...4141605980</v>
        <stp/>
        <stp>BDP|1573722012817141031</stp>
        <tr r="CV24" s="1"/>
      </tp>
      <tp t="s">
        <v>#N/A N/A</v>
        <stp/>
        <stp>BDP|3088013474325246107</stp>
        <tr r="AR382" s="1"/>
      </tp>
      <tp t="s">
        <v>#N/A Requesting Data...4018982036</v>
        <stp/>
        <stp>BDP|4968364289067494850</stp>
        <tr r="CU817" s="1"/>
      </tp>
      <tp t="s">
        <v>#N/A Requesting Data...4104550583</v>
        <stp/>
        <stp>BDP|5550471755655710179</stp>
        <tr r="CV1011" s="1"/>
      </tp>
      <tp t="s">
        <v>#N/A N/A</v>
        <stp/>
        <stp>BDP|3397323901305116562</stp>
        <tr r="AR1055" s="1"/>
      </tp>
      <tp t="s">
        <v>#N/A Requesting Data...4248185326</v>
        <stp/>
        <stp>BDP|1110444432084375238</stp>
        <tr r="CS955" s="1"/>
      </tp>
      <tp t="s">
        <v>#N/A Requesting Data...3846419335</v>
        <stp/>
        <stp>BDP|7323554706043425139</stp>
        <tr r="CR291" s="1"/>
      </tp>
      <tp t="s">
        <v>#N/A Requesting Data...3747671915</v>
        <stp/>
        <stp>BDP|3346417124766689371</stp>
        <tr r="CW447" s="1"/>
      </tp>
      <tp t="s">
        <v>#N/A Requesting Data...4183606079</v>
        <stp/>
        <stp>BDP|4756964611715425938</stp>
        <tr r="CU821" s="1"/>
      </tp>
      <tp t="s">
        <v>#N/A Requesting Data...3976894768</v>
        <stp/>
        <stp>BDP|1209333430608518938</stp>
        <tr r="CU612" s="1"/>
      </tp>
      <tp t="s">
        <v>#N/A Requesting Data...3784466121</v>
        <stp/>
        <stp>BDP|8049473195017532208</stp>
        <tr r="CS1127" s="1"/>
      </tp>
      <tp t="s">
        <v>#N/A Requesting Data...3734470427</v>
        <stp/>
        <stp>BDP|6987280603157613337</stp>
        <tr r="CT649" s="1"/>
      </tp>
      <tp t="s">
        <v>#N/A Requesting Data...4257316101</v>
        <stp/>
        <stp>BDP|2400138707074109767</stp>
        <tr r="CU720" s="1"/>
      </tp>
      <tp t="s">
        <v>#N/A N/A</v>
        <stp/>
        <stp>BDP|7964703905600289095</stp>
        <tr r="AR319" s="1"/>
      </tp>
      <tp t="s">
        <v>#N/A Requesting Data...3912343072</v>
        <stp/>
        <stp>BDP|4815598986990105911</stp>
        <tr r="CV329" s="1"/>
      </tp>
      <tp t="s">
        <v>#N/A Requesting Data...3847190527</v>
        <stp/>
        <stp>BDP|4707110126603515427</stp>
        <tr r="CW230" s="1"/>
      </tp>
      <tp t="s">
        <v>#N/A Requesting Data...4237235172</v>
        <stp/>
        <stp>BDP|6700054720763708723</stp>
        <tr r="CW344" s="1"/>
      </tp>
      <tp t="s">
        <v>#N/A N/A</v>
        <stp/>
        <stp>BDP|3426009060062010739</stp>
        <tr r="AR133" s="1"/>
      </tp>
      <tp t="s">
        <v>#N/A Requesting Data...3939263627</v>
        <stp/>
        <stp>BDP|1502411802221899499</stp>
        <tr r="CV320" s="1"/>
      </tp>
      <tp t="s">
        <v>#N/A Requesting Data...4182901142</v>
        <stp/>
        <stp>BDP|4176500388751707892</stp>
        <tr r="CR570" s="1"/>
      </tp>
      <tp t="s">
        <v>#N/A Requesting Data...4248626036</v>
        <stp/>
        <stp>BDP|6148412054967381005</stp>
        <tr r="CR102" s="1"/>
      </tp>
      <tp t="s">
        <v>#N/A N/A</v>
        <stp/>
        <stp>BDP|7277225560792234154</stp>
        <tr r="AR792" s="1"/>
      </tp>
      <tp t="s">
        <v>#N/A Requesting Data...4221888883</v>
        <stp/>
        <stp>BDP|6149700197231673973</stp>
        <tr r="AL3" s="1"/>
      </tp>
      <tp t="s">
        <v>#N/A Requesting Data...3943104827</v>
        <stp/>
        <stp>BDP|5515427747780460535</stp>
        <tr r="CT133" s="1"/>
      </tp>
      <tp t="s">
        <v>#N/A N/A</v>
        <stp/>
        <stp>BDP|8549347992941670328</stp>
        <tr r="AS421" s="1"/>
      </tp>
      <tp t="s">
        <v>#N/A Requesting Data...4201446059</v>
        <stp/>
        <stp>BDP|6886968397227752192</stp>
        <tr r="CW213" s="1"/>
      </tp>
      <tp t="s">
        <v>#N/A N/A</v>
        <stp/>
        <stp>BDP|1298113913354343548</stp>
        <tr r="AQ1110" s="1"/>
      </tp>
      <tp t="s">
        <v>#N/A N/A</v>
        <stp/>
        <stp>BDP|7903086566251152014</stp>
        <tr r="AQ680" s="1"/>
      </tp>
      <tp t="s">
        <v>#N/A Requesting Data...4252677231</v>
        <stp/>
        <stp>BDP|1761721100096514071</stp>
        <tr r="CU933" s="1"/>
      </tp>
      <tp t="s">
        <v>#N/A Requesting Data...4050772817</v>
        <stp/>
        <stp>BDP|6675064926995542148</stp>
        <tr r="CU22" s="1"/>
      </tp>
      <tp t="s">
        <v>#N/A Requesting Data...4146566508</v>
        <stp/>
        <stp>BDP|4208979280022711761</stp>
        <tr r="CR640" s="1"/>
      </tp>
      <tp t="s">
        <v>#N/A N/A</v>
        <stp/>
        <stp>BDP|1744401743014099505</stp>
        <tr r="AR986" s="1"/>
      </tp>
      <tp t="s">
        <v>#N/A Requesting Data...4041962472</v>
        <stp/>
        <stp>BDP|1593241067823211609</stp>
        <tr r="CR111" s="1"/>
      </tp>
      <tp t="s">
        <v>#N/A Requesting Data...4151370271</v>
        <stp/>
        <stp>BDP|7346319970227360451</stp>
        <tr r="CR367" s="1"/>
      </tp>
      <tp t="s">
        <v>#N/A N/A</v>
        <stp/>
        <stp>BDP|2255562011057356128</stp>
        <tr r="AQ535" s="1"/>
      </tp>
      <tp t="s">
        <v>#N/A N/A</v>
        <stp/>
        <stp>BDP|9182962712187905681</stp>
        <tr r="AR1045" s="1"/>
      </tp>
      <tp t="s">
        <v>#N/A Requesting Data...4291169409</v>
        <stp/>
        <stp>BDP|7174683051585899145</stp>
        <tr r="CW337" s="1"/>
      </tp>
      <tp t="s">
        <v>#N/A Requesting Data...4045831518</v>
        <stp/>
        <stp>BDP|6909919173319629194</stp>
        <tr r="CV224" s="1"/>
      </tp>
      <tp t="s">
        <v>#N/A Requesting Data...4228757880</v>
        <stp/>
        <stp>BDP|7998460079143513776</stp>
        <tr r="CR671" s="1"/>
      </tp>
      <tp t="s">
        <v>#N/A Requesting Data...4164020888</v>
        <stp/>
        <stp>BDP|5686515101437648743</stp>
        <tr r="CT314" s="1"/>
      </tp>
      <tp t="s">
        <v>#N/A Requesting Data...4155827902</v>
        <stp/>
        <stp>BDP|5817211936142298699</stp>
        <tr r="CR278" s="1"/>
      </tp>
      <tp t="s">
        <v>#N/A N/A</v>
        <stp/>
        <stp>BDP|6403715704297361660</stp>
        <tr r="AS789" s="1"/>
      </tp>
      <tp t="s">
        <v>#N/A Requesting Data...4200535608</v>
        <stp/>
        <stp>BDP|4199304105470491741</stp>
        <tr r="CU632" s="1"/>
      </tp>
      <tp t="s">
        <v>#N/A N/A</v>
        <stp/>
        <stp>BDP|5034452134624524605</stp>
        <tr r="AR917" s="1"/>
      </tp>
      <tp t="s">
        <v>#N/A Requesting Data...4230674151</v>
        <stp/>
        <stp>BDP|6623963784643325436</stp>
        <tr r="CW538" s="1"/>
      </tp>
      <tp t="s">
        <v>#N/A N/A</v>
        <stp/>
        <stp>BDP|7594619005864121549</stp>
        <tr r="AS1154" s="1"/>
      </tp>
      <tp t="s">
        <v>#N/A Requesting Data...4134752404</v>
        <stp/>
        <stp>BDP|5459860668418971374</stp>
        <tr r="CU432" s="1"/>
      </tp>
      <tp t="s">
        <v>#N/A Requesting Data...4279797467</v>
        <stp/>
        <stp>BDP|6785685944525996163</stp>
        <tr r="CW125" s="1"/>
      </tp>
      <tp t="s">
        <v>#N/A Requesting Data...4112213808</v>
        <stp/>
        <stp>BDP|5066291838570146442</stp>
        <tr r="CU309" s="1"/>
      </tp>
      <tp t="s">
        <v>#N/A N/A</v>
        <stp/>
        <stp>BDP|9766801204459169861</stp>
        <tr r="AS153" s="1"/>
      </tp>
      <tp t="s">
        <v>#N/A Requesting Data...4293785923</v>
        <stp/>
        <stp>BDP|1845072669412140531</stp>
        <tr r="CW306" s="1"/>
      </tp>
      <tp t="s">
        <v>#N/A Requesting Data...4254417675</v>
        <stp/>
        <stp>BDP|1043662821304112123</stp>
        <tr r="CW1036" s="1"/>
      </tp>
      <tp t="s">
        <v>#N/A N/A</v>
        <stp/>
        <stp>BDP|5816923978152050961</stp>
        <tr r="AQ906" s="1"/>
      </tp>
      <tp t="s">
        <v>#N/A N/A</v>
        <stp/>
        <stp>BDP|6855781835992482053</stp>
        <tr r="AQ946" s="1"/>
      </tp>
      <tp t="s">
        <v>#N/A N/A</v>
        <stp/>
        <stp>BDP|9724385748859187721</stp>
        <tr r="AQ543" s="1"/>
      </tp>
      <tp t="s">
        <v>#N/A Requesting Data...4228693469</v>
        <stp/>
        <stp>BDP|7783120030805504059</stp>
        <tr r="CT308" s="1"/>
      </tp>
      <tp t="s">
        <v>#N/A Requesting Data...4192775410</v>
        <stp/>
        <stp>BDP|5743215297809209760</stp>
        <tr r="CT905" s="1"/>
      </tp>
      <tp t="s">
        <v>#N/A Requesting Data...4222577928</v>
        <stp/>
        <stp>BDP|5725257134802501666</stp>
        <tr r="CT668" s="1"/>
      </tp>
      <tp t="s">
        <v>#N/A N/A</v>
        <stp/>
        <stp>BDP|6348662401911918185</stp>
        <tr r="AR761" s="1"/>
      </tp>
      <tp t="s">
        <v>#N/A Requesting Data...4251053729</v>
        <stp/>
        <stp>BDP|7022413076185584173</stp>
        <tr r="CW900" s="1"/>
      </tp>
      <tp t="s">
        <v>#N/A Requesting Data...4176541388</v>
        <stp/>
        <stp>BDP|6196754876040735605</stp>
        <tr r="CS47" s="1"/>
      </tp>
      <tp t="s">
        <v>#N/A N/A</v>
        <stp/>
        <stp>BDP|6917357351369868908</stp>
        <tr r="AR314" s="1"/>
      </tp>
      <tp t="s">
        <v>#N/A Requesting Data...4280918711</v>
        <stp/>
        <stp>BDP|1023116737552485175</stp>
        <tr r="CU317" s="1"/>
      </tp>
      <tp t="s">
        <v>#N/A Requesting Data...4222196335</v>
        <stp/>
        <stp>BDP|9987254448778960781</stp>
        <tr r="CT509" s="1"/>
      </tp>
      <tp t="s">
        <v>#N/A N/A</v>
        <stp/>
        <stp>BDP|6905995252102515829</stp>
        <tr r="AQ396" s="1"/>
      </tp>
      <tp t="s">
        <v>#N/A Requesting Data...4208070982</v>
        <stp/>
        <stp>BDP|8494251770075538817</stp>
        <tr r="CT145" s="1"/>
      </tp>
      <tp t="s">
        <v>#N/A Requesting Data...4218009597</v>
        <stp/>
        <stp>BDP|2160597539922570610</stp>
        <tr r="CT550" s="1"/>
      </tp>
      <tp t="s">
        <v>#N/A Requesting Data...4221485470</v>
        <stp/>
        <stp>BDP|3704754762400088257</stp>
        <tr r="CS774" s="1"/>
      </tp>
      <tp t="s">
        <v>#N/A Requesting Data...4233560033</v>
        <stp/>
        <stp>BDP|5516961493272422711</stp>
        <tr r="CW461" s="1"/>
      </tp>
      <tp t="s">
        <v>#N/A Requesting Data...4261422931</v>
        <stp/>
        <stp>BDP|5235315203146533005</stp>
        <tr r="CW914" s="1"/>
      </tp>
      <tp t="s">
        <v>#N/A N/A</v>
        <stp/>
        <stp>BDP|9340896346391038493</stp>
        <tr r="AQ296" s="1"/>
      </tp>
      <tp t="s">
        <v>#N/A Requesting Data...4274184624</v>
        <stp/>
        <stp>BDP|7022447280088050311</stp>
        <tr r="CT305" s="1"/>
      </tp>
      <tp t="s">
        <v>#N/A Requesting Data...4294728220</v>
        <stp/>
        <stp>BDP|8609425916049577422</stp>
        <tr r="CW668" s="1"/>
      </tp>
      <tp t="s">
        <v>#N/A N/A</v>
        <stp/>
        <stp>BDP|7568995078328064115</stp>
        <tr r="AR127" s="1"/>
      </tp>
      <tp t="s">
        <v>#N/A Requesting Data...4279008310</v>
        <stp/>
        <stp>BDP|9620491382040033582</stp>
        <tr r="CR1095" s="1"/>
      </tp>
      <tp t="s">
        <v>#N/A Requesting Data...4266528890</v>
        <stp/>
        <stp>BDP|7368146957136604533</stp>
        <tr r="CU567" s="1"/>
      </tp>
      <tp t="s">
        <v>#N/A Requesting Data...4294413810</v>
        <stp/>
        <stp>BDP|2026788654991020193</stp>
        <tr r="CV861" s="1"/>
      </tp>
      <tp t="s">
        <v>#N/A N/A</v>
        <stp/>
        <stp>BDP|6659420862116574266</stp>
        <tr r="AR713" s="1"/>
      </tp>
      <tp t="s">
        <v>#N/A Requesting Data...4291932101</v>
        <stp/>
        <stp>BDP|6396480426219170999</stp>
        <tr r="CW1116" s="1"/>
      </tp>
      <tp t="s">
        <v>#N/A Requesting Data...4292482155</v>
        <stp/>
        <stp>BDP|6249062545677156551</stp>
        <tr r="CS303" s="1"/>
      </tp>
      <tp t="s">
        <v>#N/A Requesting Data...2792039466</v>
        <stp/>
        <stp>BDP|6074933393990390660</stp>
        <tr r="CT640" s="1"/>
      </tp>
      <tp t="s">
        <v>#N/A Requesting Data...2085695247</v>
        <stp/>
        <stp>BDP|5092015178290822248</stp>
        <tr r="CT224" s="1"/>
      </tp>
      <tp t="s">
        <v>#N/A Requesting Data...1839014779</v>
        <stp/>
        <stp>BDP|9142953011553022207</stp>
        <tr r="CT817" s="1"/>
      </tp>
      <tp t="s">
        <v>#N/A N/A</v>
        <stp/>
        <stp>BDP|3163874181501352215</stp>
        <tr r="AQ1192" s="1"/>
      </tp>
      <tp t="s">
        <v>#N/A Requesting Data...1771929574</v>
        <stp/>
        <stp>BDP|5650562060012221473</stp>
        <tr r="CV753" s="1"/>
      </tp>
    </main>
    <main first="bofaddin.rtdserver">
      <tp t="s">
        <v>#N/A N/A</v>
        <stp/>
        <stp>BDP|5880835326486673817</stp>
        <tr r="AR483" s="1"/>
      </tp>
      <tp t="s">
        <v>#N/A N/A</v>
        <stp/>
        <stp>BDP|6594794544246419266</stp>
        <tr r="AS1116" s="1"/>
      </tp>
      <tp t="s">
        <v>#N/A N/A</v>
        <stp/>
        <stp>BDP|7395932844458755392</stp>
        <tr r="AR456" s="1"/>
      </tp>
      <tp t="s">
        <v>#N/A Requesting Data...459930208</v>
        <stp/>
        <stp>BDP|2786714462922786096</stp>
        <tr r="CW752" s="1"/>
      </tp>
      <tp t="s">
        <v>#N/A Requesting Data...616068436</v>
        <stp/>
        <stp>BDP|3700310832910753297</stp>
        <tr r="CS365" s="1"/>
      </tp>
      <tp t="s">
        <v>#N/A Requesting Data...3927601684</v>
        <stp/>
        <stp>BDP|1499933432028614290</stp>
        <tr r="CU192" s="1"/>
      </tp>
      <tp t="s">
        <v>#N/A N/A</v>
        <stp/>
        <stp>BDP|7571246213984834101</stp>
        <tr r="AR238" s="1"/>
      </tp>
      <tp t="s">
        <v>#N/A Requesting Data...1226546191</v>
        <stp/>
        <stp>BDP|4803659722353564201</stp>
        <tr r="CT533" s="1"/>
      </tp>
      <tp t="s">
        <v>#N/A Requesting Data...3824232491</v>
        <stp/>
        <stp>BDP|3673380747677745248</stp>
        <tr r="CR763" s="1"/>
      </tp>
      <tp t="s">
        <v>#N/A N/A</v>
        <stp/>
        <stp>BDP|8142231908539658268</stp>
        <tr r="AQ748" s="1"/>
      </tp>
      <tp t="s">
        <v>#N/A Requesting Data...3557799097</v>
        <stp/>
        <stp>BDP|3584760729014443341</stp>
        <tr r="CT924" s="1"/>
      </tp>
      <tp t="s">
        <v>#N/A N/A</v>
        <stp/>
        <stp>BDP|8297907272545318297</stp>
        <tr r="AS772" s="1"/>
      </tp>
      <tp t="s">
        <v>#N/A Requesting Data...2291667633</v>
        <stp/>
        <stp>BDP|2945687236980505687</stp>
        <tr r="CU653" s="1"/>
      </tp>
      <tp t="s">
        <v>#N/A Requesting Data...3143887029</v>
        <stp/>
        <stp>BDP|6773571383859873315</stp>
        <tr r="CR770" s="1"/>
      </tp>
      <tp t="s">
        <v>#N/A N/A</v>
        <stp/>
        <stp>BDP|9589575066878797390</stp>
        <tr r="AS46" s="1"/>
      </tp>
      <tp t="s">
        <v>#N/A Requesting Data...691635166</v>
        <stp/>
        <stp>BDP|1872013222766880495</stp>
        <tr r="CV1100" s="1"/>
      </tp>
      <tp t="s">
        <v>#N/A Requesting Data...780917653</v>
        <stp/>
        <stp>BDP|1680193306578004930</stp>
        <tr r="CS787" s="1"/>
      </tp>
      <tp t="s">
        <v>#N/A N/A</v>
        <stp/>
        <stp>BDP|1613109470031491780</stp>
        <tr r="AR1014" s="1"/>
      </tp>
      <tp t="s">
        <v>#N/A Requesting Data...2485545448</v>
        <stp/>
        <stp>BDP|6950176963048710801</stp>
        <tr r="CR335" s="1"/>
      </tp>
      <tp t="s">
        <v>#N/A Requesting Data...3230323758</v>
        <stp/>
        <stp>BDP|7773684017604593579</stp>
        <tr r="CU367" s="1"/>
      </tp>
      <tp t="s">
        <v>#N/A Requesting Data...505369450</v>
        <stp/>
        <stp>BDP|1234742386367800827</stp>
        <tr r="CW686" s="1"/>
      </tp>
      <tp t="s">
        <v>#N/A Requesting Data...3391560590</v>
        <stp/>
        <stp>BDP|3966206352944996184</stp>
        <tr r="CV1196" s="1"/>
      </tp>
      <tp t="s">
        <v>#N/A N/A</v>
        <stp/>
        <stp>BDP|4502543121676847425</stp>
        <tr r="AR934" s="1"/>
      </tp>
      <tp t="s">
        <v>#N/A Requesting Data...1844873024</v>
        <stp/>
        <stp>BDP|9376400243581850923</stp>
        <tr r="CT903" s="1"/>
      </tp>
      <tp t="s">
        <v>#N/A N/A</v>
        <stp/>
        <stp>BDP|7122535962262943735</stp>
        <tr r="AR426" s="1"/>
      </tp>
      <tp t="s">
        <v>#N/A Requesting Data...2824390579</v>
        <stp/>
        <stp>BDP|1967930356314677805</stp>
        <tr r="CU75" s="1"/>
      </tp>
      <tp t="s">
        <v>#N/A Requesting Data...4089079363</v>
        <stp/>
        <stp>BDP|6095563239102243379</stp>
        <tr r="CT574" s="1"/>
      </tp>
      <tp t="s">
        <v>#N/A N/A</v>
        <stp/>
        <stp>BDP|5586699792893430813</stp>
        <tr r="AS552" s="1"/>
      </tp>
      <tp t="s">
        <v>#N/A N/A</v>
        <stp/>
        <stp>BDP|7656163116247983144</stp>
        <tr r="AQ822" s="1"/>
      </tp>
      <tp t="s">
        <v>#N/A N/A</v>
        <stp/>
        <stp>BDP|7815212230484656348</stp>
        <tr r="AQ301" s="1"/>
      </tp>
      <tp t="s">
        <v>#N/A Requesting Data...2239346543</v>
        <stp/>
        <stp>BDP|4135062827625394280</stp>
        <tr r="CU687" s="1"/>
      </tp>
      <tp t="s">
        <v>#N/A N/A</v>
        <stp/>
        <stp>BDP|7991117738194378089</stp>
        <tr r="AR687" s="1"/>
      </tp>
      <tp t="s">
        <v>#N/A Requesting Data...702486193</v>
        <stp/>
        <stp>BDP|3774776175656774490</stp>
        <tr r="CV598" s="1"/>
      </tp>
      <tp t="s">
        <v>#N/A N/A</v>
        <stp/>
        <stp>BDP|3472848962358848418</stp>
        <tr r="AQ494" s="1"/>
      </tp>
      <tp t="s">
        <v>#N/A Requesting Data...3069403266</v>
        <stp/>
        <stp>BDP|6709305198284341970</stp>
        <tr r="CT577" s="1"/>
      </tp>
      <tp t="s">
        <v>#N/A Requesting Data...2139442593</v>
        <stp/>
        <stp>BDP|6913570265587414347</stp>
        <tr r="CU1114" s="1"/>
      </tp>
      <tp t="s">
        <v>#N/A Requesting Data...2424295906</v>
        <stp/>
        <stp>BDP|6574670111716029685</stp>
        <tr r="CT1006" s="1"/>
      </tp>
      <tp t="s">
        <v>#N/A N/A</v>
        <stp/>
        <stp>BDP|9224494678533145891</stp>
        <tr r="AS194" s="1"/>
      </tp>
      <tp t="s">
        <v>#N/A Requesting Data...2959590831</v>
        <stp/>
        <stp>BDP|4343806588043919695</stp>
        <tr r="CW415" s="1"/>
      </tp>
      <tp t="s">
        <v>#N/A Requesting Data...1621477590</v>
        <stp/>
        <stp>BDP|6956313825643227579</stp>
        <tr r="CS419" s="1"/>
      </tp>
      <tp t="s">
        <v>#N/A Requesting Data...2940142929</v>
        <stp/>
        <stp>BDP|5671589370731229740</stp>
        <tr r="CW339" s="1"/>
      </tp>
      <tp t="s">
        <v>#N/A Requesting Data...1452026277</v>
        <stp/>
        <stp>BDP|7808607557764681113</stp>
        <tr r="CU504" s="1"/>
      </tp>
      <tp t="s">
        <v>#N/A Requesting Data...3645702508</v>
        <stp/>
        <stp>BDP|7805615851592922798</stp>
        <tr r="CW500" s="1"/>
      </tp>
      <tp t="s">
        <v>#N/A Requesting Data...2713647689</v>
        <stp/>
        <stp>BDP|5135479609034614415</stp>
        <tr r="CW165" s="1"/>
      </tp>
      <tp t="s">
        <v>#N/A N/A</v>
        <stp/>
        <stp>BDP|1090303613765346787</stp>
        <tr r="AR53" s="1"/>
      </tp>
      <tp t="s">
        <v>#N/A Requesting Data...1249316772</v>
        <stp/>
        <stp>BDP|1868121442685372038</stp>
        <tr r="CR931" s="1"/>
      </tp>
      <tp t="s">
        <v>#N/A Requesting Data...757437450</v>
        <stp/>
        <stp>BDP|3130295473500143729</stp>
        <tr r="CS528" s="1"/>
      </tp>
      <tp t="s">
        <v>#N/A Requesting Data...3661338838</v>
        <stp/>
        <stp>BDP|9879686012606344992</stp>
        <tr r="CR75" s="1"/>
      </tp>
      <tp t="s">
        <v>#N/A Requesting Data...2040663719</v>
        <stp/>
        <stp>BDP|4797877906059999477</stp>
        <tr r="CU1102" s="1"/>
      </tp>
      <tp t="s">
        <v>#N/A Requesting Data...2635915072</v>
        <stp/>
        <stp>BDP|3874175742014288379</stp>
        <tr r="CV542" s="1"/>
      </tp>
      <tp t="s">
        <v>#N/A Requesting Data...1547137340</v>
        <stp/>
        <stp>BDP|4736254139414108021</stp>
        <tr r="CS800" s="1"/>
      </tp>
      <tp t="s">
        <v>#N/A Requesting Data...2611181923</v>
        <stp/>
        <stp>BDP|2062717275373961050</stp>
        <tr r="CU354" s="1"/>
      </tp>
      <tp t="s">
        <v>#N/A Requesting Data...3516867831</v>
        <stp/>
        <stp>BDP|6103035262403973212</stp>
        <tr r="CS1105" s="1"/>
      </tp>
      <tp t="s">
        <v>#N/A Requesting Data...2062781829</v>
        <stp/>
        <stp>BDP|6773524388638401212</stp>
        <tr r="CR413" s="1"/>
      </tp>
      <tp t="s">
        <v>#N/A N/A</v>
        <stp/>
        <stp>BDP|5226359039514114079</stp>
        <tr r="AS852" s="1"/>
      </tp>
      <tp t="s">
        <v>#N/A N/A</v>
        <stp/>
        <stp>BDP|5929464032344654729</stp>
        <tr r="AS272" s="1"/>
      </tp>
      <tp t="s">
        <v>#N/A Requesting Data...1763762119</v>
        <stp/>
        <stp>BDP|7880410736930336158</stp>
        <tr r="CS435" s="1"/>
      </tp>
      <tp t="s">
        <v>#N/A N/A</v>
        <stp/>
        <stp>BDP|6911466397038087212</stp>
        <tr r="AS763" s="1"/>
      </tp>
      <tp t="s">
        <v>#N/A Requesting Data...1897334705</v>
        <stp/>
        <stp>BDP|5698583826515209632</stp>
        <tr r="CT446" s="1"/>
      </tp>
      <tp t="s">
        <v>#N/A Requesting Data...2919121268</v>
        <stp/>
        <stp>BDP|4280067259505336575</stp>
        <tr r="CW591" s="1"/>
      </tp>
      <tp t="s">
        <v>#N/A Requesting Data...3500981058</v>
        <stp/>
        <stp>BDP|4377599647827081342</stp>
        <tr r="CV1146" s="1"/>
      </tp>
      <tp t="s">
        <v>#N/A Requesting Data...1111722063</v>
        <stp/>
        <stp>BDP|8543191460569359769</stp>
        <tr r="CR737" s="1"/>
      </tp>
      <tp t="s">
        <v>#N/A Requesting Data...2882732762</v>
        <stp/>
        <stp>BDP|9012308478075744962</stp>
        <tr r="CU784" s="1"/>
      </tp>
      <tp t="s">
        <v>#N/A N/A</v>
        <stp/>
        <stp>BDP|9635588184852695754</stp>
        <tr r="AQ664" s="1"/>
      </tp>
      <tp t="s">
        <v>#N/A N/A</v>
        <stp/>
        <stp>BDP|9067867069780283640</stp>
        <tr r="AR1040" s="1"/>
      </tp>
      <tp t="s">
        <v>#N/A Requesting Data...2995447719</v>
        <stp/>
        <stp>BDP|5891594468946899183</stp>
        <tr r="CR565" s="1"/>
      </tp>
      <tp t="s">
        <v>#N/A Requesting Data...4268865036</v>
        <stp/>
        <stp>BDP|1158398937336463629</stp>
        <tr r="CU679" s="1"/>
      </tp>
      <tp t="s">
        <v>#N/A Requesting Data...1841303367</v>
        <stp/>
        <stp>BDP|5754966896585658182</stp>
        <tr r="CR11" s="1"/>
      </tp>
      <tp t="s">
        <v>#N/A Requesting Data...3458133854</v>
        <stp/>
        <stp>BDP|3115527280386915935</stp>
        <tr r="CW250" s="1"/>
      </tp>
      <tp t="s">
        <v>#N/A Requesting Data...2510658418</v>
        <stp/>
        <stp>BDP|5575271921103372790</stp>
        <tr r="CS446" s="1"/>
      </tp>
      <tp t="s">
        <v>#N/A Requesting Data...3577166449</v>
        <stp/>
        <stp>BDP|4719445536573428180</stp>
        <tr r="CW768" s="1"/>
      </tp>
      <tp t="s">
        <v>#N/A Requesting Data...2967918308</v>
        <stp/>
        <stp>BDP|7987639444160762403</stp>
        <tr r="CV183" s="1"/>
      </tp>
      <tp t="s">
        <v>#N/A Requesting Data...1827997190</v>
        <stp/>
        <stp>BDP|4272658459852121460</stp>
        <tr r="CR62" s="1"/>
      </tp>
      <tp t="s">
        <v>#N/A N/A</v>
        <stp/>
        <stp>BDP|6570267329880296716</stp>
        <tr r="AR963" s="1"/>
      </tp>
      <tp t="s">
        <v>#N/A Requesting Data...1816062583</v>
        <stp/>
        <stp>BDP|9409288591572437108</stp>
        <tr r="CT847" s="1"/>
      </tp>
      <tp t="s">
        <v>#N/A Requesting Data...632848883</v>
        <stp/>
        <stp>BDP|6088928136235424896</stp>
        <tr r="CW1039" s="1"/>
      </tp>
      <tp t="s">
        <v>#N/A Requesting Data...3823454989</v>
        <stp/>
        <stp>BDP|8683212094101445397</stp>
        <tr r="CR453" s="1"/>
      </tp>
      <tp t="s">
        <v>#N/A N/A</v>
        <stp/>
        <stp>BDP|1710797991869073711</stp>
        <tr r="AQ1175" s="1"/>
      </tp>
      <tp t="s">
        <v>#N/A Requesting Data...3168000630</v>
        <stp/>
        <stp>BDP|1021434558960513105</stp>
        <tr r="CU435" s="1"/>
      </tp>
      <tp t="s">
        <v>#N/A N/A</v>
        <stp/>
        <stp>BDP|5111189636345090319</stp>
        <tr r="AR968" s="1"/>
      </tp>
      <tp t="s">
        <v>#N/A Requesting Data...3539325840</v>
        <stp/>
        <stp>BDP|9315405660568982243</stp>
        <tr r="CR67" s="1"/>
      </tp>
      <tp t="s">
        <v>#N/A Requesting Data...3485899968</v>
        <stp/>
        <stp>BDP|2083462109087837093</stp>
        <tr r="CR1165" s="1"/>
      </tp>
      <tp t="s">
        <v>#N/A N/A</v>
        <stp/>
        <stp>BDP|4806553246886174246</stp>
        <tr r="AR275" s="1"/>
      </tp>
      <tp t="s">
        <v>#N/A Requesting Data...970141193</v>
        <stp/>
        <stp>BDP|8622799661351809982</stp>
        <tr r="CU141" s="1"/>
      </tp>
      <tp t="s">
        <v>#N/A N/A</v>
        <stp/>
        <stp>BDP|8620392417369373259</stp>
        <tr r="AR300" s="1"/>
      </tp>
      <tp t="s">
        <v>#N/A Requesting Data...1076737061</v>
        <stp/>
        <stp>BDP|4268589733052022170</stp>
        <tr r="CT125" s="1"/>
      </tp>
      <tp t="s">
        <v>#N/A Requesting Data...2419530795</v>
        <stp/>
        <stp>BDP|3492726201682802714</stp>
        <tr r="CV81" s="1"/>
      </tp>
      <tp t="s">
        <v>#N/A Requesting Data...3833285050</v>
        <stp/>
        <stp>BDP|8401062398455736539</stp>
        <tr r="CR934" s="1"/>
      </tp>
      <tp t="s">
        <v>#N/A Requesting Data...2214390301</v>
        <stp/>
        <stp>BDP|9537382659158355699</stp>
        <tr r="CW702" s="1"/>
      </tp>
      <tp t="s">
        <v>#N/A Requesting Data...3297966900</v>
        <stp/>
        <stp>BDP|4109348154916995564</stp>
        <tr r="CR1159" s="1"/>
      </tp>
      <tp t="s">
        <v>#N/A N/A</v>
        <stp/>
        <stp>BDP|4737021729263673448</stp>
        <tr r="AS475" s="1"/>
      </tp>
      <tp t="s">
        <v>#N/A Requesting Data...1672562273</v>
        <stp/>
        <stp>BDP|6481564289773031957</stp>
        <tr r="CU949" s="1"/>
      </tp>
      <tp t="s">
        <v>#N/A Requesting Data...2622815062</v>
        <stp/>
        <stp>BDP|3304359468952072508</stp>
        <tr r="CS1025" s="1"/>
      </tp>
      <tp t="s">
        <v>#N/A Requesting Data...1981479308</v>
        <stp/>
        <stp>BDP|9791386464495004854</stp>
        <tr r="CT1013" s="1"/>
      </tp>
      <tp t="s">
        <v>#N/A Requesting Data...2427886973</v>
        <stp/>
        <stp>BDP|6663555200124999645</stp>
        <tr r="CR423" s="1"/>
      </tp>
      <tp t="s">
        <v>#N/A N/A</v>
        <stp/>
        <stp>BDP|6077104243047520580</stp>
        <tr r="AS340" s="1"/>
      </tp>
      <tp t="s">
        <v>#N/A N/A</v>
        <stp/>
        <stp>BDP|5912876985584224070</stp>
        <tr r="AQ94" s="1"/>
      </tp>
      <tp t="s">
        <v>#N/A Requesting Data...2574787371</v>
        <stp/>
        <stp>BDP|8214803545721072492</stp>
        <tr r="CT502" s="1"/>
      </tp>
      <tp t="s">
        <v>#N/A Requesting Data...2257604007</v>
        <stp/>
        <stp>BDP|1482378534736821616</stp>
        <tr r="CR752" s="1"/>
      </tp>
      <tp t="s">
        <v>#N/A Requesting Data...873537868</v>
        <stp/>
        <stp>BDP|6554781207748236862</stp>
        <tr r="CV347" s="1"/>
      </tp>
      <tp t="s">
        <v>#N/A Requesting Data...2433519804</v>
        <stp/>
        <stp>BDP|7290345259972491259</stp>
        <tr r="CU289" s="1"/>
      </tp>
      <tp t="s">
        <v>#N/A Requesting Data...3779350168</v>
        <stp/>
        <stp>BDP|1295344622999267886</stp>
        <tr r="CW1018" s="1"/>
      </tp>
      <tp t="s">
        <v>#N/A N/A</v>
        <stp/>
        <stp>BDP|4854174833294620346</stp>
        <tr r="AR690" s="1"/>
      </tp>
      <tp t="s">
        <v>#N/A Requesting Data...3556342443</v>
        <stp/>
        <stp>BDP|8174620109489467602</stp>
        <tr r="CT546" s="1"/>
      </tp>
      <tp t="s">
        <v>#N/A Requesting Data...3678101415</v>
        <stp/>
        <stp>BDP|6407447941124924362</stp>
        <tr r="CS668" s="1"/>
      </tp>
      <tp t="s">
        <v>#N/A N/A</v>
        <stp/>
        <stp>BDP|3296075665557861376</stp>
        <tr r="AS29" s="1"/>
      </tp>
      <tp t="s">
        <v>#N/A Requesting Data...2452563157</v>
        <stp/>
        <stp>BDP|1563408680635295989</stp>
        <tr r="CV121" s="1"/>
      </tp>
      <tp t="s">
        <v>#N/A Requesting Data...3128379496</v>
        <stp/>
        <stp>BDP|6880522302177430533</stp>
        <tr r="CV859" s="1"/>
      </tp>
      <tp t="s">
        <v>#N/A Requesting Data...3847948282</v>
        <stp/>
        <stp>BDP|6443399292765877887</stp>
        <tr r="CR193" s="1"/>
      </tp>
      <tp t="s">
        <v>#N/A N/A</v>
        <stp/>
        <stp>BDP|7089285764771693359</stp>
        <tr r="AS1144" s="1"/>
      </tp>
      <tp t="s">
        <v>#N/A Requesting Data...2214249466</v>
        <stp/>
        <stp>BDP|2158685933223775529</stp>
        <tr r="CS738" s="1"/>
      </tp>
      <tp t="s">
        <v>#N/A Requesting Data...3100644854</v>
        <stp/>
        <stp>BDP|1371054619729837889</stp>
        <tr r="CT303" s="1"/>
      </tp>
      <tp t="s">
        <v>#N/A N/A</v>
        <stp/>
        <stp>BDP|5250721678207476331</stp>
        <tr r="AR1159" s="1"/>
      </tp>
      <tp t="s">
        <v>#N/A Requesting Data...1148212992</v>
        <stp/>
        <stp>BDP|7150791344530756546</stp>
        <tr r="CW573" s="1"/>
      </tp>
      <tp t="s">
        <v>#N/A N/A</v>
        <stp/>
        <stp>BDP|4634618577996942264</stp>
        <tr r="AQ843" s="1"/>
      </tp>
      <tp t="s">
        <v>#N/A Requesting Data...3685426259</v>
        <stp/>
        <stp>BDP|6440464025582932314</stp>
        <tr r="CS493" s="1"/>
      </tp>
      <tp t="s">
        <v>#N/A Requesting Data...2931917679</v>
        <stp/>
        <stp>BDP|1247235173355436094</stp>
        <tr r="CR255" s="1"/>
      </tp>
      <tp t="s">
        <v>#N/A Requesting Data...2307413180</v>
        <stp/>
        <stp>BDP|4947233290316206871</stp>
        <tr r="CW231" s="1"/>
      </tp>
      <tp t="s">
        <v>#N/A N/A</v>
        <stp/>
        <stp>BDP|3956836880633721123</stp>
        <tr r="AQ499" s="1"/>
      </tp>
      <tp t="s">
        <v>#N/A N/A</v>
        <stp/>
        <stp>BDP|2943494948590467335</stp>
        <tr r="AS625" s="1"/>
      </tp>
      <tp t="s">
        <v>#N/A Requesting Data...3724246014</v>
        <stp/>
        <stp>BDP|6645306098064645970</stp>
        <tr r="CT633" s="1"/>
      </tp>
      <tp t="s">
        <v>#N/A Requesting Data...2746275495</v>
        <stp/>
        <stp>BDP|5077473379567260031</stp>
        <tr r="CV11" s="1"/>
      </tp>
      <tp t="s">
        <v>#N/A Requesting Data...3665884740</v>
        <stp/>
        <stp>BDP|3398563557455507788</stp>
        <tr r="CW775" s="1"/>
      </tp>
      <tp t="s">
        <v>#N/A Requesting Data...1694419031</v>
        <stp/>
        <stp>BDP|3387947012342872813</stp>
        <tr r="CU1021" s="1"/>
      </tp>
      <tp t="s">
        <v>#N/A Requesting Data...2240470325</v>
        <stp/>
        <stp>BDP|4952876787456699336</stp>
        <tr r="CU723" s="1"/>
      </tp>
      <tp t="s">
        <v>#N/A Requesting Data...3025055890</v>
        <stp/>
        <stp>BDP|5685377458197442512</stp>
        <tr r="CT252" s="1"/>
      </tp>
      <tp t="s">
        <v>#N/A Requesting Data...1785181591</v>
        <stp/>
        <stp>BDP|6103737085129346189</stp>
        <tr r="CW412" s="1"/>
      </tp>
      <tp t="s">
        <v>#N/A Requesting Data...3011009201</v>
        <stp/>
        <stp>BDP|7840868303657044915</stp>
        <tr r="CV605" s="1"/>
      </tp>
      <tp t="s">
        <v>#N/A Requesting Data...1658602229</v>
        <stp/>
        <stp>BDP|3173545361913126293</stp>
        <tr r="CR1002" s="1"/>
      </tp>
      <tp t="s">
        <v>#N/A Requesting Data...3837701321</v>
        <stp/>
        <stp>BDP|8655511889171268509</stp>
        <tr r="CV521" s="1"/>
      </tp>
      <tp t="s">
        <v>#N/A N/A</v>
        <stp/>
        <stp>BDP|5314139175491976301</stp>
        <tr r="AS587" s="1"/>
      </tp>
      <tp t="s">
        <v>#N/A Requesting Data...3715791001</v>
        <stp/>
        <stp>BDP|3464909811198148287</stp>
        <tr r="CR590" s="1"/>
      </tp>
      <tp t="s">
        <v>#N/A N/A</v>
        <stp/>
        <stp>BDP|9903478272758964395</stp>
        <tr r="AS832" s="1"/>
      </tp>
      <tp t="s">
        <v>#N/A Requesting Data...1845382961</v>
        <stp/>
        <stp>BDP|2817168442195803384</stp>
        <tr r="CV352" s="1"/>
      </tp>
      <tp t="s">
        <v>#N/A Requesting Data...3258928806</v>
        <stp/>
        <stp>BDP|4650798124100264055</stp>
        <tr r="CU1190" s="1"/>
      </tp>
      <tp t="s">
        <v>#N/A Requesting Data...3960054673</v>
        <stp/>
        <stp>BDP|7111195761001734029</stp>
        <tr r="CU193" s="1"/>
      </tp>
      <tp t="s">
        <v>#N/A Requesting Data...1912369516</v>
        <stp/>
        <stp>BDP|7637080402845986393</stp>
        <tr r="CU1036" s="1"/>
      </tp>
      <tp t="s">
        <v>#N/A Requesting Data...1664343765</v>
        <stp/>
        <stp>BDP|7734130668859914899</stp>
        <tr r="CT539" s="1"/>
      </tp>
      <tp t="s">
        <v>#N/A Requesting Data...1322023202</v>
        <stp/>
        <stp>BDP|4213346863764117483</stp>
        <tr r="CT19" s="1"/>
      </tp>
      <tp t="s">
        <v>#N/A Requesting Data...3900952395</v>
        <stp/>
        <stp>BDP|3070193764706005316</stp>
        <tr r="CW682" s="1"/>
      </tp>
      <tp t="s">
        <v>#N/A Requesting Data...2622180002</v>
        <stp/>
        <stp>BDP|2337265140180851517</stp>
        <tr r="CW148" s="1"/>
      </tp>
      <tp t="s">
        <v>#N/A N/A</v>
        <stp/>
        <stp>BDP|6222560560523054786</stp>
        <tr r="AR396" s="1"/>
      </tp>
      <tp t="s">
        <v>#N/A Requesting Data...2767872876</v>
        <stp/>
        <stp>BDP|9290711296345827301</stp>
        <tr r="CV1135" s="1"/>
      </tp>
      <tp t="s">
        <v>#N/A Requesting Data...3994415449</v>
        <stp/>
        <stp>BDP|8470251973948867471</stp>
        <tr r="CU1004" s="1"/>
      </tp>
      <tp t="s">
        <v>#N/A Requesting Data...4222237636</v>
        <stp/>
        <stp>BDP|6922730174430686755</stp>
        <tr r="CV705" s="1"/>
      </tp>
      <tp t="s">
        <v>#N/A N/A</v>
        <stp/>
        <stp>BDP|2941585910990522791</stp>
        <tr r="AS853" s="1"/>
      </tp>
      <tp t="s">
        <v>#N/A N/A</v>
        <stp/>
        <stp>BDP|7068983655329441349</stp>
        <tr r="AQ1136" s="1"/>
      </tp>
      <tp t="s">
        <v>#N/A Requesting Data...3012305843</v>
        <stp/>
        <stp>BDP|6778070728182359769</stp>
        <tr r="CS212" s="1"/>
      </tp>
      <tp t="s">
        <v>#N/A Requesting Data...4005430248</v>
        <stp/>
        <stp>BDP|1794540666790953316</stp>
        <tr r="CS321" s="1"/>
      </tp>
      <tp t="s">
        <v>#N/A N/A</v>
        <stp/>
        <stp>BDP|5700771831154887444</stp>
        <tr r="AR664" s="1"/>
      </tp>
      <tp t="s">
        <v>#N/A Requesting Data...4032037145</v>
        <stp/>
        <stp>BDP|8438098839618915203</stp>
        <tr r="CS178" s="1"/>
      </tp>
      <tp t="s">
        <v>#N/A N/A</v>
        <stp/>
        <stp>BDP|1637014036282835149</stp>
        <tr r="AR531" s="1"/>
      </tp>
      <tp t="s">
        <v>#N/A Requesting Data...1708692012</v>
        <stp/>
        <stp>BDP|7100456790808877317</stp>
        <tr r="CV711" s="1"/>
      </tp>
      <tp t="s">
        <v>#N/A Requesting Data...1359606843</v>
        <stp/>
        <stp>BDP|8004969748387718345</stp>
        <tr r="CS1143" s="1"/>
      </tp>
      <tp t="s">
        <v>#N/A Requesting Data...3822041165</v>
        <stp/>
        <stp>BDP|5699189241904112538</stp>
        <tr r="CR122" s="1"/>
      </tp>
      <tp t="s">
        <v>#N/A N/A</v>
        <stp/>
        <stp>BDP|5404125648278730947</stp>
        <tr r="AS1196" s="1"/>
      </tp>
      <tp t="s">
        <v>#N/A Requesting Data...1781265562</v>
        <stp/>
        <stp>BDP|1818296210217559493</stp>
        <tr r="CT689" s="1"/>
      </tp>
      <tp t="s">
        <v>#N/A Requesting Data...2015840102</v>
        <stp/>
        <stp>BDP|4562779621990647081</stp>
        <tr r="CW100" s="1"/>
      </tp>
      <tp t="s">
        <v>#N/A N/A</v>
        <stp/>
        <stp>BDP|9353587703225131841</stp>
        <tr r="AQ883" s="1"/>
      </tp>
      <tp t="s">
        <v>#N/A Requesting Data...3929563250</v>
        <stp/>
        <stp>BDP|8096767607699448789</stp>
        <tr r="CS431" s="1"/>
      </tp>
      <tp t="s">
        <v>#N/A N/A</v>
        <stp/>
        <stp>BDP|1278009659835470026</stp>
        <tr r="AR1133" s="1"/>
      </tp>
      <tp t="s">
        <v>#N/A N/A</v>
        <stp/>
        <stp>BDP|2667727955719469886</stp>
        <tr r="AS1130" s="1"/>
      </tp>
      <tp t="s">
        <v>#N/A N/A</v>
        <stp/>
        <stp>BDP|5164153699138426440</stp>
        <tr r="AR1146" s="1"/>
      </tp>
      <tp t="s">
        <v>#N/A Requesting Data...3340903218</v>
        <stp/>
        <stp>BDP|6777224522526347194</stp>
        <tr r="CW627" s="1"/>
      </tp>
      <tp t="s">
        <v>#N/A N/A</v>
        <stp/>
        <stp>BDP|8691608899836081027</stp>
        <tr r="AR813" s="1"/>
      </tp>
      <tp t="s">
        <v>#N/A Requesting Data...4178241904</v>
        <stp/>
        <stp>BDP|2370805794327598501</stp>
        <tr r="CS631" s="1"/>
      </tp>
      <tp t="s">
        <v>#N/A Requesting Data...1635681091</v>
        <stp/>
        <stp>BDP|3966446328931608510</stp>
        <tr r="CR151" s="1"/>
      </tp>
      <tp t="s">
        <v>#N/A Requesting Data...3049601710</v>
        <stp/>
        <stp>BDP|5890687102557957596</stp>
        <tr r="CS28" s="1"/>
      </tp>
      <tp t="s">
        <v>#N/A Requesting Data...3350123230</v>
        <stp/>
        <stp>BDP|3945088335153077261</stp>
        <tr r="CS482" s="1"/>
      </tp>
      <tp t="s">
        <v>#N/A Requesting Data...2167902102</v>
        <stp/>
        <stp>BDP|8398413800244651966</stp>
        <tr r="CR807" s="1"/>
      </tp>
      <tp t="s">
        <v>#N/A N/A</v>
        <stp/>
        <stp>BDP|4573879577142413835</stp>
        <tr r="AR306" s="1"/>
      </tp>
      <tp t="s">
        <v>#N/A Requesting Data...2731281408</v>
        <stp/>
        <stp>BDP|6136212116984309072</stp>
        <tr r="CS415" s="1"/>
      </tp>
      <tp t="s">
        <v>#N/A Requesting Data...2270569223</v>
        <stp/>
        <stp>BDP|5747277014457593034</stp>
        <tr r="CV207" s="1"/>
      </tp>
      <tp t="s">
        <v>#N/A Requesting Data...2561619587</v>
        <stp/>
        <stp>BDP|2495347427720737226</stp>
        <tr r="CR471" s="1"/>
      </tp>
      <tp t="s">
        <v>#N/A Requesting Data...1720694244</v>
        <stp/>
        <stp>BDP|7370187114911541781</stp>
        <tr r="CT255" s="1"/>
      </tp>
      <tp t="s">
        <v>#N/A N/A</v>
        <stp/>
        <stp>BDP|8159395295425918669</stp>
        <tr r="AQ1089" s="1"/>
      </tp>
      <tp t="s">
        <v>#N/A Requesting Data...1968925610</v>
        <stp/>
        <stp>BDP|4574649241736427167</stp>
        <tr r="CU538" s="1"/>
      </tp>
      <tp t="s">
        <v>#N/A N/A</v>
        <stp/>
        <stp>BDP|4556774530632228329</stp>
        <tr r="AR551" s="1"/>
      </tp>
      <tp t="s">
        <v>#N/A Requesting Data...3218994174</v>
        <stp/>
        <stp>BDP|4218720324952478220</stp>
        <tr r="CT557" s="1"/>
      </tp>
      <tp t="s">
        <v>#N/A N/A</v>
        <stp/>
        <stp>BDP|2249149524330868086</stp>
        <tr r="AS357" s="1"/>
      </tp>
      <tp t="s">
        <v>#N/A Requesting Data...3950056097</v>
        <stp/>
        <stp>BDP|4443687547312977509</stp>
        <tr r="CR1191" s="1"/>
      </tp>
      <tp t="s">
        <v>#N/A Requesting Data...3283088527</v>
        <stp/>
        <stp>BDP|1320527563473293029</stp>
        <tr r="CS3" s="1"/>
      </tp>
      <tp t="s">
        <v>#N/A Requesting Data...2089812175</v>
        <stp/>
        <stp>BDP|6228218916390116469</stp>
        <tr r="CT417" s="1"/>
      </tp>
      <tp t="s">
        <v>#N/A Requesting Data...3249245015</v>
        <stp/>
        <stp>BDP|4762062945118573933</stp>
        <tr r="CT674" s="1"/>
      </tp>
      <tp t="s">
        <v>#N/A Requesting Data...1815874006</v>
        <stp/>
        <stp>BDP|7356760106419945886</stp>
        <tr r="CW261" s="1"/>
      </tp>
      <tp t="s">
        <v>#N/A Requesting Data...2455994443</v>
        <stp/>
        <stp>BDP|6060513361736093229</stp>
        <tr r="CT369" s="1"/>
      </tp>
      <tp t="s">
        <v>#N/A Requesting Data...3249609937</v>
        <stp/>
        <stp>BDP|6303604177301201745</stp>
        <tr r="CT1125" s="1"/>
      </tp>
      <tp t="s">
        <v>#N/A N/A</v>
        <stp/>
        <stp>BDP|9098629687095168362</stp>
        <tr r="AR367" s="1"/>
      </tp>
      <tp t="s">
        <v>#N/A Requesting Data...2650285019</v>
        <stp/>
        <stp>BDP|9577826533463028060</stp>
        <tr r="CS122" s="1"/>
      </tp>
      <tp t="s">
        <v>#N/A N/A</v>
        <stp/>
        <stp>BDP|7256978722535676839</stp>
        <tr r="AQ1144" s="1"/>
      </tp>
      <tp t="s">
        <v>#N/A Requesting Data...4022058932</v>
        <stp/>
        <stp>BDP|3228700663484468769</stp>
        <tr r="CW716" s="1"/>
      </tp>
      <tp t="s">
        <v>#N/A Requesting Data...4104241869</v>
        <stp/>
        <stp>BDP|4306429692439453140</stp>
        <tr r="CV699" s="1"/>
      </tp>
      <tp t="s">
        <v>#N/A Requesting Data...4129260526</v>
        <stp/>
        <stp>BDP|6557543694333082865</stp>
        <tr r="CW1149" s="1"/>
      </tp>
      <tp t="s">
        <v>#N/A N/A</v>
        <stp/>
        <stp>BDP|9028237900283578958</stp>
        <tr r="AS228" s="1"/>
      </tp>
      <tp t="s">
        <v>#N/A Requesting Data...3454380638</v>
        <stp/>
        <stp>BDP|9992143342245944854</stp>
        <tr r="CS670" s="1"/>
      </tp>
      <tp t="s">
        <v>#N/A N/A</v>
        <stp/>
        <stp>BDP|3282168096268118208</stp>
        <tr r="AS248" s="1"/>
      </tp>
      <tp t="s">
        <v>#N/A Requesting Data...3910755352</v>
        <stp/>
        <stp>BDP|2960530777930617184</stp>
        <tr r="CS640" s="1"/>
      </tp>
      <tp t="s">
        <v>#N/A Requesting Data...3812862272</v>
        <stp/>
        <stp>BDP|7490869434464007958</stp>
        <tr r="CS64" s="1"/>
      </tp>
      <tp t="s">
        <v>#N/A Requesting Data...2964849727</v>
        <stp/>
        <stp>BDP|3423649251403366217</stp>
        <tr r="CS459" s="1"/>
      </tp>
      <tp t="s">
        <v>#N/A Requesting Data...2231162705</v>
        <stp/>
        <stp>BDP|2802900168159663556</stp>
        <tr r="CT142" s="1"/>
      </tp>
      <tp t="s">
        <v>#N/A N/A</v>
        <stp/>
        <stp>BDP|5263196628991304638</stp>
        <tr r="AR139" s="1"/>
      </tp>
      <tp t="s">
        <v>#N/A Requesting Data...2465891012</v>
        <stp/>
        <stp>BDP|5561503111443375346</stp>
        <tr r="AO3" s="1"/>
      </tp>
      <tp t="s">
        <v>#N/A Requesting Data...2315655397</v>
        <stp/>
        <stp>BDP|4952957184822329688</stp>
        <tr r="CS1124" s="1"/>
      </tp>
      <tp t="s">
        <v>#N/A N/A</v>
        <stp/>
        <stp>BDP|7563175023784334115</stp>
        <tr r="AS197" s="1"/>
      </tp>
      <tp t="s">
        <v>#N/A Requesting Data...2594105193</v>
        <stp/>
        <stp>BDP|4494586912258462999</stp>
        <tr r="CS403" s="1"/>
      </tp>
      <tp t="s">
        <v>#N/A Requesting Data...1863887637</v>
        <stp/>
        <stp>BDP|8387985847905621193</stp>
        <tr r="CS98" s="1"/>
      </tp>
      <tp t="s">
        <v>#N/A N/A</v>
        <stp/>
        <stp>BDP|6449410581679227257</stp>
        <tr r="AS800" s="1"/>
      </tp>
      <tp t="s">
        <v>#N/A Requesting Data...4098581029</v>
        <stp/>
        <stp>BDP|1257455929776517081</stp>
        <tr r="CT599" s="1"/>
      </tp>
      <tp t="s">
        <v>#N/A Requesting Data...3595029212</v>
        <stp/>
        <stp>BDP|8577408796513749779</stp>
        <tr r="CT984" s="1"/>
      </tp>
      <tp t="s">
        <v>#N/A N/A</v>
        <stp/>
        <stp>BDP|8345272243176029943</stp>
        <tr r="AR103" s="1"/>
      </tp>
      <tp t="s">
        <v>#N/A Requesting Data...3198898706</v>
        <stp/>
        <stp>BDP|2096160567412965682</stp>
        <tr r="CR27" s="1"/>
      </tp>
      <tp t="s">
        <v>#N/A Requesting Data...3835748798</v>
        <stp/>
        <stp>BDP|9692048787026080650</stp>
        <tr r="CT877" s="1"/>
      </tp>
      <tp t="s">
        <v>#N/A Requesting Data...3505467029</v>
        <stp/>
        <stp>BDP|5481058015383130659</stp>
        <tr r="CR1018" s="1"/>
      </tp>
      <tp t="s">
        <v>#N/A Requesting Data...2239647721</v>
        <stp/>
        <stp>BDP|9039257005192945899</stp>
        <tr r="CU218" s="1"/>
      </tp>
      <tp t="s">
        <v>#N/A N/A</v>
        <stp/>
        <stp>BDP|8567475954229682101</stp>
        <tr r="AR498" s="1"/>
      </tp>
      <tp t="s">
        <v>#N/A Requesting Data...3836384791</v>
        <stp/>
        <stp>BDP|5656164579063023198</stp>
        <tr r="CV197" s="1"/>
      </tp>
      <tp t="s">
        <v>#N/A Requesting Data...3020207419</v>
        <stp/>
        <stp>BDP|5266268177095773442</stp>
        <tr r="CU1020" s="1"/>
      </tp>
      <tp t="s">
        <v>#N/A N/A</v>
        <stp/>
        <stp>BDP|6998757308425210560</stp>
        <tr r="AQ275" s="1"/>
      </tp>
      <tp t="s">
        <v>#N/A Requesting Data...3498964899</v>
        <stp/>
        <stp>BDP|6865714987851600980</stp>
        <tr r="CT1159" s="1"/>
      </tp>
      <tp t="s">
        <v>#N/A Requesting Data...3189816226</v>
        <stp/>
        <stp>BDP|6666849133185255931</stp>
        <tr r="CV455" s="1"/>
      </tp>
      <tp t="s">
        <v>#N/A Requesting Data...3156444044</v>
        <stp/>
        <stp>BDP|4623435775575118319</stp>
        <tr r="CS579" s="1"/>
      </tp>
      <tp t="s">
        <v>#N/A N/A</v>
        <stp/>
        <stp>BDP|4577935340890368851</stp>
        <tr r="AR36" s="1"/>
      </tp>
      <tp t="s">
        <v>#N/A Requesting Data...3209375701</v>
        <stp/>
        <stp>BDP|6997770843395938144</stp>
        <tr r="CS672" s="1"/>
      </tp>
      <tp t="s">
        <v>#N/A Requesting Data...3629434484</v>
        <stp/>
        <stp>BDP|3808014205841414380</stp>
        <tr r="CU611" s="1"/>
      </tp>
      <tp t="s">
        <v>#N/A N/A</v>
        <stp/>
        <stp>BDP|6376318031541767642</stp>
        <tr r="AQ515" s="1"/>
      </tp>
      <tp t="s">
        <v>#N/A Requesting Data...2611673582</v>
        <stp/>
        <stp>BDP|7300537339585199585</stp>
        <tr r="CT183" s="1"/>
      </tp>
      <tp t="s">
        <v>#N/A N/A</v>
        <stp/>
        <stp>BDP|2163356132167264446</stp>
        <tr r="AR323" s="1"/>
      </tp>
      <tp t="s">
        <v>#N/A Requesting Data...2612907220</v>
        <stp/>
        <stp>BDP|2296965760094648829</stp>
        <tr r="CR1040" s="1"/>
      </tp>
      <tp t="s">
        <v>#N/A Requesting Data...3431630535</v>
        <stp/>
        <stp>BDP|7037021573241324023</stp>
        <tr r="CT741" s="1"/>
      </tp>
      <tp t="s">
        <v>#N/A N/A</v>
        <stp/>
        <stp>BDP|5027584212505368594</stp>
        <tr r="AR70" s="1"/>
      </tp>
      <tp t="s">
        <v>#N/A Requesting Data...2430890681</v>
        <stp/>
        <stp>BDP|2471500520556745236</stp>
        <tr r="CU871" s="1"/>
      </tp>
      <tp t="s">
        <v>#N/A Requesting Data...3180090712</v>
        <stp/>
        <stp>BDP|1745455879565859631</stp>
        <tr r="CV457" s="1"/>
      </tp>
      <tp t="s">
        <v>#N/A N/A</v>
        <stp/>
        <stp>BDP|2627655833076361031</stp>
        <tr r="AQ160" s="1"/>
      </tp>
      <tp t="s">
        <v>#N/A N/A</v>
        <stp/>
        <stp>BDP|4135323636845586003</stp>
        <tr r="AS60" s="1"/>
      </tp>
      <tp t="s">
        <v>#N/A N/A</v>
        <stp/>
        <stp>BDP|6318667848957858259</stp>
        <tr r="AQ407" s="1"/>
      </tp>
      <tp t="s">
        <v>#N/A Requesting Data...3642252775</v>
        <stp/>
        <stp>BDP|9837421128507706955</stp>
        <tr r="CV173" s="1"/>
      </tp>
      <tp t="s">
        <v>#N/A Requesting Data...2248267774</v>
        <stp/>
        <stp>BDP|3751323597789400163</stp>
        <tr r="CT769" s="1"/>
      </tp>
      <tp t="s">
        <v>#N/A N/A</v>
        <stp/>
        <stp>BDP|9190407732506187926</stp>
        <tr r="AS494" s="1"/>
      </tp>
      <tp t="s">
        <v>#N/A Requesting Data...3662268355</v>
        <stp/>
        <stp>BDP|5811740306681844226</stp>
        <tr r="CS276" s="1"/>
      </tp>
      <tp t="s">
        <v>#N/A Requesting Data...2518120313</v>
        <stp/>
        <stp>BDP|5324827233828794750</stp>
        <tr r="CR1031" s="1"/>
      </tp>
      <tp t="s">
        <v>#N/A Requesting Data...4005136592</v>
        <stp/>
        <stp>BDP|7873488138155138499</stp>
        <tr r="CT837" s="1"/>
      </tp>
      <tp t="s">
        <v>#N/A Requesting Data...3121022196</v>
        <stp/>
        <stp>BDP|1683957751079335504</stp>
        <tr r="CU344" s="1"/>
      </tp>
      <tp t="s">
        <v>#N/A N/A</v>
        <stp/>
        <stp>BDP|7912097907805240342</stp>
        <tr r="AR37" s="1"/>
      </tp>
      <tp t="s">
        <v>#N/A Requesting Data...3763355519</v>
        <stp/>
        <stp>BDP|7197235847484173453</stp>
        <tr r="CT541" s="1"/>
      </tp>
      <tp t="s">
        <v>#N/A Requesting Data...3884462399</v>
        <stp/>
        <stp>BDP|1689911113578052056</stp>
        <tr r="CR361" s="1"/>
      </tp>
      <tp t="s">
        <v>#N/A Requesting Data...2351767579</v>
        <stp/>
        <stp>BDP|1718967445855674836</stp>
        <tr r="CU155" s="1"/>
      </tp>
      <tp t="s">
        <v>#N/A N/A</v>
        <stp/>
        <stp>BDP|6710235448159539889</stp>
        <tr r="AQ884" s="1"/>
      </tp>
      <tp t="s">
        <v>#N/A Requesting Data...2856630402</v>
        <stp/>
        <stp>BDP|3629791334892864423</stp>
        <tr r="CR1008" s="1"/>
      </tp>
      <tp t="s">
        <v>#N/A Requesting Data...4124220612</v>
        <stp/>
        <stp>BDP|7371331967125598630</stp>
        <tr r="CU663" s="1"/>
      </tp>
      <tp t="s">
        <v>#N/A Requesting Data...3829942408</v>
        <stp/>
        <stp>BDP|1474608268804960441</stp>
        <tr r="CU92" s="1"/>
      </tp>
      <tp t="s">
        <v>#N/A Requesting Data...3882337244</v>
        <stp/>
        <stp>BDP|7741717391189320153</stp>
        <tr r="CV180" s="1"/>
      </tp>
      <tp t="s">
        <v>#N/A N/A</v>
        <stp/>
        <stp>BDP|3575828695792526168</stp>
        <tr r="AQ212" s="1"/>
      </tp>
      <tp t="s">
        <v>#N/A Requesting Data...3716836358</v>
        <stp/>
        <stp>BDP|9301104012440178812</stp>
        <tr r="CW391" s="1"/>
      </tp>
      <tp t="s">
        <v>#N/A Requesting Data...3381838873</v>
        <stp/>
        <stp>BDP|2268834389252013195</stp>
        <tr r="CW406" s="1"/>
      </tp>
      <tp t="s">
        <v>#N/A Requesting Data...4180505113</v>
        <stp/>
        <stp>BDP|2053474044273066022</stp>
        <tr r="CW507" s="1"/>
      </tp>
      <tp t="s">
        <v>#N/A Requesting Data...2409228236</v>
        <stp/>
        <stp>BDP|5532562673061485720</stp>
        <tr r="CT975" s="1"/>
      </tp>
      <tp t="s">
        <v>#N/A Requesting Data...4038240292</v>
        <stp/>
        <stp>BDP|6565339491718287539</stp>
        <tr r="CW61" s="1"/>
      </tp>
      <tp t="s">
        <v>#N/A N/A</v>
        <stp/>
        <stp>BDP|3179141948567939029</stp>
        <tr r="AS83" s="1"/>
      </tp>
      <tp t="s">
        <v>#N/A Requesting Data...3622823368</v>
        <stp/>
        <stp>BDP|3158758428832856529</stp>
        <tr r="CT232" s="1"/>
      </tp>
      <tp t="s">
        <v>#N/A N/A</v>
        <stp/>
        <stp>BDP|9475541095876724247</stp>
        <tr r="AQ864" s="1"/>
      </tp>
      <tp t="s">
        <v>#N/A Requesting Data...4192409071</v>
        <stp/>
        <stp>BDP|9751169097531502152</stp>
        <tr r="CR907" s="1"/>
      </tp>
      <tp t="s">
        <v>#N/A Requesting Data...4054850405</v>
        <stp/>
        <stp>BDP|1469679704044078213</stp>
        <tr r="CU882" s="1"/>
      </tp>
      <tp t="s">
        <v>#N/A Requesting Data...3176458989</v>
        <stp/>
        <stp>BDP|7651033174288581927</stp>
        <tr r="CS592" s="1"/>
      </tp>
      <tp t="s">
        <v>#N/A Requesting Data...3988118479</v>
        <stp/>
        <stp>BDP|7599785506717987648</stp>
        <tr r="CR702" s="1"/>
      </tp>
      <tp t="s">
        <v>#N/A Requesting Data...3859150359</v>
        <stp/>
        <stp>BDP|8585255490307329556</stp>
        <tr r="CU281" s="1"/>
      </tp>
      <tp t="s">
        <v>#N/A Requesting Data...4231706685</v>
        <stp/>
        <stp>BDP|2992750442426930613</stp>
        <tr r="CS401" s="1"/>
      </tp>
      <tp t="s">
        <v>#N/A N/A</v>
        <stp/>
        <stp>BDP|7792565034513748340</stp>
        <tr r="AQ111" s="1"/>
      </tp>
      <tp t="s">
        <v>#N/A N/A</v>
        <stp/>
        <stp>BDP|2746048160331323462</stp>
        <tr r="AR704" s="1"/>
      </tp>
      <tp t="s">
        <v>#N/A Requesting Data...3960062973</v>
        <stp/>
        <stp>BDP|7647244555141080017</stp>
        <tr r="CS733" s="1"/>
      </tp>
      <tp t="s">
        <v>#N/A Requesting Data...3386885227</v>
        <stp/>
        <stp>BDP|6271578242722509446</stp>
        <tr r="CS389" s="1"/>
      </tp>
      <tp t="s">
        <v>#N/A Requesting Data...2299142419</v>
        <stp/>
        <stp>BDP|8088627526625714856</stp>
        <tr r="CS878" s="1"/>
      </tp>
      <tp t="s">
        <v>#N/A Requesting Data...3586643274</v>
        <stp/>
        <stp>BDP|7465496800502273093</stp>
        <tr r="CW903" s="1"/>
      </tp>
      <tp t="s">
        <v>#N/A Requesting Data...2313935430</v>
        <stp/>
        <stp>BDP|4945516979093602410</stp>
        <tr r="CV557" s="1"/>
      </tp>
      <tp t="s">
        <v>#N/A N/A</v>
        <stp/>
        <stp>BDP|1050355631181031120</stp>
        <tr r="AR1150" s="1"/>
      </tp>
      <tp t="s">
        <v>#N/A Requesting Data...2656763728</v>
        <stp/>
        <stp>BDP|9809747458362254803</stp>
        <tr r="CT932" s="1"/>
      </tp>
      <tp t="s">
        <v>#N/A Requesting Data...2531026040</v>
        <stp/>
        <stp>BDP|1147217804720686249</stp>
        <tr r="CR655" s="1"/>
      </tp>
      <tp t="s">
        <v>#N/A Requesting Data...2576568874</v>
        <stp/>
        <stp>BDP|5396083659329795834</stp>
        <tr r="CR833" s="1"/>
      </tp>
      <tp t="s">
        <v>#N/A Requesting Data...2633558642</v>
        <stp/>
        <stp>BDP|9941001389433659303</stp>
        <tr r="CR843" s="1"/>
      </tp>
      <tp t="s">
        <v>#N/A Requesting Data...4076165665</v>
        <stp/>
        <stp>BDP|4488816641078413168</stp>
        <tr r="CV1138" s="1"/>
      </tp>
      <tp t="s">
        <v>#N/A Requesting Data...4013463815</v>
        <stp/>
        <stp>BDP|2041645866587034441</stp>
        <tr r="CW942" s="1"/>
      </tp>
      <tp t="s">
        <v>#N/A N/A</v>
        <stp/>
        <stp>BDP|2110655808304982139</stp>
        <tr r="AQ517" s="1"/>
      </tp>
      <tp t="s">
        <v>#N/A Requesting Data...3733651715</v>
        <stp/>
        <stp>BDP|6586757739754626783</stp>
        <tr r="CV283" s="1"/>
      </tp>
      <tp t="s">
        <v>#N/A N/A</v>
        <stp/>
        <stp>BDP|6580853123464314977</stp>
        <tr r="AS752" s="1"/>
      </tp>
      <tp t="s">
        <v>#N/A Requesting Data...2675733715</v>
        <stp/>
        <stp>BDP|7575820176398689104</stp>
        <tr r="CV571" s="1"/>
      </tp>
      <tp t="s">
        <v>#N/A Requesting Data...2850179686</v>
        <stp/>
        <stp>BDP|4477705163463296724</stp>
        <tr r="CU827" s="1"/>
      </tp>
      <tp t="s">
        <v>#N/A N/A</v>
        <stp/>
        <stp>BDP|7017771117851062175</stp>
        <tr r="AR522" s="1"/>
      </tp>
      <tp t="s">
        <v>#N/A Requesting Data...2430753997</v>
        <stp/>
        <stp>BDP|3198595547404920711</stp>
        <tr r="CV91" s="1"/>
      </tp>
      <tp t="s">
        <v>#N/A N/A</v>
        <stp/>
        <stp>BDP|9332785388814457306</stp>
        <tr r="AR22" s="1"/>
      </tp>
      <tp t="s">
        <v>#N/A Requesting Data...2621388956</v>
        <stp/>
        <stp>BDP|4618237811867327101</stp>
        <tr r="CV86" s="1"/>
      </tp>
      <tp t="s">
        <v>#N/A Requesting Data...3161425699</v>
        <stp/>
        <stp>BDP|3938421359200499314</stp>
        <tr r="CT129" s="1"/>
      </tp>
      <tp t="s">
        <v>#N/A Requesting Data...3209830389</v>
        <stp/>
        <stp>BDP|3159350323801949295</stp>
        <tr r="CT136" s="1"/>
      </tp>
      <tp t="s">
        <v>#N/A Requesting Data...3705919871</v>
        <stp/>
        <stp>BDP|5784445160810792633</stp>
        <tr r="CT1085" s="1"/>
      </tp>
      <tp t="s">
        <v>#N/A N/A</v>
        <stp/>
        <stp>BDP|3029261133891312215</stp>
        <tr r="AQ1131" s="1"/>
      </tp>
      <tp t="s">
        <v>#N/A Requesting Data...3531234074</v>
        <stp/>
        <stp>BDP|9694665316527307827</stp>
        <tr r="CT451" s="1"/>
      </tp>
      <tp t="s">
        <v>#N/A Requesting Data...4054258093</v>
        <stp/>
        <stp>BDP|4090338034042691769</stp>
        <tr r="CU591" s="1"/>
      </tp>
      <tp t="s">
        <v>#N/A Requesting Data...3739242641</v>
        <stp/>
        <stp>BDP|3631824908788297298</stp>
        <tr r="CW937" s="1"/>
      </tp>
      <tp t="s">
        <v>#N/A Requesting Data...3776725007</v>
        <stp/>
        <stp>BDP|5005041677944288760</stp>
        <tr r="CR801" s="1"/>
      </tp>
      <tp t="s">
        <v>#N/A N/A</v>
        <stp/>
        <stp>BDP|3761255016602659353</stp>
        <tr r="AQ425" s="1"/>
      </tp>
      <tp t="s">
        <v>#N/A N/A</v>
        <stp/>
        <stp>BDP|2463818412488097201</stp>
        <tr r="AQ403" s="1"/>
      </tp>
      <tp t="s">
        <v>#N/A Requesting Data...4141083765</v>
        <stp/>
        <stp>BDP|3183920273198590422</stp>
        <tr r="CS396" s="1"/>
      </tp>
      <tp t="s">
        <v>#N/A N/A</v>
        <stp/>
        <stp>BDP|5535957221009507631</stp>
        <tr r="AQ763" s="1"/>
      </tp>
      <tp t="s">
        <v>#N/A Requesting Data...2916976883</v>
        <stp/>
        <stp>BDP|2743395538783966085</stp>
        <tr r="CT377" s="1"/>
      </tp>
      <tp t="s">
        <v>#N/A Requesting Data...3713362950</v>
        <stp/>
        <stp>BDP|7757462477020393529</stp>
        <tr r="CU1050" s="1"/>
      </tp>
      <tp t="s">
        <v>#N/A N/A</v>
        <stp/>
        <stp>BDP|6870819335999824532</stp>
        <tr r="AQ1097" s="1"/>
      </tp>
      <tp t="s">
        <v>#N/A Requesting Data...3049844330</v>
        <stp/>
        <stp>BDP|3288407083797262948</stp>
        <tr r="CR1104" s="1"/>
      </tp>
      <tp t="s">
        <v>#N/A Requesting Data...4121424361</v>
        <stp/>
        <stp>BDP|1929559093578190491</stp>
        <tr r="CR272" s="1"/>
      </tp>
      <tp t="s">
        <v>#N/A Requesting Data...3499499092</v>
        <stp/>
        <stp>BDP|1287849284098273870</stp>
        <tr r="CU603" s="1"/>
      </tp>
      <tp t="s">
        <v>#N/A Requesting Data...3222194759</v>
        <stp/>
        <stp>BDP|6598232347714481522</stp>
        <tr r="CV471" s="1"/>
      </tp>
      <tp t="s">
        <v>#N/A N/A</v>
        <stp/>
        <stp>BDP|3148070242850218624</stp>
        <tr r="AQ1074" s="1"/>
      </tp>
      <tp t="s">
        <v>#N/A N/A</v>
        <stp/>
        <stp>BDP|7525881875219811049</stp>
        <tr r="AS730" s="1"/>
      </tp>
      <tp t="s">
        <v>#N/A Requesting Data...2543290666</v>
        <stp/>
        <stp>BDP|4027611913415267748</stp>
        <tr r="CR124" s="1"/>
      </tp>
      <tp t="s">
        <v>#N/A N/A</v>
        <stp/>
        <stp>BDP|2835508033040752586</stp>
        <tr r="AR177" s="1"/>
      </tp>
      <tp t="s">
        <v>#N/A Requesting Data...3489513950</v>
        <stp/>
        <stp>BDP|3986509079320010048</stp>
        <tr r="CS993" s="1"/>
      </tp>
      <tp t="s">
        <v>#N/A N/A</v>
        <stp/>
        <stp>BDP|4994160638061573665</stp>
        <tr r="AR261" s="1"/>
      </tp>
      <tp t="s">
        <v>#N/A N/A</v>
        <stp/>
        <stp>BDP|2772405603516694164</stp>
        <tr r="AQ50" s="1"/>
      </tp>
      <tp t="s">
        <v>#N/A N/A</v>
        <stp/>
        <stp>BDP|4356260926847449233</stp>
        <tr r="AS915" s="1"/>
      </tp>
      <tp t="s">
        <v>#N/A N/A</v>
        <stp/>
        <stp>BDP|1695562387274402973</stp>
        <tr r="AQ352" s="1"/>
      </tp>
      <tp t="s">
        <v>#N/A N/A</v>
        <stp/>
        <stp>BDP|3900562648004579768</stp>
        <tr r="AR182" s="1"/>
      </tp>
      <tp t="s">
        <v>#N/A Requesting Data...4157976875</v>
        <stp/>
        <stp>BDP|3390104577115212121</stp>
        <tr r="CU777" s="1"/>
      </tp>
      <tp t="s">
        <v>#N/A N/A</v>
        <stp/>
        <stp>BDP|5585123783768692569</stp>
        <tr r="AQ4" s="1"/>
      </tp>
      <tp t="s">
        <v>#N/A Requesting Data...2766879352</v>
        <stp/>
        <stp>BDP|5275889659200324941</stp>
        <tr r="CW705" s="1"/>
      </tp>
      <tp t="s">
        <v>#N/A Requesting Data...3293144804</v>
        <stp/>
        <stp>BDP|7993095254795904694</stp>
        <tr r="CV600" s="1"/>
      </tp>
      <tp t="s">
        <v>#N/A Requesting Data...2691118144</v>
        <stp/>
        <stp>BDP|2346105341543114574</stp>
        <tr r="CR661" s="1"/>
      </tp>
      <tp t="s">
        <v>#N/A Requesting Data...3731388554</v>
        <stp/>
        <stp>BDP|3645476534065060015</stp>
        <tr r="CT524" s="1"/>
      </tp>
      <tp t="s">
        <v>#N/A Requesting Data...3690777815</v>
        <stp/>
        <stp>BDP|9438914509322949311</stp>
        <tr r="CV545" s="1"/>
      </tp>
      <tp t="s">
        <v>#N/A N/A</v>
        <stp/>
        <stp>BDP|8633826908735819402</stp>
        <tr r="AR582" s="1"/>
      </tp>
      <tp t="s">
        <v>#N/A N/A</v>
        <stp/>
        <stp>BDP|3907097565083075711</stp>
        <tr r="AS411" s="1"/>
      </tp>
      <tp t="s">
        <v>#N/A Requesting Data...3745349334</v>
        <stp/>
        <stp>BDP|3928281652371413430</stp>
        <tr r="CV165" s="1"/>
      </tp>
      <tp t="s">
        <v>#N/A Requesting Data...3468906183</v>
        <stp/>
        <stp>BDP|7340305575632502077</stp>
        <tr r="CW360" s="1"/>
      </tp>
      <tp t="s">
        <v>#N/A Requesting Data...2853716835</v>
        <stp/>
        <stp>BDP|5124022624650051633</stp>
        <tr r="CV452" s="1"/>
      </tp>
      <tp t="s">
        <v>#N/A Requesting Data...3103118453</v>
        <stp/>
        <stp>BDP|2589009558563822516</stp>
        <tr r="CV142" s="1"/>
      </tp>
      <tp t="s">
        <v>#N/A N/A</v>
        <stp/>
        <stp>BDP|2586122779913346694</stp>
        <tr r="AR79" s="1"/>
      </tp>
      <tp t="s">
        <v>#N/A Requesting Data...2974948300</v>
        <stp/>
        <stp>BDP|2348695089065526820</stp>
        <tr r="CU469" s="1"/>
      </tp>
      <tp t="s">
        <v>#N/A Requesting Data...3671785708</v>
        <stp/>
        <stp>BDP|1419736573420764077</stp>
        <tr r="CT958" s="1"/>
      </tp>
      <tp t="s">
        <v>#N/A Requesting Data...3267500381</v>
        <stp/>
        <stp>BDP|5708973770762752833</stp>
        <tr r="CU65" s="1"/>
      </tp>
      <tp t="s">
        <v>#N/A Requesting Data...3095621399</v>
        <stp/>
        <stp>BDP|2224401160188718917</stp>
        <tr r="AH3" s="1"/>
      </tp>
      <tp t="s">
        <v>#N/A Requesting Data...3414607824</v>
        <stp/>
        <stp>BDP|7559735133015666772</stp>
        <tr r="CT637" s="1"/>
      </tp>
      <tp t="s">
        <v>#N/A N/A</v>
        <stp/>
        <stp>BDP|4083348037315454031</stp>
        <tr r="AR1028" s="1"/>
      </tp>
      <tp t="s">
        <v>#N/A Requesting Data...2968960136</v>
        <stp/>
        <stp>BDP|2844372109961203108</stp>
        <tr r="CW215" s="1"/>
      </tp>
      <tp t="s">
        <v>#N/A Requesting Data...3882793214</v>
        <stp/>
        <stp>BDP|2571973152599042642</stp>
        <tr r="CT7" s="1"/>
      </tp>
      <tp t="s">
        <v>#N/A N/A</v>
        <stp/>
        <stp>BDP|3605311913583342336</stp>
        <tr r="AS982" s="1"/>
      </tp>
      <tp t="s">
        <v>#N/A N/A</v>
        <stp/>
        <stp>BDP|4185844720838307722</stp>
        <tr r="AQ778" s="1"/>
      </tp>
      <tp t="s">
        <v>#N/A Requesting Data...4215683829</v>
        <stp/>
        <stp>BDP|5743623527725606506</stp>
        <tr r="CU249" s="1"/>
      </tp>
      <tp t="s">
        <v>#N/A N/A</v>
        <stp/>
        <stp>BDP|2064134620099776903</stp>
        <tr r="AQ591" s="1"/>
      </tp>
      <tp t="s">
        <v>#N/A Requesting Data...2986272548</v>
        <stp/>
        <stp>BDP|5892180546152136322</stp>
        <tr r="CV311" s="1"/>
      </tp>
      <tp t="s">
        <v>#N/A N/A</v>
        <stp/>
        <stp>BDP|6350477297998350252</stp>
        <tr r="AS591" s="1"/>
      </tp>
      <tp t="s">
        <v>#N/A N/A</v>
        <stp/>
        <stp>BDP|2620292249510237519</stp>
        <tr r="AQ191" s="1"/>
      </tp>
      <tp t="s">
        <v>#N/A N/A</v>
        <stp/>
        <stp>BDP|5704249577670877197</stp>
        <tr r="AR128" s="1"/>
      </tp>
      <tp t="s">
        <v>#N/A Requesting Data...3010015492</v>
        <stp/>
        <stp>BDP|4424363954825223614</stp>
        <tr r="CT819" s="1"/>
      </tp>
      <tp t="s">
        <v>#N/A Requesting Data...2845405494</v>
        <stp/>
        <stp>BDP|2351289631370796288</stp>
        <tr r="CR1045" s="1"/>
      </tp>
      <tp t="s">
        <v>#N/A N/A</v>
        <stp/>
        <stp>BDP|4089065992278857494</stp>
        <tr r="AS764" s="1"/>
      </tp>
      <tp t="s">
        <v>#N/A Requesting Data...3161595078</v>
        <stp/>
        <stp>BDP|3275309130112206051</stp>
        <tr r="CV1149" s="1"/>
      </tp>
      <tp t="s">
        <v>#N/A Requesting Data...3488391277</v>
        <stp/>
        <stp>BDP|6795785145297752385</stp>
        <tr r="CS437" s="1"/>
      </tp>
      <tp t="s">
        <v>#N/A Requesting Data...4213287739</v>
        <stp/>
        <stp>BDP|8927980749406833254</stp>
        <tr r="CS166" s="1"/>
      </tp>
      <tp t="s">
        <v>#N/A Requesting Data...4251829345</v>
        <stp/>
        <stp>BDP|4240844710308138423</stp>
        <tr r="CT494" s="1"/>
      </tp>
      <tp t="s">
        <v>#N/A N/A</v>
        <stp/>
        <stp>BDP|7147653655233406607</stp>
        <tr r="AS155" s="1"/>
      </tp>
      <tp t="s">
        <v>#N/A Requesting Data...3357971869</v>
        <stp/>
        <stp>BDP|6293414560135465028</stp>
        <tr r="CR642" s="1"/>
      </tp>
      <tp t="s">
        <v>#N/A N/A</v>
        <stp/>
        <stp>BDP|2044579306835065341</stp>
        <tr r="AS1156" s="1"/>
      </tp>
      <tp t="s">
        <v>#N/A N/A</v>
        <stp/>
        <stp>BDP|3250238828795482787</stp>
        <tr r="AR1132" s="1"/>
      </tp>
      <tp t="s">
        <v>#N/A N/A</v>
        <stp/>
        <stp>BDP|9502835035010789318</stp>
        <tr r="AQ832" s="1"/>
      </tp>
      <tp t="s">
        <v>#N/A Requesting Data...3025836986</v>
        <stp/>
        <stp>BDP|1175704289766803952</stp>
        <tr r="CW258" s="1"/>
      </tp>
      <tp t="s">
        <v>#N/A Requesting Data...3214022789</v>
        <stp/>
        <stp>BDP|2617275804517766671</stp>
        <tr r="CR811" s="1"/>
      </tp>
      <tp t="s">
        <v>#N/A Requesting Data...4053741412</v>
        <stp/>
        <stp>BDP|9640412288714407318</stp>
        <tr r="CV673" s="1"/>
      </tp>
      <tp t="s">
        <v>#N/A Requesting Data...3861050757</v>
        <stp/>
        <stp>BDP|9590837229086358762</stp>
        <tr r="CS763" s="1"/>
      </tp>
      <tp t="s">
        <v>#N/A Requesting Data...4116488769</v>
        <stp/>
        <stp>BDP|5796173375669916865</stp>
        <tr r="CV67" s="1"/>
      </tp>
      <tp t="s">
        <v>#N/A N/A</v>
        <stp/>
        <stp>BDP|8257877913151918258</stp>
        <tr r="AS240" s="1"/>
      </tp>
      <tp t="s">
        <v>#N/A Requesting Data...3493146142</v>
        <stp/>
        <stp>BDP|5514190874716295705</stp>
        <tr r="CR169" s="1"/>
      </tp>
      <tp t="s">
        <v>#N/A N/A</v>
        <stp/>
        <stp>BDP|9163144818882467933</stp>
        <tr r="AQ215" s="1"/>
      </tp>
      <tp t="s">
        <v>#N/A Requesting Data...3572115159</v>
        <stp/>
        <stp>BDP|5048390243981962194</stp>
        <tr r="CS175" s="1"/>
      </tp>
      <tp t="s">
        <v>#N/A Requesting Data...4095545459</v>
        <stp/>
        <stp>BDP|5535078153966900422</stp>
        <tr r="CW518" s="1"/>
      </tp>
      <tp t="s">
        <v>#N/A Requesting Data...3928444685</v>
        <stp/>
        <stp>BDP|6926190300457346291</stp>
        <tr r="CS1039" s="1"/>
      </tp>
      <tp t="s">
        <v>#N/A Requesting Data...4105651725</v>
        <stp/>
        <stp>BDP|1092249516411971110</stp>
        <tr r="CT606" s="1"/>
      </tp>
      <tp t="s">
        <v>#N/A N/A</v>
        <stp/>
        <stp>BDP|7834583967401474791</stp>
        <tr r="AQ612" s="1"/>
      </tp>
      <tp t="s">
        <v>#N/A N/A</v>
        <stp/>
        <stp>BDP|4735666103667159794</stp>
        <tr r="AR428" s="1"/>
      </tp>
      <tp t="s">
        <v>#N/A Requesting Data...3441454755</v>
        <stp/>
        <stp>BDP|8178144129300450921</stp>
        <tr r="CW59" s="1"/>
      </tp>
      <tp t="s">
        <v>#N/A N/A</v>
        <stp/>
        <stp>BDP|5586281502351755428</stp>
        <tr r="AQ247" s="1"/>
      </tp>
      <tp t="s">
        <v>#N/A N/A</v>
        <stp/>
        <stp>BDP|3794100966701801739</stp>
        <tr r="AS835" s="1"/>
      </tp>
      <tp t="s">
        <v>#N/A N/A</v>
        <stp/>
        <stp>BDP|5735841858718955299</stp>
        <tr r="AR381" s="1"/>
      </tp>
      <tp t="s">
        <v>#N/A Requesting Data...3925617434</v>
        <stp/>
        <stp>BDP|5349186830052539759</stp>
        <tr r="CV1118" s="1"/>
      </tp>
      <tp t="s">
        <v>#N/A Requesting Data...3054123324</v>
        <stp/>
        <stp>BDP|4338893815749248668</stp>
        <tr r="CW248" s="1"/>
      </tp>
      <tp t="s">
        <v>#N/A Requesting Data...4123898264</v>
        <stp/>
        <stp>BDP|1754258608619935882</stp>
        <tr r="CW288" s="1"/>
      </tp>
      <tp t="s">
        <v>#N/A N/A</v>
        <stp/>
        <stp>BDP|1548692865845674643</stp>
        <tr r="AQ289" s="1"/>
      </tp>
      <tp t="s">
        <v>#N/A Requesting Data...3460150398</v>
        <stp/>
        <stp>BDP|3198876490249454992</stp>
        <tr r="CU577" s="1"/>
      </tp>
      <tp t="s">
        <v>#N/A Requesting Data...3086945758</v>
        <stp/>
        <stp>BDP|9263993983998367206</stp>
        <tr r="CV42" s="1"/>
      </tp>
      <tp t="s">
        <v>#N/A N/A</v>
        <stp/>
        <stp>BDP|3633435839811427733</stp>
        <tr r="AQ1180" s="1"/>
      </tp>
      <tp t="s">
        <v>#N/A N/A</v>
        <stp/>
        <stp>BDP|6498061738685709260</stp>
        <tr r="AQ788" s="1"/>
      </tp>
      <tp t="s">
        <v>#N/A N/A</v>
        <stp/>
        <stp>BDP|4822402157115303271</stp>
        <tr r="AQ999" s="1"/>
      </tp>
      <tp t="s">
        <v>#N/A Requesting Data...4210048586</v>
        <stp/>
        <stp>BDP|1615734505325371182</stp>
        <tr r="CR64" s="1"/>
      </tp>
      <tp t="s">
        <v>#N/A Requesting Data...4201035111</v>
        <stp/>
        <stp>BDP|3369740198837548819</stp>
        <tr r="CS796" s="1"/>
      </tp>
      <tp t="s">
        <v>#N/A N/A</v>
        <stp/>
        <stp>BDP|8317021194570772390</stp>
        <tr r="AS89" s="1"/>
      </tp>
      <tp t="s">
        <v>#N/A Requesting Data...3420668892</v>
        <stp/>
        <stp>BDP|3611392178172439784</stp>
        <tr r="CR747" s="1"/>
      </tp>
      <tp t="s">
        <v>#N/A Requesting Data...3921478858</v>
        <stp/>
        <stp>BDP|6410356569781072032</stp>
        <tr r="CW332" s="1"/>
      </tp>
      <tp t="s">
        <v>#N/A N/A</v>
        <stp/>
        <stp>BDP|4534583032883540318</stp>
        <tr r="AQ110" s="1"/>
      </tp>
      <tp t="s">
        <v>#N/A N/A</v>
        <stp/>
        <stp>BDP|6130530823240214387</stp>
        <tr r="AR385" s="1"/>
      </tp>
      <tp t="s">
        <v>#N/A Requesting Data...3679337307</v>
        <stp/>
        <stp>BDP|3690784179153926258</stp>
        <tr r="CV1025" s="1"/>
      </tp>
      <tp t="s">
        <v>#N/A Requesting Data...4223627960</v>
        <stp/>
        <stp>BDP|3916489219474030039</stp>
        <tr r="CW897" s="1"/>
      </tp>
      <tp t="s">
        <v>#N/A Requesting Data...3288927126</v>
        <stp/>
        <stp>BDP|6973571361293714433</stp>
        <tr r="CU645" s="1"/>
      </tp>
      <tp t="s">
        <v>#N/A N/A</v>
        <stp/>
        <stp>BDP|4636886656758237328</stp>
        <tr r="AS104" s="1"/>
      </tp>
      <tp t="s">
        <v>#N/A N/A</v>
        <stp/>
        <stp>BDP|6955035706196610229</stp>
        <tr r="AR224" s="1"/>
      </tp>
      <tp t="s">
        <v>#N/A Requesting Data...3395065578</v>
        <stp/>
        <stp>BDP|5576207098919078556</stp>
        <tr r="CW632" s="1"/>
      </tp>
      <tp t="s">
        <v>#N/A Requesting Data...3920949260</v>
        <stp/>
        <stp>BDP|8791622949610230866</stp>
        <tr r="CR132" s="1"/>
      </tp>
      <tp t="s">
        <v>#N/A N/A</v>
        <stp/>
        <stp>BDP|4818142836262620648</stp>
        <tr r="AR795" s="1"/>
      </tp>
      <tp t="s">
        <v>#N/A N/A</v>
        <stp/>
        <stp>BDP|5140246554141103188</stp>
        <tr r="AS257" s="1"/>
      </tp>
      <tp t="s">
        <v>#N/A N/A</v>
        <stp/>
        <stp>BDP|5652940479368452178</stp>
        <tr r="AQ878" s="1"/>
      </tp>
      <tp t="s">
        <v>#N/A Requesting Data...3791459735</v>
        <stp/>
        <stp>BDP|3595699654454805689</stp>
        <tr r="CT324" s="1"/>
      </tp>
      <tp t="s">
        <v>#N/A N/A</v>
        <stp/>
        <stp>BDP|6013858470613992849</stp>
        <tr r="AR271" s="1"/>
      </tp>
      <tp t="s">
        <v>#N/A Requesting Data...3720267458</v>
        <stp/>
        <stp>BDP|8445318081158907952</stp>
        <tr r="CV912" s="1"/>
      </tp>
      <tp t="s">
        <v>#N/A Requesting Data...3887327568</v>
        <stp/>
        <stp>BDP|6764649964675608196</stp>
        <tr r="CW685" s="1"/>
      </tp>
      <tp t="s">
        <v>#N/A Requesting Data...4188085392</v>
        <stp/>
        <stp>BDP|3463011088998573106</stp>
        <tr r="CW346" s="1"/>
      </tp>
      <tp t="s">
        <v>#N/A N/A</v>
        <stp/>
        <stp>BDP|9806975422194732428</stp>
        <tr r="AS218" s="1"/>
      </tp>
      <tp t="s">
        <v>#N/A Requesting Data...3967047012</v>
        <stp/>
        <stp>BDP|8014840735416187783</stp>
        <tr r="CS62" s="1"/>
      </tp>
      <tp t="s">
        <v>#N/A Requesting Data...3576090710</v>
        <stp/>
        <stp>BDP|8580314788221162056</stp>
        <tr r="CU783" s="1"/>
      </tp>
      <tp t="s">
        <v>#N/A Requesting Data...3702624084</v>
        <stp/>
        <stp>BDP|9981562907546734872</stp>
        <tr r="CU722" s="1"/>
      </tp>
      <tp t="s">
        <v>#N/A N/A</v>
        <stp/>
        <stp>BDP|7899206726447320257</stp>
        <tr r="AQ800" s="1"/>
      </tp>
      <tp t="s">
        <v>#N/A Requesting Data...3400435780</v>
        <stp/>
        <stp>BDP|3919106501025153513</stp>
        <tr r="CU1046" s="1"/>
      </tp>
      <tp t="s">
        <v>#N/A N/A</v>
        <stp/>
        <stp>BDP|5825209627552579528</stp>
        <tr r="AS1177" s="1"/>
      </tp>
      <tp t="s">
        <v>#N/A N/A</v>
        <stp/>
        <stp>BDP|8910717482326270302</stp>
        <tr r="AR1153" s="1"/>
      </tp>
      <tp t="s">
        <v>#N/A Requesting Data...3322978068</v>
        <stp/>
        <stp>BDP|8462401364928887003</stp>
        <tr r="CW111" s="1"/>
      </tp>
      <tp t="s">
        <v>#N/A Requesting Data...4155825477</v>
        <stp/>
        <stp>BDP|4587975757248887252</stp>
        <tr r="CU505" s="1"/>
      </tp>
      <tp t="s">
        <v>#N/A Requesting Data...4053828221</v>
        <stp/>
        <stp>BDP|2875006184419549114</stp>
        <tr r="CV845" s="1"/>
      </tp>
      <tp t="s">
        <v>#N/A Requesting Data...3346410210</v>
        <stp/>
        <stp>BDP|3399247489988500333</stp>
        <tr r="CU1098" s="1"/>
      </tp>
      <tp t="s">
        <v>#N/A N/A</v>
        <stp/>
        <stp>BDP|8578442892211352686</stp>
        <tr r="AS476" s="1"/>
      </tp>
      <tp t="s">
        <v>#N/A N/A</v>
        <stp/>
        <stp>BDP|4651680124854030629</stp>
        <tr r="AR246" s="1"/>
      </tp>
      <tp t="s">
        <v>#N/A Requesting Data...4098487784</v>
        <stp/>
        <stp>BDP|3978165381411599938</stp>
        <tr r="CR532" s="1"/>
      </tp>
      <tp t="s">
        <v>#N/A N/A</v>
        <stp/>
        <stp>BDP|1586742771054916702</stp>
        <tr r="AR867" s="1"/>
      </tp>
      <tp t="s">
        <v>#N/A Requesting Data...3706076564</v>
        <stp/>
        <stp>BDP|6080465265267922135</stp>
        <tr r="CT1070" s="1"/>
      </tp>
      <tp t="s">
        <v>#N/A N/A</v>
        <stp/>
        <stp>BDP|5559708842530660486</stp>
        <tr r="AS1060" s="1"/>
      </tp>
      <tp t="s">
        <v>#N/A Requesting Data...3394976075</v>
        <stp/>
        <stp>BDP|3816225048491284690</stp>
        <tr r="CR853" s="1"/>
      </tp>
      <tp t="s">
        <v>#N/A Requesting Data...3587944096</v>
        <stp/>
        <stp>BDP|5906005300014474349</stp>
        <tr r="CR223" s="1"/>
      </tp>
      <tp t="s">
        <v>#N/A Requesting Data...3573196934</v>
        <stp/>
        <stp>BDP|4754298200154055075</stp>
        <tr r="CS347" s="1"/>
      </tp>
      <tp t="s">
        <v>#N/A Requesting Data...3966214952</v>
        <stp/>
        <stp>BDP|7825404425966740537</stp>
        <tr r="CU1113" s="1"/>
      </tp>
      <tp t="s">
        <v>#N/A N/A</v>
        <stp/>
        <stp>BDP|2413517953322998263</stp>
        <tr r="AQ218" s="1"/>
      </tp>
      <tp t="s">
        <v>#N/A Requesting Data...4211585559</v>
        <stp/>
        <stp>BDP|6132917114339482590</stp>
        <tr r="CT391" s="1"/>
      </tp>
      <tp t="s">
        <v>#N/A N/A</v>
        <stp/>
        <stp>BDP|5257845171821709997</stp>
        <tr r="AQ1157" s="1"/>
      </tp>
      <tp t="s">
        <v>#N/A Requesting Data...3920759690</v>
        <stp/>
        <stp>BDP|8526953560614965100</stp>
        <tr r="CS740" s="1"/>
      </tp>
      <tp t="s">
        <v>#N/A Requesting Data...3961610986</v>
        <stp/>
        <stp>BDP|3156253657151333794</stp>
        <tr r="CV394" s="1"/>
      </tp>
      <tp t="s">
        <v>#N/A N/A</v>
        <stp/>
        <stp>BDP|6881023604693285756</stp>
        <tr r="AQ1002" s="1"/>
      </tp>
      <tp t="s">
        <v>#N/A Requesting Data...3989136126</v>
        <stp/>
        <stp>BDP|9660746662628131287</stp>
        <tr r="CU539" s="1"/>
      </tp>
      <tp t="s">
        <v>#N/A Requesting Data...3805093057</v>
        <stp/>
        <stp>BDP|7348765919007051456</stp>
        <tr r="CR782" s="1"/>
      </tp>
      <tp t="s">
        <v>#N/A Requesting Data...3643932624</v>
        <stp/>
        <stp>BDP|4346284246646478603</stp>
        <tr r="CR858" s="1"/>
      </tp>
      <tp t="s">
        <v>#N/A Requesting Data...4078197647</v>
        <stp/>
        <stp>BDP|7048101099508976592</stp>
        <tr r="CT1132" s="1"/>
      </tp>
      <tp t="s">
        <v>#N/A Requesting Data...3832983528</v>
        <stp/>
        <stp>BDP|3690890981480613118</stp>
        <tr r="CU1165" s="1"/>
      </tp>
      <tp t="s">
        <v>#N/A N/A</v>
        <stp/>
        <stp>BDP|6533884895461557442</stp>
        <tr r="AR977" s="1"/>
      </tp>
      <tp t="s">
        <v>#N/A N/A</v>
        <stp/>
        <stp>BDP|4577260866715955751</stp>
        <tr r="AR169" s="1"/>
      </tp>
      <tp t="s">
        <v>#N/A Requesting Data...3940674314</v>
        <stp/>
        <stp>BDP|6856912440410408944</stp>
        <tr r="CR14" s="1"/>
      </tp>
      <tp t="s">
        <v>#N/A Requesting Data...4224293806</v>
        <stp/>
        <stp>BDP|3602411550338952871</stp>
        <tr r="CR738" s="1"/>
      </tp>
      <tp t="s">
        <v>#N/A N/A</v>
        <stp/>
        <stp>BDP|8530841141664957207</stp>
        <tr r="AR1067" s="1"/>
      </tp>
      <tp t="s">
        <v>#N/A N/A</v>
        <stp/>
        <stp>BDP|8703007313379938241</stp>
        <tr r="AQ232" s="1"/>
      </tp>
      <tp t="s">
        <v>#N/A Requesting Data...4073317779</v>
        <stp/>
        <stp>BDP|3573137163396994022</stp>
        <tr r="CR212" s="1"/>
      </tp>
      <tp t="s">
        <v>#N/A Requesting Data...3593033965</v>
        <stp/>
        <stp>BDP|3075461468731786272</stp>
        <tr r="CS111" s="1"/>
      </tp>
      <tp t="s">
        <v>#N/A Requesting Data...3984597476</v>
        <stp/>
        <stp>BDP|6134307328834789108</stp>
        <tr r="CV813" s="1"/>
      </tp>
      <tp t="s">
        <v>#N/A Requesting Data...4064121224</v>
        <stp/>
        <stp>BDP|7150793360670464429</stp>
        <tr r="CR290" s="1"/>
      </tp>
      <tp t="s">
        <v>#N/A Requesting Data...4250014611</v>
        <stp/>
        <stp>BDP|3366482667817012423</stp>
        <tr r="CT1178" s="1"/>
      </tp>
      <tp t="s">
        <v>#N/A N/A</v>
        <stp/>
        <stp>BDP|2665299430066928783</stp>
        <tr r="AR908" s="1"/>
      </tp>
      <tp t="s">
        <v>#N/A Requesting Data...4258334732</v>
        <stp/>
        <stp>BDP|5517504536548839952</stp>
        <tr r="CU673" s="1"/>
      </tp>
      <tp t="s">
        <v>#N/A N/A</v>
        <stp/>
        <stp>BDP|8323193772225722914</stp>
        <tr r="AS451" s="1"/>
      </tp>
      <tp t="s">
        <v>#N/A N/A</v>
        <stp/>
        <stp>BDP|5774772779144526323</stp>
        <tr r="AS268" s="1"/>
      </tp>
      <tp t="s">
        <v>#N/A Requesting Data...3847988428</v>
        <stp/>
        <stp>BDP|4083182001807301047</stp>
        <tr r="CR421" s="1"/>
      </tp>
      <tp t="s">
        <v>#N/A Requesting Data...3910293396</v>
        <stp/>
        <stp>BDP|9517986247555413306</stp>
        <tr r="CW208" s="1"/>
      </tp>
      <tp t="s">
        <v>#N/A N/A</v>
        <stp/>
        <stp>BDP|2099386287139537248</stp>
        <tr r="AR749" s="1"/>
      </tp>
      <tp t="s">
        <v>#N/A N/A</v>
        <stp/>
        <stp>BDP|7490231618485307328</stp>
        <tr r="AR175" s="1"/>
      </tp>
      <tp t="s">
        <v>#N/A Requesting Data...4246867293</v>
        <stp/>
        <stp>BDP|6553441608030432030</stp>
        <tr r="CT1089" s="1"/>
      </tp>
      <tp t="s">
        <v>#N/A N/A</v>
        <stp/>
        <stp>BDP|9156981807671445341</stp>
        <tr r="AR302" s="1"/>
      </tp>
      <tp t="s">
        <v>#N/A Requesting Data...4171970695</v>
        <stp/>
        <stp>BDP|9145672492400948431</stp>
        <tr r="CS625" s="1"/>
      </tp>
      <tp t="s">
        <v>#N/A Requesting Data...3665930662</v>
        <stp/>
        <stp>BDP|5790117277755868479</stp>
        <tr r="CS667" s="1"/>
      </tp>
      <tp t="s">
        <v>#N/A Requesting Data...4123200970</v>
        <stp/>
        <stp>BDP|9355660197147895354</stp>
        <tr r="CV1041" s="1"/>
      </tp>
      <tp t="s">
        <v>#N/A Requesting Data...3673803567</v>
        <stp/>
        <stp>BDP|3622198349372045695</stp>
        <tr r="CR426" s="1"/>
      </tp>
      <tp t="s">
        <v>#N/A Requesting Data...4090102830</v>
        <stp/>
        <stp>BDP|7074764158953457455</stp>
        <tr r="CV410" s="1"/>
      </tp>
      <tp t="s">
        <v>#N/A Requesting Data...3953126359</v>
        <stp/>
        <stp>BDP|8622298407639728103</stp>
        <tr r="CT1002" s="1"/>
      </tp>
      <tp t="s">
        <v>#N/A N/A</v>
        <stp/>
        <stp>BDP|7192630610137902544</stp>
        <tr r="AQ328" s="1"/>
      </tp>
      <tp t="s">
        <v>#N/A Requesting Data...3932749423</v>
        <stp/>
        <stp>BDP|3087893459179971563</stp>
        <tr r="CT866" s="1"/>
      </tp>
      <tp t="s">
        <v>#N/A Requesting Data...4206092821</v>
        <stp/>
        <stp>BDP|5698571512855485689</stp>
        <tr r="CS128" s="1"/>
      </tp>
      <tp t="s">
        <v>#N/A Requesting Data...4278525171</v>
        <stp/>
        <stp>BDP|7673565711277610683</stp>
        <tr r="CU966" s="1"/>
      </tp>
      <tp t="s">
        <v>#N/A Requesting Data...4048956174</v>
        <stp/>
        <stp>BDP|5865697907599124883</stp>
        <tr r="CS205" s="1"/>
      </tp>
      <tp t="s">
        <v>#N/A Requesting Data...4231404204</v>
        <stp/>
        <stp>BDP|2969232171460163552</stp>
        <tr r="CS954" s="1"/>
      </tp>
      <tp t="s">
        <v>#N/A N/A</v>
        <stp/>
        <stp>BDP|7857745692432365925</stp>
        <tr r="AR591" s="1"/>
      </tp>
      <tp t="s">
        <v>#N/A Requesting Data...4042694044</v>
        <stp/>
        <stp>BDP|3940634004440109703</stp>
        <tr r="CT1119" s="1"/>
      </tp>
      <tp t="s">
        <v>#N/A Requesting Data...4092818052</v>
        <stp/>
        <stp>BDP|5308588204281959398</stp>
        <tr r="CW459" s="1"/>
      </tp>
      <tp t="s">
        <v>#N/A Requesting Data...4162503505</v>
        <stp/>
        <stp>BDP|9935412186616558144</stp>
        <tr r="CS1167" s="1"/>
      </tp>
      <tp t="s">
        <v>#N/A Requesting Data...3833979519</v>
        <stp/>
        <stp>BDP|9295591125438699473</stp>
        <tr r="CU150" s="1"/>
      </tp>
      <tp t="s">
        <v>#N/A N/A</v>
        <stp/>
        <stp>BDP|6213364077928601895</stp>
        <tr r="AR691" s="1"/>
      </tp>
      <tp t="s">
        <v>#N/A Requesting Data...3874940060</v>
        <stp/>
        <stp>BDP|9140458917367722984</stp>
        <tr r="CT326" s="1"/>
      </tp>
      <tp t="s">
        <v>#N/A Requesting Data...4115182108</v>
        <stp/>
        <stp>BDP|2875036930857087479</stp>
        <tr r="CT1015" s="1"/>
      </tp>
      <tp t="s">
        <v>#N/A Requesting Data...3851968161</v>
        <stp/>
        <stp>BDP|9648939262854397084</stp>
        <tr r="CV901" s="1"/>
      </tp>
      <tp t="s">
        <v>#N/A N/A</v>
        <stp/>
        <stp>BDP|3860352818723986001</stp>
        <tr r="AR562" s="1"/>
      </tp>
      <tp t="s">
        <v>#N/A Requesting Data...4161737566</v>
        <stp/>
        <stp>BDP|7524571818259799815</stp>
        <tr r="CV390" s="1"/>
      </tp>
      <tp t="s">
        <v>#N/A N/A</v>
        <stp/>
        <stp>BDP|1106498740555709630</stp>
        <tr r="AR984" s="1"/>
      </tp>
      <tp t="s">
        <v>#N/A Requesting Data...4028842242</v>
        <stp/>
        <stp>BDP|5943452804426562519</stp>
        <tr r="CV902" s="1"/>
      </tp>
      <tp t="s">
        <v>#N/A Requesting Data...4126293518</v>
        <stp/>
        <stp>BDP|1883461263800483155</stp>
        <tr r="CR631" s="1"/>
      </tp>
      <tp t="s">
        <v>#N/A Requesting Data...4166941485</v>
        <stp/>
        <stp>BDP|7292676275701577590</stp>
        <tr r="CR520" s="1"/>
      </tp>
      <tp t="s">
        <v>#N/A N/A</v>
        <stp/>
        <stp>BDP|8622995479911292589</stp>
        <tr r="AQ931" s="1"/>
      </tp>
      <tp t="s">
        <v>#N/A Requesting Data...4085446291</v>
        <stp/>
        <stp>BDP|6712061598178060559</stp>
        <tr r="CR573" s="1"/>
      </tp>
      <tp t="s">
        <v>#N/A Requesting Data...3974288641</v>
        <stp/>
        <stp>BDP|6262580004546098724</stp>
        <tr r="CW533" s="1"/>
      </tp>
      <tp t="s">
        <v>#N/A Requesting Data...4136844511</v>
        <stp/>
        <stp>BDP|4877203260880632221</stp>
        <tr r="CU610" s="1"/>
      </tp>
      <tp t="s">
        <v>#N/A N/A</v>
        <stp/>
        <stp>BDP|6949694998323232861</stp>
        <tr r="AS628" s="1"/>
      </tp>
      <tp t="s">
        <v>#N/A Requesting Data...4007184050</v>
        <stp/>
        <stp>BDP|9726508425939879565</stp>
        <tr r="CT629" s="1"/>
      </tp>
      <tp t="s">
        <v>#N/A Requesting Data...3947201002</v>
        <stp/>
        <stp>BDP|5042515922485748580</stp>
        <tr r="CV689" s="1"/>
      </tp>
      <tp t="s">
        <v>#N/A Requesting Data...3906169919</v>
        <stp/>
        <stp>BDP|1823555804687332162</stp>
        <tr r="CU836" s="1"/>
      </tp>
      <tp t="s">
        <v>#N/A N/A</v>
        <stp/>
        <stp>BDP|7770376055304974706</stp>
        <tr r="AR187" s="1"/>
      </tp>
      <tp t="s">
        <v>#N/A Requesting Data...4267693551</v>
        <stp/>
        <stp>BDP|6706959230929654786</stp>
        <tr r="CV395" s="1"/>
      </tp>
      <tp t="s">
        <v>#N/A N/A</v>
        <stp/>
        <stp>BDP|6157442349611118513</stp>
        <tr r="AQ529" s="1"/>
      </tp>
      <tp t="s">
        <v>#N/A Requesting Data...3953300309</v>
        <stp/>
        <stp>BDP|6371397224406596378</stp>
        <tr r="CS521" s="1"/>
      </tp>
      <tp t="s">
        <v>#N/A N/A</v>
        <stp/>
        <stp>BDP|4529473953540872756</stp>
        <tr r="AR561" s="1"/>
      </tp>
      <tp t="s">
        <v>#N/A Requesting Data...4044637267</v>
        <stp/>
        <stp>BDP|4693348225425991229</stp>
        <tr r="CW426" s="1"/>
      </tp>
      <tp t="s">
        <v>#N/A Requesting Data...3969847630</v>
        <stp/>
        <stp>BDP|3960872082146618761</stp>
        <tr r="CR241" s="1"/>
      </tp>
      <tp t="s">
        <v>#N/A N/A</v>
        <stp/>
        <stp>BDP|1960494690736893848</stp>
        <tr r="AQ777" s="1"/>
      </tp>
      <tp t="s">
        <v>#N/A Requesting Data...3986478374</v>
        <stp/>
        <stp>BDP|3676781152143942097</stp>
        <tr r="CU250" s="1"/>
      </tp>
      <tp t="s">
        <v>#N/A Requesting Data...3984510497</v>
        <stp/>
        <stp>BDP|6648422676180730793</stp>
        <tr r="CW651" s="1"/>
      </tp>
      <tp t="s">
        <v>#N/A Requesting Data...4096299724</v>
        <stp/>
        <stp>BDP|3734428197118985474</stp>
        <tr r="CR466" s="1"/>
      </tp>
      <tp t="s">
        <v>#N/A Requesting Data...4164000198</v>
        <stp/>
        <stp>BDP|7749893700695155832</stp>
        <tr r="CR1025" s="1"/>
      </tp>
      <tp t="s">
        <v>#N/A Requesting Data...4004386413</v>
        <stp/>
        <stp>BDP|3806754805687568112</stp>
        <tr r="CU837" s="1"/>
      </tp>
      <tp t="s">
        <v>#N/A N/A</v>
        <stp/>
        <stp>BDP|2670529788085003816</stp>
        <tr r="AQ158" s="1"/>
      </tp>
      <tp t="s">
        <v>#N/A N/A</v>
        <stp/>
        <stp>BDP|1237723210192511788</stp>
        <tr r="AR605" s="1"/>
      </tp>
      <tp t="s">
        <v>#N/A Requesting Data...4276575114</v>
        <stp/>
        <stp>BDP|2952664840902361016</stp>
        <tr r="CW255" s="1"/>
      </tp>
      <tp t="s">
        <v>#N/A Requesting Data...4173789720</v>
        <stp/>
        <stp>BDP|2652316717527953548</stp>
        <tr r="CU511" s="1"/>
      </tp>
      <tp t="s">
        <v>#N/A Requesting Data...4257537027</v>
        <stp/>
        <stp>BDP|4990772524467602412</stp>
        <tr r="CU498" s="1"/>
      </tp>
      <tp t="s">
        <v>#N/A N/A</v>
        <stp/>
        <stp>BDP|5858938555072265917</stp>
        <tr r="AQ974" s="1"/>
      </tp>
      <tp t="s">
        <v>#N/A N/A</v>
        <stp/>
        <stp>BDP|1529446858524365678</stp>
        <tr r="AQ1094" s="1"/>
      </tp>
      <tp t="s">
        <v>#N/A Requesting Data...4252613745</v>
        <stp/>
        <stp>BDP|6271590454376782252</stp>
        <tr r="CU1090" s="1"/>
      </tp>
      <tp t="s">
        <v>#N/A Requesting Data...4142496128</v>
        <stp/>
        <stp>BDP|3230753813275008292</stp>
        <tr r="CW44" s="1"/>
      </tp>
      <tp t="s">
        <v>#N/A Requesting Data...4249252861</v>
        <stp/>
        <stp>BDP|1912500270755641426</stp>
        <tr r="CW56" s="1"/>
      </tp>
      <tp t="s">
        <v>#N/A Requesting Data...4224929660</v>
        <stp/>
        <stp>BDP|1238547820183268797</stp>
        <tr r="CW251" s="1"/>
      </tp>
      <tp t="s">
        <v>#N/A N/A</v>
        <stp/>
        <stp>BDP|1694599985758045674</stp>
        <tr r="AS66" s="1"/>
      </tp>
      <tp t="s">
        <v>#N/A Requesting Data...4168501766</v>
        <stp/>
        <stp>BDP|7302894893397346375</stp>
        <tr r="CV635" s="1"/>
      </tp>
      <tp t="s">
        <v>#N/A Requesting Data...4194577496</v>
        <stp/>
        <stp>BDP|2032036048355389158</stp>
        <tr r="CR727" s="1"/>
      </tp>
      <tp t="s">
        <v>#N/A Requesting Data...4201873201</v>
        <stp/>
        <stp>BDP|5956286375946154476</stp>
        <tr r="CU870" s="1"/>
      </tp>
      <tp t="s">
        <v>#N/A Requesting Data...4259022953</v>
        <stp/>
        <stp>BDP|2082024960377072101</stp>
        <tr r="CW483" s="1"/>
      </tp>
      <tp t="s">
        <v>#N/A N/A</v>
        <stp/>
        <stp>BDP|8478414999585762298</stp>
        <tr r="AR304" s="1"/>
      </tp>
      <tp t="s">
        <v>#N/A Requesting Data...4263254801</v>
        <stp/>
        <stp>BDP|1695480536451303596</stp>
        <tr r="CW1059" s="1"/>
      </tp>
      <tp t="s">
        <v>#N/A N/A</v>
        <stp/>
        <stp>BDP|2536765411272383437</stp>
        <tr r="AS860" s="1"/>
      </tp>
      <tp t="s">
        <v>#N/A Requesting Data...4247225534</v>
        <stp/>
        <stp>BDP|4906532458970694669</stp>
        <tr r="CT422" s="1"/>
      </tp>
      <tp t="s">
        <v>#N/A Requesting Data...4284038620</v>
        <stp/>
        <stp>BDP|6207301571772952289</stp>
        <tr r="CU266" s="1"/>
      </tp>
      <tp t="s">
        <v>#N/A Requesting Data...4267442869</v>
        <stp/>
        <stp>BDP|9863158427710958811</stp>
        <tr r="CW216" s="1"/>
      </tp>
      <tp t="s">
        <v>#N/A N/A</v>
        <stp/>
        <stp>BDP|6207607079900123580</stp>
        <tr r="AS535" s="1"/>
      </tp>
      <tp t="s">
        <v>#N/A Requesting Data...4288991691</v>
        <stp/>
        <stp>BDP|6046301405885120261</stp>
        <tr r="CT609" s="1"/>
      </tp>
      <tp t="s">
        <v>#N/A Requesting Data...4293416692</v>
        <stp/>
        <stp>BDP|9657283049639243475</stp>
        <tr r="CW910" s="1"/>
      </tp>
      <tp t="s">
        <v>#N/A N/A</v>
        <stp/>
        <stp>BDP|4225387029156846190</stp>
        <tr r="AR318" s="1"/>
      </tp>
      <tp t="s">
        <v>#N/A Requesting Data...1196058842</v>
        <stp/>
        <stp>BDP|7287010026813259455</stp>
        <tr r="CW1081" s="1"/>
      </tp>
      <tp t="s">
        <v>#N/A N/A</v>
        <stp/>
        <stp>BDP|4880401453701893614</stp>
        <tr r="AS768" s="1"/>
      </tp>
      <tp t="s">
        <v>#N/A Requesting Data...3874632481</v>
        <stp/>
        <stp>BDP|9641107660125214961</stp>
        <tr r="CS249" s="1"/>
      </tp>
      <tp t="s">
        <v>#N/A Requesting Data...3781161695</v>
        <stp/>
        <stp>BDP|4924633269857395125</stp>
        <tr r="CR236" s="1"/>
      </tp>
      <tp t="s">
        <v>#N/A Requesting Data...4265208210</v>
        <stp/>
        <stp>BDP|1462265550316967293</stp>
        <tr r="CR183" s="1"/>
      </tp>
      <tp t="s">
        <v>#N/A N/A</v>
        <stp/>
        <stp>BDP|8511670611304039914</stp>
        <tr r="AS70" s="1"/>
      </tp>
      <tp t="s">
        <v>#N/A Requesting Data...2994266186</v>
        <stp/>
        <stp>BDP|9767805730392407215</stp>
        <tr r="CW848" s="1"/>
      </tp>
      <tp t="s">
        <v>#N/A Requesting Data...404859003</v>
        <stp/>
        <stp>BDP|2204046636954292702</stp>
        <tr r="CV1101" s="1"/>
      </tp>
      <tp t="s">
        <v>#N/A Requesting Data...1417976157</v>
        <stp/>
        <stp>BDP|7609331970082152360</stp>
        <tr r="CT1180" s="1"/>
      </tp>
      <tp t="s">
        <v>#N/A N/A</v>
        <stp/>
        <stp>BDP|4038657564187210113</stp>
        <tr r="AS707" s="1"/>
      </tp>
      <tp t="s">
        <v>#N/A N/A</v>
        <stp/>
        <stp>BDP|2517356014043708110</stp>
        <tr r="AR729" s="1"/>
      </tp>
      <tp t="s">
        <v>#N/A Requesting Data...1604740968</v>
        <stp/>
        <stp>BDP|7157444221672724113</stp>
        <tr r="CV864" s="1"/>
      </tp>
      <tp t="s">
        <v>#N/A N/A</v>
        <stp/>
        <stp>BDP|8758423912216571905</stp>
        <tr r="AR193" s="1"/>
      </tp>
      <tp t="s">
        <v>#N/A Requesting Data...2882615060</v>
        <stp/>
        <stp>BDP|4016798737327407593</stp>
        <tr r="CT78" s="1"/>
      </tp>
      <tp t="s">
        <v>#N/A N/A</v>
        <stp/>
        <stp>BDP|2343747013741540729</stp>
        <tr r="AR410" s="1"/>
      </tp>
      <tp t="s">
        <v>#N/A N/A</v>
        <stp/>
        <stp>BDP|9759317033843260845</stp>
        <tr r="AR837" s="1"/>
      </tp>
      <tp t="s">
        <v>#N/A Requesting Data...2404147542</v>
        <stp/>
        <stp>BDP|6148152035697306118</stp>
        <tr r="CU4" s="1"/>
      </tp>
      <tp t="s">
        <v>#N/A Requesting Data...1873373319</v>
        <stp/>
        <stp>BDP|9837798325469031774</stp>
        <tr r="CU85" s="1"/>
      </tp>
      <tp t="s">
        <v>#N/A N/A</v>
        <stp/>
        <stp>BDP|3468495101010814579</stp>
        <tr r="AR995" s="1"/>
      </tp>
      <tp t="s">
        <v>#N/A Requesting Data...2899639865</v>
        <stp/>
        <stp>BDP|2647535917047197303</stp>
        <tr r="CR1033" s="1"/>
      </tp>
      <tp t="s">
        <v>#N/A Requesting Data...1342944469</v>
        <stp/>
        <stp>BDP|7736425077450206638</stp>
        <tr r="CS717" s="1"/>
      </tp>
      <tp t="s">
        <v>#N/A Requesting Data...1270877277</v>
        <stp/>
        <stp>BDP|7418355375253758209</stp>
        <tr r="CU864" s="1"/>
      </tp>
      <tp t="s">
        <v>#N/A Requesting Data...1397400698</v>
        <stp/>
        <stp>BDP|4251065866796585640</stp>
        <tr r="CR876" s="1"/>
      </tp>
      <tp t="s">
        <v>#N/A Requesting Data...4201301884</v>
        <stp/>
        <stp>BDP|5291606020090733363</stp>
        <tr r="CU791" s="1"/>
      </tp>
      <tp t="s">
        <v>#N/A Requesting Data...1518064552</v>
        <stp/>
        <stp>BDP|5668104533997527237</stp>
        <tr r="CV579" s="1"/>
      </tp>
      <tp t="s">
        <v>#N/A Requesting Data...1104325947</v>
        <stp/>
        <stp>BDP|7593978600725498951</stp>
        <tr r="CS1123" s="1"/>
      </tp>
      <tp t="s">
        <v>#N/A Requesting Data...745825288</v>
        <stp/>
        <stp>BDP|7026305415496254147</stp>
        <tr r="CT987" s="1"/>
      </tp>
      <tp t="s">
        <v>#N/A Requesting Data...431693723</v>
        <stp/>
        <stp>BDP|3657311637839791845</stp>
        <tr r="CU1144" s="1"/>
      </tp>
      <tp t="s">
        <v>#N/A Requesting Data...3445227075</v>
        <stp/>
        <stp>BDP|3301696465501965056</stp>
        <tr r="CV1170" s="1"/>
      </tp>
      <tp t="s">
        <v>#N/A N/A</v>
        <stp/>
        <stp>BDP|8450307287005373436</stp>
        <tr r="AQ700" s="1"/>
      </tp>
      <tp t="s">
        <v>#N/A Requesting Data...480854001</v>
        <stp/>
        <stp>BDP|1226374264594112231</stp>
        <tr r="CR1089" s="1"/>
      </tp>
      <tp t="s">
        <v>#N/A Requesting Data...3029855156</v>
        <stp/>
        <stp>BDP|9966811070621836530</stp>
        <tr r="CW870" s="1"/>
      </tp>
      <tp t="s">
        <v>#N/A Requesting Data...1520427235</v>
        <stp/>
        <stp>BDP|9448999257736804118</stp>
        <tr r="CV1080" s="1"/>
      </tp>
      <tp t="s">
        <v>#N/A Requesting Data...2628916148</v>
        <stp/>
        <stp>BDP|7328803591277485359</stp>
        <tr r="CU97" s="1"/>
      </tp>
      <tp t="s">
        <v>#N/A Requesting Data...2671213599</v>
        <stp/>
        <stp>BDP|6741446872744655342</stp>
        <tr r="CR18" s="1"/>
      </tp>
      <tp t="s">
        <v>#N/A Requesting Data...2982364433</v>
        <stp/>
        <stp>BDP|7271311351072033110</stp>
        <tr r="CR170" s="1"/>
      </tp>
      <tp t="s">
        <v>#N/A N/A</v>
        <stp/>
        <stp>BDP|4817011908355233304</stp>
        <tr r="AS429" s="1"/>
      </tp>
      <tp t="s">
        <v>#N/A Requesting Data...1763180757</v>
        <stp/>
        <stp>BDP|2608469506430394460</stp>
        <tr r="CW811" s="1"/>
      </tp>
      <tp t="s">
        <v>#N/A Requesting Data...2618303104</v>
        <stp/>
        <stp>BDP|3494395715071230299</stp>
        <tr r="CU517" s="1"/>
      </tp>
      <tp t="s">
        <v>#N/A Requesting Data...3517706049</v>
        <stp/>
        <stp>BDP|5843995585176130065</stp>
        <tr r="CW565" s="1"/>
      </tp>
      <tp t="s">
        <v>#N/A Requesting Data...1946386162</v>
        <stp/>
        <stp>BDP|1209323573026042101</stp>
        <tr r="CR832" s="1"/>
      </tp>
      <tp t="s">
        <v>#N/A Requesting Data...1162624899</v>
        <stp/>
        <stp>BDP|4268325453528268819</stp>
        <tr r="CV278" s="1"/>
      </tp>
      <tp t="s">
        <v>#N/A Requesting Data...392989198</v>
        <stp/>
        <stp>BDP|5433128505153174524</stp>
        <tr r="CU781" s="1"/>
      </tp>
      <tp t="s">
        <v>#N/A N/A</v>
        <stp/>
        <stp>BDP|3496302647214419271</stp>
        <tr r="AR515" s="1"/>
      </tp>
      <tp t="s">
        <v>#N/A N/A</v>
        <stp/>
        <stp>BDP|6148137743929620870</stp>
        <tr r="AS846" s="1"/>
      </tp>
      <tp t="s">
        <v>#N/A Requesting Data...3373264846</v>
        <stp/>
        <stp>BDP|4323469435611171011</stp>
        <tr r="CV1048" s="1"/>
      </tp>
      <tp t="s">
        <v>#N/A Requesting Data...3439697080</v>
        <stp/>
        <stp>BDP|6603660720716545658</stp>
        <tr r="CT917" s="1"/>
      </tp>
      <tp t="s">
        <v>#N/A N/A</v>
        <stp/>
        <stp>BDP|4059679225307748550</stp>
        <tr r="AQ52" s="1"/>
      </tp>
      <tp t="s">
        <v>#N/A Requesting Data...1539630573</v>
        <stp/>
        <stp>BDP|2309926247979221446</stp>
        <tr r="CS357" s="1"/>
      </tp>
      <tp t="s">
        <v>#N/A Requesting Data...4080751736</v>
        <stp/>
        <stp>BDP|5087577938388956963</stp>
        <tr r="CV968" s="1"/>
      </tp>
      <tp t="s">
        <v>#N/A N/A</v>
        <stp/>
        <stp>BDP|6726846550260387904</stp>
        <tr r="AQ928" s="1"/>
      </tp>
      <tp t="s">
        <v>#N/A Requesting Data...1487173931</v>
        <stp/>
        <stp>BDP|7211823421689690677</stp>
        <tr r="CS831" s="1"/>
      </tp>
      <tp t="s">
        <v>#N/A N/A</v>
        <stp/>
        <stp>BDP|2784903414488421072</stp>
        <tr r="AS1190" s="1"/>
      </tp>
      <tp t="s">
        <v>#N/A Requesting Data...2954419146</v>
        <stp/>
        <stp>BDP|4448432982039609339</stp>
        <tr r="CS822" s="1"/>
      </tp>
      <tp t="s">
        <v>#N/A Requesting Data...864696978</v>
        <stp/>
        <stp>BDP|7261128440562310234</stp>
        <tr r="CR21" s="1"/>
      </tp>
      <tp t="s">
        <v>#N/A N/A</v>
        <stp/>
        <stp>BDP|5862042663186834778</stp>
        <tr r="AS767" s="1"/>
      </tp>
      <tp t="s">
        <v>#N/A Requesting Data...3380380722</v>
        <stp/>
        <stp>BDP|1751387770751625696</stp>
        <tr r="CW1179" s="1"/>
      </tp>
      <tp t="s">
        <v>#N/A Requesting Data...2437679967</v>
        <stp/>
        <stp>BDP|5943883893553151536</stp>
        <tr r="CR446" s="1"/>
      </tp>
      <tp t="s">
        <v>#N/A N/A</v>
        <stp/>
        <stp>BDP|6664981468502657907</stp>
        <tr r="AR152" s="1"/>
      </tp>
      <tp t="s">
        <v>#N/A N/A</v>
        <stp/>
        <stp>BDP|7595643079665053189</stp>
        <tr r="AR321" s="1"/>
      </tp>
      <tp t="s">
        <v>#N/A N/A</v>
        <stp/>
        <stp>BDP|7559793950446508191</stp>
        <tr r="AS434" s="1"/>
      </tp>
      <tp t="s">
        <v>#N/A Requesting Data...2157608514</v>
        <stp/>
        <stp>BDP|5145001891568514652</stp>
        <tr r="CU111" s="1"/>
      </tp>
      <tp t="s">
        <v>#N/A Requesting Data...3054928672</v>
        <stp/>
        <stp>BDP|3516068975020695602</stp>
        <tr r="CT70" s="1"/>
      </tp>
      <tp t="s">
        <v>#N/A Requesting Data...3684396146</v>
        <stp/>
        <stp>BDP|6048551457672137635</stp>
        <tr r="CR165" s="1"/>
      </tp>
      <tp t="s">
        <v>#N/A Requesting Data...3004080452</v>
        <stp/>
        <stp>BDP|4108148304846167103</stp>
        <tr r="CW710" s="1"/>
      </tp>
      <tp t="s">
        <v>#N/A N/A</v>
        <stp/>
        <stp>BDP|5458631307350367134</stp>
        <tr r="AS1121" s="1"/>
      </tp>
      <tp t="s">
        <v>#N/A Requesting Data...4039067460</v>
        <stp/>
        <stp>BDP|3789078905189240871</stp>
        <tr r="CT941" s="1"/>
      </tp>
      <tp t="s">
        <v>#N/A Requesting Data...1045896204</v>
        <stp/>
        <stp>BDP|3448206620724785539</stp>
        <tr r="CV865" s="1"/>
      </tp>
      <tp t="s">
        <v>#N/A N/A</v>
        <stp/>
        <stp>BDP|6406778108394987727</stp>
        <tr r="AS615" s="1"/>
      </tp>
      <tp t="s">
        <v>#N/A Requesting Data...3268356030</v>
        <stp/>
        <stp>BDP|7655161585729439514</stp>
        <tr r="CV662" s="1"/>
      </tp>
      <tp t="s">
        <v>#N/A Requesting Data...4074993840</v>
        <stp/>
        <stp>BDP|1501973003963584945</stp>
        <tr r="CT756" s="1"/>
      </tp>
      <tp t="s">
        <v>#N/A Requesting Data...1947729065</v>
        <stp/>
        <stp>BDP|2679378782373327808</stp>
        <tr r="CV1111" s="1"/>
      </tp>
      <tp t="s">
        <v>#N/A Requesting Data...1699253574</v>
        <stp/>
        <stp>BDP|6456705535397555740</stp>
        <tr r="CS700" s="1"/>
      </tp>
      <tp t="s">
        <v>#N/A N/A</v>
        <stp/>
        <stp>BDP|6318303073619521950</stp>
        <tr r="AS862" s="1"/>
      </tp>
      <tp t="s">
        <v>#N/A Requesting Data...2414996525</v>
        <stp/>
        <stp>BDP|7578270542075277639</stp>
        <tr r="CV714" s="1"/>
      </tp>
      <tp t="s">
        <v>#N/A N/A</v>
        <stp/>
        <stp>BDP|6582793680203405894</stp>
        <tr r="AS1160" s="1"/>
      </tp>
      <tp t="s">
        <v>#N/A N/A</v>
        <stp/>
        <stp>BDP|3982062010530786098</stp>
        <tr r="AS223" s="1"/>
      </tp>
      <tp t="s">
        <v>#N/A Requesting Data...3188954286</v>
        <stp/>
        <stp>BDP|1058302701836800680</stp>
        <tr r="CU636" s="1"/>
      </tp>
      <tp t="s">
        <v>#N/A Requesting Data...2434088778</v>
        <stp/>
        <stp>BDP|8441219385463222335</stp>
        <tr r="CR563" s="1"/>
      </tp>
      <tp t="s">
        <v>#N/A Requesting Data...2076195607</v>
        <stp/>
        <stp>BDP|7358465901574032557</stp>
        <tr r="CV1188" s="1"/>
      </tp>
      <tp t="s">
        <v>#N/A Requesting Data...2343204784</v>
        <stp/>
        <stp>BDP|7621112146596641660</stp>
        <tr r="CV126" s="1"/>
      </tp>
      <tp t="s">
        <v>#N/A N/A</v>
        <stp/>
        <stp>BDP|5862979248392283845</stp>
        <tr r="AR900" s="1"/>
      </tp>
      <tp t="s">
        <v>#N/A Requesting Data...1320627985</v>
        <stp/>
        <stp>BDP|7201240375148454866</stp>
        <tr r="CR490" s="1"/>
      </tp>
      <tp t="s">
        <v>#N/A Requesting Data...1027410887</v>
        <stp/>
        <stp>BDP|7528038816997380329</stp>
        <tr r="CT228" s="1"/>
      </tp>
      <tp t="s">
        <v>#N/A Requesting Data...1627922058</v>
        <stp/>
        <stp>BDP|4208316461372298119</stp>
        <tr r="CR76" s="1"/>
      </tp>
      <tp t="s">
        <v>#N/A N/A</v>
        <stp/>
        <stp>BDP|7228464019403556392</stp>
        <tr r="AS696" s="1"/>
      </tp>
      <tp t="s">
        <v>#N/A Requesting Data...809905216</v>
        <stp/>
        <stp>BDP|3567455190155026914</stp>
        <tr r="CV242" s="1"/>
      </tp>
      <tp t="s">
        <v>#N/A N/A</v>
        <stp/>
        <stp>BDP|2620065031397961495</stp>
        <tr r="AR801" s="1"/>
      </tp>
      <tp t="s">
        <v>#N/A Requesting Data...3575739514</v>
        <stp/>
        <stp>BDP|5637304242636682641</stp>
        <tr r="CS265" s="1"/>
      </tp>
      <tp t="s">
        <v>#N/A Requesting Data...2761273011</v>
        <stp/>
        <stp>BDP|5539041896536082817</stp>
        <tr r="CV1095" s="1"/>
      </tp>
      <tp t="s">
        <v>#N/A Requesting Data...2922927663</v>
        <stp/>
        <stp>BDP|6202455712610084130</stp>
        <tr r="CS1093" s="1"/>
      </tp>
      <tp t="s">
        <v>#N/A Requesting Data...749375553</v>
        <stp/>
        <stp>BDP|8906659258749402065</stp>
        <tr r="CU400" s="1"/>
      </tp>
      <tp t="s">
        <v>#N/A Requesting Data...3512389692</v>
        <stp/>
        <stp>BDP|9589481313638923616</stp>
        <tr r="CT159" s="1"/>
      </tp>
      <tp t="s">
        <v>#N/A Requesting Data...889725746</v>
        <stp/>
        <stp>BDP|6816695442141290776</stp>
        <tr r="CW393" s="1"/>
      </tp>
      <tp t="s">
        <v>#N/A N/A</v>
        <stp/>
        <stp>BDP|7044990918628403538</stp>
        <tr r="AR11" s="1"/>
      </tp>
      <tp t="s">
        <v>#N/A N/A</v>
        <stp/>
        <stp>BDP|6230221299729895673</stp>
        <tr r="AQ608" s="1"/>
      </tp>
      <tp t="s">
        <v>#N/A Requesting Data...2474730751</v>
        <stp/>
        <stp>BDP|3535755852435141659</stp>
        <tr r="CV687" s="1"/>
      </tp>
      <tp t="s">
        <v>#N/A Requesting Data...2692245272</v>
        <stp/>
        <stp>BDP|2165274234173263265</stp>
        <tr r="CT999" s="1"/>
      </tp>
      <tp t="s">
        <v>#N/A Requesting Data...2023708550</v>
        <stp/>
        <stp>BDP|7664843199621923544</stp>
        <tr r="CV560" s="1"/>
      </tp>
      <tp t="s">
        <v>#N/A N/A</v>
        <stp/>
        <stp>BDP|8324655699391998409</stp>
        <tr r="AR1201" s="1"/>
      </tp>
      <tp t="s">
        <v>#N/A Requesting Data...1009181117</v>
        <stp/>
        <stp>BDP|9198510210969664602</stp>
        <tr r="CS887" s="1"/>
      </tp>
      <tp t="s">
        <v>#N/A N/A</v>
        <stp/>
        <stp>BDP|1003532721046752230</stp>
        <tr r="AR520" s="1"/>
      </tp>
      <tp t="s">
        <v>#N/A Requesting Data...901765562</v>
        <stp/>
        <stp>BDP|3615715373056791744</stp>
        <tr r="CV544" s="1"/>
      </tp>
      <tp t="s">
        <v>#N/A Requesting Data...4190065013</v>
        <stp/>
        <stp>BDP|5455306634956725101</stp>
        <tr r="CR603" s="1"/>
      </tp>
      <tp t="s">
        <v>#N/A N/A</v>
        <stp/>
        <stp>BDP|1119808302642315976</stp>
        <tr r="AR764" s="1"/>
      </tp>
      <tp t="s">
        <v>#N/A Requesting Data...849452942</v>
        <stp/>
        <stp>BDP|3637398872906899320</stp>
        <tr r="CV374" s="1"/>
      </tp>
      <tp t="s">
        <v>#N/A Requesting Data...3729706258</v>
        <stp/>
        <stp>BDP|6718869382696571212</stp>
        <tr r="CU593" s="1"/>
      </tp>
      <tp t="s">
        <v>#N/A Requesting Data...1277675148</v>
        <stp/>
        <stp>BDP|4890327207913890623</stp>
        <tr r="CV212" s="1"/>
      </tp>
      <tp t="s">
        <v>#N/A Requesting Data...3381754169</v>
        <stp/>
        <stp>BDP|2293877290264318510</stp>
        <tr r="CS1204" s="1"/>
      </tp>
      <tp t="s">
        <v>#N/A Requesting Data...989967699</v>
        <stp/>
        <stp>BDP|8577558064629434076</stp>
        <tr r="CU959" s="1"/>
      </tp>
      <tp t="s">
        <v>#N/A Requesting Data...947858471</v>
        <stp/>
        <stp>BDP|5393508506401319318</stp>
        <tr r="CR31" s="1"/>
      </tp>
      <tp t="s">
        <v>#N/A Requesting Data...1111650833</v>
        <stp/>
        <stp>BDP|6755067606154457049</stp>
        <tr r="CS282" s="1"/>
      </tp>
      <tp t="s">
        <v>#N/A N/A</v>
        <stp/>
        <stp>BDP|6563210320502152629</stp>
        <tr r="AS765" s="1"/>
      </tp>
      <tp t="s">
        <v>#N/A Requesting Data...1951320555</v>
        <stp/>
        <stp>BDP|6718479301348763812</stp>
        <tr r="CS643" s="1"/>
      </tp>
      <tp t="s">
        <v>#N/A Requesting Data...3076144414</v>
        <stp/>
        <stp>BDP|1705967707999634372</stp>
        <tr r="CU695" s="1"/>
      </tp>
      <tp t="s">
        <v>#N/A Requesting Data...4167681321</v>
        <stp/>
        <stp>BDP|5388263867761424210</stp>
        <tr r="CV942" s="1"/>
      </tp>
      <tp t="s">
        <v>#N/A Requesting Data...3242558881</v>
        <stp/>
        <stp>BDP|7165131016496658356</stp>
        <tr r="CU264" s="1"/>
      </tp>
      <tp t="s">
        <v>#N/A Requesting Data...1895738463</v>
        <stp/>
        <stp>BDP|1564985097777533484</stp>
        <tr r="CR878" s="1"/>
      </tp>
      <tp t="s">
        <v>#N/A N/A</v>
        <stp/>
        <stp>BDP|4741727307655338464</stp>
        <tr r="AR256" s="1"/>
      </tp>
      <tp t="s">
        <v>#N/A Requesting Data...3345605896</v>
        <stp/>
        <stp>BDP|5261382906157823332</stp>
        <tr r="CT1157" s="1"/>
      </tp>
      <tp t="s">
        <v>#N/A N/A</v>
        <stp/>
        <stp>BDP|7087705674066589360</stp>
        <tr r="AQ875" s="1"/>
      </tp>
      <tp t="s">
        <v>#N/A N/A</v>
        <stp/>
        <stp>BDP|8538725262303675847</stp>
        <tr r="AR260" s="1"/>
      </tp>
      <tp t="s">
        <v>#N/A Requesting Data...3396745842</v>
        <stp/>
        <stp>BDP|7014613744611456665</stp>
        <tr r="CU305" s="1"/>
      </tp>
      <tp t="s">
        <v>#N/A Requesting Data...1348213821</v>
        <stp/>
        <stp>BDP|7695045797828411461</stp>
        <tr r="CS104" s="1"/>
      </tp>
      <tp t="s">
        <v>#N/A N/A</v>
        <stp/>
        <stp>BDP|4745016100594589248</stp>
        <tr r="AR184" s="1"/>
      </tp>
      <tp t="s">
        <v>#N/A N/A</v>
        <stp/>
        <stp>BDP|4050943731169636542</stp>
        <tr r="AR905" s="1"/>
      </tp>
      <tp t="s">
        <v>#N/A N/A</v>
        <stp/>
        <stp>BDP|7837490362713253459</stp>
        <tr r="AS488" s="1"/>
      </tp>
      <tp t="s">
        <v>#N/A Requesting Data...3246654780</v>
        <stp/>
        <stp>BDP|9088511382086117062</stp>
        <tr r="CU917" s="1"/>
      </tp>
      <tp t="s">
        <v>#N/A Requesting Data...1474876994</v>
        <stp/>
        <stp>BDP|8031326997598393823</stp>
        <tr r="CU877" s="1"/>
      </tp>
      <tp t="s">
        <v>#N/A Requesting Data...1846678039</v>
        <stp/>
        <stp>BDP|8049946021502290334</stp>
        <tr r="CT920" s="1"/>
      </tp>
      <tp t="s">
        <v>#N/A Requesting Data...2945495232</v>
        <stp/>
        <stp>BDP|2883405718294476102</stp>
        <tr r="CW881" s="1"/>
      </tp>
      <tp t="s">
        <v>#N/A N/A</v>
        <stp/>
        <stp>BDP|1612377805066989693</stp>
        <tr r="AS713" s="1"/>
      </tp>
      <tp t="s">
        <v>#N/A N/A</v>
        <stp/>
        <stp>BDP|2561451637761294614</stp>
        <tr r="AQ1178" s="1"/>
      </tp>
      <tp t="s">
        <v>#N/A N/A</v>
        <stp/>
        <stp>BDP|6149763355761285744</stp>
        <tr r="AS140" s="1"/>
      </tp>
      <tp t="s">
        <v>#N/A N/A</v>
        <stp/>
        <stp>BDP|2388335446042535571</stp>
        <tr r="AQ238" s="1"/>
      </tp>
      <tp t="s">
        <v>#N/A Requesting Data...2063470753</v>
        <stp/>
        <stp>BDP|1071714108543591781</stp>
        <tr r="CT607" s="1"/>
      </tp>
      <tp t="s">
        <v>#N/A N/A</v>
        <stp/>
        <stp>BDP|8129244365108089641</stp>
        <tr r="AS373" s="1"/>
      </tp>
      <tp t="s">
        <v>#N/A Requesting Data...1038819942</v>
        <stp/>
        <stp>BDP|5917534047026855011</stp>
        <tr r="CS170" s="1"/>
      </tp>
      <tp t="s">
        <v>#N/A Requesting Data...1086648109</v>
        <stp/>
        <stp>BDP|8182336687979743862</stp>
        <tr r="CT755" s="1"/>
      </tp>
      <tp t="s">
        <v>#N/A Requesting Data...2579842605</v>
        <stp/>
        <stp>BDP|6107869785843417721</stp>
        <tr r="CT389" s="1"/>
      </tp>
      <tp t="s">
        <v>#N/A Requesting Data...1884801404</v>
        <stp/>
        <stp>BDP|8615247050224654900</stp>
        <tr r="CS1134" s="1"/>
      </tp>
      <tp t="s">
        <v>#N/A N/A</v>
        <stp/>
        <stp>BDP|9961696402435316855</stp>
        <tr r="AR87" s="1"/>
      </tp>
      <tp t="s">
        <v>#N/A Requesting Data...3370990949</v>
        <stp/>
        <stp>BDP|4556240053435164477</stp>
        <tr r="CU869" s="1"/>
      </tp>
      <tp t="s">
        <v>#N/A Requesting Data...2141314915</v>
        <stp/>
        <stp>BDP|1754743675285670640</stp>
        <tr r="CR449" s="1"/>
      </tp>
      <tp t="s">
        <v>#N/A Requesting Data...1609550710</v>
        <stp/>
        <stp>BDP|8615323421678526344</stp>
        <tr r="CS208" s="1"/>
      </tp>
      <tp t="s">
        <v>#N/A Requesting Data...2852759366</v>
        <stp/>
        <stp>BDP|1029516613030230745</stp>
        <tr r="CR147" s="1"/>
      </tp>
      <tp t="s">
        <v>#N/A N/A</v>
        <stp/>
        <stp>BDP|6750014665120118263</stp>
        <tr r="AS23" s="1"/>
      </tp>
      <tp t="s">
        <v>#N/A N/A</v>
        <stp/>
        <stp>BDP|1714893459528757647</stp>
        <tr r="AS233" s="1"/>
      </tp>
      <tp t="s">
        <v>#N/A Requesting Data...2058802342</v>
        <stp/>
        <stp>BDP|4254620216557543671</stp>
        <tr r="CW548" s="1"/>
      </tp>
      <tp t="s">
        <v>#N/A Requesting Data...2090662598</v>
        <stp/>
        <stp>BDP|3723680172089812917</stp>
        <tr r="CV1070" s="1"/>
      </tp>
      <tp t="s">
        <v>#N/A Requesting Data...2802861541</v>
        <stp/>
        <stp>BDP|1979226059395209146</stp>
        <tr r="CS735" s="1"/>
      </tp>
      <tp t="s">
        <v>#N/A Requesting Data...1551097209</v>
        <stp/>
        <stp>BDP|4274356360396137525</stp>
        <tr r="CW473" s="1"/>
      </tp>
      <tp t="s">
        <v>#N/A N/A</v>
        <stp/>
        <stp>BDP|4679642000116122672</stp>
        <tr r="AR1178" s="1"/>
      </tp>
      <tp t="s">
        <v>#N/A Requesting Data...3030147136</v>
        <stp/>
        <stp>BDP|9523938030357796656</stp>
        <tr r="CT636" s="1"/>
      </tp>
      <tp t="s">
        <v>#N/A N/A</v>
        <stp/>
        <stp>BDP|2915122005231809027</stp>
        <tr r="AQ490" s="1"/>
      </tp>
      <tp t="s">
        <v>#N/A Requesting Data...2112778062</v>
        <stp/>
        <stp>BDP|1699240117621292130</stp>
        <tr r="CW47" s="1"/>
      </tp>
      <tp t="s">
        <v>#N/A N/A</v>
        <stp/>
        <stp>BDP|4184475600206154423</stp>
        <tr r="AQ842" s="1"/>
      </tp>
      <tp t="s">
        <v>#N/A Requesting Data...2106805542</v>
        <stp/>
        <stp>BDP|5668404284879516222</stp>
        <tr r="CU212" s="1"/>
      </tp>
      <tp t="s">
        <v>#N/A Requesting Data...2193396384</v>
        <stp/>
        <stp>BDP|6506180351199080991</stp>
        <tr r="CW289" s="1"/>
      </tp>
      <tp t="s">
        <v>#N/A Requesting Data...1398059677</v>
        <stp/>
        <stp>BDP|8472386881529982817</stp>
        <tr r="CW904" s="1"/>
      </tp>
      <tp t="s">
        <v>#N/A Requesting Data...3274218746</v>
        <stp/>
        <stp>BDP|9569879786989980284</stp>
        <tr r="CR1146" s="1"/>
      </tp>
      <tp t="s">
        <v>#N/A Requesting Data...3108138294</v>
        <stp/>
        <stp>BDP|3918340921182085292</stp>
        <tr r="CS9" s="1"/>
      </tp>
      <tp t="s">
        <v>#N/A Requesting Data...3951491272</v>
        <stp/>
        <stp>BDP|3112579366517616531</stp>
        <tr r="CV116" s="1"/>
      </tp>
      <tp t="s">
        <v>#N/A Requesting Data...1230332370</v>
        <stp/>
        <stp>BDP|7976018355659926916</stp>
        <tr r="CU570" s="1"/>
      </tp>
      <tp t="s">
        <v>#N/A Requesting Data...1622977078</v>
        <stp/>
        <stp>BDP|1157791507307317399</stp>
        <tr r="CW267" s="1"/>
      </tp>
      <tp t="s">
        <v>#N/A Requesting Data...3980158909</v>
        <stp/>
        <stp>BDP|6442382022871243495</stp>
        <tr r="CV1191" s="1"/>
      </tp>
      <tp t="s">
        <v>#N/A Requesting Data...3295869763</v>
        <stp/>
        <stp>BDP|3284051404659222842</stp>
        <tr r="CS707" s="1"/>
      </tp>
      <tp t="s">
        <v>#N/A N/A</v>
        <stp/>
        <stp>BDP|1983270444061852472</stp>
        <tr r="AQ495" s="1"/>
      </tp>
      <tp t="s">
        <v>#N/A Requesting Data...1722675426</v>
        <stp/>
        <stp>BDP|6939379398589421772</stp>
        <tr r="CU728" s="1"/>
      </tp>
      <tp t="s">
        <v>#N/A Requesting Data...1644171525</v>
        <stp/>
        <stp>BDP|6444704704073075059</stp>
        <tr r="CU211" s="1"/>
      </tp>
      <tp t="s">
        <v>#N/A Requesting Data...2241780296</v>
        <stp/>
        <stp>BDP|7991257532717818336</stp>
        <tr r="CR886" s="1"/>
      </tp>
      <tp t="s">
        <v>#N/A Requesting Data...1290998429</v>
        <stp/>
        <stp>BDP|7359689915033985125</stp>
        <tr r="CW490" s="1"/>
      </tp>
      <tp t="s">
        <v>#N/A N/A</v>
        <stp/>
        <stp>BDP|9120848813882463075</stp>
        <tr r="AQ561" s="1"/>
      </tp>
      <tp t="s">
        <v>#N/A Requesting Data...3030829014</v>
        <stp/>
        <stp>BDP|4736489312956978515</stp>
        <tr r="CU956" s="1"/>
      </tp>
      <tp t="s">
        <v>#N/A Requesting Data...1522130894</v>
        <stp/>
        <stp>BDP|7656116825235576327</stp>
        <tr r="CW303" s="1"/>
      </tp>
      <tp t="s">
        <v>#N/A N/A</v>
        <stp/>
        <stp>BDP|6016087649303325377</stp>
        <tr r="AR241" s="1"/>
      </tp>
      <tp t="s">
        <v>#N/A N/A</v>
        <stp/>
        <stp>BDP|2313832208398976047</stp>
        <tr r="AQ1083" s="1"/>
      </tp>
      <tp t="s">
        <v>#N/A N/A</v>
        <stp/>
        <stp>BDP|6974965221527300884</stp>
        <tr r="AQ324" s="1"/>
      </tp>
      <tp t="s">
        <v>#N/A Requesting Data...2263061687</v>
        <stp/>
        <stp>BDP|8075181168488618530</stp>
        <tr r="CS73" s="1"/>
      </tp>
      <tp t="s">
        <v>#N/A Requesting Data...2393543419</v>
        <stp/>
        <stp>BDP|7424631495118564227</stp>
        <tr r="CS125" s="1"/>
      </tp>
      <tp t="s">
        <v>#N/A N/A</v>
        <stp/>
        <stp>BDP|6726332050120333221</stp>
        <tr r="AS1114" s="1"/>
      </tp>
      <tp t="s">
        <v>#N/A Requesting Data...1485399790</v>
        <stp/>
        <stp>BDP|3563565713191644435</stp>
        <tr r="CS1045" s="1"/>
      </tp>
      <tp t="s">
        <v>#N/A N/A</v>
        <stp/>
        <stp>BDP|5233049718281924728</stp>
        <tr r="AS537" s="1"/>
      </tp>
      <tp t="s">
        <v>#N/A Requesting Data...2213134423</v>
        <stp/>
        <stp>BDP|9943975420203216397</stp>
        <tr r="CT306" s="1"/>
      </tp>
      <tp t="s">
        <v>#N/A Requesting Data...2980356148</v>
        <stp/>
        <stp>BDP|9745771604445714965</stp>
        <tr r="CV412" s="1"/>
      </tp>
      <tp t="s">
        <v>#N/A Requesting Data...2696249678</v>
        <stp/>
        <stp>BDP|5125684260365556294</stp>
        <tr r="CS705" s="1"/>
      </tp>
      <tp t="s">
        <v>#N/A N/A</v>
        <stp/>
        <stp>BDP|1606110720461638143</stp>
        <tr r="AQ281" s="1"/>
      </tp>
      <tp t="s">
        <v>#N/A Requesting Data...1881440280</v>
        <stp/>
        <stp>BDP|2760012014024742507</stp>
        <tr r="CS823" s="1"/>
      </tp>
      <tp t="s">
        <v>#N/A Requesting Data...3150720054</v>
        <stp/>
        <stp>BDP|7432394900610821604</stp>
        <tr r="CT364" s="1"/>
      </tp>
      <tp t="s">
        <v>#N/A Requesting Data...1924140447</v>
        <stp/>
        <stp>BDP|4311502793632748827</stp>
        <tr r="CU798" s="1"/>
      </tp>
    </main>
    <main first="bofaddin.rtdserver">
      <tp t="s">
        <v>#N/A N/A</v>
        <stp/>
        <stp>BDP|3774450222502896423</stp>
        <tr r="AR841" s="1"/>
      </tp>
      <tp t="s">
        <v>#N/A Requesting Data...3998671747</v>
        <stp/>
        <stp>BDP|4138372526395835329</stp>
        <tr r="CT1133" s="1"/>
      </tp>
      <tp t="s">
        <v>#N/A Requesting Data...3130892297</v>
        <stp/>
        <stp>BDP|4850592315373989076</stp>
        <tr r="CU338" s="1"/>
      </tp>
      <tp t="s">
        <v>#N/A N/A</v>
        <stp/>
        <stp>BDP|6275513751804142194</stp>
        <tr r="AR610" s="1"/>
      </tp>
      <tp t="s">
        <v>#N/A Requesting Data...2000922294</v>
        <stp/>
        <stp>BDP|9932183027861454881</stp>
        <tr r="CW374" s="1"/>
      </tp>
      <tp t="s">
        <v>#N/A Requesting Data...2694127457</v>
        <stp/>
        <stp>BDP|2278448000336875347</stp>
        <tr r="CS483" s="1"/>
      </tp>
      <tp t="s">
        <v>#N/A Requesting Data...1607362010</v>
        <stp/>
        <stp>BDP|4762378384778678482</stp>
        <tr r="CT612" s="1"/>
      </tp>
      <tp t="s">
        <v>#N/A Requesting Data...2238595222</v>
        <stp/>
        <stp>BDP|9977953046350816788</stp>
        <tr r="CU548" s="1"/>
      </tp>
      <tp t="s">
        <v>#N/A N/A</v>
        <stp/>
        <stp>BDP|5708371502495119095</stp>
        <tr r="AR686" s="1"/>
      </tp>
      <tp t="s">
        <v>#N/A N/A</v>
        <stp/>
        <stp>BDP|9137212776847434889</stp>
        <tr r="AR646" s="1"/>
      </tp>
      <tp t="s">
        <v>#N/A Requesting Data...1580719076</v>
        <stp/>
        <stp>BDP|9357036465089623596</stp>
        <tr r="CU773" s="1"/>
      </tp>
      <tp t="s">
        <v>#N/A Requesting Data...1456031367</v>
        <stp/>
        <stp>BDP|8365892816855457730</stp>
        <tr r="CV893" s="1"/>
      </tp>
      <tp t="s">
        <v>#N/A N/A</v>
        <stp/>
        <stp>BDP|1055425808834869296</stp>
        <tr r="AS758" s="1"/>
      </tp>
      <tp t="s">
        <v>#N/A N/A</v>
        <stp/>
        <stp>BDP|4476124799898518711</stp>
        <tr r="AR1020" s="1"/>
      </tp>
      <tp t="s">
        <v>#N/A N/A</v>
        <stp/>
        <stp>BDP|2994532286709065571</stp>
        <tr r="AR301" s="1"/>
      </tp>
      <tp t="s">
        <v>#N/A N/A</v>
        <stp/>
        <stp>BDP|5912718158140318482</stp>
        <tr r="AS402" s="1"/>
      </tp>
      <tp t="s">
        <v>#N/A Requesting Data...3220520002</v>
        <stp/>
        <stp>BDP|1986592409614512377</stp>
        <tr r="CR845" s="1"/>
      </tp>
      <tp t="s">
        <v>#N/A N/A</v>
        <stp/>
        <stp>BDP|5755508552744999279</stp>
        <tr r="AR112" s="1"/>
      </tp>
      <tp t="s">
        <v>#N/A Requesting Data...4254256848</v>
        <stp/>
        <stp>BDP|6446589256747434254</stp>
        <tr r="CV227" s="1"/>
      </tp>
      <tp t="s">
        <v>#N/A N/A</v>
        <stp/>
        <stp>BDP|3167699524922394640</stp>
        <tr r="AR783" s="1"/>
      </tp>
      <tp t="s">
        <v>#N/A N/A</v>
        <stp/>
        <stp>BDP|4969756001171751114</stp>
        <tr r="AQ768" s="1"/>
      </tp>
      <tp t="s">
        <v>#N/A Requesting Data...2436389682</v>
        <stp/>
        <stp>BDP|1883012043633270538</stp>
        <tr r="CW1144" s="1"/>
      </tp>
      <tp t="s">
        <v>#N/A Requesting Data...3115997846</v>
        <stp/>
        <stp>BDP|2836090258973302719</stp>
        <tr r="CU707" s="1"/>
      </tp>
      <tp t="s">
        <v>#N/A Requesting Data...2759694345</v>
        <stp/>
        <stp>BDP|9483897126096058609</stp>
        <tr r="CT64" s="1"/>
      </tp>
      <tp t="s">
        <v>#N/A Requesting Data...2486173402</v>
        <stp/>
        <stp>BDP|7084793677202191642</stp>
        <tr r="CV843" s="1"/>
      </tp>
      <tp t="s">
        <v>#N/A Requesting Data...3548085248</v>
        <stp/>
        <stp>BDP|6743944549518041014</stp>
        <tr r="CR686" s="1"/>
      </tp>
      <tp t="s">
        <v>#N/A Requesting Data...3962450363</v>
        <stp/>
        <stp>BDP|6819120420336626075</stp>
        <tr r="CU239" s="1"/>
      </tp>
      <tp t="s">
        <v>#N/A Requesting Data...1658166447</v>
        <stp/>
        <stp>BDP|3953848766698279628</stp>
        <tr r="CW734" s="1"/>
      </tp>
      <tp t="s">
        <v>#N/A Requesting Data...1595919680</v>
        <stp/>
        <stp>BDP|4597710275450996730</stp>
        <tr r="CR513" s="1"/>
      </tp>
      <tp t="s">
        <v>#N/A Requesting Data...2288498470</v>
        <stp/>
        <stp>BDP|4652702162064912262</stp>
        <tr r="CW1142" s="1"/>
      </tp>
      <tp t="s">
        <v>#N/A N/A</v>
        <stp/>
        <stp>BDP|1115021859537822093</stp>
        <tr r="AQ1186" s="1"/>
      </tp>
      <tp t="s">
        <v>#N/A Requesting Data...2076036092</v>
        <stp/>
        <stp>BDP|1663977127569439093</stp>
        <tr r="CW286" s="1"/>
      </tp>
      <tp t="s">
        <v>#N/A N/A</v>
        <stp/>
        <stp>BDP|4958935299992291599</stp>
        <tr r="AR730" s="1"/>
      </tp>
      <tp t="s">
        <v>#N/A Requesting Data...3900653701</v>
        <stp/>
        <stp>BDP|9468314486364311589</stp>
        <tr r="CW891" s="1"/>
      </tp>
      <tp t="s">
        <v>#N/A Requesting Data...2891731009</v>
        <stp/>
        <stp>BDP|3343329997292777890</stp>
        <tr r="CS393" s="1"/>
      </tp>
      <tp t="s">
        <v>#N/A Requesting Data...4073418481</v>
        <stp/>
        <stp>BDP|6189357062874863469</stp>
        <tr r="CS462" s="1"/>
      </tp>
      <tp t="s">
        <v>#N/A N/A</v>
        <stp/>
        <stp>BDP|4069014557677980574</stp>
        <tr r="AQ964" s="1"/>
      </tp>
      <tp t="s">
        <v>#N/A N/A</v>
        <stp/>
        <stp>BDP|1956367042940578507</stp>
        <tr r="AS292" s="1"/>
      </tp>
      <tp t="s">
        <v>#N/A N/A</v>
        <stp/>
        <stp>BDP|6889746390532229963</stp>
        <tr r="AR695" s="1"/>
      </tp>
      <tp t="s">
        <v>#N/A Requesting Data...2976880562</v>
        <stp/>
        <stp>BDP|2578849817971696984</stp>
        <tr r="CU1157" s="1"/>
      </tp>
      <tp t="s">
        <v>#N/A N/A</v>
        <stp/>
        <stp>BDP|6856520402138984890</stp>
        <tr r="AQ562" s="1"/>
      </tp>
      <tp t="s">
        <v>#N/A Requesting Data...3893898138</v>
        <stp/>
        <stp>BDP|1674939006368247396</stp>
        <tr r="CW1133" s="1"/>
      </tp>
      <tp t="s">
        <v>#N/A Requesting Data...2519934139</v>
        <stp/>
        <stp>BDP|5268569420640846142</stp>
        <tr r="CW833" s="1"/>
      </tp>
      <tp t="s">
        <v>#N/A N/A</v>
        <stp/>
        <stp>BDP|9880864321402207256</stp>
        <tr r="AQ46" s="1"/>
      </tp>
      <tp t="s">
        <v>#N/A Requesting Data...1966233168</v>
        <stp/>
        <stp>BDP|9190793767449267259</stp>
        <tr r="CW954" s="1"/>
      </tp>
      <tp t="s">
        <v>#N/A N/A</v>
        <stp/>
        <stp>BDP|3501607001670557695</stp>
        <tr r="AQ260" s="1"/>
      </tp>
      <tp t="s">
        <v>#N/A Requesting Data...2802709440</v>
        <stp/>
        <stp>BDP|7717396610116735015</stp>
        <tr r="CU552" s="1"/>
      </tp>
      <tp t="s">
        <v>#N/A N/A</v>
        <stp/>
        <stp>BDP|3226482042487863781</stp>
        <tr r="AR57" s="1"/>
      </tp>
      <tp t="s">
        <v>#N/A Requesting Data...3237733623</v>
        <stp/>
        <stp>BDP|9534430131009908460</stp>
        <tr r="CW1188" s="1"/>
      </tp>
      <tp t="s">
        <v>#N/A Requesting Data...2018130854</v>
        <stp/>
        <stp>BDP|1923026010544239711</stp>
        <tr r="CW81" s="1"/>
      </tp>
      <tp t="s">
        <v>#N/A N/A</v>
        <stp/>
        <stp>BDP|9101178469325405839</stp>
        <tr r="AQ524" s="1"/>
      </tp>
      <tp t="s">
        <v>#N/A Requesting Data...2836150724</v>
        <stp/>
        <stp>BDP|9401592478378861055</stp>
        <tr r="CT751" s="1"/>
      </tp>
      <tp t="s">
        <v>#N/A Requesting Data...3089060889</v>
        <stp/>
        <stp>BDP|1668080102347571510</stp>
        <tr r="CT293" s="1"/>
      </tp>
      <tp t="s">
        <v>#N/A Requesting Data...2940731656</v>
        <stp/>
        <stp>BDP|1619931471665965955</stp>
        <tr r="CR880" s="1"/>
      </tp>
      <tp t="s">
        <v>#N/A N/A</v>
        <stp/>
        <stp>BDP|4256491602655230635</stp>
        <tr r="AQ910" s="1"/>
      </tp>
      <tp t="s">
        <v>#N/A Requesting Data...2230244810</v>
        <stp/>
        <stp>BDP|1936793652107971732</stp>
        <tr r="CR89" s="1"/>
      </tp>
      <tp t="s">
        <v>#N/A Requesting Data...2723637737</v>
        <stp/>
        <stp>BDP|9198322836383568988</stp>
        <tr r="CS477" s="1"/>
      </tp>
      <tp t="s">
        <v>#N/A N/A</v>
        <stp/>
        <stp>BDP|3041986247325368841</stp>
        <tr r="AQ1133" s="1"/>
      </tp>
      <tp t="s">
        <v>#N/A Requesting Data...3368379319</v>
        <stp/>
        <stp>BDP|1247712173005996706</stp>
        <tr r="CV164" s="1"/>
      </tp>
      <tp t="s">
        <v>#N/A Requesting Data...2784793946</v>
        <stp/>
        <stp>BDP|3080963090032650295</stp>
        <tr r="CT809" s="1"/>
      </tp>
      <tp t="s">
        <v>#N/A N/A</v>
        <stp/>
        <stp>BDP|1354869108209268363</stp>
        <tr r="AR950" s="1"/>
      </tp>
      <tp t="s">
        <v>#N/A Requesting Data...2166158602</v>
        <stp/>
        <stp>BDP|8908863200904571736</stp>
        <tr r="CV966" s="1"/>
      </tp>
      <tp t="s">
        <v>#N/A Requesting Data...3376133117</v>
        <stp/>
        <stp>BDP|4736286087765707868</stp>
        <tr r="CR35" s="1"/>
      </tp>
      <tp t="s">
        <v>#N/A Requesting Data...3565311563</v>
        <stp/>
        <stp>BDP|5501412033332722399</stp>
        <tr r="CW1117" s="1"/>
      </tp>
      <tp t="s">
        <v>#N/A N/A</v>
        <stp/>
        <stp>BDP|5696488660322513629</stp>
        <tr r="AQ813" s="1"/>
      </tp>
      <tp t="s">
        <v>#N/A Requesting Data...1817604050</v>
        <stp/>
        <stp>BDP|2336014138390563268</stp>
        <tr r="CV780" s="1"/>
      </tp>
      <tp t="s">
        <v>#N/A Requesting Data...2701065423</v>
        <stp/>
        <stp>BDP|5173626844985819163</stp>
        <tr r="CW1011" s="1"/>
      </tp>
      <tp t="s">
        <v>#N/A Requesting Data...3359739974</v>
        <stp/>
        <stp>BDP|3043387526043763208</stp>
        <tr r="CU995" s="1"/>
      </tp>
      <tp t="s">
        <v>#N/A Requesting Data...3172622311</v>
        <stp/>
        <stp>BDP|6194353841413968154</stp>
        <tr r="CT676" s="1"/>
      </tp>
      <tp t="s">
        <v>#N/A N/A</v>
        <stp/>
        <stp>BDP|8257618559738641052</stp>
        <tr r="AS741" s="1"/>
      </tp>
      <tp t="s">
        <v>#N/A Requesting Data...3398688650</v>
        <stp/>
        <stp>BDP|9080694172458275303</stp>
        <tr r="CV670" s="1"/>
      </tp>
      <tp t="s">
        <v>#N/A Requesting Data...1807800467</v>
        <stp/>
        <stp>BDP|8993190538651672876</stp>
        <tr r="CW173" s="1"/>
      </tp>
      <tp t="s">
        <v>#N/A Requesting Data...4264387047</v>
        <stp/>
        <stp>BDP|4798690083758443104</stp>
        <tr r="BH3" s="1"/>
      </tp>
      <tp t="s">
        <v>#N/A N/A</v>
        <stp/>
        <stp>BDP|6185420690700960838</stp>
        <tr r="AS557" s="1"/>
      </tp>
      <tp t="s">
        <v>#N/A Requesting Data...3932363988</v>
        <stp/>
        <stp>BDP|9083019718998091300</stp>
        <tr r="CS885" s="1"/>
      </tp>
      <tp t="s">
        <v>#N/A Requesting Data...3623226445</v>
        <stp/>
        <stp>BDP|9322211281245223580</stp>
        <tr r="CV657" s="1"/>
      </tp>
      <tp t="s">
        <v>#N/A N/A</v>
        <stp/>
        <stp>BDP|2222544799055060863</stp>
        <tr r="AS293" s="1"/>
      </tp>
      <tp t="s">
        <v>#N/A Requesting Data...2291058864</v>
        <stp/>
        <stp>BDP|3047734632575954115</stp>
        <tr r="CV971" s="1"/>
      </tp>
      <tp t="s">
        <v>#N/A Requesting Data...1880898426</v>
        <stp/>
        <stp>BDP|5628078110892967510</stp>
        <tr r="CU913" s="1"/>
      </tp>
      <tp t="s">
        <v>#N/A Requesting Data...3521252699</v>
        <stp/>
        <stp>BDP|3224792463667217633</stp>
        <tr r="CU1163" s="1"/>
      </tp>
      <tp t="s">
        <v>#N/A Requesting Data...3731144883</v>
        <stp/>
        <stp>BDP|8388983767424320069</stp>
        <tr r="CS1140" s="1"/>
      </tp>
      <tp t="s">
        <v>#N/A Requesting Data...4063745606</v>
        <stp/>
        <stp>BDP|1051182294252615833</stp>
        <tr r="CT588" s="1"/>
      </tp>
      <tp t="s">
        <v>#N/A Requesting Data...3938611894</v>
        <stp/>
        <stp>BDP|8272233162629264682</stp>
        <tr r="CT289" s="1"/>
      </tp>
      <tp t="s">
        <v>#N/A Requesting Data...2666373475</v>
        <stp/>
        <stp>BDP|4934179031966320357</stp>
        <tr r="CT853" s="1"/>
      </tp>
      <tp t="s">
        <v>#N/A Requesting Data...3043170111</v>
        <stp/>
        <stp>BDP|2346992366257663934</stp>
        <tr r="CT652" s="1"/>
      </tp>
      <tp t="s">
        <v>#N/A Requesting Data...3020866817</v>
        <stp/>
        <stp>BDP|4656594505391271313</stp>
        <tr r="CR73" s="1"/>
      </tp>
      <tp t="s">
        <v>#N/A Requesting Data...2389087252</v>
        <stp/>
        <stp>BDP|2666263520010652188</stp>
        <tr r="CW290" s="1"/>
      </tp>
      <tp t="s">
        <v>#N/A Requesting Data...3803280804</v>
        <stp/>
        <stp>BDP|1626307195038802058</stp>
        <tr r="CV933" s="1"/>
      </tp>
      <tp t="s">
        <v>#N/A Requesting Data...3080285495</v>
        <stp/>
        <stp>BDP|6699044609693321664</stp>
        <tr r="CV703" s="1"/>
      </tp>
      <tp t="s">
        <v>#N/A Requesting Data...3828700843</v>
        <stp/>
        <stp>BDP|2083922486273915335</stp>
        <tr r="CW1134" s="1"/>
      </tp>
      <tp t="s">
        <v>#N/A Requesting Data...4282395147</v>
        <stp/>
        <stp>BDP|8857951259251833629</stp>
        <tr r="CR1108" s="1"/>
      </tp>
      <tp t="s">
        <v>#N/A N/A</v>
        <stp/>
        <stp>BDP|5776477218164577737</stp>
        <tr r="AS126" s="1"/>
      </tp>
      <tp t="s">
        <v>#N/A Requesting Data...2881126006</v>
        <stp/>
        <stp>BDP|2806158134361536228</stp>
        <tr r="CU463" s="1"/>
      </tp>
      <tp t="s">
        <v>#N/A Requesting Data...4270254488</v>
        <stp/>
        <stp>BDP|9389619638149721631</stp>
        <tr r="CR772" s="1"/>
      </tp>
      <tp t="s">
        <v>#N/A N/A</v>
        <stp/>
        <stp>BDP|8208856119380627265</stp>
        <tr r="AQ717" s="1"/>
      </tp>
      <tp t="s">
        <v>#N/A Requesting Data...3659964518</v>
        <stp/>
        <stp>BDP|5470724169652041514</stp>
        <tr r="CS144" s="1"/>
      </tp>
      <tp t="s">
        <v>#N/A Requesting Data...3843742808</v>
        <stp/>
        <stp>BDP|5326146529016253325</stp>
        <tr r="CT828" s="1"/>
      </tp>
      <tp t="s">
        <v>#N/A N/A</v>
        <stp/>
        <stp>BDP|8942162570419267433</stp>
        <tr r="AR870" s="1"/>
      </tp>
      <tp t="s">
        <v>#N/A N/A</v>
        <stp/>
        <stp>BDP|5623274007156098288</stp>
        <tr r="AQ316" s="1"/>
      </tp>
      <tp t="s">
        <v>#N/A Requesting Data...2684622473</v>
        <stp/>
        <stp>BDP|3607215039880040110</stp>
        <tr r="CU144" s="1"/>
      </tp>
      <tp t="s">
        <v>#N/A Requesting Data...3402937087</v>
        <stp/>
        <stp>BDP|4973720058917450286</stp>
        <tr r="CR144" s="1"/>
      </tp>
      <tp t="s">
        <v>#N/A N/A</v>
        <stp/>
        <stp>BDP|1340612739437697026</stp>
        <tr r="AQ978" s="1"/>
      </tp>
      <tp t="s">
        <v>#N/A Requesting Data...2876323000</v>
        <stp/>
        <stp>BDP|4026047941134396790</stp>
        <tr r="CT1083" s="1"/>
      </tp>
      <tp t="s">
        <v>#N/A Requesting Data...3254909997</v>
        <stp/>
        <stp>BDP|5770680560910604662</stp>
        <tr r="CS805" s="1"/>
      </tp>
      <tp t="s">
        <v>#N/A N/A</v>
        <stp/>
        <stp>BDP|7080434838646206565</stp>
        <tr r="AQ932" s="1"/>
      </tp>
      <tp t="s">
        <v>#N/A Requesting Data...3250247270</v>
        <stp/>
        <stp>BDP|8511967398189314277</stp>
        <tr r="CT449" s="1"/>
      </tp>
      <tp t="s">
        <v>#N/A N/A</v>
        <stp/>
        <stp>BDP|4551515272375011092</stp>
        <tr r="AQ1020" s="1"/>
      </tp>
      <tp t="s">
        <v>#N/A Requesting Data...2685447333</v>
        <stp/>
        <stp>BDP|5432172301110441796</stp>
        <tr r="CS1110" s="1"/>
      </tp>
      <tp t="s">
        <v>#N/A Requesting Data...3014843641</v>
        <stp/>
        <stp>BDP|6834404573360619627</stp>
        <tr r="CW596" s="1"/>
      </tp>
      <tp t="s">
        <v>#N/A Requesting Data...4049528896</v>
        <stp/>
        <stp>BDP|5004065118017978087</stp>
        <tr r="CT475" s="1"/>
      </tp>
      <tp t="s">
        <v>#N/A Requesting Data...3214275390</v>
        <stp/>
        <stp>BDP|9507789596120595415</stp>
        <tr r="CS907" s="1"/>
      </tp>
      <tp t="s">
        <v>#N/A N/A</v>
        <stp/>
        <stp>BDP|9263982875253553757</stp>
        <tr r="AR585" s="1"/>
      </tp>
      <tp t="s">
        <v>#N/A Requesting Data...3673344257</v>
        <stp/>
        <stp>BDP|6656780731217182618</stp>
        <tr r="CT559" s="1"/>
      </tp>
      <tp t="s">
        <v>#N/A Requesting Data...3820670630</v>
        <stp/>
        <stp>BDP|9894310257994730864</stp>
        <tr r="CU472" s="1"/>
      </tp>
      <tp t="s">
        <v>#N/A Requesting Data...4158612117</v>
        <stp/>
        <stp>BDP|5050329509013480602</stp>
        <tr r="CS984" s="1"/>
      </tp>
      <tp t="s">
        <v>#N/A Requesting Data...3374055841</v>
        <stp/>
        <stp>BDP|5285666949940101431</stp>
        <tr r="CR346" s="1"/>
      </tp>
      <tp t="s">
        <v>#N/A Requesting Data...2775199510</v>
        <stp/>
        <stp>BDP|7337749919584778651</stp>
        <tr r="CS1012" s="1"/>
      </tp>
      <tp t="s">
        <v>#N/A N/A</v>
        <stp/>
        <stp>BDP|2541375895393224898</stp>
        <tr r="AQ400" s="1"/>
      </tp>
      <tp t="s">
        <v>#N/A Requesting Data...3848949018</v>
        <stp/>
        <stp>BDP|9556995141195617278</stp>
        <tr r="CU349" s="1"/>
      </tp>
      <tp t="s">
        <v>#N/A Requesting Data...4263306991</v>
        <stp/>
        <stp>BDP|7978528064840251719</stp>
        <tr r="CT936" s="1"/>
      </tp>
      <tp t="s">
        <v>#N/A Requesting Data...3300656908</v>
        <stp/>
        <stp>BDP|6276595975987722053</stp>
        <tr r="CR141" s="1"/>
      </tp>
      <tp t="s">
        <v>#N/A Requesting Data...4259712127</v>
        <stp/>
        <stp>BDP|9655597737955197958</stp>
        <tr r="CV937" s="1"/>
      </tp>
      <tp t="s">
        <v>#N/A N/A</v>
        <stp/>
        <stp>BDP|2968514385864290839</stp>
        <tr r="AR581" s="1"/>
      </tp>
      <tp t="s">
        <v>#N/A Requesting Data...3995226626</v>
        <stp/>
        <stp>BDP|5849642474446702138</stp>
        <tr r="CT1030" s="1"/>
      </tp>
      <tp t="s">
        <v>#N/A Requesting Data...4009705764</v>
        <stp/>
        <stp>BDP|2889217857427273101</stp>
        <tr r="CR266" s="1"/>
      </tp>
      <tp t="s">
        <v>#N/A Requesting Data...3501692101</v>
        <stp/>
        <stp>BDP|2458490738291920709</stp>
        <tr r="CU1149" s="1"/>
      </tp>
      <tp t="s">
        <v>#N/A Requesting Data...3757613809</v>
        <stp/>
        <stp>BDP|6017481820420113359</stp>
        <tr r="CS727" s="1"/>
      </tp>
      <tp t="s">
        <v>#N/A N/A</v>
        <stp/>
        <stp>BDP|1095247332316233581</stp>
        <tr r="AS865" s="1"/>
      </tp>
      <tp t="s">
        <v>#N/A Requesting Data...2795661129</v>
        <stp/>
        <stp>BDP|6203721961210951449</stp>
        <tr r="CU953" s="1"/>
      </tp>
      <tp t="s">
        <v>#N/A N/A</v>
        <stp/>
        <stp>BDP|5386768575001883748</stp>
        <tr r="AQ365" s="1"/>
      </tp>
      <tp t="s">
        <v>#N/A Requesting Data...3386395234</v>
        <stp/>
        <stp>BDP|9619627138449611663</stp>
        <tr r="CT842" s="1"/>
      </tp>
      <tp t="s">
        <v>#N/A Requesting Data...3039476342</v>
        <stp/>
        <stp>BDP|7102250458314335733</stp>
        <tr r="CR945" s="1"/>
      </tp>
      <tp t="s">
        <v>#N/A N/A</v>
        <stp/>
        <stp>BDP|8224952237565422484</stp>
        <tr r="AR842" s="1"/>
      </tp>
      <tp t="s">
        <v>#N/A N/A</v>
        <stp/>
        <stp>BDP|8509816518626562454</stp>
        <tr r="AQ996" s="1"/>
      </tp>
      <tp t="s">
        <v>#N/A N/A</v>
        <stp/>
        <stp>BDP|9660184419479866335</stp>
        <tr r="AS200" s="1"/>
      </tp>
      <tp t="s">
        <v>#N/A N/A</v>
        <stp/>
        <stp>BDP|3234073588418501041</stp>
        <tr r="AS975" s="1"/>
      </tp>
      <tp t="s">
        <v>#N/A Requesting Data...3102407717</v>
        <stp/>
        <stp>BDP|5233160815103515586</stp>
        <tr r="CS729" s="1"/>
      </tp>
      <tp t="s">
        <v>#N/A N/A</v>
        <stp/>
        <stp>BDP|4350023908127237070</stp>
        <tr r="AQ841" s="1"/>
      </tp>
      <tp t="s">
        <v>#N/A Requesting Data...3122848511</v>
        <stp/>
        <stp>BDP|1600614019223445665</stp>
        <tr r="CT856" s="1"/>
      </tp>
      <tp t="s">
        <v>#N/A Requesting Data...4080299669</v>
        <stp/>
        <stp>BDP|1736029674874815154</stp>
        <tr r="CR43" s="1"/>
      </tp>
      <tp t="s">
        <v>#N/A Requesting Data...3861122361</v>
        <stp/>
        <stp>BDP|7790365437682397694</stp>
        <tr r="CU413" s="1"/>
      </tp>
      <tp t="s">
        <v>#N/A Requesting Data...3799675250</v>
        <stp/>
        <stp>BDP|6381731048322453409</stp>
        <tr r="CS1160" s="1"/>
      </tp>
      <tp t="s">
        <v>#N/A Requesting Data...3590677702</v>
        <stp/>
        <stp>BDP|3847590079410638225</stp>
        <tr r="CS809" s="1"/>
      </tp>
      <tp t="s">
        <v>#N/A Requesting Data...3351251726</v>
        <stp/>
        <stp>BDP|4139218235064153288</stp>
        <tr r="CT208" s="1"/>
      </tp>
      <tp t="s">
        <v>#N/A Requesting Data...3939690686</v>
        <stp/>
        <stp>BDP|8622724088445823199</stp>
        <tr r="CV111" s="1"/>
      </tp>
      <tp t="s">
        <v>#N/A Requesting Data...3238492325</v>
        <stp/>
        <stp>BDP|7135191554374585440</stp>
        <tr r="CS302" s="1"/>
      </tp>
      <tp t="s">
        <v>#N/A N/A</v>
        <stp/>
        <stp>BDP|1792766701577401293</stp>
        <tr r="AQ597" s="1"/>
      </tp>
      <tp t="s">
        <v>#N/A Requesting Data...3687515205</v>
        <stp/>
        <stp>BDP|8588352888853298372</stp>
        <tr r="CS1056" s="1"/>
      </tp>
      <tp t="s">
        <v>#N/A Requesting Data...3546593990</v>
        <stp/>
        <stp>BDP|2054049067764656385</stp>
        <tr r="CW143" s="1"/>
      </tp>
      <tp t="s">
        <v>#N/A Requesting Data...4137950241</v>
        <stp/>
        <stp>BDP|4161241008147281225</stp>
        <tr r="CV328" s="1"/>
      </tp>
      <tp t="s">
        <v>#N/A N/A</v>
        <stp/>
        <stp>BDP|6334552243753189794</stp>
        <tr r="AS655" s="1"/>
      </tp>
      <tp t="s">
        <v>#N/A Requesting Data...3395009388</v>
        <stp/>
        <stp>BDP|5104887480477686126</stp>
        <tr r="CU682" s="1"/>
      </tp>
      <tp t="s">
        <v>#N/A Requesting Data...4100550832</v>
        <stp/>
        <stp>BDP|4677264084974033994</stp>
        <tr r="CW561" s="1"/>
      </tp>
      <tp t="s">
        <v>#N/A Requesting Data...3556346792</v>
        <stp/>
        <stp>BDP|4949604315261085117</stp>
        <tr r="CW713" s="1"/>
      </tp>
      <tp t="s">
        <v>#N/A N/A</v>
        <stp/>
        <stp>BDP|1405430359202474179</stp>
        <tr r="AQ917" s="1"/>
      </tp>
      <tp t="s">
        <v>#N/A Requesting Data...3020005378</v>
        <stp/>
        <stp>BDP|6812360601984652241</stp>
        <tr r="CS979" s="1"/>
      </tp>
      <tp t="s">
        <v>#N/A N/A</v>
        <stp/>
        <stp>BDP|4646133828572584654</stp>
        <tr r="AR433" s="1"/>
      </tp>
      <tp t="s">
        <v>#N/A Requesting Data...3775514920</v>
        <stp/>
        <stp>BDP|1771906399666003436</stp>
        <tr r="CS731" s="1"/>
      </tp>
      <tp t="s">
        <v>#N/A N/A</v>
        <stp/>
        <stp>BDP|5319659346190593481</stp>
        <tr r="AQ981" s="1"/>
      </tp>
      <tp t="s">
        <v>#N/A N/A</v>
        <stp/>
        <stp>BDP|1018336507506035791</stp>
        <tr r="AQ1009" s="1"/>
      </tp>
      <tp t="s">
        <v>#N/A Requesting Data...3168341125</v>
        <stp/>
        <stp>BDP|4586289560390937392</stp>
        <tr r="CT1111" s="1"/>
      </tp>
      <tp t="s">
        <v>#N/A N/A</v>
        <stp/>
        <stp>BDP|4263472484042960956</stp>
        <tr r="AR940" s="1"/>
      </tp>
      <tp t="s">
        <v>#N/A Requesting Data...3436537906</v>
        <stp/>
        <stp>BDP|1508227067136551087</stp>
        <tr r="CS936" s="1"/>
      </tp>
      <tp t="s">
        <v>#N/A Requesting Data...3168458601</v>
        <stp/>
        <stp>BDP|2679011601463350280</stp>
        <tr r="CW1146" s="1"/>
      </tp>
      <tp t="s">
        <v>#N/A N/A</v>
        <stp/>
        <stp>BDP|8114996567340435461</stp>
        <tr r="AR1099" s="1"/>
      </tp>
      <tp t="s">
        <v>#N/A Requesting Data...3100070303</v>
        <stp/>
        <stp>BDP|3418344179484600027</stp>
        <tr r="CT786" s="1"/>
      </tp>
      <tp t="s">
        <v>#N/A Requesting Data...3843564499</v>
        <stp/>
        <stp>BDP|5277602705077825721</stp>
        <tr r="CT1140" s="1"/>
      </tp>
      <tp t="s">
        <v>#N/A Requesting Data...4102527734</v>
        <stp/>
        <stp>BDP|7488027275487306422</stp>
        <tr r="CV427" s="1"/>
      </tp>
      <tp t="s">
        <v>#N/A N/A</v>
        <stp/>
        <stp>BDP|5450436561874244065</stp>
        <tr r="AR902" s="1"/>
      </tp>
      <tp t="s">
        <v>#N/A Requesting Data...3532272176</v>
        <stp/>
        <stp>BDP|7639338969756618787</stp>
        <tr r="CW709" s="1"/>
      </tp>
      <tp t="s">
        <v>#N/A N/A</v>
        <stp/>
        <stp>BDP|2122514963725585744</stp>
        <tr r="AQ183" s="1"/>
      </tp>
      <tp t="s">
        <v>#N/A Requesting Data...3103920714</v>
        <stp/>
        <stp>BDP|5524125760217505604</stp>
        <tr r="CR993" s="1"/>
      </tp>
      <tp t="s">
        <v>#N/A Requesting Data...3376509850</v>
        <stp/>
        <stp>BDP|7305715404823150059</stp>
        <tr r="CT354" s="1"/>
      </tp>
      <tp t="s">
        <v>#N/A Requesting Data...3983237861</v>
        <stp/>
        <stp>BDP|2587300421927693708</stp>
        <tr r="CW859" s="1"/>
      </tp>
      <tp t="s">
        <v>#N/A Requesting Data...3329588009</v>
        <stp/>
        <stp>BDP|3322124563027609066</stp>
        <tr r="CR305" s="1"/>
      </tp>
      <tp t="s">
        <v>#N/A Requesting Data...3199031583</v>
        <stp/>
        <stp>BDP|2833400841254254594</stp>
        <tr r="CT1069" s="1"/>
      </tp>
      <tp t="s">
        <v>#N/A Requesting Data...3371003244</v>
        <stp/>
        <stp>BDP|5229016011241061603</stp>
        <tr r="CW976" s="1"/>
      </tp>
      <tp t="s">
        <v>#N/A Requesting Data...4201267536</v>
        <stp/>
        <stp>BDP|6847701998838375319</stp>
        <tr r="CU999" s="1"/>
      </tp>
      <tp t="s">
        <v>#N/A N/A</v>
        <stp/>
        <stp>BDP|5781192069001200078</stp>
        <tr r="AS489" s="1"/>
      </tp>
      <tp t="s">
        <v>#N/A Requesting Data...4084431608</v>
        <stp/>
        <stp>BDP|7054350520761759405</stp>
        <tr r="CT245" s="1"/>
      </tp>
      <tp t="s">
        <v>#N/A Requesting Data...3744144175</v>
        <stp/>
        <stp>BDP|9771071832769348030</stp>
        <tr r="CU402" s="1"/>
      </tp>
      <tp t="s">
        <v>#N/A Requesting Data...3839044488</v>
        <stp/>
        <stp>BDP|2171747275068318914</stp>
        <tr r="CT342" s="1"/>
      </tp>
      <tp t="s">
        <v>#N/A Requesting Data...3384323313</v>
        <stp/>
        <stp>BDP|8918547700008727681</stp>
        <tr r="CR793" s="1"/>
      </tp>
      <tp t="s">
        <v>#N/A Requesting Data...3390273852</v>
        <stp/>
        <stp>BDP|6404696069226214341</stp>
        <tr r="CR430" s="1"/>
      </tp>
      <tp t="s">
        <v>#N/A Requesting Data...3217266170</v>
        <stp/>
        <stp>BDP|2697353280393389927</stp>
        <tr r="CR88" s="1"/>
      </tp>
      <tp t="s">
        <v>#N/A N/A</v>
        <stp/>
        <stp>BDP|2365259520632184348</stp>
        <tr r="AS727" s="1"/>
      </tp>
      <tp t="s">
        <v>#N/A Requesting Data...4278038230</v>
        <stp/>
        <stp>BDP|7758972445420497923</stp>
        <tr r="CW153" s="1"/>
      </tp>
      <tp t="s">
        <v>#N/A Requesting Data...4229730120</v>
        <stp/>
        <stp>BDP|3432042152437595244</stp>
        <tr r="CU754" s="1"/>
      </tp>
      <tp t="s">
        <v>#N/A Requesting Data...3880537991</v>
        <stp/>
        <stp>BDP|7754682513373973068</stp>
        <tr r="CR769" s="1"/>
      </tp>
      <tp t="s">
        <v>#N/A Requesting Data...4171293688</v>
        <stp/>
        <stp>BDP|6847695963886872394</stp>
        <tr r="CW726" s="1"/>
      </tp>
      <tp t="s">
        <v>#N/A Requesting Data...4257255742</v>
        <stp/>
        <stp>BDP|3140314853720946699</stp>
        <tr r="CT888" s="1"/>
      </tp>
      <tp t="s">
        <v>#N/A Requesting Data...4013715490</v>
        <stp/>
        <stp>BDP|8589417826375478851</stp>
        <tr r="CT589" s="1"/>
      </tp>
      <tp t="s">
        <v>#N/A Requesting Data...3381459645</v>
        <stp/>
        <stp>BDP|5104248875403172026</stp>
        <tr r="CV438" s="1"/>
      </tp>
      <tp t="s">
        <v>#N/A Requesting Data...4293054244</v>
        <stp/>
        <stp>BDP|5190207367405109747</stp>
        <tr r="CW512" s="1"/>
      </tp>
      <tp t="s">
        <v>#N/A Requesting Data...4147617061</v>
        <stp/>
        <stp>BDP|5832508028446373707</stp>
        <tr r="CR10" s="1"/>
      </tp>
      <tp t="s">
        <v>#N/A Requesting Data...4080812523</v>
        <stp/>
        <stp>BDP|1096793522016051180</stp>
        <tr r="CV710" s="1"/>
      </tp>
      <tp t="s">
        <v>#N/A N/A</v>
        <stp/>
        <stp>BDP|7604930964682012926</stp>
        <tr r="AQ154" s="1"/>
      </tp>
      <tp t="s">
        <v>#N/A Requesting Data...3749737132</v>
        <stp/>
        <stp>BDP|3951421328590854685</stp>
        <tr r="CV434" s="1"/>
      </tp>
      <tp t="s">
        <v>#N/A Requesting Data...3841511318</v>
        <stp/>
        <stp>BDP|8928449817808004693</stp>
        <tr r="CT176" s="1"/>
      </tp>
      <tp t="s">
        <v>#N/A Requesting Data...3594625890</v>
        <stp/>
        <stp>BDP|9351206926259644305</stp>
        <tr r="CU286" s="1"/>
      </tp>
      <tp t="s">
        <v>#N/A Requesting Data...4089934909</v>
        <stp/>
        <stp>BDP|4601749617782581333</stp>
        <tr r="CT707" s="1"/>
      </tp>
      <tp t="s">
        <v>#N/A Requesting Data...3774594348</v>
        <stp/>
        <stp>BDP|5058800116576415914</stp>
        <tr r="CT683" s="1"/>
      </tp>
      <tp t="s">
        <v>#N/A Requesting Data...4000011877</v>
        <stp/>
        <stp>BDP|1001144286602857993</stp>
        <tr r="CU1023" s="1"/>
      </tp>
      <tp t="s">
        <v>#N/A Requesting Data...3964215543</v>
        <stp/>
        <stp>BDP|4194420247327482036</stp>
        <tr r="CU275" s="1"/>
      </tp>
      <tp t="s">
        <v>#N/A Requesting Data...3615493186</v>
        <stp/>
        <stp>BDP|2289331817701381261</stp>
        <tr r="CU197" s="1"/>
      </tp>
      <tp t="s">
        <v>#N/A N/A</v>
        <stp/>
        <stp>BDP|2607312256831152639</stp>
        <tr r="AS369" s="1"/>
      </tp>
      <tp t="s">
        <v>#N/A N/A</v>
        <stp/>
        <stp>BDP|6645952353308740147</stp>
        <tr r="AS263" s="1"/>
      </tp>
      <tp t="s">
        <v>#N/A N/A</v>
        <stp/>
        <stp>BDP|4809377478406633526</stp>
        <tr r="AS430" s="1"/>
      </tp>
      <tp t="s">
        <v>#N/A Requesting Data...3949176104</v>
        <stp/>
        <stp>BDP|2760462257016169644</stp>
        <tr r="CW974" s="1"/>
      </tp>
      <tp t="s">
        <v>#N/A Requesting Data...3829347207</v>
        <stp/>
        <stp>BDP|3575529395249749551</stp>
        <tr r="CT558" s="1"/>
      </tp>
      <tp t="s">
        <v>#N/A Requesting Data...4252094105</v>
        <stp/>
        <stp>BDP|3975488350558266937</stp>
        <tr r="CV719" s="1"/>
      </tp>
      <tp t="s">
        <v>#N/A Requesting Data...3823804555</v>
        <stp/>
        <stp>BDP|6707587647432902618</stp>
        <tr r="CR656" s="1"/>
      </tp>
      <tp t="s">
        <v>#N/A N/A</v>
        <stp/>
        <stp>BDP|5229076263376541638</stp>
        <tr r="AS614" s="1"/>
      </tp>
      <tp t="s">
        <v>#N/A Requesting Data...4023214503</v>
        <stp/>
        <stp>BDP|7130247176888309906</stp>
        <tr r="CU879" s="1"/>
      </tp>
      <tp t="s">
        <v>#N/A N/A</v>
        <stp/>
        <stp>BDP|1701272690048498141</stp>
        <tr r="AQ155" s="1"/>
      </tp>
      <tp t="s">
        <v>#N/A N/A</v>
        <stp/>
        <stp>BDP|4071172567241791173</stp>
        <tr r="AQ908" s="1"/>
      </tp>
      <tp t="s">
        <v>#N/A Requesting Data...4194443566</v>
        <stp/>
        <stp>BDP|5137224945935404522</stp>
        <tr r="CW676" s="1"/>
      </tp>
      <tp t="s">
        <v>#N/A Requesting Data...3869986075</v>
        <stp/>
        <stp>BDP|6340792229378533869</stp>
        <tr r="CT544" s="1"/>
      </tp>
      <tp t="s">
        <v>#N/A Requesting Data...3778280406</v>
        <stp/>
        <stp>BDP|5722009643070532217</stp>
        <tr r="CV422" s="1"/>
      </tp>
      <tp t="s">
        <v>#N/A N/A</v>
        <stp/>
        <stp>BDP|5136957324945856886</stp>
        <tr r="AR442" s="1"/>
      </tp>
      <tp t="s">
        <v>#N/A Requesting Data...3890784401</v>
        <stp/>
        <stp>BDP|6114644439107403785</stp>
        <tr r="CV660" s="1"/>
      </tp>
      <tp t="s">
        <v>#N/A N/A</v>
        <stp/>
        <stp>BDP|7573550265191725627</stp>
        <tr r="AS1015" s="1"/>
      </tp>
      <tp t="s">
        <v>#N/A Requesting Data...4059759449</v>
        <stp/>
        <stp>BDP|2159862203820293965</stp>
        <tr r="CW636" s="1"/>
      </tp>
      <tp t="s">
        <v>#N/A Requesting Data...4038910374</v>
        <stp/>
        <stp>BDP|2147014674610605624</stp>
        <tr r="CU691" s="1"/>
      </tp>
      <tp t="s">
        <v>#N/A N/A</v>
        <stp/>
        <stp>BDP|2952125895371650884</stp>
        <tr r="AS823" s="1"/>
      </tp>
      <tp t="s">
        <v>#N/A Requesting Data...4156002074</v>
        <stp/>
        <stp>BDP|1686249545576675214</stp>
        <tr r="CT1152" s="1"/>
      </tp>
      <tp t="s">
        <v>#N/A Requesting Data...3740731483</v>
        <stp/>
        <stp>BDP|6118337853746715567</stp>
        <tr r="CR604" s="1"/>
      </tp>
      <tp t="s">
        <v>#N/A N/A</v>
        <stp/>
        <stp>BDP|8602637705315905893</stp>
        <tr r="AS40" s="1"/>
      </tp>
      <tp t="s">
        <v>#N/A Requesting Data...3882093946</v>
        <stp/>
        <stp>BDP|2218179236917317407</stp>
        <tr r="CT22" s="1"/>
      </tp>
      <tp t="s">
        <v>#N/A Requesting Data...4036236539</v>
        <stp/>
        <stp>BDP|5516858977801177861</stp>
        <tr r="CW284" s="1"/>
      </tp>
      <tp t="s">
        <v>#N/A N/A</v>
        <stp/>
        <stp>BDP|6405478646434224178</stp>
        <tr r="AS630" s="1"/>
      </tp>
      <tp t="s">
        <v>#N/A N/A</v>
        <stp/>
        <stp>BDP|1790822590925067652</stp>
        <tr r="AS212" s="1"/>
      </tp>
      <tp t="s">
        <v>#N/A N/A</v>
        <stp/>
        <stp>BDP|7000436058013898626</stp>
        <tr r="AR98" s="1"/>
      </tp>
      <tp t="s">
        <v>#N/A Requesting Data...3852977516</v>
        <stp/>
        <stp>BDP|6478075912366400249</stp>
        <tr r="CS642" s="1"/>
      </tp>
      <tp t="s">
        <v>#N/A N/A</v>
        <stp/>
        <stp>BDP|1710684148676593631</stp>
        <tr r="AR120" s="1"/>
      </tp>
      <tp t="s">
        <v>#N/A N/A</v>
        <stp/>
        <stp>BDP|1406786369827377472</stp>
        <tr r="AS470" s="1"/>
      </tp>
      <tp t="s">
        <v>#N/A Requesting Data...3952644836</v>
        <stp/>
        <stp>BDP|6233433317476606619</stp>
        <tr r="CT431" s="1"/>
      </tp>
      <tp t="s">
        <v>#N/A N/A</v>
        <stp/>
        <stp>BDP|3628299724514858427</stp>
        <tr r="AR389" s="1"/>
      </tp>
      <tp t="s">
        <v>#N/A N/A</v>
        <stp/>
        <stp>BDP|4467651717817768705</stp>
        <tr r="AR74" s="1"/>
      </tp>
      <tp t="s">
        <v>#N/A N/A</v>
        <stp/>
        <stp>BDP|8042548955878042301</stp>
        <tr r="AR740" s="1"/>
      </tp>
      <tp t="s">
        <v>#N/A Requesting Data...4250304998</v>
        <stp/>
        <stp>BDP|4633968050248707369</stp>
        <tr r="CV796" s="1"/>
      </tp>
      <tp t="s">
        <v>#N/A Requesting Data...3902762231</v>
        <stp/>
        <stp>BDP|8123177364279739544</stp>
        <tr r="CT962" s="1"/>
      </tp>
      <tp t="s">
        <v>#N/A N/A</v>
        <stp/>
        <stp>BDP|3289160374796379028</stp>
        <tr r="AS886" s="1"/>
      </tp>
      <tp t="s">
        <v>#N/A N/A</v>
        <stp/>
        <stp>BDP|4304612663692166511</stp>
        <tr r="AR830" s="1"/>
      </tp>
      <tp t="s">
        <v>#N/A Requesting Data...3958224505</v>
        <stp/>
        <stp>BDP|8605513120055118971</stp>
        <tr r="CT578" s="1"/>
      </tp>
      <tp t="s">
        <v>#N/A N/A</v>
        <stp/>
        <stp>BDP|9086734691636393201</stp>
        <tr r="AQ458" s="1"/>
      </tp>
      <tp t="s">
        <v>#N/A Requesting Data...3910980023</v>
        <stp/>
        <stp>BDP|3766096769167719112</stp>
        <tr r="CT532" s="1"/>
      </tp>
      <tp t="s">
        <v>#N/A Requesting Data...3906666702</v>
        <stp/>
        <stp>BDP|2285639863042034337</stp>
        <tr r="CT1175" s="1"/>
      </tp>
      <tp t="s">
        <v>#N/A Requesting Data...4201982418</v>
        <stp/>
        <stp>BDP|3093311340161158619</stp>
        <tr r="CR644" s="1"/>
      </tp>
      <tp t="s">
        <v>#N/A Requesting Data...4033611247</v>
        <stp/>
        <stp>BDP|3025183572167940120</stp>
        <tr r="CT851" s="1"/>
      </tp>
      <tp t="s">
        <v>#N/A N/A</v>
        <stp/>
        <stp>BDP|9492928435600348017</stp>
        <tr r="AS171" s="1"/>
      </tp>
      <tp t="s">
        <v>#N/A N/A</v>
        <stp/>
        <stp>BDP|6937622228580252105</stp>
        <tr r="AS348" s="1"/>
      </tp>
      <tp t="s">
        <v>#N/A Requesting Data...3911456019</v>
        <stp/>
        <stp>BDP|8519776490361535460</stp>
        <tr r="CR221" s="1"/>
      </tp>
      <tp t="s">
        <v>#N/A Requesting Data...4168351935</v>
        <stp/>
        <stp>BDP|4628982611609609680</stp>
        <tr r="CS799" s="1"/>
      </tp>
      <tp t="s">
        <v>#N/A N/A</v>
        <stp/>
        <stp>BDP|5010043936904494174</stp>
        <tr r="AQ533" s="1"/>
      </tp>
      <tp t="s">
        <v>#N/A N/A</v>
        <stp/>
        <stp>BDP|1802717079865007764</stp>
        <tr r="AS86" s="1"/>
      </tp>
      <tp t="s">
        <v>#N/A Requesting Data...4081998512</v>
        <stp/>
        <stp>BDP|4065448552353027502</stp>
        <tr r="CU425" s="1"/>
      </tp>
      <tp t="s">
        <v>#N/A Requesting Data...3956411776</v>
        <stp/>
        <stp>BDP|2290291217575876727</stp>
        <tr r="CV592" s="1"/>
      </tp>
      <tp t="s">
        <v>#N/A N/A</v>
        <stp/>
        <stp>BDP|6917437559777495314</stp>
        <tr r="AR868" s="1"/>
      </tp>
      <tp t="s">
        <v>#N/A Requesting Data...4101401160</v>
        <stp/>
        <stp>BDP|8407301694815556432</stp>
        <tr r="CV109" s="1"/>
      </tp>
      <tp t="s">
        <v>#N/A Requesting Data...3994487761</v>
        <stp/>
        <stp>BDP|4670178557235725671</stp>
        <tr r="CS720" s="1"/>
      </tp>
      <tp t="s">
        <v>#N/A Requesting Data...4102576861</v>
        <stp/>
        <stp>BDP|1223110643182192574</stp>
        <tr r="CR928" s="1"/>
      </tp>
      <tp t="s">
        <v>#N/A Requesting Data...4283432703</v>
        <stp/>
        <stp>BDP|4922596200622617001</stp>
        <tr r="CR879" s="1"/>
      </tp>
      <tp t="s">
        <v>#N/A N/A</v>
        <stp/>
        <stp>BDP|5051290585648371490</stp>
        <tr r="AR948" s="1"/>
      </tp>
      <tp t="s">
        <v>#N/A Requesting Data...4294192118</v>
        <stp/>
        <stp>BDP|6458011755592678202</stp>
        <tr r="CW454" s="1"/>
      </tp>
      <tp t="s">
        <v>#N/A Requesting Data...4079879075</v>
        <stp/>
        <stp>BDP|7291233855871677241</stp>
        <tr r="CT776" s="1"/>
      </tp>
      <tp t="s">
        <v>#N/A Requesting Data...4113670919</v>
        <stp/>
        <stp>BDP|1274327709705936463</stp>
        <tr r="CS191" s="1"/>
      </tp>
      <tp t="s">
        <v>#N/A Requesting Data...4058538276</v>
        <stp/>
        <stp>BDP|8171167583355462762</stp>
        <tr r="CV80" s="1"/>
      </tp>
      <tp t="s">
        <v>#N/A N/A</v>
        <stp/>
        <stp>BDP|6967498054783693746</stp>
        <tr r="AQ1173" s="1"/>
      </tp>
      <tp t="s">
        <v>#N/A N/A</v>
        <stp/>
        <stp>BDP|2632159953366382357</stp>
        <tr r="AR972" s="1"/>
      </tp>
      <tp t="s">
        <v>#N/A Requesting Data...4157138654</v>
        <stp/>
        <stp>BDP|3752717629465978007</stp>
        <tr r="CS586" s="1"/>
      </tp>
      <tp t="s">
        <v>#N/A Requesting Data...4210566288</v>
        <stp/>
        <stp>BDP|1293803295727813485</stp>
        <tr r="CT957" s="1"/>
      </tp>
      <tp t="s">
        <v>#N/A Requesting Data...4253394146</v>
        <stp/>
        <stp>BDP|4742404377787788306</stp>
        <tr r="CT171" s="1"/>
      </tp>
      <tp t="s">
        <v>#N/A Requesting Data...4177897115</v>
        <stp/>
        <stp>BDP|7340868482772631661</stp>
        <tr r="CR523" s="1"/>
      </tp>
      <tp t="s">
        <v>#N/A Requesting Data...4251817697</v>
        <stp/>
        <stp>BDP|7384621060653749712</stp>
        <tr r="CT829" s="1"/>
      </tp>
      <tp t="s">
        <v>#N/A N/A</v>
        <stp/>
        <stp>BDP|5907416705177361599</stp>
        <tr r="AS821" s="1"/>
      </tp>
      <tp t="s">
        <v>#N/A N/A</v>
        <stp/>
        <stp>BDP|2032313200835350755</stp>
        <tr r="AR738" s="1"/>
      </tp>
      <tp t="s">
        <v>#N/A Requesting Data...4171811027</v>
        <stp/>
        <stp>BDP|9558108089986895536</stp>
        <tr r="CV228" s="1"/>
      </tp>
      <tp t="s">
        <v>#N/A Requesting Data...4136416040</v>
        <stp/>
        <stp>BDP|9720019504402118845</stp>
        <tr r="CR424" s="1"/>
      </tp>
      <tp t="s">
        <v>#N/A Requesting Data...4167892429</v>
        <stp/>
        <stp>BDP|8305063704668163379</stp>
        <tr r="CT198" s="1"/>
      </tp>
      <tp t="s">
        <v>#N/A Requesting Data...4205072486</v>
        <stp/>
        <stp>BDP|8237074743828904783</stp>
        <tr r="CV669" s="1"/>
      </tp>
      <tp t="s">
        <v>#N/A Requesting Data...4266739502</v>
        <stp/>
        <stp>BDP|1383529985886671950</stp>
        <tr r="CR344" s="1"/>
      </tp>
      <tp t="s">
        <v>#N/A N/A</v>
        <stp/>
        <stp>BDP|4385131606333734568</stp>
        <tr r="AS578" s="1"/>
      </tp>
      <tp t="s">
        <v>#N/A Requesting Data...4209101950</v>
        <stp/>
        <stp>BDP|6236532492450533917</stp>
        <tr r="CU1000" s="1"/>
      </tp>
      <tp t="s">
        <v>#N/A Requesting Data...4220827817</v>
        <stp/>
        <stp>BDP|6989738669221774534</stp>
        <tr r="CR481" s="1"/>
      </tp>
      <tp t="s">
        <v>#N/A N/A</v>
        <stp/>
        <stp>BDP|7668693723088318884</stp>
        <tr r="AS390" s="1"/>
      </tp>
      <tp t="s">
        <v>#N/A N/A</v>
        <stp/>
        <stp>BDP|3503238607682195077</stp>
        <tr r="AR467" s="1"/>
      </tp>
      <tp t="s">
        <v>#N/A Requesting Data...4262745789</v>
        <stp/>
        <stp>BDP|6623095588214015907</stp>
        <tr r="CT1190" s="1"/>
      </tp>
      <tp t="s">
        <v>#N/A Requesting Data...4224765537</v>
        <stp/>
        <stp>BDP|7651410011373419254</stp>
        <tr r="CT739" s="1"/>
      </tp>
      <tp t="s">
        <v>#N/A Requesting Data...4276663727</v>
        <stp/>
        <stp>BDP|3850501832692404490</stp>
        <tr r="CR1037" s="1"/>
      </tp>
      <tp t="s">
        <v>#N/A Requesting Data...4288508733</v>
        <stp/>
        <stp>BDP|7494628553193022420</stp>
        <tr r="CT131" s="1"/>
      </tp>
      <tp t="s">
        <v>#N/A N/A</v>
        <stp/>
        <stp>BDP|4714080478152152210</stp>
        <tr r="AR368" s="1"/>
      </tp>
      <tp t="s">
        <v>#N/A N/A</v>
        <stp/>
        <stp>BDP|1143023643123350547</stp>
        <tr r="AR1189" s="1"/>
      </tp>
      <tp t="s">
        <v>#N/A N/A</v>
        <stp/>
        <stp>BDP|5938027378737664622</stp>
        <tr r="AQ291" s="1"/>
      </tp>
      <tp t="s">
        <v>#N/A Requesting Data...1921835936</v>
        <stp/>
        <stp>BDP|9236784993776916276</stp>
        <tr r="CW923" s="1"/>
      </tp>
      <tp t="s">
        <v>#N/A Requesting Data...2629003468</v>
        <stp/>
        <stp>BDP|3011218304290152239</stp>
        <tr r="CV1039" s="1"/>
      </tp>
      <tp t="s">
        <v>#N/A Requesting Data...2957524955</v>
        <stp/>
        <stp>BDP|4154268349687084695</stp>
        <tr r="CS877" s="1"/>
      </tp>
      <tp t="s">
        <v>#N/A Requesting Data...3429585732</v>
        <stp/>
        <stp>BDP|8362676284747560219</stp>
        <tr r="CT977" s="1"/>
      </tp>
      <tp t="s">
        <v>#N/A Requesting Data...4183291123</v>
        <stp/>
        <stp>BDP|3133421425907758156</stp>
        <tr r="CV800" s="1"/>
      </tp>
      <tp t="s">
        <v>#N/A N/A</v>
        <stp/>
        <stp>BDP|1184617257021450071</stp>
        <tr r="AR838" s="1"/>
      </tp>
      <tp t="s">
        <v>#N/A Requesting Data...2021937115</v>
        <stp/>
        <stp>BDP|2554259102651637202</stp>
        <tr r="CR220" s="1"/>
      </tp>
      <tp t="s">
        <v>#N/A N/A</v>
        <stp/>
        <stp>BDP|8978383891240785135</stp>
        <tr r="AS325" s="1"/>
      </tp>
      <tp t="s">
        <v>#N/A Requesting Data...2306929481</v>
        <stp/>
        <stp>BDP|8318291203528864158</stp>
        <tr r="CV255" s="1"/>
      </tp>
      <tp t="s">
        <v>#N/A Requesting Data...793851586</v>
        <stp/>
        <stp>BDP|7098693315076086589</stp>
        <tr r="CU91" s="1"/>
      </tp>
      <tp t="s">
        <v>#N/A Requesting Data...711665636</v>
        <stp/>
        <stp>BDP|9561842316065679659</stp>
        <tr r="CS1006" s="1"/>
      </tp>
      <tp t="s">
        <v>#N/A N/A</v>
        <stp/>
        <stp>BDP|3098656101377556154</stp>
        <tr r="AR286" s="1"/>
      </tp>
      <tp t="s">
        <v>#N/A N/A</v>
        <stp/>
        <stp>BDP|1481038003046884484</stp>
        <tr r="AQ568" s="1"/>
      </tp>
      <tp t="s">
        <v>#N/A Requesting Data...2937282542</v>
        <stp/>
        <stp>BDP|9755622081150494440</stp>
        <tr r="CW969" s="1"/>
      </tp>
      <tp t="s">
        <v>#N/A Requesting Data...957871293</v>
        <stp/>
        <stp>BDP|3705827100800788866</stp>
        <tr r="CS186" s="1"/>
      </tp>
      <tp t="s">
        <v>#N/A N/A</v>
        <stp/>
        <stp>BDP|3425764207636801190</stp>
        <tr r="AR886" s="1"/>
      </tp>
      <tp t="s">
        <v>#N/A Requesting Data...1356995975</v>
        <stp/>
        <stp>BDP|4996145229361881587</stp>
        <tr r="CR385" s="1"/>
      </tp>
      <tp t="s">
        <v>#N/A Requesting Data...577607102</v>
        <stp/>
        <stp>BDP|1345113625278459970</stp>
        <tr r="CU146" s="1"/>
      </tp>
      <tp t="s">
        <v>#N/A N/A</v>
        <stp/>
        <stp>BDP|8604658270338291251</stp>
        <tr r="AQ706" s="1"/>
      </tp>
      <tp t="s">
        <v>#N/A Requesting Data...1979025822</v>
        <stp/>
        <stp>BDP|9517197468835396834</stp>
        <tr r="CR982" s="1"/>
      </tp>
      <tp t="s">
        <v>#N/A N/A</v>
        <stp/>
        <stp>BDP|5249564731672758261</stp>
        <tr r="AR461" s="1"/>
      </tp>
      <tp t="s">
        <v>#N/A Requesting Data...2859065175</v>
        <stp/>
        <stp>BDP|1423907185212450117</stp>
        <tr r="CS296" s="1"/>
      </tp>
      <tp t="s">
        <v>#N/A N/A</v>
        <stp/>
        <stp>BDP|1507433665130379040</stp>
        <tr r="AR349" s="1"/>
      </tp>
      <tp t="s">
        <v>#N/A N/A</v>
        <stp/>
        <stp>BDP|5194694150875516090</stp>
        <tr r="AQ907" s="1"/>
      </tp>
      <tp t="s">
        <v>#N/A Requesting Data...1229003966</v>
        <stp/>
        <stp>BDP|5738832093697553066</stp>
        <tr r="CV695" s="1"/>
      </tp>
      <tp t="s">
        <v>#N/A Requesting Data...4122719828</v>
        <stp/>
        <stp>BDP|3001001815265361421</stp>
        <tr r="CW456" s="1"/>
      </tp>
      <tp t="s">
        <v>#N/A N/A</v>
        <stp/>
        <stp>BDP|7556548518053434399</stp>
        <tr r="AS150" s="1"/>
      </tp>
      <tp t="s">
        <v>#N/A Requesting Data...2969284343</v>
        <stp/>
        <stp>BDP|7484610132585073422</stp>
        <tr r="CV470" s="1"/>
      </tp>
      <tp t="s">
        <v>#N/A N/A</v>
        <stp/>
        <stp>BDP|3848778994818972678</stp>
        <tr r="AR202" s="1"/>
      </tp>
      <tp t="s">
        <v>#N/A Requesting Data...764419146</v>
        <stp/>
        <stp>BDP|7497132191128123422</stp>
        <tr r="CR805" s="1"/>
      </tp>
      <tp t="s">
        <v>#N/A N/A</v>
        <stp/>
        <stp>BDP|1810136337624191484</stp>
        <tr r="AS1084" s="1"/>
      </tp>
      <tp t="s">
        <v>#N/A Requesting Data...2592602318</v>
        <stp/>
        <stp>BDP|6140928805684560860</stp>
        <tr r="CU60" s="1"/>
      </tp>
      <tp t="s">
        <v>#N/A Requesting Data...416830010</v>
        <stp/>
        <stp>BDP|9533243535269544249</stp>
        <tr r="CT743" s="1"/>
      </tp>
      <tp t="s">
        <v>#N/A N/A</v>
        <stp/>
        <stp>BDP|5373827933868009577</stp>
        <tr r="AQ10" s="1"/>
      </tp>
      <tp t="s">
        <v>#N/A N/A</v>
        <stp/>
        <stp>BDP|2507362123547080750</stp>
        <tr r="AR354" s="1"/>
      </tp>
      <tp t="s">
        <v>#N/A N/A</v>
        <stp/>
        <stp>BDP|5805539295249309385</stp>
        <tr r="AR553" s="1"/>
      </tp>
      <tp t="s">
        <v>#N/A Requesting Data...1112176609</v>
        <stp/>
        <stp>BDP|5422342441203254266</stp>
        <tr r="CU547" s="1"/>
      </tp>
      <tp t="s">
        <v>#N/A N/A</v>
        <stp/>
        <stp>BDP|6966292885567442846</stp>
        <tr r="AS973" s="1"/>
      </tp>
      <tp t="s">
        <v>#N/A N/A</v>
        <stp/>
        <stp>BDP|4468135987068787629</stp>
        <tr r="AR936" s="1"/>
      </tp>
      <tp t="s">
        <v>#N/A Requesting Data...2751622043</v>
        <stp/>
        <stp>BDP|6544709262857416361</stp>
        <tr r="CS484" s="1"/>
      </tp>
      <tp t="s">
        <v>#N/A N/A</v>
        <stp/>
        <stp>BDP|5598245412432788714</stp>
        <tr r="AR1081" s="1"/>
      </tp>
      <tp t="s">
        <v>#N/A N/A</v>
        <stp/>
        <stp>BDP|8673786486181446590</stp>
        <tr r="AS191" s="1"/>
      </tp>
      <tp t="s">
        <v>#N/A N/A</v>
        <stp/>
        <stp>BDP|2514310582042222814</stp>
        <tr r="AR186" s="1"/>
      </tp>
      <tp t="s">
        <v>#N/A Requesting Data...792855402</v>
        <stp/>
        <stp>BDP|6464402206613634216</stp>
        <tr r="CU66" s="1"/>
      </tp>
      <tp t="s">
        <v>#N/A N/A</v>
        <stp/>
        <stp>BDP|6895868893647016381</stp>
        <tr r="AS689" s="1"/>
      </tp>
    </main>
    <main first="bofaddin.rtdserver">
      <tp t="s">
        <v>#N/A Requesting Data...590268415</v>
        <stp/>
        <stp>BDP|85755283682518445</stp>
        <tr r="CR1147" s="1"/>
      </tp>
      <tp t="s">
        <v>#N/A N/A</v>
        <stp/>
        <stp>BDP|27199813178294161</stp>
        <tr r="AQ540" s="1"/>
      </tp>
      <tp t="s">
        <v>#N/A Requesting Data...3361025350</v>
        <stp/>
        <stp>BDP|88163008001739954</stp>
        <tr r="CT150" s="1"/>
      </tp>
      <tp t="s">
        <v>#N/A Requesting Data...2784437824</v>
        <stp/>
        <stp>BDP|96794682560742661</stp>
        <tr r="CT1138" s="1"/>
      </tp>
      <tp t="s">
        <v>#N/A N/A</v>
        <stp/>
        <stp>BDP|76224419843947829</stp>
        <tr r="AR1183" s="1"/>
      </tp>
      <tp t="s">
        <v>#N/A Requesting Data...3014722631</v>
        <stp/>
        <stp>BDP|10600833545861824</stp>
        <tr r="CU1189" s="1"/>
      </tp>
    </main>
    <main first="bofaddin.rtdserver">
      <tp t="s">
        <v>#N/A N/A</v>
        <stp/>
        <stp>BDP|92886178902058648</stp>
        <tr r="AS840" s="1"/>
      </tp>
      <tp t="s">
        <v>#N/A Requesting Data...4055312851</v>
        <stp/>
        <stp>BDP|27494016807679970</stp>
        <tr r="CV1000" s="1"/>
      </tp>
    </main>
    <main first="bofaddin.rtdserver">
      <tp t="s">
        <v>#N/A Requesting Data...2351127945</v>
        <stp/>
        <stp>BDP|50064190473584053</stp>
        <tr r="CR439" s="1"/>
      </tp>
      <tp t="s">
        <v>#N/A N/A</v>
        <stp/>
        <stp>BDP|65320722409069275</stp>
        <tr r="AR590" s="1"/>
      </tp>
      <tp t="s">
        <v>#N/A Requesting Data...2668391137</v>
        <stp/>
        <stp>BDP|67803223356832677</stp>
        <tr r="CR198" s="1"/>
      </tp>
      <tp t="s">
        <v>#N/A Requesting Data...1145782009</v>
        <stp/>
        <stp>BDP|87805107725946757</stp>
        <tr r="CR744" s="1"/>
      </tp>
      <tp t="s">
        <v>#N/A Requesting Data...1668558657</v>
        <stp/>
        <stp>BDP|70611959340134902</stp>
        <tr r="CW584" s="1"/>
      </tp>
      <tp t="s">
        <v>#N/A Requesting Data...3021040270</v>
        <stp/>
        <stp>BDP|34480669297390852</stp>
        <tr r="CW1093" s="1"/>
      </tp>
      <tp t="s">
        <v>#N/A N/A</v>
        <stp/>
        <stp>BDP|91505246299610521</stp>
        <tr r="AS231" s="1"/>
      </tp>
      <tp t="s">
        <v>#N/A Requesting Data...2772847411</v>
        <stp/>
        <stp>BDP|33821530986039037</stp>
        <tr r="CW1001" s="1"/>
      </tp>
      <tp t="s">
        <v>#N/A Requesting Data...3873648416</v>
        <stp/>
        <stp>BDP|82153593373818601</stp>
        <tr r="CW842" s="1"/>
      </tp>
    </main>
    <main first="bofaddin.rtdserver">
      <tp t="s">
        <v>#N/A Requesting Data...1822054797</v>
        <stp/>
        <stp>BDP|33977087318968599</stp>
        <tr r="CW1087" s="1"/>
      </tp>
    </main>
    <main first="bofaddin.rtdserver">
      <tp t="s">
        <v>#N/A Requesting Data...2439024928</v>
        <stp/>
        <stp>BDP|25614185235336457</stp>
        <tr r="BG3" s="1"/>
      </tp>
    </main>
    <main first="bofaddin.rtdserver">
      <tp t="s">
        <v>#N/A N/A</v>
        <stp/>
        <stp>BDP|82834604403632502</stp>
        <tr r="AQ957" s="1"/>
      </tp>
    </main>
    <main first="bofaddin.rtdserver">
      <tp t="s">
        <v>#N/A N/A</v>
        <stp/>
        <stp>BDP|64126204182244225</stp>
        <tr r="AQ792" s="1"/>
      </tp>
      <tp t="s">
        <v>#N/A N/A</v>
        <stp/>
        <stp>BDP|60619300530085716</stp>
        <tr r="AQ1167" s="1"/>
      </tp>
      <tp t="s">
        <v>#N/A N/A</v>
        <stp/>
        <stp>BDP|72986160908192643</stp>
        <tr r="AR332" s="1"/>
      </tp>
      <tp t="s">
        <v>#N/A Requesting Data...3096660968</v>
        <stp/>
        <stp>BDP|93195804130773079</stp>
        <tr r="CR662" s="1"/>
      </tp>
      <tp t="s">
        <v>#N/A Requesting Data...1706952687</v>
        <stp/>
        <stp>BDP|34897796500631008</stp>
        <tr r="CT476" s="1"/>
      </tp>
      <tp t="s">
        <v>#N/A Requesting Data...3497823654</v>
        <stp/>
        <stp>BDP|75522775906335422</stp>
        <tr r="CU186" s="1"/>
      </tp>
      <tp t="s">
        <v>#N/A Requesting Data...2846546295</v>
        <stp/>
        <stp>BDP|24402432583858435</stp>
        <tr r="CT316" s="1"/>
      </tp>
    </main>
    <main first="bofaddin.rtdserver">
      <tp t="s">
        <v>#N/A Requesting Data...2433883692</v>
        <stp/>
        <stp>BDP|18813585665387602</stp>
        <tr r="CS20" s="1"/>
      </tp>
      <tp t="s">
        <v>#N/A Requesting Data...3044095837</v>
        <stp/>
        <stp>BDP|32974117372188951</stp>
        <tr r="CU44" s="1"/>
      </tp>
      <tp t="s">
        <v>#N/A Requesting Data...4244043572</v>
        <stp/>
        <stp>BDP|47774291865325877</stp>
        <tr r="CR557" s="1"/>
      </tp>
      <tp t="s">
        <v>#N/A Requesting Data...3798878545</v>
        <stp/>
        <stp>BDP|57767952182161359</stp>
        <tr r="CV916" s="1"/>
      </tp>
      <tp t="s">
        <v>#N/A N/A</v>
        <stp/>
        <stp>BDP|66544000337177147</stp>
        <tr r="AR831" s="1"/>
      </tp>
      <tp t="s">
        <v>#N/A Requesting Data...3524722718</v>
        <stp/>
        <stp>BDP|65983882846096470</stp>
        <tr r="CT921" s="1"/>
      </tp>
      <tp t="s">
        <v>#N/A Requesting Data...2500491437</v>
        <stp/>
        <stp>BDP|67560432466816317</stp>
        <tr r="CT900" s="1"/>
      </tp>
    </main>
    <main first="bofaddin.rtdserver">
      <tp t="s">
        <v>#N/A Requesting Data...2822810402</v>
        <stp/>
        <stp>BDP|70025216337069456</stp>
        <tr r="CS594" s="1"/>
      </tp>
      <tp t="s">
        <v>#N/A N/A</v>
        <stp/>
        <stp>BDP|30543054545761760</stp>
        <tr r="AR563" s="1"/>
      </tp>
      <tp t="s">
        <v>#N/A N/A</v>
        <stp/>
        <stp>BDP|88744942242832300</stp>
        <tr r="AQ573" s="1"/>
      </tp>
    </main>
    <main first="bofaddin.rtdserver">
      <tp t="s">
        <v>#N/A Requesting Data...2042184462</v>
        <stp/>
        <stp>BDP|58014234756736036</stp>
        <tr r="CR188" s="1"/>
      </tp>
      <tp t="s">
        <v>#N/A N/A</v>
        <stp/>
        <stp>BDP|37177268762122184</stp>
        <tr r="AS705" s="1"/>
      </tp>
      <tp t="s">
        <v>#N/A Requesting Data...4145339982</v>
        <stp/>
        <stp>BDP|10603472464124103</stp>
        <tr r="CV1019" s="1"/>
      </tp>
      <tp t="s">
        <v>#N/A N/A</v>
        <stp/>
        <stp>BDP|24313241941688264</stp>
        <tr r="AS169" s="1"/>
      </tp>
      <tp t="s">
        <v>#N/A Requesting Data...1836069529</v>
        <stp/>
        <stp>BDP|95262067079371928</stp>
        <tr r="CV504" s="1"/>
      </tp>
      <tp t="s">
        <v>#N/A N/A</v>
        <stp/>
        <stp>BDP|55071016964802140</stp>
        <tr r="AS1182" s="1"/>
      </tp>
      <tp t="s">
        <v>#N/A Requesting Data...1920345784</v>
        <stp/>
        <stp>BDP|96552777870708683</stp>
        <tr r="CS305" s="1"/>
      </tp>
      <tp t="s">
        <v>#N/A Requesting Data...978423896</v>
        <stp/>
        <stp>BDP|52368422043084696</stp>
        <tr r="CV304" s="1"/>
      </tp>
    </main>
    <main first="bofaddin.rtdserver">
      <tp t="s">
        <v>#N/A Requesting Data...2516783313</v>
        <stp/>
        <stp>BDP|83831388947653083</stp>
        <tr r="CS923" s="1"/>
      </tp>
      <tp t="s">
        <v>#N/A Requesting Data...2461229878</v>
        <stp/>
        <stp>BDP|37408637202575200</stp>
        <tr r="CR555" s="1"/>
      </tp>
      <tp t="s">
        <v>#N/A Requesting Data...2671858100</v>
        <stp/>
        <stp>BDP|64827515226546822</stp>
        <tr r="CS840" s="1"/>
      </tp>
      <tp t="s">
        <v>#N/A N/A</v>
        <stp/>
        <stp>BDP|65649479471441775</stp>
        <tr r="AQ1006" s="1"/>
      </tp>
      <tp t="s">
        <v>#N/A N/A</v>
        <stp/>
        <stp>BDP|80842499362580465</stp>
        <tr r="AS261" s="1"/>
      </tp>
    </main>
    <main first="bofaddin.rtdserver">
      <tp t="s">
        <v>#N/A Requesting Data...1267287426</v>
        <stp/>
        <stp>BDP|16759154960789430</stp>
        <tr r="CR107" s="1"/>
      </tp>
      <tp t="s">
        <v>#N/A Requesting Data...2636404311</v>
        <stp/>
        <stp>BDP|74027931885170017</stp>
        <tr r="CT884" s="1"/>
      </tp>
      <tp t="s">
        <v>#N/A Requesting Data...4086534061</v>
        <stp/>
        <stp>BDP|97119168180090148</stp>
        <tr r="CW706" s="1"/>
      </tp>
    </main>
    <main first="bofaddin.rtdserver">
      <tp t="s">
        <v>#N/A Requesting Data...3189791598</v>
        <stp/>
        <stp>BDP|478376669495019567</stp>
        <tr r="CW462" s="1"/>
      </tp>
      <tp t="s">
        <v>#N/A Requesting Data...3655486150</v>
        <stp/>
        <stp>BDP|309011564210331390</stp>
        <tr r="CT343" s="1"/>
      </tp>
      <tp t="s">
        <v>#N/A Requesting Data...3666270758</v>
        <stp/>
        <stp>BDP|818548481428281034</stp>
        <tr r="CV709" s="1"/>
      </tp>
      <tp t="s">
        <v>#N/A Requesting Data...1997803300</v>
        <stp/>
        <stp>BDP|152384642327789510</stp>
        <tr r="CR890" s="1"/>
      </tp>
      <tp t="s">
        <v>#N/A Requesting Data...4105311308</v>
        <stp/>
        <stp>BDP|309008943770947149</stp>
        <tr r="CR1024" s="1"/>
      </tp>
      <tp t="s">
        <v>#N/A Requesting Data...2711475653</v>
        <stp/>
        <stp>BDP|893555148381938527</stp>
        <tr r="CR179" s="1"/>
      </tp>
      <tp t="s">
        <v>#N/A N/A</v>
        <stp/>
        <stp>BDP|933517256822133716</stp>
        <tr r="AR235" s="1"/>
      </tp>
      <tp t="s">
        <v>#N/A N/A</v>
        <stp/>
        <stp>BDP|933232572370695007</stp>
        <tr r="AR613" s="1"/>
      </tp>
      <tp t="s">
        <v>#N/A Requesting Data...3982112129</v>
        <stp/>
        <stp>BDP|551509939747784450</stp>
        <tr r="CU194" s="1"/>
      </tp>
      <tp t="s">
        <v>#N/A Requesting Data...3168902538</v>
        <stp/>
        <stp>BDP|991107142333221379</stp>
        <tr r="CV156" s="1"/>
      </tp>
      <tp t="s">
        <v>#N/A Requesting Data...3565818016</v>
        <stp/>
        <stp>BDP|871424954201836596</stp>
        <tr r="CT244" s="1"/>
      </tp>
      <tp t="s">
        <v>#N/A N/A</v>
        <stp/>
        <stp>BDP|749263886688890770</stp>
        <tr r="AR438" s="1"/>
      </tp>
      <tp t="s">
        <v>#N/A Requesting Data...1674750608</v>
        <stp/>
        <stp>BDP|399227957072949074</stp>
        <tr r="CT1158" s="1"/>
      </tp>
      <tp t="s">
        <v>#N/A Requesting Data...1926455017</v>
        <stp/>
        <stp>BDP|919374089206671896</stp>
        <tr r="CT872" s="1"/>
      </tp>
      <tp t="s">
        <v>#N/A Requesting Data...3181496087</v>
        <stp/>
        <stp>BDP|969111642651746144</stp>
        <tr r="CU878" s="1"/>
      </tp>
      <tp t="s">
        <v>#N/A N/A</v>
        <stp/>
        <stp>BDP|456546879044360332</stp>
        <tr r="AS733" s="1"/>
      </tp>
      <tp t="s">
        <v>#N/A Requesting Data...4151022260</v>
        <stp/>
        <stp>BDP|290756648192211471</stp>
        <tr r="CU204" s="1"/>
      </tp>
      <tp t="s">
        <v>#N/A Requesting Data...2721511969</v>
        <stp/>
        <stp>BDP|413324879558283974</stp>
        <tr r="CS143" s="1"/>
      </tp>
      <tp t="s">
        <v>#N/A Requesting Data...1892467142</v>
        <stp/>
        <stp>BDP|212596537157395447</stp>
        <tr r="CR249" s="1"/>
      </tp>
      <tp t="s">
        <v>#N/A N/A</v>
        <stp/>
        <stp>BDP|515974685631653551</stp>
        <tr r="AR230" s="1"/>
      </tp>
      <tp t="s">
        <v>#N/A N/A</v>
        <stp/>
        <stp>BDP|476674737008908889</stp>
        <tr r="AQ658" s="1"/>
      </tp>
      <tp t="s">
        <v>#N/A N/A</v>
        <stp/>
        <stp>BDP|970340139076953383</stp>
        <tr r="AT1210" s="1"/>
      </tp>
      <tp t="s">
        <v>#N/A N/A</v>
        <stp/>
        <stp>BDP|750772373372587707</stp>
        <tr r="AS946" s="1"/>
      </tp>
      <tp t="s">
        <v>#N/A Requesting Data...3793967086</v>
        <stp/>
        <stp>BDP|425789389772043834</stp>
        <tr r="CR387" s="1"/>
      </tp>
      <tp t="s">
        <v>#N/A Requesting Data...2266276237</v>
        <stp/>
        <stp>BDP|171233476689562964</stp>
        <tr r="CV510" s="1"/>
      </tp>
      <tp t="s">
        <v>#N/A Requesting Data...3950634986</v>
        <stp/>
        <stp>BDP|692103131382371547</stp>
        <tr r="CS59" s="1"/>
      </tp>
      <tp t="s">
        <v>#N/A N/A</v>
        <stp/>
        <stp>BDP|241459576131540744</stp>
        <tr r="AQ527" s="1"/>
      </tp>
      <tp t="s">
        <v>#N/A Requesting Data...4024766769</v>
        <stp/>
        <stp>BDP|332446959163727790</stp>
        <tr r="CS875" s="1"/>
      </tp>
      <tp t="s">
        <v>#N/A N/A</v>
        <stp/>
        <stp>BDP|798252566835785422</stp>
        <tr r="AR493" s="1"/>
      </tp>
      <tp t="s">
        <v>#N/A Requesting Data...2082801573</v>
        <stp/>
        <stp>BDP|215476400784716534</stp>
        <tr r="CV36" s="1"/>
      </tp>
      <tp t="s">
        <v>#N/A Requesting Data...2736674870</v>
        <stp/>
        <stp>BDP|975568758123559603</stp>
        <tr r="CU948" s="1"/>
      </tp>
      <tp t="s">
        <v>#N/A Requesting Data...3753111948</v>
        <stp/>
        <stp>BDP|451392612087838057</stp>
        <tr r="CS1194" s="1"/>
      </tp>
      <tp t="s">
        <v>#N/A N/A</v>
        <stp/>
        <stp>BDP|236607431253439354</stp>
        <tr r="AQ615" s="1"/>
      </tp>
      <tp t="s">
        <v>#N/A N/A</v>
        <stp/>
        <stp>BDP|183028461476932593</stp>
        <tr r="AR96" s="1"/>
      </tp>
      <tp t="s">
        <v>#N/A Requesting Data...2642406691</v>
        <stp/>
        <stp>BDP|889612290443856923</stp>
        <tr r="CS873" s="1"/>
      </tp>
      <tp t="s">
        <v>#N/A Requesting Data...1656997879</v>
        <stp/>
        <stp>BDP|417347430136497371</stp>
        <tr r="CS25" s="1"/>
      </tp>
      <tp t="s">
        <v>#N/A Requesting Data...1413680860</v>
        <stp/>
        <stp>BDP|868490430223371116</stp>
        <tr r="CU683" s="1"/>
      </tp>
      <tp t="s">
        <v>#N/A N/A</v>
        <stp/>
        <stp>BDP|851465282389404143</stp>
        <tr r="AQ280" s="1"/>
      </tp>
      <tp t="s">
        <v>#N/A Requesting Data...1220819075</v>
        <stp/>
        <stp>BDP|171876763169055394</stp>
        <tr r="CU509" s="1"/>
      </tp>
      <tp t="s">
        <v>#N/A Requesting Data...3433328008</v>
        <stp/>
        <stp>BDP|537470428152079063</stp>
        <tr r="CU588" s="1"/>
      </tp>
      <tp t="s">
        <v>#N/A N/A</v>
        <stp/>
        <stp>BDP|265373757706868460</stp>
        <tr r="AR576" s="1"/>
      </tp>
      <tp t="s">
        <v>#N/A Requesting Data...1466639825</v>
        <stp/>
        <stp>BDP|633806949071391909</stp>
        <tr r="CS920" s="1"/>
      </tp>
      <tp t="s">
        <v>#N/A Requesting Data...1574089451</v>
        <stp/>
        <stp>BDP|476353177695357585</stp>
        <tr r="CV317" s="1"/>
      </tp>
    </main>
    <main first="bofaddin.rtdserver">
      <tp t="s">
        <v>#N/A Requesting Data...1755641869</v>
        <stp/>
        <stp>BDP|119875185852470686</stp>
        <tr r="CU190" s="1"/>
      </tp>
      <tp t="s">
        <v>#N/A Requesting Data...2382762847</v>
        <stp/>
        <stp>BDP|878992226247769881</stp>
        <tr r="CS80" s="1"/>
      </tp>
      <tp t="s">
        <v>#N/A N/A</v>
        <stp/>
        <stp>BDP|611942784871888467</stp>
        <tr r="AS927" s="1"/>
      </tp>
      <tp t="s">
        <v>#N/A N/A</v>
        <stp/>
        <stp>BDP|579653576851743481</stp>
        <tr r="AS1011" s="1"/>
      </tp>
      <tp t="s">
        <v>#N/A Requesting Data...1811921474</v>
        <stp/>
        <stp>BDP|661298270005560439</stp>
        <tr r="CS684" s="1"/>
      </tp>
      <tp t="s">
        <v>#N/A Requesting Data...2787081952</v>
        <stp/>
        <stp>BDP|907161267715764667</stp>
        <tr r="CS933" s="1"/>
      </tp>
      <tp t="s">
        <v>#N/A Requesting Data...1598885863</v>
        <stp/>
        <stp>BDP|169338160900093184</stp>
        <tr r="CW1176" s="1"/>
      </tp>
      <tp t="s">
        <v>#N/A N/A</v>
        <stp/>
        <stp>BDP|353185237093728518</stp>
        <tr r="AQ629" s="1"/>
      </tp>
      <tp t="s">
        <v>#N/A Requesting Data...3829664797</v>
        <stp/>
        <stp>BDP|819334961832097308</stp>
        <tr r="CR562" s="1"/>
      </tp>
      <tp t="s">
        <v>#N/A N/A</v>
        <stp/>
        <stp>BDP|325522928174198729</stp>
        <tr r="AQ15" s="1"/>
      </tp>
      <tp t="s">
        <v>#N/A Requesting Data...1874759028</v>
        <stp/>
        <stp>BDP|395291649421853318</stp>
        <tr r="CV527" s="1"/>
      </tp>
      <tp t="s">
        <v>#N/A Requesting Data...3337877001</v>
        <stp/>
        <stp>BDP|133054248613166373</stp>
        <tr r="CS1179" s="1"/>
      </tp>
      <tp t="s">
        <v>#N/A Requesting Data...3435442093</v>
        <stp/>
        <stp>BDP|680526573456973048</stp>
        <tr r="CV716" s="1"/>
      </tp>
      <tp t="s">
        <v>#N/A N/A</v>
        <stp/>
        <stp>BDP|581040559679211814</stp>
        <tr r="AS918" s="1"/>
      </tp>
      <tp t="s">
        <v>#N/A Requesting Data...2755163451</v>
        <stp/>
        <stp>BDP|898159046225730488</stp>
        <tr r="CT543" s="1"/>
      </tp>
      <tp t="s">
        <v>#N/A Requesting Data...2787798094</v>
        <stp/>
        <stp>BDP|798713339496887637</stp>
        <tr r="CW1048" s="1"/>
      </tp>
      <tp t="s">
        <v>#N/A Requesting Data...2853408521</v>
        <stp/>
        <stp>BDP|935197432500167671</stp>
        <tr r="CT1146" s="1"/>
      </tp>
      <tp t="s">
        <v>#N/A Requesting Data...1899959506</v>
        <stp/>
        <stp>BDP|660990722538167793</stp>
        <tr r="CU859" s="1"/>
      </tp>
      <tp t="s">
        <v>#N/A Requesting Data...1704119263</v>
        <stp/>
        <stp>BDP|508760976747914392</stp>
        <tr r="CV478" s="1"/>
      </tp>
      <tp t="s">
        <v>#N/A Requesting Data...2330135132</v>
        <stp/>
        <stp>BDP|303651424314358442</stp>
        <tr r="CR1110" s="1"/>
      </tp>
      <tp t="s">
        <v>#N/A Requesting Data...2302058498</v>
        <stp/>
        <stp>BDP|306466746813360773</stp>
        <tr r="CT562" s="1"/>
      </tp>
      <tp t="s">
        <v>#N/A N/A</v>
        <stp/>
        <stp>BDP|494980783166775380</stp>
        <tr r="AR643" s="1"/>
      </tp>
      <tp t="s">
        <v>#N/A Requesting Data...2117064123</v>
        <stp/>
        <stp>BDP|795333623221163463</stp>
        <tr r="CV254" s="1"/>
      </tp>
      <tp t="s">
        <v>#N/A N/A</v>
        <stp/>
        <stp>BDP|485283835623106688</stp>
        <tr r="AQ541" s="1"/>
      </tp>
      <tp t="s">
        <v>#N/A N/A</v>
        <stp/>
        <stp>BDP|289320552185116723</stp>
        <tr r="AS441" s="1"/>
      </tp>
      <tp t="s">
        <v>#N/A Requesting Data...2162637306</v>
        <stp/>
        <stp>BDP|595937999690957471</stp>
        <tr r="CR217" s="1"/>
      </tp>
      <tp t="s">
        <v>#N/A N/A</v>
        <stp/>
        <stp>BDP|550616180463005956</stp>
        <tr r="AS461" s="1"/>
      </tp>
      <tp t="s">
        <v>#N/A N/A</v>
        <stp/>
        <stp>BDP|400686533772907370</stp>
        <tr r="AS1181" s="1"/>
      </tp>
      <tp t="s">
        <v>#N/A Requesting Data...3655218703</v>
        <stp/>
        <stp>BDP|373926353171417975</stp>
        <tr r="CV608" s="1"/>
      </tp>
      <tp t="s">
        <v>#N/A Requesting Data...2356482299</v>
        <stp/>
        <stp>BDP|408374010186792066</stp>
        <tr r="CR1080" s="1"/>
      </tp>
      <tp t="s">
        <v>#N/A Requesting Data...2179563714</v>
        <stp/>
        <stp>BDP|417235310304791327</stp>
        <tr r="CU20" s="1"/>
      </tp>
      <tp t="s">
        <v>#N/A N/A</v>
        <stp/>
        <stp>BDP|490946182520361532</stp>
        <tr r="AR779" s="1"/>
      </tp>
      <tp t="s">
        <v>#N/A Requesting Data...2377669828</v>
        <stp/>
        <stp>BDP|145229353090393318</stp>
        <tr r="CU955" s="1"/>
      </tp>
      <tp t="s">
        <v>#N/A N/A</v>
        <stp/>
        <stp>BDP|550501506365521449</stp>
        <tr r="AS220" s="1"/>
      </tp>
      <tp t="s">
        <v>#N/A Requesting Data...3393507891</v>
        <stp/>
        <stp>BDP|576151230314063220</stp>
        <tr r="CW89" s="1"/>
      </tp>
      <tp t="s">
        <v>#N/A N/A</v>
        <stp/>
        <stp>BDP|159078451031193056</stp>
        <tr r="AR594" s="1"/>
      </tp>
      <tp t="s">
        <v>#N/A N/A</v>
        <stp/>
        <stp>BDP|774476347783327774</stp>
        <tr r="AQ304" s="1"/>
      </tp>
      <tp t="s">
        <v>#N/A Requesting Data...2878183961</v>
        <stp/>
        <stp>BDP|405304934033728741</stp>
        <tr r="CV485" s="1"/>
      </tp>
      <tp t="s">
        <v>#N/A Requesting Data...4262702306</v>
        <stp/>
        <stp>BDP|773361246235338673</stp>
        <tr r="CV543" s="1"/>
      </tp>
      <tp t="s">
        <v>#N/A Requesting Data...2926756360</v>
        <stp/>
        <stp>BDP|108977752661721906</stp>
        <tr r="CS1162" s="1"/>
      </tp>
      <tp t="s">
        <v>#N/A Requesting Data...3971090929</v>
        <stp/>
        <stp>BDP|115259936355905372</stp>
        <tr r="CV159" s="1"/>
      </tp>
      <tp t="s">
        <v>#N/A N/A</v>
        <stp/>
        <stp>BDP|733421506856643597</stp>
        <tr r="AQ553" s="1"/>
      </tp>
      <tp t="s">
        <v>#N/A Requesting Data...3017967582</v>
        <stp/>
        <stp>BDP|438752809134133446</stp>
        <tr r="CW178" s="1"/>
      </tp>
      <tp t="s">
        <v>#N/A N/A</v>
        <stp/>
        <stp>BDP|100143389668638650</stp>
        <tr r="AQ185" s="1"/>
      </tp>
      <tp t="s">
        <v>#N/A Requesting Data...2486938877</v>
        <stp/>
        <stp>BDP|957634667337601031</stp>
        <tr r="CV1099" s="1"/>
      </tp>
      <tp t="s">
        <v>#N/A Requesting Data...2546451187</v>
        <stp/>
        <stp>BDP|881753468491898749</stp>
        <tr r="CV78" s="1"/>
      </tp>
      <tp t="s">
        <v>#N/A N/A</v>
        <stp/>
        <stp>BDP|136214239343106513</stp>
        <tr r="AR86" s="1"/>
      </tp>
      <tp t="s">
        <v>#N/A Requesting Data...2469924688</v>
        <stp/>
        <stp>BDP|149338116974768197</stp>
        <tr r="CS516" s="1"/>
      </tp>
      <tp t="s">
        <v>#N/A Requesting Data...1687162852</v>
        <stp/>
        <stp>BDP|401466054236828050</stp>
        <tr r="CV130" s="1"/>
      </tp>
      <tp t="s">
        <v>#N/A Requesting Data...3346630325</v>
        <stp/>
        <stp>BDP|916046284556473960</stp>
        <tr r="CR856" s="1"/>
      </tp>
      <tp t="s">
        <v>#N/A N/A</v>
        <stp/>
        <stp>BDP|673065952257699503</stp>
        <tr r="AS230" s="1"/>
      </tp>
      <tp t="s">
        <v>#N/A Requesting Data...3873762990</v>
        <stp/>
        <stp>BDP|944186855990877381</stp>
        <tr r="CR1017" s="1"/>
      </tp>
      <tp t="s">
        <v>#N/A N/A</v>
        <stp/>
        <stp>BDP|635703570225276220</stp>
        <tr r="AR1002" s="1"/>
      </tp>
      <tp t="s">
        <v>#N/A Requesting Data...4237298016</v>
        <stp/>
        <stp>BDP|631563561532538638</stp>
        <tr r="CS747" s="1"/>
      </tp>
      <tp t="s">
        <v>#N/A Requesting Data...1900385350</v>
        <stp/>
        <stp>BDP|826674135437540583</stp>
        <tr r="CS41" s="1"/>
      </tp>
      <tp t="s">
        <v>#N/A Requesting Data...4002406560</v>
        <stp/>
        <stp>BDP|514421046663981491</stp>
        <tr r="CV190" s="1"/>
      </tp>
      <tp t="s">
        <v>#N/A N/A</v>
        <stp/>
        <stp>BDP|165670780251253852</stp>
        <tr r="AS775" s="1"/>
      </tp>
      <tp t="s">
        <v>#N/A N/A</v>
        <stp/>
        <stp>BDP|436041780927694841</stp>
        <tr r="AR828" s="1"/>
      </tp>
      <tp t="s">
        <v>#N/A Requesting Data...3140258996</v>
        <stp/>
        <stp>BDP|723469473393017708</stp>
        <tr r="CV1040" s="1"/>
      </tp>
      <tp t="s">
        <v>#N/A Requesting Data...2798487498</v>
        <stp/>
        <stp>BDP|704225062192631136</stp>
        <tr r="CV404" s="1"/>
      </tp>
      <tp t="s">
        <v>#N/A Requesting Data...4019258689</v>
        <stp/>
        <stp>BDP|857955355513888829</stp>
        <tr r="CS451" s="1"/>
      </tp>
      <tp t="s">
        <v>#N/A Requesting Data...3897043944</v>
        <stp/>
        <stp>BDP|312639914505004569</stp>
        <tr r="CV814" s="1"/>
      </tp>
      <tp t="s">
        <v>#N/A Requesting Data...3050272464</v>
        <stp/>
        <stp>BDP|471351318451886427</stp>
        <tr r="CS344" s="1"/>
      </tp>
      <tp t="s">
        <v>#N/A Requesting Data...2917022779</v>
        <stp/>
        <stp>BDP|155787542587191261</stp>
        <tr r="CW680" s="1"/>
      </tp>
      <tp t="s">
        <v>#N/A Requesting Data...4124231449</v>
        <stp/>
        <stp>BDP|461137234701813571</stp>
        <tr r="CV403" s="1"/>
      </tp>
      <tp t="s">
        <v>#N/A Requesting Data...3743303709</v>
        <stp/>
        <stp>BDP|978276755299164877</stp>
        <tr r="CW196" s="1"/>
      </tp>
      <tp t="s">
        <v>#N/A N/A</v>
        <stp/>
        <stp>BDP|297291910781400477</stp>
        <tr r="AQ681" s="1"/>
      </tp>
      <tp t="s">
        <v>#N/A Requesting Data...3634609834</v>
        <stp/>
        <stp>BDP|582337021116964172</stp>
        <tr r="CV463" s="1"/>
      </tp>
      <tp t="s">
        <v>#N/A Requesting Data...3015006493</v>
        <stp/>
        <stp>BDP|293617309662457274</stp>
        <tr r="CS1121" s="1"/>
      </tp>
      <tp t="s">
        <v>#N/A Requesting Data...4028162164</v>
        <stp/>
        <stp>BDP|326776362877977059</stp>
        <tr r="CW1077" s="1"/>
      </tp>
      <tp t="s">
        <v>#N/A Requesting Data...3371660043</v>
        <stp/>
        <stp>BDP|112443950315850272</stp>
        <tr r="CU650" s="1"/>
      </tp>
      <tp t="s">
        <v>#N/A N/A</v>
        <stp/>
        <stp>BDP|612481416567212419</stp>
        <tr r="AS13" s="1"/>
      </tp>
      <tp t="s">
        <v>#N/A Requesting Data...3794933976</v>
        <stp/>
        <stp>BDP|768364484695686867</stp>
        <tr r="CU251" s="1"/>
      </tp>
      <tp t="s">
        <v>#N/A N/A</v>
        <stp/>
        <stp>BDP|408119602143458463</stp>
        <tr r="AQ595" s="1"/>
      </tp>
      <tp t="s">
        <v>#N/A Requesting Data...2593109466</v>
        <stp/>
        <stp>BDP|727630758233365698</stp>
        <tr r="CT891" s="1"/>
      </tp>
      <tp t="s">
        <v>#N/A N/A</v>
        <stp/>
        <stp>BDP|295450251672119512</stp>
        <tr r="AR826" s="1"/>
      </tp>
      <tp t="s">
        <v>#N/A Requesting Data...2998606595</v>
        <stp/>
        <stp>BDP|706921686881588600</stp>
        <tr r="CS895" s="1"/>
      </tp>
      <tp t="s">
        <v>#N/A N/A</v>
        <stp/>
        <stp>BDP|138219511213041678</stp>
        <tr r="AQ971" s="1"/>
      </tp>
      <tp t="s">
        <v>#N/A N/A</v>
        <stp/>
        <stp>BDP|999764438703675167</stp>
        <tr r="AR985" s="1"/>
      </tp>
      <tp t="s">
        <v>#N/A Requesting Data...2188302442</v>
        <stp/>
        <stp>BDP|241516658797834145</stp>
        <tr r="CT1184" s="1"/>
      </tp>
      <tp t="s">
        <v>#N/A Requesting Data...3998718303</v>
        <stp/>
        <stp>BDP|115583874255837127</stp>
        <tr r="CR829" s="1"/>
      </tp>
      <tp t="s">
        <v>#N/A Requesting Data...2523781170</v>
        <stp/>
        <stp>BDP|113242605767123362</stp>
        <tr r="CW575" s="1"/>
      </tp>
      <tp t="s">
        <v>#N/A N/A</v>
        <stp/>
        <stp>BDP|917571996932841807</stp>
        <tr r="AQ744" s="1"/>
      </tp>
      <tp t="s">
        <v>#N/A Requesting Data...3081873888</v>
        <stp/>
        <stp>BDP|936684234935593618</stp>
        <tr r="CU989" s="1"/>
      </tp>
      <tp t="s">
        <v>#N/A Requesting Data...2062498884</v>
        <stp/>
        <stp>BDP|931884931629259436</stp>
        <tr r="CV466" s="1"/>
      </tp>
      <tp t="s">
        <v>#N/A Requesting Data...2343989768</v>
        <stp/>
        <stp>BDP|684954011139232719</stp>
        <tr r="CW188" s="1"/>
      </tp>
      <tp t="s">
        <v>#N/A Requesting Data...2136760856</v>
        <stp/>
        <stp>BDP|304801772548320132</stp>
        <tr r="CV701" s="1"/>
      </tp>
      <tp t="s">
        <v>#N/A Requesting Data...4168042046</v>
        <stp/>
        <stp>BDP|189540617135954792</stp>
        <tr r="CS1003" s="1"/>
      </tp>
      <tp t="s">
        <v>#N/A Requesting Data...3981359251</v>
        <stp/>
        <stp>BDP|648373837992134451</stp>
        <tr r="CS1171" s="1"/>
      </tp>
      <tp t="s">
        <v>#N/A Requesting Data...2881606650</v>
        <stp/>
        <stp>BDP|312915397102114470</stp>
        <tr r="CT61" s="1"/>
      </tp>
      <tp t="s">
        <v>#N/A Requesting Data...3336749711</v>
        <stp/>
        <stp>BDP|939186202305807283</stp>
        <tr r="CR616" s="1"/>
      </tp>
      <tp t="s">
        <v>#N/A N/A</v>
        <stp/>
        <stp>BDP|625163129233139148</stp>
        <tr r="AQ496" s="1"/>
      </tp>
      <tp t="s">
        <v>#N/A N/A</v>
        <stp/>
        <stp>BDP|532778265604332481</stp>
        <tr r="AS895" s="1"/>
      </tp>
      <tp t="s">
        <v>#N/A Requesting Data...2403639667</v>
        <stp/>
        <stp>BDP|680305948812455461</stp>
        <tr r="CR806" s="1"/>
      </tp>
      <tp t="s">
        <v>#N/A Requesting Data...2488572727</v>
        <stp/>
        <stp>BDP|328520129244210264</stp>
        <tr r="CR905" s="1"/>
      </tp>
      <tp t="s">
        <v>#N/A N/A</v>
        <stp/>
        <stp>BDP|247588692755792820</stp>
        <tr r="AR1061" s="1"/>
      </tp>
      <tp t="s">
        <v>#N/A N/A</v>
        <stp/>
        <stp>BDP|176708520153981750</stp>
        <tr r="AS738" s="1"/>
      </tp>
      <tp t="s">
        <v>#N/A N/A</v>
        <stp/>
        <stp>BDP|887766303806264017</stp>
        <tr r="AQ1114" s="1"/>
      </tp>
      <tp t="s">
        <v>#N/A Requesting Data...4250104465</v>
        <stp/>
        <stp>BDP|175683246752598157</stp>
        <tr r="CS1118" s="1"/>
      </tp>
      <tp t="s">
        <v>#N/A N/A</v>
        <stp/>
        <stp>BDP|292507258278742929</stp>
        <tr r="AQ727" s="1"/>
      </tp>
      <tp t="s">
        <v>#N/A Requesting Data...3803018386</v>
        <stp/>
        <stp>BDP|237805399215436502</stp>
        <tr r="CR1007" s="1"/>
      </tp>
      <tp t="s">
        <v>#N/A N/A</v>
        <stp/>
        <stp>BDP|508141731450991306</stp>
        <tr r="AS522" s="1"/>
      </tp>
      <tp t="s">
        <v>#N/A Requesting Data...3287664588</v>
        <stp/>
        <stp>BDP|935957376156127929</stp>
        <tr r="CV265" s="1"/>
      </tp>
      <tp t="s">
        <v>#N/A N/A</v>
        <stp/>
        <stp>BDP|786754610756900126</stp>
        <tr r="AS282" s="1"/>
      </tp>
      <tp t="s">
        <v>#N/A Requesting Data...3111942646</v>
        <stp/>
        <stp>BDP|870001427331303253</stp>
        <tr r="CV8" s="1"/>
      </tp>
      <tp t="s">
        <v>#N/A Requesting Data...2260486430</v>
        <stp/>
        <stp>BDP|371350672132634780</stp>
        <tr r="CS856" s="1"/>
      </tp>
      <tp t="s">
        <v>#N/A N/A</v>
        <stp/>
        <stp>BDP|384574539846208146</stp>
        <tr r="AQ662" s="1"/>
      </tp>
      <tp t="s">
        <v>#N/A Requesting Data...3527737993</v>
        <stp/>
        <stp>BDP|562507643666509686</stp>
        <tr r="CR990" s="1"/>
      </tp>
      <tp t="s">
        <v>#N/A N/A</v>
        <stp/>
        <stp>BDP|878635590118968693</stp>
        <tr r="AR197" s="1"/>
      </tp>
      <tp t="s">
        <v>#N/A Requesting Data...2508992140</v>
        <stp/>
        <stp>BDP|914141036574171715</stp>
        <tr r="CS781" s="1"/>
      </tp>
      <tp t="s">
        <v>#N/A N/A</v>
        <stp/>
        <stp>BDP|429506351419937899</stp>
        <tr r="AR1092" s="1"/>
      </tp>
      <tp t="s">
        <v>#N/A N/A</v>
        <stp/>
        <stp>BDP|305925695962325318</stp>
        <tr r="AR165" s="1"/>
      </tp>
      <tp t="s">
        <v>#N/A N/A</v>
        <stp/>
        <stp>BDP|484293846155900256</stp>
        <tr r="AQ28" s="1"/>
      </tp>
      <tp t="s">
        <v>#N/A Requesting Data...3439450850</v>
        <stp/>
        <stp>BDP|921289014237528501</stp>
        <tr r="CU295" s="1"/>
      </tp>
      <tp t="s">
        <v>#N/A Requesting Data...2620520030</v>
        <stp/>
        <stp>BDP|374866032942528821</stp>
        <tr r="CR528" s="1"/>
      </tp>
      <tp t="s">
        <v>#N/A N/A</v>
        <stp/>
        <stp>BDP|286554904056075233</stp>
        <tr r="AR734" s="1"/>
      </tp>
      <tp t="s">
        <v>#N/A Requesting Data...3951268897</v>
        <stp/>
        <stp>BDP|103209356623051572</stp>
        <tr r="CS751" s="1"/>
      </tp>
      <tp t="s">
        <v>#N/A N/A</v>
        <stp/>
        <stp>BDP|701460845138018948</stp>
        <tr r="AQ812" s="1"/>
      </tp>
      <tp t="s">
        <v>#N/A Requesting Data...3360061295</v>
        <stp/>
        <stp>BDP|638544607871334562</stp>
        <tr r="CS391" s="1"/>
      </tp>
      <tp t="s">
        <v>#N/A Requesting Data...3378024502</v>
        <stp/>
        <stp>BDP|207637066956747709</stp>
        <tr r="CR733" s="1"/>
      </tp>
      <tp t="s">
        <v>#N/A Requesting Data...4030181131</v>
        <stp/>
        <stp>BDP|507023185649083035</stp>
        <tr r="CV747" s="1"/>
      </tp>
      <tp t="s">
        <v>#N/A N/A</v>
        <stp/>
        <stp>BDP|144127315744562523</stp>
        <tr r="AR1193" s="1"/>
      </tp>
      <tp t="s">
        <v>#N/A Requesting Data...2363362080</v>
        <stp/>
        <stp>BDP|716927490159519813</stp>
        <tr r="CS13" s="1"/>
      </tp>
      <tp t="s">
        <v>#N/A N/A</v>
        <stp/>
        <stp>BDP|149130353704248115</stp>
        <tr r="AS539" s="1"/>
      </tp>
      <tp t="s">
        <v>#N/A Requesting Data...2772181322</v>
        <stp/>
        <stp>BDP|646343140682474451</stp>
        <tr r="BA3" s="1"/>
      </tp>
      <tp t="s">
        <v>#N/A N/A</v>
        <stp/>
        <stp>BDP|277251871565935039</stp>
        <tr r="AR141" s="1"/>
      </tp>
      <tp t="s">
        <v>#N/A Requesting Data...2936912684</v>
        <stp/>
        <stp>BDP|988073228396393498</stp>
        <tr r="CV769" s="1"/>
      </tp>
      <tp t="s">
        <v>#N/A Requesting Data...4149331489</v>
        <stp/>
        <stp>BDP|774582827476065148</stp>
        <tr r="CS958" s="1"/>
      </tp>
      <tp t="s">
        <v>#N/A N/A</v>
        <stp/>
        <stp>BDP|250341702804127791</stp>
        <tr r="AR379" s="1"/>
      </tp>
      <tp t="s">
        <v>#N/A N/A</v>
        <stp/>
        <stp>BDP|593932486642434383</stp>
        <tr r="AR289" s="1"/>
      </tp>
      <tp t="s">
        <v>#N/A N/A</v>
        <stp/>
        <stp>BDP|686988506668143150</stp>
        <tr r="AR634" s="1"/>
      </tp>
      <tp t="s">
        <v>#N/A Requesting Data...4110887345</v>
        <stp/>
        <stp>BDP|314167313849964923</stp>
        <tr r="CV877" s="1"/>
      </tp>
      <tp t="s">
        <v>#N/A N/A</v>
        <stp/>
        <stp>BDP|103204541336989043</stp>
        <tr r="AQ233" s="1"/>
      </tp>
      <tp t="s">
        <v>#N/A Requesting Data...3324183232</v>
        <stp/>
        <stp>BDP|372977399682867283</stp>
        <tr r="CT14" s="1"/>
      </tp>
      <tp t="s">
        <v>#N/A Requesting Data...3303426581</v>
        <stp/>
        <stp>BDP|792971957184315898</stp>
        <tr r="CT1080" s="1"/>
      </tp>
      <tp t="s">
        <v>#N/A Requesting Data...3193097636</v>
        <stp/>
        <stp>BDP|884485761166510498</stp>
        <tr r="CW988" s="1"/>
      </tp>
      <tp t="s">
        <v>#N/A Requesting Data...4011849073</v>
        <stp/>
        <stp>BDP|341972133989829312</stp>
        <tr r="CS871" s="1"/>
      </tp>
      <tp t="s">
        <v>#N/A N/A</v>
        <stp/>
        <stp>BDP|958803176789460644</stp>
        <tr r="AR754" s="1"/>
      </tp>
      <tp t="s">
        <v>#N/A N/A</v>
        <stp/>
        <stp>BDP|958668476309361834</stp>
        <tr r="AS380" s="1"/>
      </tp>
      <tp t="s">
        <v>#N/A Requesting Data...2754535303</v>
        <stp/>
        <stp>BDP|961207443473253512</stp>
        <tr r="CS297" s="1"/>
      </tp>
      <tp t="s">
        <v>#N/A Requesting Data...3376591727</v>
        <stp/>
        <stp>BDP|109332378771327507</stp>
        <tr r="CV616" s="1"/>
      </tp>
      <tp t="s">
        <v>#N/A Requesting Data...3549580848</v>
        <stp/>
        <stp>BDP|842414696934370959</stp>
        <tr r="CU255" s="1"/>
      </tp>
      <tp t="s">
        <v>#N/A Requesting Data...4208332993</v>
        <stp/>
        <stp>BDP|387240934632849316</stp>
        <tr r="CW101" s="1"/>
      </tp>
      <tp t="s">
        <v>#N/A Requesting Data...4070646728</v>
        <stp/>
        <stp>BDP|296675447536128499</stp>
        <tr r="CW712" s="1"/>
      </tp>
      <tp t="s">
        <v>#N/A Requesting Data...3627185147</v>
        <stp/>
        <stp>BDP|942630311511170607</stp>
        <tr r="CU756" s="1"/>
      </tp>
      <tp t="s">
        <v>#N/A Requesting Data...4208553959</v>
        <stp/>
        <stp>BDP|721793296427161936</stp>
        <tr r="CT248" s="1"/>
      </tp>
      <tp t="s">
        <v>#N/A Requesting Data...2768602574</v>
        <stp/>
        <stp>BDP|750692850626923538</stp>
        <tr r="CU438" s="1"/>
      </tp>
      <tp t="s">
        <v>#N/A Requesting Data...3382742221</v>
        <stp/>
        <stp>BDP|535723584487515821</stp>
        <tr r="CV899" s="1"/>
      </tp>
      <tp t="s">
        <v>#N/A Requesting Data...4286551282</v>
        <stp/>
        <stp>BDP|876024671845803261</stp>
        <tr r="CV745" s="1"/>
      </tp>
      <tp t="s">
        <v>#N/A Requesting Data...3167982822</v>
        <stp/>
        <stp>BDP|182968063559365620</stp>
        <tr r="CT1077" s="1"/>
      </tp>
      <tp t="s">
        <v>#N/A N/A</v>
        <stp/>
        <stp>BDP|699721257564404616</stp>
        <tr r="AS548" s="1"/>
      </tp>
      <tp t="s">
        <v>#N/A Requesting Data...3871518969</v>
        <stp/>
        <stp>BDP|164339912700060262</stp>
        <tr r="CT456" s="1"/>
      </tp>
      <tp t="s">
        <v>#N/A N/A</v>
        <stp/>
        <stp>BDP|117776163836111722</stp>
        <tr r="AS129" s="1"/>
      </tp>
      <tp t="s">
        <v>#N/A Requesting Data...2621601823</v>
        <stp/>
        <stp>BDP|182888378949301645</stp>
        <tr r="CT1028" s="1"/>
      </tp>
      <tp t="s">
        <v>#N/A N/A</v>
        <stp/>
        <stp>BDP|233243430048864986</stp>
        <tr r="AS374" s="1"/>
      </tp>
      <tp t="s">
        <v>#N/A N/A</v>
        <stp/>
        <stp>BDP|625151535041262336</stp>
        <tr r="AR683" s="1"/>
      </tp>
      <tp t="s">
        <v>#N/A Requesting Data...3350964963</v>
        <stp/>
        <stp>BDP|473670264506279656</stp>
        <tr r="CU1059" s="1"/>
      </tp>
      <tp t="s">
        <v>#N/A Requesting Data...4157081676</v>
        <stp/>
        <stp>BDP|883054539732164146</stp>
        <tr r="CT814" s="1"/>
      </tp>
      <tp t="s">
        <v>#N/A Requesting Data...2929327944</v>
        <stp/>
        <stp>BDP|504578204901565425</stp>
        <tr r="CR204" s="1"/>
      </tp>
      <tp t="s">
        <v>#N/A N/A</v>
        <stp/>
        <stp>BDP|906299144305495315</stp>
        <tr r="AR501" s="1"/>
      </tp>
      <tp t="s">
        <v>#N/A Requesting Data...3281962724</v>
        <stp/>
        <stp>BDP|151701117880406638</stp>
        <tr r="CV87" s="1"/>
      </tp>
      <tp t="s">
        <v>#N/A Requesting Data...3641925211</v>
        <stp/>
        <stp>BDP|691628321144179065</stp>
        <tr r="CS264" s="1"/>
      </tp>
      <tp t="s">
        <v>#N/A N/A</v>
        <stp/>
        <stp>BDP|322763686377141804</stp>
        <tr r="AR164" s="1"/>
      </tp>
      <tp t="s">
        <v>#N/A Requesting Data...3863526182</v>
        <stp/>
        <stp>BDP|245579705987103233</stp>
        <tr r="CR1050" s="1"/>
      </tp>
      <tp t="s">
        <v>#N/A Requesting Data...2632069082</v>
        <stp/>
        <stp>BDP|127024679060926706</stp>
        <tr r="CS274" s="1"/>
      </tp>
      <tp t="s">
        <v>#N/A Requesting Data...3173024609</v>
        <stp/>
        <stp>BDP|749084962982770764</stp>
        <tr r="CS1009" s="1"/>
      </tp>
      <tp t="s">
        <v>#N/A N/A</v>
        <stp/>
        <stp>BDP|868964713933116808</stp>
        <tr r="AQ720" s="1"/>
      </tp>
      <tp t="s">
        <v>#N/A Requesting Data...2719549827</v>
        <stp/>
        <stp>BDP|607411721955843036</stp>
        <tr r="CR389" s="1"/>
      </tp>
      <tp t="s">
        <v>#N/A Requesting Data...3562811772</v>
        <stp/>
        <stp>BDP|887239654406240209</stp>
        <tr r="CU1085" s="1"/>
      </tp>
      <tp t="s">
        <v>#N/A Requesting Data...3788594388</v>
        <stp/>
        <stp>BDP|369740930456802123</stp>
        <tr r="CV775" s="1"/>
      </tp>
      <tp t="s">
        <v>#N/A Requesting Data...3386371409</v>
        <stp/>
        <stp>BDP|909219156183208729</stp>
        <tr r="CW697" s="1"/>
      </tp>
      <tp t="s">
        <v>#N/A Requesting Data...3236593130</v>
        <stp/>
        <stp>BDP|147735089139397503</stp>
        <tr r="CS8" s="1"/>
      </tp>
      <tp t="s">
        <v>#N/A N/A</v>
        <stp/>
        <stp>BDP|972205764317664028</stp>
        <tr r="AS336" s="1"/>
      </tp>
      <tp t="s">
        <v>#N/A Requesting Data...3498734804</v>
        <stp/>
        <stp>BDP|343657525821819613</stp>
        <tr r="CV793" s="1"/>
      </tp>
      <tp t="s">
        <v>#N/A N/A</v>
        <stp/>
        <stp>BDP|987698666757871441</stp>
        <tr r="AQ1022" s="1"/>
      </tp>
      <tp t="s">
        <v>#N/A Requesting Data...3806735857</v>
        <stp/>
        <stp>BDP|876126750592247527</stp>
        <tr r="CU81" s="1"/>
      </tp>
      <tp t="s">
        <v>#N/A N/A</v>
        <stp/>
        <stp>BDP|619011441784886354</stp>
        <tr r="AS780" s="1"/>
      </tp>
      <tp t="s">
        <v>#N/A Requesting Data...3774187900</v>
        <stp/>
        <stp>BDP|141479269995678420</stp>
        <tr r="CT218" s="1"/>
      </tp>
      <tp t="s">
        <v>#N/A N/A</v>
        <stp/>
        <stp>BDP|658490863762647312</stp>
        <tr r="AR884" s="1"/>
      </tp>
      <tp t="s">
        <v>#N/A Requesting Data...3660444841</v>
        <stp/>
        <stp>BDP|630997762449815519</stp>
        <tr r="CV632" s="1"/>
      </tp>
      <tp t="s">
        <v>#N/A Requesting Data...4174035351</v>
        <stp/>
        <stp>BDP|259272245826318377</stp>
        <tr r="CV58" s="1"/>
      </tp>
      <tp t="s">
        <v>#N/A Requesting Data...3481878858</v>
        <stp/>
        <stp>BDP|290116532412438303</stp>
        <tr r="CU1062" s="1"/>
      </tp>
      <tp t="s">
        <v>#N/A N/A</v>
        <stp/>
        <stp>BDP|547126541880402672</stp>
        <tr r="AR759" s="1"/>
      </tp>
      <tp t="s">
        <v>#N/A N/A</v>
        <stp/>
        <stp>BDP|303540562921752172</stp>
        <tr r="AS298" s="1"/>
      </tp>
      <tp t="s">
        <v>#N/A Requesting Data...4189006707</v>
        <stp/>
        <stp>BDP|439864528248721181</stp>
        <tr r="CR891" s="1"/>
      </tp>
      <tp t="s">
        <v>#N/A N/A</v>
        <stp/>
        <stp>BDP|736178627630388029</stp>
        <tr r="AQ7" s="1"/>
      </tp>
      <tp t="s">
        <v>#N/A Requesting Data...3383125255</v>
        <stp/>
        <stp>BDP|915608067011047280</stp>
        <tr r="CW333" s="1"/>
      </tp>
      <tp t="s">
        <v>#N/A Requesting Data...3785300457</v>
        <stp/>
        <stp>BDP|247374051023507672</stp>
        <tr r="CT555" s="1"/>
      </tp>
      <tp t="s">
        <v>#N/A Requesting Data...4093852530</v>
        <stp/>
        <stp>BDP|546138972662283703</stp>
        <tr r="CR154" s="1"/>
      </tp>
      <tp t="s">
        <v>#N/A N/A</v>
        <stp/>
        <stp>BDP|290429537470192419</stp>
        <tr r="AQ53" s="1"/>
      </tp>
      <tp t="s">
        <v>#N/A Requesting Data...3553492119</v>
        <stp/>
        <stp>BDP|140019034530131045</stp>
        <tr r="CU572" s="1"/>
      </tp>
      <tp t="s">
        <v>#N/A N/A</v>
        <stp/>
        <stp>BDP|544455200580339725</stp>
        <tr r="AS44" s="1"/>
      </tp>
      <tp t="s">
        <v>#N/A Requesting Data...3957660320</v>
        <stp/>
        <stp>BDP|987098027512450310</stp>
        <tr r="CU919" s="1"/>
      </tp>
      <tp t="s">
        <v>#N/A Requesting Data...4039151231</v>
        <stp/>
        <stp>BDP|622071173317102309</stp>
        <tr r="CR526" s="1"/>
      </tp>
      <tp t="s">
        <v>#N/A Requesting Data...3894603286</v>
        <stp/>
        <stp>BDP|621385087279319193</stp>
        <tr r="CV1109" s="1"/>
      </tp>
      <tp t="s">
        <v>#N/A Requesting Data...3443284720</v>
        <stp/>
        <stp>BDP|911730163726314564</stp>
        <tr r="CT865" s="1"/>
      </tp>
      <tp t="s">
        <v>#N/A Requesting Data...3093319080</v>
        <stp/>
        <stp>BDP|497008843541208795</stp>
        <tr r="CW830" s="1"/>
      </tp>
      <tp t="s">
        <v>#N/A Requesting Data...3754462918</v>
        <stp/>
        <stp>BDP|376687609761741594</stp>
        <tr r="CU228" s="1"/>
      </tp>
      <tp t="s">
        <v>#N/A N/A</v>
        <stp/>
        <stp>BDP|721282735290108377</stp>
        <tr r="AR421" s="1"/>
      </tp>
      <tp t="s">
        <v>#N/A N/A</v>
        <stp/>
        <stp>BDP|241392877844766256</stp>
        <tr r="AS830" s="1"/>
      </tp>
      <tp t="s">
        <v>#N/A Requesting Data...3721807175</v>
        <stp/>
        <stp>BDP|430296247595606122</stp>
        <tr r="CR1176" s="1"/>
      </tp>
      <tp t="s">
        <v>#N/A N/A</v>
        <stp/>
        <stp>BDP|556229648161086515</stp>
        <tr r="AR530" s="1"/>
      </tp>
      <tp t="s">
        <v>#N/A Requesting Data...3419024796</v>
        <stp/>
        <stp>BDP|943500162983416202</stp>
        <tr r="CU215" s="1"/>
      </tp>
      <tp t="s">
        <v>#N/A Requesting Data...4128694919</v>
        <stp/>
        <stp>BDP|581786063637198400</stp>
        <tr r="CW123" s="1"/>
      </tp>
      <tp t="s">
        <v>#N/A Requesting Data...3872654903</v>
        <stp/>
        <stp>BDP|738026949186407072</stp>
        <tr r="CT233" s="1"/>
      </tp>
      <tp t="s">
        <v>#N/A Requesting Data...4012205426</v>
        <stp/>
        <stp>BDP|244682813552752711</stp>
        <tr r="CU369" s="1"/>
      </tp>
      <tp t="s">
        <v>#N/A N/A</v>
        <stp/>
        <stp>BDP|424096719153809049</stp>
        <tr r="AS649" s="1"/>
      </tp>
      <tp t="s">
        <v>#N/A Requesting Data...4236688215</v>
        <stp/>
        <stp>BDP|290123008606080507</stp>
        <tr r="CS905" s="1"/>
      </tp>
      <tp t="s">
        <v>#N/A Requesting Data...3949117976</v>
        <stp/>
        <stp>BDP|334527763533962215</stp>
        <tr r="CV313" s="1"/>
      </tp>
      <tp t="s">
        <v>#N/A Requesting Data...3766603644</v>
        <stp/>
        <stp>BDP|239017203340974236</stp>
        <tr r="CS492" s="1"/>
      </tp>
      <tp t="s">
        <v>#N/A N/A</v>
        <stp/>
        <stp>BDP|898240762961077742</stp>
        <tr r="AR1079" s="1"/>
      </tp>
      <tp t="s">
        <v>#N/A N/A</v>
        <stp/>
        <stp>BDP|884737945219019857</stp>
        <tr r="AQ462" s="1"/>
      </tp>
      <tp t="s">
        <v>#N/A Requesting Data...3375866413</v>
        <stp/>
        <stp>BDP|999871572265778805</stp>
        <tr r="CV223" s="1"/>
      </tp>
      <tp t="s">
        <v>#N/A N/A</v>
        <stp/>
        <stp>BDP|107298402491754160</stp>
        <tr r="AS514" s="1"/>
      </tp>
      <tp t="s">
        <v>#N/A Requesting Data...4199613231</v>
        <stp/>
        <stp>BDP|588383263855116243</stp>
        <tr r="CU291" s="1"/>
      </tp>
      <tp t="s">
        <v>#N/A N/A</v>
        <stp/>
        <stp>BDP|700768974407668572</stp>
        <tr r="AR274" s="1"/>
      </tp>
      <tp t="s">
        <v>#N/A Requesting Data...4115358709</v>
        <stp/>
        <stp>BDP|653162723062028371</stp>
        <tr r="CU807" s="1"/>
      </tp>
      <tp t="s">
        <v>#N/A Requesting Data...3800676229</v>
        <stp/>
        <stp>BDP|483345217191670142</stp>
        <tr r="CS971" s="1"/>
      </tp>
      <tp t="s">
        <v>#N/A Requesting Data...3349966521</v>
        <stp/>
        <stp>BDP|108861685075661713</stp>
        <tr r="CR83" s="1"/>
      </tp>
      <tp t="s">
        <v>#N/A N/A</v>
        <stp/>
        <stp>BDP|906144128534453572</stp>
        <tr r="AQ564" s="1"/>
      </tp>
      <tp t="s">
        <v>#N/A Requesting Data...4013611950</v>
        <stp/>
        <stp>BDP|305867956898258766</stp>
        <tr r="CW1185" s="1"/>
      </tp>
      <tp t="s">
        <v>#N/A Requesting Data...4245283060</v>
        <stp/>
        <stp>BDP|394340819719862914</stp>
        <tr r="CV882" s="1"/>
      </tp>
      <tp t="s">
        <v>#N/A N/A</v>
        <stp/>
        <stp>BDP|144461440066002403</stp>
        <tr r="AQ641" s="1"/>
      </tp>
      <tp t="s">
        <v>#N/A Requesting Data...4243583748</v>
        <stp/>
        <stp>BDP|892595231773575751</stp>
        <tr r="CW1066" s="1"/>
      </tp>
      <tp t="s">
        <v>#N/A Requesting Data...3782469643</v>
        <stp/>
        <stp>BDP|547634505151779544</stp>
        <tr r="CW371" s="1"/>
      </tp>
      <tp t="s">
        <v>#N/A Requesting Data...3311697634</v>
        <stp/>
        <stp>BDP|104306512386037635</stp>
        <tr r="CS310" s="1"/>
      </tp>
      <tp t="s">
        <v>#N/A Requesting Data...3893555996</v>
        <stp/>
        <stp>BDP|247417568799251990</stp>
        <tr r="CT849" s="1"/>
      </tp>
      <tp t="s">
        <v>#N/A Requesting Data...3683899288</v>
        <stp/>
        <stp>BDP|158533526236237374</stp>
        <tr r="CS295" s="1"/>
      </tp>
      <tp t="s">
        <v>#N/A N/A</v>
        <stp/>
        <stp>BDP|681509814087457173</stp>
        <tr r="AS621" s="1"/>
      </tp>
      <tp t="s">
        <v>#N/A Requesting Data...4145039061</v>
        <stp/>
        <stp>BDP|598700434250497670</stp>
        <tr r="CS994" s="1"/>
      </tp>
      <tp t="s">
        <v>#N/A Requesting Data...4063899536</v>
        <stp/>
        <stp>BDP|462077790708655376</stp>
        <tr r="CT490" s="1"/>
      </tp>
      <tp t="s">
        <v>#N/A N/A</v>
        <stp/>
        <stp>BDP|874404252395995605</stp>
        <tr r="AQ785" s="1"/>
      </tp>
      <tp t="s">
        <v>#N/A N/A</v>
        <stp/>
        <stp>BDP|390822431991622856</stp>
        <tr r="AR444" s="1"/>
      </tp>
      <tp t="s">
        <v>#N/A Requesting Data...3809917325</v>
        <stp/>
        <stp>BDP|940955944173216370</stp>
        <tr r="CR1060" s="1"/>
      </tp>
      <tp t="s">
        <v>#N/A N/A</v>
        <stp/>
        <stp>BDP|795539939493720845</stp>
        <tr r="AQ607" s="1"/>
      </tp>
      <tp t="s">
        <v>#N/A Requesting Data...3956268263</v>
        <stp/>
        <stp>BDP|641148314094940906</stp>
        <tr r="CV221" s="1"/>
      </tp>
      <tp t="s">
        <v>#N/A N/A</v>
        <stp/>
        <stp>BDP|891294991651116787</stp>
        <tr r="AS88" s="1"/>
      </tp>
      <tp t="s">
        <v>#N/A N/A</v>
        <stp/>
        <stp>BDP|906774794603028035</stp>
        <tr r="AR944" s="1"/>
      </tp>
      <tp t="s">
        <v>#N/A Requesting Data...3495554758</v>
        <stp/>
        <stp>BDP|445589291895335446</stp>
        <tr r="CS783" s="1"/>
      </tp>
      <tp t="s">
        <v>#N/A Requesting Data...4078569087</v>
        <stp/>
        <stp>BDP|925764730820416919</stp>
        <tr r="CS285" s="1"/>
      </tp>
      <tp t="s">
        <v>#N/A Requesting Data...3570042541</v>
        <stp/>
        <stp>BDP|203294199416086093</stp>
        <tr r="CV437" s="1"/>
      </tp>
      <tp t="s">
        <v>#N/A Requesting Data...3796440280</v>
        <stp/>
        <stp>BDP|143802215892873671</stp>
        <tr r="CS596" s="1"/>
      </tp>
      <tp t="s">
        <v>#N/A N/A</v>
        <stp/>
        <stp>BDP|116950812312896752</stp>
        <tr r="AQ169" s="1"/>
      </tp>
      <tp t="s">
        <v>#N/A N/A</v>
        <stp/>
        <stp>BDP|633277044862842968</stp>
        <tr r="AQ222" s="1"/>
      </tp>
      <tp t="s">
        <v>#N/A Requesting Data...3498462552</v>
        <stp/>
        <stp>BDP|890378448323358905</stp>
        <tr r="CW1034" s="1"/>
      </tp>
      <tp t="s">
        <v>#N/A Requesting Data...3586861029</v>
        <stp/>
        <stp>BDP|283461935393751929</stp>
        <tr r="CS1075" s="1"/>
      </tp>
      <tp t="s">
        <v>#N/A Requesting Data...3740474149</v>
        <stp/>
        <stp>BDP|738464317068510073</stp>
        <tr r="CV564" s="1"/>
      </tp>
      <tp t="s">
        <v>#N/A Requesting Data...3728030494</v>
        <stp/>
        <stp>BDP|648144995927338212</stp>
        <tr r="CT580" s="1"/>
      </tp>
      <tp t="s">
        <v>#N/A Requesting Data...4048171770</v>
        <stp/>
        <stp>BDP|361427204520598954</stp>
        <tr r="CT1104" s="1"/>
      </tp>
      <tp t="s">
        <v>#N/A Requesting Data...4185388159</v>
        <stp/>
        <stp>BDP|441149624336980885</stp>
        <tr r="CT1177" s="1"/>
      </tp>
      <tp t="s">
        <v>#N/A Requesting Data...4167799782</v>
        <stp/>
        <stp>BDP|861283713606467823</stp>
        <tr r="CW578" s="1"/>
      </tp>
      <tp t="s">
        <v>#N/A Requesting Data...3864090948</v>
        <stp/>
        <stp>BDP|846856015335511187</stp>
        <tr r="CU670" s="1"/>
      </tp>
      <tp t="s">
        <v>#N/A Requesting Data...4212305281</v>
        <stp/>
        <stp>BDP|343737983610127245</stp>
        <tr r="CW249" s="1"/>
      </tp>
      <tp t="s">
        <v>#N/A Requesting Data...3823819296</v>
        <stp/>
        <stp>BDP|928978009614888096</stp>
        <tr r="CS1019" s="1"/>
      </tp>
      <tp t="s">
        <v>#N/A Requesting Data...4038347601</v>
        <stp/>
        <stp>BDP|568992651339478899</stp>
        <tr r="CU631" s="1"/>
      </tp>
      <tp t="s">
        <v>#N/A Requesting Data...3993786930</v>
        <stp/>
        <stp>BDP|287750897336834597</stp>
        <tr r="CR191" s="1"/>
      </tp>
      <tp t="s">
        <v>#N/A N/A</v>
        <stp/>
        <stp>BDP|299343881260675630</stp>
        <tr r="AQ982" s="1"/>
      </tp>
      <tp t="s">
        <v>#N/A Requesting Data...4019400790</v>
        <stp/>
        <stp>BDP|597539014278357138</stp>
        <tr r="CW907" s="1"/>
      </tp>
      <tp t="s">
        <v>#N/A N/A</v>
        <stp/>
        <stp>BDP|775898952802937273</stp>
        <tr r="AQ78" s="1"/>
      </tp>
      <tp t="s">
        <v>#N/A Requesting Data...3896702660</v>
        <stp/>
        <stp>BDP|372197127927713997</stp>
        <tr r="CS307" s="1"/>
      </tp>
      <tp t="s">
        <v>#N/A Requesting Data...3687044238</v>
        <stp/>
        <stp>BDP|247871234785444367</stp>
        <tr r="CS681" s="1"/>
      </tp>
      <tp t="s">
        <v>#N/A N/A</v>
        <stp/>
        <stp>BDP|981720478514607886</stp>
        <tr r="AS908" s="1"/>
      </tp>
      <tp t="s">
        <v>#N/A Requesting Data...4090815823</v>
        <stp/>
        <stp>BDP|337823965307192586</stp>
        <tr r="CT262" s="1"/>
      </tp>
      <tp t="s">
        <v>#N/A Requesting Data...4086936591</v>
        <stp/>
        <stp>BDP|735904660071204286</stp>
        <tr r="CU195" s="1"/>
      </tp>
      <tp t="s">
        <v>#N/A Requesting Data...4149846882</v>
        <stp/>
        <stp>BDP|327821442146801663</stp>
        <tr r="CV115" s="1"/>
      </tp>
      <tp t="s">
        <v>#N/A N/A</v>
        <stp/>
        <stp>BDP|499012437536596999</stp>
        <tr r="AQ97" s="1"/>
      </tp>
      <tp t="s">
        <v>#N/A N/A</v>
        <stp/>
        <stp>BDP|386992600437648225</stp>
        <tr r="AR617" s="1"/>
      </tp>
      <tp t="s">
        <v>#N/A Requesting Data...4156110534</v>
        <stp/>
        <stp>BDP|210462082448889817</stp>
        <tr r="CS981" s="1"/>
      </tp>
      <tp t="s">
        <v>#N/A Requesting Data...3828013830</v>
        <stp/>
        <stp>BDP|925264448862861867</stp>
        <tr r="CT234" s="1"/>
      </tp>
      <tp t="s">
        <v>#N/A Requesting Data...4137164292</v>
        <stp/>
        <stp>BDP|881429381648398835</stp>
        <tr r="CS577" s="1"/>
      </tp>
      <tp t="s">
        <v>#N/A Requesting Data...4285928173</v>
        <stp/>
        <stp>BDP|353486361297528941</stp>
        <tr r="CS716" s="1"/>
      </tp>
      <tp t="s">
        <v>#N/A Requesting Data...3817476830</v>
        <stp/>
        <stp>BDP|462713252958840648</stp>
        <tr r="CR265" s="1"/>
      </tp>
      <tp t="s">
        <v>#N/A Requesting Data...3789546297</v>
        <stp/>
        <stp>BDP|533981434347408160</stp>
        <tr r="CV751" s="1"/>
      </tp>
      <tp t="s">
        <v>#N/A Requesting Data...4095196959</v>
        <stp/>
        <stp>BDP|632210633148737585</stp>
        <tr r="CU525" s="1"/>
      </tp>
      <tp t="s">
        <v>#N/A Requesting Data...4052203194</v>
        <stp/>
        <stp>BDP|499836413283831689</stp>
        <tr r="CU456" s="1"/>
      </tp>
      <tp t="s">
        <v>#N/A Requesting Data...4016019484</v>
        <stp/>
        <stp>BDP|791424463317859981</stp>
        <tr r="CU105" s="1"/>
      </tp>
      <tp t="s">
        <v>#N/A Requesting Data...3975219200</v>
        <stp/>
        <stp>BDP|259568085602028371</stp>
        <tr r="CV831" s="1"/>
      </tp>
      <tp t="s">
        <v>#N/A N/A</v>
        <stp/>
        <stp>BDP|179948715167498328</stp>
        <tr r="AR1181" s="1"/>
      </tp>
      <tp t="s">
        <v>#N/A N/A</v>
        <stp/>
        <stp>BDP|259623783154646632</stp>
        <tr r="AR19" s="1"/>
      </tp>
      <tp t="s">
        <v>#N/A N/A</v>
        <stp/>
        <stp>BDP|475073496437401274</stp>
        <tr r="AR178" s="1"/>
      </tp>
      <tp t="s">
        <v>#N/A Requesting Data...3811987096</v>
        <stp/>
        <stp>BDP|152128816458057420</stp>
        <tr r="CR171" s="1"/>
      </tp>
      <tp t="s">
        <v>#N/A N/A</v>
        <stp/>
        <stp>BDP|544877643107455720</stp>
        <tr r="AS544" s="1"/>
      </tp>
      <tp t="s">
        <v>#N/A N/A</v>
        <stp/>
        <stp>BDP|970757399870105240</stp>
        <tr r="AQ1100" s="1"/>
      </tp>
      <tp t="s">
        <v>#N/A N/A</v>
        <stp/>
        <stp>BDP|723196599202265649</stp>
        <tr r="AQ986" s="1"/>
      </tp>
      <tp t="s">
        <v>#N/A Requesting Data...3905704674</v>
        <stp/>
        <stp>BDP|255922612037610359</stp>
        <tr r="CW838" s="1"/>
      </tp>
      <tp t="s">
        <v>#N/A Requesting Data...4169904457</v>
        <stp/>
        <stp>BDP|710300487723231432</stp>
        <tr r="CV211" s="1"/>
      </tp>
      <tp t="s">
        <v>#N/A Requesting Data...4268998378</v>
        <stp/>
        <stp>BDP|456424401698231067</stp>
        <tr r="CV428" s="1"/>
      </tp>
      <tp t="s">
        <v>#N/A Requesting Data...4110940114</v>
        <stp/>
        <stp>BDP|912279750349228107</stp>
        <tr r="CS1088" s="1"/>
      </tp>
      <tp t="s">
        <v>#N/A Requesting Data...3840911473</v>
        <stp/>
        <stp>BDP|715266620896591982</stp>
        <tr r="CW1141" s="1"/>
      </tp>
      <tp t="s">
        <v>#N/A Requesting Data...4206255383</v>
        <stp/>
        <stp>BDP|478892373735724549</stp>
        <tr r="CR189" s="1"/>
      </tp>
      <tp t="s">
        <v>#N/A Requesting Data...3977779648</v>
        <stp/>
        <stp>BDP|266567748399281739</stp>
        <tr r="CT990" s="1"/>
      </tp>
      <tp t="s">
        <v>#N/A Requesting Data...3951659305</v>
        <stp/>
        <stp>BDP|703025928575664858</stp>
        <tr r="CV896" s="1"/>
      </tp>
      <tp t="s">
        <v>#N/A Requesting Data...4209497213</v>
        <stp/>
        <stp>BDP|629278353399837146</stp>
        <tr r="CT344" s="1"/>
      </tp>
      <tp t="s">
        <v>#N/A N/A</v>
        <stp/>
        <stp>BDP|225514756408847729</stp>
        <tr r="AQ955" s="1"/>
      </tp>
      <tp t="s">
        <v>#N/A N/A</v>
        <stp/>
        <stp>BDP|384645447758852501</stp>
        <tr r="AQ771" s="1"/>
      </tp>
      <tp t="s">
        <v>#N/A N/A</v>
        <stp/>
        <stp>BDP|954395229196584863</stp>
        <tr r="AQ1015" s="1"/>
      </tp>
      <tp t="s">
        <v>#N/A Requesting Data...4290070092</v>
        <stp/>
        <stp>BDP|367302573153877829</stp>
        <tr r="CV905" s="1"/>
      </tp>
      <tp t="s">
        <v>#N/A Requesting Data...4156765138</v>
        <stp/>
        <stp>BDP|963927989556120896</stp>
        <tr r="CR1122" s="1"/>
      </tp>
      <tp t="s">
        <v>#N/A Requesting Data...4075434020</v>
        <stp/>
        <stp>BDP|601322784355769130</stp>
        <tr r="CW347" s="1"/>
      </tp>
      <tp t="s">
        <v>#N/A N/A</v>
        <stp/>
        <stp>BDP|807872179052615275</stp>
        <tr r="AR226" s="1"/>
      </tp>
      <tp t="s">
        <v>#N/A Requesting Data...4141021080</v>
        <stp/>
        <stp>BDP|370296964438829369</stp>
        <tr r="CV693" s="1"/>
      </tp>
      <tp t="s">
        <v>#N/A Requesting Data...3981665218</v>
        <stp/>
        <stp>BDP|552814703507480032</stp>
        <tr r="CT363" s="1"/>
      </tp>
      <tp t="s">
        <v>#N/A N/A</v>
        <stp/>
        <stp>BDP|508447662654278919</stp>
        <tr r="AS107" s="1"/>
      </tp>
      <tp t="s">
        <v>#N/A Requesting Data...4032295059</v>
        <stp/>
        <stp>BDP|676119644179791357</stp>
        <tr r="CT10" s="1"/>
      </tp>
      <tp t="s">
        <v>#N/A Requesting Data...4176497354</v>
        <stp/>
        <stp>BDP|411356254398482130</stp>
        <tr r="CS526" s="1"/>
      </tp>
      <tp t="s">
        <v>#N/A N/A</v>
        <stp/>
        <stp>BDP|185621381853182218</stp>
        <tr r="AJ1210" s="1"/>
      </tp>
      <tp t="s">
        <v>#N/A Requesting Data...4252029215</v>
        <stp/>
        <stp>BDP|361536500622544865</stp>
        <tr r="CU1145" s="1"/>
      </tp>
      <tp t="s">
        <v>#N/A N/A</v>
        <stp/>
        <stp>BDP|855091689496590015</stp>
        <tr r="AQ1169" s="1"/>
      </tp>
      <tp t="s">
        <v>#N/A Requesting Data...4228293555</v>
        <stp/>
        <stp>BDP|875535990390305242</stp>
        <tr r="CU721" s="1"/>
      </tp>
      <tp t="s">
        <v>#N/A Requesting Data...4276214888</v>
        <stp/>
        <stp>BDP|380742481551954024</stp>
        <tr r="CS116" s="1"/>
      </tp>
      <tp t="s">
        <v>#N/A Requesting Data...4178378015</v>
        <stp/>
        <stp>BDP|259212559948649127</stp>
        <tr r="CU711" s="1"/>
      </tp>
      <tp t="s">
        <v>#N/A Requesting Data...4176481511</v>
        <stp/>
        <stp>BDP|960907478898893877</stp>
        <tr r="CT205" s="1"/>
      </tp>
      <tp t="s">
        <v>#N/A Requesting Data...4146578751</v>
        <stp/>
        <stp>BDP|545462491486984547</stp>
        <tr r="CT572" s="1"/>
      </tp>
      <tp t="s">
        <v>#N/A Requesting Data...4238003620</v>
        <stp/>
        <stp>BDP|343384537887166958</stp>
        <tr r="CV913" s="1"/>
      </tp>
      <tp t="s">
        <v>#N/A N/A</v>
        <stp/>
        <stp>BDP|756684487810239033</stp>
        <tr r="AQ828" s="1"/>
      </tp>
      <tp t="s">
        <v>#N/A Requesting Data...4173661382</v>
        <stp/>
        <stp>BDP|299901597429911750</stp>
        <tr r="CW1190" s="1"/>
      </tp>
      <tp t="s">
        <v>#N/A Requesting Data...4266692123</v>
        <stp/>
        <stp>BDP|125733758908920491</stp>
        <tr r="CU896" s="1"/>
      </tp>
      <tp t="s">
        <v>#N/A Requesting Data...4205768222</v>
        <stp/>
        <stp>BDP|244064979268417136</stp>
        <tr r="CS174" s="1"/>
      </tp>
      <tp t="s">
        <v>#N/A Requesting Data...4184915119</v>
        <stp/>
        <stp>BDP|758587877194355813</stp>
        <tr r="CS44" s="1"/>
      </tp>
      <tp t="s">
        <v>#N/A Requesting Data...4240261679</v>
        <stp/>
        <stp>BDP|505715299985703517</stp>
        <tr r="CU906" s="1"/>
      </tp>
      <tp t="s">
        <v>#N/A Requesting Data...4143217282</v>
        <stp/>
        <stp>BDP|410016444743886926</stp>
        <tr r="CU139" s="1"/>
      </tp>
      <tp t="s">
        <v>#N/A Requesting Data...4281538529</v>
        <stp/>
        <stp>BDP|787415496461891233</stp>
        <tr r="CW378" s="1"/>
      </tp>
      <tp t="s">
        <v>#N/A N/A</v>
        <stp/>
        <stp>BDP|137730019068921096</stp>
        <tr r="AQ373" s="1"/>
      </tp>
      <tp t="s">
        <v>#N/A Requesting Data...4174706085</v>
        <stp/>
        <stp>BDP|442425251548730746</stp>
        <tr r="CV640" s="1"/>
      </tp>
      <tp t="s">
        <v>#N/A N/A</v>
        <stp/>
        <stp>BDP|151869416864036352</stp>
        <tr r="AR888" s="1"/>
      </tp>
      <tp t="s">
        <v>#N/A N/A</v>
        <stp/>
        <stp>BDP|272478760025479945</stp>
        <tr r="AR93" s="1"/>
      </tp>
      <tp t="s">
        <v>#N/A Requesting Data...4204515005</v>
        <stp/>
        <stp>BDP|737319095981027559</stp>
        <tr r="CU465" s="1"/>
      </tp>
      <tp t="s">
        <v>#N/A Requesting Data...4231029075</v>
        <stp/>
        <stp>BDP|567963479894523499</stp>
        <tr r="CS1050" s="1"/>
      </tp>
      <tp t="s">
        <v>#N/A N/A</v>
        <stp/>
        <stp>BDP|235675758468915539</stp>
        <tr r="AQ27" s="1"/>
      </tp>
      <tp t="s">
        <v>#N/A N/A</v>
        <stp/>
        <stp>BDP|990236862162660899</stp>
        <tr r="AQ129" s="1"/>
      </tp>
      <tp t="s">
        <v>#N/A N/A</v>
        <stp/>
        <stp>BDP|345376976443201971</stp>
        <tr r="AS341" s="1"/>
      </tp>
      <tp t="s">
        <v>#N/A Requesting Data...4259872131</v>
        <stp/>
        <stp>BDP|767254837618137750</stp>
        <tr r="CU122" s="1"/>
      </tp>
      <tp t="s">
        <v>#N/A Requesting Data...4233022526</v>
        <stp/>
        <stp>BDP|326238336799234666</stp>
        <tr r="CR72" s="1"/>
      </tp>
      <tp t="s">
        <v>#N/A N/A</v>
        <stp/>
        <stp>BDP|205896530702809710</stp>
        <tr r="AR189" s="1"/>
      </tp>
      <tp t="s">
        <v>#N/A Requesting Data...4284881237</v>
        <stp/>
        <stp>BDP|471906475573451375</stp>
        <tr r="CT310" s="1"/>
      </tp>
      <tp t="s">
        <v>#N/A N/A</v>
        <stp/>
        <stp>BDP|211553225489027013</stp>
        <tr r="AR637" s="1"/>
      </tp>
      <tp t="s">
        <v>#N/A Requesting Data...4267813705</v>
        <stp/>
        <stp>BDP|480670791181938771</stp>
        <tr r="CR50" s="1"/>
      </tp>
      <tp t="s">
        <v>#N/A Requesting Data...4263476254</v>
        <stp/>
        <stp>BDP|269397883416685424</stp>
        <tr r="CT1112" s="1"/>
      </tp>
      <tp t="s">
        <v>#N/A Requesting Data...4277149655</v>
        <stp/>
        <stp>BDP|655865805612803314</stp>
        <tr r="CV472" s="1"/>
      </tp>
      <tp t="s">
        <v>#N/A Requesting Data...4292902797</v>
        <stp/>
        <stp>BDP|835966332221905294</stp>
        <tr r="CT954" s="1"/>
      </tp>
      <tp t="s">
        <v>#N/A Requesting Data...4287925245</v>
        <stp/>
        <stp>BDP|219304179495488822</stp>
        <tr r="CR1082" s="1"/>
      </tp>
      <tp t="s">
        <v>#N/A Requesting Data...4292868538</v>
        <stp/>
        <stp>BDP|527483646291095866</stp>
        <tr r="CU885" s="1"/>
      </tp>
      <tp t="s">
        <v>#N/A Requesting Data...1390611819</v>
        <stp/>
        <stp>BDP|875187757934935937</stp>
        <tr r="CW434" s="1"/>
      </tp>
      <tp t="s">
        <v>#N/A Requesting Data...1349282469</v>
        <stp/>
        <stp>BDP|935401576038731269</stp>
        <tr r="CR1081" s="1"/>
      </tp>
      <tp t="s">
        <v>#N/A Requesting Data...594378805</v>
        <stp/>
        <stp>BDP|319853538543633166</stp>
        <tr r="CU778" s="1"/>
      </tp>
      <tp t="s">
        <v>#N/A Requesting Data...442200649</v>
        <stp/>
        <stp>BDP|972476995426223271</stp>
        <tr r="CW299" s="1"/>
      </tp>
      <tp t="s">
        <v>#N/A N/A</v>
        <stp/>
        <stp>BDP|608562605994381887</stp>
        <tr r="AQ796" s="1"/>
      </tp>
      <tp t="s">
        <v>#N/A Requesting Data...2554788805</v>
        <stp/>
        <stp>BDP|622987051087798277</stp>
        <tr r="CT736" s="1"/>
      </tp>
      <tp t="s">
        <v>#N/A Requesting Data...2331518014</v>
        <stp/>
        <stp>BDP|355016671917279994</stp>
        <tr r="CV806" s="1"/>
      </tp>
      <tp t="s">
        <v>#N/A Requesting Data...2126279547</v>
        <stp/>
        <stp>BDP|280732589325092300</stp>
        <tr r="CU718" s="1"/>
      </tp>
      <tp t="s">
        <v>#N/A Requesting Data...2153443056</v>
        <stp/>
        <stp>BDP|103005525738815358</stp>
        <tr r="CR158" s="1"/>
      </tp>
      <tp t="s">
        <v>#N/A N/A</v>
        <stp/>
        <stp>BDP|501473549559048022</stp>
        <tr r="AQ268" s="1"/>
      </tp>
      <tp t="s">
        <v>#N/A Requesting Data...178882310</v>
        <stp/>
        <stp>BDP|115590415834319978</stp>
        <tr r="CS902" s="1"/>
      </tp>
      <tp t="s">
        <v>#N/A Requesting Data...3820138172</v>
        <stp/>
        <stp>BDP|703449911019973529</stp>
        <tr r="CT1135" s="1"/>
      </tp>
      <tp t="s">
        <v>#N/A N/A</v>
        <stp/>
        <stp>BDP|456516566703917931</stp>
        <tr r="AR1036" s="1"/>
      </tp>
      <tp t="s">
        <v>#N/A N/A</v>
        <stp/>
        <stp>BDP|676852098051737953</stp>
        <tr r="AQ234" s="1"/>
      </tp>
      <tp t="s">
        <v>#N/A Requesting Data...4023974597</v>
        <stp/>
        <stp>BDP|770217718459242360</stp>
        <tr r="CV627" s="1"/>
      </tp>
      <tp t="s">
        <v>#N/A Requesting Data...1018546685</v>
        <stp/>
        <stp>BDP|819323046806517820</stp>
        <tr r="CU376" s="1"/>
      </tp>
      <tp t="s">
        <v>#N/A Requesting Data...2069800188</v>
        <stp/>
        <stp>BDP|838243167258253526</stp>
        <tr r="CU799" s="1"/>
      </tp>
      <tp t="s">
        <v>#N/A Requesting Data...1367324696</v>
        <stp/>
        <stp>BDP|816341174069488482</stp>
        <tr r="CW1033" s="1"/>
      </tp>
      <tp t="s">
        <v>#N/A Requesting Data...3022023865</v>
        <stp/>
        <stp>BDP|209658531209327517</stp>
        <tr r="CR760" s="1"/>
      </tp>
      <tp t="s">
        <v>#N/A Requesting Data...3992151421</v>
        <stp/>
        <stp>BDP|889112441864573891</stp>
        <tr r="CV1117" s="1"/>
      </tp>
      <tp t="s">
        <v>#N/A Requesting Data...2337223058</v>
        <stp/>
        <stp>BDP|438653345949767265</stp>
        <tr r="CV155" s="1"/>
      </tp>
      <tp t="s">
        <v>#N/A N/A</v>
        <stp/>
        <stp>BDP|118002185342490357</stp>
        <tr r="AS480" s="1"/>
      </tp>
      <tp t="s">
        <v>#N/A N/A</v>
        <stp/>
        <stp>BDP|275143897538253967</stp>
        <tr r="AS94" s="1"/>
      </tp>
      <tp t="s">
        <v>#N/A N/A</v>
        <stp/>
        <stp>BDP|147837546700478557</stp>
        <tr r="AR942" s="1"/>
      </tp>
      <tp t="s">
        <v>#N/A N/A</v>
        <stp/>
        <stp>BDP|640751434219610479</stp>
        <tr r="AQ678" s="1"/>
      </tp>
      <tp t="s">
        <v>#N/A N/A</v>
        <stp/>
        <stp>BDP|459114955219191461</stp>
        <tr r="AQ819" s="1"/>
      </tp>
      <tp t="s">
        <v>#N/A Requesting Data...412757542</v>
        <stp/>
        <stp>BDP|360847307478797905</stp>
        <tr r="CT418" s="1"/>
      </tp>
      <tp t="s">
        <v>#N/A N/A</v>
        <stp/>
        <stp>BDP|727019550208127402</stp>
        <tr r="AS335" s="1"/>
      </tp>
      <tp t="s">
        <v>#N/A N/A</v>
        <stp/>
        <stp>BDP|383692039198741445</stp>
        <tr r="AR665" s="1"/>
      </tp>
      <tp t="s">
        <v>#N/A N/A</v>
        <stp/>
        <stp>BDP|718980126086825414</stp>
        <tr r="AS540" s="1"/>
      </tp>
      <tp t="s">
        <v>#N/A N/A</v>
        <stp/>
        <stp>BDP|254089037283508990</stp>
        <tr r="AR855" s="1"/>
      </tp>
      <tp t="s">
        <v>#N/A Requesting Data...909587427</v>
        <stp/>
        <stp>BDP|727395005968877219</stp>
        <tr r="CT333" s="1"/>
      </tp>
      <tp t="s">
        <v>#N/A Requesting Data...1780478899</v>
        <stp/>
        <stp>BDP|360171690302231358</stp>
        <tr r="CT783" s="1"/>
      </tp>
      <tp t="s">
        <v>#N/A Requesting Data...839992774</v>
        <stp/>
        <stp>BDP|303914216259901919</stp>
        <tr r="CV1062" s="1"/>
      </tp>
      <tp t="s">
        <v>#N/A N/A</v>
        <stp/>
        <stp>BDP|316986110631640113</stp>
        <tr r="AR239" s="1"/>
      </tp>
      <tp t="s">
        <v>#N/A N/A</v>
        <stp/>
        <stp>BDP|848618355049466253</stp>
        <tr r="AS972" s="1"/>
      </tp>
      <tp t="s">
        <v>#N/A N/A</v>
        <stp/>
        <stp>BDP|640080287479177954</stp>
        <tr r="AR1068" s="1"/>
      </tp>
      <tp t="s">
        <v>#N/A N/A</v>
        <stp/>
        <stp>BDP|486073979496471900</stp>
        <tr r="AQ478" s="1"/>
      </tp>
      <tp t="s">
        <v>#N/A Requesting Data...1664209046</v>
        <stp/>
        <stp>BDP|958808016943573246</stp>
        <tr r="CW940" s="1"/>
      </tp>
      <tp t="s">
        <v>#N/A Requesting Data...2867850646</v>
        <stp/>
        <stp>BDP|113575588007766269</stp>
        <tr r="CT27" s="1"/>
      </tp>
      <tp t="s">
        <v>#N/A Requesting Data...3054609523</v>
        <stp/>
        <stp>BDP|898922775545750316</stp>
        <tr r="CV708" s="1"/>
      </tp>
      <tp t="s">
        <v>#N/A Requesting Data...1229607034</v>
        <stp/>
        <stp>BDP|843788950098345296</stp>
        <tr r="CS239" s="1"/>
      </tp>
      <tp t="s">
        <v>#N/A N/A</v>
        <stp/>
        <stp>BDP|840213743679460745</stp>
        <tr r="AS545" s="1"/>
      </tp>
      <tp t="s">
        <v>#N/A Requesting Data...1230978142</v>
        <stp/>
        <stp>BDP|943671351739619229</stp>
        <tr r="CT843" s="1"/>
      </tp>
      <tp t="s">
        <v>#N/A Requesting Data...342544472</v>
        <stp/>
        <stp>BDP|504240418889547272</stp>
        <tr r="CU329" s="1"/>
      </tp>
      <tp t="s">
        <v>#N/A Requesting Data...531126081</v>
        <stp/>
        <stp>BDP|708376042838816713</stp>
        <tr r="CW395" s="1"/>
      </tp>
      <tp t="s">
        <v>#N/A Requesting Data...1580745253</v>
        <stp/>
        <stp>BDP|429194082580132152</stp>
        <tr r="CU847" s="1"/>
      </tp>
      <tp t="s">
        <v>#N/A N/A</v>
        <stp/>
        <stp>BDP|736961756102553696</stp>
        <tr r="AS656" s="1"/>
      </tp>
      <tp t="s">
        <v>#N/A N/A</v>
        <stp/>
        <stp>BDP|954745680827796016</stp>
        <tr r="AS1207" s="1"/>
      </tp>
      <tp t="s">
        <v>#N/A N/A</v>
        <stp/>
        <stp>BDP|488494769839753385</stp>
        <tr r="AR54" s="1"/>
      </tp>
      <tp t="s">
        <v>#N/A Requesting Data...3439512590</v>
        <stp/>
        <stp>BDP|927531172602299818</stp>
        <tr r="CV520" s="1"/>
      </tp>
      <tp t="s">
        <v>#N/A Requesting Data...1979857629</v>
        <stp/>
        <stp>BDP|291282317592802912</stp>
        <tr r="CS196" s="1"/>
      </tp>
      <tp t="s">
        <v>#N/A N/A</v>
        <stp/>
        <stp>BDP|188133683065093454</stp>
        <tr r="AR228" s="1"/>
      </tp>
      <tp t="s">
        <v>#N/A N/A</v>
        <stp/>
        <stp>BDP|120921977085958381</stp>
        <tr r="AQ880" s="1"/>
      </tp>
      <tp t="s">
        <v>#N/A N/A</v>
        <stp/>
        <stp>BDP|825827834826049584</stp>
        <tr r="AS1000" s="1"/>
      </tp>
      <tp t="s">
        <v>#N/A N/A</v>
        <stp/>
        <stp>BDP|651755984102138500</stp>
        <tr r="AQ197" s="1"/>
      </tp>
      <tp t="s">
        <v>#N/A Requesting Data...4260404647</v>
        <stp/>
        <stp>BDP|456366414232269836</stp>
        <tr r="CS281" s="1"/>
      </tp>
      <tp t="s">
        <v>#N/A Requesting Data...3491441242</v>
        <stp/>
        <stp>BDP|350094028018488263</stp>
        <tr r="CS1187" s="1"/>
      </tp>
      <tp t="s">
        <v>#N/A Requesting Data...493775543</v>
        <stp/>
        <stp>BDP|242639534189445410</stp>
        <tr r="CW823" s="1"/>
      </tp>
      <tp t="s">
        <v>#N/A Requesting Data...2412978347</v>
        <stp/>
        <stp>BDP|260287009662240815</stp>
        <tr r="CS411" s="1"/>
      </tp>
      <tp t="s">
        <v>#N/A Requesting Data...1645255879</v>
        <stp/>
        <stp>BDP|750692699397541025</stp>
        <tr r="CV744" s="1"/>
      </tp>
      <tp t="s">
        <v>#N/A N/A</v>
        <stp/>
        <stp>BDP|479742301638306738</stp>
        <tr r="AS581" s="1"/>
      </tp>
      <tp t="s">
        <v>#N/A Requesting Data...1708340607</v>
        <stp/>
        <stp>BDP|906928602837049683</stp>
        <tr r="CT766" s="1"/>
      </tp>
      <tp t="s">
        <v>#N/A Requesting Data...4112316584</v>
        <stp/>
        <stp>BDP|496164605539619036</stp>
        <tr r="CT40" s="1"/>
      </tp>
      <tp t="s">
        <v>#N/A Requesting Data...4129335899</v>
        <stp/>
        <stp>BDP|445692495462429606</stp>
        <tr r="CS161" s="1"/>
      </tp>
      <tp t="s">
        <v>#N/A N/A</v>
        <stp/>
        <stp>BDP|283272912629953130</stp>
        <tr r="AQ661" s="1"/>
      </tp>
      <tp t="s">
        <v>#N/A Requesting Data...2931952049</v>
        <stp/>
        <stp>BDP|961995350207553087</stp>
        <tr r="CV133" s="1"/>
      </tp>
      <tp t="s">
        <v>#N/A Requesting Data...3155780835</v>
        <stp/>
        <stp>BDP|220845445633820460</stp>
        <tr r="CV1175" s="1"/>
      </tp>
      <tp t="s">
        <v>#N/A Requesting Data...2893971900</v>
        <stp/>
        <stp>BDP|605399131762660961</stp>
        <tr r="CU216" s="1"/>
      </tp>
      <tp t="s">
        <v>#N/A N/A</v>
        <stp/>
        <stp>BDP|943576404758530615</stp>
        <tr r="AQ420" s="1"/>
      </tp>
      <tp t="s">
        <v>#N/A Requesting Data...3753450576</v>
        <stp/>
        <stp>BDP|611060663908204596</stp>
        <tr r="CU9" s="1"/>
      </tp>
      <tp t="s">
        <v>#N/A N/A</v>
        <stp/>
        <stp>BDP|137436318096385801</stp>
        <tr r="AQ209" s="1"/>
      </tp>
      <tp t="s">
        <v>#N/A Requesting Data...3707651470</v>
        <stp/>
        <stp>BDP|210546208006712801</stp>
        <tr r="CW73" s="1"/>
      </tp>
      <tp t="s">
        <v>#N/A Requesting Data...3569134578</v>
        <stp/>
        <stp>BDP|922211065186061978</stp>
        <tr r="CV359" s="1"/>
      </tp>
      <tp t="s">
        <v>#N/A Requesting Data...3480639780</v>
        <stp/>
        <stp>BDP|790224141905651880</stp>
        <tr r="CV1192" s="1"/>
      </tp>
      <tp t="s">
        <v>#N/A Requesting Data...1322683505</v>
        <stp/>
        <stp>BDP|263977945222844439</stp>
        <tr r="CT1187" s="1"/>
      </tp>
      <tp t="s">
        <v>#N/A N/A</v>
        <stp/>
        <stp>BDP|536591033978357579</stp>
        <tr r="AQ408" s="1"/>
      </tp>
      <tp t="s">
        <v>#N/A Requesting Data...779423668</v>
        <stp/>
        <stp>BDP|860959532665363489</stp>
        <tr r="CV308" s="1"/>
      </tp>
      <tp t="s">
        <v>#N/A N/A</v>
        <stp/>
        <stp>BDP|301492701616736992</stp>
        <tr r="AQ614" s="1"/>
      </tp>
      <tp t="s">
        <v>#N/A Requesting Data...2599764026</v>
        <stp/>
        <stp>BDP|512219062906168918</stp>
        <tr r="CU232" s="1"/>
      </tp>
      <tp t="s">
        <v>#N/A N/A</v>
        <stp/>
        <stp>BDP|873341878999601642</stp>
        <tr r="AQ872" s="1"/>
      </tp>
      <tp t="s">
        <v>#N/A N/A</v>
        <stp/>
        <stp>BDP|725850879936204295</stp>
        <tr r="AS352" s="1"/>
      </tp>
      <tp t="s">
        <v>#N/A N/A</v>
        <stp/>
        <stp>BDP|729312258998653595</stp>
        <tr r="AR1196" s="1"/>
      </tp>
      <tp t="s">
        <v>#N/A Requesting Data...1796777361</v>
        <stp/>
        <stp>BDP|600765250040216934</stp>
        <tr r="CW82" s="1"/>
      </tp>
      <tp t="s">
        <v>#N/A N/A</v>
        <stp/>
        <stp>BDP|626441797203047573</stp>
        <tr r="AS1122" s="1"/>
      </tp>
      <tp t="s">
        <v>#N/A Requesting Data...3149961298</v>
        <stp/>
        <stp>BDP|740888238526751635</stp>
        <tr r="CS287" s="1"/>
      </tp>
      <tp t="s">
        <v>#N/A Requesting Data...1857868991</v>
        <stp/>
        <stp>BDP|820900700183374188</stp>
        <tr r="CU237" s="1"/>
      </tp>
      <tp t="s">
        <v>#N/A N/A</v>
        <stp/>
        <stp>BDP|541403882315160251</stp>
        <tr r="AS834" s="1"/>
      </tp>
      <tp t="s">
        <v>#N/A Requesting Data...2167602083</v>
        <stp/>
        <stp>BDP|331996320417306659</stp>
        <tr r="CW895" s="1"/>
      </tp>
      <tp t="s">
        <v>#N/A N/A</v>
        <stp/>
        <stp>BDP|936209293451443005</stp>
        <tr r="AQ507" s="1"/>
      </tp>
      <tp t="s">
        <v>#N/A Requesting Data...4196806792</v>
        <stp/>
        <stp>BDP|991911162584675127</stp>
        <tr r="CS1181" s="1"/>
      </tp>
      <tp t="s">
        <v>#N/A Requesting Data...3719826321</v>
        <stp/>
        <stp>BDP|483322089702916390</stp>
        <tr r="CW392" s="1"/>
      </tp>
      <tp t="s">
        <v>#N/A Requesting Data...1642482639</v>
        <stp/>
        <stp>BDP|384589725618806509</stp>
        <tr r="CT501" s="1"/>
      </tp>
      <tp t="s">
        <v>#N/A Requesting Data...1157025532</v>
        <stp/>
        <stp>BDP|674418185257145154</stp>
        <tr r="CR402" s="1"/>
      </tp>
      <tp t="s">
        <v>#N/A Requesting Data...2915634334</v>
        <stp/>
        <stp>BDP|131753304455495845</stp>
        <tr r="CT700" s="1"/>
      </tp>
      <tp t="s">
        <v>#N/A Requesting Data...3432351036</v>
        <stp/>
        <stp>BDP|402706818724977856</stp>
        <tr r="CT246" s="1"/>
      </tp>
      <tp t="s">
        <v>#N/A N/A</v>
        <stp/>
        <stp>BDP|283159208163917861</stp>
        <tr r="AS455" s="1"/>
      </tp>
      <tp t="s">
        <v>#N/A Requesting Data...3218744201</v>
        <stp/>
        <stp>BDP|372556196167992180</stp>
        <tr r="CT275" s="1"/>
      </tp>
      <tp t="s">
        <v>#N/A Requesting Data...2687108323</v>
        <stp/>
        <stp>BDP|359906154124101273</stp>
        <tr r="CU788" s="1"/>
      </tp>
      <tp t="s">
        <v>#N/A Requesting Data...3153979204</v>
        <stp/>
        <stp>BDP|562349247319126469</stp>
        <tr r="CR908" s="1"/>
      </tp>
      <tp t="s">
        <v>#N/A Requesting Data...3561314824</v>
        <stp/>
        <stp>BDP|631112784714285725</stp>
        <tr r="CW1062" s="1"/>
      </tp>
    </main>
  </volType>
</volTypes>
</file>

<file path=xl/_rels/workbook.xml.rels><?xml version="1.0" encoding="UTF-8" standalone="yes"?>
<Relationships xmlns="http://schemas.openxmlformats.org/package/2006/relationships"><Relationship Id="rId8" Type="http://schemas.openxmlformats.org/officeDocument/2006/relationships/volatileDependencies" Target="volatileDependencies.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raw.githubusercontent.com/Maksimnoether/Images/20257299893117a95a272a4b46c7f67fb3684aea/SSNC%20US%203.png" TargetMode="External"/><Relationship Id="rId2" Type="http://schemas.openxmlformats.org/officeDocument/2006/relationships/hyperlink" Target="https://raw.githubusercontent.com/Maksimnoether/Images/20257299893117a95a272a4b46c7f67fb3684aea/SSNC%20US%201.PNG" TargetMode="External"/><Relationship Id="rId1" Type="http://schemas.openxmlformats.org/officeDocument/2006/relationships/hyperlink" Target="https://raw.githubusercontent.com/Maksimnoether/Images/20257299893117a95a272a4b46c7f67fb3684aea/SSNC%20US%202.PNG" TargetMode="External"/><Relationship Id="rId5" Type="http://schemas.openxmlformats.org/officeDocument/2006/relationships/printerSettings" Target="../printerSettings/printerSettings1.bin"/><Relationship Id="rId4" Type="http://schemas.openxmlformats.org/officeDocument/2006/relationships/hyperlink" Target="https://raw.githubusercontent.com/Maksimnoether/Images/20257299893117a95a272a4b46c7f67fb3684aea/SHW%20US%201.PNG"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361682-4F82-4F24-8886-3433C9BA721F}">
  <sheetPr filterMode="1">
    <pageSetUpPr fitToPage="1"/>
  </sheetPr>
  <dimension ref="A1:ED1210"/>
  <sheetViews>
    <sheetView tabSelected="1" zoomScale="85" zoomScaleNormal="85" workbookViewId="0">
      <pane xSplit="11" ySplit="2" topLeftCell="L3" activePane="bottomRight" state="frozen"/>
      <selection pane="topRight" activeCell="D1" sqref="D1"/>
      <selection pane="bottomLeft" activeCell="A3" sqref="A3"/>
      <selection pane="bottomRight" activeCell="N359" sqref="N359"/>
    </sheetView>
  </sheetViews>
  <sheetFormatPr baseColWidth="10" defaultRowHeight="16.5" x14ac:dyDescent="0.3"/>
  <cols>
    <col min="1" max="1" width="3.109375" customWidth="1"/>
    <col min="2" max="2" width="3.44140625" customWidth="1"/>
    <col min="3" max="3" width="3.33203125" customWidth="1"/>
    <col min="7" max="7" width="24.5546875" customWidth="1"/>
    <col min="8" max="8" width="16.44140625" bestFit="1" customWidth="1"/>
    <col min="9" max="10" width="16.44140625" hidden="1" customWidth="1"/>
    <col min="11" max="11" width="26.109375" bestFit="1" customWidth="1"/>
    <col min="16" max="17" width="11.5546875" style="21"/>
    <col min="23" max="23" width="11.5546875" customWidth="1"/>
    <col min="26" max="26" width="11.5546875" customWidth="1"/>
    <col min="27" max="27" width="14.44140625" customWidth="1"/>
    <col min="28" max="28" width="14.77734375" customWidth="1"/>
    <col min="29" max="29" width="13.44140625" customWidth="1"/>
    <col min="30" max="30" width="17" customWidth="1"/>
    <col min="31" max="31" width="10.5546875" bestFit="1" customWidth="1"/>
    <col min="32" max="32" width="18.44140625" bestFit="1" customWidth="1"/>
    <col min="33" max="33" width="18.44140625" customWidth="1"/>
    <col min="39" max="39" width="19.109375" bestFit="1" customWidth="1"/>
    <col min="40" max="40" width="22.21875" bestFit="1" customWidth="1"/>
    <col min="41" max="41" width="23.109375" bestFit="1" customWidth="1"/>
    <col min="42" max="42" width="19.109375" bestFit="1" customWidth="1"/>
    <col min="46" max="47" width="11.5546875" customWidth="1"/>
    <col min="49" max="49" width="11.5546875" customWidth="1"/>
    <col min="56" max="56" width="0" hidden="1" customWidth="1"/>
    <col min="58" max="58" width="11.88671875" bestFit="1" customWidth="1"/>
    <col min="70" max="70" width="11.5546875" style="17"/>
    <col min="71" max="71" width="11.44140625" bestFit="1" customWidth="1"/>
    <col min="72" max="72" width="11.77734375" bestFit="1" customWidth="1"/>
    <col min="73" max="73" width="18" bestFit="1" customWidth="1"/>
    <col min="74" max="74" width="18.5546875" bestFit="1" customWidth="1"/>
    <col min="75" max="75" width="19.44140625" bestFit="1" customWidth="1"/>
    <col min="96" max="96" width="30.44140625" bestFit="1" customWidth="1"/>
    <col min="99" max="99" width="11.109375" customWidth="1"/>
  </cols>
  <sheetData>
    <row r="1" spans="1:106" s="74" customFormat="1" ht="17.25" thickBot="1" x14ac:dyDescent="0.35">
      <c r="A1"/>
      <c r="B1"/>
      <c r="C1"/>
      <c r="D1"/>
      <c r="E1"/>
      <c r="F1"/>
      <c r="G1"/>
      <c r="H1"/>
      <c r="I1"/>
      <c r="J1"/>
      <c r="K1" s="28" t="s">
        <v>4770</v>
      </c>
      <c r="L1"/>
      <c r="M1"/>
      <c r="N1" s="20"/>
      <c r="O1"/>
      <c r="P1"/>
      <c r="Q1"/>
      <c r="R1"/>
      <c r="S1"/>
      <c r="T1"/>
      <c r="U1"/>
      <c r="V1"/>
      <c r="W1"/>
      <c r="X1"/>
      <c r="Y1"/>
      <c r="Z1"/>
      <c r="AA1"/>
      <c r="AB1"/>
      <c r="AC1"/>
      <c r="AD1"/>
      <c r="AE1"/>
      <c r="AF1" s="28" t="s">
        <v>3950</v>
      </c>
      <c r="AG1" s="28" t="s">
        <v>3951</v>
      </c>
      <c r="AH1" s="29" t="s">
        <v>3952</v>
      </c>
      <c r="AI1" s="29" t="s">
        <v>3953</v>
      </c>
      <c r="AJ1" s="29" t="s">
        <v>3954</v>
      </c>
      <c r="AK1" s="29" t="s">
        <v>3955</v>
      </c>
      <c r="AL1" s="29" t="s">
        <v>3956</v>
      </c>
      <c r="AM1" t="s">
        <v>4560</v>
      </c>
      <c r="AN1" t="s">
        <v>4558</v>
      </c>
      <c r="AO1" t="s">
        <v>4559</v>
      </c>
      <c r="AP1" t="s">
        <v>4561</v>
      </c>
      <c r="AQ1" s="28" t="s">
        <v>4567</v>
      </c>
      <c r="AR1" s="71"/>
      <c r="AS1" s="71"/>
      <c r="AT1" s="28" t="s">
        <v>3697</v>
      </c>
      <c r="AU1" s="28"/>
      <c r="AV1"/>
      <c r="AW1" s="30" t="s">
        <v>3957</v>
      </c>
      <c r="AX1"/>
      <c r="AY1" s="25" t="s">
        <v>3021</v>
      </c>
      <c r="AZ1"/>
      <c r="BA1" s="30" t="s">
        <v>3958</v>
      </c>
      <c r="BB1"/>
      <c r="BC1" s="30" t="s">
        <v>3965</v>
      </c>
      <c r="BD1" s="24" t="s">
        <v>3966</v>
      </c>
      <c r="BE1" s="24"/>
      <c r="BF1" s="31" t="s">
        <v>3967</v>
      </c>
      <c r="BG1" s="31" t="s">
        <v>3968</v>
      </c>
      <c r="BH1" s="31" t="s">
        <v>3969</v>
      </c>
      <c r="BI1" s="31" t="s">
        <v>3967</v>
      </c>
      <c r="BJ1" s="31" t="s">
        <v>3968</v>
      </c>
      <c r="BK1" s="31" t="s">
        <v>3969</v>
      </c>
      <c r="BL1"/>
      <c r="BM1"/>
      <c r="BN1"/>
      <c r="BO1"/>
      <c r="BP1"/>
      <c r="BQ1"/>
      <c r="BR1" s="17"/>
      <c r="BS1"/>
      <c r="BT1"/>
      <c r="BU1"/>
      <c r="BV1"/>
      <c r="BW1"/>
      <c r="BX1"/>
      <c r="BY1"/>
      <c r="BZ1"/>
      <c r="CA1"/>
      <c r="CB1"/>
      <c r="CC1"/>
      <c r="CD1"/>
      <c r="CE1"/>
      <c r="CF1"/>
      <c r="CG1"/>
      <c r="CH1"/>
      <c r="CI1" s="70"/>
      <c r="CJ1"/>
      <c r="CK1"/>
      <c r="CL1"/>
      <c r="CM1"/>
      <c r="CN1"/>
      <c r="CO1"/>
      <c r="CP1"/>
      <c r="CQ1"/>
      <c r="CR1" t="s">
        <v>4352</v>
      </c>
      <c r="CS1" t="s">
        <v>4353</v>
      </c>
      <c r="CT1" t="s">
        <v>4355</v>
      </c>
      <c r="CU1" t="s">
        <v>4356</v>
      </c>
      <c r="CV1" t="s">
        <v>4357</v>
      </c>
      <c r="CW1" t="s">
        <v>4358</v>
      </c>
      <c r="CX1"/>
      <c r="CY1"/>
      <c r="CZ1"/>
      <c r="DA1"/>
      <c r="DB1"/>
    </row>
    <row r="2" spans="1:106" s="74" customFormat="1" ht="45.75" thickBot="1" x14ac:dyDescent="0.35">
      <c r="A2" t="s">
        <v>4569</v>
      </c>
      <c r="B2" t="s">
        <v>3002</v>
      </c>
      <c r="C2"/>
      <c r="D2" s="1" t="s">
        <v>2254</v>
      </c>
      <c r="E2" s="1" t="s">
        <v>2253</v>
      </c>
      <c r="F2" s="1" t="s">
        <v>2256</v>
      </c>
      <c r="G2" s="1" t="s">
        <v>2257</v>
      </c>
      <c r="H2" s="1" t="s">
        <v>3003</v>
      </c>
      <c r="I2" s="1"/>
      <c r="J2" s="1"/>
      <c r="K2" s="1" t="s">
        <v>2258</v>
      </c>
      <c r="L2" s="1" t="s">
        <v>2112</v>
      </c>
      <c r="M2" s="2" t="s">
        <v>2113</v>
      </c>
      <c r="N2" s="2" t="s">
        <v>2114</v>
      </c>
      <c r="O2" s="2" t="s">
        <v>2115</v>
      </c>
      <c r="P2" s="2" t="s">
        <v>3942</v>
      </c>
      <c r="Q2" s="2" t="s">
        <v>3943</v>
      </c>
      <c r="R2" s="2" t="s">
        <v>2116</v>
      </c>
      <c r="S2" s="3" t="s">
        <v>2117</v>
      </c>
      <c r="T2" s="3" t="s">
        <v>2118</v>
      </c>
      <c r="U2" s="2" t="s">
        <v>2119</v>
      </c>
      <c r="V2" s="4" t="s">
        <v>2120</v>
      </c>
      <c r="W2" s="2" t="s">
        <v>2121</v>
      </c>
      <c r="X2" s="2" t="s">
        <v>2122</v>
      </c>
      <c r="Y2" s="5" t="s">
        <v>3945</v>
      </c>
      <c r="Z2" s="5" t="s">
        <v>3944</v>
      </c>
      <c r="AA2" s="5" t="s">
        <v>2123</v>
      </c>
      <c r="AB2" s="5" t="s">
        <v>2124</v>
      </c>
      <c r="AC2" s="5" t="s">
        <v>3946</v>
      </c>
      <c r="AD2" s="5" t="s">
        <v>4322</v>
      </c>
      <c r="AE2" s="5" t="s">
        <v>4562</v>
      </c>
      <c r="AF2" s="6" t="s">
        <v>2125</v>
      </c>
      <c r="AG2" s="6" t="s">
        <v>3948</v>
      </c>
      <c r="AH2" s="7" t="s">
        <v>2126</v>
      </c>
      <c r="AI2" s="7" t="s">
        <v>2127</v>
      </c>
      <c r="AJ2" s="7" t="s">
        <v>2128</v>
      </c>
      <c r="AK2" s="7" t="s">
        <v>2129</v>
      </c>
      <c r="AL2" s="7" t="s">
        <v>2130</v>
      </c>
      <c r="AM2" s="8" t="s">
        <v>2131</v>
      </c>
      <c r="AN2" s="8" t="s">
        <v>2132</v>
      </c>
      <c r="AO2" s="8" t="s">
        <v>2133</v>
      </c>
      <c r="AP2" s="9" t="s">
        <v>2134</v>
      </c>
      <c r="AQ2" s="8" t="s">
        <v>2995</v>
      </c>
      <c r="AR2" s="8" t="s">
        <v>2996</v>
      </c>
      <c r="AS2" s="9" t="s">
        <v>2997</v>
      </c>
      <c r="AT2" t="s">
        <v>3695</v>
      </c>
      <c r="AU2" t="s">
        <v>3016</v>
      </c>
      <c r="AV2" s="22" t="s">
        <v>3949</v>
      </c>
      <c r="AW2" s="23" t="s">
        <v>3959</v>
      </c>
      <c r="AX2" s="23" t="s">
        <v>3959</v>
      </c>
      <c r="AY2" t="s">
        <v>3960</v>
      </c>
      <c r="AZ2" t="s">
        <v>3961</v>
      </c>
      <c r="BA2" t="s">
        <v>3962</v>
      </c>
      <c r="BB2" t="s">
        <v>3963</v>
      </c>
      <c r="BC2" t="s">
        <v>3964</v>
      </c>
      <c r="BD2"/>
      <c r="BE2"/>
      <c r="BF2" s="32" t="s">
        <v>3971</v>
      </c>
      <c r="BG2" s="32" t="s">
        <v>3971</v>
      </c>
      <c r="BH2" s="32" t="s">
        <v>3971</v>
      </c>
      <c r="BI2" s="32" t="s">
        <v>3970</v>
      </c>
      <c r="BJ2" s="32" t="s">
        <v>3970</v>
      </c>
      <c r="BK2" s="32" t="s">
        <v>3970</v>
      </c>
      <c r="BL2" s="26" t="s">
        <v>3972</v>
      </c>
      <c r="BM2" s="26" t="s">
        <v>3973</v>
      </c>
      <c r="BN2" s="26" t="s">
        <v>3974</v>
      </c>
      <c r="BO2" s="26" t="s">
        <v>3975</v>
      </c>
      <c r="BP2" s="26" t="s">
        <v>3976</v>
      </c>
      <c r="BQ2" s="26" t="s">
        <v>3977</v>
      </c>
      <c r="BR2" s="27" t="s">
        <v>3978</v>
      </c>
      <c r="BS2" s="26" t="s">
        <v>4323</v>
      </c>
      <c r="BT2" s="26" t="s">
        <v>4324</v>
      </c>
      <c r="BU2" s="26" t="s">
        <v>4325</v>
      </c>
      <c r="BV2" s="26" t="s">
        <v>4326</v>
      </c>
      <c r="BW2" s="26" t="s">
        <v>4327</v>
      </c>
      <c r="BX2" s="26" t="s">
        <v>4328</v>
      </c>
      <c r="BY2" s="26" t="s">
        <v>4329</v>
      </c>
      <c r="BZ2" s="26" t="s">
        <v>4330</v>
      </c>
      <c r="CA2" s="26" t="s">
        <v>4331</v>
      </c>
      <c r="CB2" s="26" t="s">
        <v>4337</v>
      </c>
      <c r="CC2" s="26" t="s">
        <v>4338</v>
      </c>
      <c r="CD2" s="26" t="s">
        <v>4332</v>
      </c>
      <c r="CE2" s="26" t="s">
        <v>4333</v>
      </c>
      <c r="CF2" s="26" t="s">
        <v>4334</v>
      </c>
      <c r="CG2" s="26" t="s">
        <v>4336</v>
      </c>
      <c r="CH2" s="26" t="s">
        <v>4335</v>
      </c>
      <c r="CI2" s="26" t="s">
        <v>4396</v>
      </c>
      <c r="CJ2" s="26" t="s">
        <v>4389</v>
      </c>
      <c r="CK2" s="26" t="s">
        <v>4390</v>
      </c>
      <c r="CL2" s="26" t="s">
        <v>4391</v>
      </c>
      <c r="CM2" s="26" t="s">
        <v>4392</v>
      </c>
      <c r="CN2" s="26" t="s">
        <v>4393</v>
      </c>
      <c r="CO2" s="26" t="s">
        <v>4394</v>
      </c>
      <c r="CP2" s="26" t="s">
        <v>4395</v>
      </c>
      <c r="CQ2" s="26" t="s">
        <v>4345</v>
      </c>
      <c r="CR2" s="26" t="s">
        <v>4347</v>
      </c>
      <c r="CS2" s="26" t="s">
        <v>4354</v>
      </c>
      <c r="CT2" s="26" t="s">
        <v>4359</v>
      </c>
      <c r="CU2" s="26" t="s">
        <v>4360</v>
      </c>
      <c r="CV2" s="26" t="s">
        <v>4361</v>
      </c>
      <c r="CW2" s="26" t="s">
        <v>4362</v>
      </c>
      <c r="CX2" s="26" t="s">
        <v>4368</v>
      </c>
      <c r="CY2" s="26" t="s">
        <v>4369</v>
      </c>
      <c r="CZ2" s="26" t="s">
        <v>4384</v>
      </c>
      <c r="DA2" s="26" t="s">
        <v>4385</v>
      </c>
      <c r="DB2"/>
    </row>
    <row r="3" spans="1:106" s="17" customFormat="1" hidden="1" x14ac:dyDescent="0.3">
      <c r="A3" s="17" t="str">
        <f>B3&amp;C3</f>
        <v>1A</v>
      </c>
      <c r="B3" s="17">
        <v>1</v>
      </c>
      <c r="C3" s="17" t="s">
        <v>2999</v>
      </c>
      <c r="D3" s="17">
        <v>1</v>
      </c>
      <c r="E3" s="17">
        <v>1</v>
      </c>
      <c r="F3" s="19">
        <v>0.23</v>
      </c>
      <c r="G3" s="17" t="s">
        <v>2943</v>
      </c>
      <c r="H3" s="17" t="s">
        <v>1459</v>
      </c>
      <c r="I3" s="17">
        <v>1000</v>
      </c>
      <c r="J3" s="17" t="str">
        <f>I3&amp;H3</f>
        <v>1000ASML NA Equity</v>
      </c>
      <c r="K3" s="10" t="str">
        <f>_xll.BDP(H3,$K$1)</f>
        <v>ASML HOLDING NV</v>
      </c>
      <c r="L3" s="11">
        <v>1.1541196351908205</v>
      </c>
      <c r="M3" s="11">
        <v>1.8200539893691037</v>
      </c>
      <c r="N3" s="11">
        <v>0.52280366434649683</v>
      </c>
      <c r="O3" s="11">
        <v>0.80045040634485465</v>
      </c>
      <c r="P3" s="12">
        <v>45.590314055681887</v>
      </c>
      <c r="Q3" s="12">
        <v>39.58201618593354</v>
      </c>
      <c r="R3" s="12">
        <v>49.127002792398585</v>
      </c>
      <c r="S3" s="13">
        <v>33.994517748856893</v>
      </c>
      <c r="T3" s="13">
        <v>35.024606345697904</v>
      </c>
      <c r="U3" s="11">
        <v>-5.6485517207293771E-2</v>
      </c>
      <c r="V3" s="14">
        <v>-0.19257340241796206</v>
      </c>
      <c r="W3" s="11">
        <v>0.34481227236416317</v>
      </c>
      <c r="X3" s="15" t="e">
        <v>#N/A</v>
      </c>
      <c r="Y3" s="14">
        <v>21.257834954762153</v>
      </c>
      <c r="Z3" s="14">
        <v>28.202830752056229</v>
      </c>
      <c r="AA3" s="14">
        <v>3593300000</v>
      </c>
      <c r="AB3" s="14">
        <v>8170400000</v>
      </c>
      <c r="AC3" s="14">
        <v>75700000</v>
      </c>
      <c r="AD3" s="16">
        <v>8586400000</v>
      </c>
      <c r="AE3" s="11">
        <v>8.8162675859498746E-3</v>
      </c>
      <c r="AF3" s="16">
        <f>_xll.BDP($H3,AF$1)/1000000</f>
        <v>224628.62064160002</v>
      </c>
      <c r="AG3" s="16">
        <f>_xll.BDP($H3,AG$1)</f>
        <v>222800.02064159999</v>
      </c>
      <c r="AH3" s="195">
        <f>_xll.BDP($H3,AH$1)</f>
        <v>23.362381184434863</v>
      </c>
      <c r="AI3" s="195">
        <f>_xll.BDP($H3,AI$1)</f>
        <v>25.992209412445462</v>
      </c>
      <c r="AJ3" s="195">
        <f>_xll.BDP($H3,AJ$1)</f>
        <v>3.0271545199932599</v>
      </c>
      <c r="AK3" s="195">
        <f>_xll.BDP($H3,AK$1)</f>
        <v>29.723096301978075</v>
      </c>
      <c r="AL3" s="195">
        <f>_xll.BDP($H3,AL$1)</f>
        <v>21.181586809976576</v>
      </c>
      <c r="AM3" s="17" t="str">
        <f>_xll.BDP($H3,AM$1)</f>
        <v>Technology</v>
      </c>
      <c r="AN3" s="17" t="str">
        <f>_xll.BDP($H3,AN$1)</f>
        <v>Semiconductors</v>
      </c>
      <c r="AO3" s="17" t="str">
        <f>_xll.BDP($H3,AO$1)</f>
        <v>Semiconductor Equipment</v>
      </c>
      <c r="AP3" s="17" t="str">
        <f>_xll.BDP($H3,AP$1)</f>
        <v>NETHERLANDS</v>
      </c>
      <c r="AQ3" s="11">
        <f>_xll.BDP($H3,$AQ$1, "CUST_TRR_START_DT=20030101","CUST_TRR_END_DT=20230630")*0.01</f>
        <v>0.26210129999999998</v>
      </c>
      <c r="AR3" s="11">
        <f>_xll.BDP($H3,$AQ$1, "CUST_TRR_START_DT=20130101","CUST_TRR_END_DT=20230630")*0.01</f>
        <v>0.29706080000000001</v>
      </c>
      <c r="AS3" s="11">
        <f>_xll.BDP($H3,$AQ$1, "CUST_TRR_START_DT=20180101","CUST_TRR_END_DT=20230630")*0.01</f>
        <v>0.33185429999999999</v>
      </c>
      <c r="AT3" s="17" t="str">
        <f>_xll.BDP($H3,AT$2)</f>
        <v>#N/A Field Not Applicable</v>
      </c>
      <c r="AU3" s="17" t="str">
        <f>_xll.BDP($H3,AU$2)</f>
        <v>16/03/1995</v>
      </c>
      <c r="AV3" s="17" t="str">
        <f>IF(AT3=$AT$1,AU3,AT3)</f>
        <v>16/03/1995</v>
      </c>
      <c r="AW3" s="195">
        <f>_xll.BDP($H3,AW$1)</f>
        <v>1.0552764024481187</v>
      </c>
      <c r="AX3" s="195">
        <f>IF(AW3=$AY$1,0,AW3)</f>
        <v>1.0552764024481187</v>
      </c>
      <c r="AY3" s="195">
        <f>IFERROR(IFERROR((BB3/BA3)*AW3,(BD3/AF3)*(BB3/BC3)*100),0)</f>
        <v>0</v>
      </c>
      <c r="AZ3" s="195">
        <f>IFERROR(AY3+AX3,0)</f>
        <v>1.0552764024481187</v>
      </c>
      <c r="BA3" s="195">
        <f>_xll.BDP($H3,BA$1)</f>
        <v>40.482442932687981</v>
      </c>
      <c r="BB3" s="195">
        <f>IFERROR(BC3-BA3,0)</f>
        <v>0</v>
      </c>
      <c r="BC3" s="195" t="str">
        <f>_xll.BDP($H3,BC$1)</f>
        <v>#N/A N/A</v>
      </c>
      <c r="BD3" s="195" t="str">
        <f>_xll.BDP($H3,BD$1)</f>
        <v>#N/A N/A</v>
      </c>
      <c r="BE3" s="195">
        <f>IF(AG3&lt;AF3,AG3,AF3)</f>
        <v>222800.02064159999</v>
      </c>
      <c r="BF3" s="17">
        <f>_xll.BDP($H3,BF$2,BF$1)</f>
        <v>7595.8</v>
      </c>
      <c r="BG3" s="17">
        <f>_xll.BDP($H3,BG$2,BG$1)</f>
        <v>8419.143</v>
      </c>
      <c r="BH3" s="17">
        <f>_xll.BDP($H3,BH$2,BH$1)</f>
        <v>10932.781000000001</v>
      </c>
      <c r="BI3" s="17">
        <f>_xll.BDP($H3,BI$2,BI$1)</f>
        <v>4729.4179999999997</v>
      </c>
      <c r="BJ3" s="17">
        <f>_xll.BDP($H3,BJ$2,BJ$1)</f>
        <v>7117.549</v>
      </c>
      <c r="BK3" s="17">
        <f>_xll.BDP($H3,BK$2,BK$1)</f>
        <v>9764.9380000000001</v>
      </c>
      <c r="BL3" s="15">
        <f>IFERROR(BF3/$BE3,0)</f>
        <v>3.409245644648632E-2</v>
      </c>
      <c r="BM3" s="15">
        <f>IFERROR(BG3/$BE3,0)</f>
        <v>3.7787891472160953E-2</v>
      </c>
      <c r="BN3" s="15">
        <f>IFERROR(BH3/$BE3,0)</f>
        <v>4.9069928128896649E-2</v>
      </c>
      <c r="BO3" s="15">
        <f>IFERROR(BI3/$BE3,0)</f>
        <v>2.1227188338585588E-2</v>
      </c>
      <c r="BP3" s="15">
        <f>IFERROR(BJ3/$BE3,0)</f>
        <v>3.1945908171388433E-2</v>
      </c>
      <c r="BQ3" s="15">
        <f>IFERROR(BK3/$BE3,0)</f>
        <v>4.3828263443961034E-2</v>
      </c>
      <c r="BR3" s="15">
        <f>IF(IF(BN3&gt;BQ3,BN3,BQ3)=0,IF(BM3&gt;BP3,BM3,BP3),IF(BN3&gt;BQ3,BN3,BQ3))</f>
        <v>4.9069928128896649E-2</v>
      </c>
      <c r="BS3" s="17">
        <v>1</v>
      </c>
      <c r="BT3" s="17">
        <v>0</v>
      </c>
      <c r="BU3" s="17">
        <v>1</v>
      </c>
      <c r="BV3" s="17">
        <v>1</v>
      </c>
      <c r="BW3" s="17">
        <v>0</v>
      </c>
      <c r="BX3" s="17">
        <v>0</v>
      </c>
      <c r="BY3" s="17">
        <v>0</v>
      </c>
      <c r="BZ3" s="17">
        <v>0</v>
      </c>
      <c r="CA3" s="17">
        <v>1</v>
      </c>
      <c r="CB3" s="17" t="s">
        <v>4363</v>
      </c>
      <c r="CC3" s="17">
        <v>1</v>
      </c>
      <c r="CD3" s="17">
        <v>1</v>
      </c>
      <c r="CE3" s="17">
        <v>1</v>
      </c>
      <c r="CF3" s="17">
        <v>1</v>
      </c>
      <c r="CG3" s="17">
        <v>1</v>
      </c>
      <c r="CH3" s="17">
        <v>1</v>
      </c>
      <c r="CI3" s="11">
        <f>IF(ISNUMBER(L3),L3,M3)</f>
        <v>1.1541196351908205</v>
      </c>
      <c r="CJ3" s="17">
        <f>IF(AND(M3&lt;0,AA3&gt;0),1,0)</f>
        <v>0</v>
      </c>
      <c r="CK3" s="17">
        <f>IF(AND(CJ3=0,CI3&lt;0.1,CI3&gt;0),1,0)</f>
        <v>0</v>
      </c>
      <c r="CL3" s="17">
        <f>IF(AND(CK3=0,CI3&lt;0.2,CI3&gt;0.1),1,0)</f>
        <v>0</v>
      </c>
      <c r="CM3" s="17">
        <f>IF(AND(CL3=0,CI3&lt;0.3,CI3&gt;0.2),1,0)</f>
        <v>0</v>
      </c>
      <c r="CN3" s="17">
        <f>IF(AND(CM3=0,CI3&lt;0.4,CI3&gt;0.3),1,0)</f>
        <v>0</v>
      </c>
      <c r="CO3" s="17">
        <f>IF(AND(CN3=0,CI3&lt;0.5,CI3&gt;0.4),1,0)</f>
        <v>0</v>
      </c>
      <c r="CP3" s="17">
        <f>IF(AND(CJ3=0,CK3=0,CL3=0,CM3=0,CN3=0,CO3=0),1,0)</f>
        <v>1</v>
      </c>
      <c r="CR3" s="17" t="str">
        <f>_xll.BDP($H3,CR$1)</f>
        <v>Peter T F M Wennink</v>
      </c>
      <c r="CS3" s="17" t="str">
        <f>_xll.BDP($H3,CS$1)</f>
        <v>No</v>
      </c>
      <c r="CT3" s="196">
        <f>_xll.BDP($H3,CT$1)</f>
        <v>7.308419793844223E-3</v>
      </c>
      <c r="CU3" s="13">
        <f>_xll.BDP($H3,CU$1)</f>
        <v>10.25</v>
      </c>
      <c r="CV3" s="13">
        <f>_xll.BDP($H3,CV$1)</f>
        <v>1.3652886280684888E-2</v>
      </c>
      <c r="CW3" s="13">
        <f>_xll.BDP($H3,CW$1)</f>
        <v>-2.6047565118912797</v>
      </c>
    </row>
    <row r="4" spans="1:106" s="17" customFormat="1" hidden="1" x14ac:dyDescent="0.3">
      <c r="A4" s="17" t="str">
        <f>B4&amp;C4</f>
        <v>1A</v>
      </c>
      <c r="B4" s="17">
        <v>1</v>
      </c>
      <c r="C4" s="17" t="s">
        <v>2999</v>
      </c>
      <c r="D4" s="17">
        <v>1</v>
      </c>
      <c r="E4" s="17">
        <v>1</v>
      </c>
      <c r="F4" s="19">
        <v>0.3</v>
      </c>
      <c r="H4" s="17" t="s">
        <v>382</v>
      </c>
      <c r="I4" s="17">
        <v>1001</v>
      </c>
      <c r="J4" s="17" t="str">
        <f>I4&amp;H4</f>
        <v>1001AMZN US Equity</v>
      </c>
      <c r="K4" s="10" t="s">
        <v>1069</v>
      </c>
      <c r="L4" s="11">
        <v>0.20008027874073847</v>
      </c>
      <c r="M4" s="11">
        <v>5.8129766825976148E-2</v>
      </c>
      <c r="N4" s="11">
        <v>0.1634791114202212</v>
      </c>
      <c r="O4" s="11">
        <v>5.302416998212036E-2</v>
      </c>
      <c r="P4" s="12">
        <v>5.8404290739110802</v>
      </c>
      <c r="Q4" s="12">
        <v>5.5796261516086245</v>
      </c>
      <c r="R4" s="12">
        <v>8.7145504726603651</v>
      </c>
      <c r="S4" s="13">
        <v>13.270044274872291</v>
      </c>
      <c r="T4" s="13">
        <v>12.26032767620719</v>
      </c>
      <c r="U4" s="11">
        <v>0.19776308094155515</v>
      </c>
      <c r="V4" s="14">
        <v>1.2313241796602281</v>
      </c>
      <c r="W4" s="11">
        <v>0.353014088989483</v>
      </c>
      <c r="X4" s="15">
        <v>1.9322102171949816E-2</v>
      </c>
      <c r="Y4" s="14">
        <v>21.375246788051886</v>
      </c>
      <c r="Z4" s="14">
        <v>15.033339011583102</v>
      </c>
      <c r="AA4" s="14">
        <v>210701000000</v>
      </c>
      <c r="AB4" s="14">
        <v>230989000000</v>
      </c>
      <c r="AC4" s="14">
        <v>23037000000</v>
      </c>
      <c r="AD4" s="16">
        <v>61841000000</v>
      </c>
      <c r="AE4" s="11">
        <v>0.37251984929092352</v>
      </c>
      <c r="AF4" s="16">
        <v>1448509.0342504398</v>
      </c>
      <c r="AG4" s="16">
        <v>1538456.0342504398</v>
      </c>
      <c r="AH4" s="195">
        <v>20.843745806750395</v>
      </c>
      <c r="AI4" s="195">
        <v>70.179582492786139</v>
      </c>
      <c r="AJ4" s="195">
        <v>0.22238033236880225</v>
      </c>
      <c r="AK4" s="195">
        <v>96.122310926919553</v>
      </c>
      <c r="AL4" s="195">
        <v>8.5873362338847947</v>
      </c>
      <c r="AM4" s="17" t="s">
        <v>543</v>
      </c>
      <c r="AN4" s="17" t="s">
        <v>570</v>
      </c>
      <c r="AO4" s="17" t="s">
        <v>641</v>
      </c>
      <c r="AP4" s="17" t="s">
        <v>574</v>
      </c>
      <c r="AQ4" s="11">
        <f>_xll.BDP($H4,$AQ$1, "CUST_TRR_START_DT=20030101","CUST_TRR_END_DT=20230630")*0.01</f>
        <v>0.27160600000000001</v>
      </c>
      <c r="AR4" s="11">
        <f>_xll.BDP($H4,$AQ$1, "CUST_TRR_START_DT=20130101","CUST_TRR_END_DT=20230630")*0.01</f>
        <v>0.24980899999999998</v>
      </c>
      <c r="AS4" s="11">
        <f>_xll.BDP($H4,$AQ$1, "CUST_TRR_START_DT=20180101","CUST_TRR_END_DT=20230630")*0.01</f>
        <v>0.15705430000000001</v>
      </c>
      <c r="AT4" s="17" t="s">
        <v>3696</v>
      </c>
      <c r="AU4" s="17" t="s">
        <v>3017</v>
      </c>
      <c r="AV4" s="17" t="s">
        <v>3696</v>
      </c>
      <c r="AW4" s="195" t="s">
        <v>3021</v>
      </c>
      <c r="AX4" s="195">
        <v>0</v>
      </c>
      <c r="AY4" s="195">
        <v>0.41421902508912006</v>
      </c>
      <c r="AZ4" s="195">
        <v>0.41421902508912006</v>
      </c>
      <c r="BA4" s="195">
        <v>0</v>
      </c>
      <c r="BB4" s="195">
        <v>79.507899109776559</v>
      </c>
      <c r="BC4" s="195">
        <v>79.507899109776559</v>
      </c>
      <c r="BD4" s="195">
        <v>6000</v>
      </c>
      <c r="BE4" s="195">
        <v>1448509.0342504398</v>
      </c>
      <c r="BF4" s="17">
        <v>32029.888999999999</v>
      </c>
      <c r="BG4" s="17">
        <v>41919.722000000002</v>
      </c>
      <c r="BH4" s="17">
        <v>58062.313000000002</v>
      </c>
      <c r="BI4" s="17">
        <v>29985.282999999999</v>
      </c>
      <c r="BJ4" s="17">
        <v>51272.36</v>
      </c>
      <c r="BK4" s="17">
        <v>71368.120999999999</v>
      </c>
      <c r="BL4" s="15">
        <v>2.2112315658821217E-2</v>
      </c>
      <c r="BM4" s="15">
        <v>2.8939910631411565E-2</v>
      </c>
      <c r="BN4" s="15">
        <v>4.0084191142132235E-2</v>
      </c>
      <c r="BO4" s="15">
        <v>2.0700791152135609E-2</v>
      </c>
      <c r="BP4" s="15">
        <v>3.5396644955363994E-2</v>
      </c>
      <c r="BQ4" s="15">
        <v>4.9270055838437257E-2</v>
      </c>
      <c r="BR4" s="15">
        <f>IF(IF(BN4&gt;BQ4,BN4,BQ4)=0,IF(BM4&gt;BP4,BM4,BP4),IF(BN4&gt;BQ4,BN4,BQ4))</f>
        <v>4.9270055838437257E-2</v>
      </c>
      <c r="BS4" s="17">
        <v>1</v>
      </c>
      <c r="BT4" s="17">
        <v>1</v>
      </c>
      <c r="BU4" s="17">
        <v>1</v>
      </c>
      <c r="BV4" s="17">
        <v>0</v>
      </c>
      <c r="BW4" s="17">
        <v>0</v>
      </c>
      <c r="BX4" s="17">
        <v>0</v>
      </c>
      <c r="BY4" s="17">
        <v>0</v>
      </c>
      <c r="BZ4" s="17">
        <v>0</v>
      </c>
      <c r="CA4" s="17">
        <v>1</v>
      </c>
      <c r="CB4" s="17" t="s">
        <v>4339</v>
      </c>
      <c r="CC4" s="17">
        <v>2</v>
      </c>
      <c r="CD4" s="17">
        <v>1</v>
      </c>
      <c r="CE4" s="17">
        <v>1</v>
      </c>
      <c r="CF4" s="17">
        <v>1</v>
      </c>
      <c r="CG4" s="17">
        <v>1</v>
      </c>
      <c r="CH4" s="17">
        <v>1</v>
      </c>
      <c r="CI4" s="11">
        <f>IF(ISNUMBER(L4),L4,M4)</f>
        <v>0.20008027874073847</v>
      </c>
      <c r="CJ4" s="17">
        <f>IF(AND(M4&lt;0,AA4&gt;0),1,0)</f>
        <v>0</v>
      </c>
      <c r="CK4" s="17">
        <f>IF(AND(CJ4=0,CI4&lt;0.1,CI4&gt;0),1,0)</f>
        <v>0</v>
      </c>
      <c r="CL4" s="17">
        <f>IF(AND(CK4=0,CI4&lt;0.2,CI4&gt;0.1),1,0)</f>
        <v>0</v>
      </c>
      <c r="CM4" s="17">
        <f>IF(AND(CL4=0,CI4&lt;0.3,CI4&gt;0.2),1,0)</f>
        <v>1</v>
      </c>
      <c r="CN4" s="17">
        <f>IF(AND(CM4=0,CI4&lt;0.4,CI4&gt;0.3),1,0)</f>
        <v>0</v>
      </c>
      <c r="CO4" s="17">
        <f>IF(AND(CN4=0,CI4&lt;0.5,CI4&gt;0.4),1,0)</f>
        <v>0</v>
      </c>
      <c r="CP4" s="17">
        <f>IF(AND(CJ4=0,CK4=0,CL4=0,CM4=0,CN4=0,CO4=0),1,0)</f>
        <v>0</v>
      </c>
      <c r="CR4" s="17" t="str">
        <f>_xll.BDP($H4,CR$1)</f>
        <v>Andrew R Jassy "Andy"</v>
      </c>
      <c r="CS4" s="17" t="str">
        <f>_xll.BDP($H4,CS$1)</f>
        <v>No</v>
      </c>
      <c r="CT4" s="196">
        <f>_xll.BDP($H4,CT$1)</f>
        <v>0</v>
      </c>
      <c r="CU4" s="13">
        <f>_xll.BDP($H4,CU$1)</f>
        <v>2.25</v>
      </c>
      <c r="CV4" s="13">
        <f>_xll.BDP($H4,CV$1)</f>
        <v>9.6365679770880277</v>
      </c>
      <c r="CW4" s="13">
        <f>_xll.BDP($H4,CW$1)</f>
        <v>-0.1435813461994645</v>
      </c>
    </row>
    <row r="5" spans="1:106" s="17" customFormat="1" hidden="1" x14ac:dyDescent="0.3">
      <c r="A5" s="17" t="str">
        <f>B5&amp;C5</f>
        <v>1A</v>
      </c>
      <c r="B5" s="17">
        <v>1</v>
      </c>
      <c r="C5" s="17" t="s">
        <v>2999</v>
      </c>
      <c r="D5" s="17">
        <v>1</v>
      </c>
      <c r="E5" s="17">
        <v>1</v>
      </c>
      <c r="F5" s="19">
        <v>0.25</v>
      </c>
      <c r="H5" s="17" t="s">
        <v>25</v>
      </c>
      <c r="I5" s="17">
        <v>1002</v>
      </c>
      <c r="J5" s="17" t="str">
        <f>I5&amp;H5</f>
        <v>1002MSFT US Equity</v>
      </c>
      <c r="K5" s="10" t="s">
        <v>617</v>
      </c>
      <c r="L5" s="11">
        <v>1.8982604425411824</v>
      </c>
      <c r="M5" s="11">
        <v>0.84207067482819487</v>
      </c>
      <c r="N5" s="11">
        <v>0.69419492986209808</v>
      </c>
      <c r="O5" s="11">
        <v>0.51429456084219216</v>
      </c>
      <c r="P5" s="12">
        <v>34.91391125493746</v>
      </c>
      <c r="Q5" s="12">
        <v>28.287730876583282</v>
      </c>
      <c r="R5" s="12">
        <v>38.823923919895911</v>
      </c>
      <c r="S5" s="13">
        <v>48.62449223404797</v>
      </c>
      <c r="T5" s="13">
        <v>50.222966755538778</v>
      </c>
      <c r="U5" s="11">
        <v>-9.2478711964892907E-2</v>
      </c>
      <c r="V5" s="14">
        <v>-0.30231144130193144</v>
      </c>
      <c r="W5" s="11">
        <v>0.50057042157795595</v>
      </c>
      <c r="X5" s="15">
        <v>2.4773102050578418E-2</v>
      </c>
      <c r="Y5" s="14">
        <v>14.008988312414663</v>
      </c>
      <c r="Z5" s="14">
        <v>35.362744376507123</v>
      </c>
      <c r="AA5" s="14">
        <v>106516000000</v>
      </c>
      <c r="AB5" s="14">
        <v>174402000000</v>
      </c>
      <c r="AC5" s="14">
        <v>9611000000</v>
      </c>
      <c r="AD5" s="16">
        <v>87582000000</v>
      </c>
      <c r="AE5" s="11">
        <v>0.10973716060377703</v>
      </c>
      <c r="AF5" s="16">
        <v>2453456.5762788402</v>
      </c>
      <c r="AG5" s="16">
        <v>2421635.5762788402</v>
      </c>
      <c r="AH5" s="195">
        <v>22.753317450707886</v>
      </c>
      <c r="AI5" s="195">
        <v>26.873505012944115</v>
      </c>
      <c r="AJ5" s="195">
        <v>2.4194855463994096</v>
      </c>
      <c r="AK5" s="195">
        <v>33.73168784906435</v>
      </c>
      <c r="AL5" s="195">
        <v>11.900685418562748</v>
      </c>
      <c r="AM5" s="17" t="s">
        <v>506</v>
      </c>
      <c r="AN5" s="17" t="s">
        <v>507</v>
      </c>
      <c r="AO5" s="17" t="s">
        <v>618</v>
      </c>
      <c r="AP5" s="17" t="s">
        <v>574</v>
      </c>
      <c r="AQ5" s="11">
        <f>_xll.BDP($H5,$AQ$1, "CUST_TRR_START_DT=20030101","CUST_TRR_END_DT=20230630")*0.01</f>
        <v>0.1603668</v>
      </c>
      <c r="AR5" s="11">
        <f>_xll.BDP($H5,$AQ$1, "CUST_TRR_START_DT=20130101","CUST_TRR_END_DT=20230630")*0.01</f>
        <v>0.29856660000000002</v>
      </c>
      <c r="AS5" s="11">
        <f>_xll.BDP($H5,$AQ$1, "CUST_TRR_START_DT=20180101","CUST_TRR_END_DT=20230630")*0.01</f>
        <v>0.30108479999999999</v>
      </c>
      <c r="AT5" s="17" t="s">
        <v>3018</v>
      </c>
      <c r="AU5" s="17" t="s">
        <v>3018</v>
      </c>
      <c r="AV5" s="17" t="s">
        <v>3018</v>
      </c>
      <c r="AW5" s="195">
        <v>0.82359354103137805</v>
      </c>
      <c r="AX5" s="195">
        <v>0.82359354103137805</v>
      </c>
      <c r="AY5" s="195">
        <v>0.67302405018597355</v>
      </c>
      <c r="AZ5" s="195">
        <v>1.4966175912173516</v>
      </c>
      <c r="BA5" s="195">
        <v>27.677916762423806</v>
      </c>
      <c r="BB5" s="195">
        <v>22.617835998117684</v>
      </c>
      <c r="BC5" s="195">
        <v>50.29575276054149</v>
      </c>
      <c r="BD5" s="195">
        <v>36767</v>
      </c>
      <c r="BE5" s="195">
        <v>2421635.5762788402</v>
      </c>
      <c r="BF5" s="17">
        <v>82175.98</v>
      </c>
      <c r="BG5" s="17">
        <v>94114.792000000001</v>
      </c>
      <c r="BH5" s="17">
        <v>111350.125</v>
      </c>
      <c r="BI5" s="17">
        <v>65300.183000000005</v>
      </c>
      <c r="BJ5" s="17">
        <v>78156.513999999996</v>
      </c>
      <c r="BK5" s="17">
        <v>89221.653000000006</v>
      </c>
      <c r="BL5" s="15">
        <v>3.3934081909332593E-2</v>
      </c>
      <c r="BM5" s="15">
        <v>3.8864143276512185E-2</v>
      </c>
      <c r="BN5" s="15">
        <v>4.5981371470889945E-2</v>
      </c>
      <c r="BO5" s="15">
        <v>2.6965321966545552E-2</v>
      </c>
      <c r="BP5" s="15">
        <v>3.2274267344592655E-2</v>
      </c>
      <c r="BQ5" s="15">
        <v>3.6843550645675904E-2</v>
      </c>
      <c r="BR5" s="15">
        <f>IF(IF(BN5&gt;BQ5,BN5,BQ5)=0,IF(BM5&gt;BP5,BM5,BP5),IF(BN5&gt;BQ5,BN5,BQ5))</f>
        <v>4.5981371470889945E-2</v>
      </c>
      <c r="BS5" s="17">
        <v>1</v>
      </c>
      <c r="BT5" s="17">
        <v>1</v>
      </c>
      <c r="BU5" s="17">
        <v>0</v>
      </c>
      <c r="BV5" s="17">
        <v>0</v>
      </c>
      <c r="BW5" s="17">
        <v>0</v>
      </c>
      <c r="BX5" s="17">
        <v>0</v>
      </c>
      <c r="BY5" s="17">
        <v>0</v>
      </c>
      <c r="BZ5" s="17">
        <v>0</v>
      </c>
      <c r="CA5" s="17">
        <v>0</v>
      </c>
      <c r="CC5" s="17">
        <v>2</v>
      </c>
      <c r="CD5" s="17">
        <v>1</v>
      </c>
      <c r="CE5" s="17">
        <v>1</v>
      </c>
      <c r="CF5" s="17">
        <v>1</v>
      </c>
      <c r="CG5" s="17">
        <v>1</v>
      </c>
      <c r="CH5" s="17">
        <v>1</v>
      </c>
      <c r="CI5" s="11">
        <f>IF(ISNUMBER(L5),L5,M5)</f>
        <v>1.8982604425411824</v>
      </c>
      <c r="CJ5" s="17">
        <f>IF(AND(M5&lt;0,AA5&gt;0),1,0)</f>
        <v>0</v>
      </c>
      <c r="CK5" s="17">
        <f>IF(AND(CJ5=0,CI5&lt;0.1,CI5&gt;0),1,0)</f>
        <v>0</v>
      </c>
      <c r="CL5" s="17">
        <f>IF(AND(CK5=0,CI5&lt;0.2,CI5&gt;0.1),1,0)</f>
        <v>0</v>
      </c>
      <c r="CM5" s="17">
        <f>IF(AND(CL5=0,CI5&lt;0.3,CI5&gt;0.2),1,0)</f>
        <v>0</v>
      </c>
      <c r="CN5" s="17">
        <f>IF(AND(CM5=0,CI5&lt;0.4,CI5&gt;0.3),1,0)</f>
        <v>0</v>
      </c>
      <c r="CO5" s="17">
        <f>IF(AND(CN5=0,CI5&lt;0.5,CI5&gt;0.4),1,0)</f>
        <v>0</v>
      </c>
      <c r="CP5" s="17">
        <f>IF(AND(CJ5=0,CK5=0,CL5=0,CM5=0,CN5=0,CO5=0),1,0)</f>
        <v>1</v>
      </c>
      <c r="CR5" s="17" t="str">
        <f>_xll.BDP($H5,CR$1)</f>
        <v>Satya Narayana Nadella</v>
      </c>
      <c r="CS5" s="17" t="str">
        <f>_xll.BDP($H5,CS$1)</f>
        <v>No</v>
      </c>
      <c r="CT5" s="196">
        <f>_xll.BDP($H5,CT$1)</f>
        <v>0</v>
      </c>
      <c r="CU5" s="13">
        <f>_xll.BDP($H5,CU$1)</f>
        <v>9.6666698455810547</v>
      </c>
      <c r="CV5" s="13">
        <f>_xll.BDP($H5,CV$1)</f>
        <v>4.8030415831512262E-2</v>
      </c>
      <c r="CW5" s="13">
        <f>_xll.BDP($H5,CW$1)</f>
        <v>-1.2422006064487614</v>
      </c>
    </row>
    <row r="6" spans="1:106" s="17" customFormat="1" hidden="1" x14ac:dyDescent="0.3">
      <c r="A6" s="17" t="str">
        <f>B6&amp;C6</f>
        <v>1A</v>
      </c>
      <c r="B6" s="17">
        <v>1</v>
      </c>
      <c r="C6" s="17" t="s">
        <v>2999</v>
      </c>
      <c r="D6" s="17">
        <v>1</v>
      </c>
      <c r="E6" s="17">
        <v>1</v>
      </c>
      <c r="F6" s="19"/>
      <c r="H6" s="17" t="s">
        <v>443</v>
      </c>
      <c r="I6" s="17">
        <v>1003</v>
      </c>
      <c r="J6" s="17" t="str">
        <f>I6&amp;H6</f>
        <v>1003AAPL US Equity</v>
      </c>
      <c r="K6" s="10" t="s">
        <v>1138</v>
      </c>
      <c r="L6" s="11">
        <v>-1.7003327520822187</v>
      </c>
      <c r="M6" s="11">
        <v>8.5050915046642448</v>
      </c>
      <c r="N6" s="11">
        <v>-1.7003327520822187</v>
      </c>
      <c r="O6" s="11">
        <v>8.5050915046642448</v>
      </c>
      <c r="P6" s="12">
        <v>59.859932473157286</v>
      </c>
      <c r="Q6" s="12">
        <v>50.920842058946846</v>
      </c>
      <c r="R6" s="12">
        <v>160.09325820866525</v>
      </c>
      <c r="S6" s="13">
        <v>31.148850010232955</v>
      </c>
      <c r="T6" s="13">
        <v>33.58650666450265</v>
      </c>
      <c r="U6" s="11">
        <v>-0.1709149409917681</v>
      </c>
      <c r="V6" s="14">
        <v>-0.46195858241164273</v>
      </c>
      <c r="W6" s="11">
        <v>0.1799019812677965</v>
      </c>
      <c r="X6" s="15">
        <v>3.4388726207906298E-2</v>
      </c>
      <c r="Y6" s="14">
        <v>8.9325719698171362</v>
      </c>
      <c r="Z6" s="14">
        <v>16.627318096873388</v>
      </c>
      <c r="AA6" s="14">
        <v>14043000000</v>
      </c>
      <c r="AB6" s="14">
        <v>14043000000</v>
      </c>
      <c r="AC6" s="14">
        <v>10486000000</v>
      </c>
      <c r="AD6" s="16">
        <v>113072000000</v>
      </c>
      <c r="AE6" s="11">
        <v>9.2737370878732142E-2</v>
      </c>
      <c r="AF6" s="16">
        <v>2736146.9423199999</v>
      </c>
      <c r="AG6" s="16">
        <v>2678883.9423199999</v>
      </c>
      <c r="AH6" s="195">
        <v>21.611397035423575</v>
      </c>
      <c r="AI6" s="195">
        <v>23.870439491027035</v>
      </c>
      <c r="AJ6" s="195">
        <v>3.6414014275376334</v>
      </c>
      <c r="AK6" s="195">
        <v>29.41344445493041</v>
      </c>
      <c r="AL6" s="195">
        <v>45.434736249853898</v>
      </c>
      <c r="AM6" s="17" t="s">
        <v>506</v>
      </c>
      <c r="AN6" s="17" t="s">
        <v>629</v>
      </c>
      <c r="AO6" s="17" t="s">
        <v>629</v>
      </c>
      <c r="AP6" s="17" t="s">
        <v>574</v>
      </c>
      <c r="AQ6" s="11">
        <f>_xll.BDP($H6,$AQ$1, "CUST_TRR_START_DT=20030101","CUST_TRR_END_DT=20230630")*0.01</f>
        <v>0.39274310000000001</v>
      </c>
      <c r="AR6" s="11">
        <f>_xll.BDP($H6,$AQ$1, "CUST_TRR_START_DT=20130101","CUST_TRR_END_DT=20230630")*0.01</f>
        <v>0.26605080000000003</v>
      </c>
      <c r="AS6" s="11">
        <f>_xll.BDP($H6,$AQ$1, "CUST_TRR_START_DT=20180101","CUST_TRR_END_DT=20230630")*0.01</f>
        <v>0.33211469999999998</v>
      </c>
      <c r="AT6" s="17" t="s">
        <v>3697</v>
      </c>
      <c r="AU6" s="17" t="s">
        <v>3019</v>
      </c>
      <c r="AV6" s="17" t="s">
        <v>3019</v>
      </c>
      <c r="AW6" s="195">
        <v>0.54869683272881109</v>
      </c>
      <c r="AX6" s="195">
        <v>0.54869683272881109</v>
      </c>
      <c r="AY6" s="195">
        <v>3.3912026009418255</v>
      </c>
      <c r="AZ6" s="195">
        <v>3.9398994336706368</v>
      </c>
      <c r="BA6" s="195">
        <v>14.623174353476347</v>
      </c>
      <c r="BB6" s="195">
        <v>90.378044748153869</v>
      </c>
      <c r="BC6" s="195">
        <v>105.00121910163021</v>
      </c>
      <c r="BD6" s="195">
        <v>104794.3667</v>
      </c>
      <c r="BE6" s="195">
        <v>2678883.9423199999</v>
      </c>
      <c r="BF6" s="17">
        <v>95673.324999999997</v>
      </c>
      <c r="BG6" s="17">
        <v>101180.22</v>
      </c>
      <c r="BH6" s="17">
        <v>106499.22200000001</v>
      </c>
      <c r="BI6" s="17">
        <v>100302.561</v>
      </c>
      <c r="BJ6" s="17">
        <v>106544.053</v>
      </c>
      <c r="BK6" s="17">
        <v>113003.137</v>
      </c>
      <c r="BL6" s="15">
        <v>3.5713874531325837E-2</v>
      </c>
      <c r="BM6" s="15">
        <v>3.7769542159551216E-2</v>
      </c>
      <c r="BN6" s="15">
        <v>3.9755071250965897E-2</v>
      </c>
      <c r="BO6" s="15">
        <v>3.7441921023698678E-2</v>
      </c>
      <c r="BP6" s="15">
        <v>3.9771806205135339E-2</v>
      </c>
      <c r="BQ6" s="15">
        <v>4.2182916256586926E-2</v>
      </c>
      <c r="BR6" s="15">
        <f>IF(IF(BN6&gt;BQ6,BN6,BQ6)=0,IF(BM6&gt;BP6,BM6,BP6),IF(BN6&gt;BQ6,BN6,BQ6))</f>
        <v>4.2182916256586926E-2</v>
      </c>
      <c r="BS6" s="17">
        <v>1</v>
      </c>
      <c r="BT6" s="17">
        <v>1</v>
      </c>
      <c r="BU6" s="17">
        <v>1</v>
      </c>
      <c r="BV6" s="17">
        <v>1</v>
      </c>
      <c r="BW6" s="17">
        <v>0</v>
      </c>
      <c r="BX6" s="17">
        <v>0</v>
      </c>
      <c r="BY6" s="17">
        <v>0</v>
      </c>
      <c r="BZ6" s="17">
        <v>0</v>
      </c>
      <c r="CA6" s="17">
        <v>1</v>
      </c>
      <c r="CB6" s="17" t="s">
        <v>4341</v>
      </c>
      <c r="CC6" s="17">
        <v>1</v>
      </c>
      <c r="CD6" s="17">
        <v>1</v>
      </c>
      <c r="CE6" s="17">
        <v>1</v>
      </c>
      <c r="CF6" s="17">
        <v>1</v>
      </c>
      <c r="CG6" s="17">
        <v>1</v>
      </c>
      <c r="CH6" s="17">
        <v>1</v>
      </c>
      <c r="CI6" s="11">
        <f>IF(ISNUMBER(L6),L6,M6)</f>
        <v>-1.7003327520822187</v>
      </c>
      <c r="CJ6" s="17">
        <f>IF(AND(M6&lt;0,AA6&gt;0),1,0)</f>
        <v>0</v>
      </c>
      <c r="CK6" s="17">
        <f>IF(AND(CJ6=0,CI6&lt;0.1,CI6&gt;0),1,0)</f>
        <v>0</v>
      </c>
      <c r="CL6" s="17">
        <f>IF(AND(CK6=0,CI6&lt;0.2,CI6&gt;0.1),1,0)</f>
        <v>0</v>
      </c>
      <c r="CM6" s="17">
        <f>IF(AND(CL6=0,CI6&lt;0.3,CI6&gt;0.2),1,0)</f>
        <v>0</v>
      </c>
      <c r="CN6" s="17">
        <f>IF(AND(CM6=0,CI6&lt;0.4,CI6&gt;0.3),1,0)</f>
        <v>0</v>
      </c>
      <c r="CO6" s="17">
        <f>IF(AND(CN6=0,CI6&lt;0.5,CI6&gt;0.4),1,0)</f>
        <v>0</v>
      </c>
      <c r="CP6" s="17">
        <f>IF(AND(CJ6=0,CK6=0,CL6=0,CM6=0,CN6=0,CO6=0),1,0)</f>
        <v>1</v>
      </c>
      <c r="CR6" s="17" t="str">
        <f>_xll.BDP($H6,CR$1)</f>
        <v>Timothy Donald Cook "Tim"</v>
      </c>
      <c r="CS6" s="17" t="str">
        <f>_xll.BDP($H6,CS$1)</f>
        <v>No</v>
      </c>
      <c r="CT6" s="196">
        <f>_xll.BDP($H6,CT$1)</f>
        <v>0</v>
      </c>
      <c r="CU6" s="13">
        <f>_xll.BDP($H6,CU$1)</f>
        <v>12.75</v>
      </c>
      <c r="CV6" s="13">
        <f>_xll.BDP($H6,CV$1)</f>
        <v>6.2774361129393635E-2</v>
      </c>
      <c r="CW6" s="13">
        <f>_xll.BDP($H6,CW$1)</f>
        <v>-2.5752185788986539</v>
      </c>
    </row>
    <row r="7" spans="1:106" s="17" customFormat="1" hidden="1" x14ac:dyDescent="0.3">
      <c r="A7" s="17" t="str">
        <f>B7&amp;C7</f>
        <v>1A</v>
      </c>
      <c r="B7" s="17">
        <v>1</v>
      </c>
      <c r="C7" s="17" t="s">
        <v>2999</v>
      </c>
      <c r="D7" s="17">
        <v>1</v>
      </c>
      <c r="E7" s="17">
        <v>1</v>
      </c>
      <c r="F7" s="19">
        <v>0.3</v>
      </c>
      <c r="H7" s="17" t="s">
        <v>29</v>
      </c>
      <c r="I7" s="17">
        <v>1004</v>
      </c>
      <c r="J7" s="17" t="str">
        <f>I7&amp;H7</f>
        <v>1004MA US Equity</v>
      </c>
      <c r="K7" s="10" t="s">
        <v>622</v>
      </c>
      <c r="L7" s="11">
        <v>4.7305382295604614</v>
      </c>
      <c r="M7" s="11">
        <v>2.0331730769230769</v>
      </c>
      <c r="N7" s="11">
        <v>1.2428990195904333</v>
      </c>
      <c r="O7" s="11">
        <v>0.92188635372765582</v>
      </c>
      <c r="P7" s="12">
        <v>63.036724864539437</v>
      </c>
      <c r="Q7" s="12">
        <v>50.704961107425575</v>
      </c>
      <c r="R7" s="12">
        <v>175.24625267665951</v>
      </c>
      <c r="S7" s="13">
        <v>59.509731473702359</v>
      </c>
      <c r="T7" s="13">
        <v>61.04240679947835</v>
      </c>
      <c r="U7" s="11">
        <v>0.28976929196499601</v>
      </c>
      <c r="V7" s="14">
        <v>0.65794797687861273</v>
      </c>
      <c r="W7" s="11">
        <v>0.14303661162957645</v>
      </c>
      <c r="X7" s="15">
        <v>3.3482714468629965E-2</v>
      </c>
      <c r="Y7" s="14">
        <v>11.37221746986989</v>
      </c>
      <c r="Z7" s="14">
        <v>19.060009300870551</v>
      </c>
      <c r="AA7" s="14">
        <v>6240000000</v>
      </c>
      <c r="AB7" s="14">
        <v>13762000000</v>
      </c>
      <c r="AC7" s="14">
        <v>363000000</v>
      </c>
      <c r="AD7" s="16">
        <v>11573000000</v>
      </c>
      <c r="AE7" s="11">
        <v>3.1366110775079926E-2</v>
      </c>
      <c r="AF7" s="16">
        <v>390367.99582832999</v>
      </c>
      <c r="AG7" s="16">
        <v>399548.99582832999</v>
      </c>
      <c r="AH7" s="195">
        <v>27.952217421878409</v>
      </c>
      <c r="AI7" s="195">
        <v>29.504430352114163</v>
      </c>
      <c r="AJ7" s="195">
        <v>2.8095477068132459</v>
      </c>
      <c r="AK7" s="195">
        <v>36.79122523000121</v>
      </c>
      <c r="AL7" s="195">
        <v>70.983707793923315</v>
      </c>
      <c r="AM7" s="17" t="s">
        <v>502</v>
      </c>
      <c r="AN7" s="17" t="s">
        <v>528</v>
      </c>
      <c r="AO7" s="17" t="s">
        <v>623</v>
      </c>
      <c r="AP7" s="17" t="s">
        <v>574</v>
      </c>
      <c r="AQ7" s="11" t="e">
        <f>_xll.BDP($H7,$AQ$1, "CUST_TRR_START_DT=20030101","CUST_TRR_END_DT=20230630")*0.01</f>
        <v>#VALUE!</v>
      </c>
      <c r="AR7" s="11">
        <f>_xll.BDP($H7,$AQ$1, "CUST_TRR_START_DT=20130101","CUST_TRR_END_DT=20230630")*0.01</f>
        <v>0.22635660000000002</v>
      </c>
      <c r="AS7" s="11">
        <f>_xll.BDP($H7,$AQ$1, "CUST_TRR_START_DT=20180101","CUST_TRR_END_DT=20230630")*0.01</f>
        <v>0.19630060000000002</v>
      </c>
      <c r="AT7" s="17" t="s">
        <v>3698</v>
      </c>
      <c r="AU7" s="17" t="s">
        <v>3020</v>
      </c>
      <c r="AV7" s="17" t="s">
        <v>3698</v>
      </c>
      <c r="AW7" s="195">
        <v>0.55029927867102013</v>
      </c>
      <c r="AX7" s="195">
        <v>0.55029927867102013</v>
      </c>
      <c r="AY7" s="195">
        <v>2.5051196274971343</v>
      </c>
      <c r="AZ7" s="195">
        <v>3.0554189061681543</v>
      </c>
      <c r="BA7" s="195">
        <v>18.398917142028427</v>
      </c>
      <c r="BB7" s="195">
        <v>83.757130426375326</v>
      </c>
      <c r="BC7" s="195">
        <v>102.15604756840375</v>
      </c>
      <c r="BD7" s="195">
        <v>10566</v>
      </c>
      <c r="BE7" s="195">
        <v>390367.99582832999</v>
      </c>
      <c r="BF7" s="17">
        <v>11486.105</v>
      </c>
      <c r="BG7" s="17">
        <v>13444.053</v>
      </c>
      <c r="BH7" s="17">
        <v>15543.880000000001</v>
      </c>
      <c r="BI7" s="17">
        <v>10869.593000000001</v>
      </c>
      <c r="BJ7" s="17">
        <v>13062.287</v>
      </c>
      <c r="BK7" s="17">
        <v>14608.402</v>
      </c>
      <c r="BL7" s="15">
        <v>2.9423787612576677E-2</v>
      </c>
      <c r="BM7" s="15">
        <v>3.4439434440502181E-2</v>
      </c>
      <c r="BN7" s="15">
        <v>3.9818530632915024E-2</v>
      </c>
      <c r="BO7" s="15">
        <v>2.7844477816209252E-2</v>
      </c>
      <c r="BP7" s="15">
        <v>3.3461470047724741E-2</v>
      </c>
      <c r="BQ7" s="15">
        <v>3.7422130287607533E-2</v>
      </c>
      <c r="BR7" s="15">
        <f>IF(IF(BN7&gt;BQ7,BN7,BQ7)=0,IF(BM7&gt;BP7,BM7,BP7),IF(BN7&gt;BQ7,BN7,BQ7))</f>
        <v>3.9818530632915024E-2</v>
      </c>
      <c r="BS7" s="17">
        <v>0</v>
      </c>
      <c r="BT7" s="17">
        <v>1</v>
      </c>
      <c r="BU7" s="17">
        <v>0</v>
      </c>
      <c r="BV7" s="17">
        <v>0</v>
      </c>
      <c r="BW7" s="17">
        <v>0</v>
      </c>
      <c r="BX7" s="17">
        <v>0</v>
      </c>
      <c r="BY7" s="17">
        <v>0</v>
      </c>
      <c r="BZ7" s="17">
        <v>0</v>
      </c>
      <c r="CA7" s="17">
        <v>0</v>
      </c>
      <c r="CD7" s="17">
        <v>1</v>
      </c>
      <c r="CE7" s="17">
        <v>1</v>
      </c>
      <c r="CF7" s="17">
        <v>1</v>
      </c>
      <c r="CG7" s="17">
        <v>1</v>
      </c>
      <c r="CH7" s="17">
        <v>0</v>
      </c>
      <c r="CI7" s="11">
        <f>IF(ISNUMBER(L7),L7,M7)</f>
        <v>4.7305382295604614</v>
      </c>
      <c r="CJ7" s="17">
        <f>IF(AND(M7&lt;0,AA7&gt;0),1,0)</f>
        <v>0</v>
      </c>
      <c r="CK7" s="17">
        <f>IF(AND(CJ7=0,CI7&lt;0.1,CI7&gt;0),1,0)</f>
        <v>0</v>
      </c>
      <c r="CL7" s="17">
        <f>IF(AND(CK7=0,CI7&lt;0.2,CI7&gt;0.1),1,0)</f>
        <v>0</v>
      </c>
      <c r="CM7" s="17">
        <f>IF(AND(CL7=0,CI7&lt;0.3,CI7&gt;0.2),1,0)</f>
        <v>0</v>
      </c>
      <c r="CN7" s="17">
        <f>IF(AND(CM7=0,CI7&lt;0.4,CI7&gt;0.3),1,0)</f>
        <v>0</v>
      </c>
      <c r="CO7" s="17">
        <f>IF(AND(CN7=0,CI7&lt;0.5,CI7&gt;0.4),1,0)</f>
        <v>0</v>
      </c>
      <c r="CP7" s="17">
        <f>IF(AND(CJ7=0,CK7=0,CL7=0,CM7=0,CN7=0,CO7=0),1,0)</f>
        <v>1</v>
      </c>
      <c r="CR7" s="17" t="str">
        <f>_xll.BDP($H7,CR$1)</f>
        <v>Michael Miebach</v>
      </c>
      <c r="CS7" s="17" t="str">
        <f>_xll.BDP($H7,CS$1)</f>
        <v>No</v>
      </c>
      <c r="CT7" s="196">
        <f>_xll.BDP($H7,CT$1)</f>
        <v>0</v>
      </c>
      <c r="CU7" s="13">
        <f>_xll.BDP($H7,CU$1)</f>
        <v>2.75</v>
      </c>
      <c r="CV7" s="13">
        <f>_xll.BDP($H7,CV$1)</f>
        <v>8.2035016926282858E-2</v>
      </c>
      <c r="CW7" s="13">
        <f>_xll.BDP($H7,CW$1)</f>
        <v>-1.4016373183521527</v>
      </c>
    </row>
    <row r="8" spans="1:106" s="17" customFormat="1" hidden="1" x14ac:dyDescent="0.3">
      <c r="A8" s="17" t="str">
        <f>B8&amp;C8</f>
        <v>1A</v>
      </c>
      <c r="B8" s="17">
        <v>1</v>
      </c>
      <c r="C8" s="17" t="s">
        <v>2999</v>
      </c>
      <c r="D8" s="17">
        <v>1</v>
      </c>
      <c r="E8" s="17">
        <v>1</v>
      </c>
      <c r="F8" s="19">
        <v>0.25</v>
      </c>
      <c r="G8" s="17" t="s">
        <v>2860</v>
      </c>
      <c r="H8" s="17" t="s">
        <v>2032</v>
      </c>
      <c r="I8" s="17">
        <v>1005</v>
      </c>
      <c r="J8" s="17" t="str">
        <f>I8&amp;H8</f>
        <v>1005DSV DC Equity</v>
      </c>
      <c r="K8" s="10" t="s">
        <v>2033</v>
      </c>
      <c r="L8" s="11">
        <v>0.72790086208212001</v>
      </c>
      <c r="M8" s="11">
        <v>1.0341204104339226</v>
      </c>
      <c r="N8" s="11">
        <v>0.18287885960618402</v>
      </c>
      <c r="O8" s="11">
        <v>0.24955250596658712</v>
      </c>
      <c r="P8" s="12">
        <v>18.105233598932919</v>
      </c>
      <c r="Q8" s="12">
        <v>13.71653308811555</v>
      </c>
      <c r="R8" s="12">
        <v>19.907504022295974</v>
      </c>
      <c r="S8" s="13">
        <v>10.813955091011898</v>
      </c>
      <c r="T8" s="13">
        <v>12.800373411410265</v>
      </c>
      <c r="U8" s="11">
        <v>0.39105877975201669</v>
      </c>
      <c r="V8" s="14">
        <v>1.1378523645644021</v>
      </c>
      <c r="W8" s="11">
        <v>0.46400950244159955</v>
      </c>
      <c r="X8" s="15">
        <v>2.9124977723465464E-2</v>
      </c>
      <c r="Y8" s="14">
        <v>24.445540329835588</v>
      </c>
      <c r="Z8" s="14">
        <v>28.502652843051468</v>
      </c>
      <c r="AA8" s="14">
        <v>24267000000</v>
      </c>
      <c r="AB8" s="14">
        <v>100560000000</v>
      </c>
      <c r="AC8" s="14">
        <v>232000000</v>
      </c>
      <c r="AD8" s="16">
        <v>25260000000</v>
      </c>
      <c r="AE8" s="11">
        <v>9.1844813935075213E-3</v>
      </c>
      <c r="AF8" s="16">
        <v>288423</v>
      </c>
      <c r="AG8" s="16">
        <v>318085</v>
      </c>
      <c r="AH8" s="195">
        <v>12.35185616651134</v>
      </c>
      <c r="AI8" s="195">
        <v>15.498952394874044</v>
      </c>
      <c r="AJ8" s="195">
        <v>8.1027961712936456</v>
      </c>
      <c r="AK8" s="195">
        <v>19.833766531207214</v>
      </c>
      <c r="AL8" s="195">
        <v>4.0167372431506854</v>
      </c>
      <c r="AM8" s="17" t="s">
        <v>498</v>
      </c>
      <c r="AN8" s="17" t="s">
        <v>516</v>
      </c>
      <c r="AO8" s="17" t="s">
        <v>714</v>
      </c>
      <c r="AP8" s="17" t="s">
        <v>2141</v>
      </c>
      <c r="AQ8" s="11">
        <f>_xll.BDP($H8,$AQ$1, "CUST_TRR_START_DT=20030101","CUST_TRR_END_DT=20230630")*0.01</f>
        <v>0.24765119999999999</v>
      </c>
      <c r="AR8" s="11">
        <f>_xll.BDP($H8,$AQ$1, "CUST_TRR_START_DT=20130101","CUST_TRR_END_DT=20230630")*0.01</f>
        <v>0.25059570000000003</v>
      </c>
      <c r="AS8" s="11">
        <f>_xll.BDP($H8,$AQ$1, "CUST_TRR_START_DT=20180101","CUST_TRR_END_DT=20230630")*0.01</f>
        <v>0.22191350000000001</v>
      </c>
      <c r="AT8" s="17" t="s">
        <v>3697</v>
      </c>
      <c r="AU8" s="17" t="s">
        <v>3021</v>
      </c>
      <c r="AV8" s="17" t="s">
        <v>3021</v>
      </c>
      <c r="AW8" s="195">
        <v>0.49354593773728167</v>
      </c>
      <c r="AX8" s="195">
        <v>0.49354593773728167</v>
      </c>
      <c r="AY8" s="195">
        <v>7.0914799071693402</v>
      </c>
      <c r="AZ8" s="195">
        <v>7.5850258449066219</v>
      </c>
      <c r="BA8" s="195">
        <v>7.4767634477966594</v>
      </c>
      <c r="BB8" s="195">
        <v>107.42934690900411</v>
      </c>
      <c r="BC8" s="195">
        <v>114.90611035680077</v>
      </c>
      <c r="BD8" s="195">
        <v>21065.713500000002</v>
      </c>
      <c r="BE8" s="195">
        <v>288423</v>
      </c>
      <c r="BF8" s="17">
        <v>12730.188</v>
      </c>
      <c r="BG8" s="17">
        <v>12485.059000000001</v>
      </c>
      <c r="BH8" s="17">
        <v>13224.875</v>
      </c>
      <c r="BI8" s="17">
        <v>16417.351999999999</v>
      </c>
      <c r="BJ8" s="17">
        <v>15225.213</v>
      </c>
      <c r="BK8" s="17">
        <v>16354.175999999999</v>
      </c>
      <c r="BL8" s="15">
        <v>4.4137215131941625E-2</v>
      </c>
      <c r="BM8" s="15">
        <v>4.3287321052759321E-2</v>
      </c>
      <c r="BN8" s="15">
        <v>4.585235920852359E-2</v>
      </c>
      <c r="BO8" s="15">
        <v>5.6921091591169912E-2</v>
      </c>
      <c r="BP8" s="15">
        <v>5.2787790848857409E-2</v>
      </c>
      <c r="BQ8" s="15">
        <v>5.6702052194173139E-2</v>
      </c>
      <c r="BR8" s="15">
        <f>IF(IF(BN8&gt;BQ8,BN8,BQ8)=0,IF(BM8&gt;BP8,BM8,BP8),IF(BN8&gt;BQ8,BN8,BQ8))</f>
        <v>5.6702052194173139E-2</v>
      </c>
      <c r="BS8" s="17">
        <v>1</v>
      </c>
      <c r="BT8" s="17">
        <v>1</v>
      </c>
      <c r="BU8" s="17">
        <v>0</v>
      </c>
      <c r="BV8" s="17">
        <v>0</v>
      </c>
      <c r="BW8" s="17">
        <v>0</v>
      </c>
      <c r="BX8" s="17">
        <v>0</v>
      </c>
      <c r="BY8" s="17">
        <v>0</v>
      </c>
      <c r="BZ8" s="17">
        <v>0</v>
      </c>
      <c r="CA8" s="17">
        <v>1</v>
      </c>
      <c r="CB8" s="17" t="s">
        <v>4340</v>
      </c>
      <c r="CC8" s="17">
        <v>3</v>
      </c>
      <c r="CI8" s="11">
        <f>IF(ISNUMBER(L8),L8,M8)</f>
        <v>0.72790086208212001</v>
      </c>
      <c r="CJ8" s="17">
        <f>IF(AND(M8&lt;0,AA8&gt;0),1,0)</f>
        <v>0</v>
      </c>
      <c r="CK8" s="17">
        <f>IF(AND(CJ8=0,CI8&lt;0.1,CI8&gt;0),1,0)</f>
        <v>0</v>
      </c>
      <c r="CL8" s="17">
        <f>IF(AND(CK8=0,CI8&lt;0.2,CI8&gt;0.1),1,0)</f>
        <v>0</v>
      </c>
      <c r="CM8" s="17">
        <f>IF(AND(CL8=0,CI8&lt;0.3,CI8&gt;0.2),1,0)</f>
        <v>0</v>
      </c>
      <c r="CN8" s="17">
        <f>IF(AND(CM8=0,CI8&lt;0.4,CI8&gt;0.3),1,0)</f>
        <v>0</v>
      </c>
      <c r="CO8" s="17">
        <f>IF(AND(CN8=0,CI8&lt;0.5,CI8&gt;0.4),1,0)</f>
        <v>0</v>
      </c>
      <c r="CP8" s="17">
        <f>IF(AND(CJ8=0,CK8=0,CL8=0,CM8=0,CN8=0,CO8=0),1,0)</f>
        <v>1</v>
      </c>
      <c r="CR8" s="17" t="str">
        <f>_xll.BDP($H8,CR$1)</f>
        <v>Jens Bjorn Andersen</v>
      </c>
      <c r="CS8" s="17" t="str">
        <f>_xll.BDP($H8,CS$1)</f>
        <v>No</v>
      </c>
      <c r="CT8" s="196">
        <f>_xll.BDP($H8,CT$1)</f>
        <v>2.1367499604821205E-2</v>
      </c>
      <c r="CU8" s="13">
        <f>_xll.BDP($H8,CU$1)</f>
        <v>15.16670036315918</v>
      </c>
      <c r="CV8" s="13">
        <f>_xll.BDP($H8,CV$1)</f>
        <v>0</v>
      </c>
      <c r="CW8" s="13">
        <f>_xll.BDP($H8,CW$1)</f>
        <v>0</v>
      </c>
    </row>
    <row r="9" spans="1:106" s="17" customFormat="1" hidden="1" x14ac:dyDescent="0.3">
      <c r="A9" s="17" t="str">
        <f>B9&amp;C9</f>
        <v>1A</v>
      </c>
      <c r="B9" s="17">
        <v>1</v>
      </c>
      <c r="C9" s="17" t="s">
        <v>2999</v>
      </c>
      <c r="D9" s="17">
        <v>1</v>
      </c>
      <c r="E9" s="17">
        <v>1</v>
      </c>
      <c r="F9" s="19">
        <v>0.2</v>
      </c>
      <c r="H9" s="17" t="s">
        <v>80</v>
      </c>
      <c r="I9" s="17">
        <v>1006</v>
      </c>
      <c r="J9" s="17" t="str">
        <f>I9&amp;H9</f>
        <v>1006BRK/A US Equity</v>
      </c>
      <c r="K9" s="10" t="s">
        <v>699</v>
      </c>
      <c r="L9" s="11">
        <v>0.88338008846992278</v>
      </c>
      <c r="M9" s="11">
        <v>1.0097346164596896</v>
      </c>
      <c r="N9" s="11">
        <v>0.29701572012883332</v>
      </c>
      <c r="O9" s="11">
        <v>0.33981123604782582</v>
      </c>
      <c r="P9" s="12">
        <v>15.422764080158633</v>
      </c>
      <c r="Q9" s="12">
        <v>12.489788230853337</v>
      </c>
      <c r="R9" s="12">
        <v>17.35909668448685</v>
      </c>
      <c r="S9" s="13">
        <v>17.528446135415795</v>
      </c>
      <c r="T9" s="13">
        <v>17.299118530371913</v>
      </c>
      <c r="U9" s="11">
        <v>-0.44498911815175995</v>
      </c>
      <c r="V9" s="14">
        <v>-3.4814623803793481</v>
      </c>
      <c r="W9" s="11">
        <v>0.52973819405840972</v>
      </c>
      <c r="X9" s="15">
        <v>3.7479955643134659E-2</v>
      </c>
      <c r="Y9" s="14">
        <v>14.663179278061673</v>
      </c>
      <c r="Z9" s="14">
        <v>15.64969118489512</v>
      </c>
      <c r="AA9" s="14">
        <v>39625000000</v>
      </c>
      <c r="AB9" s="14">
        <v>117744000000</v>
      </c>
      <c r="AC9" s="14" t="e">
        <v>#N/A</v>
      </c>
      <c r="AD9" s="16">
        <v>42990000000</v>
      </c>
      <c r="AE9" s="11">
        <v>0</v>
      </c>
      <c r="AF9" s="16">
        <v>803078.26878647995</v>
      </c>
      <c r="AG9" s="16">
        <v>389671.26878647995</v>
      </c>
      <c r="AH9" s="195">
        <v>7.2783056001408921</v>
      </c>
      <c r="AI9" s="195">
        <v>9.2987577103075854</v>
      </c>
      <c r="AJ9" s="195">
        <v>3.1804559066340325</v>
      </c>
      <c r="AK9" s="195">
        <v>24.730872441275064</v>
      </c>
      <c r="AL9" s="195">
        <v>1.5001383438633926</v>
      </c>
      <c r="AM9" s="17" t="s">
        <v>502</v>
      </c>
      <c r="AN9" s="17" t="s">
        <v>503</v>
      </c>
      <c r="AO9" s="17" t="s">
        <v>504</v>
      </c>
      <c r="AP9" s="17" t="s">
        <v>574</v>
      </c>
      <c r="AQ9" s="11">
        <f>_xll.BDP($H9,$AQ$1, "CUST_TRR_START_DT=20030101","CUST_TRR_END_DT=20230630")*0.01</f>
        <v>0.10043290000000001</v>
      </c>
      <c r="AR9" s="11">
        <f>_xll.BDP($H9,$AQ$1, "CUST_TRR_START_DT=20130101","CUST_TRR_END_DT=20230630")*0.01</f>
        <v>0.13736480000000001</v>
      </c>
      <c r="AS9" s="11">
        <f>_xll.BDP($H9,$AQ$1, "CUST_TRR_START_DT=20180101","CUST_TRR_END_DT=20230630")*0.01</f>
        <v>0.10602969999999999</v>
      </c>
      <c r="AT9" s="17" t="s">
        <v>3697</v>
      </c>
      <c r="AU9" s="17" t="s">
        <v>3021</v>
      </c>
      <c r="AV9" s="17" t="s">
        <v>3021</v>
      </c>
      <c r="AW9" s="195" t="s">
        <v>3021</v>
      </c>
      <c r="AX9" s="195">
        <v>0</v>
      </c>
      <c r="AY9" s="195">
        <v>1.0000270598948628</v>
      </c>
      <c r="AZ9" s="195">
        <v>1.0000270598948628</v>
      </c>
      <c r="BA9" s="195">
        <v>0</v>
      </c>
      <c r="BB9" s="195">
        <v>25.924674149991226</v>
      </c>
      <c r="BC9" s="195">
        <v>25.924674149991226</v>
      </c>
      <c r="BD9" s="195">
        <v>8031</v>
      </c>
      <c r="BE9" s="195">
        <v>389671.26878647995</v>
      </c>
      <c r="BF9" s="17">
        <v>28062.333000000002</v>
      </c>
      <c r="BG9" s="17">
        <v>38134</v>
      </c>
      <c r="BH9" s="17">
        <v>40041.5</v>
      </c>
      <c r="BI9" s="17" t="s">
        <v>3021</v>
      </c>
      <c r="BJ9" s="17" t="s">
        <v>3021</v>
      </c>
      <c r="BK9" s="17" t="s">
        <v>3021</v>
      </c>
      <c r="BL9" s="15">
        <v>7.2015401821622971E-2</v>
      </c>
      <c r="BM9" s="15">
        <v>9.7861975091870307E-2</v>
      </c>
      <c r="BN9" s="15">
        <v>0.1027571268590005</v>
      </c>
      <c r="BO9" s="15">
        <v>0</v>
      </c>
      <c r="BP9" s="15">
        <v>0</v>
      </c>
      <c r="BQ9" s="15">
        <v>0</v>
      </c>
      <c r="BR9" s="15">
        <f>IF(IF(BN9&gt;BQ9,BN9,BQ9)=0,IF(BM9&gt;BP9,BM9,BP9),IF(BN9&gt;BQ9,BN9,BQ9))</f>
        <v>0.1027571268590005</v>
      </c>
      <c r="BS9" s="17">
        <v>1</v>
      </c>
      <c r="BT9" s="17">
        <v>1</v>
      </c>
      <c r="BU9" s="17">
        <v>1</v>
      </c>
      <c r="BV9" s="17">
        <v>0</v>
      </c>
      <c r="BW9" s="17">
        <v>0</v>
      </c>
      <c r="BX9" s="17">
        <v>0</v>
      </c>
      <c r="BY9" s="17">
        <v>0</v>
      </c>
      <c r="BZ9" s="17">
        <v>0</v>
      </c>
      <c r="CA9" s="17">
        <v>1</v>
      </c>
      <c r="CB9" s="17" t="s">
        <v>4343</v>
      </c>
      <c r="CC9" s="17">
        <v>3</v>
      </c>
      <c r="CI9" s="11">
        <f>IF(ISNUMBER(L9),L9,M9)</f>
        <v>0.88338008846992278</v>
      </c>
      <c r="CJ9" s="17">
        <f>IF(AND(M9&lt;0,AA9&gt;0),1,0)</f>
        <v>0</v>
      </c>
      <c r="CK9" s="17">
        <f>IF(AND(CJ9=0,CI9&lt;0.1,CI9&gt;0),1,0)</f>
        <v>0</v>
      </c>
      <c r="CL9" s="17">
        <f>IF(AND(CK9=0,CI9&lt;0.2,CI9&gt;0.1),1,0)</f>
        <v>0</v>
      </c>
      <c r="CM9" s="17">
        <f>IF(AND(CL9=0,CI9&lt;0.3,CI9&gt;0.2),1,0)</f>
        <v>0</v>
      </c>
      <c r="CN9" s="17">
        <f>IF(AND(CM9=0,CI9&lt;0.4,CI9&gt;0.3),1,0)</f>
        <v>0</v>
      </c>
      <c r="CO9" s="17">
        <f>IF(AND(CN9=0,CI9&lt;0.5,CI9&gt;0.4),1,0)</f>
        <v>0</v>
      </c>
      <c r="CP9" s="17">
        <f>IF(AND(CJ9=0,CK9=0,CL9=0,CM9=0,CN9=0,CO9=0),1,0)</f>
        <v>1</v>
      </c>
      <c r="CR9" s="17" t="str">
        <f>_xll.BDP($H9,CR$1)</f>
        <v>Warren E Buffett</v>
      </c>
      <c r="CS9" s="17" t="str">
        <f>_xll.BDP($H9,CS$1)</f>
        <v>No</v>
      </c>
      <c r="CT9" s="196">
        <f>_xll.BDP($H9,CT$1)</f>
        <v>0</v>
      </c>
      <c r="CU9" s="13">
        <f>_xll.BDP($H9,CU$1)</f>
        <v>53.833301544189453</v>
      </c>
      <c r="CV9" s="13">
        <f>_xll.BDP($H9,CV$1)</f>
        <v>38.975352847111175</v>
      </c>
      <c r="CW9" s="13">
        <f>_xll.BDP($H9,CW$1)</f>
        <v>-3.8892960777001973</v>
      </c>
    </row>
    <row r="10" spans="1:106" s="17" customFormat="1" hidden="1" x14ac:dyDescent="0.3">
      <c r="A10" s="17" t="str">
        <f>B10&amp;C10</f>
        <v>1A</v>
      </c>
      <c r="B10" s="17">
        <v>1</v>
      </c>
      <c r="C10" s="17" t="s">
        <v>2999</v>
      </c>
      <c r="D10" s="17">
        <v>1</v>
      </c>
      <c r="E10" s="17">
        <v>1</v>
      </c>
      <c r="F10" s="19">
        <v>0.17</v>
      </c>
      <c r="H10" s="17" t="s">
        <v>2034</v>
      </c>
      <c r="I10" s="17">
        <v>1007</v>
      </c>
      <c r="J10" s="17" t="str">
        <f>I10&amp;H10</f>
        <v>1007NOVOB DC Equity</v>
      </c>
      <c r="K10" s="10" t="s">
        <v>4771</v>
      </c>
      <c r="L10" s="11">
        <v>1.0121781824639355</v>
      </c>
      <c r="M10" s="11">
        <v>0.93877475063272298</v>
      </c>
      <c r="N10" s="11">
        <v>0.99249689903521665</v>
      </c>
      <c r="O10" s="11">
        <v>0.8829933719193428</v>
      </c>
      <c r="P10" s="12">
        <v>78.512592484601086</v>
      </c>
      <c r="Q10" s="12">
        <v>62.788481970498665</v>
      </c>
      <c r="R10" s="12">
        <v>81.538881309686218</v>
      </c>
      <c r="S10" s="13">
        <v>46.596577146490212</v>
      </c>
      <c r="T10" s="13">
        <v>46.465183041920497</v>
      </c>
      <c r="U10" s="11">
        <v>-3.8830302436688544E-2</v>
      </c>
      <c r="V10" s="14">
        <v>-0.11469103922682125</v>
      </c>
      <c r="W10" s="11">
        <v>0.32225123150954754</v>
      </c>
      <c r="X10" s="15" t="e">
        <v>#N/A</v>
      </c>
      <c r="Y10" s="14">
        <v>13.45790873447188</v>
      </c>
      <c r="Z10" s="14">
        <v>13.250574016198534</v>
      </c>
      <c r="AA10" s="14">
        <v>80604000000</v>
      </c>
      <c r="AB10" s="14">
        <v>85696000000</v>
      </c>
      <c r="AC10" s="14">
        <v>2259000000</v>
      </c>
      <c r="AD10" s="16">
        <v>89731000000</v>
      </c>
      <c r="AE10" s="11">
        <v>2.517524601308355E-2</v>
      </c>
      <c r="AF10" s="16">
        <v>2592892.5228000004</v>
      </c>
      <c r="AG10" s="16">
        <v>2582188.5228000004</v>
      </c>
      <c r="AH10" s="195">
        <v>27.414969081315231</v>
      </c>
      <c r="AI10" s="195">
        <v>29.67146051524832</v>
      </c>
      <c r="AJ10" s="195">
        <v>2.3747838806886126</v>
      </c>
      <c r="AK10" s="195">
        <v>43.717348439854732</v>
      </c>
      <c r="AL10" s="195">
        <v>32.395124897090326</v>
      </c>
      <c r="AM10" s="17" t="s">
        <v>493</v>
      </c>
      <c r="AN10" s="17" t="s">
        <v>654</v>
      </c>
      <c r="AO10" s="17" t="s">
        <v>655</v>
      </c>
      <c r="AP10" s="17" t="s">
        <v>2141</v>
      </c>
      <c r="AQ10" s="11">
        <f>_xll.BDP($H10,$AQ$1, "CUST_TRR_START_DT=20030101","CUST_TRR_END_DT=20230630")*0.01</f>
        <v>0.23758070000000001</v>
      </c>
      <c r="AR10" s="11">
        <f>_xll.BDP($H10,$AQ$1, "CUST_TRR_START_DT=20130101","CUST_TRR_END_DT=20230630")*0.01</f>
        <v>0.21149319999999999</v>
      </c>
      <c r="AS10" s="11">
        <f>_xll.BDP($H10,$AQ$1, "CUST_TRR_START_DT=20180101","CUST_TRR_END_DT=20230630")*0.01</f>
        <v>0.26758559999999998</v>
      </c>
      <c r="AT10" s="17" t="s">
        <v>3697</v>
      </c>
      <c r="AU10" s="17" t="s">
        <v>3021</v>
      </c>
      <c r="AV10" s="17" t="s">
        <v>3021</v>
      </c>
      <c r="AW10" s="195">
        <v>1.0844573588695794</v>
      </c>
      <c r="AX10" s="195">
        <v>1.0844573588695794</v>
      </c>
      <c r="AY10" s="195">
        <v>0.93453452399759174</v>
      </c>
      <c r="AZ10" s="195">
        <v>2.0189918828671711</v>
      </c>
      <c r="BA10" s="195">
        <v>49.736813071439499</v>
      </c>
      <c r="BB10" s="195">
        <v>42.860854369899528</v>
      </c>
      <c r="BC10" s="195">
        <v>92.597667441339027</v>
      </c>
      <c r="BD10" s="195">
        <v>52036</v>
      </c>
      <c r="BE10" s="195">
        <v>2582188.5228000004</v>
      </c>
      <c r="BF10" s="17">
        <v>79639.392999999996</v>
      </c>
      <c r="BG10" s="17">
        <v>93293.25</v>
      </c>
      <c r="BH10" s="17">
        <v>108908.59300000001</v>
      </c>
      <c r="BI10" s="17">
        <v>72580.084000000003</v>
      </c>
      <c r="BJ10" s="17">
        <v>81868.758000000002</v>
      </c>
      <c r="BK10" s="17">
        <v>96500.959000000003</v>
      </c>
      <c r="BL10" s="15">
        <v>3.0841819757467935E-2</v>
      </c>
      <c r="BM10" s="15">
        <v>3.612952701797207E-2</v>
      </c>
      <c r="BN10" s="15">
        <v>4.2176855809855737E-2</v>
      </c>
      <c r="BO10" s="15">
        <v>2.810797250438464E-2</v>
      </c>
      <c r="BP10" s="15">
        <v>3.1705182358732459E-2</v>
      </c>
      <c r="BQ10" s="15">
        <v>3.7371771328051223E-2</v>
      </c>
      <c r="BR10" s="15">
        <f>IF(IF(BN10&gt;BQ10,BN10,BQ10)=0,IF(BM10&gt;BP10,BM10,BP10),IF(BN10&gt;BQ10,BN10,BQ10))</f>
        <v>4.2176855809855737E-2</v>
      </c>
      <c r="BS10" s="17">
        <v>0</v>
      </c>
      <c r="BT10" s="17">
        <v>0</v>
      </c>
      <c r="BU10" s="17">
        <v>1</v>
      </c>
      <c r="BV10" s="17">
        <v>1</v>
      </c>
      <c r="BW10" s="17">
        <v>0</v>
      </c>
      <c r="BX10" s="17">
        <v>0</v>
      </c>
      <c r="BY10" s="17">
        <v>0</v>
      </c>
      <c r="BZ10" s="17">
        <v>0</v>
      </c>
      <c r="CA10" s="17">
        <v>1</v>
      </c>
      <c r="CB10" s="17" t="s">
        <v>4342</v>
      </c>
      <c r="CC10" s="17">
        <v>3</v>
      </c>
      <c r="CI10" s="11">
        <f>IF(ISNUMBER(L10),L10,M10)</f>
        <v>1.0121781824639355</v>
      </c>
      <c r="CJ10" s="17">
        <f>IF(AND(M10&lt;0,AA10&gt;0),1,0)</f>
        <v>0</v>
      </c>
      <c r="CK10" s="17">
        <f>IF(AND(CJ10=0,CI10&lt;0.1,CI10&gt;0),1,0)</f>
        <v>0</v>
      </c>
      <c r="CL10" s="17">
        <f>IF(AND(CK10=0,CI10&lt;0.2,CI10&gt;0.1),1,0)</f>
        <v>0</v>
      </c>
      <c r="CM10" s="17">
        <f>IF(AND(CL10=0,CI10&lt;0.3,CI10&gt;0.2),1,0)</f>
        <v>0</v>
      </c>
      <c r="CN10" s="17">
        <f>IF(AND(CM10=0,CI10&lt;0.4,CI10&gt;0.3),1,0)</f>
        <v>0</v>
      </c>
      <c r="CO10" s="17">
        <f>IF(AND(CN10=0,CI10&lt;0.5,CI10&gt;0.4),1,0)</f>
        <v>0</v>
      </c>
      <c r="CP10" s="17">
        <f>IF(AND(CJ10=0,CK10=0,CL10=0,CM10=0,CN10=0,CO10=0),1,0)</f>
        <v>1</v>
      </c>
      <c r="CR10" s="17" t="str">
        <f>_xll.BDP($H10,CR$1)</f>
        <v>Lars Fruergaard Jorgensen</v>
      </c>
      <c r="CS10" s="17" t="str">
        <f>_xll.BDP($H10,CS$1)</f>
        <v>No</v>
      </c>
      <c r="CT10" s="196">
        <f>_xll.BDP($H10,CT$1)</f>
        <v>0</v>
      </c>
      <c r="CU10" s="13">
        <f>_xll.BDP($H10,CU$1)</f>
        <v>6.75</v>
      </c>
      <c r="CV10" s="13">
        <f>_xll.BDP($H10,CV$1)</f>
        <v>0</v>
      </c>
      <c r="CW10" s="13">
        <f>_xll.BDP($H10,CW$1)</f>
        <v>0</v>
      </c>
    </row>
    <row r="11" spans="1:106" s="17" customFormat="1" hidden="1" x14ac:dyDescent="0.3">
      <c r="A11" s="17" t="str">
        <f>B11&amp;C11</f>
        <v>1A</v>
      </c>
      <c r="B11" s="17">
        <v>1</v>
      </c>
      <c r="C11" s="17" t="s">
        <v>2999</v>
      </c>
      <c r="D11" s="17">
        <v>1</v>
      </c>
      <c r="E11" s="17">
        <v>1</v>
      </c>
      <c r="F11" s="19">
        <v>0.1</v>
      </c>
      <c r="G11" s="17" t="s">
        <v>2322</v>
      </c>
      <c r="H11" s="17" t="s">
        <v>53</v>
      </c>
      <c r="I11" s="17">
        <v>1008</v>
      </c>
      <c r="J11" s="17" t="str">
        <f>I11&amp;H11</f>
        <v>1008PM US Equity</v>
      </c>
      <c r="K11" s="10" t="s">
        <v>660</v>
      </c>
      <c r="L11" s="11">
        <v>1.319422277009505</v>
      </c>
      <c r="M11" s="11">
        <v>0.88636363636363635</v>
      </c>
      <c r="N11" s="11">
        <v>0.72159631544404013</v>
      </c>
      <c r="O11" s="11">
        <v>0.37724655892924985</v>
      </c>
      <c r="P11" s="12">
        <v>35.0873341904732</v>
      </c>
      <c r="Q11" s="12">
        <v>28.615129219734079</v>
      </c>
      <c r="R11" s="12" t="e">
        <v>#N/A</v>
      </c>
      <c r="S11" s="13">
        <v>44.443501547061537</v>
      </c>
      <c r="T11" s="13">
        <v>45.167180908003274</v>
      </c>
      <c r="U11" s="11">
        <v>1.0414946519046726</v>
      </c>
      <c r="V11" s="14">
        <v>3.3690720084983687</v>
      </c>
      <c r="W11" s="11">
        <v>-0.12866102023663284</v>
      </c>
      <c r="X11" s="15" t="e">
        <v>#N/A</v>
      </c>
      <c r="Y11" s="14">
        <v>1.8215354716719581</v>
      </c>
      <c r="Z11" s="14">
        <v>4.6450441160318601</v>
      </c>
      <c r="AA11" s="14">
        <v>14564000000</v>
      </c>
      <c r="AB11" s="14">
        <v>34219000000</v>
      </c>
      <c r="AC11" s="14" t="e">
        <v>#N/A</v>
      </c>
      <c r="AD11" s="16">
        <v>8648000000</v>
      </c>
      <c r="AE11" s="11">
        <v>0</v>
      </c>
      <c r="AF11" s="16">
        <v>148699.14603747</v>
      </c>
      <c r="AG11" s="16">
        <v>194843.14603747</v>
      </c>
      <c r="AH11" s="195">
        <v>14.046798791541345</v>
      </c>
      <c r="AI11" s="195">
        <v>16.315788480779602</v>
      </c>
      <c r="AJ11" s="195">
        <v>4.9891519997720843</v>
      </c>
      <c r="AK11" s="195">
        <v>17.258489417446686</v>
      </c>
      <c r="AL11" s="195" t="s">
        <v>3021</v>
      </c>
      <c r="AM11" s="17" t="s">
        <v>493</v>
      </c>
      <c r="AN11" s="17" t="s">
        <v>661</v>
      </c>
      <c r="AO11" s="17" t="s">
        <v>662</v>
      </c>
      <c r="AP11" s="17" t="s">
        <v>574</v>
      </c>
      <c r="AQ11" s="11" t="e">
        <f>_xll.BDP($H11,$AQ$1, "CUST_TRR_START_DT=20030101","CUST_TRR_END_DT=20230630")*0.01</f>
        <v>#VALUE!</v>
      </c>
      <c r="AR11" s="11">
        <f>_xll.BDP($H11,$AQ$1, "CUST_TRR_START_DT=20130101","CUST_TRR_END_DT=20230630")*0.01</f>
        <v>6.6876660000000004E-2</v>
      </c>
      <c r="AS11" s="11">
        <f>_xll.BDP($H11,$AQ$1, "CUST_TRR_START_DT=20180101","CUST_TRR_END_DT=20230630")*0.01</f>
        <v>4.2734460000000002E-2</v>
      </c>
      <c r="AT11" s="17" t="s">
        <v>3699</v>
      </c>
      <c r="AU11" s="17" t="s">
        <v>3021</v>
      </c>
      <c r="AV11" s="17" t="s">
        <v>3699</v>
      </c>
      <c r="AW11" s="195">
        <v>5.4285414023020531</v>
      </c>
      <c r="AX11" s="195">
        <v>5.4285414023020531</v>
      </c>
      <c r="AY11" s="195">
        <v>0.13855571736303943</v>
      </c>
      <c r="AZ11" s="195">
        <v>5.5670971196650925</v>
      </c>
      <c r="BA11" s="195">
        <v>81.957103436742202</v>
      </c>
      <c r="BB11" s="195">
        <v>2.0918372760055064</v>
      </c>
      <c r="BC11" s="195">
        <v>84.048940712747708</v>
      </c>
      <c r="BD11" s="195">
        <v>8041.1302558699999</v>
      </c>
      <c r="BE11" s="195">
        <v>148699.14603747</v>
      </c>
      <c r="BF11" s="17">
        <v>9384.0670000000009</v>
      </c>
      <c r="BG11" s="17">
        <v>10462.4</v>
      </c>
      <c r="BH11" s="17">
        <v>11545.154</v>
      </c>
      <c r="BI11" s="17">
        <v>9599.2440000000006</v>
      </c>
      <c r="BJ11" s="17">
        <v>10587.259</v>
      </c>
      <c r="BK11" s="17">
        <v>11638.754000000001</v>
      </c>
      <c r="BL11" s="15">
        <v>6.3107739688265288E-2</v>
      </c>
      <c r="BM11" s="15">
        <v>7.0359516371154063E-2</v>
      </c>
      <c r="BN11" s="15">
        <v>7.7641024226802163E-2</v>
      </c>
      <c r="BO11" s="15">
        <v>6.4554802470628392E-2</v>
      </c>
      <c r="BP11" s="15">
        <v>7.119919167075893E-2</v>
      </c>
      <c r="BQ11" s="15">
        <v>7.8270483120778694E-2</v>
      </c>
      <c r="BR11" s="15">
        <f>IF(IF(BN11&gt;BQ11,BN11,BQ11)=0,IF(BM11&gt;BP11,BM11,BP11),IF(BN11&gt;BQ11,BN11,BQ11))</f>
        <v>7.8270483120778694E-2</v>
      </c>
      <c r="BS11" s="17">
        <v>1</v>
      </c>
      <c r="BT11" s="17">
        <v>0</v>
      </c>
      <c r="BU11" s="17">
        <v>1</v>
      </c>
      <c r="BV11" s="17">
        <v>0</v>
      </c>
      <c r="BW11" s="17">
        <v>1</v>
      </c>
      <c r="BX11" s="17">
        <v>0</v>
      </c>
      <c r="BY11" s="17">
        <v>0</v>
      </c>
      <c r="BZ11" s="17">
        <v>0</v>
      </c>
      <c r="CA11" s="17">
        <v>0</v>
      </c>
      <c r="CB11" s="17" t="s">
        <v>4344</v>
      </c>
      <c r="CC11" s="17">
        <v>1</v>
      </c>
      <c r="CI11" s="11">
        <f>IF(ISNUMBER(L11),L11,M11)</f>
        <v>1.319422277009505</v>
      </c>
      <c r="CJ11" s="17">
        <f>IF(AND(M11&lt;0,AA11&gt;0),1,0)</f>
        <v>0</v>
      </c>
      <c r="CK11" s="17">
        <f>IF(AND(CJ11=0,CI11&lt;0.1,CI11&gt;0),1,0)</f>
        <v>0</v>
      </c>
      <c r="CL11" s="17">
        <f>IF(AND(CK11=0,CI11&lt;0.2,CI11&gt;0.1),1,0)</f>
        <v>0</v>
      </c>
      <c r="CM11" s="17">
        <f>IF(AND(CL11=0,CI11&lt;0.3,CI11&gt;0.2),1,0)</f>
        <v>0</v>
      </c>
      <c r="CN11" s="17">
        <f>IF(AND(CM11=0,CI11&lt;0.4,CI11&gt;0.3),1,0)</f>
        <v>0</v>
      </c>
      <c r="CO11" s="17">
        <f>IF(AND(CN11=0,CI11&lt;0.5,CI11&gt;0.4),1,0)</f>
        <v>0</v>
      </c>
      <c r="CP11" s="17">
        <f>IF(AND(CJ11=0,CK11=0,CL11=0,CM11=0,CN11=0,CO11=0),1,0)</f>
        <v>1</v>
      </c>
      <c r="CR11" s="17" t="str">
        <f>_xll.BDP($H11,CR$1)</f>
        <v>Jacek Olczak</v>
      </c>
      <c r="CS11" s="17" t="str">
        <f>_xll.BDP($H11,CS$1)</f>
        <v>No</v>
      </c>
      <c r="CT11" s="196">
        <f>_xll.BDP($H11,CT$1)</f>
        <v>0</v>
      </c>
      <c r="CU11" s="13">
        <f>_xll.BDP($H11,CU$1)</f>
        <v>2.4166700839996338</v>
      </c>
      <c r="CV11" s="13">
        <f>_xll.BDP($H11,CV$1)</f>
        <v>0.18761428677259243</v>
      </c>
      <c r="CW11" s="13">
        <f>_xll.BDP($H11,CW$1)</f>
        <v>0.62605789791732092</v>
      </c>
    </row>
    <row r="12" spans="1:106" s="17" customFormat="1" hidden="1" x14ac:dyDescent="0.3">
      <c r="A12" s="17" t="str">
        <f>B12&amp;C12</f>
        <v>1A</v>
      </c>
      <c r="B12" s="17">
        <v>1</v>
      </c>
      <c r="C12" s="17" t="s">
        <v>2999</v>
      </c>
      <c r="D12" s="17">
        <v>1</v>
      </c>
      <c r="E12" s="17">
        <v>1</v>
      </c>
      <c r="F12" s="19">
        <v>0.21</v>
      </c>
      <c r="H12" s="17" t="s">
        <v>1354</v>
      </c>
      <c r="I12" s="17">
        <v>1009</v>
      </c>
      <c r="J12" s="17" t="str">
        <f>I12&amp;H12</f>
        <v>1009RMS FP Equity</v>
      </c>
      <c r="K12" s="10" t="s">
        <v>1355</v>
      </c>
      <c r="L12" s="11">
        <v>0.72102207319626821</v>
      </c>
      <c r="M12" s="11">
        <v>0.93302361595044525</v>
      </c>
      <c r="N12" s="11">
        <v>0.71723404569688209</v>
      </c>
      <c r="O12" s="11">
        <v>0.93302361595044525</v>
      </c>
      <c r="P12" s="12">
        <v>38.87311640096091</v>
      </c>
      <c r="Q12" s="12">
        <v>28.630577017927234</v>
      </c>
      <c r="R12" s="12">
        <v>33.636905268533489</v>
      </c>
      <c r="S12" s="13">
        <v>43.327836884754618</v>
      </c>
      <c r="T12" s="13">
        <v>46.776417858989831</v>
      </c>
      <c r="U12" s="11">
        <v>-0.40323199123527803</v>
      </c>
      <c r="V12" s="14">
        <v>-1.2305249080575058</v>
      </c>
      <c r="W12" s="11">
        <v>0.72549986305121883</v>
      </c>
      <c r="X12" s="15">
        <v>2.5653923541247486E-2</v>
      </c>
      <c r="Y12" s="14">
        <v>18.470915014588996</v>
      </c>
      <c r="Z12" s="14">
        <v>24.510335308364127</v>
      </c>
      <c r="AA12" s="14">
        <v>5166000000</v>
      </c>
      <c r="AB12" s="14">
        <v>5166000000</v>
      </c>
      <c r="AC12" s="14">
        <v>82000000</v>
      </c>
      <c r="AD12" s="16">
        <v>4583200000</v>
      </c>
      <c r="AE12" s="11">
        <v>1.7891429568860185E-2</v>
      </c>
      <c r="AF12" s="16">
        <v>198829.43056080001</v>
      </c>
      <c r="AG12" s="16">
        <v>191473.43056080001</v>
      </c>
      <c r="AH12" s="195">
        <v>31.653732941114235</v>
      </c>
      <c r="AI12" s="195">
        <v>35.412138073016465</v>
      </c>
      <c r="AJ12" s="195">
        <v>2.0347728945024621</v>
      </c>
      <c r="AK12" s="195">
        <v>49.824183501086189</v>
      </c>
      <c r="AL12" s="195">
        <v>14.871896207827275</v>
      </c>
      <c r="AM12" s="17" t="s">
        <v>533</v>
      </c>
      <c r="AN12" s="17" t="s">
        <v>830</v>
      </c>
      <c r="AO12" s="17" t="s">
        <v>893</v>
      </c>
      <c r="AP12" s="17" t="s">
        <v>1339</v>
      </c>
      <c r="AQ12" s="11">
        <f>_xll.BDP($H12,$AQ$1, "CUST_TRR_START_DT=20030101","CUST_TRR_END_DT=20230630")*0.01</f>
        <v>0.21859300000000001</v>
      </c>
      <c r="AR12" s="11">
        <f>_xll.BDP($H12,$AQ$1, "CUST_TRR_START_DT=20130101","CUST_TRR_END_DT=20230630")*0.01</f>
        <v>0.24335899999999999</v>
      </c>
      <c r="AS12" s="11">
        <f>_xll.BDP($H12,$AQ$1, "CUST_TRR_START_DT=20180101","CUST_TRR_END_DT=20230630")*0.01</f>
        <v>0.32446930000000002</v>
      </c>
      <c r="AT12" s="17" t="s">
        <v>3697</v>
      </c>
      <c r="AU12" s="17" t="s">
        <v>3021</v>
      </c>
      <c r="AV12" s="17" t="s">
        <v>3021</v>
      </c>
      <c r="AW12" s="195">
        <v>0.6890702851690873</v>
      </c>
      <c r="AX12" s="195">
        <v>0.6890702851690873</v>
      </c>
      <c r="AY12" s="195">
        <v>0</v>
      </c>
      <c r="AZ12" s="195">
        <v>0.6890702851690873</v>
      </c>
      <c r="BA12" s="195">
        <v>39.684696203241742</v>
      </c>
      <c r="BB12" s="195">
        <v>0</v>
      </c>
      <c r="BC12" s="195">
        <v>39.684696203241742</v>
      </c>
      <c r="BD12" s="195">
        <v>1372.4023560000001</v>
      </c>
      <c r="BE12" s="195">
        <v>191473.43056080001</v>
      </c>
      <c r="BF12" s="17">
        <v>4057.826</v>
      </c>
      <c r="BG12" s="17">
        <v>4532</v>
      </c>
      <c r="BH12" s="17">
        <v>5043.9000000000005</v>
      </c>
      <c r="BI12" s="17">
        <v>3799.3310000000001</v>
      </c>
      <c r="BJ12" s="17">
        <v>4392.0569999999998</v>
      </c>
      <c r="BK12" s="17">
        <v>4884.3609999999999</v>
      </c>
      <c r="BL12" s="15">
        <v>2.1192632252501935E-2</v>
      </c>
      <c r="BM12" s="15">
        <v>2.3669080282973879E-2</v>
      </c>
      <c r="BN12" s="15">
        <v>2.634255826109708E-2</v>
      </c>
      <c r="BO12" s="15">
        <v>1.9842601602072251E-2</v>
      </c>
      <c r="BP12" s="15">
        <v>2.2938206032744352E-2</v>
      </c>
      <c r="BQ12" s="15">
        <v>2.5509340829661647E-2</v>
      </c>
      <c r="BR12" s="15">
        <f>IF(IF(BN12&gt;BQ12,BN12,BQ12)=0,IF(BM12&gt;BP12,BM12,BP12),IF(BN12&gt;BQ12,BN12,BQ12))</f>
        <v>2.634255826109708E-2</v>
      </c>
      <c r="BS12" s="17">
        <v>0</v>
      </c>
      <c r="BT12" s="17">
        <v>0</v>
      </c>
      <c r="BU12" s="17">
        <v>1</v>
      </c>
      <c r="BV12" s="17">
        <v>0</v>
      </c>
      <c r="BW12" s="17">
        <v>0</v>
      </c>
      <c r="BX12" s="17">
        <v>0</v>
      </c>
      <c r="BY12" s="17">
        <v>0</v>
      </c>
      <c r="BZ12" s="17">
        <v>0</v>
      </c>
      <c r="CA12" s="17">
        <v>0</v>
      </c>
      <c r="CD12" s="17">
        <v>1</v>
      </c>
      <c r="CE12" s="17">
        <v>1</v>
      </c>
      <c r="CF12" s="17">
        <v>1</v>
      </c>
      <c r="CG12" s="17">
        <v>1</v>
      </c>
      <c r="CH12" s="17">
        <v>1</v>
      </c>
      <c r="CI12" s="11">
        <f>IF(ISNUMBER(L12),L12,M12)</f>
        <v>0.72102207319626821</v>
      </c>
      <c r="CJ12" s="17">
        <f>IF(AND(M12&lt;0,AA12&gt;0),1,0)</f>
        <v>0</v>
      </c>
      <c r="CK12" s="17">
        <f>IF(AND(CJ12=0,CI12&lt;0.1,CI12&gt;0),1,0)</f>
        <v>0</v>
      </c>
      <c r="CL12" s="17">
        <f>IF(AND(CK12=0,CI12&lt;0.2,CI12&gt;0.1),1,0)</f>
        <v>0</v>
      </c>
      <c r="CM12" s="17">
        <f>IF(AND(CL12=0,CI12&lt;0.3,CI12&gt;0.2),1,0)</f>
        <v>0</v>
      </c>
      <c r="CN12" s="17">
        <f>IF(AND(CM12=0,CI12&lt;0.4,CI12&gt;0.3),1,0)</f>
        <v>0</v>
      </c>
      <c r="CO12" s="17">
        <f>IF(AND(CN12=0,CI12&lt;0.5,CI12&gt;0.4),1,0)</f>
        <v>0</v>
      </c>
      <c r="CP12" s="17">
        <f>IF(AND(CJ12=0,CK12=0,CL12=0,CM12=0,CN12=0,CO12=0),1,0)</f>
        <v>1</v>
      </c>
      <c r="CR12" s="17" t="str">
        <f>_xll.BDP($H12,CR$1)</f>
        <v>Axel Dumas</v>
      </c>
      <c r="CS12" s="17" t="str">
        <f>_xll.BDP($H12,CS$1)</f>
        <v>No</v>
      </c>
      <c r="CT12" s="196">
        <f>_xll.BDP($H12,CT$1)</f>
        <v>0</v>
      </c>
      <c r="CU12" s="13">
        <f>_xll.BDP($H12,CU$1)</f>
        <v>10.33329963684082</v>
      </c>
      <c r="CV12" s="13">
        <f>_xll.BDP($H12,CV$1)</f>
        <v>0.32232446144432003</v>
      </c>
      <c r="CW12" s="13">
        <f>_xll.BDP($H12,CW$1)</f>
        <v>6.2651851574259716</v>
      </c>
    </row>
    <row r="13" spans="1:106" s="17" customFormat="1" hidden="1" x14ac:dyDescent="0.3">
      <c r="A13" s="17" t="str">
        <f>B13&amp;C13</f>
        <v>1C</v>
      </c>
      <c r="B13" s="17">
        <v>1</v>
      </c>
      <c r="C13" s="17" t="s">
        <v>2998</v>
      </c>
      <c r="D13" s="17">
        <v>1</v>
      </c>
      <c r="E13" s="17">
        <v>1</v>
      </c>
      <c r="F13" s="19">
        <v>0.35</v>
      </c>
      <c r="G13" s="17" t="s">
        <v>5113</v>
      </c>
      <c r="H13" s="17" t="s">
        <v>120</v>
      </c>
      <c r="I13" s="17">
        <v>1010</v>
      </c>
      <c r="J13" s="17" t="str">
        <f>I13&amp;H13</f>
        <v>1010XPEL US Equity</v>
      </c>
      <c r="K13" s="10" t="s">
        <v>755</v>
      </c>
      <c r="L13" s="11">
        <v>0.65031918036652481</v>
      </c>
      <c r="M13" s="11">
        <v>0.50884095712560384</v>
      </c>
      <c r="N13" s="11">
        <v>0.5455741990152958</v>
      </c>
      <c r="O13" s="11">
        <v>0.40625400197367928</v>
      </c>
      <c r="P13" s="12">
        <v>38.148236350975353</v>
      </c>
      <c r="Q13" s="12">
        <v>30.339965252599164</v>
      </c>
      <c r="R13" s="12">
        <v>38.10675351522125</v>
      </c>
      <c r="S13" s="13">
        <v>15.954037940560969</v>
      </c>
      <c r="T13" s="13">
        <v>19.063066177355687</v>
      </c>
      <c r="U13" s="11">
        <v>7.9083518107908354E-2</v>
      </c>
      <c r="V13" s="14">
        <v>0.20719390384910077</v>
      </c>
      <c r="W13" s="11">
        <v>0.70759389091714708</v>
      </c>
      <c r="X13" s="15">
        <v>5.9271193994035173E-2</v>
      </c>
      <c r="Y13" s="14">
        <v>31.703367356140166</v>
      </c>
      <c r="Z13" s="14">
        <v>56.730406119131828</v>
      </c>
      <c r="AA13" s="14">
        <v>105984000</v>
      </c>
      <c r="AB13" s="14">
        <v>132747000</v>
      </c>
      <c r="AC13" s="14" t="e">
        <v>#N/A</v>
      </c>
      <c r="AD13" s="16">
        <v>41955000</v>
      </c>
      <c r="AE13" s="11">
        <v>0</v>
      </c>
      <c r="AF13" s="16">
        <v>2148.7888137600003</v>
      </c>
      <c r="AG13" s="16">
        <v>2163.6618137600003</v>
      </c>
      <c r="AH13" s="195">
        <v>30.088050698224198</v>
      </c>
      <c r="AI13" s="195">
        <v>34.126081413204638</v>
      </c>
      <c r="AJ13" s="195">
        <v>1.616909562580042</v>
      </c>
      <c r="AK13" s="195">
        <v>44.108766987617535</v>
      </c>
      <c r="AL13" s="195">
        <v>14.014675852642327</v>
      </c>
      <c r="AM13" s="17" t="s">
        <v>533</v>
      </c>
      <c r="AN13" s="17" t="s">
        <v>729</v>
      </c>
      <c r="AO13" s="17" t="s">
        <v>756</v>
      </c>
      <c r="AP13" s="17" t="s">
        <v>574</v>
      </c>
      <c r="AQ13" s="11" t="e">
        <f>_xll.BDP($H13,$AQ$1, "CUST_TRR_START_DT=20030101","CUST_TRR_END_DT=20230630")*0.01</f>
        <v>#VALUE!</v>
      </c>
      <c r="AR13" s="11">
        <f>_xll.BDP($H13,$AQ$1, "CUST_TRR_START_DT=20130101","CUST_TRR_END_DT=20230630")*0.01</f>
        <v>0.75465840000000006</v>
      </c>
      <c r="AS13" s="11">
        <f>_xll.BDP($H13,$AQ$1, "CUST_TRR_START_DT=20180101","CUST_TRR_END_DT=20230630")*0.01</f>
        <v>1.1074079999999999</v>
      </c>
      <c r="AT13" s="17" t="s">
        <v>3700</v>
      </c>
      <c r="AU13" s="17" t="s">
        <v>3021</v>
      </c>
      <c r="AV13" s="17" t="s">
        <v>3700</v>
      </c>
      <c r="AW13" s="195" t="s">
        <v>3021</v>
      </c>
      <c r="AX13" s="195">
        <v>0</v>
      </c>
      <c r="AY13" s="195">
        <v>0</v>
      </c>
      <c r="AZ13" s="195">
        <v>0</v>
      </c>
      <c r="BA13" s="195">
        <v>0</v>
      </c>
      <c r="BB13" s="195">
        <v>0</v>
      </c>
      <c r="BC13" s="195">
        <v>0</v>
      </c>
      <c r="BD13" s="195">
        <v>0</v>
      </c>
      <c r="BE13" s="195">
        <v>2148.7888137600003</v>
      </c>
      <c r="BF13" s="17">
        <v>58.466999999999999</v>
      </c>
      <c r="BG13" s="17">
        <v>75.7</v>
      </c>
      <c r="BH13" s="17" t="s">
        <v>3021</v>
      </c>
      <c r="BI13" s="17">
        <v>43.710999999999999</v>
      </c>
      <c r="BJ13" s="17">
        <v>52.173999999999999</v>
      </c>
      <c r="BK13" s="17" t="s">
        <v>3021</v>
      </c>
      <c r="BL13" s="15">
        <v>2.7209281631401037E-2</v>
      </c>
      <c r="BM13" s="15">
        <v>3.5229148399901801E-2</v>
      </c>
      <c r="BN13" s="15">
        <v>0</v>
      </c>
      <c r="BO13" s="15">
        <v>2.0342157274875924E-2</v>
      </c>
      <c r="BP13" s="15">
        <v>2.4280655067588856E-2</v>
      </c>
      <c r="BQ13" s="15">
        <v>0</v>
      </c>
      <c r="BR13" s="15">
        <f>IF(IF(BN13&gt;BQ13,BN13,BQ13)=0,IF(BM13&gt;BP13,BM13,BP13),IF(BN13&gt;BQ13,BN13,BQ13))</f>
        <v>3.5229148399901801E-2</v>
      </c>
      <c r="BS13" s="17">
        <v>0</v>
      </c>
      <c r="BT13" s="17">
        <v>0</v>
      </c>
      <c r="BU13" s="17">
        <v>1</v>
      </c>
      <c r="BV13" s="17">
        <v>0</v>
      </c>
      <c r="BW13" s="17">
        <v>0</v>
      </c>
      <c r="BX13" s="17">
        <v>1</v>
      </c>
      <c r="BY13" s="17">
        <v>0</v>
      </c>
      <c r="BZ13" s="17">
        <v>0</v>
      </c>
      <c r="CA13" s="17">
        <v>0</v>
      </c>
      <c r="CC13" s="17">
        <v>3</v>
      </c>
      <c r="CI13" s="11">
        <f>IF(ISNUMBER(L13),L13,M13)</f>
        <v>0.65031918036652481</v>
      </c>
      <c r="CJ13" s="17">
        <f>IF(AND(M13&lt;0,AA13&gt;0),1,0)</f>
        <v>0</v>
      </c>
      <c r="CK13" s="17">
        <f>IF(AND(CJ13=0,CI13&lt;0.1,CI13&gt;0),1,0)</f>
        <v>0</v>
      </c>
      <c r="CL13" s="17">
        <f>IF(AND(CK13=0,CI13&lt;0.2,CI13&gt;0.1),1,0)</f>
        <v>0</v>
      </c>
      <c r="CM13" s="17">
        <f>IF(AND(CL13=0,CI13&lt;0.3,CI13&gt;0.2),1,0)</f>
        <v>0</v>
      </c>
      <c r="CN13" s="17">
        <f>IF(AND(CM13=0,CI13&lt;0.4,CI13&gt;0.3),1,0)</f>
        <v>0</v>
      </c>
      <c r="CO13" s="17">
        <f>IF(AND(CN13=0,CI13&lt;0.5,CI13&gt;0.4),1,0)</f>
        <v>0</v>
      </c>
      <c r="CP13" s="17">
        <f>IF(AND(CJ13=0,CK13=0,CL13=0,CM13=0,CN13=0,CO13=0),1,0)</f>
        <v>1</v>
      </c>
      <c r="CR13" s="17" t="str">
        <f>_xll.BDP($H13,CR$1)</f>
        <v>Ryan L Pape</v>
      </c>
      <c r="CS13" s="17" t="str">
        <f>_xll.BDP($H13,CS$1)</f>
        <v>No</v>
      </c>
      <c r="CT13" s="196">
        <f>_xll.BDP($H13,CT$1)</f>
        <v>0</v>
      </c>
      <c r="CU13" s="13">
        <f>_xll.BDP($H13,CU$1)</f>
        <v>4.25</v>
      </c>
      <c r="CV13" s="13">
        <f>_xll.BDP($H13,CV$1)</f>
        <v>17.399780761931929</v>
      </c>
      <c r="CW13" s="13">
        <f>_xll.BDP($H13,CW$1)</f>
        <v>-8.3561219652921288</v>
      </c>
    </row>
    <row r="14" spans="1:106" s="17" customFormat="1" hidden="1" x14ac:dyDescent="0.3">
      <c r="A14" s="17" t="str">
        <f>B14&amp;C14</f>
        <v>1A</v>
      </c>
      <c r="B14" s="17">
        <v>1</v>
      </c>
      <c r="C14" s="17" t="s">
        <v>2999</v>
      </c>
      <c r="D14" s="17">
        <v>1</v>
      </c>
      <c r="E14" s="17">
        <v>1</v>
      </c>
      <c r="F14" s="19">
        <v>0.24</v>
      </c>
      <c r="H14" s="17" t="s">
        <v>1282</v>
      </c>
      <c r="I14" s="17">
        <v>1011</v>
      </c>
      <c r="J14" s="17" t="str">
        <f>I14&amp;H14</f>
        <v>1011RACE US Equity</v>
      </c>
      <c r="K14" s="10" t="s">
        <v>1283</v>
      </c>
      <c r="L14" s="11">
        <v>0.38874866214528331</v>
      </c>
      <c r="M14" s="11">
        <v>0.37689445318366277</v>
      </c>
      <c r="N14" s="11">
        <v>0.28722462520911973</v>
      </c>
      <c r="O14" s="11">
        <v>0.30337795454573685</v>
      </c>
      <c r="P14" s="12">
        <v>24.717187976016952</v>
      </c>
      <c r="Q14" s="12">
        <v>19.43061175107033</v>
      </c>
      <c r="R14" s="12">
        <v>43.11743445746621</v>
      </c>
      <c r="S14" s="13">
        <v>32.589865286674197</v>
      </c>
      <c r="T14" s="13">
        <v>34.687809479174156</v>
      </c>
      <c r="U14" s="11">
        <v>0.22864601469173113</v>
      </c>
      <c r="V14" s="14">
        <v>0.80701597966582594</v>
      </c>
      <c r="W14" s="11">
        <v>0.34365142444371299</v>
      </c>
      <c r="X14" s="15">
        <v>7.9983562853443574E-3</v>
      </c>
      <c r="Y14" s="14">
        <v>10.594204718109129</v>
      </c>
      <c r="Z14" s="14">
        <v>13.815984921917114</v>
      </c>
      <c r="AA14" s="14">
        <v>3240183000</v>
      </c>
      <c r="AB14" s="14">
        <v>4025365000</v>
      </c>
      <c r="AC14" s="14">
        <v>12955000</v>
      </c>
      <c r="AD14" s="16">
        <v>1523183000</v>
      </c>
      <c r="AE14" s="11">
        <v>8.5052157226019453E-3</v>
      </c>
      <c r="AF14" s="16">
        <v>54569.544733439994</v>
      </c>
      <c r="AG14" s="16">
        <v>52790.553812952909</v>
      </c>
      <c r="AH14" s="195">
        <v>26.065200243196731</v>
      </c>
      <c r="AI14" s="195">
        <v>37.31662018663976</v>
      </c>
      <c r="AJ14" s="195">
        <v>2.2430289694869532</v>
      </c>
      <c r="AK14" s="195">
        <v>48.072567262678426</v>
      </c>
      <c r="AL14" s="195">
        <v>20.071582658272902</v>
      </c>
      <c r="AM14" s="17" t="s">
        <v>533</v>
      </c>
      <c r="AN14" s="17" t="s">
        <v>835</v>
      </c>
      <c r="AO14" s="17" t="s">
        <v>1085</v>
      </c>
      <c r="AP14" s="17" t="s">
        <v>1250</v>
      </c>
      <c r="AQ14" s="11" t="e">
        <f>_xll.BDP($H14,$AQ$1, "CUST_TRR_START_DT=20030101","CUST_TRR_END_DT=20230630")*0.01</f>
        <v>#VALUE!</v>
      </c>
      <c r="AR14" s="11" t="e">
        <f>_xll.BDP($H14,$AQ$1, "CUST_TRR_START_DT=20130101","CUST_TRR_END_DT=20230630")*0.01</f>
        <v>#VALUE!</v>
      </c>
      <c r="AS14" s="11">
        <f>_xll.BDP($H14,$AQ$1, "CUST_TRR_START_DT=20180101","CUST_TRR_END_DT=20230630")*0.01</f>
        <v>0.23809619999999998</v>
      </c>
      <c r="AT14" s="17" t="s">
        <v>3022</v>
      </c>
      <c r="AU14" s="17" t="s">
        <v>3022</v>
      </c>
      <c r="AV14" s="17" t="s">
        <v>3022</v>
      </c>
      <c r="AW14" s="195">
        <v>0.66357244822449568</v>
      </c>
      <c r="AX14" s="195">
        <v>0.66357244822449568</v>
      </c>
      <c r="AY14" s="195">
        <v>0</v>
      </c>
      <c r="AZ14" s="195">
        <v>0.66357244822449568</v>
      </c>
      <c r="BA14" s="195">
        <v>26.829656778870429</v>
      </c>
      <c r="BB14" s="195">
        <v>0</v>
      </c>
      <c r="BC14" s="195">
        <v>26.829656778870429</v>
      </c>
      <c r="BD14" s="195">
        <v>249.02263199999999</v>
      </c>
      <c r="BE14" s="195">
        <v>52790.553812952909</v>
      </c>
      <c r="BF14" s="17">
        <v>1184.556</v>
      </c>
      <c r="BG14" s="17">
        <v>1364.8330000000001</v>
      </c>
      <c r="BH14" s="17">
        <v>1525.059</v>
      </c>
      <c r="BI14" s="17">
        <v>944.59800000000007</v>
      </c>
      <c r="BJ14" s="17">
        <v>1165.5360000000001</v>
      </c>
      <c r="BK14" s="17">
        <v>1293.7730000000001</v>
      </c>
      <c r="BL14" s="15">
        <v>2.2438787139780914E-2</v>
      </c>
      <c r="BM14" s="15">
        <v>2.5853735212475058E-2</v>
      </c>
      <c r="BN14" s="15">
        <v>2.8888861545260113E-2</v>
      </c>
      <c r="BO14" s="15">
        <v>1.789331484088787E-2</v>
      </c>
      <c r="BP14" s="15">
        <v>2.2078495409040763E-2</v>
      </c>
      <c r="BQ14" s="15">
        <v>2.4507661059667736E-2</v>
      </c>
      <c r="BR14" s="15">
        <f>IF(IF(BN14&gt;BQ14,BN14,BQ14)=0,IF(BM14&gt;BP14,BM14,BP14),IF(BN14&gt;BQ14,BN14,BQ14))</f>
        <v>2.8888861545260113E-2</v>
      </c>
      <c r="BS14" s="17">
        <v>0</v>
      </c>
      <c r="BT14" s="17">
        <v>0</v>
      </c>
      <c r="BU14" s="17">
        <v>1</v>
      </c>
      <c r="BV14" s="17">
        <v>0</v>
      </c>
      <c r="BW14" s="17">
        <v>0</v>
      </c>
      <c r="BX14" s="17">
        <v>0</v>
      </c>
      <c r="BY14" s="17">
        <v>0</v>
      </c>
      <c r="BZ14" s="17">
        <v>0</v>
      </c>
      <c r="CA14" s="17">
        <v>0</v>
      </c>
      <c r="CI14" s="11">
        <f>IF(ISNUMBER(L14),L14,M14)</f>
        <v>0.38874866214528331</v>
      </c>
      <c r="CJ14" s="17">
        <f>IF(AND(M14&lt;0,AA14&gt;0),1,0)</f>
        <v>0</v>
      </c>
      <c r="CK14" s="17">
        <f>IF(AND(CJ14=0,CI14&lt;0.1,CI14&gt;0),1,0)</f>
        <v>0</v>
      </c>
      <c r="CL14" s="17">
        <f>IF(AND(CK14=0,CI14&lt;0.2,CI14&gt;0.1),1,0)</f>
        <v>0</v>
      </c>
      <c r="CM14" s="17">
        <f>IF(AND(CL14=0,CI14&lt;0.3,CI14&gt;0.2),1,0)</f>
        <v>0</v>
      </c>
      <c r="CN14" s="17">
        <f>IF(AND(CM14=0,CI14&lt;0.4,CI14&gt;0.3),1,0)</f>
        <v>1</v>
      </c>
      <c r="CO14" s="17">
        <f>IF(AND(CN14=0,CI14&lt;0.5,CI14&gt;0.4),1,0)</f>
        <v>0</v>
      </c>
      <c r="CP14" s="17">
        <f>IF(AND(CJ14=0,CK14=0,CL14=0,CM14=0,CN14=0,CO14=0),1,0)</f>
        <v>0</v>
      </c>
      <c r="CR14" s="17" t="str">
        <f>_xll.BDP($H14,CR$1)</f>
        <v>Benedetto Vigna</v>
      </c>
      <c r="CS14" s="17" t="str">
        <f>_xll.BDP($H14,CS$1)</f>
        <v>No</v>
      </c>
      <c r="CT14" s="196">
        <f>_xll.BDP($H14,CT$1)</f>
        <v>0</v>
      </c>
      <c r="CU14" s="13">
        <f>_xll.BDP($H14,CU$1)</f>
        <v>2.0833299160003662</v>
      </c>
      <c r="CV14" s="13">
        <f>_xll.BDP($H14,CV$1)</f>
        <v>2.6442449548666626E-2</v>
      </c>
      <c r="CW14" s="13">
        <f>_xll.BDP($H14,CW$1)</f>
        <v>0</v>
      </c>
    </row>
    <row r="15" spans="1:106" s="17" customFormat="1" x14ac:dyDescent="0.3">
      <c r="A15" s="17" t="str">
        <f>B15&amp;C15</f>
        <v>1A</v>
      </c>
      <c r="B15" s="17">
        <v>1</v>
      </c>
      <c r="C15" s="17" t="s">
        <v>2999</v>
      </c>
      <c r="D15" s="17">
        <v>1</v>
      </c>
      <c r="E15" s="17">
        <v>1</v>
      </c>
      <c r="F15" s="19">
        <v>0.2</v>
      </c>
      <c r="H15" s="17" t="s">
        <v>84</v>
      </c>
      <c r="I15" s="17">
        <v>1012</v>
      </c>
      <c r="J15" s="17" t="str">
        <f>I15&amp;H15</f>
        <v>1012MNST US Equity</v>
      </c>
      <c r="K15" s="10" t="s">
        <v>705</v>
      </c>
      <c r="L15" s="11">
        <v>0.83727636939253303</v>
      </c>
      <c r="M15" s="11">
        <v>0.53247825105115443</v>
      </c>
      <c r="N15" s="11">
        <v>0.47717435038249895</v>
      </c>
      <c r="O15" s="11">
        <v>0.36063679112696606</v>
      </c>
      <c r="P15" s="12">
        <v>24.654703509303236</v>
      </c>
      <c r="Q15" s="12">
        <v>19.127717607618784</v>
      </c>
      <c r="R15" s="12">
        <v>19.594704450494387</v>
      </c>
      <c r="S15" s="13">
        <v>33.574180495901643</v>
      </c>
      <c r="T15" s="13">
        <v>26.214623557094306</v>
      </c>
      <c r="U15" s="11">
        <v>-0.41376045087329549</v>
      </c>
      <c r="V15" s="14">
        <v>-1.7137717216565873</v>
      </c>
      <c r="W15" s="11">
        <v>0.84650522306321974</v>
      </c>
      <c r="X15" s="15" t="e">
        <v>#N/A</v>
      </c>
      <c r="Y15" s="14">
        <v>13.35915922739648</v>
      </c>
      <c r="Z15" s="14">
        <v>11.253692301212915</v>
      </c>
      <c r="AA15" s="14">
        <v>2975776000</v>
      </c>
      <c r="AB15" s="14">
        <v>4393717000</v>
      </c>
      <c r="AC15" s="14">
        <v>69303000</v>
      </c>
      <c r="AD15" s="16">
        <v>1520198000</v>
      </c>
      <c r="AE15" s="11">
        <v>4.5588140492225357E-2</v>
      </c>
      <c r="AF15" s="16">
        <v>58807.678765500001</v>
      </c>
      <c r="AG15" s="16">
        <v>55561.563765500003</v>
      </c>
      <c r="AH15" s="195">
        <v>29.355235247639527</v>
      </c>
      <c r="AI15" s="195">
        <v>30.515590451209498</v>
      </c>
      <c r="AJ15" s="195">
        <v>2.2918799363522182</v>
      </c>
      <c r="AK15" s="195">
        <v>41.463757351820753</v>
      </c>
      <c r="AL15" s="195">
        <v>7.4993403350019712</v>
      </c>
      <c r="AM15" s="17" t="s">
        <v>493</v>
      </c>
      <c r="AN15" s="17" t="s">
        <v>673</v>
      </c>
      <c r="AO15" s="17" t="s">
        <v>674</v>
      </c>
      <c r="AP15" s="17" t="s">
        <v>574</v>
      </c>
      <c r="AQ15" s="11">
        <f>_xll.BDP($H15,$AQ$1, "CUST_TRR_START_DT=20030101","CUST_TRR_END_DT=20230630")*0.01</f>
        <v>0.41890290000000002</v>
      </c>
      <c r="AR15" s="11">
        <f>_xll.BDP($H15,$AQ$1, "CUST_TRR_START_DT=20130101","CUST_TRR_END_DT=20230630")*0.01</f>
        <v>0.1955625</v>
      </c>
      <c r="AS15" s="11">
        <f>_xll.BDP($H15,$AQ$1, "CUST_TRR_START_DT=20180101","CUST_TRR_END_DT=20230630")*0.01</f>
        <v>0.11457580000000001</v>
      </c>
      <c r="AT15" s="17" t="s">
        <v>3701</v>
      </c>
      <c r="AU15" s="17" t="s">
        <v>3021</v>
      </c>
      <c r="AV15" s="17" t="s">
        <v>3701</v>
      </c>
      <c r="AW15" s="195" t="s">
        <v>3021</v>
      </c>
      <c r="AX15" s="195">
        <v>0</v>
      </c>
      <c r="AY15" s="195">
        <v>1.1764628845134417</v>
      </c>
      <c r="AZ15" s="195">
        <v>1.1764628845134417</v>
      </c>
      <c r="BA15" s="195">
        <v>0</v>
      </c>
      <c r="BB15" s="195">
        <v>58.066586291973458</v>
      </c>
      <c r="BC15" s="195">
        <v>58.066586291973458</v>
      </c>
      <c r="BD15" s="195">
        <v>691.85051392000003</v>
      </c>
      <c r="BE15" s="195">
        <v>55561.563765500003</v>
      </c>
      <c r="BF15" s="17">
        <v>1620.8</v>
      </c>
      <c r="BG15" s="17">
        <v>1874.2</v>
      </c>
      <c r="BH15" s="17">
        <v>2097</v>
      </c>
      <c r="BI15" s="17">
        <v>1454.5440000000001</v>
      </c>
      <c r="BJ15" s="17">
        <v>1903.241</v>
      </c>
      <c r="BK15" s="17">
        <v>2026.0550000000001</v>
      </c>
      <c r="BL15" s="15">
        <v>2.9171245194621536E-2</v>
      </c>
      <c r="BM15" s="15">
        <v>3.3731951964313722E-2</v>
      </c>
      <c r="BN15" s="15">
        <v>3.7741918295361158E-2</v>
      </c>
      <c r="BO15" s="15">
        <v>2.6178960803532571E-2</v>
      </c>
      <c r="BP15" s="15">
        <v>3.4254633437473279E-2</v>
      </c>
      <c r="BQ15" s="15">
        <v>3.6465046386222194E-2</v>
      </c>
      <c r="BR15" s="15">
        <f>IF(IF(BN15&gt;BQ15,BN15,BQ15)=0,IF(BM15&gt;BP15,BM15,BP15),IF(BN15&gt;BQ15,BN15,BQ15))</f>
        <v>3.7741918295361158E-2</v>
      </c>
      <c r="BS15" s="17">
        <v>0</v>
      </c>
      <c r="CI15" s="11">
        <f>IF(ISNUMBER(L15),L15,M15)</f>
        <v>0.83727636939253303</v>
      </c>
      <c r="CJ15" s="17">
        <f>IF(AND(M15&lt;0,AA15&gt;0),1,0)</f>
        <v>0</v>
      </c>
      <c r="CK15" s="17">
        <f>IF(AND(CJ15=0,CI15&lt;0.1,CI15&gt;0),1,0)</f>
        <v>0</v>
      </c>
      <c r="CL15" s="17">
        <f>IF(AND(CK15=0,CI15&lt;0.2,CI15&gt;0.1),1,0)</f>
        <v>0</v>
      </c>
      <c r="CM15" s="17">
        <f>IF(AND(CL15=0,CI15&lt;0.3,CI15&gt;0.2),1,0)</f>
        <v>0</v>
      </c>
      <c r="CN15" s="17">
        <f>IF(AND(CM15=0,CI15&lt;0.4,CI15&gt;0.3),1,0)</f>
        <v>0</v>
      </c>
      <c r="CO15" s="17">
        <f>IF(AND(CN15=0,CI15&lt;0.5,CI15&gt;0.4),1,0)</f>
        <v>0</v>
      </c>
      <c r="CP15" s="17">
        <f>IF(AND(CJ15=0,CK15=0,CL15=0,CM15=0,CN15=0,CO15=0),1,0)</f>
        <v>1</v>
      </c>
      <c r="CR15" s="17" t="str">
        <f>_xll.BDP($H15,CR$1)</f>
        <v>#N/A Field Not Applicable</v>
      </c>
      <c r="CS15" s="17" t="str">
        <f>_xll.BDP($H15,CS$1)</f>
        <v>No</v>
      </c>
      <c r="CT15" s="196">
        <f>_xll.BDP($H15,CT$1)</f>
        <v>0</v>
      </c>
      <c r="CU15" s="13">
        <f>_xll.BDP($H15,CU$1)</f>
        <v>31</v>
      </c>
      <c r="CV15" s="13">
        <f>_xll.BDP($H15,CV$1)</f>
        <v>0.4094526299309415</v>
      </c>
      <c r="CW15" s="13">
        <f>_xll.BDP($H15,CW$1)</f>
        <v>27.939962248212041</v>
      </c>
    </row>
    <row r="16" spans="1:106" s="17" customFormat="1" hidden="1" x14ac:dyDescent="0.3">
      <c r="A16" s="17" t="str">
        <f>B16&amp;C16</f>
        <v>1A</v>
      </c>
      <c r="B16" s="17">
        <v>1</v>
      </c>
      <c r="C16" s="17" t="s">
        <v>2999</v>
      </c>
      <c r="D16" s="17">
        <v>1</v>
      </c>
      <c r="E16" s="17">
        <v>1</v>
      </c>
      <c r="F16" s="19">
        <v>0.22</v>
      </c>
      <c r="H16" s="17" t="s">
        <v>178</v>
      </c>
      <c r="I16" s="17">
        <v>1013</v>
      </c>
      <c r="J16" s="17" t="str">
        <f>I16&amp;H16</f>
        <v>1013TDG US Equity</v>
      </c>
      <c r="K16" s="10" t="s">
        <v>827</v>
      </c>
      <c r="L16" s="11">
        <v>0.50750645495222579</v>
      </c>
      <c r="M16" s="11">
        <v>0.52163565556036351</v>
      </c>
      <c r="N16" s="11">
        <v>0.16781817431702811</v>
      </c>
      <c r="O16" s="11">
        <v>0.18178391012591419</v>
      </c>
      <c r="P16" s="12">
        <v>15.105386416861826</v>
      </c>
      <c r="Q16" s="12">
        <v>11.326418654607625</v>
      </c>
      <c r="R16" s="12" t="e">
        <v>#N/A</v>
      </c>
      <c r="S16" s="13">
        <v>45.356265688455984</v>
      </c>
      <c r="T16" s="13">
        <v>49.511880641002023</v>
      </c>
      <c r="U16" s="11">
        <v>1.6283848665258307</v>
      </c>
      <c r="V16" s="14">
        <v>5.6639946559786241</v>
      </c>
      <c r="W16" s="11">
        <v>-0.12206596778317566</v>
      </c>
      <c r="X16" s="15" t="e">
        <v>#N/A</v>
      </c>
      <c r="Y16" s="14">
        <v>12.130417322004273</v>
      </c>
      <c r="Z16" s="14">
        <v>6.4364283331742156</v>
      </c>
      <c r="AA16" s="14">
        <v>4622000000</v>
      </c>
      <c r="AB16" s="14">
        <v>13263000000</v>
      </c>
      <c r="AC16" s="14">
        <v>186000000</v>
      </c>
      <c r="AD16" s="16">
        <v>1186000000</v>
      </c>
      <c r="AE16" s="11">
        <v>0.15682967959527824</v>
      </c>
      <c r="AF16" s="16">
        <v>47716.878452000012</v>
      </c>
      <c r="AG16" s="16">
        <v>64681.878452000012</v>
      </c>
      <c r="AH16" s="195">
        <v>21.214128714988526</v>
      </c>
      <c r="AI16" s="195">
        <v>23.364090566453477</v>
      </c>
      <c r="AJ16" s="195">
        <v>2.1298919614389922</v>
      </c>
      <c r="AK16" s="195">
        <v>43.125829728684884</v>
      </c>
      <c r="AL16" s="195" t="s">
        <v>3021</v>
      </c>
      <c r="AM16" s="17" t="s">
        <v>498</v>
      </c>
      <c r="AN16" s="17" t="s">
        <v>828</v>
      </c>
      <c r="AO16" s="17" t="s">
        <v>828</v>
      </c>
      <c r="AP16" s="17" t="s">
        <v>574</v>
      </c>
      <c r="AQ16" s="11" t="e">
        <f>_xll.BDP($H16,$AQ$1, "CUST_TRR_START_DT=20030101","CUST_TRR_END_DT=20230630")*0.01</f>
        <v>#VALUE!</v>
      </c>
      <c r="AR16" s="11">
        <f>_xll.BDP($H16,$AQ$1, "CUST_TRR_START_DT=20130101","CUST_TRR_END_DT=20230630")*0.01</f>
        <v>0.26567570000000001</v>
      </c>
      <c r="AS16" s="11">
        <f>_xll.BDP($H16,$AQ$1, "CUST_TRR_START_DT=20180101","CUST_TRR_END_DT=20230630")*0.01</f>
        <v>0.27167520000000001</v>
      </c>
      <c r="AT16" s="17" t="s">
        <v>3023</v>
      </c>
      <c r="AU16" s="17" t="s">
        <v>3023</v>
      </c>
      <c r="AV16" s="17" t="s">
        <v>3023</v>
      </c>
      <c r="AW16" s="195" t="s">
        <v>3021</v>
      </c>
      <c r="AX16" s="195">
        <v>0</v>
      </c>
      <c r="AY16" s="195">
        <v>1.6353259789928556</v>
      </c>
      <c r="AZ16" s="195">
        <v>1.6353259789928556</v>
      </c>
      <c r="BA16" s="195">
        <v>117.79001068268325</v>
      </c>
      <c r="BB16" s="195">
        <v>85.367017657997607</v>
      </c>
      <c r="BC16" s="195">
        <v>203.15702834068085</v>
      </c>
      <c r="BD16" s="195">
        <v>1857.0265096900002</v>
      </c>
      <c r="BE16" s="195">
        <v>47716.878452000012</v>
      </c>
      <c r="BF16" s="17">
        <v>1439.9380000000001</v>
      </c>
      <c r="BG16" s="17">
        <v>1793.0630000000001</v>
      </c>
      <c r="BH16" s="17">
        <v>2021.308</v>
      </c>
      <c r="BI16" s="17">
        <v>1418.0650000000001</v>
      </c>
      <c r="BJ16" s="17">
        <v>1802.5340000000001</v>
      </c>
      <c r="BK16" s="17">
        <v>1974.643</v>
      </c>
      <c r="BL16" s="15">
        <v>3.0176701551181337E-2</v>
      </c>
      <c r="BM16" s="15">
        <v>3.7577122774359636E-2</v>
      </c>
      <c r="BN16" s="15">
        <v>4.236044069884623E-2</v>
      </c>
      <c r="BO16" s="15">
        <v>2.9718310291954212E-2</v>
      </c>
      <c r="BP16" s="15">
        <v>3.7775606000992473E-2</v>
      </c>
      <c r="BQ16" s="15">
        <v>4.1382484857771212E-2</v>
      </c>
      <c r="BR16" s="15">
        <f>IF(IF(BN16&gt;BQ16,BN16,BQ16)=0,IF(BM16&gt;BP16,BM16,BP16),IF(BN16&gt;BQ16,BN16,BQ16))</f>
        <v>4.236044069884623E-2</v>
      </c>
      <c r="BS16" s="17">
        <v>1</v>
      </c>
      <c r="CI16" s="11">
        <f>IF(ISNUMBER(L16),L16,M16)</f>
        <v>0.50750645495222579</v>
      </c>
      <c r="CJ16" s="17">
        <f>IF(AND(M16&lt;0,AA16&gt;0),1,0)</f>
        <v>0</v>
      </c>
      <c r="CK16" s="17">
        <f>IF(AND(CJ16=0,CI16&lt;0.1,CI16&gt;0),1,0)</f>
        <v>0</v>
      </c>
      <c r="CL16" s="17">
        <f>IF(AND(CK16=0,CI16&lt;0.2,CI16&gt;0.1),1,0)</f>
        <v>0</v>
      </c>
      <c r="CM16" s="17">
        <f>IF(AND(CL16=0,CI16&lt;0.3,CI16&gt;0.2),1,0)</f>
        <v>0</v>
      </c>
      <c r="CN16" s="17">
        <f>IF(AND(CM16=0,CI16&lt;0.4,CI16&gt;0.3),1,0)</f>
        <v>0</v>
      </c>
      <c r="CO16" s="17">
        <f>IF(AND(CN16=0,CI16&lt;0.5,CI16&gt;0.4),1,0)</f>
        <v>0</v>
      </c>
      <c r="CP16" s="17">
        <f>IF(AND(CJ16=0,CK16=0,CL16=0,CM16=0,CN16=0,CO16=0),1,0)</f>
        <v>1</v>
      </c>
      <c r="CR16" s="17" t="str">
        <f>_xll.BDP($H16,CR$1)</f>
        <v>Kevin M Stein</v>
      </c>
      <c r="CS16" s="17" t="str">
        <f>_xll.BDP($H16,CS$1)</f>
        <v>No</v>
      </c>
      <c r="CT16" s="196">
        <f>_xll.BDP($H16,CT$1)</f>
        <v>0</v>
      </c>
      <c r="CU16" s="13">
        <f>_xll.BDP($H16,CU$1)</f>
        <v>5.5</v>
      </c>
      <c r="CV16" s="13">
        <f>_xll.BDP($H16,CV$1)</f>
        <v>0.39850494244983437</v>
      </c>
      <c r="CW16" s="13">
        <f>_xll.BDP($H16,CW$1)</f>
        <v>-1.6700752298466188</v>
      </c>
    </row>
    <row r="17" spans="1:101" s="17" customFormat="1" hidden="1" x14ac:dyDescent="0.3">
      <c r="A17" s="17" t="str">
        <f>B17&amp;C17</f>
        <v>1A</v>
      </c>
      <c r="B17" s="17">
        <v>1</v>
      </c>
      <c r="C17" s="17" t="s">
        <v>2999</v>
      </c>
      <c r="D17" s="17">
        <v>1</v>
      </c>
      <c r="E17" s="17">
        <v>1</v>
      </c>
      <c r="F17" s="19">
        <v>0.2</v>
      </c>
      <c r="G17" s="17" t="s">
        <v>2232</v>
      </c>
      <c r="H17" s="17" t="s">
        <v>222</v>
      </c>
      <c r="I17" s="17">
        <v>1014</v>
      </c>
      <c r="J17" s="17" t="str">
        <f>I17&amp;H17</f>
        <v>1014CPRT US Equity</v>
      </c>
      <c r="K17" s="10" t="s">
        <v>882</v>
      </c>
      <c r="L17" s="11">
        <v>0.42828452412411033</v>
      </c>
      <c r="M17" s="11">
        <v>0.44325117476012205</v>
      </c>
      <c r="N17" s="11">
        <v>0.3731236504190123</v>
      </c>
      <c r="O17" s="11">
        <v>0.39657026920259014</v>
      </c>
      <c r="P17" s="12">
        <v>27.167824116378526</v>
      </c>
      <c r="Q17" s="12">
        <v>21.634255954747303</v>
      </c>
      <c r="R17" s="12">
        <v>23.32491193144584</v>
      </c>
      <c r="S17" s="13">
        <v>43.334654832636986</v>
      </c>
      <c r="T17" s="13">
        <v>42.496429787896062</v>
      </c>
      <c r="U17" s="11">
        <v>-0.35366897923730883</v>
      </c>
      <c r="V17" s="14">
        <v>-1.3628105765031255</v>
      </c>
      <c r="W17" s="11">
        <v>0.88862385329270532</v>
      </c>
      <c r="X17" s="15">
        <v>0</v>
      </c>
      <c r="Y17" s="14">
        <v>16.745498445187167</v>
      </c>
      <c r="Z17" s="14">
        <v>24.235230922461405</v>
      </c>
      <c r="AA17" s="14">
        <v>3349620000</v>
      </c>
      <c r="AB17" s="14">
        <v>3743909000</v>
      </c>
      <c r="AC17" s="14">
        <v>39673000</v>
      </c>
      <c r="AD17" s="16">
        <v>1364210000</v>
      </c>
      <c r="AE17" s="11">
        <v>2.9081299799884181E-2</v>
      </c>
      <c r="AF17" s="16">
        <v>41900.120007359998</v>
      </c>
      <c r="AG17" s="16">
        <v>39656.589007359995</v>
      </c>
      <c r="AH17" s="195">
        <v>24.116042444090787</v>
      </c>
      <c r="AI17" s="195">
        <v>26.650759458273694</v>
      </c>
      <c r="AJ17" s="195">
        <v>2.0253005471972356</v>
      </c>
      <c r="AK17" s="195">
        <v>34.910491997350867</v>
      </c>
      <c r="AL17" s="195">
        <v>6.9980050605804616</v>
      </c>
      <c r="AM17" s="17" t="s">
        <v>533</v>
      </c>
      <c r="AN17" s="17" t="s">
        <v>856</v>
      </c>
      <c r="AO17" s="17" t="s">
        <v>856</v>
      </c>
      <c r="AP17" s="17" t="s">
        <v>574</v>
      </c>
      <c r="AQ17" s="11">
        <f>_xll.BDP($H17,$AQ$1, "CUST_TRR_START_DT=20030101","CUST_TRR_END_DT=20230630")*0.01</f>
        <v>0.22257979999999999</v>
      </c>
      <c r="AR17" s="11">
        <f>_xll.BDP($H17,$AQ$1, "CUST_TRR_START_DT=20130101","CUST_TRR_END_DT=20230630")*0.01</f>
        <v>0.27069189999999999</v>
      </c>
      <c r="AS17" s="11">
        <f>_xll.BDP($H17,$AQ$1, "CUST_TRR_START_DT=20180101","CUST_TRR_END_DT=20230630")*0.01</f>
        <v>0.2997109</v>
      </c>
      <c r="AT17" s="17" t="s">
        <v>3697</v>
      </c>
      <c r="AU17" s="17" t="s">
        <v>3024</v>
      </c>
      <c r="AV17" s="17" t="s">
        <v>3024</v>
      </c>
      <c r="AW17" s="195" t="s">
        <v>3021</v>
      </c>
      <c r="AX17" s="195">
        <v>0</v>
      </c>
      <c r="AY17" s="195">
        <v>-0.14505209051745954</v>
      </c>
      <c r="AZ17" s="195">
        <v>-0.14505209051745954</v>
      </c>
      <c r="BA17" s="195">
        <v>0</v>
      </c>
      <c r="BB17" s="195">
        <v>-5.0011451854738844</v>
      </c>
      <c r="BC17" s="195">
        <v>-5.0011451854738844</v>
      </c>
      <c r="BD17" s="195">
        <v>-60.777000000000001</v>
      </c>
      <c r="BE17" s="195">
        <v>39656.589007359995</v>
      </c>
      <c r="BF17" s="17">
        <v>1358.444</v>
      </c>
      <c r="BG17" s="17">
        <v>1525.4</v>
      </c>
      <c r="BH17" s="17">
        <v>1476</v>
      </c>
      <c r="BI17" s="17">
        <v>949.38400000000001</v>
      </c>
      <c r="BJ17" s="17">
        <v>954.82400000000007</v>
      </c>
      <c r="BK17" s="17">
        <v>1033.4100000000001</v>
      </c>
      <c r="BL17" s="15">
        <v>3.4255190221929625E-2</v>
      </c>
      <c r="BM17" s="15">
        <v>3.8465234609988672E-2</v>
      </c>
      <c r="BN17" s="15">
        <v>3.7219539979246936E-2</v>
      </c>
      <c r="BO17" s="15">
        <v>2.3940132617654049E-2</v>
      </c>
      <c r="BP17" s="15">
        <v>2.4077310325978644E-2</v>
      </c>
      <c r="BQ17" s="15">
        <v>2.6058973448478035E-2</v>
      </c>
      <c r="BR17" s="15">
        <f>IF(IF(BN17&gt;BQ17,BN17,BQ17)=0,IF(BM17&gt;BP17,BM17,BP17),IF(BN17&gt;BQ17,BN17,BQ17))</f>
        <v>3.7219539979246936E-2</v>
      </c>
      <c r="BS17" s="17">
        <v>0</v>
      </c>
      <c r="BT17" s="17">
        <v>1</v>
      </c>
      <c r="BU17" s="17">
        <v>1</v>
      </c>
      <c r="BV17" s="17">
        <v>0</v>
      </c>
      <c r="BW17" s="17">
        <v>0</v>
      </c>
      <c r="BX17" s="17">
        <v>0</v>
      </c>
      <c r="BY17" s="17">
        <v>1</v>
      </c>
      <c r="BZ17" s="17">
        <v>0</v>
      </c>
      <c r="CA17" s="17">
        <v>0</v>
      </c>
      <c r="CC17" s="17">
        <v>3</v>
      </c>
      <c r="CD17" s="17">
        <v>1</v>
      </c>
      <c r="CE17" s="17">
        <v>1</v>
      </c>
      <c r="CF17" s="17">
        <v>1</v>
      </c>
      <c r="CG17" s="17">
        <v>1</v>
      </c>
      <c r="CH17" s="17">
        <v>1</v>
      </c>
      <c r="CI17" s="11">
        <f>IF(ISNUMBER(L17),L17,M17)</f>
        <v>0.42828452412411033</v>
      </c>
      <c r="CJ17" s="17">
        <f>IF(AND(M17&lt;0,AA17&gt;0),1,0)</f>
        <v>0</v>
      </c>
      <c r="CK17" s="17">
        <f>IF(AND(CJ17=0,CI17&lt;0.1,CI17&gt;0),1,0)</f>
        <v>0</v>
      </c>
      <c r="CL17" s="17">
        <f>IF(AND(CK17=0,CI17&lt;0.2,CI17&gt;0.1),1,0)</f>
        <v>0</v>
      </c>
      <c r="CM17" s="17">
        <f>IF(AND(CL17=0,CI17&lt;0.3,CI17&gt;0.2),1,0)</f>
        <v>0</v>
      </c>
      <c r="CN17" s="17">
        <f>IF(AND(CM17=0,CI17&lt;0.4,CI17&gt;0.3),1,0)</f>
        <v>0</v>
      </c>
      <c r="CO17" s="17">
        <f>IF(AND(CN17=0,CI17&lt;0.5,CI17&gt;0.4),1,0)</f>
        <v>1</v>
      </c>
      <c r="CP17" s="17">
        <f>IF(AND(CJ17=0,CK17=0,CL17=0,CM17=0,CN17=0,CO17=0),1,0)</f>
        <v>0</v>
      </c>
      <c r="CR17" s="17" t="str">
        <f>_xll.BDP($H17,CR$1)</f>
        <v>#N/A Field Not Applicable</v>
      </c>
      <c r="CS17" s="17" t="str">
        <f>_xll.BDP($H17,CS$1)</f>
        <v>No</v>
      </c>
      <c r="CT17" s="196">
        <f>_xll.BDP($H17,CT$1)</f>
        <v>3.4503099918365479</v>
      </c>
      <c r="CU17" s="13">
        <f>_xll.BDP($H17,CU$1)</f>
        <v>13.66670036315918</v>
      </c>
      <c r="CV17" s="13">
        <f>_xll.BDP($H17,CV$1)</f>
        <v>9.3444248526803957</v>
      </c>
      <c r="CW17" s="13">
        <f>_xll.BDP($H17,CW$1)</f>
        <v>-0.31627356763153303</v>
      </c>
    </row>
    <row r="18" spans="1:101" s="17" customFormat="1" hidden="1" x14ac:dyDescent="0.3">
      <c r="A18" s="17" t="str">
        <f>B18&amp;C18</f>
        <v>1A</v>
      </c>
      <c r="B18" s="17">
        <v>1</v>
      </c>
      <c r="C18" s="17" t="s">
        <v>2999</v>
      </c>
      <c r="D18" s="17">
        <v>1</v>
      </c>
      <c r="E18" s="17">
        <v>1</v>
      </c>
      <c r="F18" s="19">
        <v>0.21</v>
      </c>
      <c r="G18" s="17" t="s">
        <v>2555</v>
      </c>
      <c r="H18" s="17" t="s">
        <v>176</v>
      </c>
      <c r="I18" s="17">
        <v>1015</v>
      </c>
      <c r="J18" s="17" t="str">
        <f>I18&amp;H18</f>
        <v>1015EW US Equity</v>
      </c>
      <c r="K18" s="10" t="s">
        <v>824</v>
      </c>
      <c r="L18" s="11">
        <v>0.51178941770338371</v>
      </c>
      <c r="M18" s="11">
        <v>0.43444055944055943</v>
      </c>
      <c r="N18" s="11">
        <v>0.35138114570283685</v>
      </c>
      <c r="O18" s="11">
        <v>0.33869044238741552</v>
      </c>
      <c r="P18" s="12">
        <v>22.408907462003032</v>
      </c>
      <c r="Q18" s="12">
        <v>19.39347924581531</v>
      </c>
      <c r="R18" s="12">
        <v>22.558099892039323</v>
      </c>
      <c r="S18" s="13">
        <v>33.076610920431889</v>
      </c>
      <c r="T18" s="13">
        <v>36.357387039238994</v>
      </c>
      <c r="U18" s="11">
        <v>-0.10705431890453632</v>
      </c>
      <c r="V18" s="14">
        <v>-0.47856106759501016</v>
      </c>
      <c r="W18" s="11">
        <v>0.71595957352287876</v>
      </c>
      <c r="X18" s="15" t="e">
        <v>#N/A</v>
      </c>
      <c r="Y18" s="14">
        <v>9.8130651204589654</v>
      </c>
      <c r="Z18" s="14">
        <v>17.272243422640486</v>
      </c>
      <c r="AA18" s="14">
        <v>4118400000</v>
      </c>
      <c r="AB18" s="14">
        <v>5282700000</v>
      </c>
      <c r="AC18" s="14">
        <v>245600000</v>
      </c>
      <c r="AD18" s="16">
        <v>940400000</v>
      </c>
      <c r="AE18" s="11">
        <v>0.26116546150574221</v>
      </c>
      <c r="AF18" s="16">
        <v>44499.473160000001</v>
      </c>
      <c r="AG18" s="16">
        <v>43745.473160000001</v>
      </c>
      <c r="AH18" s="195">
        <v>22.549212969072165</v>
      </c>
      <c r="AI18" s="195">
        <v>24.544393850642429</v>
      </c>
      <c r="AJ18" s="195">
        <v>1.5636511552770904</v>
      </c>
      <c r="AK18" s="195">
        <v>28.936041837186607</v>
      </c>
      <c r="AL18" s="195">
        <v>6.9793557013090979</v>
      </c>
      <c r="AM18" s="17" t="s">
        <v>493</v>
      </c>
      <c r="AN18" s="17" t="s">
        <v>537</v>
      </c>
      <c r="AO18" s="17" t="s">
        <v>825</v>
      </c>
      <c r="AP18" s="17" t="s">
        <v>574</v>
      </c>
      <c r="AQ18" s="11">
        <f>_xll.BDP($H18,$AQ$1, "CUST_TRR_START_DT=20030101","CUST_TRR_END_DT=20230630")*0.01</f>
        <v>0.20324410000000001</v>
      </c>
      <c r="AR18" s="11">
        <f>_xll.BDP($H18,$AQ$1, "CUST_TRR_START_DT=20130101","CUST_TRR_END_DT=20230630")*0.01</f>
        <v>0.19120100000000001</v>
      </c>
      <c r="AS18" s="11">
        <f>_xll.BDP($H18,$AQ$1, "CUST_TRR_START_DT=20180101","CUST_TRR_END_DT=20230630")*0.01</f>
        <v>0.18235209999999999</v>
      </c>
      <c r="AT18" s="17" t="s">
        <v>3702</v>
      </c>
      <c r="AU18" s="17" t="s">
        <v>3021</v>
      </c>
      <c r="AV18" s="17" t="s">
        <v>3702</v>
      </c>
      <c r="AW18" s="195" t="s">
        <v>3021</v>
      </c>
      <c r="AX18" s="195">
        <v>0</v>
      </c>
      <c r="AY18" s="195">
        <v>3.5509323494202016</v>
      </c>
      <c r="AZ18" s="195">
        <v>3.5509323494202016</v>
      </c>
      <c r="BA18" s="195">
        <v>0</v>
      </c>
      <c r="BB18" s="195">
        <v>102.22190372363823</v>
      </c>
      <c r="BC18" s="195">
        <v>102.22190372363823</v>
      </c>
      <c r="BD18" s="195">
        <v>1580.14618776</v>
      </c>
      <c r="BE18" s="195">
        <v>43745.473160000001</v>
      </c>
      <c r="BF18" s="17">
        <v>1540.172</v>
      </c>
      <c r="BG18" s="17">
        <v>1756.1030000000001</v>
      </c>
      <c r="BH18" s="17">
        <v>1976.364</v>
      </c>
      <c r="BI18" s="17">
        <v>1243.0620000000001</v>
      </c>
      <c r="BJ18" s="17">
        <v>1538.606</v>
      </c>
      <c r="BK18" s="17">
        <v>1772.9549999999999</v>
      </c>
      <c r="BL18" s="15">
        <v>3.520757437842284E-2</v>
      </c>
      <c r="BM18" s="15">
        <v>4.0143650831641842E-2</v>
      </c>
      <c r="BN18" s="15">
        <v>4.5178708955127919E-2</v>
      </c>
      <c r="BO18" s="15">
        <v>2.841578591351554E-2</v>
      </c>
      <c r="BP18" s="15">
        <v>3.5171776388668051E-2</v>
      </c>
      <c r="BQ18" s="15">
        <v>4.0528879262898339E-2</v>
      </c>
      <c r="BR18" s="15">
        <f>IF(IF(BN18&gt;BQ18,BN18,BQ18)=0,IF(BM18&gt;BP18,BM18,BP18),IF(BN18&gt;BQ18,BN18,BQ18))</f>
        <v>4.5178708955127919E-2</v>
      </c>
      <c r="BS18" s="17">
        <v>1</v>
      </c>
      <c r="CI18" s="11">
        <f>IF(ISNUMBER(L18),L18,M18)</f>
        <v>0.51178941770338371</v>
      </c>
      <c r="CJ18" s="17">
        <f>IF(AND(M18&lt;0,AA18&gt;0),1,0)</f>
        <v>0</v>
      </c>
      <c r="CK18" s="17">
        <f>IF(AND(CJ18=0,CI18&lt;0.1,CI18&gt;0),1,0)</f>
        <v>0</v>
      </c>
      <c r="CL18" s="17">
        <f>IF(AND(CK18=0,CI18&lt;0.2,CI18&gt;0.1),1,0)</f>
        <v>0</v>
      </c>
      <c r="CM18" s="17">
        <f>IF(AND(CL18=0,CI18&lt;0.3,CI18&gt;0.2),1,0)</f>
        <v>0</v>
      </c>
      <c r="CN18" s="17">
        <f>IF(AND(CM18=0,CI18&lt;0.4,CI18&gt;0.3),1,0)</f>
        <v>0</v>
      </c>
      <c r="CO18" s="17">
        <f>IF(AND(CN18=0,CI18&lt;0.5,CI18&gt;0.4),1,0)</f>
        <v>0</v>
      </c>
      <c r="CP18" s="17">
        <f>IF(AND(CJ18=0,CK18=0,CL18=0,CM18=0,CN18=0,CO18=0),1,0)</f>
        <v>1</v>
      </c>
      <c r="CR18" s="17" t="str">
        <f>_xll.BDP($H18,CR$1)</f>
        <v>Bernard J Zovighian</v>
      </c>
      <c r="CS18" s="17" t="str">
        <f>_xll.BDP($H18,CS$1)</f>
        <v>No</v>
      </c>
      <c r="CT18" s="196">
        <f>_xll.BDP($H18,CT$1)</f>
        <v>0</v>
      </c>
      <c r="CU18" s="13">
        <f>_xll.BDP($H18,CU$1)</f>
        <v>0.41666701436042786</v>
      </c>
      <c r="CV18" s="13">
        <f>_xll.BDP($H18,CV$1)</f>
        <v>0.89816938932218116</v>
      </c>
      <c r="CW18" s="13">
        <f>_xll.BDP($H18,CW$1)</f>
        <v>2.3548150521865598</v>
      </c>
    </row>
    <row r="19" spans="1:101" s="17" customFormat="1" hidden="1" x14ac:dyDescent="0.3">
      <c r="A19" s="17" t="str">
        <f>B19&amp;C19</f>
        <v>1A</v>
      </c>
      <c r="B19" s="17">
        <v>1</v>
      </c>
      <c r="C19" s="17" t="s">
        <v>2999</v>
      </c>
      <c r="D19" s="17">
        <v>1</v>
      </c>
      <c r="E19" s="17">
        <v>1</v>
      </c>
      <c r="F19" s="19">
        <v>0.17</v>
      </c>
      <c r="G19" s="17" t="s">
        <v>2362</v>
      </c>
      <c r="H19" s="17" t="s">
        <v>26</v>
      </c>
      <c r="I19" s="17">
        <v>1016</v>
      </c>
      <c r="J19" s="17" t="str">
        <f>I19&amp;H19</f>
        <v>1016SPGI US Equity</v>
      </c>
      <c r="K19" s="10" t="s">
        <v>619</v>
      </c>
      <c r="L19" s="11">
        <v>8.9225680748270051</v>
      </c>
      <c r="M19" s="11">
        <v>0.24643086816720258</v>
      </c>
      <c r="N19" s="11">
        <v>0.73850733516328793</v>
      </c>
      <c r="O19" s="11">
        <v>7.649466014572312E-2</v>
      </c>
      <c r="P19" s="12">
        <v>6.8418171866447732</v>
      </c>
      <c r="Q19" s="12">
        <v>5.3439093665880346</v>
      </c>
      <c r="R19" s="12">
        <v>6.2669390261812259</v>
      </c>
      <c r="S19" s="13">
        <v>52.652805038059952</v>
      </c>
      <c r="T19" s="13">
        <v>44.60245058581522</v>
      </c>
      <c r="U19" s="11">
        <v>0.40985000773156022</v>
      </c>
      <c r="V19" s="14">
        <v>2.1654411764705883</v>
      </c>
      <c r="W19" s="11">
        <v>0.64369387923222676</v>
      </c>
      <c r="X19" s="15">
        <v>2.7131464276905368E-2</v>
      </c>
      <c r="Y19" s="14">
        <v>14.297730192580397</v>
      </c>
      <c r="Z19" s="14">
        <v>2.5613142762498597</v>
      </c>
      <c r="AA19" s="14">
        <v>15550000000</v>
      </c>
      <c r="AB19" s="14">
        <v>50095000000</v>
      </c>
      <c r="AC19" s="14">
        <v>328000000</v>
      </c>
      <c r="AD19" s="16">
        <v>3290000000</v>
      </c>
      <c r="AE19" s="11">
        <v>9.9696048632218842E-2</v>
      </c>
      <c r="AF19" s="16">
        <v>123544.33200000001</v>
      </c>
      <c r="AG19" s="16">
        <v>137747.33199999999</v>
      </c>
      <c r="AH19" s="195">
        <v>24.77024491997842</v>
      </c>
      <c r="AI19" s="195">
        <v>31.94258025056245</v>
      </c>
      <c r="AJ19" s="195">
        <v>2.530664454508154</v>
      </c>
      <c r="AK19" s="195">
        <v>43.047792713078032</v>
      </c>
      <c r="AL19" s="195">
        <v>3.4832619574665014</v>
      </c>
      <c r="AM19" s="17" t="s">
        <v>493</v>
      </c>
      <c r="AN19" s="17" t="s">
        <v>524</v>
      </c>
      <c r="AO19" s="17" t="s">
        <v>525</v>
      </c>
      <c r="AP19" s="17" t="s">
        <v>574</v>
      </c>
      <c r="AQ19" s="11">
        <f>_xll.BDP($H19,$AQ$1, "CUST_TRR_START_DT=20030101","CUST_TRR_END_DT=20230630")*0.01</f>
        <v>0.15544829999999998</v>
      </c>
      <c r="AR19" s="11">
        <f>_xll.BDP($H19,$AQ$1, "CUST_TRR_START_DT=20130101","CUST_TRR_END_DT=20230630")*0.01</f>
        <v>0.223163</v>
      </c>
      <c r="AS19" s="11">
        <f>_xll.BDP($H19,$AQ$1, "CUST_TRR_START_DT=20180101","CUST_TRR_END_DT=20230630")*0.01</f>
        <v>0.18046320000000002</v>
      </c>
      <c r="AT19" s="17" t="s">
        <v>3697</v>
      </c>
      <c r="AU19" s="17" t="s">
        <v>3021</v>
      </c>
      <c r="AV19" s="17" t="s">
        <v>3021</v>
      </c>
      <c r="AW19" s="195">
        <v>0.92680789450674972</v>
      </c>
      <c r="AX19" s="195">
        <v>0.92680789450674972</v>
      </c>
      <c r="AY19" s="195">
        <v>5.7390351959592287</v>
      </c>
      <c r="AZ19" s="195">
        <v>6.6658430904659784</v>
      </c>
      <c r="BA19" s="195">
        <v>41.519652722967635</v>
      </c>
      <c r="BB19" s="195">
        <v>257.10047326250987</v>
      </c>
      <c r="BC19" s="195">
        <v>298.6201259854775</v>
      </c>
      <c r="BD19" s="195">
        <v>7567.0339924720001</v>
      </c>
      <c r="BE19" s="195">
        <v>123544.33200000001</v>
      </c>
      <c r="BF19" s="17">
        <v>3997.5</v>
      </c>
      <c r="BG19" s="17">
        <v>4524.1670000000004</v>
      </c>
      <c r="BH19" s="17">
        <v>4985.6469999999999</v>
      </c>
      <c r="BI19" s="17">
        <v>3941.9500000000003</v>
      </c>
      <c r="BJ19" s="17">
        <v>5148.9080000000004</v>
      </c>
      <c r="BK19" s="17">
        <v>5690.902</v>
      </c>
      <c r="BL19" s="15">
        <v>3.2356806138220888E-2</v>
      </c>
      <c r="BM19" s="15">
        <v>3.6619786005237374E-2</v>
      </c>
      <c r="BN19" s="15">
        <v>4.0355125316473436E-2</v>
      </c>
      <c r="BO19" s="15">
        <v>3.1907169970371442E-2</v>
      </c>
      <c r="BP19" s="15">
        <v>4.1676602371365772E-2</v>
      </c>
      <c r="BQ19" s="15">
        <v>4.6063642968258552E-2</v>
      </c>
      <c r="BR19" s="15">
        <f>IF(IF(BN19&gt;BQ19,BN19,BQ19)=0,IF(BM19&gt;BP19,BM19,BP19),IF(BN19&gt;BQ19,BN19,BQ19))</f>
        <v>4.6063642968258552E-2</v>
      </c>
      <c r="BS19" s="17">
        <v>0</v>
      </c>
      <c r="CI19" s="11">
        <f>IF(ISNUMBER(L19),L19,M19)</f>
        <v>8.9225680748270051</v>
      </c>
      <c r="CJ19" s="17">
        <f>IF(AND(M19&lt;0,AA19&gt;0),1,0)</f>
        <v>0</v>
      </c>
      <c r="CK19" s="17">
        <f>IF(AND(CJ19=0,CI19&lt;0.1,CI19&gt;0),1,0)</f>
        <v>0</v>
      </c>
      <c r="CL19" s="17">
        <f>IF(AND(CK19=0,CI19&lt;0.2,CI19&gt;0.1),1,0)</f>
        <v>0</v>
      </c>
      <c r="CM19" s="17">
        <f>IF(AND(CL19=0,CI19&lt;0.3,CI19&gt;0.2),1,0)</f>
        <v>0</v>
      </c>
      <c r="CN19" s="17">
        <f>IF(AND(CM19=0,CI19&lt;0.4,CI19&gt;0.3),1,0)</f>
        <v>0</v>
      </c>
      <c r="CO19" s="17">
        <f>IF(AND(CN19=0,CI19&lt;0.5,CI19&gt;0.4),1,0)</f>
        <v>0</v>
      </c>
      <c r="CP19" s="17">
        <f>IF(AND(CJ19=0,CK19=0,CL19=0,CM19=0,CN19=0,CO19=0),1,0)</f>
        <v>1</v>
      </c>
      <c r="CR19" s="17" t="str">
        <f>_xll.BDP($H19,CR$1)</f>
        <v>Douglas L Peterson "Doug"</v>
      </c>
      <c r="CS19" s="17" t="str">
        <f>_xll.BDP($H19,CS$1)</f>
        <v>No</v>
      </c>
      <c r="CT19" s="196">
        <f>_xll.BDP($H19,CT$1)</f>
        <v>0.14301300048828125</v>
      </c>
      <c r="CU19" s="13">
        <f>_xll.BDP($H19,CU$1)</f>
        <v>9.9166698455810547</v>
      </c>
      <c r="CV19" s="13">
        <f>_xll.BDP($H19,CV$1)</f>
        <v>0.11660879321181647</v>
      </c>
      <c r="CW19" s="13">
        <f>_xll.BDP($H19,CW$1)</f>
        <v>-10.778500362777994</v>
      </c>
    </row>
    <row r="20" spans="1:101" s="17" customFormat="1" hidden="1" x14ac:dyDescent="0.3">
      <c r="A20" s="17" t="str">
        <f>B20&amp;C20</f>
        <v>1A</v>
      </c>
      <c r="B20" s="17">
        <v>1</v>
      </c>
      <c r="C20" s="17" t="s">
        <v>2999</v>
      </c>
      <c r="D20" s="17">
        <v>2</v>
      </c>
      <c r="E20" s="17">
        <v>1</v>
      </c>
      <c r="F20" s="19"/>
      <c r="H20" s="17" t="s">
        <v>436</v>
      </c>
      <c r="I20" s="17">
        <v>1017</v>
      </c>
      <c r="J20" s="17" t="str">
        <f>I20&amp;H20</f>
        <v>1017VRSN US Equity</v>
      </c>
      <c r="K20" s="10" t="s">
        <v>1132</v>
      </c>
      <c r="L20" s="11">
        <v>-0.99613500870182237</v>
      </c>
      <c r="M20" s="11">
        <v>-1.1706802383316783</v>
      </c>
      <c r="N20" s="11">
        <v>-1.0639771630073143</v>
      </c>
      <c r="O20" s="11">
        <v>-1.252290532465808</v>
      </c>
      <c r="P20" s="12">
        <v>1913.9763779527559</v>
      </c>
      <c r="Q20" s="12">
        <v>1465.8408459812088</v>
      </c>
      <c r="R20" s="12" t="e">
        <v>#N/A</v>
      </c>
      <c r="S20" s="13">
        <v>67.692491166969006</v>
      </c>
      <c r="T20" s="13">
        <v>69.478559898940276</v>
      </c>
      <c r="U20" s="11">
        <v>0.52600480088631751</v>
      </c>
      <c r="V20" s="14">
        <v>0.83924187371108716</v>
      </c>
      <c r="W20" s="11">
        <v>-0.96464345337467206</v>
      </c>
      <c r="X20" s="15">
        <v>4.2062339403418615E-2</v>
      </c>
      <c r="Y20" s="14">
        <v>4.2333515842566154</v>
      </c>
      <c r="Z20" s="14">
        <v>11.7191990564822</v>
      </c>
      <c r="AA20" s="14">
        <v>-805600000</v>
      </c>
      <c r="AB20" s="14">
        <v>-753100000</v>
      </c>
      <c r="AC20" s="14">
        <v>62200000</v>
      </c>
      <c r="AD20" s="16">
        <v>883400000</v>
      </c>
      <c r="AE20" s="11">
        <v>7.0409780393932531E-2</v>
      </c>
      <c r="AF20" s="16">
        <v>20701.0093108</v>
      </c>
      <c r="AG20" s="16">
        <v>21555.609310799999</v>
      </c>
      <c r="AH20" s="195">
        <v>21.168230689187862</v>
      </c>
      <c r="AI20" s="195">
        <v>22.169710285714284</v>
      </c>
      <c r="AJ20" s="195">
        <v>4.0412762525108095</v>
      </c>
      <c r="AK20" s="195">
        <v>29.648449220192482</v>
      </c>
      <c r="AL20" s="195" t="s">
        <v>3021</v>
      </c>
      <c r="AM20" s="17" t="s">
        <v>543</v>
      </c>
      <c r="AN20" s="17" t="s">
        <v>570</v>
      </c>
      <c r="AO20" s="17" t="s">
        <v>1123</v>
      </c>
      <c r="AP20" s="17" t="s">
        <v>574</v>
      </c>
      <c r="AQ20" s="11">
        <f>_xll.BDP($H20,$AQ$1, "CUST_TRR_START_DT=20030101","CUST_TRR_END_DT=20230630")*0.01</f>
        <v>0.1860559</v>
      </c>
      <c r="AR20" s="11">
        <f>_xll.BDP($H20,$AQ$1, "CUST_TRR_START_DT=20130101","CUST_TRR_END_DT=20230630")*0.01</f>
        <v>0.18267710000000001</v>
      </c>
      <c r="AS20" s="11">
        <f>_xll.BDP($H20,$AQ$1, "CUST_TRR_START_DT=20180101","CUST_TRR_END_DT=20230630")*0.01</f>
        <v>0.13178129999999999</v>
      </c>
      <c r="AT20" s="17" t="s">
        <v>3703</v>
      </c>
      <c r="AU20" s="17" t="s">
        <v>3025</v>
      </c>
      <c r="AV20" s="17" t="s">
        <v>3703</v>
      </c>
      <c r="AW20" s="195" t="s">
        <v>3021</v>
      </c>
      <c r="AX20" s="195">
        <v>0</v>
      </c>
      <c r="AY20" s="195">
        <v>4.9161854126071622</v>
      </c>
      <c r="AZ20" s="195">
        <v>4.9161854126071622</v>
      </c>
      <c r="BA20" s="195">
        <v>0</v>
      </c>
      <c r="BB20" s="195">
        <v>151.03888394182249</v>
      </c>
      <c r="BC20" s="195">
        <v>151.03888394182249</v>
      </c>
      <c r="BD20" s="195">
        <v>1017.7</v>
      </c>
      <c r="BE20" s="195">
        <v>20701.0093108</v>
      </c>
      <c r="BF20" s="17">
        <v>738</v>
      </c>
      <c r="BG20" s="17">
        <v>825.33299999999997</v>
      </c>
      <c r="BH20" s="17">
        <v>886</v>
      </c>
      <c r="BI20" s="17">
        <v>757.79499999999996</v>
      </c>
      <c r="BJ20" s="17">
        <v>900</v>
      </c>
      <c r="BK20" s="17">
        <v>957.69</v>
      </c>
      <c r="BL20" s="15">
        <v>3.5650435634313506E-2</v>
      </c>
      <c r="BM20" s="15">
        <v>3.9869215438177327E-2</v>
      </c>
      <c r="BN20" s="15">
        <v>4.2799845490517296E-2</v>
      </c>
      <c r="BO20" s="15">
        <v>3.6606669202580759E-2</v>
      </c>
      <c r="BP20" s="15">
        <v>4.3476141017455498E-2</v>
      </c>
      <c r="BQ20" s="15">
        <v>4.6262961656674394E-2</v>
      </c>
      <c r="BR20" s="15">
        <f>IF(IF(BN20&gt;BQ20,BN20,BQ20)=0,IF(BM20&gt;BP20,BM20,BP20),IF(BN20&gt;BQ20,BN20,BQ20))</f>
        <v>4.6262961656674394E-2</v>
      </c>
      <c r="BS20" s="17">
        <v>1</v>
      </c>
      <c r="CI20" s="11">
        <f>IF(ISNUMBER(L20),L20,M20)</f>
        <v>-0.99613500870182237</v>
      </c>
      <c r="CJ20" s="17">
        <f>IF(AND(M20&lt;0,AA20&gt;0),1,0)</f>
        <v>0</v>
      </c>
      <c r="CK20" s="17">
        <f>IF(AND(CJ20=0,CI20&lt;0.1,CI20&gt;0),1,0)</f>
        <v>0</v>
      </c>
      <c r="CL20" s="17">
        <f>IF(AND(CK20=0,CI20&lt;0.2,CI20&gt;0.1),1,0)</f>
        <v>0</v>
      </c>
      <c r="CM20" s="17">
        <f>IF(AND(CL20=0,CI20&lt;0.3,CI20&gt;0.2),1,0)</f>
        <v>0</v>
      </c>
      <c r="CN20" s="17">
        <f>IF(AND(CM20=0,CI20&lt;0.4,CI20&gt;0.3),1,0)</f>
        <v>0</v>
      </c>
      <c r="CO20" s="17">
        <f>IF(AND(CN20=0,CI20&lt;0.5,CI20&gt;0.4),1,0)</f>
        <v>0</v>
      </c>
      <c r="CP20" s="17">
        <f>IF(AND(CJ20=0,CK20=0,CL20=0,CM20=0,CN20=0,CO20=0),1,0)</f>
        <v>1</v>
      </c>
      <c r="CR20" s="17" t="str">
        <f>_xll.BDP($H20,CR$1)</f>
        <v>D James Bidzos</v>
      </c>
      <c r="CS20" s="17" t="str">
        <f>_xll.BDP($H20,CS$1)</f>
        <v>Yes</v>
      </c>
      <c r="CT20" s="196">
        <f>_xll.BDP($H20,CT$1)</f>
        <v>0</v>
      </c>
      <c r="CU20" s="13">
        <f>_xll.BDP($H20,CU$1)</f>
        <v>15.33329963684082</v>
      </c>
      <c r="CV20" s="13">
        <f>_xll.BDP($H20,CV$1)</f>
        <v>0.94552998144158373</v>
      </c>
      <c r="CW20" s="13">
        <f>_xll.BDP($H20,CW$1)</f>
        <v>-10.867033742454653</v>
      </c>
    </row>
    <row r="21" spans="1:101" s="17" customFormat="1" hidden="1" x14ac:dyDescent="0.3">
      <c r="A21" s="17" t="str">
        <f>B21&amp;C21</f>
        <v>1A</v>
      </c>
      <c r="B21" s="17">
        <v>1</v>
      </c>
      <c r="C21" s="17" t="s">
        <v>2999</v>
      </c>
      <c r="D21" s="17">
        <v>2</v>
      </c>
      <c r="E21" s="17">
        <v>1</v>
      </c>
      <c r="F21" s="19">
        <v>0.2</v>
      </c>
      <c r="H21" s="17" t="s">
        <v>420</v>
      </c>
      <c r="I21" s="17">
        <v>1018</v>
      </c>
      <c r="J21" s="17" t="str">
        <f>I21&amp;H21</f>
        <v>1018MSCI US Equity</v>
      </c>
      <c r="K21" s="10" t="s">
        <v>1114</v>
      </c>
      <c r="L21" s="11">
        <v>-2.0302794538311277E-2</v>
      </c>
      <c r="M21" s="11">
        <v>2.7819966575453159</v>
      </c>
      <c r="N21" s="11">
        <v>0.44413211541086134</v>
      </c>
      <c r="O21" s="11">
        <v>0.45468427683716295</v>
      </c>
      <c r="P21" s="12">
        <v>36.055577821030596</v>
      </c>
      <c r="Q21" s="12">
        <v>29.566582238234307</v>
      </c>
      <c r="R21" s="12" t="e">
        <v>#N/A</v>
      </c>
      <c r="S21" s="13">
        <v>57.314260355798332</v>
      </c>
      <c r="T21" s="13">
        <v>60.461318563833998</v>
      </c>
      <c r="U21" s="11">
        <v>1.5284209536237601</v>
      </c>
      <c r="V21" s="14">
        <v>2.7045842983898942</v>
      </c>
      <c r="W21" s="11">
        <v>-0.25062168946684615</v>
      </c>
      <c r="X21" s="15">
        <v>3.9185174979687959E-2</v>
      </c>
      <c r="Y21" s="14">
        <v>11.445117593732846</v>
      </c>
      <c r="Z21" s="14">
        <v>22.418628474165423</v>
      </c>
      <c r="AA21" s="14">
        <v>435608000</v>
      </c>
      <c r="AB21" s="14">
        <v>2665278000</v>
      </c>
      <c r="AC21" s="14">
        <v>61831000</v>
      </c>
      <c r="AD21" s="16">
        <v>1194441000</v>
      </c>
      <c r="AE21" s="11">
        <v>5.1765637649745781E-2</v>
      </c>
      <c r="AF21" s="16">
        <v>41923.30629120001</v>
      </c>
      <c r="AG21" s="16">
        <v>45790.775291200007</v>
      </c>
      <c r="AH21" s="195">
        <v>32.011470028781176</v>
      </c>
      <c r="AI21" s="195">
        <v>35.996631743319043</v>
      </c>
      <c r="AJ21" s="195">
        <v>2.7579706502728305</v>
      </c>
      <c r="AK21" s="195">
        <v>46.791746289475356</v>
      </c>
      <c r="AL21" s="195" t="s">
        <v>3021</v>
      </c>
      <c r="AM21" s="17" t="s">
        <v>506</v>
      </c>
      <c r="AN21" s="17" t="s">
        <v>507</v>
      </c>
      <c r="AO21" s="17" t="s">
        <v>1115</v>
      </c>
      <c r="AP21" s="17" t="s">
        <v>574</v>
      </c>
      <c r="AQ21" s="11" t="e">
        <f>_xll.BDP($H21,$AQ$1, "CUST_TRR_START_DT=20030101","CUST_TRR_END_DT=20230630")*0.01</f>
        <v>#VALUE!</v>
      </c>
      <c r="AR21" s="11">
        <f>_xll.BDP($H21,$AQ$1, "CUST_TRR_START_DT=20130101","CUST_TRR_END_DT=20230630")*0.01</f>
        <v>0.30731790000000003</v>
      </c>
      <c r="AS21" s="11">
        <f>_xll.BDP($H21,$AQ$1, "CUST_TRR_START_DT=20180101","CUST_TRR_END_DT=20230630")*0.01</f>
        <v>0.28185919999999998</v>
      </c>
      <c r="AT21" s="17" t="s">
        <v>3026</v>
      </c>
      <c r="AU21" s="17" t="s">
        <v>3026</v>
      </c>
      <c r="AV21" s="17" t="s">
        <v>3026</v>
      </c>
      <c r="AW21" s="195">
        <v>1.0413522451189468</v>
      </c>
      <c r="AX21" s="195">
        <v>1.0413522451189468</v>
      </c>
      <c r="AY21" s="195">
        <v>2.8378243853978531</v>
      </c>
      <c r="AZ21" s="195">
        <v>3.8791766305167998</v>
      </c>
      <c r="BA21" s="195">
        <v>42.308640401343453</v>
      </c>
      <c r="BB21" s="195">
        <v>115.29671348646018</v>
      </c>
      <c r="BC21" s="195">
        <v>157.60535388780363</v>
      </c>
      <c r="BD21" s="195">
        <v>1377.6166800000001</v>
      </c>
      <c r="BE21" s="195">
        <v>41923.30629120001</v>
      </c>
      <c r="BF21" s="17">
        <v>1045.133</v>
      </c>
      <c r="BG21" s="17">
        <v>1173.0630000000001</v>
      </c>
      <c r="BH21" s="17">
        <v>1326.4670000000001</v>
      </c>
      <c r="BI21" s="17">
        <v>1092.1790000000001</v>
      </c>
      <c r="BJ21" s="17">
        <v>1280.3500000000001</v>
      </c>
      <c r="BK21" s="17">
        <v>1436.84</v>
      </c>
      <c r="BL21" s="15">
        <v>2.4929641587437979E-2</v>
      </c>
      <c r="BM21" s="15">
        <v>2.7981166176443341E-2</v>
      </c>
      <c r="BN21" s="15">
        <v>3.1640324138233214E-2</v>
      </c>
      <c r="BO21" s="15">
        <v>2.6051833612876472E-2</v>
      </c>
      <c r="BP21" s="15">
        <v>3.0540291624583875E-2</v>
      </c>
      <c r="BQ21" s="15">
        <v>3.4273060192812191E-2</v>
      </c>
      <c r="BR21" s="15">
        <f>IF(IF(BN21&gt;BQ21,BN21,BQ21)=0,IF(BM21&gt;BP21,BM21,BP21),IF(BN21&gt;BQ21,BN21,BQ21))</f>
        <v>3.4273060192812191E-2</v>
      </c>
      <c r="BS21" s="17">
        <v>1</v>
      </c>
      <c r="CI21" s="11">
        <f>IF(ISNUMBER(L21),L21,M21)</f>
        <v>-2.0302794538311277E-2</v>
      </c>
      <c r="CJ21" s="17">
        <f>IF(AND(M21&lt;0,AA21&gt;0),1,0)</f>
        <v>0</v>
      </c>
      <c r="CK21" s="17">
        <f>IF(AND(CJ21=0,CI21&lt;0.1,CI21&gt;0),1,0)</f>
        <v>0</v>
      </c>
      <c r="CL21" s="17">
        <f>IF(AND(CK21=0,CI21&lt;0.2,CI21&gt;0.1),1,0)</f>
        <v>0</v>
      </c>
      <c r="CM21" s="17">
        <f>IF(AND(CL21=0,CI21&lt;0.3,CI21&gt;0.2),1,0)</f>
        <v>0</v>
      </c>
      <c r="CN21" s="17">
        <f>IF(AND(CM21=0,CI21&lt;0.4,CI21&gt;0.3),1,0)</f>
        <v>0</v>
      </c>
      <c r="CO21" s="17">
        <f>IF(AND(CN21=0,CI21&lt;0.5,CI21&gt;0.4),1,0)</f>
        <v>0</v>
      </c>
      <c r="CP21" s="17">
        <f>IF(AND(CJ21=0,CK21=0,CL21=0,CM21=0,CN21=0,CO21=0),1,0)</f>
        <v>1</v>
      </c>
      <c r="CR21" s="17" t="str">
        <f>_xll.BDP($H21,CR$1)</f>
        <v>Henry A Fernandez</v>
      </c>
      <c r="CS21" s="17" t="str">
        <f>_xll.BDP($H21,CS$1)</f>
        <v>No</v>
      </c>
      <c r="CT21" s="196">
        <f>_xll.BDP($H21,CT$1)</f>
        <v>0</v>
      </c>
      <c r="CU21" s="13">
        <f>_xll.BDP($H21,CU$1)</f>
        <v>25.83329963684082</v>
      </c>
      <c r="CV21" s="13">
        <f>_xll.BDP($H21,CV$1)</f>
        <v>3.1342149770181913</v>
      </c>
      <c r="CW21" s="13">
        <f>_xll.BDP($H21,CW$1)</f>
        <v>-1.9078111759014006E-2</v>
      </c>
    </row>
    <row r="22" spans="1:101" s="17" customFormat="1" hidden="1" x14ac:dyDescent="0.3">
      <c r="A22" s="17" t="str">
        <f>B22&amp;C22</f>
        <v>1A</v>
      </c>
      <c r="B22" s="17">
        <v>1</v>
      </c>
      <c r="C22" s="17" t="s">
        <v>2999</v>
      </c>
      <c r="D22" s="17">
        <v>2</v>
      </c>
      <c r="E22" s="17">
        <v>1</v>
      </c>
      <c r="F22" s="19">
        <v>0.3</v>
      </c>
      <c r="G22" s="17" t="s">
        <v>2947</v>
      </c>
      <c r="H22" s="17" t="s">
        <v>95</v>
      </c>
      <c r="I22" s="17">
        <v>1019</v>
      </c>
      <c r="J22" s="17" t="str">
        <f>I22&amp;H22</f>
        <v>1019NVDA US Equity</v>
      </c>
      <c r="K22" s="10" t="s">
        <v>720</v>
      </c>
      <c r="L22" s="11">
        <v>0.77237006556066967</v>
      </c>
      <c r="M22" s="11">
        <v>0.38435374149659862</v>
      </c>
      <c r="N22" s="11">
        <v>0.61100655777000057</v>
      </c>
      <c r="O22" s="11">
        <v>0.30370512574390479</v>
      </c>
      <c r="P22" s="12">
        <v>30.80126650882848</v>
      </c>
      <c r="Q22" s="12">
        <v>28.671391697047788</v>
      </c>
      <c r="R22" s="12">
        <v>40.212649945474368</v>
      </c>
      <c r="S22" s="13">
        <v>36.114805931256214</v>
      </c>
      <c r="T22" s="13">
        <v>29.899162156150368</v>
      </c>
      <c r="U22" s="11">
        <v>-0.11233240997229917</v>
      </c>
      <c r="V22" s="14">
        <v>-0.40204631979695432</v>
      </c>
      <c r="W22" s="11">
        <v>0.55495913631318738</v>
      </c>
      <c r="X22" s="15">
        <v>2.3826912543363155E-2</v>
      </c>
      <c r="Y22" s="14">
        <v>25.467260468523396</v>
      </c>
      <c r="Z22" s="14">
        <v>19.309205092253954</v>
      </c>
      <c r="AA22" s="14">
        <v>16464000000</v>
      </c>
      <c r="AB22" s="14">
        <v>20836000000</v>
      </c>
      <c r="AC22" s="14">
        <v>3060000000</v>
      </c>
      <c r="AD22" s="16">
        <v>11899000000</v>
      </c>
      <c r="AE22" s="11">
        <v>0.25716446760231954</v>
      </c>
      <c r="AF22" s="16">
        <v>1084330</v>
      </c>
      <c r="AG22" s="16">
        <v>1079261</v>
      </c>
      <c r="AH22" s="195">
        <v>81.998252545205901</v>
      </c>
      <c r="AI22" s="195">
        <v>94.78740738919241</v>
      </c>
      <c r="AJ22" s="195">
        <v>0.95179575489434576</v>
      </c>
      <c r="AK22" s="195">
        <v>102.19034173241728</v>
      </c>
      <c r="AL22" s="195">
        <v>39.412784989636741</v>
      </c>
      <c r="AM22" s="17" t="s">
        <v>506</v>
      </c>
      <c r="AN22" s="17" t="s">
        <v>577</v>
      </c>
      <c r="AO22" s="17" t="s">
        <v>578</v>
      </c>
      <c r="AP22" s="17" t="s">
        <v>574</v>
      </c>
      <c r="AQ22" s="11">
        <f>_xll.BDP($H22,$AQ$1, "CUST_TRR_START_DT=20030101","CUST_TRR_END_DT=20230630")*0.01</f>
        <v>0.35137469999999998</v>
      </c>
      <c r="AR22" s="11">
        <f>_xll.BDP($H22,$AQ$1, "CUST_TRR_START_DT=20130101","CUST_TRR_END_DT=20230630")*0.01</f>
        <v>0.61107690000000003</v>
      </c>
      <c r="AS22" s="11">
        <f>_xll.BDP($H22,$AQ$1, "CUST_TRR_START_DT=20180101","CUST_TRR_END_DT=20230630")*0.01</f>
        <v>0.48653820000000003</v>
      </c>
      <c r="AT22" s="17" t="s">
        <v>3704</v>
      </c>
      <c r="AU22" s="17" t="s">
        <v>3027</v>
      </c>
      <c r="AV22" s="17" t="s">
        <v>3704</v>
      </c>
      <c r="AW22" s="195">
        <v>3.644978959898882E-2</v>
      </c>
      <c r="AX22" s="195">
        <v>3.644978959898882E-2</v>
      </c>
      <c r="AY22" s="195">
        <v>0.88697540770403693</v>
      </c>
      <c r="AZ22" s="195">
        <v>0.92342519730302575</v>
      </c>
      <c r="BA22" s="195">
        <v>6.4883175689101567</v>
      </c>
      <c r="BB22" s="195">
        <v>157.88782827863031</v>
      </c>
      <c r="BC22" s="195">
        <v>164.37614584754047</v>
      </c>
      <c r="BD22" s="195">
        <v>10083</v>
      </c>
      <c r="BE22" s="195">
        <v>1079261</v>
      </c>
      <c r="BF22" s="17">
        <v>26375.333000000002</v>
      </c>
      <c r="BG22" s="17">
        <v>41340.866999999998</v>
      </c>
      <c r="BH22" s="17">
        <v>47965.448000000004</v>
      </c>
      <c r="BI22" s="17">
        <v>22775.683000000001</v>
      </c>
      <c r="BJ22" s="17">
        <v>36973.118999999999</v>
      </c>
      <c r="BK22" s="17">
        <v>41264.472999999998</v>
      </c>
      <c r="BL22" s="15">
        <v>2.4438326781010343E-2</v>
      </c>
      <c r="BM22" s="15">
        <v>3.8304790963446279E-2</v>
      </c>
      <c r="BN22" s="15">
        <v>4.4442862291883059E-2</v>
      </c>
      <c r="BO22" s="15">
        <v>2.1103035317684971E-2</v>
      </c>
      <c r="BP22" s="15">
        <v>3.4257810668596379E-2</v>
      </c>
      <c r="BQ22" s="15">
        <v>3.823400734391403E-2</v>
      </c>
      <c r="BR22" s="15">
        <f>IF(IF(BN22&gt;BQ22,BN22,BQ22)=0,IF(BM22&gt;BP22,BM22,BP22),IF(BN22&gt;BQ22,BN22,BQ22))</f>
        <v>4.4442862291883059E-2</v>
      </c>
      <c r="CI22" s="11">
        <f>IF(ISNUMBER(L22),L22,M22)</f>
        <v>0.77237006556066967</v>
      </c>
      <c r="CJ22" s="17">
        <f>IF(AND(M22&lt;0,AA22&gt;0),1,0)</f>
        <v>0</v>
      </c>
      <c r="CK22" s="17">
        <f>IF(AND(CJ22=0,CI22&lt;0.1,CI22&gt;0),1,0)</f>
        <v>0</v>
      </c>
      <c r="CL22" s="17">
        <f>IF(AND(CK22=0,CI22&lt;0.2,CI22&gt;0.1),1,0)</f>
        <v>0</v>
      </c>
      <c r="CM22" s="17">
        <f>IF(AND(CL22=0,CI22&lt;0.3,CI22&gt;0.2),1,0)</f>
        <v>0</v>
      </c>
      <c r="CN22" s="17">
        <f>IF(AND(CM22=0,CI22&lt;0.4,CI22&gt;0.3),1,0)</f>
        <v>0</v>
      </c>
      <c r="CO22" s="17">
        <f>IF(AND(CN22=0,CI22&lt;0.5,CI22&gt;0.4),1,0)</f>
        <v>0</v>
      </c>
      <c r="CP22" s="17">
        <f>IF(AND(CJ22=0,CK22=0,CL22=0,CM22=0,CN22=0,CO22=0),1,0)</f>
        <v>1</v>
      </c>
      <c r="CR22" s="17" t="str">
        <f>_xll.BDP($H22,CR$1)</f>
        <v>Jen-Hsun Huang "Jensen"</v>
      </c>
      <c r="CS22" s="17" t="str">
        <f>_xll.BDP($H22,CS$1)</f>
        <v>Yes</v>
      </c>
      <c r="CT22" s="196">
        <f>_xll.BDP($H22,CT$1)</f>
        <v>3.5076799392700195</v>
      </c>
      <c r="CU22" s="13">
        <f>_xll.BDP($H22,CU$1)</f>
        <v>30.5</v>
      </c>
      <c r="CV22" s="13">
        <f>_xll.BDP($H22,CV$1)</f>
        <v>3.9793522267206476</v>
      </c>
      <c r="CW22" s="13">
        <f>_xll.BDP($H22,CW$1)</f>
        <v>-0.54609794603559836</v>
      </c>
    </row>
    <row r="23" spans="1:101" s="17" customFormat="1" hidden="1" x14ac:dyDescent="0.3">
      <c r="A23" s="17" t="str">
        <f>B23&amp;C23</f>
        <v>1A</v>
      </c>
      <c r="B23" s="17">
        <v>1</v>
      </c>
      <c r="C23" s="17" t="s">
        <v>2999</v>
      </c>
      <c r="D23" s="17">
        <v>2</v>
      </c>
      <c r="E23" s="17">
        <v>2</v>
      </c>
      <c r="F23" s="19">
        <v>0.18</v>
      </c>
      <c r="G23" s="17" t="s">
        <v>2362</v>
      </c>
      <c r="H23" s="17" t="s">
        <v>455</v>
      </c>
      <c r="I23" s="17">
        <v>1020</v>
      </c>
      <c r="J23" s="17" t="str">
        <f>I23&amp;H23</f>
        <v>1020MCO US Equity</v>
      </c>
      <c r="K23" s="10" t="s">
        <v>1151</v>
      </c>
      <c r="L23" s="11">
        <v>-10.085980857751384</v>
      </c>
      <c r="M23" s="11">
        <v>1.3138157894736842</v>
      </c>
      <c r="N23" s="11">
        <v>0.45463657584568445</v>
      </c>
      <c r="O23" s="11">
        <v>0.27136839244462563</v>
      </c>
      <c r="P23" s="12">
        <v>18.463564085683899</v>
      </c>
      <c r="Q23" s="12">
        <v>15.444024589842279</v>
      </c>
      <c r="R23" s="12">
        <v>52.482530342037514</v>
      </c>
      <c r="S23" s="13">
        <v>49.26629795271684</v>
      </c>
      <c r="T23" s="13">
        <v>44.312362838332113</v>
      </c>
      <c r="U23" s="11">
        <v>0.45328009127210495</v>
      </c>
      <c r="V23" s="14">
        <v>1.7533097969991174</v>
      </c>
      <c r="W23" s="11">
        <v>0.22544414947927302</v>
      </c>
      <c r="X23" s="15">
        <v>4.6924540266328474E-2</v>
      </c>
      <c r="Y23" s="14">
        <v>4.3953146470963365</v>
      </c>
      <c r="Z23" s="14">
        <v>6.6657720485872929</v>
      </c>
      <c r="AA23" s="14">
        <v>1520000000</v>
      </c>
      <c r="AB23" s="14">
        <v>7359000000</v>
      </c>
      <c r="AC23" s="14">
        <v>182000000</v>
      </c>
      <c r="AD23" s="16">
        <v>1925000000</v>
      </c>
      <c r="AE23" s="11">
        <v>9.4545454545454544E-2</v>
      </c>
      <c r="AF23" s="16">
        <v>62608.364999999998</v>
      </c>
      <c r="AG23" s="16">
        <v>66749.364999999991</v>
      </c>
      <c r="AH23" s="195">
        <v>27.548231531159715</v>
      </c>
      <c r="AI23" s="195">
        <v>33.459810531707134</v>
      </c>
      <c r="AJ23" s="195">
        <v>2.6346410322756983</v>
      </c>
      <c r="AK23" s="195">
        <v>42.314749409400036</v>
      </c>
      <c r="AL23" s="195">
        <v>19.908997695990603</v>
      </c>
      <c r="AM23" s="17" t="s">
        <v>493</v>
      </c>
      <c r="AN23" s="17" t="s">
        <v>524</v>
      </c>
      <c r="AO23" s="17" t="s">
        <v>525</v>
      </c>
      <c r="AP23" s="17" t="s">
        <v>574</v>
      </c>
      <c r="AQ23" s="11">
        <f>_xll.BDP($H23,$AQ$1, "CUST_TRR_START_DT=20030101","CUST_TRR_END_DT=20230630")*0.01</f>
        <v>0.16001169999999998</v>
      </c>
      <c r="AR23" s="11">
        <f>_xll.BDP($H23,$AQ$1, "CUST_TRR_START_DT=20130101","CUST_TRR_END_DT=20230630")*0.01</f>
        <v>0.21582590000000001</v>
      </c>
      <c r="AS23" s="11">
        <f>_xll.BDP($H23,$AQ$1, "CUST_TRR_START_DT=20180101","CUST_TRR_END_DT=20230630")*0.01</f>
        <v>0.1795744</v>
      </c>
      <c r="AT23" s="17" t="s">
        <v>3705</v>
      </c>
      <c r="AU23" s="17" t="s">
        <v>3021</v>
      </c>
      <c r="AV23" s="17" t="s">
        <v>3705</v>
      </c>
      <c r="AW23" s="195">
        <v>0.90269634340740168</v>
      </c>
      <c r="AX23" s="195">
        <v>0.90269634340740168</v>
      </c>
      <c r="AY23" s="195">
        <v>1.6628788371992838</v>
      </c>
      <c r="AZ23" s="195">
        <v>2.5655751806066855</v>
      </c>
      <c r="BA23" s="195">
        <v>36.545067423704751</v>
      </c>
      <c r="BB23" s="195">
        <v>67.320555430092256</v>
      </c>
      <c r="BC23" s="195">
        <v>103.86562285379701</v>
      </c>
      <c r="BD23" s="195">
        <v>1463.4666260099998</v>
      </c>
      <c r="BE23" s="195">
        <v>62608.364999999998</v>
      </c>
      <c r="BF23" s="17">
        <v>1819</v>
      </c>
      <c r="BG23" s="17">
        <v>2033.95</v>
      </c>
      <c r="BH23" s="17">
        <v>2295.8240000000001</v>
      </c>
      <c r="BI23" s="17">
        <v>1722.0150000000001</v>
      </c>
      <c r="BJ23" s="17">
        <v>2026.1000000000001</v>
      </c>
      <c r="BK23" s="17">
        <v>2335.0329999999999</v>
      </c>
      <c r="BL23" s="15">
        <v>2.905362566168275E-2</v>
      </c>
      <c r="BM23" s="15">
        <v>3.2486872960186715E-2</v>
      </c>
      <c r="BN23" s="15">
        <v>3.6669604772461319E-2</v>
      </c>
      <c r="BO23" s="15">
        <v>2.7504551508412658E-2</v>
      </c>
      <c r="BP23" s="15">
        <v>3.2361490353565378E-2</v>
      </c>
      <c r="BQ23" s="15">
        <v>3.7295862940998382E-2</v>
      </c>
      <c r="BR23" s="15">
        <f>IF(IF(BN23&gt;BQ23,BN23,BQ23)=0,IF(BM23&gt;BP23,BM23,BP23),IF(BN23&gt;BQ23,BN23,BQ23))</f>
        <v>3.7295862940998382E-2</v>
      </c>
      <c r="BS23" s="17">
        <v>0</v>
      </c>
      <c r="CI23" s="11">
        <f>IF(ISNUMBER(L23),L23,M23)</f>
        <v>-10.085980857751384</v>
      </c>
      <c r="CJ23" s="17">
        <f>IF(AND(M23&lt;0,AA23&gt;0),1,0)</f>
        <v>0</v>
      </c>
      <c r="CK23" s="17">
        <f>IF(AND(CJ23=0,CI23&lt;0.1,CI23&gt;0),1,0)</f>
        <v>0</v>
      </c>
      <c r="CL23" s="17">
        <f>IF(AND(CK23=0,CI23&lt;0.2,CI23&gt;0.1),1,0)</f>
        <v>0</v>
      </c>
      <c r="CM23" s="17">
        <f>IF(AND(CL23=0,CI23&lt;0.3,CI23&gt;0.2),1,0)</f>
        <v>0</v>
      </c>
      <c r="CN23" s="17">
        <f>IF(AND(CM23=0,CI23&lt;0.4,CI23&gt;0.3),1,0)</f>
        <v>0</v>
      </c>
      <c r="CO23" s="17">
        <f>IF(AND(CN23=0,CI23&lt;0.5,CI23&gt;0.4),1,0)</f>
        <v>0</v>
      </c>
      <c r="CP23" s="17">
        <f>IF(AND(CJ23=0,CK23=0,CL23=0,CM23=0,CN23=0,CO23=0),1,0)</f>
        <v>1</v>
      </c>
      <c r="CR23" s="17" t="str">
        <f>_xll.BDP($H23,CR$1)</f>
        <v>Robert Scott Fauber "Rob"</v>
      </c>
      <c r="CS23" s="17" t="str">
        <f>_xll.BDP($H23,CS$1)</f>
        <v>No</v>
      </c>
      <c r="CT23" s="196">
        <f>_xll.BDP($H23,CT$1)</f>
        <v>0</v>
      </c>
      <c r="CU23" s="13">
        <f>_xll.BDP($H23,CU$1)</f>
        <v>2.75</v>
      </c>
      <c r="CV23" s="13">
        <f>_xll.BDP($H23,CV$1)</f>
        <v>0.27588281253405988</v>
      </c>
      <c r="CW23" s="13">
        <f>_xll.BDP($H23,CW$1)</f>
        <v>-2.1894400295790586</v>
      </c>
    </row>
    <row r="24" spans="1:101" s="17" customFormat="1" hidden="1" x14ac:dyDescent="0.3">
      <c r="A24" s="17" t="str">
        <f>B24&amp;C24</f>
        <v>1A</v>
      </c>
      <c r="B24" s="17">
        <v>1</v>
      </c>
      <c r="C24" s="17" t="s">
        <v>2999</v>
      </c>
      <c r="D24" s="17">
        <v>2</v>
      </c>
      <c r="E24" s="17">
        <v>2</v>
      </c>
      <c r="F24" s="19">
        <v>0.2</v>
      </c>
      <c r="H24" s="17" t="s">
        <v>90</v>
      </c>
      <c r="I24" s="17">
        <v>1021</v>
      </c>
      <c r="J24" s="17" t="str">
        <f>I24&amp;H24</f>
        <v>1021V US Equity</v>
      </c>
      <c r="K24" s="10" t="s">
        <v>711</v>
      </c>
      <c r="L24" s="11">
        <v>0.80396743115086289</v>
      </c>
      <c r="M24" s="11">
        <v>1.1147827065976132</v>
      </c>
      <c r="N24" s="11">
        <v>0.43913236462710203</v>
      </c>
      <c r="O24" s="11">
        <v>0.55703074456414725</v>
      </c>
      <c r="P24" s="12">
        <v>32.035503143182495</v>
      </c>
      <c r="Q24" s="12">
        <v>26.129110363762049</v>
      </c>
      <c r="R24" s="12">
        <v>47.351311097426496</v>
      </c>
      <c r="S24" s="13">
        <v>69.688988616628293</v>
      </c>
      <c r="T24" s="13">
        <v>70.900716479017404</v>
      </c>
      <c r="U24" s="11">
        <v>-4.5325500337306049E-2</v>
      </c>
      <c r="V24" s="14">
        <v>-0.15028659303788619</v>
      </c>
      <c r="W24" s="11">
        <v>0.43684021785418115</v>
      </c>
      <c r="X24" s="15">
        <v>3.0155642023346304E-2</v>
      </c>
      <c r="Y24" s="14">
        <v>10.050955876723984</v>
      </c>
      <c r="Z24" s="14">
        <v>11.548675885853999</v>
      </c>
      <c r="AA24" s="14">
        <v>17764000000</v>
      </c>
      <c r="AB24" s="14">
        <v>35551000000</v>
      </c>
      <c r="AC24" s="14">
        <v>723000000</v>
      </c>
      <c r="AD24" s="16">
        <v>19704000000</v>
      </c>
      <c r="AE24" s="11">
        <v>3.6693057247259436E-2</v>
      </c>
      <c r="AF24" s="16">
        <v>503819.47403720993</v>
      </c>
      <c r="AG24" s="16">
        <v>500594.47403720999</v>
      </c>
      <c r="AH24" s="195">
        <v>22.393955177472041</v>
      </c>
      <c r="AI24" s="195">
        <v>23.357338280944848</v>
      </c>
      <c r="AJ24" s="195">
        <v>4.1134582655410199</v>
      </c>
      <c r="AK24" s="195">
        <v>32.550240048962237</v>
      </c>
      <c r="AL24" s="195">
        <v>12.06808317348287</v>
      </c>
      <c r="AM24" s="17" t="s">
        <v>502</v>
      </c>
      <c r="AN24" s="17" t="s">
        <v>528</v>
      </c>
      <c r="AO24" s="17" t="s">
        <v>623</v>
      </c>
      <c r="AP24" s="17" t="s">
        <v>574</v>
      </c>
      <c r="AQ24" s="11" t="e">
        <f>_xll.BDP($H24,$AQ$1, "CUST_TRR_START_DT=20030101","CUST_TRR_END_DT=20230630")*0.01</f>
        <v>#VALUE!</v>
      </c>
      <c r="AR24" s="11">
        <f>_xll.BDP($H24,$AQ$1, "CUST_TRR_START_DT=20130101","CUST_TRR_END_DT=20230630")*0.01</f>
        <v>0.19939390000000001</v>
      </c>
      <c r="AS24" s="11">
        <f>_xll.BDP($H24,$AQ$1, "CUST_TRR_START_DT=20180101","CUST_TRR_END_DT=20230630")*0.01</f>
        <v>0.15049569999999998</v>
      </c>
      <c r="AT24" s="17" t="s">
        <v>3028</v>
      </c>
      <c r="AU24" s="17" t="s">
        <v>3028</v>
      </c>
      <c r="AV24" s="17" t="s">
        <v>3028</v>
      </c>
      <c r="AW24" s="195">
        <v>0.74701193240217634</v>
      </c>
      <c r="AX24" s="195">
        <v>0.74701193240217634</v>
      </c>
      <c r="AY24" s="195">
        <v>2.8350595265937124</v>
      </c>
      <c r="AZ24" s="195">
        <v>3.5820714589958889</v>
      </c>
      <c r="BA24" s="195">
        <v>18.832810539523212</v>
      </c>
      <c r="BB24" s="195">
        <v>71.474278544542031</v>
      </c>
      <c r="BC24" s="195">
        <v>90.30708908406524</v>
      </c>
      <c r="BD24" s="195">
        <v>14394.95</v>
      </c>
      <c r="BE24" s="195">
        <v>500594.47403720999</v>
      </c>
      <c r="BF24" s="17">
        <v>17961.697</v>
      </c>
      <c r="BG24" s="17">
        <v>20032.726999999999</v>
      </c>
      <c r="BH24" s="17">
        <v>22417.047999999999</v>
      </c>
      <c r="BI24" s="17">
        <v>17727.082000000002</v>
      </c>
      <c r="BJ24" s="17">
        <v>19898.668000000001</v>
      </c>
      <c r="BK24" s="17">
        <v>21961.616000000002</v>
      </c>
      <c r="BL24" s="15">
        <v>3.5880733670793336E-2</v>
      </c>
      <c r="BM24" s="15">
        <v>4.0017874824784687E-2</v>
      </c>
      <c r="BN24" s="15">
        <v>4.4780853889996607E-2</v>
      </c>
      <c r="BO24" s="15">
        <v>3.5412060898383627E-2</v>
      </c>
      <c r="BP24" s="15">
        <v>3.9750075224603658E-2</v>
      </c>
      <c r="BQ24" s="15">
        <v>4.3871071573929436E-2</v>
      </c>
      <c r="BR24" s="15">
        <f>IF(IF(BN24&gt;BQ24,BN24,BQ24)=0,IF(BM24&gt;BP24,BM24,BP24),IF(BN24&gt;BQ24,BN24,BQ24))</f>
        <v>4.4780853889996607E-2</v>
      </c>
      <c r="BS24" s="17">
        <v>0</v>
      </c>
      <c r="CI24" s="11">
        <f>IF(ISNUMBER(L24),L24,M24)</f>
        <v>0.80396743115086289</v>
      </c>
      <c r="CJ24" s="17">
        <f>IF(AND(M24&lt;0,AA24&gt;0),1,0)</f>
        <v>0</v>
      </c>
      <c r="CK24" s="17">
        <f>IF(AND(CJ24=0,CI24&lt;0.1,CI24&gt;0),1,0)</f>
        <v>0</v>
      </c>
      <c r="CL24" s="17">
        <f>IF(AND(CK24=0,CI24&lt;0.2,CI24&gt;0.1),1,0)</f>
        <v>0</v>
      </c>
      <c r="CM24" s="17">
        <f>IF(AND(CL24=0,CI24&lt;0.3,CI24&gt;0.2),1,0)</f>
        <v>0</v>
      </c>
      <c r="CN24" s="17">
        <f>IF(AND(CM24=0,CI24&lt;0.4,CI24&gt;0.3),1,0)</f>
        <v>0</v>
      </c>
      <c r="CO24" s="17">
        <f>IF(AND(CN24=0,CI24&lt;0.5,CI24&gt;0.4),1,0)</f>
        <v>0</v>
      </c>
      <c r="CP24" s="17">
        <f>IF(AND(CJ24=0,CK24=0,CL24=0,CM24=0,CN24=0,CO24=0),1,0)</f>
        <v>1</v>
      </c>
      <c r="CR24" s="17" t="str">
        <f>_xll.BDP($H24,CR$1)</f>
        <v>Ryan Mcinerney</v>
      </c>
      <c r="CS24" s="17" t="str">
        <f>_xll.BDP($H24,CS$1)</f>
        <v>No</v>
      </c>
      <c r="CT24" s="196">
        <f>_xll.BDP($H24,CT$1)</f>
        <v>9.8499702289700508E-3</v>
      </c>
      <c r="CU24" s="13">
        <f>_xll.BDP($H24,CU$1)</f>
        <v>0.66666698455810547</v>
      </c>
      <c r="CV24" s="13">
        <f>_xll.BDP($H24,CV$1)</f>
        <v>6.3898659935224811E-2</v>
      </c>
      <c r="CW24" s="13">
        <f>_xll.BDP($H24,CW$1)</f>
        <v>-4.9798940329932204</v>
      </c>
    </row>
    <row r="25" spans="1:101" s="17" customFormat="1" hidden="1" x14ac:dyDescent="0.3">
      <c r="A25" s="17" t="str">
        <f>B25&amp;C25</f>
        <v>1A</v>
      </c>
      <c r="B25" s="17">
        <v>1</v>
      </c>
      <c r="C25" s="17" t="s">
        <v>2999</v>
      </c>
      <c r="D25" s="17">
        <v>2</v>
      </c>
      <c r="E25" s="17">
        <v>1</v>
      </c>
      <c r="F25" s="19">
        <v>0.17</v>
      </c>
      <c r="H25" s="17" t="s">
        <v>1394</v>
      </c>
      <c r="I25" s="17">
        <v>1022</v>
      </c>
      <c r="J25" s="17" t="str">
        <f>I25&amp;H25</f>
        <v>1022MC FP Equity</v>
      </c>
      <c r="K25" s="10" t="s">
        <v>1395</v>
      </c>
      <c r="L25" s="11">
        <v>0.32362445137095791</v>
      </c>
      <c r="M25" s="11">
        <v>0.37452108986581606</v>
      </c>
      <c r="N25" s="11">
        <v>0.22010840205069301</v>
      </c>
      <c r="O25" s="11">
        <v>0.25979307531613494</v>
      </c>
      <c r="P25" s="12">
        <v>22.088931384242329</v>
      </c>
      <c r="Q25" s="12">
        <v>16.177249813688586</v>
      </c>
      <c r="R25" s="12">
        <v>29.561818366199262</v>
      </c>
      <c r="S25" s="13">
        <v>31.998622926785821</v>
      </c>
      <c r="T25" s="13">
        <v>34.404677712669226</v>
      </c>
      <c r="U25" s="11">
        <v>0.24318080386442992</v>
      </c>
      <c r="V25" s="14">
        <v>0.96798801727741401</v>
      </c>
      <c r="W25" s="11">
        <v>0.42653991031390137</v>
      </c>
      <c r="X25" s="15">
        <v>1.7165919752601094E-2</v>
      </c>
      <c r="Y25" s="14">
        <v>14.325965879961824</v>
      </c>
      <c r="Z25" s="14">
        <v>21.791590758878066</v>
      </c>
      <c r="AA25" s="14">
        <v>56117000000</v>
      </c>
      <c r="AB25" s="14">
        <v>80899000000</v>
      </c>
      <c r="AC25" s="14">
        <v>140000000</v>
      </c>
      <c r="AD25" s="16">
        <v>17327000000</v>
      </c>
      <c r="AE25" s="11">
        <v>8.0798753390661972E-3</v>
      </c>
      <c r="AF25" s="16">
        <v>375230.97415999998</v>
      </c>
      <c r="AG25" s="16">
        <v>404751.97415999998</v>
      </c>
      <c r="AH25" s="195">
        <v>14.118105764414524</v>
      </c>
      <c r="AI25" s="195">
        <v>18.093516949485917</v>
      </c>
      <c r="AJ25" s="195">
        <v>3.0091787928828158</v>
      </c>
      <c r="AK25" s="195">
        <v>23.351349168802987</v>
      </c>
      <c r="AL25" s="195">
        <v>6.4670619516059222</v>
      </c>
      <c r="AM25" s="17" t="s">
        <v>533</v>
      </c>
      <c r="AN25" s="17" t="s">
        <v>830</v>
      </c>
      <c r="AO25" s="17" t="s">
        <v>1396</v>
      </c>
      <c r="AP25" s="17" t="s">
        <v>1339</v>
      </c>
      <c r="AQ25" s="11">
        <f>_xll.BDP($H25,$AQ$1, "CUST_TRR_START_DT=20030101","CUST_TRR_END_DT=20230630")*0.01</f>
        <v>0.1909506</v>
      </c>
      <c r="AR25" s="11">
        <f>_xll.BDP($H25,$AQ$1, "CUST_TRR_START_DT=20130101","CUST_TRR_END_DT=20230630")*0.01</f>
        <v>0.2240711</v>
      </c>
      <c r="AS25" s="11">
        <f>_xll.BDP($H25,$AQ$1, "CUST_TRR_START_DT=20180101","CUST_TRR_END_DT=20230630")*0.01</f>
        <v>0.27651870000000001</v>
      </c>
      <c r="AT25" s="17" t="s">
        <v>3697</v>
      </c>
      <c r="AU25" s="17" t="s">
        <v>3021</v>
      </c>
      <c r="AV25" s="17" t="s">
        <v>3021</v>
      </c>
      <c r="AW25" s="195">
        <v>1.6708996123512898</v>
      </c>
      <c r="AX25" s="195">
        <v>1.6708996123512898</v>
      </c>
      <c r="AY25" s="195">
        <v>0.4490617371655013</v>
      </c>
      <c r="AZ25" s="195">
        <v>2.119961349516791</v>
      </c>
      <c r="BA25" s="195">
        <v>42.574413987186865</v>
      </c>
      <c r="BB25" s="195">
        <v>11.442064001071699</v>
      </c>
      <c r="BC25" s="195">
        <v>54.016477988258565</v>
      </c>
      <c r="BD25" s="195">
        <v>7628.92328</v>
      </c>
      <c r="BE25" s="195">
        <v>375230.97415999998</v>
      </c>
      <c r="BF25" s="17">
        <v>16452.933000000001</v>
      </c>
      <c r="BG25" s="17">
        <v>18005.433000000001</v>
      </c>
      <c r="BH25" s="17">
        <v>19585.615000000002</v>
      </c>
      <c r="BI25" s="17">
        <v>14605.791999999999</v>
      </c>
      <c r="BJ25" s="17">
        <v>17884.778999999999</v>
      </c>
      <c r="BK25" s="17">
        <v>18591.105</v>
      </c>
      <c r="BL25" s="15">
        <v>4.3847480973104327E-2</v>
      </c>
      <c r="BM25" s="15">
        <v>4.7984932588007546E-2</v>
      </c>
      <c r="BN25" s="15">
        <v>5.2196157430352795E-2</v>
      </c>
      <c r="BO25" s="15">
        <v>3.8924803669784548E-2</v>
      </c>
      <c r="BP25" s="15">
        <v>4.7663386638155988E-2</v>
      </c>
      <c r="BQ25" s="15">
        <v>4.9545763223887478E-2</v>
      </c>
      <c r="BR25" s="15">
        <f>IF(IF(BN25&gt;BQ25,BN25,BQ25)=0,IF(BM25&gt;BP25,BM25,BP25),IF(BN25&gt;BQ25,BN25,BQ25))</f>
        <v>5.2196157430352795E-2</v>
      </c>
      <c r="BS25" s="17">
        <v>0</v>
      </c>
      <c r="CI25" s="11">
        <f>IF(ISNUMBER(L25),L25,M25)</f>
        <v>0.32362445137095791</v>
      </c>
      <c r="CJ25" s="17">
        <f>IF(AND(M25&lt;0,AA25&gt;0),1,0)</f>
        <v>0</v>
      </c>
      <c r="CK25" s="17">
        <f>IF(AND(CJ25=0,CI25&lt;0.1,CI25&gt;0),1,0)</f>
        <v>0</v>
      </c>
      <c r="CL25" s="17">
        <f>IF(AND(CK25=0,CI25&lt;0.2,CI25&gt;0.1),1,0)</f>
        <v>0</v>
      </c>
      <c r="CM25" s="17">
        <f>IF(AND(CL25=0,CI25&lt;0.3,CI25&gt;0.2),1,0)</f>
        <v>0</v>
      </c>
      <c r="CN25" s="17">
        <f>IF(AND(CM25=0,CI25&lt;0.4,CI25&gt;0.3),1,0)</f>
        <v>1</v>
      </c>
      <c r="CO25" s="17">
        <f>IF(AND(CN25=0,CI25&lt;0.5,CI25&gt;0.4),1,0)</f>
        <v>0</v>
      </c>
      <c r="CP25" s="17">
        <f>IF(AND(CJ25=0,CK25=0,CL25=0,CM25=0,CN25=0,CO25=0),1,0)</f>
        <v>0</v>
      </c>
      <c r="CR25" s="17" t="str">
        <f>_xll.BDP($H25,CR$1)</f>
        <v>Bernard Jean Etienne Arnault</v>
      </c>
      <c r="CS25" s="17" t="str">
        <f>_xll.BDP($H25,CS$1)</f>
        <v>Yes</v>
      </c>
      <c r="CT25" s="196">
        <f>_xll.BDP($H25,CT$1)</f>
        <v>0</v>
      </c>
      <c r="CU25" s="13">
        <f>_xll.BDP($H25,CU$1)</f>
        <v>34.833301544189453</v>
      </c>
      <c r="CV25" s="13">
        <f>_xll.BDP($H25,CV$1)</f>
        <v>0.43767712435693451</v>
      </c>
      <c r="CW25" s="13">
        <f>_xll.BDP($H25,CW$1)</f>
        <v>2.1940315967861536E-2</v>
      </c>
    </row>
    <row r="26" spans="1:101" s="17" customFormat="1" hidden="1" x14ac:dyDescent="0.3">
      <c r="A26" s="17" t="str">
        <f>B26&amp;C26</f>
        <v>1A</v>
      </c>
      <c r="B26" s="17">
        <v>1</v>
      </c>
      <c r="C26" s="17" t="s">
        <v>2999</v>
      </c>
      <c r="D26" s="17">
        <v>2</v>
      </c>
      <c r="E26" s="17">
        <v>1</v>
      </c>
      <c r="F26" s="19">
        <v>0.16</v>
      </c>
      <c r="H26" s="17" t="s">
        <v>266</v>
      </c>
      <c r="I26" s="17">
        <v>1023</v>
      </c>
      <c r="J26" s="17" t="str">
        <f>I26&amp;H26</f>
        <v>1023HEI US Equity</v>
      </c>
      <c r="K26" s="10" t="s">
        <v>938</v>
      </c>
      <c r="L26" s="11">
        <v>0.34202655122838665</v>
      </c>
      <c r="M26" s="11">
        <v>0.32106381095100267</v>
      </c>
      <c r="N26" s="11">
        <v>0.1618003962251448</v>
      </c>
      <c r="O26" s="11">
        <v>0.15430330834511935</v>
      </c>
      <c r="P26" s="12">
        <v>15.739022405559352</v>
      </c>
      <c r="Q26" s="12">
        <v>12.587741239247693</v>
      </c>
      <c r="R26" s="12">
        <v>14.809434383465717</v>
      </c>
      <c r="S26" s="13">
        <v>26.684426626764822</v>
      </c>
      <c r="T26" s="13">
        <v>27.761078321005723</v>
      </c>
      <c r="U26" s="11">
        <v>0.15202640892693162</v>
      </c>
      <c r="V26" s="14">
        <v>0.75016522416491593</v>
      </c>
      <c r="W26" s="11">
        <v>0.60570256332768657</v>
      </c>
      <c r="X26" s="15">
        <v>2.69621093740357E-2</v>
      </c>
      <c r="Y26" s="14">
        <v>9.6849416429976074</v>
      </c>
      <c r="Z26" s="14">
        <v>9.6969020830033337</v>
      </c>
      <c r="AA26" s="14">
        <v>1547493000</v>
      </c>
      <c r="AB26" s="14">
        <v>3219918000</v>
      </c>
      <c r="AC26" s="14">
        <v>13243000</v>
      </c>
      <c r="AD26" s="16">
        <v>444303000</v>
      </c>
      <c r="AE26" s="11">
        <v>2.9806235834554346E-2</v>
      </c>
      <c r="AF26" s="16">
        <v>19976.280658290001</v>
      </c>
      <c r="AG26" s="16">
        <v>20885.99065829</v>
      </c>
      <c r="AH26" s="195">
        <v>29.853719650334259</v>
      </c>
      <c r="AI26" s="195">
        <v>35.551288038227099</v>
      </c>
      <c r="AJ26" s="195">
        <v>1.7882969837226859</v>
      </c>
      <c r="AK26" s="195">
        <v>56.762951742036861</v>
      </c>
      <c r="AL26" s="195">
        <v>7.7369596847183741</v>
      </c>
      <c r="AM26" s="17" t="s">
        <v>498</v>
      </c>
      <c r="AN26" s="17" t="s">
        <v>828</v>
      </c>
      <c r="AO26" s="17" t="s">
        <v>939</v>
      </c>
      <c r="AP26" s="17" t="s">
        <v>574</v>
      </c>
      <c r="AQ26" s="11">
        <f>_xll.BDP($H26,$AQ$1, "CUST_TRR_START_DT=20030101","CUST_TRR_END_DT=20230630")*0.01</f>
        <v>0.25005529999999998</v>
      </c>
      <c r="AR26" s="11">
        <f>_xll.BDP($H26,$AQ$1, "CUST_TRR_START_DT=20130101","CUST_TRR_END_DT=20230630")*0.01</f>
        <v>0.24401399999999998</v>
      </c>
      <c r="AS26" s="11">
        <f>_xll.BDP($H26,$AQ$1, "CUST_TRR_START_DT=20180101","CUST_TRR_END_DT=20230630")*0.01</f>
        <v>0.2179237</v>
      </c>
      <c r="AT26" s="17" t="s">
        <v>3697</v>
      </c>
      <c r="AU26" s="17" t="s">
        <v>3021</v>
      </c>
      <c r="AV26" s="17" t="s">
        <v>3021</v>
      </c>
      <c r="AW26" s="195">
        <v>0.12152883452648248</v>
      </c>
      <c r="AX26" s="195">
        <v>0.12152883452648248</v>
      </c>
      <c r="AY26" s="195">
        <v>-2.1015794339113804E-2</v>
      </c>
      <c r="AZ26" s="195">
        <v>0.10051304018736867</v>
      </c>
      <c r="BA26" s="195">
        <v>3.8674912916755524</v>
      </c>
      <c r="BB26" s="195">
        <v>-0.66879931755171684</v>
      </c>
      <c r="BC26" s="195">
        <v>3.1986919741238355</v>
      </c>
      <c r="BD26" s="195">
        <v>11.249000000000001</v>
      </c>
      <c r="BE26" s="195">
        <v>19976.280658290001</v>
      </c>
      <c r="BF26" s="17">
        <v>400.66700000000003</v>
      </c>
      <c r="BG26" s="17">
        <v>478.86700000000002</v>
      </c>
      <c r="BH26" s="17">
        <v>563.33299999999997</v>
      </c>
      <c r="BI26" s="17">
        <v>444.91700000000003</v>
      </c>
      <c r="BJ26" s="17">
        <v>564.01300000000003</v>
      </c>
      <c r="BK26" s="17">
        <v>659.73699999999997</v>
      </c>
      <c r="BL26" s="15">
        <v>2.005713710443522E-2</v>
      </c>
      <c r="BM26" s="15">
        <v>2.3971779741754577E-2</v>
      </c>
      <c r="BN26" s="15">
        <v>2.8200094383747116E-2</v>
      </c>
      <c r="BO26" s="15">
        <v>2.2272264172227822E-2</v>
      </c>
      <c r="BP26" s="15">
        <v>2.8234134754506417E-2</v>
      </c>
      <c r="BQ26" s="15">
        <v>3.3026017770040404E-2</v>
      </c>
      <c r="BR26" s="15">
        <f>IF(IF(BN26&gt;BQ26,BN26,BQ26)=0,IF(BM26&gt;BP26,BM26,BP26),IF(BN26&gt;BQ26,BN26,BQ26))</f>
        <v>3.3026017770040404E-2</v>
      </c>
      <c r="BS26" s="17">
        <v>1</v>
      </c>
      <c r="CI26" s="11">
        <f>IF(ISNUMBER(L26),L26,M26)</f>
        <v>0.34202655122838665</v>
      </c>
      <c r="CJ26" s="17">
        <f>IF(AND(M26&lt;0,AA26&gt;0),1,0)</f>
        <v>0</v>
      </c>
      <c r="CK26" s="17">
        <f>IF(AND(CJ26=0,CI26&lt;0.1,CI26&gt;0),1,0)</f>
        <v>0</v>
      </c>
      <c r="CL26" s="17">
        <f>IF(AND(CK26=0,CI26&lt;0.2,CI26&gt;0.1),1,0)</f>
        <v>0</v>
      </c>
      <c r="CM26" s="17">
        <f>IF(AND(CL26=0,CI26&lt;0.3,CI26&gt;0.2),1,0)</f>
        <v>0</v>
      </c>
      <c r="CN26" s="17">
        <f>IF(AND(CM26=0,CI26&lt;0.4,CI26&gt;0.3),1,0)</f>
        <v>1</v>
      </c>
      <c r="CO26" s="17">
        <f>IF(AND(CN26=0,CI26&lt;0.5,CI26&gt;0.4),1,0)</f>
        <v>0</v>
      </c>
      <c r="CP26" s="17">
        <f>IF(AND(CJ26=0,CK26=0,CL26=0,CM26=0,CN26=0,CO26=0),1,0)</f>
        <v>0</v>
      </c>
      <c r="CR26" s="17" t="str">
        <f>_xll.BDP($H26,CR$1)</f>
        <v>Laurans A Mendelson</v>
      </c>
      <c r="CS26" s="17" t="str">
        <f>_xll.BDP($H26,CS$1)</f>
        <v>No</v>
      </c>
      <c r="CT26" s="196">
        <f>_xll.BDP($H26,CT$1)</f>
        <v>0</v>
      </c>
      <c r="CU26" s="13">
        <f>_xll.BDP($H26,CU$1)</f>
        <v>33.666698455810547</v>
      </c>
      <c r="CV26" s="13">
        <f>_xll.BDP($H26,CV$1)</f>
        <v>15.81698216319063</v>
      </c>
      <c r="CW26" s="13">
        <f>_xll.BDP($H26,CW$1)</f>
        <v>-0.10650890989106125</v>
      </c>
    </row>
    <row r="27" spans="1:101" s="17" customFormat="1" hidden="1" x14ac:dyDescent="0.3">
      <c r="A27" s="17" t="str">
        <f>B27&amp;C27</f>
        <v>1A</v>
      </c>
      <c r="B27" s="17">
        <v>1</v>
      </c>
      <c r="C27" s="17" t="s">
        <v>2999</v>
      </c>
      <c r="D27" s="17">
        <v>3</v>
      </c>
      <c r="E27" s="17">
        <v>1</v>
      </c>
      <c r="F27" s="19">
        <v>0.25</v>
      </c>
      <c r="H27" s="17" t="s">
        <v>127</v>
      </c>
      <c r="I27" s="17">
        <v>1024</v>
      </c>
      <c r="J27" s="17" t="str">
        <f>I27&amp;H27</f>
        <v>1024META US Equity</v>
      </c>
      <c r="K27" s="10" t="s">
        <v>766</v>
      </c>
      <c r="L27" s="11">
        <v>0.64131729066457732</v>
      </c>
      <c r="M27" s="11">
        <v>0.36493849717772192</v>
      </c>
      <c r="N27" s="11">
        <v>0.44646638276749195</v>
      </c>
      <c r="O27" s="11">
        <v>0.29892296865117191</v>
      </c>
      <c r="P27" s="12">
        <v>17.91885847088076</v>
      </c>
      <c r="Q27" s="12">
        <v>14.261703278642043</v>
      </c>
      <c r="R27" s="12">
        <v>17.354888375673593</v>
      </c>
      <c r="S27" s="13">
        <v>45.826582555642098</v>
      </c>
      <c r="T27" s="13">
        <v>37.816978106321123</v>
      </c>
      <c r="U27" s="11">
        <v>-8.8523832305715769E-2</v>
      </c>
      <c r="V27" s="14">
        <v>-0.40697904310003952</v>
      </c>
      <c r="W27" s="11">
        <v>0.64847983433968104</v>
      </c>
      <c r="X27" s="15">
        <v>4.6243712477689438E-3</v>
      </c>
      <c r="Y27" s="14">
        <v>20.690321803773951</v>
      </c>
      <c r="Z27" s="14">
        <v>5.8402736308832193</v>
      </c>
      <c r="AA27" s="14">
        <v>91947000000</v>
      </c>
      <c r="AB27" s="14">
        <v>112253000000</v>
      </c>
      <c r="AC27" s="14">
        <v>13253000000</v>
      </c>
      <c r="AD27" s="16">
        <v>55509000000</v>
      </c>
      <c r="AE27" s="11">
        <v>0.23875407591561729</v>
      </c>
      <c r="AF27" s="16">
        <v>772746.09192563011</v>
      </c>
      <c r="AG27" s="16">
        <v>756278.09192563011</v>
      </c>
      <c r="AH27" s="195">
        <v>14.264822451772641</v>
      </c>
      <c r="AI27" s="195">
        <v>18.102248519156557</v>
      </c>
      <c r="AJ27" s="195">
        <v>3.0889572245051826</v>
      </c>
      <c r="AK27" s="195">
        <v>24.120777342564661</v>
      </c>
      <c r="AL27" s="195">
        <v>5.7649804430122558</v>
      </c>
      <c r="AM27" s="17" t="s">
        <v>543</v>
      </c>
      <c r="AN27" s="17" t="s">
        <v>570</v>
      </c>
      <c r="AO27" s="17" t="s">
        <v>588</v>
      </c>
      <c r="AP27" s="17" t="s">
        <v>574</v>
      </c>
      <c r="AQ27" s="11" t="e">
        <f>_xll.BDP($H27,$AQ$1, "CUST_TRR_START_DT=20030101","CUST_TRR_END_DT=20230630")*0.01</f>
        <v>#VALUE!</v>
      </c>
      <c r="AR27" s="11">
        <f>_xll.BDP($H27,$AQ$1, "CUST_TRR_START_DT=20130101","CUST_TRR_END_DT=20230630")*0.01</f>
        <v>0.2541813</v>
      </c>
      <c r="AS27" s="11">
        <f>_xll.BDP($H27,$AQ$1, "CUST_TRR_START_DT=20180101","CUST_TRR_END_DT=20230630")*0.01</f>
        <v>9.2520729999999995E-2</v>
      </c>
      <c r="AT27" s="17" t="s">
        <v>3029</v>
      </c>
      <c r="AU27" s="17" t="s">
        <v>3029</v>
      </c>
      <c r="AV27" s="17" t="s">
        <v>3029</v>
      </c>
      <c r="AW27" s="195" t="s">
        <v>3021</v>
      </c>
      <c r="AX27" s="195">
        <v>0</v>
      </c>
      <c r="AY27" s="195">
        <v>3.6143825626345598</v>
      </c>
      <c r="AZ27" s="195">
        <v>3.6143825626345598</v>
      </c>
      <c r="BA27" s="195">
        <v>0</v>
      </c>
      <c r="BB27" s="195">
        <v>102.6518957706537</v>
      </c>
      <c r="BC27" s="195">
        <v>102.6518957706537</v>
      </c>
      <c r="BD27" s="195">
        <v>27930</v>
      </c>
      <c r="BE27" s="195">
        <v>756278.09192563011</v>
      </c>
      <c r="BF27" s="17">
        <v>35193.128000000004</v>
      </c>
      <c r="BG27" s="17">
        <v>44251.22</v>
      </c>
      <c r="BH27" s="17">
        <v>49386.294000000002</v>
      </c>
      <c r="BI27" s="17">
        <v>30440.512999999999</v>
      </c>
      <c r="BJ27" s="17">
        <v>36659.086000000003</v>
      </c>
      <c r="BK27" s="17">
        <v>43933.008999999998</v>
      </c>
      <c r="BL27" s="15">
        <v>4.6534639011413782E-2</v>
      </c>
      <c r="BM27" s="15">
        <v>5.8511836416321204E-2</v>
      </c>
      <c r="BN27" s="15">
        <v>6.5301764691150788E-2</v>
      </c>
      <c r="BO27" s="15">
        <v>4.0250422860316597E-2</v>
      </c>
      <c r="BP27" s="15">
        <v>4.8473023866999622E-2</v>
      </c>
      <c r="BQ27" s="15">
        <v>5.8091077169957511E-2</v>
      </c>
      <c r="BR27" s="15">
        <f>IF(IF(BN27&gt;BQ27,BN27,BQ27)=0,IF(BM27&gt;BP27,BM27,BP27),IF(BN27&gt;BQ27,BN27,BQ27))</f>
        <v>6.5301764691150788E-2</v>
      </c>
      <c r="BS27" s="17">
        <v>0</v>
      </c>
      <c r="BT27" s="17">
        <v>1</v>
      </c>
      <c r="BU27" s="17">
        <v>0</v>
      </c>
      <c r="BV27" s="17">
        <v>0</v>
      </c>
      <c r="BW27" s="17">
        <v>0</v>
      </c>
      <c r="BX27" s="17">
        <v>0</v>
      </c>
      <c r="BY27" s="17">
        <v>0</v>
      </c>
      <c r="BZ27" s="17">
        <v>0</v>
      </c>
      <c r="CA27" s="17">
        <v>1</v>
      </c>
      <c r="CC27" s="17">
        <v>3</v>
      </c>
      <c r="CD27" s="17">
        <v>1</v>
      </c>
      <c r="CE27" s="17">
        <v>1</v>
      </c>
      <c r="CF27" s="17">
        <v>1</v>
      </c>
      <c r="CG27" s="17">
        <v>1</v>
      </c>
      <c r="CH27" s="17">
        <v>0</v>
      </c>
      <c r="CI27" s="11">
        <f>IF(ISNUMBER(L27),L27,M27)</f>
        <v>0.64131729066457732</v>
      </c>
      <c r="CJ27" s="17">
        <f>IF(AND(M27&lt;0,AA27&gt;0),1,0)</f>
        <v>0</v>
      </c>
      <c r="CK27" s="17">
        <f>IF(AND(CJ27=0,CI27&lt;0.1,CI27&gt;0),1,0)</f>
        <v>0</v>
      </c>
      <c r="CL27" s="17">
        <f>IF(AND(CK27=0,CI27&lt;0.2,CI27&gt;0.1),1,0)</f>
        <v>0</v>
      </c>
      <c r="CM27" s="17">
        <f>IF(AND(CL27=0,CI27&lt;0.3,CI27&gt;0.2),1,0)</f>
        <v>0</v>
      </c>
      <c r="CN27" s="17">
        <f>IF(AND(CM27=0,CI27&lt;0.4,CI27&gt;0.3),1,0)</f>
        <v>0</v>
      </c>
      <c r="CO27" s="17">
        <f>IF(AND(CN27=0,CI27&lt;0.5,CI27&gt;0.4),1,0)</f>
        <v>0</v>
      </c>
      <c r="CP27" s="17">
        <f>IF(AND(CJ27=0,CK27=0,CL27=0,CM27=0,CN27=0,CO27=0),1,0)</f>
        <v>1</v>
      </c>
      <c r="CR27" s="17" t="str">
        <f>_xll.BDP($H27,CR$1)</f>
        <v>Mark Elliot Zuckerberg</v>
      </c>
      <c r="CS27" s="17" t="str">
        <f>_xll.BDP($H27,CS$1)</f>
        <v>Yes</v>
      </c>
      <c r="CT27" s="196">
        <f>_xll.BDP($H27,CT$1)</f>
        <v>0</v>
      </c>
      <c r="CU27" s="13">
        <f>_xll.BDP($H27,CU$1)</f>
        <v>19.66670036315918</v>
      </c>
      <c r="CV27" s="13">
        <f>_xll.BDP($H27,CV$1)</f>
        <v>0.20593390663025857</v>
      </c>
      <c r="CW27" s="13">
        <f>_xll.BDP($H27,CW$1)</f>
        <v>10.034969422790564</v>
      </c>
    </row>
    <row r="28" spans="1:101" s="17" customFormat="1" hidden="1" x14ac:dyDescent="0.3">
      <c r="A28" s="17" t="str">
        <f>B28&amp;C28</f>
        <v>1A</v>
      </c>
      <c r="B28" s="17">
        <v>1</v>
      </c>
      <c r="C28" s="17" t="s">
        <v>2999</v>
      </c>
      <c r="D28" s="17">
        <v>3</v>
      </c>
      <c r="E28" s="17">
        <v>1</v>
      </c>
      <c r="F28" s="19">
        <v>0.18</v>
      </c>
      <c r="G28" s="17" t="s">
        <v>2376</v>
      </c>
      <c r="H28" s="17" t="s">
        <v>108</v>
      </c>
      <c r="I28" s="17">
        <v>1025</v>
      </c>
      <c r="J28" s="17" t="str">
        <f>I28&amp;H28</f>
        <v>1025CSGP US Equity</v>
      </c>
      <c r="K28" s="10" t="s">
        <v>740</v>
      </c>
      <c r="L28" s="11">
        <v>0.72309201968062187</v>
      </c>
      <c r="M28" s="11">
        <v>0.67044267300843374</v>
      </c>
      <c r="N28" s="11">
        <v>0.14872388285900143</v>
      </c>
      <c r="O28" s="11">
        <v>0.15446793612859663</v>
      </c>
      <c r="P28" s="12">
        <v>4.7293517837036889</v>
      </c>
      <c r="Q28" s="12">
        <v>3.599646228747865</v>
      </c>
      <c r="R28" s="12">
        <v>5.919143963328116</v>
      </c>
      <c r="S28" s="13">
        <v>31.710049478466392</v>
      </c>
      <c r="T28" s="13">
        <v>29.147465701734642</v>
      </c>
      <c r="U28" s="11">
        <v>-0.64412792841468969</v>
      </c>
      <c r="V28" s="14">
        <v>-7.8662182161150813</v>
      </c>
      <c r="W28" s="11">
        <v>0.81699704797948014</v>
      </c>
      <c r="X28" s="15" t="e">
        <v>#N/A</v>
      </c>
      <c r="Y28" s="14">
        <v>16.735801389663418</v>
      </c>
      <c r="Z28" s="14">
        <v>14.157777499671443</v>
      </c>
      <c r="AA28" s="14">
        <v>692971999.99999952</v>
      </c>
      <c r="AB28" s="14">
        <v>3007730999.9999995</v>
      </c>
      <c r="AC28" s="14">
        <v>81119000</v>
      </c>
      <c r="AD28" s="16">
        <v>564901000</v>
      </c>
      <c r="AE28" s="11">
        <v>0.14359861285428774</v>
      </c>
      <c r="AF28" s="16">
        <v>32307.591792000003</v>
      </c>
      <c r="AG28" s="16">
        <v>28204.194792000002</v>
      </c>
      <c r="AH28" s="195">
        <v>52.434484846456741</v>
      </c>
      <c r="AI28" s="195">
        <v>73.487435000724403</v>
      </c>
      <c r="AJ28" s="195">
        <v>1.4826619882367416</v>
      </c>
      <c r="AK28" s="195">
        <v>81.297140160068679</v>
      </c>
      <c r="AL28" s="195">
        <v>4.5460504330382348</v>
      </c>
      <c r="AM28" s="17" t="s">
        <v>493</v>
      </c>
      <c r="AN28" s="17" t="s">
        <v>524</v>
      </c>
      <c r="AO28" s="17" t="s">
        <v>524</v>
      </c>
      <c r="AP28" s="17" t="s">
        <v>574</v>
      </c>
      <c r="AQ28" s="11">
        <f>_xll.BDP($H28,$AQ$1, "CUST_TRR_START_DT=20030101","CUST_TRR_END_DT=20230630")*0.01</f>
        <v>0.20806230000000001</v>
      </c>
      <c r="AR28" s="11">
        <f>_xll.BDP($H28,$AQ$1, "CUST_TRR_START_DT=20130101","CUST_TRR_END_DT=20230630")*0.01</f>
        <v>0.24474070000000001</v>
      </c>
      <c r="AS28" s="11">
        <f>_xll.BDP($H28,$AQ$1, "CUST_TRR_START_DT=20180101","CUST_TRR_END_DT=20230630")*0.01</f>
        <v>0.22106490000000001</v>
      </c>
      <c r="AT28" s="17" t="s">
        <v>3030</v>
      </c>
      <c r="AU28" s="17" t="s">
        <v>3030</v>
      </c>
      <c r="AV28" s="17" t="s">
        <v>3030</v>
      </c>
      <c r="AW28" s="195" t="s">
        <v>3021</v>
      </c>
      <c r="AX28" s="195">
        <v>0</v>
      </c>
      <c r="AY28" s="195">
        <v>2.7238874307490508E-2</v>
      </c>
      <c r="AZ28" s="195">
        <v>2.7238874307490508E-2</v>
      </c>
      <c r="BA28" s="195">
        <v>0</v>
      </c>
      <c r="BB28" s="195">
        <v>2.3225791551683339</v>
      </c>
      <c r="BC28" s="195">
        <v>2.3225791551683339</v>
      </c>
      <c r="BD28" s="195">
        <v>8.8002243200000017</v>
      </c>
      <c r="BE28" s="195">
        <v>28204.194792000002</v>
      </c>
      <c r="BF28" s="17">
        <v>507.90899999999999</v>
      </c>
      <c r="BG28" s="17">
        <v>598</v>
      </c>
      <c r="BH28" s="17">
        <v>763.5</v>
      </c>
      <c r="BI28" s="17">
        <v>473.92099999999999</v>
      </c>
      <c r="BJ28" s="17">
        <v>539.98</v>
      </c>
      <c r="BK28" s="17">
        <v>708.97800000000007</v>
      </c>
      <c r="BL28" s="15">
        <v>1.8008278688532751E-2</v>
      </c>
      <c r="BM28" s="15">
        <v>2.1202519852458971E-2</v>
      </c>
      <c r="BN28" s="15">
        <v>2.7070441316642851E-2</v>
      </c>
      <c r="BO28" s="15">
        <v>1.6803209717386636E-2</v>
      </c>
      <c r="BP28" s="15">
        <v>1.9145379046707017E-2</v>
      </c>
      <c r="BQ28" s="15">
        <v>2.5137324615312137E-2</v>
      </c>
      <c r="BR28" s="15">
        <f>IF(IF(BN28&gt;BQ28,BN28,BQ28)=0,IF(BM28&gt;BP28,BM28,BP28),IF(BN28&gt;BQ28,BN28,BQ28))</f>
        <v>2.7070441316642851E-2</v>
      </c>
      <c r="BS28" s="17">
        <v>1</v>
      </c>
      <c r="BT28" s="17">
        <v>1</v>
      </c>
      <c r="CI28" s="11">
        <f>IF(ISNUMBER(L28),L28,M28)</f>
        <v>0.72309201968062187</v>
      </c>
      <c r="CJ28" s="17">
        <f>IF(AND(M28&lt;0,AA28&gt;0),1,0)</f>
        <v>0</v>
      </c>
      <c r="CK28" s="17">
        <f>IF(AND(CJ28=0,CI28&lt;0.1,CI28&gt;0),1,0)</f>
        <v>0</v>
      </c>
      <c r="CL28" s="17">
        <f>IF(AND(CK28=0,CI28&lt;0.2,CI28&gt;0.1),1,0)</f>
        <v>0</v>
      </c>
      <c r="CM28" s="17">
        <f>IF(AND(CL28=0,CI28&lt;0.3,CI28&gt;0.2),1,0)</f>
        <v>0</v>
      </c>
      <c r="CN28" s="17">
        <f>IF(AND(CM28=0,CI28&lt;0.4,CI28&gt;0.3),1,0)</f>
        <v>0</v>
      </c>
      <c r="CO28" s="17">
        <f>IF(AND(CN28=0,CI28&lt;0.5,CI28&gt;0.4),1,0)</f>
        <v>0</v>
      </c>
      <c r="CP28" s="17">
        <f>IF(AND(CJ28=0,CK28=0,CL28=0,CM28=0,CN28=0,CO28=0),1,0)</f>
        <v>1</v>
      </c>
      <c r="CR28" s="17" t="str">
        <f>_xll.BDP($H28,CR$1)</f>
        <v>Andrew C Florance "Andy"</v>
      </c>
      <c r="CS28" s="17" t="str">
        <f>_xll.BDP($H28,CS$1)</f>
        <v>Yes</v>
      </c>
      <c r="CT28" s="196">
        <f>_xll.BDP($H28,CT$1)</f>
        <v>0.23860399425029755</v>
      </c>
      <c r="CU28" s="13">
        <f>_xll.BDP($H28,CU$1)</f>
        <v>24.16670036315918</v>
      </c>
      <c r="CV28" s="13">
        <f>_xll.BDP($H28,CV$1)</f>
        <v>1.1018333894145174</v>
      </c>
      <c r="CW28" s="13">
        <f>_xll.BDP($H28,CW$1)</f>
        <v>-3.9880317647769314</v>
      </c>
    </row>
    <row r="29" spans="1:101" s="17" customFormat="1" hidden="1" x14ac:dyDescent="0.3">
      <c r="A29" s="17" t="str">
        <f>B29&amp;C29</f>
        <v>1A</v>
      </c>
      <c r="B29" s="17">
        <v>1</v>
      </c>
      <c r="C29" s="17" t="s">
        <v>2999</v>
      </c>
      <c r="D29" s="17">
        <v>4</v>
      </c>
      <c r="E29" s="17">
        <v>1</v>
      </c>
      <c r="F29" s="19"/>
      <c r="H29" s="17" t="s">
        <v>165</v>
      </c>
      <c r="I29" s="17">
        <v>1026</v>
      </c>
      <c r="J29" s="17" t="str">
        <f>I29&amp;H29</f>
        <v>1026GOOGL US Equity</v>
      </c>
      <c r="K29" s="10" t="s">
        <v>811</v>
      </c>
      <c r="L29" s="11">
        <v>0.54093642207191306</v>
      </c>
      <c r="M29" s="11">
        <v>0.52191437876135816</v>
      </c>
      <c r="N29" s="11">
        <v>0.43547888014859382</v>
      </c>
      <c r="O29" s="11">
        <v>0.43422159562308904</v>
      </c>
      <c r="P29" s="12">
        <v>25.888632484420388</v>
      </c>
      <c r="Q29" s="12">
        <v>21.472754950779393</v>
      </c>
      <c r="R29" s="12">
        <v>23.328612982241275</v>
      </c>
      <c r="S29" s="13">
        <v>32.381137973100643</v>
      </c>
      <c r="T29" s="13">
        <v>33.118132062396583</v>
      </c>
      <c r="U29" s="11">
        <v>-0.2512477602491564</v>
      </c>
      <c r="V29" s="14">
        <v>-0.95369893580501197</v>
      </c>
      <c r="W29" s="11">
        <v>0.69741596265703154</v>
      </c>
      <c r="X29" s="15">
        <v>1.0668659961946181E-2</v>
      </c>
      <c r="Y29" s="14">
        <v>18.937393655658148</v>
      </c>
      <c r="Z29" s="14">
        <v>32.528600630077655</v>
      </c>
      <c r="AA29" s="14">
        <v>143399000000</v>
      </c>
      <c r="AB29" s="14">
        <v>172359000000</v>
      </c>
      <c r="AC29" s="14">
        <v>21134000000</v>
      </c>
      <c r="AD29" s="16">
        <v>99142000000</v>
      </c>
      <c r="AE29" s="11">
        <v>0.21316898993363054</v>
      </c>
      <c r="AF29" s="16">
        <v>1738091.25</v>
      </c>
      <c r="AG29" s="16">
        <v>1649191.25</v>
      </c>
      <c r="AH29" s="195">
        <v>17.692147807243391</v>
      </c>
      <c r="AI29" s="195">
        <v>22.122541852229435</v>
      </c>
      <c r="AJ29" s="195">
        <v>4.0345717778974999</v>
      </c>
      <c r="AK29" s="195">
        <v>27.934731512754091</v>
      </c>
      <c r="AL29" s="195">
        <v>6.4955380226872741</v>
      </c>
      <c r="AM29" s="17" t="s">
        <v>543</v>
      </c>
      <c r="AN29" s="17" t="s">
        <v>570</v>
      </c>
      <c r="AO29" s="17" t="s">
        <v>812</v>
      </c>
      <c r="AP29" s="17" t="s">
        <v>574</v>
      </c>
      <c r="AQ29" s="11" t="e">
        <f>_xll.BDP($H29,$AQ$1, "CUST_TRR_START_DT=20030101","CUST_TRR_END_DT=20230630")*0.01</f>
        <v>#VALUE!</v>
      </c>
      <c r="AR29" s="11">
        <f>_xll.BDP($H29,$AQ$1, "CUST_TRR_START_DT=20130101","CUST_TRR_END_DT=20230630")*0.01</f>
        <v>0.19968039999999998</v>
      </c>
      <c r="AS29" s="11">
        <f>_xll.BDP($H29,$AQ$1, "CUST_TRR_START_DT=20180101","CUST_TRR_END_DT=20230630")*0.01</f>
        <v>0.16110700000000003</v>
      </c>
      <c r="AT29" s="17" t="s">
        <v>3706</v>
      </c>
      <c r="AU29" s="17" t="s">
        <v>3031</v>
      </c>
      <c r="AV29" s="17" t="s">
        <v>3706</v>
      </c>
      <c r="AW29" s="195" t="s">
        <v>3021</v>
      </c>
      <c r="AX29" s="195">
        <v>0</v>
      </c>
      <c r="AY29" s="195">
        <v>4.1321732001579319</v>
      </c>
      <c r="AZ29" s="195">
        <v>4.1321732001579319</v>
      </c>
      <c r="BA29" s="195">
        <v>0</v>
      </c>
      <c r="BB29" s="195">
        <v>112.27667415708397</v>
      </c>
      <c r="BC29" s="195">
        <v>112.27667415708397</v>
      </c>
      <c r="BD29" s="195">
        <v>71820.94082679</v>
      </c>
      <c r="BE29" s="195">
        <v>1649191.25</v>
      </c>
      <c r="BF29" s="17">
        <v>76233.153999999995</v>
      </c>
      <c r="BG29" s="17">
        <v>88067.851999999999</v>
      </c>
      <c r="BH29" s="17">
        <v>100281.05</v>
      </c>
      <c r="BI29" s="17">
        <v>70455.513000000006</v>
      </c>
      <c r="BJ29" s="17">
        <v>82364.486000000004</v>
      </c>
      <c r="BK29" s="17">
        <v>93352.801999999996</v>
      </c>
      <c r="BL29" s="15">
        <v>4.6224568557467177E-2</v>
      </c>
      <c r="BM29" s="15">
        <v>5.340063015735743E-2</v>
      </c>
      <c r="BN29" s="15">
        <v>6.0806198189567159E-2</v>
      </c>
      <c r="BO29" s="15">
        <v>4.2721250794897199E-2</v>
      </c>
      <c r="BP29" s="15">
        <v>4.9942349621367448E-2</v>
      </c>
      <c r="BQ29" s="15">
        <v>5.6605200882553795E-2</v>
      </c>
      <c r="BR29" s="15">
        <f>IF(IF(BN29&gt;BQ29,BN29,BQ29)=0,IF(BM29&gt;BP29,BM29,BP29),IF(BN29&gt;BQ29,BN29,BQ29))</f>
        <v>6.0806198189567159E-2</v>
      </c>
      <c r="CI29" s="11">
        <f>IF(ISNUMBER(L29),L29,M29)</f>
        <v>0.54093642207191306</v>
      </c>
      <c r="CJ29" s="17">
        <f>IF(AND(M29&lt;0,AA29&gt;0),1,0)</f>
        <v>0</v>
      </c>
      <c r="CK29" s="17">
        <f>IF(AND(CJ29=0,CI29&lt;0.1,CI29&gt;0),1,0)</f>
        <v>0</v>
      </c>
      <c r="CL29" s="17">
        <f>IF(AND(CK29=0,CI29&lt;0.2,CI29&gt;0.1),1,0)</f>
        <v>0</v>
      </c>
      <c r="CM29" s="17">
        <f>IF(AND(CL29=0,CI29&lt;0.3,CI29&gt;0.2),1,0)</f>
        <v>0</v>
      </c>
      <c r="CN29" s="17">
        <f>IF(AND(CM29=0,CI29&lt;0.4,CI29&gt;0.3),1,0)</f>
        <v>0</v>
      </c>
      <c r="CO29" s="17">
        <f>IF(AND(CN29=0,CI29&lt;0.5,CI29&gt;0.4),1,0)</f>
        <v>0</v>
      </c>
      <c r="CP29" s="17">
        <f>IF(AND(CJ29=0,CK29=0,CL29=0,CM29=0,CN29=0,CO29=0),1,0)</f>
        <v>1</v>
      </c>
      <c r="CR29" s="17" t="str">
        <f>_xll.BDP($H29,CR$1)</f>
        <v>Sundar Pichai</v>
      </c>
      <c r="CS29" s="17" t="str">
        <f>_xll.BDP($H29,CS$1)</f>
        <v>No</v>
      </c>
      <c r="CT29" s="196">
        <f>_xll.BDP($H29,CT$1)</f>
        <v>2.2743599489331245E-2</v>
      </c>
      <c r="CU29" s="13">
        <f>_xll.BDP($H29,CU$1)</f>
        <v>3.8333299160003662</v>
      </c>
      <c r="CV29" s="13">
        <f>_xll.BDP($H29,CV$1)</f>
        <v>5.7165717175122199E-2</v>
      </c>
      <c r="CW29" s="13">
        <f>_xll.BDP($H29,CW$1)</f>
        <v>-9.9558174097777279</v>
      </c>
    </row>
    <row r="30" spans="1:101" s="17" customFormat="1" hidden="1" x14ac:dyDescent="0.3">
      <c r="A30" s="17" t="str">
        <f>B30&amp;C30</f>
        <v>1A</v>
      </c>
      <c r="B30" s="17">
        <v>1</v>
      </c>
      <c r="C30" s="17" t="s">
        <v>2999</v>
      </c>
      <c r="D30" s="17">
        <v>4</v>
      </c>
      <c r="E30" s="17">
        <v>1</v>
      </c>
      <c r="F30" s="19">
        <v>0.19</v>
      </c>
      <c r="H30" s="17" t="s">
        <v>106</v>
      </c>
      <c r="I30" s="17">
        <v>1027</v>
      </c>
      <c r="J30" s="17" t="str">
        <f>I30&amp;H30</f>
        <v>1027ANSS US Equity</v>
      </c>
      <c r="K30" s="10" t="s">
        <v>736</v>
      </c>
      <c r="L30" s="11">
        <v>0.72351496937349835</v>
      </c>
      <c r="M30" s="11">
        <v>0.41177339731977503</v>
      </c>
      <c r="N30" s="11">
        <v>0.15704904838397032</v>
      </c>
      <c r="O30" s="11">
        <v>0.11872993368681689</v>
      </c>
      <c r="P30" s="12">
        <v>10.814194017266598</v>
      </c>
      <c r="Q30" s="12">
        <v>9.7846468546612471</v>
      </c>
      <c r="R30" s="12">
        <v>11.18950905860865</v>
      </c>
      <c r="S30" s="13">
        <v>38.017732411838196</v>
      </c>
      <c r="T30" s="13">
        <v>36.298764138500623</v>
      </c>
      <c r="U30" s="11">
        <v>0.14368946257841778</v>
      </c>
      <c r="V30" s="14">
        <v>0.5345278789762169</v>
      </c>
      <c r="W30" s="11">
        <v>0.74401582256059273</v>
      </c>
      <c r="X30" s="15">
        <v>4.2469650771340808E-2</v>
      </c>
      <c r="Y30" s="14">
        <v>13.330844457299861</v>
      </c>
      <c r="Z30" s="14">
        <v>11.255558285117573</v>
      </c>
      <c r="AA30" s="14">
        <v>1482189000</v>
      </c>
      <c r="AB30" s="14">
        <v>5140456000</v>
      </c>
      <c r="AC30" s="14">
        <v>193451000</v>
      </c>
      <c r="AD30" s="16">
        <v>624755000</v>
      </c>
      <c r="AE30" s="11">
        <v>0.30964298004817886</v>
      </c>
      <c r="AF30" s="16">
        <v>26967.722202560002</v>
      </c>
      <c r="AG30" s="16">
        <v>27371.940202560003</v>
      </c>
      <c r="AH30" s="195">
        <v>35.621345007456924</v>
      </c>
      <c r="AI30" s="195">
        <v>43.820835918947616</v>
      </c>
      <c r="AJ30" s="195">
        <v>2.2147054719811492</v>
      </c>
      <c r="AK30" s="195">
        <v>51.144942749284787</v>
      </c>
      <c r="AL30" s="195">
        <v>5.4855962936745692</v>
      </c>
      <c r="AM30" s="17" t="s">
        <v>506</v>
      </c>
      <c r="AN30" s="17" t="s">
        <v>507</v>
      </c>
      <c r="AO30" s="17" t="s">
        <v>646</v>
      </c>
      <c r="AP30" s="17" t="s">
        <v>574</v>
      </c>
      <c r="AQ30" s="11">
        <f>_xll.BDP($H30,$AQ$1, "CUST_TRR_START_DT=20030101","CUST_TRR_END_DT=20230630")*0.01</f>
        <v>0.2261263</v>
      </c>
      <c r="AR30" s="11">
        <f>_xll.BDP($H30,$AQ$1, "CUST_TRR_START_DT=20130101","CUST_TRR_END_DT=20230630")*0.01</f>
        <v>0.1635355</v>
      </c>
      <c r="AS30" s="11">
        <f>_xll.BDP($H30,$AQ$1, "CUST_TRR_START_DT=20180101","CUST_TRR_END_DT=20230630")*0.01</f>
        <v>0.15784330000000002</v>
      </c>
      <c r="AT30" s="17" t="s">
        <v>3707</v>
      </c>
      <c r="AU30" s="17" t="s">
        <v>3032</v>
      </c>
      <c r="AV30" s="17" t="s">
        <v>3707</v>
      </c>
      <c r="AW30" s="195" t="s">
        <v>3021</v>
      </c>
      <c r="AX30" s="195">
        <v>0</v>
      </c>
      <c r="AY30" s="195">
        <v>0.6673756079514761</v>
      </c>
      <c r="AZ30" s="195">
        <v>0.6673756079514761</v>
      </c>
      <c r="BA30" s="195">
        <v>0</v>
      </c>
      <c r="BB30" s="195">
        <v>33.64765625982389</v>
      </c>
      <c r="BC30" s="195">
        <v>33.64765625982389</v>
      </c>
      <c r="BD30" s="195">
        <v>179.976</v>
      </c>
      <c r="BE30" s="195">
        <v>26967.722202560002</v>
      </c>
      <c r="BF30" s="17">
        <v>755</v>
      </c>
      <c r="BG30" s="17">
        <v>845.875</v>
      </c>
      <c r="BH30" s="17">
        <v>954.6</v>
      </c>
      <c r="BI30" s="17">
        <v>671.12400000000002</v>
      </c>
      <c r="BJ30" s="17">
        <v>771.67200000000003</v>
      </c>
      <c r="BK30" s="17">
        <v>945.02700000000004</v>
      </c>
      <c r="BL30" s="15">
        <v>2.7996431968893877E-2</v>
      </c>
      <c r="BM30" s="15">
        <v>3.136620118104385E-2</v>
      </c>
      <c r="BN30" s="15">
        <v>3.5397872791398798E-2</v>
      </c>
      <c r="BO30" s="15">
        <v>2.4886195243300574E-2</v>
      </c>
      <c r="BP30" s="15">
        <v>2.8614652516954008E-2</v>
      </c>
      <c r="BQ30" s="15">
        <v>3.5042892866579967E-2</v>
      </c>
      <c r="BR30" s="15">
        <f>IF(IF(BN30&gt;BQ30,BN30,BQ30)=0,IF(BM30&gt;BP30,BM30,BP30),IF(BN30&gt;BQ30,BN30,BQ30))</f>
        <v>3.5397872791398798E-2</v>
      </c>
      <c r="BS30" s="17">
        <v>1</v>
      </c>
      <c r="CI30" s="11">
        <f>IF(ISNUMBER(L30),L30,M30)</f>
        <v>0.72351496937349835</v>
      </c>
      <c r="CJ30" s="17">
        <f>IF(AND(M30&lt;0,AA30&gt;0),1,0)</f>
        <v>0</v>
      </c>
      <c r="CK30" s="17">
        <f>IF(AND(CJ30=0,CI30&lt;0.1,CI30&gt;0),1,0)</f>
        <v>0</v>
      </c>
      <c r="CL30" s="17">
        <f>IF(AND(CK30=0,CI30&lt;0.2,CI30&gt;0.1),1,0)</f>
        <v>0</v>
      </c>
      <c r="CM30" s="17">
        <f>IF(AND(CL30=0,CI30&lt;0.3,CI30&gt;0.2),1,0)</f>
        <v>0</v>
      </c>
      <c r="CN30" s="17">
        <f>IF(AND(CM30=0,CI30&lt;0.4,CI30&gt;0.3),1,0)</f>
        <v>0</v>
      </c>
      <c r="CO30" s="17">
        <f>IF(AND(CN30=0,CI30&lt;0.5,CI30&gt;0.4),1,0)</f>
        <v>0</v>
      </c>
      <c r="CP30" s="17">
        <f>IF(AND(CJ30=0,CK30=0,CL30=0,CM30=0,CN30=0,CO30=0),1,0)</f>
        <v>1</v>
      </c>
      <c r="CR30" s="17" t="str">
        <f>_xll.BDP($H30,CR$1)</f>
        <v>Ajei S Gopal</v>
      </c>
      <c r="CS30" s="17" t="str">
        <f>_xll.BDP($H30,CS$1)</f>
        <v>No</v>
      </c>
      <c r="CT30" s="196">
        <f>_xll.BDP($H30,CT$1)</f>
        <v>0.24654300510883331</v>
      </c>
      <c r="CU30" s="13">
        <f>_xll.BDP($H30,CU$1)</f>
        <v>6.75</v>
      </c>
      <c r="CV30" s="13">
        <f>_xll.BDP($H30,CV$1)</f>
        <v>0.63689616915657332</v>
      </c>
      <c r="CW30" s="13">
        <f>_xll.BDP($H30,CW$1)</f>
        <v>-0.14541867934548949</v>
      </c>
    </row>
    <row r="31" spans="1:101" s="17" customFormat="1" hidden="1" x14ac:dyDescent="0.3">
      <c r="A31" s="17" t="str">
        <f>B31&amp;C31</f>
        <v>1A</v>
      </c>
      <c r="B31" s="17">
        <v>1</v>
      </c>
      <c r="C31" s="17" t="s">
        <v>2999</v>
      </c>
      <c r="D31" s="17">
        <v>4</v>
      </c>
      <c r="E31" s="17">
        <v>1</v>
      </c>
      <c r="F31" s="19">
        <v>0.19</v>
      </c>
      <c r="G31" s="17" t="s">
        <v>2643</v>
      </c>
      <c r="H31" s="17" t="s">
        <v>1479</v>
      </c>
      <c r="I31" s="17">
        <v>1028</v>
      </c>
      <c r="J31" s="17" t="str">
        <f>I31&amp;H31</f>
        <v>1028ENX FP Equity</v>
      </c>
      <c r="K31" s="10" t="s">
        <v>1480</v>
      </c>
      <c r="L31" s="11">
        <v>1.3909720012005582</v>
      </c>
      <c r="M31" s="11">
        <v>0.47514385796832431</v>
      </c>
      <c r="N31" s="11">
        <v>0.26503744991802064</v>
      </c>
      <c r="O31" s="11">
        <v>0.13938635952439085</v>
      </c>
      <c r="P31" s="12">
        <v>7.1691244925770015</v>
      </c>
      <c r="Q31" s="12">
        <v>5.6883501135372363</v>
      </c>
      <c r="R31" s="12">
        <v>10.41601001383925</v>
      </c>
      <c r="S31" s="13">
        <v>62.166450537664183</v>
      </c>
      <c r="T31" s="13">
        <v>67.218655070093945</v>
      </c>
      <c r="U31" s="11">
        <v>7.9216452961620252E-3</v>
      </c>
      <c r="V31" s="14">
        <v>2.1850021303792073</v>
      </c>
      <c r="W31" s="11">
        <v>1.9933390503487025E-2</v>
      </c>
      <c r="X31" s="15">
        <v>1.1535219195307034E-2</v>
      </c>
      <c r="Y31" s="14">
        <v>20.735227921495344</v>
      </c>
      <c r="Z31" s="14">
        <v>1.5291324031603493</v>
      </c>
      <c r="AA31" s="14">
        <v>1670050000</v>
      </c>
      <c r="AB31" s="14">
        <v>5692910000</v>
      </c>
      <c r="AC31" s="14">
        <v>13800000</v>
      </c>
      <c r="AD31" s="16">
        <v>600000000</v>
      </c>
      <c r="AE31" s="11">
        <v>2.3E-2</v>
      </c>
      <c r="AF31" s="16">
        <v>6967.2644246999989</v>
      </c>
      <c r="AG31" s="16">
        <v>8634.2904246999988</v>
      </c>
      <c r="AH31" s="195">
        <v>9.4766821803977344</v>
      </c>
      <c r="AI31" s="195">
        <v>11.558234898028847</v>
      </c>
      <c r="AJ31" s="195">
        <v>8.2869192144608839</v>
      </c>
      <c r="AK31" s="195">
        <v>17.773224877529458</v>
      </c>
      <c r="AL31" s="195">
        <v>1.8231462880122731</v>
      </c>
      <c r="AM31" s="17" t="s">
        <v>502</v>
      </c>
      <c r="AN31" s="17" t="s">
        <v>528</v>
      </c>
      <c r="AO31" s="17" t="s">
        <v>529</v>
      </c>
      <c r="AP31" s="17" t="s">
        <v>1458</v>
      </c>
      <c r="AQ31" s="11" t="e">
        <f>_xll.BDP($H31,$AQ$1, "CUST_TRR_START_DT=20030101","CUST_TRR_END_DT=20230630")*0.01</f>
        <v>#VALUE!</v>
      </c>
      <c r="AR31" s="11" t="e">
        <f>_xll.BDP($H31,$AQ$1, "CUST_TRR_START_DT=20130101","CUST_TRR_END_DT=20230630")*0.01</f>
        <v>#VALUE!</v>
      </c>
      <c r="AS31" s="11">
        <f>_xll.BDP($H31,$AQ$1, "CUST_TRR_START_DT=20180101","CUST_TRR_END_DT=20230630")*0.01</f>
        <v>8.0380400000000005E-2</v>
      </c>
      <c r="AT31" s="17" t="s">
        <v>3033</v>
      </c>
      <c r="AU31" s="17" t="s">
        <v>3033</v>
      </c>
      <c r="AV31" s="17" t="s">
        <v>3033</v>
      </c>
      <c r="AW31" s="195">
        <v>3.4127594598158799</v>
      </c>
      <c r="AX31" s="195">
        <v>3.4127594598158799</v>
      </c>
      <c r="AY31" s="195">
        <v>0</v>
      </c>
      <c r="AZ31" s="195">
        <v>3.4127594598158799</v>
      </c>
      <c r="BA31" s="195">
        <v>42.884609708386662</v>
      </c>
      <c r="BB31" s="195">
        <v>0</v>
      </c>
      <c r="BC31" s="195">
        <v>42.884609708386662</v>
      </c>
      <c r="BD31" s="195">
        <v>236.93563386000002</v>
      </c>
      <c r="BE31" s="195">
        <v>6967.2644246999989</v>
      </c>
      <c r="BF31" s="17">
        <v>560.25</v>
      </c>
      <c r="BG31" s="17">
        <v>614.95000000000005</v>
      </c>
      <c r="BH31" s="17">
        <v>667.55600000000004</v>
      </c>
      <c r="BI31" s="17">
        <v>608.25300000000004</v>
      </c>
      <c r="BJ31" s="17">
        <v>638.86800000000005</v>
      </c>
      <c r="BK31" s="17">
        <v>701.75400000000002</v>
      </c>
      <c r="BL31" s="15">
        <v>8.0411760749861824E-2</v>
      </c>
      <c r="BM31" s="15">
        <v>8.826276175480148E-2</v>
      </c>
      <c r="BN31" s="15">
        <v>9.5813214384890252E-2</v>
      </c>
      <c r="BO31" s="15">
        <v>8.7301552363026697E-2</v>
      </c>
      <c r="BP31" s="15">
        <v>9.1695672943762116E-2</v>
      </c>
      <c r="BQ31" s="15">
        <v>0.10072159706070243</v>
      </c>
      <c r="BR31" s="15">
        <f>IF(IF(BN31&gt;BQ31,BN31,BQ31)=0,IF(BM31&gt;BP31,BM31,BP31),IF(BN31&gt;BQ31,BN31,BQ31))</f>
        <v>0.10072159706070243</v>
      </c>
      <c r="BS31" s="17" t="s">
        <v>4348</v>
      </c>
      <c r="BT31" s="17">
        <v>1</v>
      </c>
      <c r="CI31" s="11">
        <f>IF(ISNUMBER(L31),L31,M31)</f>
        <v>1.3909720012005582</v>
      </c>
      <c r="CJ31" s="17">
        <f>IF(AND(M31&lt;0,AA31&gt;0),1,0)</f>
        <v>0</v>
      </c>
      <c r="CK31" s="17">
        <f>IF(AND(CJ31=0,CI31&lt;0.1,CI31&gt;0),1,0)</f>
        <v>0</v>
      </c>
      <c r="CL31" s="17">
        <f>IF(AND(CK31=0,CI31&lt;0.2,CI31&gt;0.1),1,0)</f>
        <v>0</v>
      </c>
      <c r="CM31" s="17">
        <f>IF(AND(CL31=0,CI31&lt;0.3,CI31&gt;0.2),1,0)</f>
        <v>0</v>
      </c>
      <c r="CN31" s="17">
        <f>IF(AND(CM31=0,CI31&lt;0.4,CI31&gt;0.3),1,0)</f>
        <v>0</v>
      </c>
      <c r="CO31" s="17">
        <f>IF(AND(CN31=0,CI31&lt;0.5,CI31&gt;0.4),1,0)</f>
        <v>0</v>
      </c>
      <c r="CP31" s="17">
        <f>IF(AND(CJ31=0,CK31=0,CL31=0,CM31=0,CN31=0,CO31=0),1,0)</f>
        <v>1</v>
      </c>
      <c r="CR31" s="17" t="str">
        <f>_xll.BDP($H31,CR$1)</f>
        <v>Stephane Boujnah</v>
      </c>
      <c r="CS31" s="17" t="str">
        <f>_xll.BDP($H31,CS$1)</f>
        <v>No</v>
      </c>
      <c r="CT31" s="196">
        <f>_xll.BDP($H31,CT$1)</f>
        <v>0</v>
      </c>
      <c r="CU31" s="13">
        <f>_xll.BDP($H31,CU$1)</f>
        <v>7.9166698455810547</v>
      </c>
      <c r="CV31" s="13">
        <f>_xll.BDP($H31,CV$1)</f>
        <v>0</v>
      </c>
      <c r="CW31" s="13">
        <f>_xll.BDP($H31,CW$1)</f>
        <v>0</v>
      </c>
    </row>
    <row r="32" spans="1:101" s="17" customFormat="1" hidden="1" x14ac:dyDescent="0.3">
      <c r="A32" s="17" t="str">
        <f>B32&amp;C32</f>
        <v>1A</v>
      </c>
      <c r="B32" s="17">
        <v>1</v>
      </c>
      <c r="C32" s="17" t="s">
        <v>2999</v>
      </c>
      <c r="D32" s="17">
        <v>5</v>
      </c>
      <c r="E32" s="17">
        <v>2</v>
      </c>
      <c r="F32" s="19">
        <v>0.2</v>
      </c>
      <c r="G32" s="17" t="s">
        <v>2870</v>
      </c>
      <c r="H32" s="17" t="s">
        <v>1159</v>
      </c>
      <c r="I32" s="17">
        <v>1029</v>
      </c>
      <c r="J32" s="17" t="str">
        <f>I32&amp;H32</f>
        <v>1029TNE AU Equity</v>
      </c>
      <c r="K32" s="10" t="s">
        <v>4772</v>
      </c>
      <c r="L32" s="11">
        <v>1.7384571756458296</v>
      </c>
      <c r="M32" s="11">
        <v>2.1884094233582263</v>
      </c>
      <c r="N32" s="11">
        <v>9.7873182081049031</v>
      </c>
      <c r="O32" s="11">
        <v>1.1539031419988635</v>
      </c>
      <c r="P32" s="12">
        <v>45.833639364698733</v>
      </c>
      <c r="Q32" s="12">
        <v>36.268579349195022</v>
      </c>
      <c r="R32" s="12">
        <v>42.962184873949575</v>
      </c>
      <c r="S32" s="13">
        <v>31.830317227973136</v>
      </c>
      <c r="T32" s="13">
        <v>41.148552315590315</v>
      </c>
      <c r="U32" s="11">
        <v>-0.22706960506218635</v>
      </c>
      <c r="V32" s="14">
        <v>-0.64570691088691168</v>
      </c>
      <c r="W32" s="11">
        <v>0.50201632070987168</v>
      </c>
      <c r="X32" s="15">
        <v>5.8293406342687655E-2</v>
      </c>
      <c r="Y32" s="14">
        <v>7.357432129597413</v>
      </c>
      <c r="Z32" s="14">
        <v>16.047004321261205</v>
      </c>
      <c r="AA32" s="14">
        <v>51956000</v>
      </c>
      <c r="AB32" s="14">
        <v>98536000</v>
      </c>
      <c r="AC32" s="14">
        <v>4226000</v>
      </c>
      <c r="AD32" s="16">
        <v>151899000</v>
      </c>
      <c r="AE32" s="11">
        <v>2.7821117979710201E-2</v>
      </c>
      <c r="AF32" s="16">
        <v>5094.1464823199994</v>
      </c>
      <c r="AG32" s="16">
        <v>4990.0804823199996</v>
      </c>
      <c r="AH32" s="195">
        <v>30.963517512534125</v>
      </c>
      <c r="AI32" s="195">
        <v>43.226615404712405</v>
      </c>
      <c r="AJ32" s="195">
        <v>2.8901106532301664</v>
      </c>
      <c r="AK32" s="195">
        <v>52.396233015916913</v>
      </c>
      <c r="AL32" s="195">
        <v>20.091974937882593</v>
      </c>
      <c r="AM32" s="17" t="s">
        <v>506</v>
      </c>
      <c r="AN32" s="17" t="s">
        <v>507</v>
      </c>
      <c r="AO32" s="17" t="s">
        <v>618</v>
      </c>
      <c r="AP32" s="17" t="s">
        <v>2136</v>
      </c>
      <c r="AQ32" s="11">
        <f>_xll.BDP($H32,$AQ$1, "CUST_TRR_START_DT=20030101","CUST_TRR_END_DT=20230630")*0.01</f>
        <v>0.2899408</v>
      </c>
      <c r="AR32" s="11">
        <f>_xll.BDP($H32,$AQ$1, "CUST_TRR_START_DT=20130101","CUST_TRR_END_DT=20230630")*0.01</f>
        <v>0.28089030000000004</v>
      </c>
      <c r="AS32" s="11">
        <f>_xll.BDP($H32,$AQ$1, "CUST_TRR_START_DT=20180101","CUST_TRR_END_DT=20230630")*0.01</f>
        <v>0.2546292</v>
      </c>
      <c r="AT32" s="17" t="s">
        <v>3034</v>
      </c>
      <c r="AU32" s="17" t="s">
        <v>3034</v>
      </c>
      <c r="AV32" s="17" t="s">
        <v>3034</v>
      </c>
      <c r="AW32" s="195">
        <v>1.2371118772250211</v>
      </c>
      <c r="AX32" s="195">
        <v>1.2371118772250211</v>
      </c>
      <c r="AY32" s="195">
        <v>-0.15861884079181504</v>
      </c>
      <c r="AZ32" s="195">
        <v>1.0784930364332062</v>
      </c>
      <c r="BA32" s="195">
        <v>51.972454522911171</v>
      </c>
      <c r="BB32" s="195">
        <v>-6.6637550259571299</v>
      </c>
      <c r="BC32" s="195">
        <v>45.308699496954041</v>
      </c>
      <c r="BD32" s="195">
        <v>40.251704928700001</v>
      </c>
      <c r="BE32" s="195">
        <v>4990.0804823199996</v>
      </c>
      <c r="BF32" s="17">
        <v>101.515</v>
      </c>
      <c r="BG32" s="17">
        <v>116</v>
      </c>
      <c r="BH32" s="17">
        <v>136.667</v>
      </c>
      <c r="BI32" s="17">
        <v>112.44200000000001</v>
      </c>
      <c r="BJ32" s="17">
        <v>133.17500000000001</v>
      </c>
      <c r="BK32" s="17">
        <v>157.4</v>
      </c>
      <c r="BL32" s="15">
        <v>2.0343359262374745E-2</v>
      </c>
      <c r="BM32" s="15">
        <v>2.3246118055809194E-2</v>
      </c>
      <c r="BN32" s="15">
        <v>2.7387734623562719E-2</v>
      </c>
      <c r="BO32" s="15">
        <v>2.2533103503718083E-2</v>
      </c>
      <c r="BP32" s="15">
        <v>2.6687946311055085E-2</v>
      </c>
      <c r="BQ32" s="15">
        <v>3.1542577430899721E-2</v>
      </c>
      <c r="BR32" s="15">
        <f>IF(IF(BN32&gt;BQ32,BN32,BQ32)=0,IF(BM32&gt;BP32,BM32,BP32),IF(BN32&gt;BQ32,BN32,BQ32))</f>
        <v>3.1542577430899721E-2</v>
      </c>
      <c r="BS32" s="17">
        <v>1</v>
      </c>
      <c r="CI32" s="11">
        <f>IF(ISNUMBER(L32),L32,M32)</f>
        <v>1.7384571756458296</v>
      </c>
      <c r="CJ32" s="17">
        <f>IF(AND(M32&lt;0,AA32&gt;0),1,0)</f>
        <v>0</v>
      </c>
      <c r="CK32" s="17">
        <f>IF(AND(CJ32=0,CI32&lt;0.1,CI32&gt;0),1,0)</f>
        <v>0</v>
      </c>
      <c r="CL32" s="17">
        <f>IF(AND(CK32=0,CI32&lt;0.2,CI32&gt;0.1),1,0)</f>
        <v>0</v>
      </c>
      <c r="CM32" s="17">
        <f>IF(AND(CL32=0,CI32&lt;0.3,CI32&gt;0.2),1,0)</f>
        <v>0</v>
      </c>
      <c r="CN32" s="17">
        <f>IF(AND(CM32=0,CI32&lt;0.4,CI32&gt;0.3),1,0)</f>
        <v>0</v>
      </c>
      <c r="CO32" s="17">
        <f>IF(AND(CN32=0,CI32&lt;0.5,CI32&gt;0.4),1,0)</f>
        <v>0</v>
      </c>
      <c r="CP32" s="17">
        <f>IF(AND(CJ32=0,CK32=0,CL32=0,CM32=0,CN32=0,CO32=0),1,0)</f>
        <v>1</v>
      </c>
      <c r="CR32" s="17" t="str">
        <f>_xll.BDP($H32,CR$1)</f>
        <v>Edward Chung "Ed"</v>
      </c>
      <c r="CS32" s="17" t="str">
        <f>_xll.BDP($H32,CS$1)</f>
        <v>No</v>
      </c>
      <c r="CT32" s="196">
        <f>_xll.BDP($H32,CT$1)</f>
        <v>0</v>
      </c>
      <c r="CU32" s="13">
        <f>_xll.BDP($H32,CU$1)</f>
        <v>6.4166698455810547</v>
      </c>
      <c r="CV32" s="13">
        <f>_xll.BDP($H32,CV$1)</f>
        <v>1.8411967424625326E-2</v>
      </c>
      <c r="CW32" s="13">
        <f>_xll.BDP($H32,CW$1)</f>
        <v>7.171157604116245</v>
      </c>
    </row>
    <row r="33" spans="1:101" s="17" customFormat="1" hidden="1" x14ac:dyDescent="0.3">
      <c r="A33" s="17" t="str">
        <f>B33&amp;C33</f>
        <v>1A</v>
      </c>
      <c r="B33" s="17">
        <v>1</v>
      </c>
      <c r="C33" s="17" t="s">
        <v>2999</v>
      </c>
      <c r="D33" s="17">
        <v>5</v>
      </c>
      <c r="E33" s="17">
        <v>3</v>
      </c>
      <c r="F33" s="19">
        <v>0.2</v>
      </c>
      <c r="G33" s="17" t="s">
        <v>2940</v>
      </c>
      <c r="H33" s="17" t="s">
        <v>68</v>
      </c>
      <c r="I33" s="17">
        <v>1030</v>
      </c>
      <c r="J33" s="17" t="str">
        <f>I33&amp;H33</f>
        <v>1030LRCX US Equity</v>
      </c>
      <c r="K33" s="10" t="s">
        <v>683</v>
      </c>
      <c r="L33" s="11">
        <v>0.95525651906847986</v>
      </c>
      <c r="M33" s="11">
        <v>0.82322776127556141</v>
      </c>
      <c r="N33" s="11">
        <v>0.68328738011926637</v>
      </c>
      <c r="O33" s="11">
        <v>0.65801480942000223</v>
      </c>
      <c r="P33" s="12">
        <v>39.961263939087964</v>
      </c>
      <c r="Q33" s="12">
        <v>35.281874164893203</v>
      </c>
      <c r="R33" s="12">
        <v>62.268960470683787</v>
      </c>
      <c r="S33" s="13">
        <v>31.614974915445277</v>
      </c>
      <c r="T33" s="13">
        <v>32.922298146325247</v>
      </c>
      <c r="U33" s="11">
        <v>-7.3190088509024875E-3</v>
      </c>
      <c r="V33" s="14">
        <v>-2.2454689401947101E-2</v>
      </c>
      <c r="W33" s="11">
        <v>0.43713811406169312</v>
      </c>
      <c r="X33" s="15">
        <v>3.5522600121277725E-2</v>
      </c>
      <c r="Y33" s="14">
        <v>11.152769058324754</v>
      </c>
      <c r="Z33" s="14">
        <v>20.319666679560513</v>
      </c>
      <c r="AA33" s="14">
        <v>6462095000.000001</v>
      </c>
      <c r="AB33" s="14">
        <v>8084584000.000001</v>
      </c>
      <c r="AC33" s="14">
        <v>286600000</v>
      </c>
      <c r="AD33" s="16">
        <v>5178938000</v>
      </c>
      <c r="AE33" s="11">
        <v>5.5339531000371117E-2</v>
      </c>
      <c r="AF33" s="16">
        <v>82569.366010109996</v>
      </c>
      <c r="AG33" s="16">
        <v>82443.778010109992</v>
      </c>
      <c r="AH33" s="195">
        <v>14.36836434893762</v>
      </c>
      <c r="AI33" s="195">
        <v>15.472388253086335</v>
      </c>
      <c r="AJ33" s="195">
        <v>5.5442917991844931</v>
      </c>
      <c r="AK33" s="195">
        <v>18.338732455471085</v>
      </c>
      <c r="AL33" s="195">
        <v>10.116559277614064</v>
      </c>
      <c r="AM33" s="17" t="s">
        <v>506</v>
      </c>
      <c r="AN33" s="17" t="s">
        <v>577</v>
      </c>
      <c r="AO33" s="17" t="s">
        <v>665</v>
      </c>
      <c r="AP33" s="17" t="s">
        <v>574</v>
      </c>
      <c r="AQ33" s="11">
        <f>_xll.BDP($H33,$AQ$1, "CUST_TRR_START_DT=20030101","CUST_TRR_END_DT=20230630")*0.01</f>
        <v>0.228658</v>
      </c>
      <c r="AR33" s="11">
        <f>_xll.BDP($H33,$AQ$1, "CUST_TRR_START_DT=20130101","CUST_TRR_END_DT=20230630")*0.01</f>
        <v>0.33269550000000003</v>
      </c>
      <c r="AS33" s="11">
        <f>_xll.BDP($H33,$AQ$1, "CUST_TRR_START_DT=20180101","CUST_TRR_END_DT=20230630")*0.01</f>
        <v>0.27575310000000003</v>
      </c>
      <c r="AT33" s="17" t="s">
        <v>3697</v>
      </c>
      <c r="AU33" s="17" t="s">
        <v>3035</v>
      </c>
      <c r="AV33" s="17" t="s">
        <v>3035</v>
      </c>
      <c r="AW33" s="195">
        <v>1.2838618564642446</v>
      </c>
      <c r="AX33" s="195">
        <v>1.2838618564642446</v>
      </c>
      <c r="AY33" s="195">
        <v>3.3817564342158981</v>
      </c>
      <c r="AZ33" s="195">
        <v>4.6656182906801424</v>
      </c>
      <c r="BA33" s="195">
        <v>20.216827435031945</v>
      </c>
      <c r="BB33" s="195">
        <v>53.252136056240744</v>
      </c>
      <c r="BC33" s="195">
        <v>73.468963491272689</v>
      </c>
      <c r="BD33" s="195">
        <v>3396.9530299999997</v>
      </c>
      <c r="BE33" s="195">
        <v>82443.778010109992</v>
      </c>
      <c r="BF33" s="17">
        <v>3552.3809999999999</v>
      </c>
      <c r="BG33" s="17">
        <v>4658.1580000000004</v>
      </c>
      <c r="BH33" s="17">
        <v>5468</v>
      </c>
      <c r="BI33" s="17">
        <v>3760.12</v>
      </c>
      <c r="BJ33" s="17">
        <v>4281.308</v>
      </c>
      <c r="BK33" s="17">
        <v>5342.808</v>
      </c>
      <c r="BL33" s="15">
        <v>4.3088527548608646E-2</v>
      </c>
      <c r="BM33" s="15">
        <v>5.6501025455538624E-2</v>
      </c>
      <c r="BN33" s="15">
        <v>6.6323986260424225E-2</v>
      </c>
      <c r="BO33" s="15">
        <v>4.5608293199990185E-2</v>
      </c>
      <c r="BP33" s="15">
        <v>5.1930031632890332E-2</v>
      </c>
      <c r="BQ33" s="15">
        <v>6.4805472637908673E-2</v>
      </c>
      <c r="BR33" s="15">
        <f>IF(IF(BN33&gt;BQ33,BN33,BQ33)=0,IF(BM33&gt;BP33,BM33,BP33),IF(BN33&gt;BQ33,BN33,BQ33))</f>
        <v>6.6323986260424225E-2</v>
      </c>
      <c r="BS33" s="17">
        <v>1</v>
      </c>
      <c r="CI33" s="11">
        <f>IF(ISNUMBER(L33),L33,M33)</f>
        <v>0.95525651906847986</v>
      </c>
      <c r="CJ33" s="17">
        <f>IF(AND(M33&lt;0,AA33&gt;0),1,0)</f>
        <v>0</v>
      </c>
      <c r="CK33" s="17">
        <f>IF(AND(CJ33=0,CI33&lt;0.1,CI33&gt;0),1,0)</f>
        <v>0</v>
      </c>
      <c r="CL33" s="17">
        <f>IF(AND(CK33=0,CI33&lt;0.2,CI33&gt;0.1),1,0)</f>
        <v>0</v>
      </c>
      <c r="CM33" s="17">
        <f>IF(AND(CL33=0,CI33&lt;0.3,CI33&gt;0.2),1,0)</f>
        <v>0</v>
      </c>
      <c r="CN33" s="17">
        <f>IF(AND(CM33=0,CI33&lt;0.4,CI33&gt;0.3),1,0)</f>
        <v>0</v>
      </c>
      <c r="CO33" s="17">
        <f>IF(AND(CN33=0,CI33&lt;0.5,CI33&gt;0.4),1,0)</f>
        <v>0</v>
      </c>
      <c r="CP33" s="17">
        <f>IF(AND(CJ33=0,CK33=0,CL33=0,CM33=0,CN33=0,CO33=0),1,0)</f>
        <v>1</v>
      </c>
      <c r="CR33" s="17" t="str">
        <f>_xll.BDP($H33,CR$1)</f>
        <v>Timothy M Archer "Tim"</v>
      </c>
      <c r="CS33" s="17" t="str">
        <f>_xll.BDP($H33,CS$1)</f>
        <v>No</v>
      </c>
      <c r="CT33" s="196">
        <f>_xll.BDP($H33,CT$1)</f>
        <v>0</v>
      </c>
      <c r="CU33" s="13">
        <f>_xll.BDP($H33,CU$1)</f>
        <v>4.8333301544189453</v>
      </c>
      <c r="CV33" s="13">
        <f>_xll.BDP($H33,CV$1)</f>
        <v>0.34980966963671889</v>
      </c>
      <c r="CW33" s="13">
        <f>_xll.BDP($H33,CW$1)</f>
        <v>-1.1637607544990611</v>
      </c>
    </row>
    <row r="34" spans="1:101" s="17" customFormat="1" hidden="1" x14ac:dyDescent="0.3">
      <c r="A34" s="17" t="str">
        <f>B34&amp;C34</f>
        <v>1A</v>
      </c>
      <c r="B34" s="17">
        <v>1</v>
      </c>
      <c r="C34" s="17" t="s">
        <v>2999</v>
      </c>
      <c r="D34" s="17">
        <v>5</v>
      </c>
      <c r="E34" s="17">
        <v>2</v>
      </c>
      <c r="F34" s="19">
        <v>0.19</v>
      </c>
      <c r="G34" s="17" t="s">
        <v>2650</v>
      </c>
      <c r="H34" s="17" t="s">
        <v>356</v>
      </c>
      <c r="I34" s="17">
        <v>1031</v>
      </c>
      <c r="J34" s="17" t="str">
        <f>I34&amp;H34</f>
        <v>1031ICE US Equity</v>
      </c>
      <c r="K34" s="10" t="s">
        <v>1042</v>
      </c>
      <c r="L34" s="11">
        <v>0.23700846640753098</v>
      </c>
      <c r="M34" s="11">
        <v>0.27711567898534878</v>
      </c>
      <c r="N34" s="11">
        <v>0.10489698290432037</v>
      </c>
      <c r="O34" s="11">
        <v>0.12864502702839886</v>
      </c>
      <c r="P34" s="12">
        <v>8.1234429701818502</v>
      </c>
      <c r="Q34" s="12">
        <v>7.3711945006202608</v>
      </c>
      <c r="R34" s="12">
        <v>7.2393532615688123</v>
      </c>
      <c r="S34" s="13">
        <v>68.367201175130361</v>
      </c>
      <c r="T34" s="13">
        <v>84.722984092155784</v>
      </c>
      <c r="U34" s="11">
        <v>0.13433898687787127</v>
      </c>
      <c r="V34" s="14">
        <v>3.2573173299642031</v>
      </c>
      <c r="W34" s="11">
        <v>0.17528965461576279</v>
      </c>
      <c r="X34" s="15">
        <v>3.8318979614084814E-2</v>
      </c>
      <c r="Y34" s="14">
        <v>9.2605845819254444</v>
      </c>
      <c r="Z34" s="14">
        <v>-6.8416386573068699</v>
      </c>
      <c r="AA34" s="14">
        <v>18292000000</v>
      </c>
      <c r="AB34" s="14">
        <v>39403000000</v>
      </c>
      <c r="AC34" s="14">
        <v>207000000</v>
      </c>
      <c r="AD34" s="16">
        <v>3634000000</v>
      </c>
      <c r="AE34" s="11">
        <v>5.6962025316455694E-2</v>
      </c>
      <c r="AF34" s="16">
        <v>68846.02620588</v>
      </c>
      <c r="AG34" s="16">
        <v>84384.02620588</v>
      </c>
      <c r="AH34" s="195">
        <v>16.693180258334323</v>
      </c>
      <c r="AI34" s="195">
        <v>21.059153033661094</v>
      </c>
      <c r="AJ34" s="195">
        <v>4.8730565494721345</v>
      </c>
      <c r="AK34" s="195">
        <v>36.911833674967617</v>
      </c>
      <c r="AL34" s="195">
        <v>2.7205373922583438</v>
      </c>
      <c r="AM34" s="17" t="s">
        <v>502</v>
      </c>
      <c r="AN34" s="17" t="s">
        <v>528</v>
      </c>
      <c r="AO34" s="17" t="s">
        <v>529</v>
      </c>
      <c r="AP34" s="17" t="s">
        <v>574</v>
      </c>
      <c r="AQ34" s="11" t="e">
        <f>_xll.BDP($H34,$AQ$1, "CUST_TRR_START_DT=20030101","CUST_TRR_END_DT=20230630")*0.01</f>
        <v>#VALUE!</v>
      </c>
      <c r="AR34" s="11">
        <f>_xll.BDP($H34,$AQ$1, "CUST_TRR_START_DT=20130101","CUST_TRR_END_DT=20230630")*0.01</f>
        <v>0.16949619999999999</v>
      </c>
      <c r="AS34" s="11">
        <f>_xll.BDP($H34,$AQ$1, "CUST_TRR_START_DT=20180101","CUST_TRR_END_DT=20230630")*0.01</f>
        <v>0.10395960000000001</v>
      </c>
      <c r="AT34" s="17" t="s">
        <v>3036</v>
      </c>
      <c r="AU34" s="17" t="s">
        <v>3036</v>
      </c>
      <c r="AV34" s="17" t="s">
        <v>3036</v>
      </c>
      <c r="AW34" s="195">
        <v>1.4517801136777677</v>
      </c>
      <c r="AX34" s="195">
        <v>1.4517801136777677</v>
      </c>
      <c r="AY34" s="195">
        <v>1.0756448204505848</v>
      </c>
      <c r="AZ34" s="195">
        <v>2.5274249341283523</v>
      </c>
      <c r="BA34" s="195">
        <v>34.563687032258329</v>
      </c>
      <c r="BB34" s="195">
        <v>25.608734120031954</v>
      </c>
      <c r="BC34" s="195">
        <v>60.172421152290283</v>
      </c>
      <c r="BD34" s="195">
        <v>1485</v>
      </c>
      <c r="BE34" s="195">
        <v>68846.02620588</v>
      </c>
      <c r="BF34" s="17">
        <v>3126.2310000000002</v>
      </c>
      <c r="BG34" s="17">
        <v>3338.2860000000001</v>
      </c>
      <c r="BH34" s="17">
        <v>3587.0830000000001</v>
      </c>
      <c r="BI34" s="17">
        <v>3497</v>
      </c>
      <c r="BJ34" s="17">
        <v>3857.5</v>
      </c>
      <c r="BK34" s="17">
        <v>4359</v>
      </c>
      <c r="BL34" s="15">
        <v>4.540902608744897E-2</v>
      </c>
      <c r="BM34" s="15">
        <v>4.8489160289615724E-2</v>
      </c>
      <c r="BN34" s="15">
        <v>5.210297816279242E-2</v>
      </c>
      <c r="BO34" s="15">
        <v>5.0794507580472791E-2</v>
      </c>
      <c r="BP34" s="15">
        <v>5.6030830137739143E-2</v>
      </c>
      <c r="BQ34" s="15">
        <v>6.3315201184810085E-2</v>
      </c>
      <c r="BR34" s="15">
        <f>IF(IF(BN34&gt;BQ34,BN34,BQ34)=0,IF(BM34&gt;BP34,BM34,BP34),IF(BN34&gt;BQ34,BN34,BQ34))</f>
        <v>6.3315201184810085E-2</v>
      </c>
      <c r="BT34" s="17">
        <v>1</v>
      </c>
      <c r="CI34" s="11">
        <f>IF(ISNUMBER(L34),L34,M34)</f>
        <v>0.23700846640753098</v>
      </c>
      <c r="CJ34" s="17">
        <f>IF(AND(M34&lt;0,AA34&gt;0),1,0)</f>
        <v>0</v>
      </c>
      <c r="CK34" s="17">
        <f>IF(AND(CJ34=0,CI34&lt;0.1,CI34&gt;0),1,0)</f>
        <v>0</v>
      </c>
      <c r="CL34" s="17">
        <f>IF(AND(CK34=0,CI34&lt;0.2,CI34&gt;0.1),1,0)</f>
        <v>0</v>
      </c>
      <c r="CM34" s="17">
        <f>IF(AND(CL34=0,CI34&lt;0.3,CI34&gt;0.2),1,0)</f>
        <v>1</v>
      </c>
      <c r="CN34" s="17">
        <f>IF(AND(CM34=0,CI34&lt;0.4,CI34&gt;0.3),1,0)</f>
        <v>0</v>
      </c>
      <c r="CO34" s="17">
        <f>IF(AND(CN34=0,CI34&lt;0.5,CI34&gt;0.4),1,0)</f>
        <v>0</v>
      </c>
      <c r="CP34" s="17">
        <f>IF(AND(CJ34=0,CK34=0,CL34=0,CM34=0,CN34=0,CO34=0),1,0)</f>
        <v>0</v>
      </c>
      <c r="CR34" s="17" t="str">
        <f>_xll.BDP($H34,CR$1)</f>
        <v>Jeffrey Craig Sprecher "Jeff"</v>
      </c>
      <c r="CS34" s="17" t="str">
        <f>_xll.BDP($H34,CS$1)</f>
        <v>Yes</v>
      </c>
      <c r="CT34" s="196">
        <f>_xll.BDP($H34,CT$1)</f>
        <v>0.70282500982284546</v>
      </c>
      <c r="CU34" s="13">
        <f>_xll.BDP($H34,CU$1)</f>
        <v>23.41670036315918</v>
      </c>
      <c r="CV34" s="13">
        <f>_xll.BDP($H34,CV$1)</f>
        <v>0.90841641365638648</v>
      </c>
      <c r="CW34" s="13">
        <f>_xll.BDP($H34,CW$1)</f>
        <v>-0.64661975085634738</v>
      </c>
    </row>
    <row r="35" spans="1:101" s="17" customFormat="1" hidden="1" x14ac:dyDescent="0.3">
      <c r="A35" s="17" t="str">
        <f>B35&amp;C35</f>
        <v>1A</v>
      </c>
      <c r="B35" s="17">
        <v>1</v>
      </c>
      <c r="C35" s="17" t="s">
        <v>2999</v>
      </c>
      <c r="D35" s="17">
        <v>8</v>
      </c>
      <c r="E35" s="17">
        <v>1</v>
      </c>
      <c r="F35" s="19">
        <v>0.18</v>
      </c>
      <c r="G35" s="17" t="s">
        <v>2895</v>
      </c>
      <c r="H35" s="17" t="s">
        <v>43</v>
      </c>
      <c r="I35" s="17">
        <v>1032</v>
      </c>
      <c r="J35" s="17" t="str">
        <f>I35&amp;H35</f>
        <v>1032FICO US Equity</v>
      </c>
      <c r="K35" s="10" t="s">
        <v>647</v>
      </c>
      <c r="L35" s="11">
        <v>1.7264860503382686</v>
      </c>
      <c r="M35" s="11">
        <v>2.8808662186225518</v>
      </c>
      <c r="N35" s="11">
        <v>0.34715974861399451</v>
      </c>
      <c r="O35" s="11">
        <v>0.57915462025728404</v>
      </c>
      <c r="P35" s="12">
        <v>50.699233855500381</v>
      </c>
      <c r="Q35" s="12">
        <v>40.33153055491627</v>
      </c>
      <c r="R35" s="12" t="e">
        <v>#N/A</v>
      </c>
      <c r="S35" s="13">
        <v>30.395829023236143</v>
      </c>
      <c r="T35" s="13">
        <v>42.880045307020424</v>
      </c>
      <c r="U35" s="11">
        <v>2.1773775324927689</v>
      </c>
      <c r="V35" s="14">
        <v>2.8031868700952076</v>
      </c>
      <c r="W35" s="11">
        <v>-0.44426970362287788</v>
      </c>
      <c r="X35" s="15">
        <v>4.7118144338653793E-2</v>
      </c>
      <c r="Y35" s="14">
        <v>8.2078036043928826</v>
      </c>
      <c r="Z35" s="14">
        <v>31.179372319846422</v>
      </c>
      <c r="AA35" s="14">
        <v>191499000</v>
      </c>
      <c r="AB35" s="14">
        <v>952566000</v>
      </c>
      <c r="AC35" s="14">
        <v>118742000</v>
      </c>
      <c r="AD35" s="16">
        <v>449692000</v>
      </c>
      <c r="AE35" s="11">
        <v>0.26405183992599379</v>
      </c>
      <c r="AF35" s="16">
        <v>22157.720559599999</v>
      </c>
      <c r="AG35" s="16">
        <v>23916.930559599998</v>
      </c>
      <c r="AH35" s="195">
        <v>38.374229744807501</v>
      </c>
      <c r="AI35" s="195">
        <v>39.40400476401517</v>
      </c>
      <c r="AJ35" s="195">
        <v>1.9653250912607267</v>
      </c>
      <c r="AK35" s="195">
        <v>57.548919932182308</v>
      </c>
      <c r="AL35" s="195" t="s">
        <v>3021</v>
      </c>
      <c r="AM35" s="17" t="s">
        <v>506</v>
      </c>
      <c r="AN35" s="17" t="s">
        <v>507</v>
      </c>
      <c r="AO35" s="17" t="s">
        <v>508</v>
      </c>
      <c r="AP35" s="17" t="s">
        <v>574</v>
      </c>
      <c r="AQ35" s="11">
        <f>_xll.BDP($H35,$AQ$1, "CUST_TRR_START_DT=20030101","CUST_TRR_END_DT=20230630")*0.01</f>
        <v>0.17913150000000003</v>
      </c>
      <c r="AR35" s="11">
        <f>_xll.BDP($H35,$AQ$1, "CUST_TRR_START_DT=20130101","CUST_TRR_END_DT=20230630")*0.01</f>
        <v>0.32600380000000001</v>
      </c>
      <c r="AS35" s="11">
        <f>_xll.BDP($H35,$AQ$1, "CUST_TRR_START_DT=20180101","CUST_TRR_END_DT=20230630")*0.01</f>
        <v>0.35368280000000002</v>
      </c>
      <c r="AT35" s="17" t="s">
        <v>3697</v>
      </c>
      <c r="AU35" s="17" t="s">
        <v>3037</v>
      </c>
      <c r="AV35" s="17" t="s">
        <v>3037</v>
      </c>
      <c r="AW35" s="195" t="s">
        <v>3021</v>
      </c>
      <c r="AX35" s="195">
        <v>0</v>
      </c>
      <c r="AY35" s="195">
        <v>5.1045331773080997</v>
      </c>
      <c r="AZ35" s="195">
        <v>5.1045331773080997</v>
      </c>
      <c r="BA35" s="195">
        <v>0</v>
      </c>
      <c r="BB35" s="195">
        <v>304.25908720083913</v>
      </c>
      <c r="BC35" s="195">
        <v>304.25908720083913</v>
      </c>
      <c r="BD35" s="195">
        <v>1131.0481972999999</v>
      </c>
      <c r="BE35" s="195">
        <v>22157.720559599999</v>
      </c>
      <c r="BF35" s="17">
        <v>507.75</v>
      </c>
      <c r="BG35" s="17">
        <v>579.44399999999996</v>
      </c>
      <c r="BH35" s="17">
        <v>676.33299999999997</v>
      </c>
      <c r="BI35" s="17">
        <v>524.06799999999998</v>
      </c>
      <c r="BJ35" s="17">
        <v>624.17500000000007</v>
      </c>
      <c r="BK35" s="17">
        <v>729.24700000000007</v>
      </c>
      <c r="BL35" s="15">
        <v>2.2915263266104036E-2</v>
      </c>
      <c r="BM35" s="15">
        <v>2.6150884899979097E-2</v>
      </c>
      <c r="BN35" s="15">
        <v>3.0523581980411503E-2</v>
      </c>
      <c r="BO35" s="15">
        <v>2.3651710860345856E-2</v>
      </c>
      <c r="BP35" s="15">
        <v>2.8169639486204802E-2</v>
      </c>
      <c r="BQ35" s="15">
        <v>3.2911643507664345E-2</v>
      </c>
      <c r="BR35" s="15">
        <f>IF(IF(BN35&gt;BQ35,BN35,BQ35)=0,IF(BM35&gt;BP35,BM35,BP35),IF(BN35&gt;BQ35,BN35,BQ35))</f>
        <v>3.2911643507664345E-2</v>
      </c>
      <c r="BS35" s="17">
        <v>1</v>
      </c>
      <c r="CI35" s="11">
        <f>IF(ISNUMBER(L35),L35,M35)</f>
        <v>1.7264860503382686</v>
      </c>
      <c r="CJ35" s="17">
        <f>IF(AND(M35&lt;0,AA35&gt;0),1,0)</f>
        <v>0</v>
      </c>
      <c r="CK35" s="17">
        <f>IF(AND(CJ35=0,CI35&lt;0.1,CI35&gt;0),1,0)</f>
        <v>0</v>
      </c>
      <c r="CL35" s="17">
        <f>IF(AND(CK35=0,CI35&lt;0.2,CI35&gt;0.1),1,0)</f>
        <v>0</v>
      </c>
      <c r="CM35" s="17">
        <f>IF(AND(CL35=0,CI35&lt;0.3,CI35&gt;0.2),1,0)</f>
        <v>0</v>
      </c>
      <c r="CN35" s="17">
        <f>IF(AND(CM35=0,CI35&lt;0.4,CI35&gt;0.3),1,0)</f>
        <v>0</v>
      </c>
      <c r="CO35" s="17">
        <f>IF(AND(CN35=0,CI35&lt;0.5,CI35&gt;0.4),1,0)</f>
        <v>0</v>
      </c>
      <c r="CP35" s="17">
        <f>IF(AND(CJ35=0,CK35=0,CL35=0,CM35=0,CN35=0,CO35=0),1,0)</f>
        <v>1</v>
      </c>
      <c r="CR35" s="17" t="str">
        <f>_xll.BDP($H35,CR$1)</f>
        <v>William J Lansing "Will"</v>
      </c>
      <c r="CS35" s="17" t="str">
        <f>_xll.BDP($H35,CS$1)</f>
        <v>No</v>
      </c>
      <c r="CT35" s="196">
        <f>_xll.BDP($H35,CT$1)</f>
        <v>1.3667900562286377</v>
      </c>
      <c r="CU35" s="13">
        <f>_xll.BDP($H35,CU$1)</f>
        <v>11.75</v>
      </c>
      <c r="CV35" s="13">
        <f>_xll.BDP($H35,CV$1)</f>
        <v>2.5364984022744306</v>
      </c>
      <c r="CW35" s="13">
        <f>_xll.BDP($H35,CW$1)</f>
        <v>-0.63448663253563031</v>
      </c>
    </row>
    <row r="36" spans="1:101" s="17" customFormat="1" hidden="1" x14ac:dyDescent="0.3">
      <c r="A36" s="17" t="str">
        <f>B36&amp;C36</f>
        <v>1A</v>
      </c>
      <c r="B36" s="17">
        <v>1</v>
      </c>
      <c r="C36" s="17" t="s">
        <v>2999</v>
      </c>
      <c r="D36" s="17">
        <v>13</v>
      </c>
      <c r="E36" s="17">
        <v>2</v>
      </c>
      <c r="F36" s="19">
        <v>0.15</v>
      </c>
      <c r="H36" s="17" t="s">
        <v>124</v>
      </c>
      <c r="I36" s="17">
        <v>1033</v>
      </c>
      <c r="J36" s="17" t="str">
        <f>I36&amp;H36</f>
        <v>1033CDNS US Equity</v>
      </c>
      <c r="K36" s="10" t="s">
        <v>762</v>
      </c>
      <c r="L36" s="11">
        <v>0.64480947509365705</v>
      </c>
      <c r="M36" s="11">
        <v>0.79536509536537847</v>
      </c>
      <c r="N36" s="11">
        <v>0.34892755327079189</v>
      </c>
      <c r="O36" s="11">
        <v>0.40316260845228102</v>
      </c>
      <c r="P36" s="12">
        <v>33.468590719432704</v>
      </c>
      <c r="Q36" s="12">
        <v>27.499899459884329</v>
      </c>
      <c r="R36" s="12">
        <v>32.152938259575357</v>
      </c>
      <c r="S36" s="13">
        <v>31.25995621547245</v>
      </c>
      <c r="T36" s="13">
        <v>36.635213680588969</v>
      </c>
      <c r="U36" s="11">
        <v>-6.0481135437553915E-2</v>
      </c>
      <c r="V36" s="14">
        <v>-0.18345611278887081</v>
      </c>
      <c r="W36" s="11">
        <v>0.56418720480826456</v>
      </c>
      <c r="X36" s="15">
        <v>5.0392336146270686E-2</v>
      </c>
      <c r="Y36" s="14">
        <v>13.503987498189185</v>
      </c>
      <c r="Z36" s="14">
        <v>33.458234391296514</v>
      </c>
      <c r="AA36" s="14">
        <v>1412672000</v>
      </c>
      <c r="AB36" s="14">
        <v>2786940000</v>
      </c>
      <c r="AC36" s="14">
        <v>372887000</v>
      </c>
      <c r="AD36" s="16">
        <v>1261916000</v>
      </c>
      <c r="AE36" s="11">
        <v>0.29549272693269601</v>
      </c>
      <c r="AF36" s="16">
        <v>63620.603200000005</v>
      </c>
      <c r="AG36" s="16">
        <v>63395.229200000002</v>
      </c>
      <c r="AH36" s="195">
        <v>49.965856092234141</v>
      </c>
      <c r="AI36" s="195">
        <v>55.906990928099432</v>
      </c>
      <c r="AJ36" s="195">
        <v>1.7946017033409429</v>
      </c>
      <c r="AK36" s="195">
        <v>67.734304273978623</v>
      </c>
      <c r="AL36" s="195">
        <v>21.87436412035337</v>
      </c>
      <c r="AM36" s="17" t="s">
        <v>506</v>
      </c>
      <c r="AN36" s="17" t="s">
        <v>507</v>
      </c>
      <c r="AO36" s="17" t="s">
        <v>646</v>
      </c>
      <c r="AP36" s="17" t="s">
        <v>574</v>
      </c>
      <c r="AQ36" s="11">
        <f>_xll.BDP($H36,$AQ$1, "CUST_TRR_START_DT=20030101","CUST_TRR_END_DT=20230630")*0.01</f>
        <v>0.15698680000000001</v>
      </c>
      <c r="AR36" s="11">
        <f>_xll.BDP($H36,$AQ$1, "CUST_TRR_START_DT=20130101","CUST_TRR_END_DT=20230630")*0.01</f>
        <v>0.31239739999999999</v>
      </c>
      <c r="AS36" s="11">
        <f>_xll.BDP($H36,$AQ$1, "CUST_TRR_START_DT=20180101","CUST_TRR_END_DT=20230630")*0.01</f>
        <v>0.36850540000000004</v>
      </c>
      <c r="AT36" s="17" t="s">
        <v>3697</v>
      </c>
      <c r="AU36" s="17" t="s">
        <v>3038</v>
      </c>
      <c r="AV36" s="17" t="s">
        <v>3038</v>
      </c>
      <c r="AW36" s="195" t="s">
        <v>3021</v>
      </c>
      <c r="AX36" s="195">
        <v>0</v>
      </c>
      <c r="AY36" s="195">
        <v>1.6603735117682756</v>
      </c>
      <c r="AZ36" s="195">
        <v>1.6603735117682756</v>
      </c>
      <c r="BA36" s="195">
        <v>0</v>
      </c>
      <c r="BB36" s="195">
        <v>117.81924633244023</v>
      </c>
      <c r="BC36" s="195">
        <v>117.81924633244023</v>
      </c>
      <c r="BD36" s="195">
        <v>1056.33964356</v>
      </c>
      <c r="BE36" s="195">
        <v>63395.229200000002</v>
      </c>
      <c r="BF36" s="17">
        <v>1388.1669999999999</v>
      </c>
      <c r="BG36" s="17">
        <v>1527.5</v>
      </c>
      <c r="BH36" s="17">
        <v>1778.222</v>
      </c>
      <c r="BI36" s="17">
        <v>1276.422</v>
      </c>
      <c r="BJ36" s="17">
        <v>1544.539</v>
      </c>
      <c r="BK36" s="17">
        <v>1829.7260000000001</v>
      </c>
      <c r="BL36" s="15">
        <v>2.1897026282854733E-2</v>
      </c>
      <c r="BM36" s="15">
        <v>2.4094873057103797E-2</v>
      </c>
      <c r="BN36" s="15">
        <v>2.8049776338690168E-2</v>
      </c>
      <c r="BO36" s="15">
        <v>2.0134354210994791E-2</v>
      </c>
      <c r="BP36" s="15">
        <v>2.4363647225365659E-2</v>
      </c>
      <c r="BQ36" s="15">
        <v>2.886220340378547E-2</v>
      </c>
      <c r="BR36" s="15">
        <f>IF(IF(BN36&gt;BQ36,BN36,BQ36)=0,IF(BM36&gt;BP36,BM36,BP36),IF(BN36&gt;BQ36,BN36,BQ36))</f>
        <v>2.886220340378547E-2</v>
      </c>
      <c r="BS36" s="17">
        <v>1</v>
      </c>
      <c r="CI36" s="11">
        <f>IF(ISNUMBER(L36),L36,M36)</f>
        <v>0.64480947509365705</v>
      </c>
      <c r="CJ36" s="17">
        <f>IF(AND(M36&lt;0,AA36&gt;0),1,0)</f>
        <v>0</v>
      </c>
      <c r="CK36" s="17">
        <f>IF(AND(CJ36=0,CI36&lt;0.1,CI36&gt;0),1,0)</f>
        <v>0</v>
      </c>
      <c r="CL36" s="17">
        <f>IF(AND(CK36=0,CI36&lt;0.2,CI36&gt;0.1),1,0)</f>
        <v>0</v>
      </c>
      <c r="CM36" s="17">
        <f>IF(AND(CL36=0,CI36&lt;0.3,CI36&gt;0.2),1,0)</f>
        <v>0</v>
      </c>
      <c r="CN36" s="17">
        <f>IF(AND(CM36=0,CI36&lt;0.4,CI36&gt;0.3),1,0)</f>
        <v>0</v>
      </c>
      <c r="CO36" s="17">
        <f>IF(AND(CN36=0,CI36&lt;0.5,CI36&gt;0.4),1,0)</f>
        <v>0</v>
      </c>
      <c r="CP36" s="17">
        <f>IF(AND(CJ36=0,CK36=0,CL36=0,CM36=0,CN36=0,CO36=0),1,0)</f>
        <v>1</v>
      </c>
      <c r="CR36" s="17" t="str">
        <f>_xll.BDP($H36,CR$1)</f>
        <v>Anirudh Devgan</v>
      </c>
      <c r="CS36" s="17" t="str">
        <f>_xll.BDP($H36,CS$1)</f>
        <v>No</v>
      </c>
      <c r="CT36" s="196">
        <f>_xll.BDP($H36,CT$1)</f>
        <v>0</v>
      </c>
      <c r="CU36" s="13">
        <f>_xll.BDP($H36,CU$1)</f>
        <v>1.8333300352096558</v>
      </c>
      <c r="CV36" s="13">
        <f>_xll.BDP($H36,CV$1)</f>
        <v>0.39608815629714123</v>
      </c>
      <c r="CW36" s="13">
        <f>_xll.BDP($H36,CW$1)</f>
        <v>-11.581350844123579</v>
      </c>
    </row>
    <row r="37" spans="1:101" s="17" customFormat="1" hidden="1" x14ac:dyDescent="0.3">
      <c r="A37" s="17" t="str">
        <f>B37&amp;C37</f>
        <v>1A</v>
      </c>
      <c r="B37" s="17">
        <v>1</v>
      </c>
      <c r="C37" s="17" t="s">
        <v>2999</v>
      </c>
      <c r="D37" s="17">
        <v>14</v>
      </c>
      <c r="E37" s="17">
        <v>3</v>
      </c>
      <c r="F37" s="19">
        <v>0.15</v>
      </c>
      <c r="G37" s="17" t="s">
        <v>2893</v>
      </c>
      <c r="H37" s="17" t="s">
        <v>141</v>
      </c>
      <c r="I37" s="17">
        <v>1034</v>
      </c>
      <c r="J37" s="17" t="str">
        <f>I37&amp;H37</f>
        <v>1034BR US Equity</v>
      </c>
      <c r="K37" s="10" t="s">
        <v>785</v>
      </c>
      <c r="L37" s="11">
        <v>0.49992849000875167</v>
      </c>
      <c r="M37" s="11">
        <v>0.45243885651355942</v>
      </c>
      <c r="N37" s="11">
        <v>0.19135767283039726</v>
      </c>
      <c r="O37" s="11">
        <v>0.17479480224786825</v>
      </c>
      <c r="P37" s="12">
        <v>14.612755731027919</v>
      </c>
      <c r="Q37" s="12">
        <v>11.59240629511411</v>
      </c>
      <c r="R37" s="12">
        <v>30.319494194292858</v>
      </c>
      <c r="S37" s="13">
        <v>22.74034834694756</v>
      </c>
      <c r="T37" s="13">
        <v>23.956838093352474</v>
      </c>
      <c r="U37" s="11">
        <v>0.71261212172017752</v>
      </c>
      <c r="V37" s="14">
        <v>2.424629207073588</v>
      </c>
      <c r="W37" s="11">
        <v>0.2721420589807122</v>
      </c>
      <c r="X37" s="15">
        <v>3.9341838690248043E-2</v>
      </c>
      <c r="Y37" s="14">
        <v>7.0636840800812575</v>
      </c>
      <c r="Z37" s="14">
        <v>8.2842204447633137</v>
      </c>
      <c r="AA37" s="14">
        <v>2179300000</v>
      </c>
      <c r="AB37" s="14">
        <v>5640900000</v>
      </c>
      <c r="AC37" s="14">
        <v>73100000</v>
      </c>
      <c r="AD37" s="16">
        <v>823400000</v>
      </c>
      <c r="AE37" s="11">
        <v>8.8778236580034003E-2</v>
      </c>
      <c r="AF37" s="16">
        <v>21868.155830679996</v>
      </c>
      <c r="AG37" s="16">
        <v>25268.455830679995</v>
      </c>
      <c r="AH37" s="195">
        <v>17.402517789724516</v>
      </c>
      <c r="AI37" s="195">
        <v>25.442062286900892</v>
      </c>
      <c r="AJ37" s="195">
        <v>3.5924602193988875</v>
      </c>
      <c r="AK37" s="195">
        <v>30.345054011811271</v>
      </c>
      <c r="AL37" s="195">
        <v>9.7585619601524041</v>
      </c>
      <c r="AM37" s="17" t="s">
        <v>506</v>
      </c>
      <c r="AN37" s="17" t="s">
        <v>507</v>
      </c>
      <c r="AO37" s="17" t="s">
        <v>508</v>
      </c>
      <c r="AP37" s="17" t="s">
        <v>574</v>
      </c>
      <c r="AQ37" s="11" t="e">
        <f>_xll.BDP($H37,$AQ$1, "CUST_TRR_START_DT=20030101","CUST_TRR_END_DT=20230630")*0.01</f>
        <v>#VALUE!</v>
      </c>
      <c r="AR37" s="11">
        <f>_xll.BDP($H37,$AQ$1, "CUST_TRR_START_DT=20130101","CUST_TRR_END_DT=20230630")*0.01</f>
        <v>0.2311047</v>
      </c>
      <c r="AS37" s="11">
        <f>_xll.BDP($H37,$AQ$1, "CUST_TRR_START_DT=20180101","CUST_TRR_END_DT=20230630")*0.01</f>
        <v>0.13533410000000001</v>
      </c>
      <c r="AT37" s="17" t="s">
        <v>3708</v>
      </c>
      <c r="AU37" s="17" t="s">
        <v>3021</v>
      </c>
      <c r="AV37" s="17" t="s">
        <v>3708</v>
      </c>
      <c r="AW37" s="195">
        <v>1.7284217606588073</v>
      </c>
      <c r="AX37" s="195">
        <v>1.7284217606588073</v>
      </c>
      <c r="AY37" s="195">
        <v>-9.5017437058542584E-2</v>
      </c>
      <c r="AZ37" s="195">
        <v>1.6334043236002647</v>
      </c>
      <c r="BA37" s="195">
        <v>51.036994985266873</v>
      </c>
      <c r="BB37" s="195">
        <v>-2.8056835253111743</v>
      </c>
      <c r="BC37" s="195">
        <v>48.231311459955698</v>
      </c>
      <c r="BD37" s="195">
        <v>322.821043822761</v>
      </c>
      <c r="BE37" s="195">
        <v>21868.155830679996</v>
      </c>
      <c r="BF37" s="17">
        <v>912.33299999999997</v>
      </c>
      <c r="BG37" s="17">
        <v>1003.667</v>
      </c>
      <c r="BH37" s="17">
        <v>1087.3330000000001</v>
      </c>
      <c r="BI37" s="17">
        <v>939.38599999999997</v>
      </c>
      <c r="BJ37" s="17">
        <v>1143.875</v>
      </c>
      <c r="BK37" s="17">
        <v>1232</v>
      </c>
      <c r="BL37" s="15">
        <v>4.1719704535854808E-2</v>
      </c>
      <c r="BM37" s="15">
        <v>4.5896279858766251E-2</v>
      </c>
      <c r="BN37" s="15">
        <v>4.9722208329726778E-2</v>
      </c>
      <c r="BO37" s="15">
        <v>4.2956800165201196E-2</v>
      </c>
      <c r="BP37" s="15">
        <v>5.2307794441230251E-2</v>
      </c>
      <c r="BQ37" s="15">
        <v>5.6337626708858633E-2</v>
      </c>
      <c r="BR37" s="15">
        <f>IF(IF(BN37&gt;BQ37,BN37,BQ37)=0,IF(BM37&gt;BP37,BM37,BP37),IF(BN37&gt;BQ37,BN37,BQ37))</f>
        <v>5.6337626708858633E-2</v>
      </c>
      <c r="BS37" s="17">
        <v>1</v>
      </c>
      <c r="CI37" s="11">
        <f>IF(ISNUMBER(L37),L37,M37)</f>
        <v>0.49992849000875167</v>
      </c>
      <c r="CJ37" s="17">
        <f>IF(AND(M37&lt;0,AA37&gt;0),1,0)</f>
        <v>0</v>
      </c>
      <c r="CK37" s="17">
        <f>IF(AND(CJ37=0,CI37&lt;0.1,CI37&gt;0),1,0)</f>
        <v>0</v>
      </c>
      <c r="CL37" s="17">
        <f>IF(AND(CK37=0,CI37&lt;0.2,CI37&gt;0.1),1,0)</f>
        <v>0</v>
      </c>
      <c r="CM37" s="17">
        <f>IF(AND(CL37=0,CI37&lt;0.3,CI37&gt;0.2),1,0)</f>
        <v>0</v>
      </c>
      <c r="CN37" s="17">
        <f>IF(AND(CM37=0,CI37&lt;0.4,CI37&gt;0.3),1,0)</f>
        <v>0</v>
      </c>
      <c r="CO37" s="17">
        <f>IF(AND(CN37=0,CI37&lt;0.5,CI37&gt;0.4),1,0)</f>
        <v>1</v>
      </c>
      <c r="CP37" s="17">
        <f>IF(AND(CJ37=0,CK37=0,CL37=0,CM37=0,CN37=0,CO37=0),1,0)</f>
        <v>0</v>
      </c>
      <c r="CR37" s="17" t="str">
        <f>_xll.BDP($H37,CR$1)</f>
        <v>Timothy C Gokey "Tim"</v>
      </c>
      <c r="CS37" s="17" t="str">
        <f>_xll.BDP($H37,CS$1)</f>
        <v>No</v>
      </c>
      <c r="CT37" s="196">
        <f>_xll.BDP($H37,CT$1)</f>
        <v>0.15056799352169037</v>
      </c>
      <c r="CU37" s="13">
        <f>_xll.BDP($H37,CU$1)</f>
        <v>4.75</v>
      </c>
      <c r="CV37" s="13">
        <f>_xll.BDP($H37,CV$1)</f>
        <v>0.75490397165858558</v>
      </c>
      <c r="CW37" s="13">
        <f>_xll.BDP($H37,CW$1)</f>
        <v>-0.70932318074335921</v>
      </c>
    </row>
    <row r="38" spans="1:101" s="17" customFormat="1" hidden="1" x14ac:dyDescent="0.3">
      <c r="A38" s="17" t="str">
        <f>B38&amp;C38</f>
        <v>1A</v>
      </c>
      <c r="B38" s="17">
        <v>1</v>
      </c>
      <c r="C38" s="17" t="s">
        <v>2999</v>
      </c>
      <c r="D38" s="17">
        <v>15</v>
      </c>
      <c r="E38" s="17">
        <v>3</v>
      </c>
      <c r="F38" s="19">
        <v>0.15</v>
      </c>
      <c r="H38" s="17" t="s">
        <v>1399</v>
      </c>
      <c r="I38" s="17">
        <v>1035</v>
      </c>
      <c r="J38" s="17" t="str">
        <f>I38&amp;H38</f>
        <v>1035DSY FP Equity</v>
      </c>
      <c r="K38" s="10" t="s">
        <v>1400</v>
      </c>
      <c r="L38" s="11">
        <v>0.47395232375050422</v>
      </c>
      <c r="M38" s="11">
        <v>0.4305234856871738</v>
      </c>
      <c r="N38" s="11">
        <v>0.15583468058036667</v>
      </c>
      <c r="O38" s="11">
        <v>0.16736345080294124</v>
      </c>
      <c r="P38" s="12">
        <v>11.113602357430803</v>
      </c>
      <c r="Q38" s="12">
        <v>9.2583382720719705</v>
      </c>
      <c r="R38" s="12">
        <v>14.098809096184134</v>
      </c>
      <c r="S38" s="13">
        <v>31.727486489883812</v>
      </c>
      <c r="T38" s="13">
        <v>34.559511411575727</v>
      </c>
      <c r="U38" s="11">
        <v>-3.772170336732069E-2</v>
      </c>
      <c r="V38" s="14">
        <v>-0.19537360625728065</v>
      </c>
      <c r="W38" s="11">
        <v>0.52649627906649898</v>
      </c>
      <c r="X38" s="15">
        <v>1.0690899371909661E-2</v>
      </c>
      <c r="Y38" s="14">
        <v>12.078225181959308</v>
      </c>
      <c r="Z38" s="14">
        <v>11.584315249493393</v>
      </c>
      <c r="AA38" s="14">
        <v>3161500000</v>
      </c>
      <c r="AB38" s="14">
        <v>8132600000</v>
      </c>
      <c r="AC38" s="14">
        <v>242200000</v>
      </c>
      <c r="AD38" s="16">
        <v>1503300000</v>
      </c>
      <c r="AE38" s="11">
        <v>0.16111221978314375</v>
      </c>
      <c r="AF38" s="16">
        <v>47415.942015584995</v>
      </c>
      <c r="AG38" s="16">
        <v>47075.342015584996</v>
      </c>
      <c r="AH38" s="195">
        <v>25.179365648045035</v>
      </c>
      <c r="AI38" s="195">
        <v>36.794858539616222</v>
      </c>
      <c r="AJ38" s="195">
        <v>2.9391220228132386</v>
      </c>
      <c r="AK38" s="195">
        <v>45.915583821086138</v>
      </c>
      <c r="AL38" s="195">
        <v>6.2323124290414675</v>
      </c>
      <c r="AM38" s="17" t="s">
        <v>506</v>
      </c>
      <c r="AN38" s="17" t="s">
        <v>507</v>
      </c>
      <c r="AO38" s="17" t="s">
        <v>646</v>
      </c>
      <c r="AP38" s="17" t="s">
        <v>1339</v>
      </c>
      <c r="AQ38" s="11">
        <f>_xll.BDP($H38,$AQ$1, "CUST_TRR_START_DT=20030101","CUST_TRR_END_DT=20230630")*0.01</f>
        <v>0.1660932</v>
      </c>
      <c r="AR38" s="11">
        <f>_xll.BDP($H38,$AQ$1, "CUST_TRR_START_DT=20130101","CUST_TRR_END_DT=20230630")*0.01</f>
        <v>0.16872330000000002</v>
      </c>
      <c r="AS38" s="11">
        <f>_xll.BDP($H38,$AQ$1, "CUST_TRR_START_DT=20180101","CUST_TRR_END_DT=20230630")*0.01</f>
        <v>0.16874649999999999</v>
      </c>
      <c r="AT38" s="17" t="s">
        <v>3697</v>
      </c>
      <c r="AU38" s="17" t="s">
        <v>3039</v>
      </c>
      <c r="AV38" s="17" t="s">
        <v>3039</v>
      </c>
      <c r="AW38" s="195">
        <v>0.59363955743742491</v>
      </c>
      <c r="AX38" s="195">
        <v>0.59363955743742491</v>
      </c>
      <c r="AY38" s="195">
        <v>0</v>
      </c>
      <c r="AZ38" s="195">
        <v>0.59363955743742491</v>
      </c>
      <c r="BA38" s="195">
        <v>28.30956094909714</v>
      </c>
      <c r="BB38" s="195">
        <v>0</v>
      </c>
      <c r="BC38" s="195" t="s">
        <v>3021</v>
      </c>
      <c r="BD38" s="195" t="s">
        <v>3021</v>
      </c>
      <c r="BE38" s="195">
        <v>47075.342015584996</v>
      </c>
      <c r="BF38" s="17">
        <v>1566.3500000000001</v>
      </c>
      <c r="BG38" s="17">
        <v>1711.65</v>
      </c>
      <c r="BH38" s="17">
        <v>1889.8330000000001</v>
      </c>
      <c r="BI38" s="17">
        <v>1586.701</v>
      </c>
      <c r="BJ38" s="17">
        <v>1712.5910000000001</v>
      </c>
      <c r="BK38" s="17">
        <v>1904.2</v>
      </c>
      <c r="BL38" s="15">
        <v>3.3273257993142916E-2</v>
      </c>
      <c r="BM38" s="15">
        <v>3.6359799562015564E-2</v>
      </c>
      <c r="BN38" s="15">
        <v>4.0144859688419098E-2</v>
      </c>
      <c r="BO38" s="15">
        <v>3.3705564995676479E-2</v>
      </c>
      <c r="BP38" s="15">
        <v>3.6379788795438198E-2</v>
      </c>
      <c r="BQ38" s="15">
        <v>4.0450051310717744E-2</v>
      </c>
      <c r="BR38" s="15">
        <f>IF(IF(BN38&gt;BQ38,BN38,BQ38)=0,IF(BM38&gt;BP38,BM38,BP38),IF(BN38&gt;BQ38,BN38,BQ38))</f>
        <v>4.0450051310717744E-2</v>
      </c>
      <c r="BS38" s="17">
        <v>1</v>
      </c>
      <c r="CI38" s="11">
        <f>IF(ISNUMBER(L38),L38,M38)</f>
        <v>0.47395232375050422</v>
      </c>
      <c r="CJ38" s="17">
        <f>IF(AND(M38&lt;0,AA38&gt;0),1,0)</f>
        <v>0</v>
      </c>
      <c r="CK38" s="17">
        <f>IF(AND(CJ38=0,CI38&lt;0.1,CI38&gt;0),1,0)</f>
        <v>0</v>
      </c>
      <c r="CL38" s="17">
        <f>IF(AND(CK38=0,CI38&lt;0.2,CI38&gt;0.1),1,0)</f>
        <v>0</v>
      </c>
      <c r="CM38" s="17">
        <f>IF(AND(CL38=0,CI38&lt;0.3,CI38&gt;0.2),1,0)</f>
        <v>0</v>
      </c>
      <c r="CN38" s="17">
        <f>IF(AND(CM38=0,CI38&lt;0.4,CI38&gt;0.3),1,0)</f>
        <v>0</v>
      </c>
      <c r="CO38" s="17">
        <f>IF(AND(CN38=0,CI38&lt;0.5,CI38&gt;0.4),1,0)</f>
        <v>1</v>
      </c>
      <c r="CP38" s="17">
        <f>IF(AND(CJ38=0,CK38=0,CL38=0,CM38=0,CN38=0,CO38=0),1,0)</f>
        <v>0</v>
      </c>
      <c r="CR38" s="17" t="str">
        <f>_xll.BDP($H38,CR$1)</f>
        <v>Bernard Charles</v>
      </c>
      <c r="CS38" s="17" t="str">
        <f>_xll.BDP($H38,CS$1)</f>
        <v>No</v>
      </c>
      <c r="CT38" s="196">
        <f>_xll.BDP($H38,CT$1)</f>
        <v>1.8232400417327881</v>
      </c>
      <c r="CU38" s="13">
        <f>_xll.BDP($H38,CU$1)</f>
        <v>28.08329963684082</v>
      </c>
      <c r="CV38" s="13">
        <f>_xll.BDP($H38,CV$1)</f>
        <v>8.0097618589585871</v>
      </c>
      <c r="CW38" s="13">
        <f>_xll.BDP($H38,CW$1)</f>
        <v>1.0741068472694328</v>
      </c>
    </row>
    <row r="39" spans="1:101" s="17" customFormat="1" hidden="1" x14ac:dyDescent="0.3">
      <c r="A39" s="17" t="str">
        <f>B39&amp;C39</f>
        <v>1A</v>
      </c>
      <c r="B39" s="17">
        <v>1</v>
      </c>
      <c r="C39" s="17" t="s">
        <v>2999</v>
      </c>
      <c r="D39" s="17">
        <v>16</v>
      </c>
      <c r="E39" s="17">
        <v>4</v>
      </c>
      <c r="F39" s="19"/>
      <c r="H39" s="17" t="s">
        <v>42</v>
      </c>
      <c r="I39" s="17">
        <v>1036</v>
      </c>
      <c r="J39" s="17" t="str">
        <f>I39&amp;H39</f>
        <v>1036SNPS US Equity</v>
      </c>
      <c r="K39" s="10" t="s">
        <v>645</v>
      </c>
      <c r="L39" s="11">
        <v>1.9180637498447948</v>
      </c>
      <c r="M39" s="11">
        <v>1.4584343270537727</v>
      </c>
      <c r="N39" s="11">
        <v>0.17499252082988992</v>
      </c>
      <c r="O39" s="11">
        <v>0.25335954099319574</v>
      </c>
      <c r="P39" s="12">
        <v>15.958745538707451</v>
      </c>
      <c r="Q39" s="12">
        <v>14.787615666727156</v>
      </c>
      <c r="R39" s="12">
        <v>17.888704952639898</v>
      </c>
      <c r="S39" s="13">
        <v>26.701636833630761</v>
      </c>
      <c r="T39" s="13">
        <v>30.926340862675147</v>
      </c>
      <c r="U39" s="11">
        <v>-0.18978170521745888</v>
      </c>
      <c r="V39" s="14">
        <v>-0.77856074715534473</v>
      </c>
      <c r="W39" s="11">
        <v>0.60462978237632481</v>
      </c>
      <c r="X39" s="15">
        <v>1.8529159121511817E-3</v>
      </c>
      <c r="Y39" s="14">
        <v>12.956032307868236</v>
      </c>
      <c r="Z39" s="14">
        <v>78.313745279764916</v>
      </c>
      <c r="AA39" s="14">
        <v>807806000</v>
      </c>
      <c r="AB39" s="14">
        <v>4650040000</v>
      </c>
      <c r="AC39" s="14">
        <v>547541000</v>
      </c>
      <c r="AD39" s="16">
        <v>1770718000</v>
      </c>
      <c r="AE39" s="11">
        <v>0.30921976283067093</v>
      </c>
      <c r="AF39" s="16">
        <v>68731.23941681</v>
      </c>
      <c r="AG39" s="16">
        <v>67627.162416809995</v>
      </c>
      <c r="AH39" s="195">
        <v>43.424594786396341</v>
      </c>
      <c r="AI39" s="195">
        <v>58.424303447316902</v>
      </c>
      <c r="AJ39" s="195">
        <v>2.3258145553798109</v>
      </c>
      <c r="AK39" s="195">
        <v>62.609305166757906</v>
      </c>
      <c r="AL39" s="195">
        <v>11.538007140288748</v>
      </c>
      <c r="AM39" s="17" t="s">
        <v>506</v>
      </c>
      <c r="AN39" s="17" t="s">
        <v>507</v>
      </c>
      <c r="AO39" s="17" t="s">
        <v>646</v>
      </c>
      <c r="AP39" s="17" t="s">
        <v>574</v>
      </c>
      <c r="AQ39" s="11">
        <f>_xll.BDP($H39,$AQ$1, "CUST_TRR_START_DT=20030101","CUST_TRR_END_DT=20230630")*0.01</f>
        <v>0.1540145</v>
      </c>
      <c r="AR39" s="11">
        <f>_xll.BDP($H39,$AQ$1, "CUST_TRR_START_DT=20130101","CUST_TRR_END_DT=20230630")*0.01</f>
        <v>0.28293160000000001</v>
      </c>
      <c r="AS39" s="11">
        <f>_xll.BDP($H39,$AQ$1, "CUST_TRR_START_DT=20180101","CUST_TRR_END_DT=20230630")*0.01</f>
        <v>0.34545730000000002</v>
      </c>
      <c r="AT39" s="17" t="s">
        <v>3697</v>
      </c>
      <c r="AU39" s="17" t="s">
        <v>3040</v>
      </c>
      <c r="AV39" s="17" t="s">
        <v>3040</v>
      </c>
      <c r="AW39" s="195" t="s">
        <v>3021</v>
      </c>
      <c r="AX39" s="195">
        <v>0</v>
      </c>
      <c r="AY39" s="195">
        <v>1.3051701773336577</v>
      </c>
      <c r="AZ39" s="195">
        <v>1.3051701773336577</v>
      </c>
      <c r="BA39" s="195">
        <v>0</v>
      </c>
      <c r="BB39" s="195">
        <v>88.994599651636548</v>
      </c>
      <c r="BC39" s="195">
        <v>88.994599651636548</v>
      </c>
      <c r="BD39" s="195">
        <v>897.05963938000002</v>
      </c>
      <c r="BE39" s="195">
        <v>67627.162416809995</v>
      </c>
      <c r="BF39" s="17">
        <v>1722.6000000000001</v>
      </c>
      <c r="BG39" s="17">
        <v>1951</v>
      </c>
      <c r="BH39" s="17">
        <v>2260.5</v>
      </c>
      <c r="BI39" s="17">
        <v>1496.5050000000001</v>
      </c>
      <c r="BJ39" s="17">
        <v>2008.5440000000001</v>
      </c>
      <c r="BK39" s="17">
        <v>2367.5720000000001</v>
      </c>
      <c r="BL39" s="15">
        <v>2.5472013588016755E-2</v>
      </c>
      <c r="BM39" s="15">
        <v>2.884935476037425E-2</v>
      </c>
      <c r="BN39" s="15">
        <v>3.3425918214159911E-2</v>
      </c>
      <c r="BO39" s="15">
        <v>2.2128756353497626E-2</v>
      </c>
      <c r="BP39" s="15">
        <v>2.9700255462747894E-2</v>
      </c>
      <c r="BQ39" s="15">
        <v>3.5009187364802047E-2</v>
      </c>
      <c r="BR39" s="15">
        <f>IF(IF(BN39&gt;BQ39,BN39,BQ39)=0,IF(BM39&gt;BP39,BM39,BP39),IF(BN39&gt;BQ39,BN39,BQ39))</f>
        <v>3.5009187364802047E-2</v>
      </c>
      <c r="BS39" s="17">
        <v>1</v>
      </c>
      <c r="CI39" s="11">
        <f>IF(ISNUMBER(L39),L39,M39)</f>
        <v>1.9180637498447948</v>
      </c>
      <c r="CJ39" s="17">
        <f>IF(AND(M39&lt;0,AA39&gt;0),1,0)</f>
        <v>0</v>
      </c>
      <c r="CK39" s="17">
        <f>IF(AND(CJ39=0,CI39&lt;0.1,CI39&gt;0),1,0)</f>
        <v>0</v>
      </c>
      <c r="CL39" s="17">
        <f>IF(AND(CK39=0,CI39&lt;0.2,CI39&gt;0.1),1,0)</f>
        <v>0</v>
      </c>
      <c r="CM39" s="17">
        <f>IF(AND(CL39=0,CI39&lt;0.3,CI39&gt;0.2),1,0)</f>
        <v>0</v>
      </c>
      <c r="CN39" s="17">
        <f>IF(AND(CM39=0,CI39&lt;0.4,CI39&gt;0.3),1,0)</f>
        <v>0</v>
      </c>
      <c r="CO39" s="17">
        <f>IF(AND(CN39=0,CI39&lt;0.5,CI39&gt;0.4),1,0)</f>
        <v>0</v>
      </c>
      <c r="CP39" s="17">
        <f>IF(AND(CJ39=0,CK39=0,CL39=0,CM39=0,CN39=0,CO39=0),1,0)</f>
        <v>1</v>
      </c>
      <c r="CR39" s="17" t="str">
        <f>_xll.BDP($H39,CR$1)</f>
        <v>Aart J De Geus</v>
      </c>
      <c r="CS39" s="17" t="str">
        <f>_xll.BDP($H39,CS$1)</f>
        <v>Yes</v>
      </c>
      <c r="CT39" s="196">
        <f>_xll.BDP($H39,CT$1)</f>
        <v>0.27467501163482666</v>
      </c>
      <c r="CU39" s="13">
        <f>_xll.BDP($H39,CU$1)</f>
        <v>29.75</v>
      </c>
      <c r="CV39" s="13">
        <f>_xll.BDP($H39,CV$1)</f>
        <v>0.41209583137717493</v>
      </c>
      <c r="CW39" s="13">
        <f>_xll.BDP($H39,CW$1)</f>
        <v>1.5957541656737781</v>
      </c>
    </row>
    <row r="40" spans="1:101" s="17" customFormat="1" hidden="1" x14ac:dyDescent="0.3">
      <c r="A40" s="17" t="str">
        <f>B40&amp;C40</f>
        <v>1A</v>
      </c>
      <c r="B40" s="17">
        <v>1</v>
      </c>
      <c r="C40" s="17" t="s">
        <v>2999</v>
      </c>
      <c r="D40" s="17">
        <v>18</v>
      </c>
      <c r="E40" s="17">
        <v>5</v>
      </c>
      <c r="F40" s="19"/>
      <c r="H40" s="17" t="s">
        <v>425</v>
      </c>
      <c r="I40" s="17">
        <v>1037</v>
      </c>
      <c r="J40" s="17" t="str">
        <f>I40&amp;H40</f>
        <v>1037ADSK US Equity</v>
      </c>
      <c r="K40" s="10" t="s">
        <v>1120</v>
      </c>
      <c r="L40" s="11">
        <v>-0.33626168017360386</v>
      </c>
      <c r="M40" s="11">
        <v>-0.51911468812877259</v>
      </c>
      <c r="N40" s="11">
        <v>0.43228655005188588</v>
      </c>
      <c r="O40" s="11">
        <v>0.63042150274893094</v>
      </c>
      <c r="P40" s="12">
        <v>33.724340175953074</v>
      </c>
      <c r="Q40" s="12">
        <v>29.534141596976948</v>
      </c>
      <c r="R40" s="12">
        <v>89.825282631038021</v>
      </c>
      <c r="S40" s="13">
        <v>18.64509872586153</v>
      </c>
      <c r="T40" s="13">
        <v>25.314685314685313</v>
      </c>
      <c r="U40" s="11">
        <v>6.8190127970749539E-2</v>
      </c>
      <c r="V40" s="14">
        <v>0.30374592833876224</v>
      </c>
      <c r="W40" s="11">
        <v>0.13242560667618317</v>
      </c>
      <c r="X40" s="15" t="e">
        <v>#N/A</v>
      </c>
      <c r="Y40" s="14">
        <v>18.600061913190665</v>
      </c>
      <c r="Z40" s="14" t="e">
        <v>#N/A</v>
      </c>
      <c r="AA40" s="14">
        <v>-1988000000</v>
      </c>
      <c r="AB40" s="14">
        <v>1637000000</v>
      </c>
      <c r="AC40" s="14">
        <v>1019000000</v>
      </c>
      <c r="AD40" s="16">
        <v>2238000000</v>
      </c>
      <c r="AE40" s="11">
        <v>0.45531724754244862</v>
      </c>
      <c r="AF40" s="16">
        <v>45606.470887199997</v>
      </c>
      <c r="AG40" s="16">
        <v>45979.470887199997</v>
      </c>
      <c r="AH40" s="195">
        <v>36.204307785196846</v>
      </c>
      <c r="AI40" s="195">
        <v>43.184660090478907</v>
      </c>
      <c r="AJ40" s="195">
        <v>4.7945844697570221</v>
      </c>
      <c r="AK40" s="195">
        <v>53.643929059649892</v>
      </c>
      <c r="AL40" s="195">
        <v>37.858127119529307</v>
      </c>
      <c r="AM40" s="17" t="s">
        <v>506</v>
      </c>
      <c r="AN40" s="17" t="s">
        <v>507</v>
      </c>
      <c r="AO40" s="17" t="s">
        <v>646</v>
      </c>
      <c r="AP40" s="17" t="s">
        <v>574</v>
      </c>
      <c r="AQ40" s="11">
        <f>_xll.BDP($H40,$AQ$1, "CUST_TRR_START_DT=20030101","CUST_TRR_END_DT=20230630")*0.01</f>
        <v>0.17825440000000001</v>
      </c>
      <c r="AR40" s="11">
        <f>_xll.BDP($H40,$AQ$1, "CUST_TRR_START_DT=20130101","CUST_TRR_END_DT=20230630")*0.01</f>
        <v>0.18203980000000003</v>
      </c>
      <c r="AS40" s="11">
        <f>_xll.BDP($H40,$AQ$1, "CUST_TRR_START_DT=20180101","CUST_TRR_END_DT=20230630")*0.01</f>
        <v>0.12939790000000001</v>
      </c>
      <c r="AT40" s="17" t="s">
        <v>3697</v>
      </c>
      <c r="AU40" s="17" t="s">
        <v>3041</v>
      </c>
      <c r="AV40" s="17" t="s">
        <v>3041</v>
      </c>
      <c r="AW40" s="195" t="s">
        <v>3021</v>
      </c>
      <c r="AX40" s="195">
        <v>0</v>
      </c>
      <c r="AY40" s="195">
        <v>2.1024912284303037</v>
      </c>
      <c r="AZ40" s="195">
        <v>2.1024912284303037</v>
      </c>
      <c r="BA40" s="195">
        <v>0</v>
      </c>
      <c r="BB40" s="195">
        <v>113.28980095232573</v>
      </c>
      <c r="BC40" s="195">
        <v>113.28980095232573</v>
      </c>
      <c r="BD40" s="195">
        <v>958.87204999999994</v>
      </c>
      <c r="BE40" s="195">
        <v>45606.470887199997</v>
      </c>
      <c r="BF40" s="17">
        <v>1611.1000000000001</v>
      </c>
      <c r="BG40" s="17">
        <v>1823.7139999999999</v>
      </c>
      <c r="BH40" s="17">
        <v>2088.154</v>
      </c>
      <c r="BI40" s="17">
        <v>1218.702</v>
      </c>
      <c r="BJ40" s="17">
        <v>1665.739</v>
      </c>
      <c r="BK40" s="17">
        <v>2258.2809999999999</v>
      </c>
      <c r="BL40" s="15">
        <v>3.5326127381896909E-2</v>
      </c>
      <c r="BM40" s="15">
        <v>3.998805354859955E-2</v>
      </c>
      <c r="BN40" s="15">
        <v>4.578635354541466E-2</v>
      </c>
      <c r="BO40" s="15">
        <v>2.6722129037659068E-2</v>
      </c>
      <c r="BP40" s="15">
        <v>3.6524181055796398E-2</v>
      </c>
      <c r="BQ40" s="15">
        <v>4.9516679455103671E-2</v>
      </c>
      <c r="BR40" s="15">
        <f>IF(IF(BN40&gt;BQ40,BN40,BQ40)=0,IF(BM40&gt;BP40,BM40,BP40),IF(BN40&gt;BQ40,BN40,BQ40))</f>
        <v>4.9516679455103671E-2</v>
      </c>
      <c r="BS40" s="17">
        <v>1</v>
      </c>
      <c r="CI40" s="11">
        <f>IF(ISNUMBER(L40),L40,M40)</f>
        <v>-0.33626168017360386</v>
      </c>
      <c r="CJ40" s="17">
        <f>IF(AND(M40&lt;0,AA40&gt;0),1,0)</f>
        <v>0</v>
      </c>
      <c r="CK40" s="17">
        <f>IF(AND(CJ40=0,CI40&lt;0.1,CI40&gt;0),1,0)</f>
        <v>0</v>
      </c>
      <c r="CL40" s="17">
        <f>IF(AND(CK40=0,CI40&lt;0.2,CI40&gt;0.1),1,0)</f>
        <v>0</v>
      </c>
      <c r="CM40" s="17">
        <f>IF(AND(CL40=0,CI40&lt;0.3,CI40&gt;0.2),1,0)</f>
        <v>0</v>
      </c>
      <c r="CN40" s="17">
        <f>IF(AND(CM40=0,CI40&lt;0.4,CI40&gt;0.3),1,0)</f>
        <v>0</v>
      </c>
      <c r="CO40" s="17">
        <f>IF(AND(CN40=0,CI40&lt;0.5,CI40&gt;0.4),1,0)</f>
        <v>0</v>
      </c>
      <c r="CP40" s="17">
        <f>IF(AND(CJ40=0,CK40=0,CL40=0,CM40=0,CN40=0,CO40=0),1,0)</f>
        <v>1</v>
      </c>
      <c r="CR40" s="17" t="str">
        <f>_xll.BDP($H40,CR$1)</f>
        <v>Andrew Anagnost</v>
      </c>
      <c r="CS40" s="17" t="str">
        <f>_xll.BDP($H40,CS$1)</f>
        <v>No</v>
      </c>
      <c r="CT40" s="196">
        <f>_xll.BDP($H40,CT$1)</f>
        <v>0</v>
      </c>
      <c r="CU40" s="13">
        <f>_xll.BDP($H40,CU$1)</f>
        <v>2.1666700839996338</v>
      </c>
      <c r="CV40" s="13">
        <f>_xll.BDP($H40,CV$1)</f>
        <v>0.22866942734871606</v>
      </c>
      <c r="CW40" s="13">
        <f>_xll.BDP($H40,CW$1)</f>
        <v>19.935911434116608</v>
      </c>
    </row>
    <row r="41" spans="1:101" s="17" customFormat="1" hidden="1" x14ac:dyDescent="0.3">
      <c r="A41" s="17" t="str">
        <f>B41&amp;C41</f>
        <v>1A</v>
      </c>
      <c r="B41" s="17">
        <v>1</v>
      </c>
      <c r="C41" s="17" t="s">
        <v>2999</v>
      </c>
      <c r="D41" s="17">
        <v>19</v>
      </c>
      <c r="E41" s="17">
        <v>6</v>
      </c>
      <c r="F41" s="19"/>
      <c r="H41" s="17" t="s">
        <v>447</v>
      </c>
      <c r="I41" s="17">
        <v>1038</v>
      </c>
      <c r="J41" s="17" t="str">
        <f>I41&amp;H41</f>
        <v>1038BSY US Equity</v>
      </c>
      <c r="K41" s="10" t="s">
        <v>1142</v>
      </c>
      <c r="L41" s="11">
        <v>-2.4242098700122914</v>
      </c>
      <c r="M41" s="11">
        <v>2.6946841048114671</v>
      </c>
      <c r="N41" s="11">
        <v>0.25188328146355621</v>
      </c>
      <c r="O41" s="11">
        <v>0.10156494643858761</v>
      </c>
      <c r="P41" s="12">
        <v>9.1494825107097881</v>
      </c>
      <c r="Q41" s="12">
        <v>8.0710185996564725</v>
      </c>
      <c r="R41" s="12">
        <v>27.58413804173636</v>
      </c>
      <c r="S41" s="13">
        <v>25.519370697682483</v>
      </c>
      <c r="T41" s="13">
        <v>29.882028820415584</v>
      </c>
      <c r="U41" s="11">
        <v>1.755111157453394</v>
      </c>
      <c r="V41" s="14">
        <v>5.1389047787383104</v>
      </c>
      <c r="W41" s="11">
        <v>0.20347245685504123</v>
      </c>
      <c r="X41" s="15">
        <v>2.4701671850630488E-2</v>
      </c>
      <c r="Y41" s="14" t="e">
        <v>#N/A</v>
      </c>
      <c r="Z41" s="14" t="e">
        <v>#N/A</v>
      </c>
      <c r="AA41" s="14">
        <v>87624000</v>
      </c>
      <c r="AB41" s="14">
        <v>2324808000</v>
      </c>
      <c r="AC41" s="14">
        <v>162499000</v>
      </c>
      <c r="AD41" s="16">
        <v>362413000</v>
      </c>
      <c r="AE41" s="11">
        <v>0.4483807148198326</v>
      </c>
      <c r="AF41" s="16">
        <v>16102.601437259998</v>
      </c>
      <c r="AG41" s="16">
        <v>17702.378437259998</v>
      </c>
      <c r="AH41" s="195">
        <v>53.031618287338823</v>
      </c>
      <c r="AI41" s="195">
        <v>76.23730490936731</v>
      </c>
      <c r="AJ41" s="195">
        <v>2.202879996177356</v>
      </c>
      <c r="AK41" s="195">
        <v>92.535001196431125</v>
      </c>
      <c r="AL41" s="195">
        <v>22.703790964000383</v>
      </c>
      <c r="AM41" s="17" t="s">
        <v>506</v>
      </c>
      <c r="AN41" s="17" t="s">
        <v>507</v>
      </c>
      <c r="AO41" s="17" t="s">
        <v>646</v>
      </c>
      <c r="AP41" s="17" t="s">
        <v>574</v>
      </c>
      <c r="AQ41" s="11" t="e">
        <f>_xll.BDP($H41,$AQ$1, "CUST_TRR_START_DT=20030101","CUST_TRR_END_DT=20230630")*0.01</f>
        <v>#VALUE!</v>
      </c>
      <c r="AR41" s="11" t="e">
        <f>_xll.BDP($H41,$AQ$1, "CUST_TRR_START_DT=20130101","CUST_TRR_END_DT=20230630")*0.01</f>
        <v>#VALUE!</v>
      </c>
      <c r="AS41" s="11" t="e">
        <f>_xll.BDP($H41,$AQ$1, "CUST_TRR_START_DT=20180101","CUST_TRR_END_DT=20230630")*0.01</f>
        <v>#VALUE!</v>
      </c>
      <c r="AT41" s="17" t="s">
        <v>3042</v>
      </c>
      <c r="AU41" s="17" t="s">
        <v>3042</v>
      </c>
      <c r="AV41" s="17" t="s">
        <v>3042</v>
      </c>
      <c r="AW41" s="195">
        <v>0.40371417638318979</v>
      </c>
      <c r="AX41" s="195">
        <v>0.40371417638318979</v>
      </c>
      <c r="AY41" s="195">
        <v>0</v>
      </c>
      <c r="AZ41" s="195">
        <v>0.40371417638318979</v>
      </c>
      <c r="BA41" s="195">
        <v>18.538833844192208</v>
      </c>
      <c r="BB41" s="195">
        <v>0</v>
      </c>
      <c r="BC41" s="195" t="s">
        <v>3021</v>
      </c>
      <c r="BD41" s="195" t="s">
        <v>3021</v>
      </c>
      <c r="BE41" s="195">
        <v>16102.601437259998</v>
      </c>
      <c r="BF41" s="17">
        <v>294.63600000000002</v>
      </c>
      <c r="BG41" s="17">
        <v>328.75</v>
      </c>
      <c r="BH41" s="17">
        <v>391.33300000000003</v>
      </c>
      <c r="BI41" s="17">
        <v>309.90500000000003</v>
      </c>
      <c r="BJ41" s="17">
        <v>365.76300000000003</v>
      </c>
      <c r="BK41" s="17">
        <v>461.73400000000004</v>
      </c>
      <c r="BL41" s="15">
        <v>1.8297416175142876E-2</v>
      </c>
      <c r="BM41" s="15">
        <v>2.041595584917736E-2</v>
      </c>
      <c r="BN41" s="15">
        <v>2.4302470723425472E-2</v>
      </c>
      <c r="BO41" s="15">
        <v>1.9245648053047331E-2</v>
      </c>
      <c r="BP41" s="15">
        <v>2.2714528545285655E-2</v>
      </c>
      <c r="BQ41" s="15">
        <v>2.8674497210841244E-2</v>
      </c>
      <c r="BR41" s="15">
        <f>IF(IF(BN41&gt;BQ41,BN41,BQ41)=0,IF(BM41&gt;BP41,BM41,BP41),IF(BN41&gt;BQ41,BN41,BQ41))</f>
        <v>2.8674497210841244E-2</v>
      </c>
      <c r="BS41" s="17">
        <v>1</v>
      </c>
      <c r="CI41" s="11">
        <f>IF(ISNUMBER(L41),L41,M41)</f>
        <v>-2.4242098700122914</v>
      </c>
      <c r="CJ41" s="17">
        <f>IF(AND(M41&lt;0,AA41&gt;0),1,0)</f>
        <v>0</v>
      </c>
      <c r="CK41" s="17">
        <f>IF(AND(CJ41=0,CI41&lt;0.1,CI41&gt;0),1,0)</f>
        <v>0</v>
      </c>
      <c r="CL41" s="17">
        <f>IF(AND(CK41=0,CI41&lt;0.2,CI41&gt;0.1),1,0)</f>
        <v>0</v>
      </c>
      <c r="CM41" s="17">
        <f>IF(AND(CL41=0,CI41&lt;0.3,CI41&gt;0.2),1,0)</f>
        <v>0</v>
      </c>
      <c r="CN41" s="17">
        <f>IF(AND(CM41=0,CI41&lt;0.4,CI41&gt;0.3),1,0)</f>
        <v>0</v>
      </c>
      <c r="CO41" s="17">
        <f>IF(AND(CN41=0,CI41&lt;0.5,CI41&gt;0.4),1,0)</f>
        <v>0</v>
      </c>
      <c r="CP41" s="17">
        <f>IF(AND(CJ41=0,CK41=0,CL41=0,CM41=0,CN41=0,CO41=0),1,0)</f>
        <v>1</v>
      </c>
      <c r="CR41" s="17" t="str">
        <f>_xll.BDP($H41,CR$1)</f>
        <v>Gregory S Bentley "Greg"</v>
      </c>
      <c r="CS41" s="17" t="str">
        <f>_xll.BDP($H41,CS$1)</f>
        <v>Yes</v>
      </c>
      <c r="CT41" s="196">
        <f>_xll.BDP($H41,CT$1)</f>
        <v>3.068619966506958</v>
      </c>
      <c r="CU41" s="13">
        <f>_xll.BDP($H41,CU$1)</f>
        <v>23.16670036315918</v>
      </c>
      <c r="CV41" s="13">
        <f>_xll.BDP($H41,CV$1)</f>
        <v>21.3022301664464</v>
      </c>
      <c r="CW41" s="13">
        <f>_xll.BDP($H41,CW$1)</f>
        <v>-0.80661990356332125</v>
      </c>
    </row>
    <row r="42" spans="1:101" s="17" customFormat="1" hidden="1" x14ac:dyDescent="0.3">
      <c r="A42" s="17" t="str">
        <f>B42&amp;C42</f>
        <v>1A</v>
      </c>
      <c r="B42" s="17">
        <v>1</v>
      </c>
      <c r="C42" s="17" t="s">
        <v>2999</v>
      </c>
      <c r="D42" s="17">
        <v>20</v>
      </c>
      <c r="E42" s="17">
        <v>5</v>
      </c>
      <c r="F42" s="19">
        <v>0.23</v>
      </c>
      <c r="G42" s="17" t="s">
        <v>2932</v>
      </c>
      <c r="H42" s="17" t="s">
        <v>412</v>
      </c>
      <c r="I42" s="17">
        <v>1039</v>
      </c>
      <c r="J42" s="17" t="str">
        <f>I42&amp;H42</f>
        <v>1039CRM US Equity</v>
      </c>
      <c r="K42" s="10" t="s">
        <v>1105</v>
      </c>
      <c r="L42" s="11">
        <v>0.12119858504929253</v>
      </c>
      <c r="M42" s="11">
        <v>0.1527709258345667</v>
      </c>
      <c r="N42" s="11">
        <v>2.0611754799510669E-2</v>
      </c>
      <c r="O42" s="11">
        <v>3.0594434381689444E-2</v>
      </c>
      <c r="P42" s="12">
        <v>3.6966682154863748</v>
      </c>
      <c r="Q42" s="12">
        <v>2.4429867526679536</v>
      </c>
      <c r="R42" s="12">
        <v>2.6705026231172786</v>
      </c>
      <c r="S42" s="13">
        <v>19.132442752430364</v>
      </c>
      <c r="T42" s="13">
        <v>21.146976269456495</v>
      </c>
      <c r="U42" s="11">
        <v>3.3089492035277224E-2</v>
      </c>
      <c r="V42" s="14">
        <v>0.18116032439176544</v>
      </c>
      <c r="W42" s="11">
        <v>0.62827349724707127</v>
      </c>
      <c r="X42" s="15" t="e">
        <v>#N/A</v>
      </c>
      <c r="Y42" s="14">
        <v>22.930777141611522</v>
      </c>
      <c r="Z42" s="14">
        <v>4.596868062393078</v>
      </c>
      <c r="AA42" s="14">
        <v>12162000000</v>
      </c>
      <c r="AB42" s="14">
        <v>60730000000</v>
      </c>
      <c r="AC42" s="14">
        <v>3052000000</v>
      </c>
      <c r="AD42" s="16">
        <v>8400000000</v>
      </c>
      <c r="AE42" s="11">
        <v>0.36333333333333334</v>
      </c>
      <c r="AF42" s="16">
        <v>208815.53</v>
      </c>
      <c r="AG42" s="16">
        <v>210267.53</v>
      </c>
      <c r="AH42" s="195">
        <v>21.89602520045819</v>
      </c>
      <c r="AI42" s="195">
        <v>48.979159096203119</v>
      </c>
      <c r="AJ42" s="195">
        <v>3.5906672921757665</v>
      </c>
      <c r="AK42" s="195">
        <v>64.508430375126878</v>
      </c>
      <c r="AL42" s="195">
        <v>3.7799323477908762</v>
      </c>
      <c r="AM42" s="17" t="s">
        <v>506</v>
      </c>
      <c r="AN42" s="17" t="s">
        <v>507</v>
      </c>
      <c r="AO42" s="17" t="s">
        <v>600</v>
      </c>
      <c r="AP42" s="17" t="s">
        <v>574</v>
      </c>
      <c r="AQ42" s="11" t="e">
        <f>_xll.BDP($H42,$AQ$1, "CUST_TRR_START_DT=20030101","CUST_TRR_END_DT=20230630")*0.01</f>
        <v>#VALUE!</v>
      </c>
      <c r="AR42" s="11">
        <f>_xll.BDP($H42,$AQ$1, "CUST_TRR_START_DT=20130101","CUST_TRR_END_DT=20230630")*0.01</f>
        <v>0.1662727</v>
      </c>
      <c r="AS42" s="11">
        <f>_xll.BDP($H42,$AQ$1, "CUST_TRR_START_DT=20180101","CUST_TRR_END_DT=20230630")*0.01</f>
        <v>0.14119280000000001</v>
      </c>
      <c r="AT42" s="17" t="s">
        <v>3043</v>
      </c>
      <c r="AU42" s="17" t="s">
        <v>3043</v>
      </c>
      <c r="AV42" s="17" t="s">
        <v>3043</v>
      </c>
      <c r="AW42" s="195" t="s">
        <v>3021</v>
      </c>
      <c r="AX42" s="195">
        <v>0</v>
      </c>
      <c r="AY42" s="195">
        <v>-0.41232565413118455</v>
      </c>
      <c r="AZ42" s="195">
        <v>-0.41232565413118455</v>
      </c>
      <c r="BA42" s="195">
        <v>0</v>
      </c>
      <c r="BB42" s="195">
        <v>-79.379595889308263</v>
      </c>
      <c r="BC42" s="195">
        <v>-79.379595889308263</v>
      </c>
      <c r="BD42" s="195">
        <v>-861</v>
      </c>
      <c r="BE42" s="195">
        <v>208815.53</v>
      </c>
      <c r="BF42" s="17">
        <v>7954.5</v>
      </c>
      <c r="BG42" s="17">
        <v>8974.3639999999996</v>
      </c>
      <c r="BH42" s="17">
        <v>10766.654</v>
      </c>
      <c r="BI42" s="17">
        <v>7898.7889999999998</v>
      </c>
      <c r="BJ42" s="17">
        <v>10229.130000000001</v>
      </c>
      <c r="BK42" s="17">
        <v>12357.821</v>
      </c>
      <c r="BL42" s="15">
        <v>3.8093431077659792E-2</v>
      </c>
      <c r="BM42" s="15">
        <v>4.297747394554418E-2</v>
      </c>
      <c r="BN42" s="15">
        <v>5.1560599922812256E-2</v>
      </c>
      <c r="BO42" s="15">
        <v>3.7826635787098786E-2</v>
      </c>
      <c r="BP42" s="15">
        <v>4.8986442722914338E-2</v>
      </c>
      <c r="BQ42" s="15">
        <v>5.9180564778874442E-2</v>
      </c>
      <c r="BR42" s="15">
        <f>IF(IF(BN42&gt;BQ42,BN42,BQ42)=0,IF(BM42&gt;BP42,BM42,BP42),IF(BN42&gt;BQ42,BN42,BQ42))</f>
        <v>5.9180564778874442E-2</v>
      </c>
      <c r="BS42" s="17">
        <v>1</v>
      </c>
      <c r="CI42" s="11">
        <f>IF(ISNUMBER(L42),L42,M42)</f>
        <v>0.12119858504929253</v>
      </c>
      <c r="CJ42" s="17">
        <f>IF(AND(M42&lt;0,AA42&gt;0),1,0)</f>
        <v>0</v>
      </c>
      <c r="CK42" s="17">
        <f>IF(AND(CJ42=0,CI42&lt;0.1,CI42&gt;0),1,0)</f>
        <v>0</v>
      </c>
      <c r="CL42" s="17">
        <f>IF(AND(CK42=0,CI42&lt;0.2,CI42&gt;0.1),1,0)</f>
        <v>1</v>
      </c>
      <c r="CM42" s="17">
        <f>IF(AND(CL42=0,CI42&lt;0.3,CI42&gt;0.2),1,0)</f>
        <v>0</v>
      </c>
      <c r="CN42" s="17">
        <f>IF(AND(CM42=0,CI42&lt;0.4,CI42&gt;0.3),1,0)</f>
        <v>0</v>
      </c>
      <c r="CO42" s="17">
        <f>IF(AND(CN42=0,CI42&lt;0.5,CI42&gt;0.4),1,0)</f>
        <v>0</v>
      </c>
      <c r="CP42" s="17">
        <f>IF(AND(CJ42=0,CK42=0,CL42=0,CM42=0,CN42=0,CO42=0),1,0)</f>
        <v>0</v>
      </c>
      <c r="CR42" s="17" t="str">
        <f>_xll.BDP($H42,CR$1)</f>
        <v>Marc Russell Benioff</v>
      </c>
      <c r="CS42" s="17" t="str">
        <f>_xll.BDP($H42,CS$1)</f>
        <v>Yes</v>
      </c>
      <c r="CT42" s="196">
        <f>_xll.BDP($H42,CT$1)</f>
        <v>0</v>
      </c>
      <c r="CU42" s="13">
        <f>_xll.BDP($H42,CU$1)</f>
        <v>21.91670036315918</v>
      </c>
      <c r="CV42" s="13">
        <f>_xll.BDP($H42,CV$1)</f>
        <v>2.8987199383350464</v>
      </c>
      <c r="CW42" s="13">
        <f>_xll.BDP($H42,CW$1)</f>
        <v>-6.5451925647408231</v>
      </c>
    </row>
    <row r="43" spans="1:101" s="17" customFormat="1" hidden="1" x14ac:dyDescent="0.3">
      <c r="A43" s="17" t="str">
        <f>B43&amp;C43</f>
        <v>2A</v>
      </c>
      <c r="B43" s="17">
        <v>2</v>
      </c>
      <c r="C43" s="17" t="s">
        <v>2999</v>
      </c>
      <c r="D43" s="17">
        <v>1</v>
      </c>
      <c r="E43" s="17">
        <v>1</v>
      </c>
      <c r="F43" s="19">
        <v>0.19</v>
      </c>
      <c r="G43" s="17" t="s">
        <v>2748</v>
      </c>
      <c r="H43" s="17" t="s">
        <v>98</v>
      </c>
      <c r="I43" s="17">
        <v>1040</v>
      </c>
      <c r="J43" s="17" t="str">
        <f>I43&amp;H43</f>
        <v>1040MTD US Equity</v>
      </c>
      <c r="K43" s="10" t="s">
        <v>724</v>
      </c>
      <c r="L43" s="11">
        <v>0.75843401921539888</v>
      </c>
      <c r="M43" s="11">
        <v>0.8048165219566229</v>
      </c>
      <c r="N43" s="11">
        <v>0.49883420706637882</v>
      </c>
      <c r="O43" s="11">
        <v>0.54683615599751401</v>
      </c>
      <c r="P43" s="12">
        <v>50.963136354599236</v>
      </c>
      <c r="Q43" s="12">
        <v>40.9915357941397</v>
      </c>
      <c r="R43" s="12" t="e">
        <v>#N/A</v>
      </c>
      <c r="S43" s="13">
        <v>29.507872778868904</v>
      </c>
      <c r="T43" s="13">
        <v>32.563335696604007</v>
      </c>
      <c r="U43" s="11">
        <v>0.76488996578931312</v>
      </c>
      <c r="V43" s="14">
        <v>1.6273584571791233</v>
      </c>
      <c r="W43" s="11">
        <v>-2.6615574732338495E-2</v>
      </c>
      <c r="X43" s="15">
        <v>3.1921747544043248E-2</v>
      </c>
      <c r="Y43" s="14">
        <v>6.9171888157390553</v>
      </c>
      <c r="Z43" s="14">
        <v>21.848992907344122</v>
      </c>
      <c r="AA43" s="14">
        <v>1399349999.9999998</v>
      </c>
      <c r="AB43" s="14">
        <v>2059519999.9999998</v>
      </c>
      <c r="AC43" s="14">
        <v>18683000</v>
      </c>
      <c r="AD43" s="16">
        <v>969147000</v>
      </c>
      <c r="AE43" s="11">
        <v>1.9277777261860172E-2</v>
      </c>
      <c r="AF43" s="16">
        <v>25553.412796600001</v>
      </c>
      <c r="AG43" s="16">
        <v>27622.665796600002</v>
      </c>
      <c r="AH43" s="195">
        <v>21.45924790854675</v>
      </c>
      <c r="AI43" s="195">
        <v>23.600039127344186</v>
      </c>
      <c r="AJ43" s="195">
        <v>3.3135668081088707</v>
      </c>
      <c r="AK43" s="195">
        <v>28.957054685893745</v>
      </c>
      <c r="AL43" s="195" t="s">
        <v>3021</v>
      </c>
      <c r="AM43" s="17" t="s">
        <v>498</v>
      </c>
      <c r="AN43" s="17" t="s">
        <v>590</v>
      </c>
      <c r="AO43" s="17" t="s">
        <v>723</v>
      </c>
      <c r="AP43" s="17" t="s">
        <v>574</v>
      </c>
      <c r="AQ43" s="11">
        <f>_xll.BDP($H43,$AQ$1, "CUST_TRR_START_DT=20030101","CUST_TRR_END_DT=20230630")*0.01</f>
        <v>0.19839680000000001</v>
      </c>
      <c r="AR43" s="11">
        <f>_xll.BDP($H43,$AQ$1, "CUST_TRR_START_DT=20130101","CUST_TRR_END_DT=20230630")*0.01</f>
        <v>0.2000759</v>
      </c>
      <c r="AS43" s="11">
        <f>_xll.BDP($H43,$AQ$1, "CUST_TRR_START_DT=20180101","CUST_TRR_END_DT=20230630")*0.01</f>
        <v>0.1462339</v>
      </c>
      <c r="AT43" s="17" t="s">
        <v>3044</v>
      </c>
      <c r="AU43" s="17" t="s">
        <v>3044</v>
      </c>
      <c r="AV43" s="17" t="s">
        <v>3044</v>
      </c>
      <c r="AW43" s="195" t="s">
        <v>3021</v>
      </c>
      <c r="AX43" s="195">
        <v>0</v>
      </c>
      <c r="AY43" s="195">
        <v>4.1746451426712676</v>
      </c>
      <c r="AZ43" s="195">
        <v>4.1746451426712676</v>
      </c>
      <c r="BA43" s="195">
        <v>0</v>
      </c>
      <c r="BB43" s="195">
        <v>121.08534442600586</v>
      </c>
      <c r="BC43" s="195">
        <v>121.08534442600586</v>
      </c>
      <c r="BD43" s="195">
        <v>1066.7643061000001</v>
      </c>
      <c r="BE43" s="195">
        <v>25553.412796600001</v>
      </c>
      <c r="BF43" s="17">
        <v>892.125</v>
      </c>
      <c r="BG43" s="17">
        <v>961</v>
      </c>
      <c r="BH43" s="17">
        <v>1042.625</v>
      </c>
      <c r="BI43" s="17">
        <v>861.80000000000007</v>
      </c>
      <c r="BJ43" s="17">
        <v>965.25900000000001</v>
      </c>
      <c r="BK43" s="17">
        <v>1011.227</v>
      </c>
      <c r="BL43" s="15">
        <v>3.4912166413979012E-2</v>
      </c>
      <c r="BM43" s="15">
        <v>3.7607501105600481E-2</v>
      </c>
      <c r="BN43" s="15">
        <v>4.0801790676614672E-2</v>
      </c>
      <c r="BO43" s="15">
        <v>3.3725436475344948E-2</v>
      </c>
      <c r="BP43" s="15">
        <v>3.7774171602175666E-2</v>
      </c>
      <c r="BQ43" s="15">
        <v>3.9573070260679556E-2</v>
      </c>
      <c r="BR43" s="15">
        <f>IF(IF(BN43&gt;BQ43,BN43,BQ43)=0,IF(BM43&gt;BP43,BM43,BP43),IF(BN43&gt;BQ43,BN43,BQ43))</f>
        <v>4.0801790676614672E-2</v>
      </c>
      <c r="BS43" s="17">
        <v>1</v>
      </c>
      <c r="CI43" s="11">
        <f>IF(ISNUMBER(L43),L43,M43)</f>
        <v>0.75843401921539888</v>
      </c>
      <c r="CJ43" s="17">
        <f>IF(AND(M43&lt;0,AA43&gt;0),1,0)</f>
        <v>0</v>
      </c>
      <c r="CK43" s="17">
        <f>IF(AND(CJ43=0,CI43&lt;0.1,CI43&gt;0),1,0)</f>
        <v>0</v>
      </c>
      <c r="CL43" s="17">
        <f>IF(AND(CK43=0,CI43&lt;0.2,CI43&gt;0.1),1,0)</f>
        <v>0</v>
      </c>
      <c r="CM43" s="17">
        <f>IF(AND(CL43=0,CI43&lt;0.3,CI43&gt;0.2),1,0)</f>
        <v>0</v>
      </c>
      <c r="CN43" s="17">
        <f>IF(AND(CM43=0,CI43&lt;0.4,CI43&gt;0.3),1,0)</f>
        <v>0</v>
      </c>
      <c r="CO43" s="17">
        <f>IF(AND(CN43=0,CI43&lt;0.5,CI43&gt;0.4),1,0)</f>
        <v>0</v>
      </c>
      <c r="CP43" s="17">
        <f>IF(AND(CJ43=0,CK43=0,CL43=0,CM43=0,CN43=0,CO43=0),1,0)</f>
        <v>1</v>
      </c>
      <c r="CR43" s="17" t="str">
        <f>_xll.BDP($H43,CR$1)</f>
        <v>Patrick K Kaltenbach</v>
      </c>
      <c r="CS43" s="17" t="str">
        <f>_xll.BDP($H43,CS$1)</f>
        <v>No</v>
      </c>
      <c r="CT43" s="196">
        <f>_xll.BDP($H43,CT$1)</f>
        <v>4.4912002049386501E-3</v>
      </c>
      <c r="CU43" s="13">
        <f>_xll.BDP($H43,CU$1)</f>
        <v>2.5</v>
      </c>
      <c r="CV43" s="13">
        <f>_xll.BDP($H43,CV$1)</f>
        <v>1.4071508478002563</v>
      </c>
      <c r="CW43" s="13">
        <f>_xll.BDP($H43,CW$1)</f>
        <v>-0.14572244580033752</v>
      </c>
    </row>
    <row r="44" spans="1:101" s="17" customFormat="1" hidden="1" x14ac:dyDescent="0.3">
      <c r="A44" s="17" t="str">
        <f>B44&amp;C44</f>
        <v>2A</v>
      </c>
      <c r="B44" s="17">
        <v>2</v>
      </c>
      <c r="C44" s="17" t="s">
        <v>2999</v>
      </c>
      <c r="D44" s="17">
        <v>1</v>
      </c>
      <c r="E44" s="17">
        <v>1</v>
      </c>
      <c r="F44" s="19">
        <v>0.3</v>
      </c>
      <c r="G44" s="17" t="s">
        <v>2761</v>
      </c>
      <c r="H44" s="17" t="s">
        <v>1165</v>
      </c>
      <c r="I44" s="17">
        <v>1041</v>
      </c>
      <c r="J44" s="17" t="str">
        <f>I44&amp;H44</f>
        <v>1041JLG AU Equity</v>
      </c>
      <c r="K44" s="10" t="s">
        <v>4773</v>
      </c>
      <c r="L44" s="11">
        <v>1.0791437800956158</v>
      </c>
      <c r="M44" s="11">
        <v>0.94685683680149169</v>
      </c>
      <c r="N44" s="11">
        <v>0.46967754446345705</v>
      </c>
      <c r="O44" s="11">
        <v>0.27357422675389953</v>
      </c>
      <c r="P44" s="12">
        <v>21.170521362417443</v>
      </c>
      <c r="Q44" s="12">
        <v>14.230284202919851</v>
      </c>
      <c r="R44" s="12">
        <v>13.809550480648767</v>
      </c>
      <c r="S44" s="13">
        <v>8.514920093183111</v>
      </c>
      <c r="T44" s="13">
        <v>9.1034033865288073</v>
      </c>
      <c r="U44" s="11">
        <v>-8.4160691389086856E-2</v>
      </c>
      <c r="V44" s="14">
        <v>-0.39041403363375798</v>
      </c>
      <c r="W44" s="11">
        <v>0.50182563063189223</v>
      </c>
      <c r="X44" s="15" t="e">
        <v>#N/A</v>
      </c>
      <c r="Y44" s="14">
        <v>35.717438726653789</v>
      </c>
      <c r="Z44" s="14">
        <v>27.135802923339526</v>
      </c>
      <c r="AA44" s="14">
        <v>100822000</v>
      </c>
      <c r="AB44" s="14">
        <v>348951000</v>
      </c>
      <c r="AC44" s="14">
        <v>2645000</v>
      </c>
      <c r="AD44" s="16">
        <v>140678000</v>
      </c>
      <c r="AE44" s="11">
        <v>1.8801802698360796E-2</v>
      </c>
      <c r="AF44" s="16">
        <v>1784.9983690199999</v>
      </c>
      <c r="AG44" s="16">
        <v>1775.2033690199999</v>
      </c>
      <c r="AH44" s="195">
        <v>15.325143901895782</v>
      </c>
      <c r="AI44" s="195">
        <v>18.754063291885437</v>
      </c>
      <c r="AJ44" s="195">
        <v>7.5614389371492425</v>
      </c>
      <c r="AK44" s="195">
        <v>35.948403680242691</v>
      </c>
      <c r="AL44" s="195">
        <v>4.7232408784094231</v>
      </c>
      <c r="AM44" s="17" t="s">
        <v>498</v>
      </c>
      <c r="AN44" s="17" t="s">
        <v>716</v>
      </c>
      <c r="AO44" s="17" t="s">
        <v>758</v>
      </c>
      <c r="AP44" s="17" t="s">
        <v>2136</v>
      </c>
      <c r="AQ44" s="11" t="e">
        <f>_xll.BDP($H44,$AQ$1, "CUST_TRR_START_DT=20030101","CUST_TRR_END_DT=20230630")*0.01</f>
        <v>#VALUE!</v>
      </c>
      <c r="AR44" s="11" t="e">
        <f>_xll.BDP($H44,$AQ$1, "CUST_TRR_START_DT=20130101","CUST_TRR_END_DT=20230630")*0.01</f>
        <v>#VALUE!</v>
      </c>
      <c r="AS44" s="11">
        <f>_xll.BDP($H44,$AQ$1, "CUST_TRR_START_DT=20180101","CUST_TRR_END_DT=20230630")*0.01</f>
        <v>0.3195248</v>
      </c>
      <c r="AT44" s="17" t="s">
        <v>3045</v>
      </c>
      <c r="AU44" s="17" t="s">
        <v>3045</v>
      </c>
      <c r="AV44" s="17" t="s">
        <v>3045</v>
      </c>
      <c r="AW44" s="195">
        <v>1.990274286860652</v>
      </c>
      <c r="AX44" s="195">
        <v>1.990274286860652</v>
      </c>
      <c r="AY44" s="195">
        <v>-2.738896935860717E-16</v>
      </c>
      <c r="AZ44" s="195">
        <v>1.9902742868606518</v>
      </c>
      <c r="BA44" s="195">
        <v>51.633010289032143</v>
      </c>
      <c r="BB44" s="195">
        <v>-7.1054273576010019E-15</v>
      </c>
      <c r="BC44" s="195">
        <v>51.633010289032136</v>
      </c>
      <c r="BD44" s="195">
        <v>24.187999999999999</v>
      </c>
      <c r="BE44" s="195">
        <v>1775.2033690199999</v>
      </c>
      <c r="BF44" s="17">
        <v>59.93</v>
      </c>
      <c r="BG44" s="17">
        <v>65.25</v>
      </c>
      <c r="BH44" s="17">
        <v>72.638000000000005</v>
      </c>
      <c r="BI44" s="17">
        <v>69.522999999999996</v>
      </c>
      <c r="BJ44" s="17">
        <v>80.257000000000005</v>
      </c>
      <c r="BK44" s="17">
        <v>95.097000000000008</v>
      </c>
      <c r="BL44" s="15">
        <v>3.3759512316092734E-2</v>
      </c>
      <c r="BM44" s="15">
        <v>3.6756352054481078E-2</v>
      </c>
      <c r="BN44" s="15">
        <v>4.0918128743806848E-2</v>
      </c>
      <c r="BO44" s="15">
        <v>3.9163400212776825E-2</v>
      </c>
      <c r="BP44" s="15">
        <v>4.5210031369141576E-2</v>
      </c>
      <c r="BQ44" s="15">
        <v>5.3569636955172216E-2</v>
      </c>
      <c r="BR44" s="15">
        <f>IF(IF(BN44&gt;BQ44,BN44,BQ44)=0,IF(BM44&gt;BP44,BM44,BP44),IF(BN44&gt;BQ44,BN44,BQ44))</f>
        <v>5.3569636955172216E-2</v>
      </c>
      <c r="BS44" s="17">
        <v>1</v>
      </c>
      <c r="CI44" s="11">
        <f>IF(ISNUMBER(L44),L44,M44)</f>
        <v>1.0791437800956158</v>
      </c>
      <c r="CJ44" s="17">
        <f>IF(AND(M44&lt;0,AA44&gt;0),1,0)</f>
        <v>0</v>
      </c>
      <c r="CK44" s="17">
        <f>IF(AND(CJ44=0,CI44&lt;0.1,CI44&gt;0),1,0)</f>
        <v>0</v>
      </c>
      <c r="CL44" s="17">
        <f>IF(AND(CK44=0,CI44&lt;0.2,CI44&gt;0.1),1,0)</f>
        <v>0</v>
      </c>
      <c r="CM44" s="17">
        <f>IF(AND(CL44=0,CI44&lt;0.3,CI44&gt;0.2),1,0)</f>
        <v>0</v>
      </c>
      <c r="CN44" s="17">
        <f>IF(AND(CM44=0,CI44&lt;0.4,CI44&gt;0.3),1,0)</f>
        <v>0</v>
      </c>
      <c r="CO44" s="17">
        <f>IF(AND(CN44=0,CI44&lt;0.5,CI44&gt;0.4),1,0)</f>
        <v>0</v>
      </c>
      <c r="CP44" s="17">
        <f>IF(AND(CJ44=0,CK44=0,CL44=0,CM44=0,CN44=0,CO44=0),1,0)</f>
        <v>1</v>
      </c>
      <c r="CR44" s="17" t="str">
        <f>_xll.BDP($H44,CR$1)</f>
        <v>#N/A Field Not Applicable</v>
      </c>
      <c r="CS44" s="17" t="str">
        <f>_xll.BDP($H44,CS$1)</f>
        <v>#N/A N/A</v>
      </c>
      <c r="CT44" s="196" t="str">
        <f>_xll.BDP($H44,CT$1)</f>
        <v>#N/A N/A</v>
      </c>
      <c r="CU44" s="13" t="str">
        <f>_xll.BDP($H44,CU$1)</f>
        <v>#N/A N/A</v>
      </c>
      <c r="CV44" s="13">
        <f>_xll.BDP($H44,CV$1)</f>
        <v>18.947841869167672</v>
      </c>
      <c r="CW44" s="13">
        <f>_xll.BDP($H44,CW$1)</f>
        <v>0.29008289494745154</v>
      </c>
    </row>
    <row r="45" spans="1:101" s="17" customFormat="1" hidden="1" x14ac:dyDescent="0.3">
      <c r="A45" s="17" t="str">
        <f>B45&amp;C45</f>
        <v>2A</v>
      </c>
      <c r="B45" s="17">
        <v>2</v>
      </c>
      <c r="C45" s="17" t="s">
        <v>2999</v>
      </c>
      <c r="D45" s="17">
        <v>1</v>
      </c>
      <c r="E45" s="17">
        <v>1</v>
      </c>
      <c r="F45" s="19">
        <v>0.2</v>
      </c>
      <c r="G45" s="17" t="s">
        <v>2681</v>
      </c>
      <c r="H45" s="17" t="s">
        <v>1168</v>
      </c>
      <c r="I45" s="17">
        <v>1042</v>
      </c>
      <c r="J45" s="17" t="str">
        <f>I45&amp;H45</f>
        <v>1042REA AU Equity</v>
      </c>
      <c r="K45" s="10" t="s">
        <v>4774</v>
      </c>
      <c r="L45" s="11">
        <v>0.64858977696812725</v>
      </c>
      <c r="M45" s="11">
        <v>0.53420615895260926</v>
      </c>
      <c r="N45" s="11">
        <v>0.37777141789626834</v>
      </c>
      <c r="O45" s="11">
        <v>0.34895205974463983</v>
      </c>
      <c r="P45" s="12">
        <v>28.334510450181799</v>
      </c>
      <c r="Q45" s="12">
        <v>19.042514626979269</v>
      </c>
      <c r="R45" s="12">
        <v>25.722334585379947</v>
      </c>
      <c r="S45" s="13">
        <v>58.862379374377781</v>
      </c>
      <c r="T45" s="13">
        <v>56.727518593644341</v>
      </c>
      <c r="U45" s="11">
        <v>6.992393212404914E-2</v>
      </c>
      <c r="V45" s="14">
        <v>0.22639722134512152</v>
      </c>
      <c r="W45" s="11">
        <v>0.57755272976471483</v>
      </c>
      <c r="X45" s="15">
        <v>4.8859126984126984E-2</v>
      </c>
      <c r="Y45" s="14">
        <v>8.4438888284545097</v>
      </c>
      <c r="Z45" s="14">
        <v>7.0437202435495561</v>
      </c>
      <c r="AA45" s="14">
        <v>1084600000</v>
      </c>
      <c r="AB45" s="14">
        <v>1660400000</v>
      </c>
      <c r="AC45" s="14">
        <v>10300000</v>
      </c>
      <c r="AD45" s="16">
        <v>472700000</v>
      </c>
      <c r="AE45" s="11">
        <v>2.1789718637613708E-2</v>
      </c>
      <c r="AF45" s="16">
        <v>20900.943729399994</v>
      </c>
      <c r="AG45" s="16">
        <v>21094.543729399993</v>
      </c>
      <c r="AH45" s="195">
        <v>31.428104483611435</v>
      </c>
      <c r="AI45" s="195">
        <v>36.407565981014834</v>
      </c>
      <c r="AJ45" s="195">
        <v>2.2253819090820075</v>
      </c>
      <c r="AK45" s="195">
        <v>58.700404538647909</v>
      </c>
      <c r="AL45" s="195">
        <v>14.251251293943543</v>
      </c>
      <c r="AM45" s="17" t="s">
        <v>502</v>
      </c>
      <c r="AN45" s="17" t="s">
        <v>1016</v>
      </c>
      <c r="AO45" s="17" t="s">
        <v>1017</v>
      </c>
      <c r="AP45" s="17" t="s">
        <v>2136</v>
      </c>
      <c r="AQ45" s="11">
        <f>_xll.BDP($H45,$AQ$1, "CUST_TRR_START_DT=20030101","CUST_TRR_END_DT=20230630")*0.01</f>
        <v>0.38065470000000001</v>
      </c>
      <c r="AR45" s="11">
        <f>_xll.BDP($H45,$AQ$1, "CUST_TRR_START_DT=20130101","CUST_TRR_END_DT=20230630")*0.01</f>
        <v>0.24065370000000003</v>
      </c>
      <c r="AS45" s="11">
        <f>_xll.BDP($H45,$AQ$1, "CUST_TRR_START_DT=20180101","CUST_TRR_END_DT=20230630")*0.01</f>
        <v>0.13905900000000002</v>
      </c>
      <c r="AT45" s="17" t="s">
        <v>3046</v>
      </c>
      <c r="AU45" s="17" t="s">
        <v>3046</v>
      </c>
      <c r="AV45" s="17" t="s">
        <v>3046</v>
      </c>
      <c r="AW45" s="195">
        <v>1.4267656504731112</v>
      </c>
      <c r="AX45" s="195">
        <v>1.4267656504731112</v>
      </c>
      <c r="AY45" s="195">
        <v>0</v>
      </c>
      <c r="AZ45" s="195">
        <v>1.4267656504731112</v>
      </c>
      <c r="BA45" s="195">
        <v>55.784130376703175</v>
      </c>
      <c r="BB45" s="195">
        <v>0</v>
      </c>
      <c r="BC45" s="195" t="s">
        <v>3021</v>
      </c>
      <c r="BD45" s="195" t="s">
        <v>3021</v>
      </c>
      <c r="BE45" s="195">
        <v>20900.943729399994</v>
      </c>
      <c r="BF45" s="17">
        <v>460.92900000000003</v>
      </c>
      <c r="BG45" s="17">
        <v>544.5</v>
      </c>
      <c r="BH45" s="17">
        <v>640.75</v>
      </c>
      <c r="BI45" s="17">
        <v>461.017</v>
      </c>
      <c r="BJ45" s="17">
        <v>514.08600000000001</v>
      </c>
      <c r="BK45" s="17">
        <v>607.89499999999998</v>
      </c>
      <c r="BL45" s="15">
        <v>2.205302334514404E-2</v>
      </c>
      <c r="BM45" s="15">
        <v>2.605145523807556E-2</v>
      </c>
      <c r="BN45" s="15">
        <v>3.0656510456927299E-2</v>
      </c>
      <c r="BO45" s="15">
        <v>2.2057233681344133E-2</v>
      </c>
      <c r="BP45" s="15">
        <v>2.4596305633647956E-2</v>
      </c>
      <c r="BQ45" s="15">
        <v>2.908457186767666E-2</v>
      </c>
      <c r="BR45" s="15">
        <f>IF(IF(BN45&gt;BQ45,BN45,BQ45)=0,IF(BM45&gt;BP45,BM45,BP45),IF(BN45&gt;BQ45,BN45,BQ45))</f>
        <v>3.0656510456927299E-2</v>
      </c>
      <c r="BS45" s="17">
        <v>0</v>
      </c>
      <c r="BT45" s="17">
        <v>1</v>
      </c>
      <c r="CI45" s="11">
        <f>IF(ISNUMBER(L45),L45,M45)</f>
        <v>0.64858977696812725</v>
      </c>
      <c r="CJ45" s="17">
        <f>IF(AND(M45&lt;0,AA45&gt;0),1,0)</f>
        <v>0</v>
      </c>
      <c r="CK45" s="17">
        <f>IF(AND(CJ45=0,CI45&lt;0.1,CI45&gt;0),1,0)</f>
        <v>0</v>
      </c>
      <c r="CL45" s="17">
        <f>IF(AND(CK45=0,CI45&lt;0.2,CI45&gt;0.1),1,0)</f>
        <v>0</v>
      </c>
      <c r="CM45" s="17">
        <f>IF(AND(CL45=0,CI45&lt;0.3,CI45&gt;0.2),1,0)</f>
        <v>0</v>
      </c>
      <c r="CN45" s="17">
        <f>IF(AND(CM45=0,CI45&lt;0.4,CI45&gt;0.3),1,0)</f>
        <v>0</v>
      </c>
      <c r="CO45" s="17">
        <f>IF(AND(CN45=0,CI45&lt;0.5,CI45&gt;0.4),1,0)</f>
        <v>0</v>
      </c>
      <c r="CP45" s="17">
        <f>IF(AND(CJ45=0,CK45=0,CL45=0,CM45=0,CN45=0,CO45=0),1,0)</f>
        <v>1</v>
      </c>
      <c r="CR45" s="17" t="str">
        <f>_xll.BDP($H45,CR$1)</f>
        <v>Owen J Wilson</v>
      </c>
      <c r="CS45" s="17" t="str">
        <f>_xll.BDP($H45,CS$1)</f>
        <v>No</v>
      </c>
      <c r="CT45" s="196">
        <f>_xll.BDP($H45,CT$1)</f>
        <v>0</v>
      </c>
      <c r="CU45" s="13">
        <f>_xll.BDP($H45,CU$1)</f>
        <v>4.75</v>
      </c>
      <c r="CV45" s="13">
        <f>_xll.BDP($H45,CV$1)</f>
        <v>3.6797631194121577E-2</v>
      </c>
      <c r="CW45" s="13">
        <f>_xll.BDP($H45,CW$1)</f>
        <v>25.94492370663972</v>
      </c>
    </row>
    <row r="46" spans="1:101" s="17" customFormat="1" hidden="1" x14ac:dyDescent="0.3">
      <c r="A46" s="17" t="str">
        <f>B46&amp;C46</f>
        <v>2A</v>
      </c>
      <c r="B46" s="17">
        <v>2</v>
      </c>
      <c r="C46" s="17" t="s">
        <v>2999</v>
      </c>
      <c r="D46" s="17">
        <v>1</v>
      </c>
      <c r="E46" s="17">
        <v>1</v>
      </c>
      <c r="F46" s="19">
        <v>0.18</v>
      </c>
      <c r="H46" s="17" t="s">
        <v>46</v>
      </c>
      <c r="I46" s="17">
        <v>1043</v>
      </c>
      <c r="J46" s="17" t="str">
        <f>I46&amp;H46</f>
        <v>1043FDS US Equity</v>
      </c>
      <c r="K46" s="10" t="s">
        <v>650</v>
      </c>
      <c r="L46" s="11">
        <v>1.5275147911078946</v>
      </c>
      <c r="M46" s="11">
        <v>0.31031830884609818</v>
      </c>
      <c r="N46" s="11">
        <v>0.40743026367114055</v>
      </c>
      <c r="O46" s="11">
        <v>0.21091343141810337</v>
      </c>
      <c r="P46" s="12">
        <v>17.878172341322678</v>
      </c>
      <c r="Q46" s="12">
        <v>15.297852687755245</v>
      </c>
      <c r="R46" s="12">
        <v>34.56267633332255</v>
      </c>
      <c r="S46" s="13">
        <v>37.292092955041667</v>
      </c>
      <c r="T46" s="13">
        <v>41.294067114559844</v>
      </c>
      <c r="U46" s="11">
        <v>0.45950656354576036</v>
      </c>
      <c r="V46" s="14">
        <v>1.769267795060754</v>
      </c>
      <c r="W46" s="11">
        <v>0.41742635527062888</v>
      </c>
      <c r="X46" s="15">
        <v>3.0886295545261989E-2</v>
      </c>
      <c r="Y46" s="14">
        <v>9.1118136315428053</v>
      </c>
      <c r="Z46" s="14">
        <v>14.852239016723857</v>
      </c>
      <c r="AA46" s="14">
        <v>2049298999.9999995</v>
      </c>
      <c r="AB46" s="14">
        <v>3015146999.9999995</v>
      </c>
      <c r="AC46" s="14">
        <v>59793000</v>
      </c>
      <c r="AD46" s="16">
        <v>641256000</v>
      </c>
      <c r="AE46" s="11">
        <v>9.3243571989969687E-2</v>
      </c>
      <c r="AF46" s="16">
        <v>16313.998184100003</v>
      </c>
      <c r="AG46" s="16">
        <v>17699.754184100002</v>
      </c>
      <c r="AH46" s="195">
        <v>22.169724983998751</v>
      </c>
      <c r="AI46" s="195">
        <v>26.384600110924715</v>
      </c>
      <c r="AJ46" s="195">
        <v>3.4204618033119893</v>
      </c>
      <c r="AK46" s="195">
        <v>32.510705904100782</v>
      </c>
      <c r="AL46" s="195">
        <v>9.7909420537983483</v>
      </c>
      <c r="AM46" s="17" t="s">
        <v>543</v>
      </c>
      <c r="AN46" s="17" t="s">
        <v>544</v>
      </c>
      <c r="AO46" s="17" t="s">
        <v>545</v>
      </c>
      <c r="AP46" s="17" t="s">
        <v>574</v>
      </c>
      <c r="AQ46" s="11">
        <f>_xll.BDP($H46,$AQ$1, "CUST_TRR_START_DT=20030101","CUST_TRR_END_DT=20230630")*0.01</f>
        <v>0.1725641</v>
      </c>
      <c r="AR46" s="11">
        <f>_xll.BDP($H46,$AQ$1, "CUST_TRR_START_DT=20130101","CUST_TRR_END_DT=20230630")*0.01</f>
        <v>0.16795670000000001</v>
      </c>
      <c r="AS46" s="11">
        <f>_xll.BDP($H46,$AQ$1, "CUST_TRR_START_DT=20180101","CUST_TRR_END_DT=20230630")*0.01</f>
        <v>0.15362780000000001</v>
      </c>
      <c r="AT46" s="17" t="s">
        <v>3039</v>
      </c>
      <c r="AU46" s="17" t="s">
        <v>3047</v>
      </c>
      <c r="AV46" s="17" t="s">
        <v>3039</v>
      </c>
      <c r="AW46" s="195">
        <v>0.91659458841956298</v>
      </c>
      <c r="AX46" s="195">
        <v>0.91659458841956298</v>
      </c>
      <c r="AY46" s="195">
        <v>-0.43287132451105081</v>
      </c>
      <c r="AZ46" s="195">
        <v>0.48372326390851217</v>
      </c>
      <c r="BA46" s="195">
        <v>24.721893235763062</v>
      </c>
      <c r="BB46" s="195">
        <v>-11.675171122095994</v>
      </c>
      <c r="BC46" s="195">
        <v>13.046722113667068</v>
      </c>
      <c r="BD46" s="195">
        <v>68.444132289999999</v>
      </c>
      <c r="BE46" s="195">
        <v>16313.998184100003</v>
      </c>
      <c r="BF46" s="17">
        <v>587.35300000000007</v>
      </c>
      <c r="BG46" s="17">
        <v>635.36800000000005</v>
      </c>
      <c r="BH46" s="17">
        <v>695</v>
      </c>
      <c r="BI46" s="17">
        <v>560.16399999999999</v>
      </c>
      <c r="BJ46" s="17">
        <v>653.34800000000007</v>
      </c>
      <c r="BK46" s="17">
        <v>722.61500000000001</v>
      </c>
      <c r="BL46" s="15">
        <v>3.6003007562698384E-2</v>
      </c>
      <c r="BM46" s="15">
        <v>3.8946185529139282E-2</v>
      </c>
      <c r="BN46" s="15">
        <v>4.2601451352211314E-2</v>
      </c>
      <c r="BO46" s="15">
        <v>3.4336402007568489E-2</v>
      </c>
      <c r="BP46" s="15">
        <v>4.0048306529589295E-2</v>
      </c>
      <c r="BQ46" s="15">
        <v>4.4294169451623282E-2</v>
      </c>
      <c r="BR46" s="15">
        <f>IF(IF(BN46&gt;BQ46,BN46,BQ46)=0,IF(BM46&gt;BP46,BM46,BP46),IF(BN46&gt;BQ46,BN46,BQ46))</f>
        <v>4.4294169451623282E-2</v>
      </c>
      <c r="BS46" s="17">
        <v>1</v>
      </c>
      <c r="CI46" s="11">
        <f>IF(ISNUMBER(L46),L46,M46)</f>
        <v>1.5275147911078946</v>
      </c>
      <c r="CJ46" s="17">
        <f>IF(AND(M46&lt;0,AA46&gt;0),1,0)</f>
        <v>0</v>
      </c>
      <c r="CK46" s="17">
        <f>IF(AND(CJ46=0,CI46&lt;0.1,CI46&gt;0),1,0)</f>
        <v>0</v>
      </c>
      <c r="CL46" s="17">
        <f>IF(AND(CK46=0,CI46&lt;0.2,CI46&gt;0.1),1,0)</f>
        <v>0</v>
      </c>
      <c r="CM46" s="17">
        <f>IF(AND(CL46=0,CI46&lt;0.3,CI46&gt;0.2),1,0)</f>
        <v>0</v>
      </c>
      <c r="CN46" s="17">
        <f>IF(AND(CM46=0,CI46&lt;0.4,CI46&gt;0.3),1,0)</f>
        <v>0</v>
      </c>
      <c r="CO46" s="17">
        <f>IF(AND(CN46=0,CI46&lt;0.5,CI46&gt;0.4),1,0)</f>
        <v>0</v>
      </c>
      <c r="CP46" s="17">
        <f>IF(AND(CJ46=0,CK46=0,CL46=0,CM46=0,CN46=0,CO46=0),1,0)</f>
        <v>1</v>
      </c>
      <c r="CR46" s="17" t="str">
        <f>_xll.BDP($H46,CR$1)</f>
        <v>F Philip Snow</v>
      </c>
      <c r="CS46" s="17" t="str">
        <f>_xll.BDP($H46,CS$1)</f>
        <v>No</v>
      </c>
      <c r="CT46" s="196">
        <f>_xll.BDP($H46,CT$1)</f>
        <v>2.1620700135827065E-2</v>
      </c>
      <c r="CU46" s="13">
        <f>_xll.BDP($H46,CU$1)</f>
        <v>8.25</v>
      </c>
      <c r="CV46" s="13">
        <f>_xll.BDP($H46,CV$1)</f>
        <v>0.11009921819272835</v>
      </c>
      <c r="CW46" s="13">
        <f>_xll.BDP($H46,CW$1)</f>
        <v>2.6972556806237558</v>
      </c>
    </row>
    <row r="47" spans="1:101" s="17" customFormat="1" hidden="1" x14ac:dyDescent="0.3">
      <c r="A47" s="17" t="str">
        <f>B47&amp;C47</f>
        <v>2A</v>
      </c>
      <c r="B47" s="17">
        <v>2</v>
      </c>
      <c r="C47" s="17" t="s">
        <v>2999</v>
      </c>
      <c r="D47" s="17">
        <v>1</v>
      </c>
      <c r="E47" s="17">
        <v>1</v>
      </c>
      <c r="F47" s="19">
        <v>0.2</v>
      </c>
      <c r="G47" s="17" t="s">
        <v>2292</v>
      </c>
      <c r="H47" s="17" t="s">
        <v>329</v>
      </c>
      <c r="I47" s="17">
        <v>1044</v>
      </c>
      <c r="J47" s="17" t="str">
        <f>I47&amp;H47</f>
        <v>1044TSCO US Equity</v>
      </c>
      <c r="K47" s="10" t="s">
        <v>1011</v>
      </c>
      <c r="L47" s="11">
        <v>0.26903681379352806</v>
      </c>
      <c r="M47" s="11">
        <v>0.24537256787480971</v>
      </c>
      <c r="N47" s="11">
        <v>0.25954406670232039</v>
      </c>
      <c r="O47" s="11">
        <v>0.2352018977184237</v>
      </c>
      <c r="P47" s="12">
        <v>22.533743821080055</v>
      </c>
      <c r="Q47" s="12">
        <v>17.506313799313482</v>
      </c>
      <c r="R47" s="12">
        <v>55.452323520583136</v>
      </c>
      <c r="S47" s="13">
        <v>14.686105842839956</v>
      </c>
      <c r="T47" s="13">
        <v>15.589722766036099</v>
      </c>
      <c r="U47" s="11">
        <v>0.48186934695151068</v>
      </c>
      <c r="V47" s="14">
        <v>2.2820236179889162</v>
      </c>
      <c r="W47" s="11">
        <v>0.23106309068604577</v>
      </c>
      <c r="X47" s="15">
        <v>8.5652883894821816E-3</v>
      </c>
      <c r="Y47" s="14">
        <v>14.478520575488702</v>
      </c>
      <c r="Z47" s="14">
        <v>21.058327510759469</v>
      </c>
      <c r="AA47" s="14">
        <v>5856812000</v>
      </c>
      <c r="AB47" s="14">
        <v>6110074000</v>
      </c>
      <c r="AC47" s="14">
        <v>59215000</v>
      </c>
      <c r="AD47" s="16">
        <v>1513695000</v>
      </c>
      <c r="AE47" s="11">
        <v>3.9119505580714739E-2</v>
      </c>
      <c r="AF47" s="16">
        <v>23158.66662512</v>
      </c>
      <c r="AG47" s="16">
        <v>27382.605625119999</v>
      </c>
      <c r="AH47" s="195">
        <v>14.77966236981047</v>
      </c>
      <c r="AI47" s="195">
        <v>18.613011027479107</v>
      </c>
      <c r="AJ47" s="195">
        <v>2.8144777826743534</v>
      </c>
      <c r="AK47" s="195">
        <v>21.236213905259451</v>
      </c>
      <c r="AL47" s="195">
        <v>11.121329122468163</v>
      </c>
      <c r="AM47" s="17" t="s">
        <v>533</v>
      </c>
      <c r="AN47" s="17" t="s">
        <v>534</v>
      </c>
      <c r="AO47" s="17" t="s">
        <v>1012</v>
      </c>
      <c r="AP47" s="17" t="s">
        <v>574</v>
      </c>
      <c r="AQ47" s="11">
        <f>_xll.BDP($H47,$AQ$1, "CUST_TRR_START_DT=20030101","CUST_TRR_END_DT=20230630")*0.01</f>
        <v>0.2158804</v>
      </c>
      <c r="AR47" s="11">
        <f>_xll.BDP($H47,$AQ$1, "CUST_TRR_START_DT=20130101","CUST_TRR_END_DT=20230630")*0.01</f>
        <v>0.18078330000000001</v>
      </c>
      <c r="AS47" s="11">
        <f>_xll.BDP($H47,$AQ$1, "CUST_TRR_START_DT=20180101","CUST_TRR_END_DT=20230630")*0.01</f>
        <v>0.2359723</v>
      </c>
      <c r="AT47" s="17" t="s">
        <v>3697</v>
      </c>
      <c r="AU47" s="17" t="s">
        <v>3048</v>
      </c>
      <c r="AV47" s="17" t="s">
        <v>3048</v>
      </c>
      <c r="AW47" s="195">
        <v>1.9357263134556859</v>
      </c>
      <c r="AX47" s="195">
        <v>1.9357263134556859</v>
      </c>
      <c r="AY47" s="195">
        <v>3.3218525706102411</v>
      </c>
      <c r="AZ47" s="195">
        <v>5.2575788840659268</v>
      </c>
      <c r="BA47" s="195">
        <v>37.574299339953313</v>
      </c>
      <c r="BB47" s="195">
        <v>64.480335873762456</v>
      </c>
      <c r="BC47" s="195">
        <v>102.05463521371577</v>
      </c>
      <c r="BD47" s="195">
        <v>1112.8209079599999</v>
      </c>
      <c r="BE47" s="195">
        <v>23158.66662512</v>
      </c>
      <c r="BF47" s="17">
        <v>1130.1000000000001</v>
      </c>
      <c r="BG47" s="17">
        <v>1208.2329999999999</v>
      </c>
      <c r="BH47" s="17">
        <v>1303.5910000000001</v>
      </c>
      <c r="BI47" s="17">
        <v>774.59199999999998</v>
      </c>
      <c r="BJ47" s="17">
        <v>847.72500000000002</v>
      </c>
      <c r="BK47" s="17">
        <v>1028.0630000000001</v>
      </c>
      <c r="BL47" s="15">
        <v>4.8798146209945902E-2</v>
      </c>
      <c r="BM47" s="15">
        <v>5.2171958755580526E-2</v>
      </c>
      <c r="BN47" s="15">
        <v>5.6289553327997156E-2</v>
      </c>
      <c r="BO47" s="15">
        <v>3.3447176063228397E-2</v>
      </c>
      <c r="BP47" s="15">
        <v>3.6605086714296423E-2</v>
      </c>
      <c r="BQ47" s="15">
        <v>4.43921498867672E-2</v>
      </c>
      <c r="BR47" s="15">
        <f>IF(IF(BN47&gt;BQ47,BN47,BQ47)=0,IF(BM47&gt;BP47,BM47,BP47),IF(BN47&gt;BQ47,BN47,BQ47))</f>
        <v>5.6289553327997156E-2</v>
      </c>
      <c r="BS47" s="17">
        <v>0</v>
      </c>
      <c r="BT47" s="17">
        <v>1</v>
      </c>
      <c r="CI47" s="11">
        <f>IF(ISNUMBER(L47),L47,M47)</f>
        <v>0.26903681379352806</v>
      </c>
      <c r="CJ47" s="17">
        <f>IF(AND(M47&lt;0,AA47&gt;0),1,0)</f>
        <v>0</v>
      </c>
      <c r="CK47" s="17">
        <f>IF(AND(CJ47=0,CI47&lt;0.1,CI47&gt;0),1,0)</f>
        <v>0</v>
      </c>
      <c r="CL47" s="17">
        <f>IF(AND(CK47=0,CI47&lt;0.2,CI47&gt;0.1),1,0)</f>
        <v>0</v>
      </c>
      <c r="CM47" s="17">
        <f>IF(AND(CL47=0,CI47&lt;0.3,CI47&gt;0.2),1,0)</f>
        <v>1</v>
      </c>
      <c r="CN47" s="17">
        <f>IF(AND(CM47=0,CI47&lt;0.4,CI47&gt;0.3),1,0)</f>
        <v>0</v>
      </c>
      <c r="CO47" s="17">
        <f>IF(AND(CN47=0,CI47&lt;0.5,CI47&gt;0.4),1,0)</f>
        <v>0</v>
      </c>
      <c r="CP47" s="17">
        <f>IF(AND(CJ47=0,CK47=0,CL47=0,CM47=0,CN47=0,CO47=0),1,0)</f>
        <v>0</v>
      </c>
      <c r="CR47" s="17" t="str">
        <f>_xll.BDP($H47,CR$1)</f>
        <v>Harry A Lawton III "Hal"</v>
      </c>
      <c r="CS47" s="17" t="str">
        <f>_xll.BDP($H47,CS$1)</f>
        <v>No</v>
      </c>
      <c r="CT47" s="196">
        <f>_xll.BDP($H47,CT$1)</f>
        <v>0</v>
      </c>
      <c r="CU47" s="13">
        <f>_xll.BDP($H47,CU$1)</f>
        <v>3.75</v>
      </c>
      <c r="CV47" s="13">
        <f>_xll.BDP($H47,CV$1)</f>
        <v>0.30444940762573308</v>
      </c>
      <c r="CW47" s="13">
        <f>_xll.BDP($H47,CW$1)</f>
        <v>-7.8696548030268056</v>
      </c>
    </row>
    <row r="48" spans="1:101" s="17" customFormat="1" hidden="1" x14ac:dyDescent="0.3">
      <c r="A48" s="17" t="str">
        <f>B48&amp;C48</f>
        <v>2A</v>
      </c>
      <c r="B48" s="17">
        <v>2</v>
      </c>
      <c r="C48" s="17" t="s">
        <v>2999</v>
      </c>
      <c r="D48" s="17">
        <v>2</v>
      </c>
      <c r="E48" s="17">
        <v>1</v>
      </c>
      <c r="F48" s="19">
        <v>0.15</v>
      </c>
      <c r="H48" s="17" t="s">
        <v>1455</v>
      </c>
      <c r="I48" s="17">
        <v>1045</v>
      </c>
      <c r="J48" s="17" t="str">
        <f>I48&amp;H48</f>
        <v>1045WKL NA Equity</v>
      </c>
      <c r="K48" s="10" t="s">
        <v>1456</v>
      </c>
      <c r="L48" s="11">
        <v>2.9574910057644295</v>
      </c>
      <c r="M48" s="11">
        <v>7.0162162162162165</v>
      </c>
      <c r="N48" s="11">
        <v>0.22380587240520528</v>
      </c>
      <c r="O48" s="11">
        <v>0.28346800611487222</v>
      </c>
      <c r="P48" s="12">
        <v>16.528410154057259</v>
      </c>
      <c r="Q48" s="12">
        <v>13.362583901472444</v>
      </c>
      <c r="R48" s="12">
        <v>24.896363851711477</v>
      </c>
      <c r="S48" s="13">
        <v>31.194209755963747</v>
      </c>
      <c r="T48" s="13">
        <v>32.349165596919129</v>
      </c>
      <c r="U48" s="11">
        <v>0.52164730728616682</v>
      </c>
      <c r="V48" s="14">
        <v>1.3868613138686132</v>
      </c>
      <c r="W48" s="11">
        <v>0.41036645757675799</v>
      </c>
      <c r="X48" s="15" t="e">
        <v>#N/A</v>
      </c>
      <c r="Y48" s="14">
        <v>5.8531093171774513</v>
      </c>
      <c r="Z48" s="14">
        <v>10.405763748140483</v>
      </c>
      <c r="AA48" s="14">
        <v>185000000</v>
      </c>
      <c r="AB48" s="14">
        <v>4579000000</v>
      </c>
      <c r="AC48" s="14">
        <v>30000000</v>
      </c>
      <c r="AD48" s="16">
        <v>1597000000</v>
      </c>
      <c r="AE48" s="11">
        <v>1.8785222291797118E-2</v>
      </c>
      <c r="AF48" s="16">
        <v>29188.22216985</v>
      </c>
      <c r="AG48" s="16">
        <v>31658.22216985</v>
      </c>
      <c r="AH48" s="195">
        <v>18.152650326748851</v>
      </c>
      <c r="AI48" s="195">
        <v>24.579365038703415</v>
      </c>
      <c r="AJ48" s="195">
        <v>4.3699881869878059</v>
      </c>
      <c r="AK48" s="195">
        <v>27.922773131621035</v>
      </c>
      <c r="AL48" s="195">
        <v>14.38366662576326</v>
      </c>
      <c r="AM48" s="17" t="s">
        <v>543</v>
      </c>
      <c r="AN48" s="17" t="s">
        <v>544</v>
      </c>
      <c r="AO48" s="17" t="s">
        <v>1457</v>
      </c>
      <c r="AP48" s="17" t="s">
        <v>1458</v>
      </c>
      <c r="AQ48" s="11">
        <f>_xll.BDP($H48,$AQ$1, "CUST_TRR_START_DT=20030101","CUST_TRR_END_DT=20230630")*0.01</f>
        <v>0.13459870000000002</v>
      </c>
      <c r="AR48" s="11">
        <f>_xll.BDP($H48,$AQ$1, "CUST_TRR_START_DT=20130101","CUST_TRR_END_DT=20230630")*0.01</f>
        <v>0.24073820000000001</v>
      </c>
      <c r="AS48" s="11">
        <f>_xll.BDP($H48,$AQ$1, "CUST_TRR_START_DT=20180101","CUST_TRR_END_DT=20230630")*0.01</f>
        <v>0.21808610000000003</v>
      </c>
      <c r="AT48" s="17" t="s">
        <v>3697</v>
      </c>
      <c r="AU48" s="17" t="s">
        <v>3021</v>
      </c>
      <c r="AV48" s="17" t="s">
        <v>3021</v>
      </c>
      <c r="AW48" s="195">
        <v>1.6190881773823111</v>
      </c>
      <c r="AX48" s="195">
        <v>1.6190881773823111</v>
      </c>
      <c r="AY48" s="195">
        <v>3.5965963110534753</v>
      </c>
      <c r="AZ48" s="195">
        <v>5.2156844884357865</v>
      </c>
      <c r="BA48" s="195">
        <v>44.937604564711336</v>
      </c>
      <c r="BB48" s="195">
        <v>99.823113442979036</v>
      </c>
      <c r="BC48" s="195">
        <v>144.76071800769037</v>
      </c>
      <c r="BD48" s="195">
        <v>1450.1723400000001</v>
      </c>
      <c r="BE48" s="195">
        <v>29188.22216985</v>
      </c>
      <c r="BF48" s="17">
        <v>1079.846</v>
      </c>
      <c r="BG48" s="17">
        <v>1150.462</v>
      </c>
      <c r="BH48" s="17">
        <v>1216.769</v>
      </c>
      <c r="BI48" s="17">
        <v>1147.816</v>
      </c>
      <c r="BJ48" s="17">
        <v>1183.6120000000001</v>
      </c>
      <c r="BK48" s="17">
        <v>1247.5409999999999</v>
      </c>
      <c r="BL48" s="15">
        <v>3.699594972644233E-2</v>
      </c>
      <c r="BM48" s="15">
        <v>3.941528172923018E-2</v>
      </c>
      <c r="BN48" s="15">
        <v>4.1686985693046512E-2</v>
      </c>
      <c r="BO48" s="15">
        <v>3.9324628725953638E-2</v>
      </c>
      <c r="BP48" s="15">
        <v>4.0551013799758354E-2</v>
      </c>
      <c r="BQ48" s="15">
        <v>4.2741246545966359E-2</v>
      </c>
      <c r="BR48" s="15">
        <f>IF(IF(BN48&gt;BQ48,BN48,BQ48)=0,IF(BM48&gt;BP48,BM48,BP48),IF(BN48&gt;BQ48,BN48,BQ48))</f>
        <v>4.2741246545966359E-2</v>
      </c>
      <c r="BS48" s="17">
        <v>1</v>
      </c>
      <c r="CI48" s="11">
        <f>IF(ISNUMBER(L48),L48,M48)</f>
        <v>2.9574910057644295</v>
      </c>
      <c r="CJ48" s="17">
        <f>IF(AND(M48&lt;0,AA48&gt;0),1,0)</f>
        <v>0</v>
      </c>
      <c r="CK48" s="17">
        <f>IF(AND(CJ48=0,CI48&lt;0.1,CI48&gt;0),1,0)</f>
        <v>0</v>
      </c>
      <c r="CL48" s="17">
        <f>IF(AND(CK48=0,CI48&lt;0.2,CI48&gt;0.1),1,0)</f>
        <v>0</v>
      </c>
      <c r="CM48" s="17">
        <f>IF(AND(CL48=0,CI48&lt;0.3,CI48&gt;0.2),1,0)</f>
        <v>0</v>
      </c>
      <c r="CN48" s="17">
        <f>IF(AND(CM48=0,CI48&lt;0.4,CI48&gt;0.3),1,0)</f>
        <v>0</v>
      </c>
      <c r="CO48" s="17">
        <f>IF(AND(CN48=0,CI48&lt;0.5,CI48&gt;0.4),1,0)</f>
        <v>0</v>
      </c>
      <c r="CP48" s="17">
        <f>IF(AND(CJ48=0,CK48=0,CL48=0,CM48=0,CN48=0,CO48=0),1,0)</f>
        <v>1</v>
      </c>
      <c r="CR48" s="17" t="str">
        <f>_xll.BDP($H48,CR$1)</f>
        <v>Nancy Mckinstry</v>
      </c>
      <c r="CS48" s="17" t="str">
        <f>_xll.BDP($H48,CS$1)</f>
        <v>No</v>
      </c>
      <c r="CT48" s="196">
        <f>_xll.BDP($H48,CT$1)</f>
        <v>0</v>
      </c>
      <c r="CU48" s="13">
        <f>_xll.BDP($H48,CU$1)</f>
        <v>20.08329963684082</v>
      </c>
      <c r="CV48" s="13">
        <f>_xll.BDP($H48,CV$1)</f>
        <v>4.2607282744545429E-2</v>
      </c>
      <c r="CW48" s="13">
        <f>_xll.BDP($H48,CW$1)</f>
        <v>0</v>
      </c>
    </row>
    <row r="49" spans="1:101" s="17" customFormat="1" hidden="1" x14ac:dyDescent="0.3">
      <c r="A49" s="17" t="str">
        <f>B49&amp;C49</f>
        <v>2A</v>
      </c>
      <c r="B49" s="17">
        <v>2</v>
      </c>
      <c r="C49" s="17" t="s">
        <v>2999</v>
      </c>
      <c r="D49" s="17">
        <v>2</v>
      </c>
      <c r="E49" s="17">
        <v>1</v>
      </c>
      <c r="F49" s="19">
        <v>0.25</v>
      </c>
      <c r="G49" s="17" t="s">
        <v>2754</v>
      </c>
      <c r="H49" s="17" t="s">
        <v>1637</v>
      </c>
      <c r="I49" s="17">
        <v>1046</v>
      </c>
      <c r="J49" s="17" t="str">
        <f>I49&amp;H49</f>
        <v>1046JDG LN Equity</v>
      </c>
      <c r="K49" s="10" t="s">
        <v>1638</v>
      </c>
      <c r="L49" s="11">
        <v>0.59327445354591635</v>
      </c>
      <c r="M49" s="11">
        <v>0.50270526815377314</v>
      </c>
      <c r="N49" s="11">
        <v>0.31837627088501225</v>
      </c>
      <c r="O49" s="11">
        <v>0.22638283320509534</v>
      </c>
      <c r="P49" s="12">
        <v>18.819862591704766</v>
      </c>
      <c r="Q49" s="12">
        <v>15.057540214757209</v>
      </c>
      <c r="R49" s="12">
        <v>25.641659966602759</v>
      </c>
      <c r="S49" s="13">
        <v>22.535305512936151</v>
      </c>
      <c r="T49" s="13">
        <v>28.404353049254471</v>
      </c>
      <c r="U49" s="11">
        <v>0.29117014387685985</v>
      </c>
      <c r="V49" s="14">
        <v>1.3421278347685868</v>
      </c>
      <c r="W49" s="11">
        <v>0.29311523411218221</v>
      </c>
      <c r="X49" s="15">
        <v>4.255496613618924E-2</v>
      </c>
      <c r="Y49" s="14">
        <v>10.037826268328121</v>
      </c>
      <c r="Z49" s="14">
        <v>24.457534306210604</v>
      </c>
      <c r="AA49" s="14">
        <v>42140000</v>
      </c>
      <c r="AB49" s="14">
        <v>93576000</v>
      </c>
      <c r="AC49" s="14">
        <v>658000</v>
      </c>
      <c r="AD49" s="16">
        <v>20219000</v>
      </c>
      <c r="AE49" s="11">
        <v>3.2543647064642169E-2</v>
      </c>
      <c r="AF49" s="16">
        <v>585.35572649999995</v>
      </c>
      <c r="AG49" s="16">
        <v>624.69372649999991</v>
      </c>
      <c r="AH49" s="195">
        <v>19.426972462370941</v>
      </c>
      <c r="AI49" s="195">
        <v>29.488941016805132</v>
      </c>
      <c r="AJ49" s="195">
        <v>2.4508168915097355</v>
      </c>
      <c r="AK49" s="195">
        <v>45.199806126029316</v>
      </c>
      <c r="AL49" s="195">
        <v>10.393497566281942</v>
      </c>
      <c r="AM49" s="17" t="s">
        <v>498</v>
      </c>
      <c r="AN49" s="17" t="s">
        <v>590</v>
      </c>
      <c r="AO49" s="17" t="s">
        <v>1639</v>
      </c>
      <c r="AP49" s="17" t="s">
        <v>1552</v>
      </c>
      <c r="AQ49" s="11">
        <f>_xll.BDP($H49,$AQ$1, "CUST_TRR_START_DT=20030101","CUST_TRR_END_DT=20230630")*0.01</f>
        <v>0.2698816</v>
      </c>
      <c r="AR49" s="11">
        <f>_xll.BDP($H49,$AQ$1, "CUST_TRR_START_DT=20130101","CUST_TRR_END_DT=20230630")*0.01</f>
        <v>0.258106</v>
      </c>
      <c r="AS49" s="11">
        <f>_xll.BDP($H49,$AQ$1, "CUST_TRR_START_DT=20180101","CUST_TRR_END_DT=20230630")*0.01</f>
        <v>0.33211419999999997</v>
      </c>
      <c r="AT49" s="17" t="s">
        <v>3709</v>
      </c>
      <c r="AU49" s="17" t="s">
        <v>3021</v>
      </c>
      <c r="AV49" s="17" t="s">
        <v>3709</v>
      </c>
      <c r="AW49" s="195">
        <v>0.9152542372881356</v>
      </c>
      <c r="AX49" s="195">
        <v>0.9152542372881356</v>
      </c>
      <c r="AY49" s="195">
        <v>-5.6055947425949965E-2</v>
      </c>
      <c r="AZ49" s="195">
        <v>0.8591982898621856</v>
      </c>
      <c r="BA49" s="195">
        <v>39.579136811720915</v>
      </c>
      <c r="BB49" s="195">
        <v>-2.4240761986047445</v>
      </c>
      <c r="BC49" s="195">
        <v>37.15506061311617</v>
      </c>
      <c r="BD49" s="195">
        <v>4.8434942599999999</v>
      </c>
      <c r="BE49" s="195">
        <v>585.35572649999995</v>
      </c>
      <c r="BF49" s="17">
        <v>15.9</v>
      </c>
      <c r="BG49" s="17">
        <v>20.650000000000002</v>
      </c>
      <c r="BH49" s="17">
        <v>23.8</v>
      </c>
      <c r="BI49" s="17">
        <v>23.1</v>
      </c>
      <c r="BJ49" s="17">
        <v>23.2</v>
      </c>
      <c r="BK49" s="17">
        <v>26.400000000000002</v>
      </c>
      <c r="BL49" s="15">
        <v>2.7162969934659043E-2</v>
      </c>
      <c r="BM49" s="15">
        <v>3.5277693657277315E-2</v>
      </c>
      <c r="BN49" s="15">
        <v>4.065903675753995E-2</v>
      </c>
      <c r="BO49" s="15">
        <v>3.9463182735259367E-2</v>
      </c>
      <c r="BP49" s="15">
        <v>3.9634019024156586E-2</v>
      </c>
      <c r="BQ49" s="15">
        <v>4.5100780268867845E-2</v>
      </c>
      <c r="BR49" s="15">
        <f>IF(IF(BN49&gt;BQ49,BN49,BQ49)=0,IF(BM49&gt;BP49,BM49,BP49),IF(BN49&gt;BQ49,BN49,BQ49))</f>
        <v>4.5100780268867845E-2</v>
      </c>
      <c r="BS49" s="17">
        <v>1</v>
      </c>
      <c r="CI49" s="11">
        <f>IF(ISNUMBER(L49),L49,M49)</f>
        <v>0.59327445354591635</v>
      </c>
      <c r="CJ49" s="17">
        <f>IF(AND(M49&lt;0,AA49&gt;0),1,0)</f>
        <v>0</v>
      </c>
      <c r="CK49" s="17">
        <f>IF(AND(CJ49=0,CI49&lt;0.1,CI49&gt;0),1,0)</f>
        <v>0</v>
      </c>
      <c r="CL49" s="17">
        <f>IF(AND(CK49=0,CI49&lt;0.2,CI49&gt;0.1),1,0)</f>
        <v>0</v>
      </c>
      <c r="CM49" s="17">
        <f>IF(AND(CL49=0,CI49&lt;0.3,CI49&gt;0.2),1,0)</f>
        <v>0</v>
      </c>
      <c r="CN49" s="17">
        <f>IF(AND(CM49=0,CI49&lt;0.4,CI49&gt;0.3),1,0)</f>
        <v>0</v>
      </c>
      <c r="CO49" s="17">
        <f>IF(AND(CN49=0,CI49&lt;0.5,CI49&gt;0.4),1,0)</f>
        <v>0</v>
      </c>
      <c r="CP49" s="17">
        <f>IF(AND(CJ49=0,CK49=0,CL49=0,CM49=0,CN49=0,CO49=0),1,0)</f>
        <v>1</v>
      </c>
      <c r="CR49" s="17" t="str">
        <f>_xll.BDP($H49,CR$1)</f>
        <v>David Elie Cicurel</v>
      </c>
      <c r="CS49" s="17" t="str">
        <f>_xll.BDP($H49,CS$1)</f>
        <v>No</v>
      </c>
      <c r="CT49" s="196">
        <f>_xll.BDP($H49,CT$1)</f>
        <v>0</v>
      </c>
      <c r="CU49" s="13">
        <f>_xll.BDP($H49,CU$1)</f>
        <v>14.41670036315918</v>
      </c>
      <c r="CV49" s="13">
        <f>_xll.BDP($H49,CV$1)</f>
        <v>13.59538143806186</v>
      </c>
      <c r="CW49" s="13">
        <f>_xll.BDP($H49,CW$1)</f>
        <v>0.15526341875791494</v>
      </c>
    </row>
    <row r="50" spans="1:101" s="17" customFormat="1" hidden="1" x14ac:dyDescent="0.3">
      <c r="A50" s="17" t="str">
        <f>B50&amp;C50</f>
        <v>2A</v>
      </c>
      <c r="B50" s="17">
        <v>2</v>
      </c>
      <c r="C50" s="17" t="s">
        <v>2999</v>
      </c>
      <c r="D50" s="17">
        <v>2</v>
      </c>
      <c r="E50" s="17">
        <v>2</v>
      </c>
      <c r="F50" s="19">
        <v>0.17</v>
      </c>
      <c r="G50" s="17" t="s">
        <v>5114</v>
      </c>
      <c r="H50" s="17" t="s">
        <v>1187</v>
      </c>
      <c r="I50" s="17">
        <v>1047</v>
      </c>
      <c r="J50" s="17" t="str">
        <f>I50&amp;H50</f>
        <v>1047SNL AU Equity</v>
      </c>
      <c r="K50" s="10" t="s">
        <v>4775</v>
      </c>
      <c r="L50" s="11">
        <v>0.27101908634832494</v>
      </c>
      <c r="M50" s="11">
        <v>0.33469504942373157</v>
      </c>
      <c r="N50" s="11">
        <v>0.27101908634832494</v>
      </c>
      <c r="O50" s="11">
        <v>0.33469504942373157</v>
      </c>
      <c r="P50" s="12">
        <v>34.92128731734676</v>
      </c>
      <c r="Q50" s="12">
        <v>24.637500331798311</v>
      </c>
      <c r="R50" s="12">
        <v>39.976370372531292</v>
      </c>
      <c r="S50" s="13">
        <v>16.21042693858778</v>
      </c>
      <c r="T50" s="13">
        <v>19.147915576487005</v>
      </c>
      <c r="U50" s="11">
        <v>0.2607064135065979</v>
      </c>
      <c r="V50" s="14">
        <v>0.91371704326574565</v>
      </c>
      <c r="W50" s="11">
        <v>0.45968289987649286</v>
      </c>
      <c r="X50" s="15">
        <v>9.8891566265060238E-3</v>
      </c>
      <c r="Y50" s="14">
        <v>17.798084953668237</v>
      </c>
      <c r="Z50" s="14">
        <v>27.040227813524844</v>
      </c>
      <c r="AA50" s="14">
        <v>121905000</v>
      </c>
      <c r="AB50" s="14">
        <v>121905000</v>
      </c>
      <c r="AC50" s="14">
        <v>0</v>
      </c>
      <c r="AD50" s="16">
        <v>19027000</v>
      </c>
      <c r="AE50" s="11">
        <v>0</v>
      </c>
      <c r="AF50" s="16">
        <v>623.74688422000008</v>
      </c>
      <c r="AG50" s="16">
        <v>667.86388421999993</v>
      </c>
      <c r="AH50" s="195">
        <v>13.827123335334671</v>
      </c>
      <c r="AI50" s="195">
        <v>16.368811652165384</v>
      </c>
      <c r="AJ50" s="195">
        <v>2.3756511454283231</v>
      </c>
      <c r="AK50" s="195">
        <v>22.490968743220623</v>
      </c>
      <c r="AL50" s="195">
        <v>8.0185490529552279</v>
      </c>
      <c r="AM50" s="17" t="s">
        <v>533</v>
      </c>
      <c r="AN50" s="17" t="s">
        <v>729</v>
      </c>
      <c r="AO50" s="17" t="s">
        <v>756</v>
      </c>
      <c r="AP50" s="17" t="s">
        <v>2136</v>
      </c>
      <c r="AQ50" s="11">
        <f>_xll.BDP($H50,$AQ$1, "CUST_TRR_START_DT=20030101","CUST_TRR_END_DT=20230630")*0.01</f>
        <v>0.34314860000000003</v>
      </c>
      <c r="AR50" s="11">
        <f>_xll.BDP($H50,$AQ$1, "CUST_TRR_START_DT=20130101","CUST_TRR_END_DT=20230630")*0.01</f>
        <v>0.3492923</v>
      </c>
      <c r="AS50" s="11">
        <f>_xll.BDP($H50,$AQ$1, "CUST_TRR_START_DT=20180101","CUST_TRR_END_DT=20230630")*0.01</f>
        <v>0.36772830000000001</v>
      </c>
      <c r="AT50" s="17" t="s">
        <v>3697</v>
      </c>
      <c r="AU50" s="17" t="s">
        <v>3021</v>
      </c>
      <c r="AV50" s="17" t="s">
        <v>3021</v>
      </c>
      <c r="AW50" s="195">
        <v>4.5683831075761097</v>
      </c>
      <c r="AX50" s="195">
        <v>4.5683831075761097</v>
      </c>
      <c r="AY50" s="195">
        <v>0</v>
      </c>
      <c r="AZ50" s="195">
        <v>4.5683831075761097</v>
      </c>
      <c r="BA50" s="195">
        <v>59.854994237698577</v>
      </c>
      <c r="BB50" s="195">
        <v>0</v>
      </c>
      <c r="BC50" s="195">
        <v>59.854994237698577</v>
      </c>
      <c r="BD50" s="195">
        <v>16.411999999999999</v>
      </c>
      <c r="BE50" s="195">
        <v>623.74688422000008</v>
      </c>
      <c r="BF50" s="17">
        <v>31</v>
      </c>
      <c r="BG50" s="17">
        <v>34.300000000000004</v>
      </c>
      <c r="BH50" s="17">
        <v>36.300000000000004</v>
      </c>
      <c r="BI50" s="17">
        <v>21.900000000000002</v>
      </c>
      <c r="BJ50" s="17">
        <v>31.1</v>
      </c>
      <c r="BK50" s="17" t="s">
        <v>3021</v>
      </c>
      <c r="BL50" s="15">
        <v>4.9699647059184462E-2</v>
      </c>
      <c r="BM50" s="15">
        <v>5.4990254649355724E-2</v>
      </c>
      <c r="BN50" s="15">
        <v>5.8196683491883748E-2</v>
      </c>
      <c r="BO50" s="15">
        <v>3.5110395825681935E-2</v>
      </c>
      <c r="BP50" s="15">
        <v>4.9859968501310865E-2</v>
      </c>
      <c r="BQ50" s="15">
        <v>0</v>
      </c>
      <c r="BR50" s="15">
        <f>IF(IF(BN50&gt;BQ50,BN50,BQ50)=0,IF(BM50&gt;BP50,BM50,BP50),IF(BN50&gt;BQ50,BN50,BQ50))</f>
        <v>5.8196683491883748E-2</v>
      </c>
      <c r="BS50" s="17">
        <v>0</v>
      </c>
      <c r="BT50" s="17">
        <v>1</v>
      </c>
      <c r="BU50" s="17">
        <v>1</v>
      </c>
      <c r="BV50" s="17">
        <v>0</v>
      </c>
      <c r="BW50" s="17">
        <v>0</v>
      </c>
      <c r="BX50" s="17">
        <v>1</v>
      </c>
      <c r="BY50" s="17">
        <v>1</v>
      </c>
      <c r="BZ50" s="17">
        <v>0</v>
      </c>
      <c r="CA50" s="17">
        <v>1</v>
      </c>
      <c r="CB50" s="17" t="s">
        <v>5116</v>
      </c>
      <c r="CC50" s="17">
        <v>3</v>
      </c>
      <c r="CD50" s="17">
        <v>1</v>
      </c>
      <c r="CE50" s="17">
        <v>1</v>
      </c>
      <c r="CF50" s="17">
        <v>1</v>
      </c>
      <c r="CG50" s="17">
        <v>0</v>
      </c>
      <c r="CH50" s="17">
        <v>1</v>
      </c>
      <c r="CI50" s="11">
        <f>IF(ISNUMBER(L50),L50,M50)</f>
        <v>0.27101908634832494</v>
      </c>
      <c r="CJ50" s="17">
        <f>IF(AND(M50&lt;0,AA50&gt;0),1,0)</f>
        <v>0</v>
      </c>
      <c r="CK50" s="17">
        <f>IF(AND(CJ50=0,CI50&lt;0.1,CI50&gt;0),1,0)</f>
        <v>0</v>
      </c>
      <c r="CL50" s="17">
        <f>IF(AND(CK50=0,CI50&lt;0.2,CI50&gt;0.1),1,0)</f>
        <v>0</v>
      </c>
      <c r="CM50" s="17">
        <f>IF(AND(CL50=0,CI50&lt;0.3,CI50&gt;0.2),1,0)</f>
        <v>1</v>
      </c>
      <c r="CN50" s="17">
        <f>IF(AND(CM50=0,CI50&lt;0.4,CI50&gt;0.3),1,0)</f>
        <v>0</v>
      </c>
      <c r="CO50" s="17">
        <f>IF(AND(CN50=0,CI50&lt;0.5,CI50&gt;0.4),1,0)</f>
        <v>0</v>
      </c>
      <c r="CP50" s="17">
        <f>IF(AND(CJ50=0,CK50=0,CL50=0,CM50=0,CN50=0,CO50=0),1,0)</f>
        <v>0</v>
      </c>
      <c r="CQ50" s="17" t="s">
        <v>5115</v>
      </c>
      <c r="CR50" s="17" t="str">
        <f>_xll.BDP($H50,CR$1)</f>
        <v>#N/A Field Not Applicable</v>
      </c>
      <c r="CS50" s="17" t="str">
        <f>_xll.BDP($H50,CS$1)</f>
        <v>#N/A N/A</v>
      </c>
      <c r="CT50" s="196" t="str">
        <f>_xll.BDP($H50,CT$1)</f>
        <v>#N/A N/A</v>
      </c>
      <c r="CU50" s="13" t="str">
        <f>_xll.BDP($H50,CU$1)</f>
        <v>#N/A N/A</v>
      </c>
      <c r="CV50" s="13">
        <f>_xll.BDP($H50,CV$1)</f>
        <v>12.878086661138308</v>
      </c>
      <c r="CW50" s="13">
        <f>_xll.BDP($H50,CW$1)</f>
        <v>-5.0034712551494129</v>
      </c>
    </row>
    <row r="51" spans="1:101" s="17" customFormat="1" hidden="1" x14ac:dyDescent="0.3">
      <c r="A51" s="17" t="str">
        <f>B51&amp;C51</f>
        <v>2A</v>
      </c>
      <c r="B51" s="17">
        <v>2</v>
      </c>
      <c r="C51" s="17" t="s">
        <v>2999</v>
      </c>
      <c r="D51" s="17">
        <v>2</v>
      </c>
      <c r="E51" s="17">
        <v>1</v>
      </c>
      <c r="F51" s="19">
        <v>0.2</v>
      </c>
      <c r="H51" s="17" t="s">
        <v>159</v>
      </c>
      <c r="I51" s="17">
        <v>1048</v>
      </c>
      <c r="J51" s="17" t="str">
        <f>I51&amp;H51</f>
        <v>1048ORLY US Equity</v>
      </c>
      <c r="K51" s="10" t="s">
        <v>805</v>
      </c>
      <c r="L51" s="11">
        <v>0.55367401453120579</v>
      </c>
      <c r="M51" s="11">
        <v>0.65783267464514317</v>
      </c>
      <c r="N51" s="11">
        <v>0.4589255641820203</v>
      </c>
      <c r="O51" s="11">
        <v>0.54960167941075522</v>
      </c>
      <c r="P51" s="12">
        <v>52.072306706520024</v>
      </c>
      <c r="Q51" s="12">
        <v>40.624216603561436</v>
      </c>
      <c r="R51" s="12" t="e">
        <v>#N/A</v>
      </c>
      <c r="S51" s="13">
        <v>25.06579849392331</v>
      </c>
      <c r="T51" s="13">
        <v>25.50287095086281</v>
      </c>
      <c r="U51" s="11">
        <v>0.57084978022124488</v>
      </c>
      <c r="V51" s="14">
        <v>1.8518495613577652</v>
      </c>
      <c r="W51" s="11">
        <v>-0.12258184931514587</v>
      </c>
      <c r="X51" s="15">
        <v>2.521561573295875E-2</v>
      </c>
      <c r="Y51" s="14">
        <v>10.493252184497607</v>
      </c>
      <c r="Z51" s="14">
        <v>19.758980777077404</v>
      </c>
      <c r="AA51" s="14">
        <v>4491250000.000001</v>
      </c>
      <c r="AB51" s="14">
        <v>5375695000.000001</v>
      </c>
      <c r="AC51" s="14">
        <v>28327000</v>
      </c>
      <c r="AD51" s="16">
        <v>3407646000</v>
      </c>
      <c r="AE51" s="11">
        <v>8.312776620576199E-3</v>
      </c>
      <c r="AF51" s="16">
        <v>56052.91231182</v>
      </c>
      <c r="AG51" s="16">
        <v>63119.744311820003</v>
      </c>
      <c r="AH51" s="195">
        <v>16.540406057036332</v>
      </c>
      <c r="AI51" s="195">
        <v>20.648765211210701</v>
      </c>
      <c r="AJ51" s="195">
        <v>4.5170846090101353</v>
      </c>
      <c r="AK51" s="195">
        <v>25.810488955956057</v>
      </c>
      <c r="AL51" s="195" t="s">
        <v>3021</v>
      </c>
      <c r="AM51" s="17" t="s">
        <v>533</v>
      </c>
      <c r="AN51" s="17" t="s">
        <v>534</v>
      </c>
      <c r="AO51" s="17" t="s">
        <v>776</v>
      </c>
      <c r="AP51" s="17" t="s">
        <v>574</v>
      </c>
      <c r="AQ51" s="11">
        <f>_xll.BDP($H51,$AQ$1, "CUST_TRR_START_DT=20030101","CUST_TRR_END_DT=20230630")*0.01</f>
        <v>0.23478100000000002</v>
      </c>
      <c r="AR51" s="11">
        <f>_xll.BDP($H51,$AQ$1, "CUST_TRR_START_DT=20130101","CUST_TRR_END_DT=20230630")*0.01</f>
        <v>0.25309700000000002</v>
      </c>
      <c r="AS51" s="11">
        <f>_xll.BDP($H51,$AQ$1, "CUST_TRR_START_DT=20180101","CUST_TRR_END_DT=20230630")*0.01</f>
        <v>0.28523300000000001</v>
      </c>
      <c r="AT51" s="17" t="s">
        <v>3697</v>
      </c>
      <c r="AU51" s="17" t="s">
        <v>3049</v>
      </c>
      <c r="AV51" s="17" t="s">
        <v>3049</v>
      </c>
      <c r="AW51" s="195" t="s">
        <v>3021</v>
      </c>
      <c r="AX51" s="195">
        <v>0</v>
      </c>
      <c r="AY51" s="195">
        <v>5.7139921333304322</v>
      </c>
      <c r="AZ51" s="195">
        <v>5.7139921333304322</v>
      </c>
      <c r="BA51" s="195">
        <v>0</v>
      </c>
      <c r="BB51" s="195">
        <v>147.41716337191909</v>
      </c>
      <c r="BC51" s="195">
        <v>147.41716337191909</v>
      </c>
      <c r="BD51" s="195">
        <v>3202.8590000000004</v>
      </c>
      <c r="BE51" s="195">
        <v>56052.91231182</v>
      </c>
      <c r="BF51" s="17">
        <v>2308.8890000000001</v>
      </c>
      <c r="BG51" s="17">
        <v>2461.741</v>
      </c>
      <c r="BH51" s="17">
        <v>2602.9470000000001</v>
      </c>
      <c r="BI51" s="17">
        <v>2116.7130000000002</v>
      </c>
      <c r="BJ51" s="17">
        <v>2188.0390000000002</v>
      </c>
      <c r="BK51" s="17">
        <v>2343.0990000000002</v>
      </c>
      <c r="BL51" s="15">
        <v>4.1191240646975616E-2</v>
      </c>
      <c r="BM51" s="15">
        <v>4.3918164078709028E-2</v>
      </c>
      <c r="BN51" s="15">
        <v>4.6437319536938866E-2</v>
      </c>
      <c r="BO51" s="15">
        <v>3.7762765799300747E-2</v>
      </c>
      <c r="BP51" s="15">
        <v>3.9035242055364246E-2</v>
      </c>
      <c r="BQ51" s="15">
        <v>4.1801556839106573E-2</v>
      </c>
      <c r="BR51" s="15">
        <f>IF(IF(BN51&gt;BQ51,BN51,BQ51)=0,IF(BM51&gt;BP51,BM51,BP51),IF(BN51&gt;BQ51,BN51,BQ51))</f>
        <v>4.6437319536938866E-2</v>
      </c>
      <c r="BS51" s="17">
        <v>0</v>
      </c>
      <c r="BT51" s="17">
        <v>1</v>
      </c>
      <c r="BU51" s="17">
        <v>0</v>
      </c>
      <c r="BV51" s="17">
        <v>0</v>
      </c>
      <c r="BW51" s="17">
        <v>0</v>
      </c>
      <c r="BX51" s="17">
        <v>0</v>
      </c>
      <c r="BY51" s="17">
        <v>1</v>
      </c>
      <c r="BZ51" s="17">
        <v>0</v>
      </c>
      <c r="CA51" s="17">
        <v>1</v>
      </c>
      <c r="CB51" s="17" t="s">
        <v>4350</v>
      </c>
      <c r="CC51" s="17">
        <v>1</v>
      </c>
      <c r="CD51" s="17">
        <v>1</v>
      </c>
      <c r="CE51" s="17">
        <v>1</v>
      </c>
      <c r="CF51" s="17">
        <v>1</v>
      </c>
      <c r="CG51" s="17">
        <v>0</v>
      </c>
      <c r="CH51" s="17">
        <v>1</v>
      </c>
      <c r="CI51" s="11">
        <f>IF(ISNUMBER(L51),L51,M51)</f>
        <v>0.55367401453120579</v>
      </c>
      <c r="CJ51" s="17">
        <f>IF(AND(M51&lt;0,AA51&gt;0),1,0)</f>
        <v>0</v>
      </c>
      <c r="CK51" s="17">
        <f>IF(AND(CJ51=0,CI51&lt;0.1,CI51&gt;0),1,0)</f>
        <v>0</v>
      </c>
      <c r="CL51" s="17">
        <f>IF(AND(CK51=0,CI51&lt;0.2,CI51&gt;0.1),1,0)</f>
        <v>0</v>
      </c>
      <c r="CM51" s="17">
        <f>IF(AND(CL51=0,CI51&lt;0.3,CI51&gt;0.2),1,0)</f>
        <v>0</v>
      </c>
      <c r="CN51" s="17">
        <f>IF(AND(CM51=0,CI51&lt;0.4,CI51&gt;0.3),1,0)</f>
        <v>0</v>
      </c>
      <c r="CO51" s="17">
        <f>IF(AND(CN51=0,CI51&lt;0.5,CI51&gt;0.4),1,0)</f>
        <v>0</v>
      </c>
      <c r="CP51" s="17">
        <f>IF(AND(CJ51=0,CK51=0,CL51=0,CM51=0,CN51=0,CO51=0),1,0)</f>
        <v>1</v>
      </c>
      <c r="CR51" s="17" t="str">
        <f>_xll.BDP($H51,CR$1)</f>
        <v>Gregory D Johnson "Greg"</v>
      </c>
      <c r="CS51" s="17" t="str">
        <f>_xll.BDP($H51,CS$1)</f>
        <v>No</v>
      </c>
      <c r="CT51" s="196">
        <f>_xll.BDP($H51,CT$1)</f>
        <v>9.5423003658652306E-3</v>
      </c>
      <c r="CU51" s="13">
        <f>_xll.BDP($H51,CU$1)</f>
        <v>5.4166698455810547</v>
      </c>
      <c r="CV51" s="13">
        <f>_xll.BDP($H51,CV$1)</f>
        <v>1.0129900690925107</v>
      </c>
      <c r="CW51" s="13">
        <f>_xll.BDP($H51,CW$1)</f>
        <v>-5.5453943377774477</v>
      </c>
    </row>
    <row r="52" spans="1:101" s="17" customFormat="1" hidden="1" x14ac:dyDescent="0.3">
      <c r="A52" s="17" t="str">
        <f>B52&amp;C52</f>
        <v>2A</v>
      </c>
      <c r="B52" s="17">
        <v>2</v>
      </c>
      <c r="C52" s="17" t="s">
        <v>2999</v>
      </c>
      <c r="D52" s="17">
        <v>2</v>
      </c>
      <c r="E52" s="17">
        <v>2</v>
      </c>
      <c r="F52" s="19">
        <v>0.2</v>
      </c>
      <c r="G52" s="17" t="s">
        <v>2606</v>
      </c>
      <c r="H52" s="17" t="s">
        <v>183</v>
      </c>
      <c r="I52" s="17">
        <v>1049</v>
      </c>
      <c r="J52" s="17" t="str">
        <f>I52&amp;H52</f>
        <v>1049ZTS US Equity</v>
      </c>
      <c r="K52" s="10" t="s">
        <v>836</v>
      </c>
      <c r="L52" s="11">
        <v>0.49649833630789503</v>
      </c>
      <c r="M52" s="11">
        <v>0.51167659848606861</v>
      </c>
      <c r="N52" s="11">
        <v>0.32635058298041875</v>
      </c>
      <c r="O52" s="11">
        <v>0.35477386934673366</v>
      </c>
      <c r="P52" s="12">
        <v>25.578965697370716</v>
      </c>
      <c r="Q52" s="12">
        <v>19.980175115096145</v>
      </c>
      <c r="R52" s="12">
        <v>48.082563824008687</v>
      </c>
      <c r="S52" s="13">
        <v>43.082352013769722</v>
      </c>
      <c r="T52" s="13">
        <v>45.705445544554458</v>
      </c>
      <c r="U52" s="11">
        <v>0.45564114182147714</v>
      </c>
      <c r="V52" s="14">
        <v>1.4731907412833285</v>
      </c>
      <c r="W52" s="11">
        <v>0.3360971707033239</v>
      </c>
      <c r="X52" s="15">
        <v>3.4988880652335061E-2</v>
      </c>
      <c r="Y52" s="14">
        <v>8.1344537875082796</v>
      </c>
      <c r="Z52" s="14">
        <v>15.860239294595679</v>
      </c>
      <c r="AA52" s="14">
        <v>6209000000</v>
      </c>
      <c r="AB52" s="14">
        <v>8955000000</v>
      </c>
      <c r="AC52" s="14">
        <v>57000000</v>
      </c>
      <c r="AD52" s="16">
        <v>1999000000</v>
      </c>
      <c r="AE52" s="11">
        <v>2.8514257128564282E-2</v>
      </c>
      <c r="AF52" s="16">
        <v>82972.122126249989</v>
      </c>
      <c r="AG52" s="16">
        <v>87996.122126249989</v>
      </c>
      <c r="AH52" s="195">
        <v>24.648773704831928</v>
      </c>
      <c r="AI52" s="195">
        <v>28.431703433360255</v>
      </c>
      <c r="AJ52" s="195">
        <v>1.5309775628205311</v>
      </c>
      <c r="AK52" s="195">
        <v>36.623368126718276</v>
      </c>
      <c r="AL52" s="195">
        <v>17.956822707675673</v>
      </c>
      <c r="AM52" s="17" t="s">
        <v>493</v>
      </c>
      <c r="AN52" s="17" t="s">
        <v>654</v>
      </c>
      <c r="AO52" s="17" t="s">
        <v>655</v>
      </c>
      <c r="AP52" s="17" t="s">
        <v>574</v>
      </c>
      <c r="AQ52" s="11" t="e">
        <f>_xll.BDP($H52,$AQ$1, "CUST_TRR_START_DT=20030101","CUST_TRR_END_DT=20230630")*0.01</f>
        <v>#VALUE!</v>
      </c>
      <c r="AR52" s="11">
        <f>_xll.BDP($H52,$AQ$1, "CUST_TRR_START_DT=20130101","CUST_TRR_END_DT=20230630")*0.01</f>
        <v>0.20564740000000001</v>
      </c>
      <c r="AS52" s="11">
        <f>_xll.BDP($H52,$AQ$1, "CUST_TRR_START_DT=20180101","CUST_TRR_END_DT=20230630")*0.01</f>
        <v>0.17937239999999999</v>
      </c>
      <c r="AT52" s="17" t="s">
        <v>3050</v>
      </c>
      <c r="AU52" s="17" t="s">
        <v>3050</v>
      </c>
      <c r="AV52" s="17" t="s">
        <v>3050</v>
      </c>
      <c r="AW52" s="195">
        <v>0.83277814790139915</v>
      </c>
      <c r="AX52" s="195">
        <v>0.83277814790139915</v>
      </c>
      <c r="AY52" s="195">
        <v>2.1889802022304727</v>
      </c>
      <c r="AZ52" s="195">
        <v>3.0217583501318721</v>
      </c>
      <c r="BA52" s="195">
        <v>27.279998270681567</v>
      </c>
      <c r="BB52" s="195">
        <v>71.706223658589295</v>
      </c>
      <c r="BC52" s="195">
        <v>98.986221929270869</v>
      </c>
      <c r="BD52" s="195">
        <v>2289.600806335</v>
      </c>
      <c r="BE52" s="195">
        <v>82972.122126249989</v>
      </c>
      <c r="BF52" s="17">
        <v>2517.6669999999999</v>
      </c>
      <c r="BG52" s="17">
        <v>2816.8330000000001</v>
      </c>
      <c r="BH52" s="17">
        <v>3132.444</v>
      </c>
      <c r="BI52" s="17">
        <v>1595.93</v>
      </c>
      <c r="BJ52" s="17">
        <v>2137.5929999999998</v>
      </c>
      <c r="BK52" s="17">
        <v>2342.8960000000002</v>
      </c>
      <c r="BL52" s="15">
        <v>3.0343529073164233E-2</v>
      </c>
      <c r="BM52" s="15">
        <v>3.394914976037277E-2</v>
      </c>
      <c r="BN52" s="15">
        <v>3.775296954841878E-2</v>
      </c>
      <c r="BO52" s="15">
        <v>1.9234532745488184E-2</v>
      </c>
      <c r="BP52" s="15">
        <v>2.5762785682972512E-2</v>
      </c>
      <c r="BQ52" s="15">
        <v>2.8237146886939454E-2</v>
      </c>
      <c r="BR52" s="15">
        <f>IF(IF(BN52&gt;BQ52,BN52,BQ52)=0,IF(BM52&gt;BP52,BM52,BP52),IF(BN52&gt;BQ52,BN52,BQ52))</f>
        <v>3.775296954841878E-2</v>
      </c>
      <c r="CI52" s="11">
        <f>IF(ISNUMBER(L52),L52,M52)</f>
        <v>0.49649833630789503</v>
      </c>
      <c r="CJ52" s="17">
        <f>IF(AND(M52&lt;0,AA52&gt;0),1,0)</f>
        <v>0</v>
      </c>
      <c r="CK52" s="17">
        <f>IF(AND(CJ52=0,CI52&lt;0.1,CI52&gt;0),1,0)</f>
        <v>0</v>
      </c>
      <c r="CL52" s="17">
        <f>IF(AND(CK52=0,CI52&lt;0.2,CI52&gt;0.1),1,0)</f>
        <v>0</v>
      </c>
      <c r="CM52" s="17">
        <f>IF(AND(CL52=0,CI52&lt;0.3,CI52&gt;0.2),1,0)</f>
        <v>0</v>
      </c>
      <c r="CN52" s="17">
        <f>IF(AND(CM52=0,CI52&lt;0.4,CI52&gt;0.3),1,0)</f>
        <v>0</v>
      </c>
      <c r="CO52" s="17">
        <f>IF(AND(CN52=0,CI52&lt;0.5,CI52&gt;0.4),1,0)</f>
        <v>1</v>
      </c>
      <c r="CP52" s="17">
        <f>IF(AND(CJ52=0,CK52=0,CL52=0,CM52=0,CN52=0,CO52=0),1,0)</f>
        <v>0</v>
      </c>
      <c r="CR52" s="17" t="str">
        <f>_xll.BDP($H52,CR$1)</f>
        <v>Kristin C Peck</v>
      </c>
      <c r="CS52" s="17" t="str">
        <f>_xll.BDP($H52,CS$1)</f>
        <v>No</v>
      </c>
      <c r="CT52" s="196">
        <f>_xll.BDP($H52,CT$1)</f>
        <v>1.2521199882030487E-2</v>
      </c>
      <c r="CU52" s="13">
        <f>_xll.BDP($H52,CU$1)</f>
        <v>3.75</v>
      </c>
      <c r="CV52" s="13">
        <f>_xll.BDP($H52,CV$1)</f>
        <v>6.8061722304786104E-2</v>
      </c>
      <c r="CW52" s="13">
        <f>_xll.BDP($H52,CW$1)</f>
        <v>-3.5581633477049213</v>
      </c>
    </row>
    <row r="53" spans="1:101" s="17" customFormat="1" hidden="1" x14ac:dyDescent="0.3">
      <c r="A53" s="17" t="str">
        <f>B53&amp;C53</f>
        <v>2A</v>
      </c>
      <c r="B53" s="17">
        <v>2</v>
      </c>
      <c r="C53" s="17" t="s">
        <v>2999</v>
      </c>
      <c r="D53" s="17">
        <v>3</v>
      </c>
      <c r="E53" s="17">
        <v>1</v>
      </c>
      <c r="F53" s="19">
        <v>0.4</v>
      </c>
      <c r="G53" s="17" t="s">
        <v>2922</v>
      </c>
      <c r="H53" s="17" t="s">
        <v>1163</v>
      </c>
      <c r="I53" s="17">
        <v>1050</v>
      </c>
      <c r="J53" s="17" t="str">
        <f>I53&amp;H53</f>
        <v>1050WTC AU Equity</v>
      </c>
      <c r="K53" s="10" t="s">
        <v>4776</v>
      </c>
      <c r="L53" s="11">
        <v>0.57655718765255837</v>
      </c>
      <c r="M53" s="11">
        <v>0.65944407966732321</v>
      </c>
      <c r="N53" s="11">
        <v>0.20483264216708014</v>
      </c>
      <c r="O53" s="11">
        <v>0.15005727376861397</v>
      </c>
      <c r="P53" s="12">
        <v>16.102126746587285</v>
      </c>
      <c r="Q53" s="12">
        <v>11.351731879155553</v>
      </c>
      <c r="R53" s="12">
        <v>13.222419540767049</v>
      </c>
      <c r="S53" s="13">
        <v>45.577550495556352</v>
      </c>
      <c r="T53" s="13">
        <v>47.649363369245847</v>
      </c>
      <c r="U53" s="11">
        <v>0.10238353196099673</v>
      </c>
      <c r="V53" s="14">
        <v>0.29219273383148664</v>
      </c>
      <c r="W53" s="11">
        <v>0.71259309410968175</v>
      </c>
      <c r="X53" s="15">
        <v>2.0670826833073322E-2</v>
      </c>
      <c r="Y53" s="14">
        <v>30.483388974599613</v>
      </c>
      <c r="Z53" s="14">
        <v>35.970139634582686</v>
      </c>
      <c r="AA53" s="14">
        <v>456900000</v>
      </c>
      <c r="AB53" s="14">
        <v>2007900000</v>
      </c>
      <c r="AC53" s="14">
        <v>48500000</v>
      </c>
      <c r="AD53" s="16">
        <v>383600000</v>
      </c>
      <c r="AE53" s="11">
        <v>0.12643378519290929</v>
      </c>
      <c r="AF53" s="16">
        <v>22455.003483659999</v>
      </c>
      <c r="AG53" s="16">
        <v>22568.40348366</v>
      </c>
      <c r="AH53" s="195">
        <v>57.986648210842752</v>
      </c>
      <c r="AI53" s="195">
        <v>74.903430081845329</v>
      </c>
      <c r="AJ53" s="195">
        <v>1.613017572420639</v>
      </c>
      <c r="AK53" s="195">
        <v>104.01857575727659</v>
      </c>
      <c r="AL53" s="195">
        <v>11.818407862832659</v>
      </c>
      <c r="AM53" s="17" t="s">
        <v>506</v>
      </c>
      <c r="AN53" s="17" t="s">
        <v>507</v>
      </c>
      <c r="AO53" s="17" t="s">
        <v>600</v>
      </c>
      <c r="AP53" s="17" t="s">
        <v>2136</v>
      </c>
      <c r="AQ53" s="11" t="e">
        <f>_xll.BDP($H53,$AQ$1, "CUST_TRR_START_DT=20030101","CUST_TRR_END_DT=20230630")*0.01</f>
        <v>#VALUE!</v>
      </c>
      <c r="AR53" s="11" t="e">
        <f>_xll.BDP($H53,$AQ$1, "CUST_TRR_START_DT=20130101","CUST_TRR_END_DT=20230630")*0.01</f>
        <v>#VALUE!</v>
      </c>
      <c r="AS53" s="11">
        <f>_xll.BDP($H53,$AQ$1, "CUST_TRR_START_DT=20180101","CUST_TRR_END_DT=20230630")*0.01</f>
        <v>0.37336720000000001</v>
      </c>
      <c r="AT53" s="17" t="s">
        <v>3051</v>
      </c>
      <c r="AU53" s="17" t="s">
        <v>3051</v>
      </c>
      <c r="AV53" s="17" t="s">
        <v>3051</v>
      </c>
      <c r="AW53" s="195">
        <v>0.31764897648460466</v>
      </c>
      <c r="AX53" s="195">
        <v>0.31764897648460466</v>
      </c>
      <c r="AY53" s="195">
        <v>0</v>
      </c>
      <c r="AZ53" s="195">
        <v>0.31764897648460466</v>
      </c>
      <c r="BA53" s="195">
        <v>23.391909035380351</v>
      </c>
      <c r="BB53" s="195">
        <v>0</v>
      </c>
      <c r="BC53" s="195" t="s">
        <v>3021</v>
      </c>
      <c r="BD53" s="195" t="s">
        <v>3021</v>
      </c>
      <c r="BE53" s="195">
        <v>22455.003483659999</v>
      </c>
      <c r="BF53" s="17">
        <v>265.077</v>
      </c>
      <c r="BG53" s="17">
        <v>375.30799999999999</v>
      </c>
      <c r="BH53" s="17">
        <v>493.16700000000003</v>
      </c>
      <c r="BI53" s="17">
        <v>221.93100000000001</v>
      </c>
      <c r="BJ53" s="17">
        <v>315.99200000000002</v>
      </c>
      <c r="BK53" s="17">
        <v>430.55599999999998</v>
      </c>
      <c r="BL53" s="15">
        <v>1.1804807787845172E-2</v>
      </c>
      <c r="BM53" s="15">
        <v>1.6713780528829717E-2</v>
      </c>
      <c r="BN53" s="15">
        <v>2.1962454842586267E-2</v>
      </c>
      <c r="BO53" s="15">
        <v>9.8833652001654865E-3</v>
      </c>
      <c r="BP53" s="15">
        <v>1.4072231172439598E-2</v>
      </c>
      <c r="BQ53" s="15">
        <v>1.9174167588675989E-2</v>
      </c>
      <c r="BR53" s="15">
        <f>IF(IF(BN53&gt;BQ53,BN53,BQ53)=0,IF(BM53&gt;BP53,BM53,BP53),IF(BN53&gt;BQ53,BN53,BQ53))</f>
        <v>2.1962454842586267E-2</v>
      </c>
      <c r="CI53" s="11">
        <f>IF(ISNUMBER(L53),L53,M53)</f>
        <v>0.57655718765255837</v>
      </c>
      <c r="CJ53" s="17">
        <f>IF(AND(M53&lt;0,AA53&gt;0),1,0)</f>
        <v>0</v>
      </c>
      <c r="CK53" s="17">
        <f>IF(AND(CJ53=0,CI53&lt;0.1,CI53&gt;0),1,0)</f>
        <v>0</v>
      </c>
      <c r="CL53" s="17">
        <f>IF(AND(CK53=0,CI53&lt;0.2,CI53&gt;0.1),1,0)</f>
        <v>0</v>
      </c>
      <c r="CM53" s="17">
        <f>IF(AND(CL53=0,CI53&lt;0.3,CI53&gt;0.2),1,0)</f>
        <v>0</v>
      </c>
      <c r="CN53" s="17">
        <f>IF(AND(CM53=0,CI53&lt;0.4,CI53&gt;0.3),1,0)</f>
        <v>0</v>
      </c>
      <c r="CO53" s="17">
        <f>IF(AND(CN53=0,CI53&lt;0.5,CI53&gt;0.4),1,0)</f>
        <v>0</v>
      </c>
      <c r="CP53" s="17">
        <f>IF(AND(CJ53=0,CK53=0,CL53=0,CM53=0,CN53=0,CO53=0),1,0)</f>
        <v>1</v>
      </c>
      <c r="CR53" s="17" t="str">
        <f>_xll.BDP($H53,CR$1)</f>
        <v>Richard John White</v>
      </c>
      <c r="CS53" s="17" t="str">
        <f>_xll.BDP($H53,CS$1)</f>
        <v>Yes</v>
      </c>
      <c r="CT53" s="196">
        <f>_xll.BDP($H53,CT$1)</f>
        <v>0</v>
      </c>
      <c r="CU53" s="13">
        <f>_xll.BDP($H53,CU$1)</f>
        <v>29.75</v>
      </c>
      <c r="CV53" s="13">
        <f>_xll.BDP($H53,CV$1)</f>
        <v>1.4700898865602769E-2</v>
      </c>
      <c r="CW53" s="13">
        <f>_xll.BDP($H53,CW$1)</f>
        <v>-60.651651241144734</v>
      </c>
    </row>
    <row r="54" spans="1:101" s="17" customFormat="1" hidden="1" x14ac:dyDescent="0.3">
      <c r="A54" s="17" t="str">
        <f>B54&amp;C54</f>
        <v>2A</v>
      </c>
      <c r="B54" s="17">
        <v>2</v>
      </c>
      <c r="C54" s="17" t="s">
        <v>2999</v>
      </c>
      <c r="D54" s="17">
        <v>3</v>
      </c>
      <c r="E54" s="17">
        <v>2</v>
      </c>
      <c r="F54" s="19">
        <v>0.25</v>
      </c>
      <c r="H54" s="17" t="s">
        <v>132</v>
      </c>
      <c r="I54" s="17">
        <v>1051</v>
      </c>
      <c r="J54" s="17" t="str">
        <f>I54&amp;H54</f>
        <v>1051EPAM US Equity</v>
      </c>
      <c r="K54" s="10" t="s">
        <v>772</v>
      </c>
      <c r="L54" s="11">
        <v>0.63153562942788477</v>
      </c>
      <c r="M54" s="11">
        <v>0.70173131593193161</v>
      </c>
      <c r="N54" s="11">
        <v>0.42755372304552902</v>
      </c>
      <c r="O54" s="11">
        <v>0.44648699634870642</v>
      </c>
      <c r="P54" s="12">
        <v>20.264926721607967</v>
      </c>
      <c r="Q54" s="12">
        <v>16.142567599190428</v>
      </c>
      <c r="R54" s="12">
        <v>18.127703218663225</v>
      </c>
      <c r="S54" s="13">
        <v>17.708998046313084</v>
      </c>
      <c r="T54" s="13">
        <v>16.446335086672782</v>
      </c>
      <c r="U54" s="11">
        <v>-0.46848990000022478</v>
      </c>
      <c r="V54" s="14">
        <v>-2.2492722539220051</v>
      </c>
      <c r="W54" s="11">
        <v>0.7971620762357351</v>
      </c>
      <c r="X54" s="15" t="e">
        <v>#N/A</v>
      </c>
      <c r="Y54" s="14">
        <v>24.660349621928525</v>
      </c>
      <c r="Z54" s="14">
        <v>32.186629564084846</v>
      </c>
      <c r="AA54" s="14">
        <v>925481000</v>
      </c>
      <c r="AB54" s="14">
        <v>1454553000</v>
      </c>
      <c r="AC54" s="14">
        <v>167028000</v>
      </c>
      <c r="AD54" s="16">
        <v>614823000</v>
      </c>
      <c r="AE54" s="11">
        <v>0.27166843140220842</v>
      </c>
      <c r="AF54" s="16">
        <v>15281.9379365</v>
      </c>
      <c r="AG54" s="16">
        <v>13615.063936500001</v>
      </c>
      <c r="AH54" s="195">
        <v>17.796724759879325</v>
      </c>
      <c r="AI54" s="195">
        <v>21.302728796334979</v>
      </c>
      <c r="AJ54" s="195">
        <v>3.6868584340139781</v>
      </c>
      <c r="AK54" s="195">
        <v>28.262347348607825</v>
      </c>
      <c r="AL54" s="195">
        <v>4.6832776020792046</v>
      </c>
      <c r="AM54" s="17" t="s">
        <v>506</v>
      </c>
      <c r="AN54" s="17" t="s">
        <v>629</v>
      </c>
      <c r="AO54" s="17" t="s">
        <v>773</v>
      </c>
      <c r="AP54" s="17" t="s">
        <v>574</v>
      </c>
      <c r="AQ54" s="11" t="e">
        <f>_xll.BDP($H54,$AQ$1, "CUST_TRR_START_DT=20030101","CUST_TRR_END_DT=20230630")*0.01</f>
        <v>#VALUE!</v>
      </c>
      <c r="AR54" s="11">
        <f>_xll.BDP($H54,$AQ$1, "CUST_TRR_START_DT=20130101","CUST_TRR_END_DT=20230630")*0.01</f>
        <v>0.27117720000000001</v>
      </c>
      <c r="AS54" s="11">
        <f>_xll.BDP($H54,$AQ$1, "CUST_TRR_START_DT=20180101","CUST_TRR_END_DT=20230630")*0.01</f>
        <v>0.1437465</v>
      </c>
      <c r="AT54" s="17" t="s">
        <v>3052</v>
      </c>
      <c r="AU54" s="17" t="s">
        <v>3052</v>
      </c>
      <c r="AV54" s="17" t="s">
        <v>3052</v>
      </c>
      <c r="AW54" s="195" t="s">
        <v>3021</v>
      </c>
      <c r="AX54" s="195">
        <v>0</v>
      </c>
      <c r="AY54" s="195">
        <v>-0.17674202795634419</v>
      </c>
      <c r="AZ54" s="195">
        <v>-0.17674202795634419</v>
      </c>
      <c r="BA54" s="195">
        <v>0</v>
      </c>
      <c r="BB54" s="195">
        <v>-5.6372643971479519</v>
      </c>
      <c r="BC54" s="195">
        <v>-5.6372643971479519</v>
      </c>
      <c r="BD54" s="195">
        <v>-27.009607019999997</v>
      </c>
      <c r="BE54" s="195">
        <v>13615.063936500001</v>
      </c>
      <c r="BF54" s="17">
        <v>594.41200000000003</v>
      </c>
      <c r="BG54" s="17">
        <v>645.05899999999997</v>
      </c>
      <c r="BH54" s="17">
        <v>784</v>
      </c>
      <c r="BI54" s="17">
        <v>529.64499999999998</v>
      </c>
      <c r="BJ54" s="17">
        <v>576.06299999999999</v>
      </c>
      <c r="BK54" s="17">
        <v>665.91600000000005</v>
      </c>
      <c r="BL54" s="15">
        <v>4.3658406803839395E-2</v>
      </c>
      <c r="BM54" s="15">
        <v>4.7378330576229678E-2</v>
      </c>
      <c r="BN54" s="15">
        <v>5.7583277144825619E-2</v>
      </c>
      <c r="BO54" s="15">
        <v>3.8901396458381587E-2</v>
      </c>
      <c r="BP54" s="15">
        <v>4.2310708395254693E-2</v>
      </c>
      <c r="BQ54" s="15">
        <v>4.8910236713231761E-2</v>
      </c>
      <c r="BR54" s="15">
        <f>IF(IF(BN54&gt;BQ54,BN54,BQ54)=0,IF(BM54&gt;BP54,BM54,BP54),IF(BN54&gt;BQ54,BN54,BQ54))</f>
        <v>5.7583277144825619E-2</v>
      </c>
      <c r="BS54" s="17">
        <v>1</v>
      </c>
      <c r="BT54" s="17">
        <v>0</v>
      </c>
      <c r="BU54" s="17">
        <v>0</v>
      </c>
      <c r="BV54" s="17">
        <v>0</v>
      </c>
      <c r="BW54" s="17">
        <v>0</v>
      </c>
      <c r="BX54" s="17">
        <v>0</v>
      </c>
      <c r="BY54" s="17">
        <v>1</v>
      </c>
      <c r="BZ54" s="17">
        <v>0</v>
      </c>
      <c r="CA54" s="17">
        <v>1</v>
      </c>
      <c r="CB54" s="17" t="s">
        <v>4372</v>
      </c>
      <c r="CC54" s="17">
        <v>2</v>
      </c>
      <c r="CD54" s="17">
        <v>1</v>
      </c>
      <c r="CE54" s="17">
        <v>1</v>
      </c>
      <c r="CF54" s="17">
        <v>0</v>
      </c>
      <c r="CG54" s="17">
        <v>1</v>
      </c>
      <c r="CH54" s="17">
        <v>1</v>
      </c>
      <c r="CI54" s="11">
        <f>IF(ISNUMBER(L54),L54,M54)</f>
        <v>0.63153562942788477</v>
      </c>
      <c r="CJ54" s="17">
        <f>IF(AND(M54&lt;0,AA54&gt;0),1,0)</f>
        <v>0</v>
      </c>
      <c r="CK54" s="17">
        <f>IF(AND(CJ54=0,CI54&lt;0.1,CI54&gt;0),1,0)</f>
        <v>0</v>
      </c>
      <c r="CL54" s="17">
        <f>IF(AND(CK54=0,CI54&lt;0.2,CI54&gt;0.1),1,0)</f>
        <v>0</v>
      </c>
      <c r="CM54" s="17">
        <f>IF(AND(CL54=0,CI54&lt;0.3,CI54&gt;0.2),1,0)</f>
        <v>0</v>
      </c>
      <c r="CN54" s="17">
        <f>IF(AND(CM54=0,CI54&lt;0.4,CI54&gt;0.3),1,0)</f>
        <v>0</v>
      </c>
      <c r="CO54" s="17">
        <f>IF(AND(CN54=0,CI54&lt;0.5,CI54&gt;0.4),1,0)</f>
        <v>0</v>
      </c>
      <c r="CP54" s="17">
        <f>IF(AND(CJ54=0,CK54=0,CL54=0,CM54=0,CN54=0,CO54=0),1,0)</f>
        <v>1</v>
      </c>
      <c r="CR54" s="17" t="str">
        <f>_xll.BDP($H54,CR$1)</f>
        <v>Arkadiy Dobkin</v>
      </c>
      <c r="CS54" s="17" t="str">
        <f>_xll.BDP($H54,CS$1)</f>
        <v>Yes</v>
      </c>
      <c r="CT54" s="196">
        <f>_xll.BDP($H54,CT$1)</f>
        <v>0</v>
      </c>
      <c r="CU54" s="13">
        <f>_xll.BDP($H54,CU$1)</f>
        <v>20.83329963684082</v>
      </c>
      <c r="CV54" s="13">
        <f>_xll.BDP($H54,CV$1)</f>
        <v>2.4294100251928978</v>
      </c>
      <c r="CW54" s="13">
        <f>_xll.BDP($H54,CW$1)</f>
        <v>3.5761257179173334</v>
      </c>
    </row>
    <row r="55" spans="1:101" s="17" customFormat="1" hidden="1" x14ac:dyDescent="0.3">
      <c r="A55" s="17" t="str">
        <f>B55&amp;C55</f>
        <v>2A</v>
      </c>
      <c r="B55" s="17">
        <v>2</v>
      </c>
      <c r="C55" s="17" t="s">
        <v>2999</v>
      </c>
      <c r="D55" s="17">
        <v>3</v>
      </c>
      <c r="E55" s="17">
        <v>1</v>
      </c>
      <c r="F55" s="19">
        <v>0.4</v>
      </c>
      <c r="G55" s="17" t="s">
        <v>2658</v>
      </c>
      <c r="H55" s="17" t="s">
        <v>1571</v>
      </c>
      <c r="I55" s="17">
        <v>1052</v>
      </c>
      <c r="J55" s="17" t="str">
        <f>I55&amp;H55</f>
        <v>1052AFX LN Equity</v>
      </c>
      <c r="K55" s="10" t="s">
        <v>1572</v>
      </c>
      <c r="L55" s="11">
        <v>1.4059259946657936</v>
      </c>
      <c r="M55" s="11">
        <v>2.8926898422090757</v>
      </c>
      <c r="N55" s="11">
        <v>1.4059259946657936</v>
      </c>
      <c r="O55" s="11">
        <v>2.8926898422090757</v>
      </c>
      <c r="P55" s="12">
        <v>46.208586230689171</v>
      </c>
      <c r="Q55" s="12">
        <v>36.584408709235561</v>
      </c>
      <c r="R55" s="12">
        <v>42.643292444999396</v>
      </c>
      <c r="S55" s="13">
        <v>44.69315422605537</v>
      </c>
      <c r="T55" s="13">
        <v>51.277305454989218</v>
      </c>
      <c r="U55" s="11">
        <v>-0.39383882836736173</v>
      </c>
      <c r="V55" s="14">
        <v>-1.5040549120138</v>
      </c>
      <c r="W55" s="11">
        <v>0.53044670219539969</v>
      </c>
      <c r="X55" s="15" t="e">
        <v>#N/A</v>
      </c>
      <c r="Y55" s="14">
        <v>46.056431427895845</v>
      </c>
      <c r="Z55" s="14">
        <v>52.547987682999839</v>
      </c>
      <c r="AA55" s="14">
        <v>16223999.999999985</v>
      </c>
      <c r="AB55" s="14">
        <v>16223999.999999985</v>
      </c>
      <c r="AC55" s="14">
        <v>996000</v>
      </c>
      <c r="AD55" s="16">
        <v>33041000</v>
      </c>
      <c r="AE55" s="11">
        <v>3.0144366090614692E-2</v>
      </c>
      <c r="AF55" s="16" t="e">
        <v>#VALUE!</v>
      </c>
      <c r="AG55" s="16" t="s">
        <v>3021</v>
      </c>
      <c r="AH55" s="195" t="s">
        <v>3697</v>
      </c>
      <c r="AI55" s="195" t="s">
        <v>3697</v>
      </c>
      <c r="AJ55" s="195" t="s">
        <v>3697</v>
      </c>
      <c r="AK55" s="195" t="s">
        <v>3697</v>
      </c>
      <c r="AL55" s="195" t="s">
        <v>3697</v>
      </c>
      <c r="AM55" s="17" t="s">
        <v>502</v>
      </c>
      <c r="AN55" s="17" t="s">
        <v>528</v>
      </c>
      <c r="AO55" s="17" t="s">
        <v>625</v>
      </c>
      <c r="AP55" s="17" t="s">
        <v>1552</v>
      </c>
      <c r="AQ55" s="11" t="e">
        <f>_xll.BDP($H55,$AQ$1, "CUST_TRR_START_DT=20030101","CUST_TRR_END_DT=20230630")*0.01</f>
        <v>#VALUE!</v>
      </c>
      <c r="AR55" s="11" t="e">
        <f>_xll.BDP($H55,$AQ$1, "CUST_TRR_START_DT=20130101","CUST_TRR_END_DT=20230630")*0.01</f>
        <v>#VALUE!</v>
      </c>
      <c r="AS55" s="11" t="e">
        <f>_xll.BDP($H55,$AQ$1, "CUST_TRR_START_DT=20180101","CUST_TRR_END_DT=20230630")*0.01</f>
        <v>#VALUE!</v>
      </c>
      <c r="AT55" s="17" t="s">
        <v>3697</v>
      </c>
      <c r="AU55" s="17" t="s">
        <v>3021</v>
      </c>
      <c r="AV55" s="17" t="s">
        <v>3021</v>
      </c>
      <c r="AW55" s="195" t="s">
        <v>3021</v>
      </c>
      <c r="AX55" s="195">
        <v>0</v>
      </c>
      <c r="AY55" s="195">
        <v>0</v>
      </c>
      <c r="AZ55" s="195">
        <v>0</v>
      </c>
      <c r="BA55" s="195">
        <v>13.212925036318735</v>
      </c>
      <c r="BB55" s="195">
        <v>-2.7357504072724801</v>
      </c>
      <c r="BC55" s="195">
        <v>10.477174629046255</v>
      </c>
      <c r="BD55" s="195">
        <v>3.8144071560000001</v>
      </c>
      <c r="BE55" s="195" t="e">
        <v>#VALUE!</v>
      </c>
      <c r="BF55" s="17">
        <v>33.4</v>
      </c>
      <c r="BG55" s="17">
        <v>39.75</v>
      </c>
      <c r="BH55" s="17">
        <v>48.300000000000004</v>
      </c>
      <c r="BI55" s="17">
        <v>70.7</v>
      </c>
      <c r="BJ55" s="17">
        <v>86.8</v>
      </c>
      <c r="BK55" s="17">
        <v>95.7</v>
      </c>
      <c r="BL55" s="15">
        <v>0</v>
      </c>
      <c r="BM55" s="15">
        <v>0</v>
      </c>
      <c r="BN55" s="15">
        <v>0</v>
      </c>
      <c r="BO55" s="15">
        <v>0</v>
      </c>
      <c r="BP55" s="15">
        <v>0</v>
      </c>
      <c r="BQ55" s="15">
        <v>0</v>
      </c>
      <c r="BR55" s="15">
        <f>IF(IF(BN55&gt;BQ55,BN55,BQ55)=0,IF(BM55&gt;BP55,BM55,BP55),IF(BN55&gt;BQ55,BN55,BQ55))</f>
        <v>0</v>
      </c>
      <c r="CI55" s="11">
        <f>IF(ISNUMBER(L55),L55,M55)</f>
        <v>1.4059259946657936</v>
      </c>
      <c r="CJ55" s="17">
        <f>IF(AND(M55&lt;0,AA55&gt;0),1,0)</f>
        <v>0</v>
      </c>
      <c r="CK55" s="17">
        <f>IF(AND(CJ55=0,CI55&lt;0.1,CI55&gt;0),1,0)</f>
        <v>0</v>
      </c>
      <c r="CL55" s="17">
        <f>IF(AND(CK55=0,CI55&lt;0.2,CI55&gt;0.1),1,0)</f>
        <v>0</v>
      </c>
      <c r="CM55" s="17">
        <f>IF(AND(CL55=0,CI55&lt;0.3,CI55&gt;0.2),1,0)</f>
        <v>0</v>
      </c>
      <c r="CN55" s="17">
        <f>IF(AND(CM55=0,CI55&lt;0.4,CI55&gt;0.3),1,0)</f>
        <v>0</v>
      </c>
      <c r="CO55" s="17">
        <f>IF(AND(CN55=0,CI55&lt;0.5,CI55&gt;0.4),1,0)</f>
        <v>0</v>
      </c>
      <c r="CP55" s="17">
        <f>IF(AND(CJ55=0,CK55=0,CL55=0,CM55=0,CN55=0,CO55=0),1,0)</f>
        <v>1</v>
      </c>
      <c r="CR55" s="17" t="str">
        <f>_xll.BDP($H55,CR$1)</f>
        <v>Morgan Tillbrook</v>
      </c>
      <c r="CS55" s="17" t="str">
        <f>_xll.BDP($H55,CS$1)</f>
        <v>Yes</v>
      </c>
      <c r="CT55" s="196">
        <f>_xll.BDP($H55,CT$1)</f>
        <v>0</v>
      </c>
      <c r="CU55" s="13">
        <f>_xll.BDP($H55,CU$1)</f>
        <v>14.75</v>
      </c>
      <c r="CV55" s="13" t="str">
        <f>_xll.BDP($H55,CV$1)</f>
        <v>#N/A Field Not Applicable</v>
      </c>
      <c r="CW55" s="13" t="str">
        <f>_xll.BDP($H55,CW$1)</f>
        <v>#N/A Field Not Applicable</v>
      </c>
    </row>
    <row r="56" spans="1:101" s="17" customFormat="1" hidden="1" x14ac:dyDescent="0.3">
      <c r="A56" s="17" t="str">
        <f>B56&amp;C56</f>
        <v>2A</v>
      </c>
      <c r="B56" s="17">
        <v>2</v>
      </c>
      <c r="C56" s="17" t="s">
        <v>2999</v>
      </c>
      <c r="D56" s="17">
        <v>3</v>
      </c>
      <c r="E56" s="17">
        <v>2</v>
      </c>
      <c r="F56" s="19">
        <v>0.22</v>
      </c>
      <c r="G56" s="17" t="s">
        <v>2939</v>
      </c>
      <c r="H56" s="17" t="s">
        <v>1461</v>
      </c>
      <c r="I56" s="17">
        <v>1053</v>
      </c>
      <c r="J56" s="17" t="str">
        <f>I56&amp;H56</f>
        <v>1053BESI NA Equity</v>
      </c>
      <c r="K56" s="10" t="s">
        <v>1462</v>
      </c>
      <c r="L56" s="11">
        <v>1.0436124276502627</v>
      </c>
      <c r="M56" s="11">
        <v>1.15799171614407</v>
      </c>
      <c r="N56" s="11">
        <v>0.83972684408208642</v>
      </c>
      <c r="O56" s="11">
        <v>0.98125671428666772</v>
      </c>
      <c r="P56" s="12">
        <v>20.536988517019548</v>
      </c>
      <c r="Q56" s="12">
        <v>17.869634707075221</v>
      </c>
      <c r="R56" s="12">
        <v>24.554128076747361</v>
      </c>
      <c r="S56" s="13">
        <v>38.873071943459848</v>
      </c>
      <c r="T56" s="13">
        <v>43.867915392809216</v>
      </c>
      <c r="U56" s="11">
        <v>-7.1645460070739284E-2</v>
      </c>
      <c r="V56" s="14">
        <v>-0.23301924619085787</v>
      </c>
      <c r="W56" s="11">
        <v>1.0155665095930833</v>
      </c>
      <c r="X56" s="15" t="e">
        <v>#N/A</v>
      </c>
      <c r="Y56" s="14">
        <v>4.7300288293107204</v>
      </c>
      <c r="Z56" s="14">
        <v>0.53241697026744639</v>
      </c>
      <c r="AA56" s="14">
        <v>253987999.99999994</v>
      </c>
      <c r="AB56" s="14">
        <v>299733999.99999994</v>
      </c>
      <c r="AC56" s="14">
        <v>17745000</v>
      </c>
      <c r="AD56" s="16">
        <v>289462000</v>
      </c>
      <c r="AE56" s="11">
        <v>6.1303383518389286E-2</v>
      </c>
      <c r="AF56" s="16">
        <v>7403.8283751199997</v>
      </c>
      <c r="AG56" s="16">
        <v>7345.7133751199999</v>
      </c>
      <c r="AH56" s="195">
        <v>29.453542001283079</v>
      </c>
      <c r="AI56" s="195">
        <v>32.721930139650496</v>
      </c>
      <c r="AJ56" s="195">
        <v>3.8955477294551866</v>
      </c>
      <c r="AK56" s="195">
        <v>38.991452078533989</v>
      </c>
      <c r="AL56" s="195">
        <v>19.561127833963983</v>
      </c>
      <c r="AM56" s="17" t="s">
        <v>506</v>
      </c>
      <c r="AN56" s="17" t="s">
        <v>577</v>
      </c>
      <c r="AO56" s="17" t="s">
        <v>665</v>
      </c>
      <c r="AP56" s="17" t="s">
        <v>1458</v>
      </c>
      <c r="AQ56" s="11">
        <f>_xll.BDP($H56,$AQ$1, "CUST_TRR_START_DT=20030101","CUST_TRR_END_DT=20230630")*0.01</f>
        <v>0.24011749999999998</v>
      </c>
      <c r="AR56" s="11">
        <f>_xll.BDP($H56,$AQ$1, "CUST_TRR_START_DT=20130101","CUST_TRR_END_DT=20230630")*0.01</f>
        <v>0.46937600000000002</v>
      </c>
      <c r="AS56" s="11">
        <f>_xll.BDP($H56,$AQ$1, "CUST_TRR_START_DT=20180101","CUST_TRR_END_DT=20230630")*0.01</f>
        <v>0.274613</v>
      </c>
      <c r="AT56" s="17" t="s">
        <v>3697</v>
      </c>
      <c r="AU56" s="17" t="s">
        <v>3021</v>
      </c>
      <c r="AV56" s="17" t="s">
        <v>3021</v>
      </c>
      <c r="AW56" s="195">
        <v>3.136003416189006</v>
      </c>
      <c r="AX56" s="195">
        <v>3.136003416189006</v>
      </c>
      <c r="AY56" s="195">
        <v>0</v>
      </c>
      <c r="AZ56" s="195">
        <v>3.136003416189006</v>
      </c>
      <c r="BA56" s="195">
        <v>92.953994855535299</v>
      </c>
      <c r="BB56" s="195">
        <v>0</v>
      </c>
      <c r="BC56" s="195" t="s">
        <v>3021</v>
      </c>
      <c r="BD56" s="195" t="s">
        <v>3021</v>
      </c>
      <c r="BE56" s="195">
        <v>7345.7133751199999</v>
      </c>
      <c r="BF56" s="17">
        <v>173.286</v>
      </c>
      <c r="BG56" s="17">
        <v>270.714</v>
      </c>
      <c r="BH56" s="17">
        <v>390.25</v>
      </c>
      <c r="BI56" s="17">
        <v>202.87</v>
      </c>
      <c r="BJ56" s="17">
        <v>241.233</v>
      </c>
      <c r="BK56" s="17">
        <v>343.85500000000002</v>
      </c>
      <c r="BL56" s="15">
        <v>2.3590084604569694E-2</v>
      </c>
      <c r="BM56" s="15">
        <v>3.6853330122695892E-2</v>
      </c>
      <c r="BN56" s="15">
        <v>5.3126222066025665E-2</v>
      </c>
      <c r="BO56" s="15">
        <v>2.7617467445316148E-2</v>
      </c>
      <c r="BP56" s="15">
        <v>3.2839969065095627E-2</v>
      </c>
      <c r="BQ56" s="15">
        <v>4.6810293628477273E-2</v>
      </c>
      <c r="BR56" s="15">
        <f>IF(IF(BN56&gt;BQ56,BN56,BQ56)=0,IF(BM56&gt;BP56,BM56,BP56),IF(BN56&gt;BQ56,BN56,BQ56))</f>
        <v>5.3126222066025665E-2</v>
      </c>
      <c r="CI56" s="11">
        <f>IF(ISNUMBER(L56),L56,M56)</f>
        <v>1.0436124276502627</v>
      </c>
      <c r="CJ56" s="17">
        <f>IF(AND(M56&lt;0,AA56&gt;0),1,0)</f>
        <v>0</v>
      </c>
      <c r="CK56" s="17">
        <f>IF(AND(CJ56=0,CI56&lt;0.1,CI56&gt;0),1,0)</f>
        <v>0</v>
      </c>
      <c r="CL56" s="17">
        <f>IF(AND(CK56=0,CI56&lt;0.2,CI56&gt;0.1),1,0)</f>
        <v>0</v>
      </c>
      <c r="CM56" s="17">
        <f>IF(AND(CL56=0,CI56&lt;0.3,CI56&gt;0.2),1,0)</f>
        <v>0</v>
      </c>
      <c r="CN56" s="17">
        <f>IF(AND(CM56=0,CI56&lt;0.4,CI56&gt;0.3),1,0)</f>
        <v>0</v>
      </c>
      <c r="CO56" s="17">
        <f>IF(AND(CN56=0,CI56&lt;0.5,CI56&gt;0.4),1,0)</f>
        <v>0</v>
      </c>
      <c r="CP56" s="17">
        <f>IF(AND(CJ56=0,CK56=0,CL56=0,CM56=0,CN56=0,CO56=0),1,0)</f>
        <v>1</v>
      </c>
      <c r="CR56" s="17" t="str">
        <f>_xll.BDP($H56,CR$1)</f>
        <v>Richard W Blickman</v>
      </c>
      <c r="CS56" s="17" t="str">
        <f>_xll.BDP($H56,CS$1)</f>
        <v>No</v>
      </c>
      <c r="CT56" s="196">
        <f>_xll.BDP($H56,CT$1)</f>
        <v>1.7771400213241577</v>
      </c>
      <c r="CU56" s="13">
        <f>_xll.BDP($H56,CU$1)</f>
        <v>28.75</v>
      </c>
      <c r="CV56" s="13">
        <f>_xll.BDP($H56,CV$1)</f>
        <v>1.7771484103982489</v>
      </c>
      <c r="CW56" s="13">
        <f>_xll.BDP($H56,CW$1)</f>
        <v>1.7829150424501901</v>
      </c>
    </row>
    <row r="57" spans="1:101" s="17" customFormat="1" hidden="1" x14ac:dyDescent="0.3">
      <c r="A57" s="17" t="str">
        <f>B57&amp;C57</f>
        <v>2A</v>
      </c>
      <c r="B57" s="17">
        <v>2</v>
      </c>
      <c r="C57" s="17" t="s">
        <v>2999</v>
      </c>
      <c r="D57" s="17">
        <v>3</v>
      </c>
      <c r="E57" s="17">
        <v>1</v>
      </c>
      <c r="F57" s="19">
        <v>0.2</v>
      </c>
      <c r="H57" s="17" t="s">
        <v>3</v>
      </c>
      <c r="I57" s="17">
        <v>1054</v>
      </c>
      <c r="J57" s="17" t="str">
        <f>I57&amp;H57</f>
        <v>1054ODFL US Equity</v>
      </c>
      <c r="K57" s="10" t="s">
        <v>579</v>
      </c>
      <c r="L57" s="11" t="e">
        <v>#N/A</v>
      </c>
      <c r="M57" s="11">
        <v>0.5081737044621033</v>
      </c>
      <c r="N57" s="11">
        <v>0.37797790964056838</v>
      </c>
      <c r="O57" s="11">
        <v>0.5081737044621033</v>
      </c>
      <c r="P57" s="12">
        <v>41.506744670314042</v>
      </c>
      <c r="Q57" s="12">
        <v>31.145244710986919</v>
      </c>
      <c r="R57" s="12">
        <v>34.617042219510267</v>
      </c>
      <c r="S57" s="13">
        <v>29.575035971699339</v>
      </c>
      <c r="T57" s="13">
        <v>34.077424287273146</v>
      </c>
      <c r="U57" s="11">
        <v>4.9868124328671286E-3</v>
      </c>
      <c r="V57" s="14">
        <v>1.2432539614981338E-2</v>
      </c>
      <c r="W57" s="11">
        <v>0.76964999722832128</v>
      </c>
      <c r="X57" s="15">
        <v>1.9582343378767037E-2</v>
      </c>
      <c r="Y57" s="14">
        <v>10.533006063621558</v>
      </c>
      <c r="Z57" s="14">
        <v>19.959971972588942</v>
      </c>
      <c r="AA57" s="14">
        <v>3615313000</v>
      </c>
      <c r="AB57" s="14">
        <v>3615313000</v>
      </c>
      <c r="AC57" s="14" t="e">
        <v>#N/A</v>
      </c>
      <c r="AD57" s="16">
        <v>1578736000</v>
      </c>
      <c r="AE57" s="11">
        <v>0</v>
      </c>
      <c r="AF57" s="16">
        <v>44756.20597760001</v>
      </c>
      <c r="AG57" s="16">
        <v>44781.0349776</v>
      </c>
      <c r="AH57" s="195">
        <v>22.501404409731158</v>
      </c>
      <c r="AI57" s="195">
        <v>26.435116793290192</v>
      </c>
      <c r="AJ57" s="195">
        <v>1.4261171898011431</v>
      </c>
      <c r="AK57" s="195">
        <v>35.74060991869235</v>
      </c>
      <c r="AL57" s="195">
        <v>11.686905265151019</v>
      </c>
      <c r="AM57" s="17" t="s">
        <v>498</v>
      </c>
      <c r="AN57" s="17" t="s">
        <v>516</v>
      </c>
      <c r="AO57" s="17" t="s">
        <v>580</v>
      </c>
      <c r="AP57" s="17" t="s">
        <v>574</v>
      </c>
      <c r="AQ57" s="11">
        <f>_xll.BDP($H57,$AQ$1, "CUST_TRR_START_DT=20030101","CUST_TRR_END_DT=20230630")*0.01</f>
        <v>0.27763169999999998</v>
      </c>
      <c r="AR57" s="11">
        <f>_xll.BDP($H57,$AQ$1, "CUST_TRR_START_DT=20130101","CUST_TRR_END_DT=20230630")*0.01</f>
        <v>0.30675560000000002</v>
      </c>
      <c r="AS57" s="11">
        <f>_xll.BDP($H57,$AQ$1, "CUST_TRR_START_DT=20180101","CUST_TRR_END_DT=20230630")*0.01</f>
        <v>0.30430190000000001</v>
      </c>
      <c r="AT57" s="17" t="s">
        <v>3697</v>
      </c>
      <c r="AU57" s="17" t="s">
        <v>3053</v>
      </c>
      <c r="AV57" s="17" t="s">
        <v>3053</v>
      </c>
      <c r="AW57" s="195">
        <v>0.39062500582076609</v>
      </c>
      <c r="AX57" s="195">
        <v>0.39062500582076609</v>
      </c>
      <c r="AY57" s="195">
        <v>3.9058804342455598</v>
      </c>
      <c r="AZ57" s="195">
        <v>4.2965054400663263</v>
      </c>
      <c r="BA57" s="195">
        <v>9.8081873064798675</v>
      </c>
      <c r="BB57" s="195">
        <v>98.072592191840641</v>
      </c>
      <c r="BC57" s="195">
        <v>107.88077949832051</v>
      </c>
      <c r="BD57" s="195">
        <v>1482.77087994</v>
      </c>
      <c r="BE57" s="195">
        <v>44756.20597760001</v>
      </c>
      <c r="BF57" s="17">
        <v>1187.789</v>
      </c>
      <c r="BG57" s="17">
        <v>1419.5</v>
      </c>
      <c r="BH57" s="17">
        <v>1621.1110000000001</v>
      </c>
      <c r="BI57" s="17">
        <v>837.04899999999998</v>
      </c>
      <c r="BJ57" s="17">
        <v>964.84900000000005</v>
      </c>
      <c r="BK57" s="17">
        <v>1055.0260000000001</v>
      </c>
      <c r="BL57" s="15">
        <v>2.6539090480423549E-2</v>
      </c>
      <c r="BM57" s="15">
        <v>3.1716271944731957E-2</v>
      </c>
      <c r="BN57" s="15">
        <v>3.6220920978229217E-2</v>
      </c>
      <c r="BO57" s="15">
        <v>1.8702411916214117E-2</v>
      </c>
      <c r="BP57" s="15">
        <v>2.1557881838395694E-2</v>
      </c>
      <c r="BQ57" s="15">
        <v>2.3572730908603581E-2</v>
      </c>
      <c r="BR57" s="15">
        <f>IF(IF(BN57&gt;BQ57,BN57,BQ57)=0,IF(BM57&gt;BP57,BM57,BP57),IF(BN57&gt;BQ57,BN57,BQ57))</f>
        <v>3.6220920978229217E-2</v>
      </c>
      <c r="CI57" s="11">
        <f>IF(ISNUMBER(L57),L57,M57)</f>
        <v>0.5081737044621033</v>
      </c>
      <c r="CJ57" s="17">
        <f>IF(AND(M57&lt;0,AA57&gt;0),1,0)</f>
        <v>0</v>
      </c>
      <c r="CK57" s="17">
        <f>IF(AND(CJ57=0,CI57&lt;0.1,CI57&gt;0),1,0)</f>
        <v>0</v>
      </c>
      <c r="CL57" s="17">
        <f>IF(AND(CK57=0,CI57&lt;0.2,CI57&gt;0.1),1,0)</f>
        <v>0</v>
      </c>
      <c r="CM57" s="17">
        <f>IF(AND(CL57=0,CI57&lt;0.3,CI57&gt;0.2),1,0)</f>
        <v>0</v>
      </c>
      <c r="CN57" s="17">
        <f>IF(AND(CM57=0,CI57&lt;0.4,CI57&gt;0.3),1,0)</f>
        <v>0</v>
      </c>
      <c r="CO57" s="17">
        <f>IF(AND(CN57=0,CI57&lt;0.5,CI57&gt;0.4),1,0)</f>
        <v>0</v>
      </c>
      <c r="CP57" s="17">
        <f>IF(AND(CJ57=0,CK57=0,CL57=0,CM57=0,CN57=0,CO57=0),1,0)</f>
        <v>1</v>
      </c>
      <c r="CR57" s="17" t="str">
        <f>_xll.BDP($H57,CR$1)</f>
        <v>Kevin M Freeman "Marty"</v>
      </c>
      <c r="CS57" s="17" t="str">
        <f>_xll.BDP($H57,CS$1)</f>
        <v>No</v>
      </c>
      <c r="CT57" s="196">
        <f>_xll.BDP($H57,CT$1)</f>
        <v>2.9930999502539635E-2</v>
      </c>
      <c r="CU57" s="13">
        <f>_xll.BDP($H57,CU$1)</f>
        <v>0.25</v>
      </c>
      <c r="CV57" s="13">
        <f>_xll.BDP($H57,CV$1)</f>
        <v>9.7261268384825943</v>
      </c>
      <c r="CW57" s="13">
        <f>_xll.BDP($H57,CW$1)</f>
        <v>-0.2206729134326374</v>
      </c>
    </row>
    <row r="58" spans="1:101" s="17" customFormat="1" hidden="1" x14ac:dyDescent="0.3">
      <c r="A58" s="17" t="str">
        <f>B58&amp;C58</f>
        <v>2A</v>
      </c>
      <c r="B58" s="17">
        <v>2</v>
      </c>
      <c r="C58" s="17" t="s">
        <v>2999</v>
      </c>
      <c r="D58" s="17">
        <v>3</v>
      </c>
      <c r="E58" s="17">
        <v>2</v>
      </c>
      <c r="F58" s="19">
        <v>0.19</v>
      </c>
      <c r="H58" s="17" t="s">
        <v>134</v>
      </c>
      <c r="I58" s="17">
        <v>1055</v>
      </c>
      <c r="J58" s="17" t="str">
        <f>I58&amp;H58</f>
        <v>1055AZO US Equity</v>
      </c>
      <c r="K58" s="10" t="s">
        <v>775</v>
      </c>
      <c r="L58" s="11">
        <v>0.62646216071839145</v>
      </c>
      <c r="M58" s="11">
        <v>0.63054755765477022</v>
      </c>
      <c r="N58" s="11">
        <v>0.58099074852891652</v>
      </c>
      <c r="O58" s="11">
        <v>0.59578616226180692</v>
      </c>
      <c r="P58" s="12">
        <v>52.534348351859208</v>
      </c>
      <c r="Q58" s="12">
        <v>42.005318129327001</v>
      </c>
      <c r="R58" s="12" t="e">
        <v>#N/A</v>
      </c>
      <c r="S58" s="13">
        <v>23.951140292022533</v>
      </c>
      <c r="T58" s="13">
        <v>25.313153948719648</v>
      </c>
      <c r="U58" s="11">
        <v>0.65055539693723763</v>
      </c>
      <c r="V58" s="14">
        <v>2.585565572858906</v>
      </c>
      <c r="W58" s="11">
        <v>-0.27577885054175805</v>
      </c>
      <c r="X58" s="15">
        <v>2.4954695458100452E-2</v>
      </c>
      <c r="Y58" s="14">
        <v>9.0292242495200341</v>
      </c>
      <c r="Z58" s="14">
        <v>20.894298969208869</v>
      </c>
      <c r="AA58" s="14">
        <v>5187125000</v>
      </c>
      <c r="AB58" s="14">
        <v>5489770000</v>
      </c>
      <c r="AC58" s="14">
        <v>76889000</v>
      </c>
      <c r="AD58" s="16">
        <v>3100797000</v>
      </c>
      <c r="AE58" s="11">
        <v>2.4796528118416008E-2</v>
      </c>
      <c r="AF58" s="16">
        <v>45928.791659919996</v>
      </c>
      <c r="AG58" s="16">
        <v>55879.216659919999</v>
      </c>
      <c r="AH58" s="195">
        <v>14.519920388748513</v>
      </c>
      <c r="AI58" s="195">
        <v>16.653990221431432</v>
      </c>
      <c r="AJ58" s="195">
        <v>4.9329164722563084</v>
      </c>
      <c r="AK58" s="195">
        <v>19.962751985800388</v>
      </c>
      <c r="AL58" s="195" t="s">
        <v>3021</v>
      </c>
      <c r="AM58" s="17" t="s">
        <v>533</v>
      </c>
      <c r="AN58" s="17" t="s">
        <v>534</v>
      </c>
      <c r="AO58" s="17" t="s">
        <v>776</v>
      </c>
      <c r="AP58" s="17" t="s">
        <v>574</v>
      </c>
      <c r="AQ58" s="11">
        <f>_xll.BDP($H58,$AQ$1, "CUST_TRR_START_DT=20030101","CUST_TRR_END_DT=20230630")*0.01</f>
        <v>0.18979189999999999</v>
      </c>
      <c r="AR58" s="11">
        <f>_xll.BDP($H58,$AQ$1, "CUST_TRR_START_DT=20130101","CUST_TRR_END_DT=20230630")*0.01</f>
        <v>0.20420780000000002</v>
      </c>
      <c r="AS58" s="11">
        <f>_xll.BDP($H58,$AQ$1, "CUST_TRR_START_DT=20180101","CUST_TRR_END_DT=20230630")*0.01</f>
        <v>0.25634380000000001</v>
      </c>
      <c r="AT58" s="17" t="s">
        <v>3289</v>
      </c>
      <c r="AU58" s="17" t="s">
        <v>3054</v>
      </c>
      <c r="AV58" s="17" t="s">
        <v>3289</v>
      </c>
      <c r="AW58" s="195" t="s">
        <v>3021</v>
      </c>
      <c r="AX58" s="195">
        <v>0</v>
      </c>
      <c r="AY58" s="195">
        <v>9.2448698224851054</v>
      </c>
      <c r="AZ58" s="195">
        <v>9.2448698224851054</v>
      </c>
      <c r="BA58" s="195">
        <v>0</v>
      </c>
      <c r="BB58" s="195">
        <v>174.7633359181167</v>
      </c>
      <c r="BC58" s="195">
        <v>174.7633359181167</v>
      </c>
      <c r="BD58" s="195">
        <v>4246.0569999999998</v>
      </c>
      <c r="BE58" s="195">
        <v>45928.791659919996</v>
      </c>
      <c r="BF58" s="17">
        <v>2497.2800000000002</v>
      </c>
      <c r="BG58" s="17">
        <v>2608.08</v>
      </c>
      <c r="BH58" s="17">
        <v>2722.3</v>
      </c>
      <c r="BI58" s="17">
        <v>2490.8130000000001</v>
      </c>
      <c r="BJ58" s="17">
        <v>2712.5450000000001</v>
      </c>
      <c r="BK58" s="17">
        <v>2709.835</v>
      </c>
      <c r="BL58" s="15">
        <v>5.4372865249561197E-2</v>
      </c>
      <c r="BM58" s="15">
        <v>5.6785295361383409E-2</v>
      </c>
      <c r="BN58" s="15">
        <v>5.927218856871494E-2</v>
      </c>
      <c r="BO58" s="15">
        <v>5.4232060325976772E-2</v>
      </c>
      <c r="BP58" s="15">
        <v>5.905979456383384E-2</v>
      </c>
      <c r="BQ58" s="15">
        <v>5.9000790181134938E-2</v>
      </c>
      <c r="BR58" s="15">
        <f>IF(IF(BN58&gt;BQ58,BN58,BQ58)=0,IF(BM58&gt;BP58,BM58,BP58),IF(BN58&gt;BQ58,BN58,BQ58))</f>
        <v>5.927218856871494E-2</v>
      </c>
      <c r="BS58" s="17">
        <v>0</v>
      </c>
      <c r="BT58" s="17">
        <v>1</v>
      </c>
      <c r="BU58" s="17">
        <v>0</v>
      </c>
      <c r="BV58" s="17">
        <v>0</v>
      </c>
      <c r="BW58" s="17">
        <v>0</v>
      </c>
      <c r="BX58" s="17">
        <v>0</v>
      </c>
      <c r="BY58" s="17">
        <v>1</v>
      </c>
      <c r="BZ58" s="17">
        <v>0</v>
      </c>
      <c r="CA58" s="17">
        <v>1</v>
      </c>
      <c r="CB58" s="17" t="s">
        <v>4351</v>
      </c>
      <c r="CC58" s="17">
        <v>1</v>
      </c>
      <c r="CD58" s="17">
        <v>1</v>
      </c>
      <c r="CE58" s="17">
        <v>1</v>
      </c>
      <c r="CF58" s="17">
        <v>1</v>
      </c>
      <c r="CG58" s="17">
        <v>0</v>
      </c>
      <c r="CH58" s="17">
        <v>1</v>
      </c>
      <c r="CI58" s="11">
        <f>IF(ISNUMBER(L58),L58,M58)</f>
        <v>0.62646216071839145</v>
      </c>
      <c r="CJ58" s="17">
        <f>IF(AND(M58&lt;0,AA58&gt;0),1,0)</f>
        <v>0</v>
      </c>
      <c r="CK58" s="17">
        <f>IF(AND(CJ58=0,CI58&lt;0.1,CI58&gt;0),1,0)</f>
        <v>0</v>
      </c>
      <c r="CL58" s="17">
        <f>IF(AND(CK58=0,CI58&lt;0.2,CI58&gt;0.1),1,0)</f>
        <v>0</v>
      </c>
      <c r="CM58" s="17">
        <f>IF(AND(CL58=0,CI58&lt;0.3,CI58&gt;0.2),1,0)</f>
        <v>0</v>
      </c>
      <c r="CN58" s="17">
        <f>IF(AND(CM58=0,CI58&lt;0.4,CI58&gt;0.3),1,0)</f>
        <v>0</v>
      </c>
      <c r="CO58" s="17">
        <f>IF(AND(CN58=0,CI58&lt;0.5,CI58&gt;0.4),1,0)</f>
        <v>0</v>
      </c>
      <c r="CP58" s="17">
        <f>IF(AND(CJ58=0,CK58=0,CL58=0,CM58=0,CN58=0,CO58=0),1,0)</f>
        <v>1</v>
      </c>
      <c r="CR58" s="17" t="str">
        <f>_xll.BDP($H58,CR$1)</f>
        <v>William C Rhodes III "Bill"</v>
      </c>
      <c r="CS58" s="17" t="str">
        <f>_xll.BDP($H58,CS$1)</f>
        <v>No</v>
      </c>
      <c r="CT58" s="196">
        <f>_xll.BDP($H58,CT$1)</f>
        <v>0</v>
      </c>
      <c r="CU58" s="13">
        <f>_xll.BDP($H58,CU$1)</f>
        <v>18.58329963684082</v>
      </c>
      <c r="CV58" s="13">
        <f>_xll.BDP($H58,CV$1)</f>
        <v>0.33869833503800673</v>
      </c>
      <c r="CW58" s="13">
        <f>_xll.BDP($H58,CW$1)</f>
        <v>-0.17369856887038113</v>
      </c>
    </row>
    <row r="59" spans="1:101" s="17" customFormat="1" hidden="1" x14ac:dyDescent="0.3">
      <c r="A59" s="17" t="str">
        <f>B59&amp;C59</f>
        <v>2A</v>
      </c>
      <c r="B59" s="17">
        <v>2</v>
      </c>
      <c r="C59" s="17" t="s">
        <v>2999</v>
      </c>
      <c r="D59" s="17">
        <v>3</v>
      </c>
      <c r="E59" s="17">
        <v>1</v>
      </c>
      <c r="F59" s="19">
        <v>0.18</v>
      </c>
      <c r="G59" s="17" t="s">
        <v>2551</v>
      </c>
      <c r="H59" s="17" t="s">
        <v>104</v>
      </c>
      <c r="I59" s="17">
        <v>1056</v>
      </c>
      <c r="J59" s="17" t="str">
        <f>I59&amp;H59</f>
        <v>1056IDXX US Equity</v>
      </c>
      <c r="K59" s="10" t="s">
        <v>734</v>
      </c>
      <c r="L59" s="11">
        <v>0.72883573773426702</v>
      </c>
      <c r="M59" s="11">
        <v>0.59689902454469701</v>
      </c>
      <c r="N59" s="11">
        <v>0.56382314520728494</v>
      </c>
      <c r="O59" s="11">
        <v>0.48150443853933506</v>
      </c>
      <c r="P59" s="12">
        <v>52.176930871285201</v>
      </c>
      <c r="Q59" s="12">
        <v>41.252777714735146</v>
      </c>
      <c r="R59" s="12">
        <v>102.06342379659401</v>
      </c>
      <c r="S59" s="13">
        <v>29.612904157457102</v>
      </c>
      <c r="T59" s="13">
        <v>30.935870738901276</v>
      </c>
      <c r="U59" s="11">
        <v>0.36816165323545846</v>
      </c>
      <c r="V59" s="14">
        <v>0.78562398533692146</v>
      </c>
      <c r="W59" s="11">
        <v>0.38102923011864959</v>
      </c>
      <c r="X59" s="15">
        <v>4.5671382777984069E-2</v>
      </c>
      <c r="Y59" s="14">
        <v>10.83643371349477</v>
      </c>
      <c r="Z59" s="14">
        <v>22.178548347748617</v>
      </c>
      <c r="AA59" s="14">
        <v>1509654000</v>
      </c>
      <c r="AB59" s="14">
        <v>1871449000</v>
      </c>
      <c r="AC59" s="14">
        <v>55519000</v>
      </c>
      <c r="AD59" s="16">
        <v>746654000</v>
      </c>
      <c r="AE59" s="11">
        <v>7.4357064985923871E-2</v>
      </c>
      <c r="AF59" s="16">
        <v>37412.862161519995</v>
      </c>
      <c r="AG59" s="16">
        <v>38335.696161519998</v>
      </c>
      <c r="AH59" s="195">
        <v>32.635817925085838</v>
      </c>
      <c r="AI59" s="195">
        <v>36.583423349906191</v>
      </c>
      <c r="AJ59" s="195">
        <v>1.5832320475707353</v>
      </c>
      <c r="AK59" s="195">
        <v>47.843949303758627</v>
      </c>
      <c r="AL59" s="195">
        <v>34.222183259832121</v>
      </c>
      <c r="AM59" s="17" t="s">
        <v>493</v>
      </c>
      <c r="AN59" s="17" t="s">
        <v>537</v>
      </c>
      <c r="AO59" s="17" t="s">
        <v>709</v>
      </c>
      <c r="AP59" s="17" t="s">
        <v>574</v>
      </c>
      <c r="AQ59" s="11">
        <f>_xll.BDP($H59,$AQ$1, "CUST_TRR_START_DT=20030101","CUST_TRR_END_DT=20230630")*0.01</f>
        <v>0.22211950000000003</v>
      </c>
      <c r="AR59" s="11">
        <f>_xll.BDP($H59,$AQ$1, "CUST_TRR_START_DT=20130101","CUST_TRR_END_DT=20230630")*0.01</f>
        <v>0.25465890000000002</v>
      </c>
      <c r="AS59" s="11">
        <f>_xll.BDP($H59,$AQ$1, "CUST_TRR_START_DT=20180101","CUST_TRR_END_DT=20230630")*0.01</f>
        <v>0.2365169</v>
      </c>
      <c r="AT59" s="17" t="s">
        <v>3055</v>
      </c>
      <c r="AU59" s="17" t="s">
        <v>3055</v>
      </c>
      <c r="AV59" s="17" t="s">
        <v>3055</v>
      </c>
      <c r="AW59" s="195" t="s">
        <v>3021</v>
      </c>
      <c r="AX59" s="195">
        <v>0</v>
      </c>
      <c r="AY59" s="195">
        <v>2.1003498652616179</v>
      </c>
      <c r="AZ59" s="195">
        <v>2.1003498652616179</v>
      </c>
      <c r="BA59" s="195">
        <v>0</v>
      </c>
      <c r="BB59" s="195">
        <v>115.39905126181463</v>
      </c>
      <c r="BC59" s="195">
        <v>115.39905126181463</v>
      </c>
      <c r="BD59" s="195">
        <v>785.80100000000004</v>
      </c>
      <c r="BE59" s="195">
        <v>37412.862161519995</v>
      </c>
      <c r="BF59" s="17">
        <v>824.27300000000002</v>
      </c>
      <c r="BG59" s="17">
        <v>926.63599999999997</v>
      </c>
      <c r="BH59" s="17">
        <v>1047.125</v>
      </c>
      <c r="BI59" s="17">
        <v>709.55399999999997</v>
      </c>
      <c r="BJ59" s="17">
        <v>731.27</v>
      </c>
      <c r="BK59" s="17">
        <v>943.32</v>
      </c>
      <c r="BL59" s="15">
        <v>2.2031808110307693E-2</v>
      </c>
      <c r="BM59" s="15">
        <v>2.4767845774522613E-2</v>
      </c>
      <c r="BN59" s="15">
        <v>2.7988369226586266E-2</v>
      </c>
      <c r="BO59" s="15">
        <v>1.8965509693877228E-2</v>
      </c>
      <c r="BP59" s="15">
        <v>1.9545951786392016E-2</v>
      </c>
      <c r="BQ59" s="15">
        <v>2.5213788667850887E-2</v>
      </c>
      <c r="BR59" s="15">
        <f>IF(IF(BN59&gt;BQ59,BN59,BQ59)=0,IF(BM59&gt;BP59,BM59,BP59),IF(BN59&gt;BQ59,BN59,BQ59))</f>
        <v>2.7988369226586266E-2</v>
      </c>
      <c r="CI59" s="11">
        <f>IF(ISNUMBER(L59),L59,M59)</f>
        <v>0.72883573773426702</v>
      </c>
      <c r="CJ59" s="17">
        <f>IF(AND(M59&lt;0,AA59&gt;0),1,0)</f>
        <v>0</v>
      </c>
      <c r="CK59" s="17">
        <f>IF(AND(CJ59=0,CI59&lt;0.1,CI59&gt;0),1,0)</f>
        <v>0</v>
      </c>
      <c r="CL59" s="17">
        <f>IF(AND(CK59=0,CI59&lt;0.2,CI59&gt;0.1),1,0)</f>
        <v>0</v>
      </c>
      <c r="CM59" s="17">
        <f>IF(AND(CL59=0,CI59&lt;0.3,CI59&gt;0.2),1,0)</f>
        <v>0</v>
      </c>
      <c r="CN59" s="17">
        <f>IF(AND(CM59=0,CI59&lt;0.4,CI59&gt;0.3),1,0)</f>
        <v>0</v>
      </c>
      <c r="CO59" s="17">
        <f>IF(AND(CN59=0,CI59&lt;0.5,CI59&gt;0.4),1,0)</f>
        <v>0</v>
      </c>
      <c r="CP59" s="17">
        <f>IF(AND(CJ59=0,CK59=0,CL59=0,CM59=0,CN59=0,CO59=0),1,0)</f>
        <v>1</v>
      </c>
      <c r="CR59" s="17" t="str">
        <f>_xll.BDP($H59,CR$1)</f>
        <v>Jonathan J Mazelsky "Jay"</v>
      </c>
      <c r="CS59" s="17" t="str">
        <f>_xll.BDP($H59,CS$1)</f>
        <v>No</v>
      </c>
      <c r="CT59" s="196">
        <f>_xll.BDP($H59,CT$1)</f>
        <v>0</v>
      </c>
      <c r="CU59" s="13">
        <f>_xll.BDP($H59,CU$1)</f>
        <v>4.3333301544189453</v>
      </c>
      <c r="CV59" s="13">
        <f>_xll.BDP($H59,CV$1)</f>
        <v>0.96881258934658088</v>
      </c>
      <c r="CW59" s="13">
        <f>_xll.BDP($H59,CW$1)</f>
        <v>-2.1655967986717037</v>
      </c>
    </row>
    <row r="60" spans="1:101" s="17" customFormat="1" hidden="1" x14ac:dyDescent="0.3">
      <c r="A60" s="17" t="str">
        <f>B60&amp;C60</f>
        <v>2A</v>
      </c>
      <c r="B60" s="17">
        <v>2</v>
      </c>
      <c r="C60" s="17" t="s">
        <v>2999</v>
      </c>
      <c r="D60" s="17">
        <v>3</v>
      </c>
      <c r="E60" s="17">
        <v>3</v>
      </c>
      <c r="F60" s="19">
        <v>0.3</v>
      </c>
      <c r="G60" s="17" t="s">
        <v>2230</v>
      </c>
      <c r="H60" s="17" t="s">
        <v>1191</v>
      </c>
      <c r="I60" s="17">
        <v>1057</v>
      </c>
      <c r="J60" s="17" t="str">
        <f>I60&amp;H60</f>
        <v>1057DDR AU Equity</v>
      </c>
      <c r="K60" s="10" t="s">
        <v>4777</v>
      </c>
      <c r="L60" s="11">
        <v>0.33370924011486575</v>
      </c>
      <c r="M60" s="11">
        <v>0.24506822877545678</v>
      </c>
      <c r="N60" s="11">
        <v>0.30075638839979235</v>
      </c>
      <c r="O60" s="11">
        <v>0.21781798100454272</v>
      </c>
      <c r="P60" s="12">
        <v>23.442333019755409</v>
      </c>
      <c r="Q60" s="12">
        <v>16.439671916113539</v>
      </c>
      <c r="R60" s="12">
        <v>37.168072610524725</v>
      </c>
      <c r="S60" s="13">
        <v>4.392017023049271</v>
      </c>
      <c r="T60" s="13">
        <v>4.1069452830444</v>
      </c>
      <c r="U60" s="11">
        <v>0.29717621977133868</v>
      </c>
      <c r="V60" s="14">
        <v>2.1631227767675383</v>
      </c>
      <c r="W60" s="11">
        <v>0.23077783795575416</v>
      </c>
      <c r="X60" s="15" t="e">
        <v>#N/A</v>
      </c>
      <c r="Y60" s="14">
        <v>14.721118937248772</v>
      </c>
      <c r="Z60" s="14">
        <v>18.183505163808867</v>
      </c>
      <c r="AA60" s="14">
        <v>469963000</v>
      </c>
      <c r="AB60" s="14">
        <v>528758000</v>
      </c>
      <c r="AC60" s="14" t="e">
        <v>#N/A</v>
      </c>
      <c r="AD60" s="16">
        <v>2130000</v>
      </c>
      <c r="AE60" s="11">
        <v>0</v>
      </c>
      <c r="AF60" s="16">
        <v>1757.3724967499998</v>
      </c>
      <c r="AG60" s="16">
        <v>2055.9504967499997</v>
      </c>
      <c r="AH60" s="195">
        <v>14.922522204681544</v>
      </c>
      <c r="AI60" s="195">
        <v>16.534908289769984</v>
      </c>
      <c r="AJ60" s="195" t="s">
        <v>3021</v>
      </c>
      <c r="AK60" s="195">
        <v>22.787348464132712</v>
      </c>
      <c r="AL60" s="195">
        <v>7.1570843604212921</v>
      </c>
      <c r="AM60" s="17" t="s">
        <v>533</v>
      </c>
      <c r="AN60" s="17" t="s">
        <v>856</v>
      </c>
      <c r="AO60" s="17" t="s">
        <v>856</v>
      </c>
      <c r="AP60" s="17" t="s">
        <v>2136</v>
      </c>
      <c r="AQ60" s="11" t="e">
        <f>_xll.BDP($H60,$AQ$1, "CUST_TRR_START_DT=20030101","CUST_TRR_END_DT=20230630")*0.01</f>
        <v>#VALUE!</v>
      </c>
      <c r="AR60" s="11">
        <f>_xll.BDP($H60,$AQ$1, "CUST_TRR_START_DT=20130101","CUST_TRR_END_DT=20230630")*0.01</f>
        <v>0.39179960000000003</v>
      </c>
      <c r="AS60" s="11">
        <f>_xll.BDP($H60,$AQ$1, "CUST_TRR_START_DT=20180101","CUST_TRR_END_DT=20230630")*0.01</f>
        <v>0.28195900000000002</v>
      </c>
      <c r="AT60" s="17" t="s">
        <v>3056</v>
      </c>
      <c r="AU60" s="17" t="s">
        <v>3056</v>
      </c>
      <c r="AV60" s="17" t="s">
        <v>3056</v>
      </c>
      <c r="AW60" s="195">
        <v>5.2014577083098583</v>
      </c>
      <c r="AX60" s="195">
        <v>5.2014577083098583</v>
      </c>
      <c r="AY60" s="195">
        <v>-3.8732276398212795</v>
      </c>
      <c r="AZ60" s="195">
        <v>1.3282300684885788</v>
      </c>
      <c r="BA60" s="195">
        <v>129.42753863846585</v>
      </c>
      <c r="BB60" s="195">
        <v>-96.377275010361231</v>
      </c>
      <c r="BC60" s="195">
        <v>33.050263628104616</v>
      </c>
      <c r="BD60" s="195">
        <v>24.083000000000013</v>
      </c>
      <c r="BE60" s="195">
        <v>1757.3724967499998</v>
      </c>
      <c r="BF60" s="17">
        <v>79.629000000000005</v>
      </c>
      <c r="BG60" s="17">
        <v>88.614000000000004</v>
      </c>
      <c r="BH60" s="17">
        <v>98.870999999999995</v>
      </c>
      <c r="BI60" s="17">
        <v>101.93300000000001</v>
      </c>
      <c r="BJ60" s="17">
        <v>76.667000000000002</v>
      </c>
      <c r="BK60" s="17">
        <v>90.567000000000007</v>
      </c>
      <c r="BL60" s="15">
        <v>4.5311395362828341E-2</v>
      </c>
      <c r="BM60" s="15">
        <v>5.042414181619348E-2</v>
      </c>
      <c r="BN60" s="15">
        <v>5.626069611470947E-2</v>
      </c>
      <c r="BO60" s="15">
        <v>5.8003070031259735E-2</v>
      </c>
      <c r="BP60" s="15">
        <v>4.3625924578758496E-2</v>
      </c>
      <c r="BQ60" s="15">
        <v>5.1535459993535954E-2</v>
      </c>
      <c r="BR60" s="15">
        <f>IF(IF(BN60&gt;BQ60,BN60,BQ60)=0,IF(BM60&gt;BP60,BM60,BP60),IF(BN60&gt;BQ60,BN60,BQ60))</f>
        <v>5.626069611470947E-2</v>
      </c>
      <c r="BS60" s="17">
        <v>0</v>
      </c>
      <c r="BT60" s="17">
        <v>1</v>
      </c>
      <c r="BU60" s="17">
        <v>0</v>
      </c>
      <c r="BV60" s="17">
        <v>0</v>
      </c>
      <c r="BW60" s="17">
        <v>0</v>
      </c>
      <c r="BX60" s="17">
        <v>0</v>
      </c>
      <c r="BY60" s="17">
        <v>0</v>
      </c>
      <c r="BZ60" s="17">
        <v>0</v>
      </c>
      <c r="CA60" s="17">
        <v>1</v>
      </c>
      <c r="CB60" s="17" t="s">
        <v>5121</v>
      </c>
      <c r="CC60" s="17">
        <v>3</v>
      </c>
      <c r="CD60" s="17">
        <v>1</v>
      </c>
      <c r="CE60" s="17">
        <v>1</v>
      </c>
      <c r="CF60" s="17">
        <v>0</v>
      </c>
      <c r="CG60" s="17">
        <v>1</v>
      </c>
      <c r="CH60" s="17">
        <v>1</v>
      </c>
      <c r="CI60" s="11">
        <f>IF(ISNUMBER(L60),L60,M60)</f>
        <v>0.33370924011486575</v>
      </c>
      <c r="CJ60" s="17">
        <f>IF(AND(M60&lt;0,AA60&gt;0),1,0)</f>
        <v>0</v>
      </c>
      <c r="CK60" s="17">
        <f>IF(AND(CJ60=0,CI60&lt;0.1,CI60&gt;0),1,0)</f>
        <v>0</v>
      </c>
      <c r="CL60" s="17">
        <f>IF(AND(CK60=0,CI60&lt;0.2,CI60&gt;0.1),1,0)</f>
        <v>0</v>
      </c>
      <c r="CM60" s="17">
        <f>IF(AND(CL60=0,CI60&lt;0.3,CI60&gt;0.2),1,0)</f>
        <v>0</v>
      </c>
      <c r="CN60" s="17">
        <f>IF(AND(CM60=0,CI60&lt;0.4,CI60&gt;0.3),1,0)</f>
        <v>1</v>
      </c>
      <c r="CO60" s="17">
        <f>IF(AND(CN60=0,CI60&lt;0.5,CI60&gt;0.4),1,0)</f>
        <v>0</v>
      </c>
      <c r="CP60" s="17">
        <f>IF(AND(CJ60=0,CK60=0,CL60=0,CM60=0,CN60=0,CO60=0),1,0)</f>
        <v>0</v>
      </c>
      <c r="CR60" s="17" t="str">
        <f>_xll.BDP($H60,CR$1)</f>
        <v>David John Dicker</v>
      </c>
      <c r="CS60" s="17" t="str">
        <f>_xll.BDP($H60,CS$1)</f>
        <v>Yes</v>
      </c>
      <c r="CT60" s="196">
        <f>_xll.BDP($H60,CT$1)</f>
        <v>31.624000549316406</v>
      </c>
      <c r="CU60" s="13">
        <f>_xll.BDP($H60,CU$1)</f>
        <v>12.75</v>
      </c>
      <c r="CV60" s="13">
        <f>_xll.BDP($H60,CV$1)</f>
        <v>63.126883495808158</v>
      </c>
      <c r="CW60" s="13">
        <f>_xll.BDP($H60,CW$1)</f>
        <v>-0.85369168799877115</v>
      </c>
    </row>
    <row r="61" spans="1:101" s="17" customFormat="1" hidden="1" x14ac:dyDescent="0.3">
      <c r="A61" s="17" t="str">
        <f>B61&amp;C61</f>
        <v>2A</v>
      </c>
      <c r="B61" s="17">
        <v>2</v>
      </c>
      <c r="C61" s="17" t="s">
        <v>2999</v>
      </c>
      <c r="D61" s="17">
        <v>4</v>
      </c>
      <c r="E61" s="17">
        <v>2</v>
      </c>
      <c r="F61" s="19">
        <v>0.3</v>
      </c>
      <c r="G61" s="17" t="s">
        <v>2948</v>
      </c>
      <c r="H61" s="17" t="s">
        <v>86</v>
      </c>
      <c r="I61" s="17">
        <v>1058</v>
      </c>
      <c r="J61" s="17" t="str">
        <f>I61&amp;H61</f>
        <v>1058AVGO US Equity</v>
      </c>
      <c r="K61" s="10" t="s">
        <v>707</v>
      </c>
      <c r="L61" s="11">
        <v>0.82463581370396855</v>
      </c>
      <c r="M61" s="11">
        <v>2.1634369836262581</v>
      </c>
      <c r="N61" s="11">
        <v>0.15244307269603774</v>
      </c>
      <c r="O61" s="11">
        <v>0.28648723916373259</v>
      </c>
      <c r="P61" s="12">
        <v>25.720896111957565</v>
      </c>
      <c r="Q61" s="12">
        <v>24.268319402719555</v>
      </c>
      <c r="R61" s="12">
        <v>70.679067397120647</v>
      </c>
      <c r="S61" s="13">
        <v>50.967028708499711</v>
      </c>
      <c r="T61" s="13">
        <v>58.681444447790859</v>
      </c>
      <c r="U61" s="11">
        <v>0.97533600228767514</v>
      </c>
      <c r="V61" s="14">
        <v>1.3594061379035471</v>
      </c>
      <c r="W61" s="11">
        <v>0.30838745722466654</v>
      </c>
      <c r="X61" s="15">
        <v>4.125467069977886E-2</v>
      </c>
      <c r="Y61" s="14">
        <v>11.96887848832775</v>
      </c>
      <c r="Z61" s="14">
        <v>3.7881019583383857</v>
      </c>
      <c r="AA61" s="14">
        <v>6657000000</v>
      </c>
      <c r="AB61" s="14">
        <v>50271000000</v>
      </c>
      <c r="AC61" s="14">
        <v>1920000000</v>
      </c>
      <c r="AD61" s="16">
        <v>17840000000</v>
      </c>
      <c r="AE61" s="11">
        <v>0.10762331838565023</v>
      </c>
      <c r="AF61" s="16">
        <v>351518.57404671999</v>
      </c>
      <c r="AG61" s="16">
        <v>378804.57404671999</v>
      </c>
      <c r="AH61" s="195">
        <v>18.430622003927407</v>
      </c>
      <c r="AI61" s="195">
        <v>23.050053185269562</v>
      </c>
      <c r="AJ61" s="195">
        <v>4.9253326767295169</v>
      </c>
      <c r="AK61" s="195">
        <v>25.619258454569877</v>
      </c>
      <c r="AL61" s="195">
        <v>15.931148918660158</v>
      </c>
      <c r="AM61" s="17" t="s">
        <v>506</v>
      </c>
      <c r="AN61" s="17" t="s">
        <v>577</v>
      </c>
      <c r="AO61" s="17" t="s">
        <v>578</v>
      </c>
      <c r="AP61" s="17" t="s">
        <v>574</v>
      </c>
      <c r="AQ61" s="11" t="e">
        <f>_xll.BDP($H61,$AQ$1, "CUST_TRR_START_DT=20030101","CUST_TRR_END_DT=20230630")*0.01</f>
        <v>#VALUE!</v>
      </c>
      <c r="AR61" s="11">
        <f>_xll.BDP($H61,$AQ$1, "CUST_TRR_START_DT=20130101","CUST_TRR_END_DT=20230630")*0.01</f>
        <v>0.40662290000000001</v>
      </c>
      <c r="AS61" s="11">
        <f>_xll.BDP($H61,$AQ$1, "CUST_TRR_START_DT=20180101","CUST_TRR_END_DT=20230630")*0.01</f>
        <v>0.2912169</v>
      </c>
      <c r="AT61" s="17" t="s">
        <v>3710</v>
      </c>
      <c r="AU61" s="17" t="s">
        <v>3021</v>
      </c>
      <c r="AV61" s="17" t="s">
        <v>3710</v>
      </c>
      <c r="AW61" s="195">
        <v>2.1604357996583547</v>
      </c>
      <c r="AX61" s="195">
        <v>2.1604357996583547</v>
      </c>
      <c r="AY61" s="195">
        <v>1.7942799550296398</v>
      </c>
      <c r="AZ61" s="195">
        <v>3.9547157546879945</v>
      </c>
      <c r="BA61" s="195">
        <v>58.132370544056286</v>
      </c>
      <c r="BB61" s="195">
        <v>48.279956859653169</v>
      </c>
      <c r="BC61" s="195">
        <v>106.41232740370945</v>
      </c>
      <c r="BD61" s="195">
        <v>12324.875</v>
      </c>
      <c r="BE61" s="195">
        <v>351518.57404671999</v>
      </c>
      <c r="BF61" s="17">
        <v>18327.87</v>
      </c>
      <c r="BG61" s="17">
        <v>19750.191999999999</v>
      </c>
      <c r="BH61" s="17">
        <v>21778</v>
      </c>
      <c r="BI61" s="17">
        <v>17905.432000000001</v>
      </c>
      <c r="BJ61" s="17">
        <v>19981.885999999999</v>
      </c>
      <c r="BK61" s="17">
        <v>21298.929</v>
      </c>
      <c r="BL61" s="15">
        <v>5.2139122519210206E-2</v>
      </c>
      <c r="BM61" s="15">
        <v>5.6185343985194425E-2</v>
      </c>
      <c r="BN61" s="15">
        <v>6.19540519560298E-2</v>
      </c>
      <c r="BO61" s="15">
        <v>5.0937370944217041E-2</v>
      </c>
      <c r="BP61" s="15">
        <v>5.6844467050393262E-2</v>
      </c>
      <c r="BQ61" s="15">
        <v>6.05911908289921E-2</v>
      </c>
      <c r="BR61" s="15">
        <f>IF(IF(BN61&gt;BQ61,BN61,BQ61)=0,IF(BM61&gt;BP61,BM61,BP61),IF(BN61&gt;BQ61,BN61,BQ61))</f>
        <v>6.19540519560298E-2</v>
      </c>
      <c r="CI61" s="11">
        <f>IF(ISNUMBER(L61),L61,M61)</f>
        <v>0.82463581370396855</v>
      </c>
      <c r="CJ61" s="17">
        <f>IF(AND(M61&lt;0,AA61&gt;0),1,0)</f>
        <v>0</v>
      </c>
      <c r="CK61" s="17">
        <f>IF(AND(CJ61=0,CI61&lt;0.1,CI61&gt;0),1,0)</f>
        <v>0</v>
      </c>
      <c r="CL61" s="17">
        <f>IF(AND(CK61=0,CI61&lt;0.2,CI61&gt;0.1),1,0)</f>
        <v>0</v>
      </c>
      <c r="CM61" s="17">
        <f>IF(AND(CL61=0,CI61&lt;0.3,CI61&gt;0.2),1,0)</f>
        <v>0</v>
      </c>
      <c r="CN61" s="17">
        <f>IF(AND(CM61=0,CI61&lt;0.4,CI61&gt;0.3),1,0)</f>
        <v>0</v>
      </c>
      <c r="CO61" s="17">
        <f>IF(AND(CN61=0,CI61&lt;0.5,CI61&gt;0.4),1,0)</f>
        <v>0</v>
      </c>
      <c r="CP61" s="17">
        <f>IF(AND(CJ61=0,CK61=0,CL61=0,CM61=0,CN61=0,CO61=0),1,0)</f>
        <v>1</v>
      </c>
      <c r="CR61" s="17" t="str">
        <f>_xll.BDP($H61,CR$1)</f>
        <v>Hock E Tan</v>
      </c>
      <c r="CS61" s="17" t="str">
        <f>_xll.BDP($H61,CS$1)</f>
        <v>No</v>
      </c>
      <c r="CT61" s="196">
        <f>_xll.BDP($H61,CT$1)</f>
        <v>4.1361499577760696E-2</v>
      </c>
      <c r="CU61" s="13">
        <f>_xll.BDP($H61,CU$1)</f>
        <v>17.58329963684082</v>
      </c>
      <c r="CV61" s="13">
        <f>_xll.BDP($H61,CV$1)</f>
        <v>9.6786440710818433E-2</v>
      </c>
      <c r="CW61" s="13">
        <f>_xll.BDP($H61,CW$1)</f>
        <v>-10.513948033969003</v>
      </c>
    </row>
    <row r="62" spans="1:101" s="17" customFormat="1" hidden="1" x14ac:dyDescent="0.3">
      <c r="A62" s="17" t="str">
        <f>B62&amp;C62</f>
        <v>2A</v>
      </c>
      <c r="B62" s="17">
        <v>2</v>
      </c>
      <c r="C62" s="17" t="s">
        <v>2999</v>
      </c>
      <c r="D62" s="17">
        <v>5</v>
      </c>
      <c r="E62" s="17">
        <v>1</v>
      </c>
      <c r="F62" s="19">
        <v>0.25</v>
      </c>
      <c r="G62" s="17" t="s">
        <v>2524</v>
      </c>
      <c r="H62" s="17" t="s">
        <v>336</v>
      </c>
      <c r="I62" s="17">
        <v>1060</v>
      </c>
      <c r="J62" s="17" t="str">
        <f>I62&amp;H62</f>
        <v>1060PCTY US Equity</v>
      </c>
      <c r="K62" s="10" t="s">
        <v>1021</v>
      </c>
      <c r="L62" s="11">
        <v>0.2771245325290092</v>
      </c>
      <c r="M62" s="11">
        <v>0.30217312293372567</v>
      </c>
      <c r="N62" s="11">
        <v>0.24608069795337711</v>
      </c>
      <c r="O62" s="11">
        <v>0.25215751086256644</v>
      </c>
      <c r="P62" s="12">
        <v>19.754725684736872</v>
      </c>
      <c r="Q62" s="12">
        <v>17.538804773702296</v>
      </c>
      <c r="R62" s="12">
        <v>19.339351216691867</v>
      </c>
      <c r="S62" s="13">
        <v>18.88279700015002</v>
      </c>
      <c r="T62" s="13">
        <v>19.173027708203151</v>
      </c>
      <c r="U62" s="11">
        <v>-6.2971494529480809E-2</v>
      </c>
      <c r="V62" s="14">
        <v>-1.006833956219968</v>
      </c>
      <c r="W62" s="11">
        <v>0.22806709455364102</v>
      </c>
      <c r="X62" s="15">
        <v>1.2037585439643995E-2</v>
      </c>
      <c r="Y62" s="14">
        <v>25.808279128530938</v>
      </c>
      <c r="Z62" s="14">
        <v>28.890307977154972</v>
      </c>
      <c r="AA62" s="14">
        <v>514513000</v>
      </c>
      <c r="AB62" s="14">
        <v>616567000</v>
      </c>
      <c r="AC62" s="14">
        <v>154505000</v>
      </c>
      <c r="AD62" s="16">
        <v>282723000</v>
      </c>
      <c r="AE62" s="11">
        <v>0.54648896623196552</v>
      </c>
      <c r="AF62" s="16">
        <v>10789.425330419999</v>
      </c>
      <c r="AG62" s="16">
        <v>10563.129330419999</v>
      </c>
      <c r="AH62" s="195">
        <v>46.904297977940189</v>
      </c>
      <c r="AI62" s="195">
        <v>66.945080751015865</v>
      </c>
      <c r="AJ62" s="195">
        <v>2.0050608606603859</v>
      </c>
      <c r="AK62" s="195">
        <v>76.464483663179877</v>
      </c>
      <c r="AL62" s="195">
        <v>12.798831383634001</v>
      </c>
      <c r="AM62" s="17" t="s">
        <v>493</v>
      </c>
      <c r="AN62" s="17" t="s">
        <v>524</v>
      </c>
      <c r="AO62" s="17" t="s">
        <v>682</v>
      </c>
      <c r="AP62" s="17" t="s">
        <v>574</v>
      </c>
      <c r="AQ62" s="11" t="e">
        <f>_xll.BDP($H62,$AQ$1, "CUST_TRR_START_DT=20030101","CUST_TRR_END_DT=20230630")*0.01</f>
        <v>#VALUE!</v>
      </c>
      <c r="AR62" s="11" t="e">
        <f>_xll.BDP($H62,$AQ$1, "CUST_TRR_START_DT=20130101","CUST_TRR_END_DT=20230630")*0.01</f>
        <v>#VALUE!</v>
      </c>
      <c r="AS62" s="11">
        <f>_xll.BDP($H62,$AQ$1, "CUST_TRR_START_DT=20180101","CUST_TRR_END_DT=20230630")*0.01</f>
        <v>0.2817596</v>
      </c>
      <c r="AT62" s="17" t="s">
        <v>3057</v>
      </c>
      <c r="AU62" s="17" t="s">
        <v>3057</v>
      </c>
      <c r="AV62" s="17" t="s">
        <v>3057</v>
      </c>
      <c r="AW62" s="195" t="s">
        <v>3021</v>
      </c>
      <c r="AX62" s="195">
        <v>0</v>
      </c>
      <c r="AY62" s="195">
        <v>-0.15678314165914445</v>
      </c>
      <c r="AZ62" s="195">
        <v>-0.15678314165914445</v>
      </c>
      <c r="BA62" s="195">
        <v>0</v>
      </c>
      <c r="BB62" s="195">
        <v>-11.977823082273478</v>
      </c>
      <c r="BC62" s="195">
        <v>-11.977823082273478</v>
      </c>
      <c r="BD62" s="195">
        <v>-16.916</v>
      </c>
      <c r="BE62" s="195">
        <v>10563.129330419999</v>
      </c>
      <c r="BF62" s="17">
        <v>336.36799999999999</v>
      </c>
      <c r="BG62" s="17">
        <v>403.05599999999998</v>
      </c>
      <c r="BH62" s="17">
        <v>543.25</v>
      </c>
      <c r="BI62" s="17">
        <v>276.40100000000001</v>
      </c>
      <c r="BJ62" s="17">
        <v>342.214</v>
      </c>
      <c r="BK62" s="17">
        <v>409.74799999999999</v>
      </c>
      <c r="BL62" s="15">
        <v>3.1843593832683453E-2</v>
      </c>
      <c r="BM62" s="15">
        <v>3.8156874482192307E-2</v>
      </c>
      <c r="BN62" s="15">
        <v>5.1428888448381796E-2</v>
      </c>
      <c r="BO62" s="15">
        <v>2.6166582965524484E-2</v>
      </c>
      <c r="BP62" s="15">
        <v>3.2397028313804928E-2</v>
      </c>
      <c r="BQ62" s="15">
        <v>3.8790398865987195E-2</v>
      </c>
      <c r="BR62" s="15">
        <f>IF(IF(BN62&gt;BQ62,BN62,BQ62)=0,IF(BM62&gt;BP62,BM62,BP62),IF(BN62&gt;BQ62,BN62,BQ62))</f>
        <v>5.1428888448381796E-2</v>
      </c>
      <c r="CI62" s="11">
        <f>IF(ISNUMBER(L62),L62,M62)</f>
        <v>0.2771245325290092</v>
      </c>
      <c r="CJ62" s="17">
        <f>IF(AND(M62&lt;0,AA62&gt;0),1,0)</f>
        <v>0</v>
      </c>
      <c r="CK62" s="17">
        <f>IF(AND(CJ62=0,CI62&lt;0.1,CI62&gt;0),1,0)</f>
        <v>0</v>
      </c>
      <c r="CL62" s="17">
        <f>IF(AND(CK62=0,CI62&lt;0.2,CI62&gt;0.1),1,0)</f>
        <v>0</v>
      </c>
      <c r="CM62" s="17">
        <f>IF(AND(CL62=0,CI62&lt;0.3,CI62&gt;0.2),1,0)</f>
        <v>1</v>
      </c>
      <c r="CN62" s="17">
        <f>IF(AND(CM62=0,CI62&lt;0.4,CI62&gt;0.3),1,0)</f>
        <v>0</v>
      </c>
      <c r="CO62" s="17">
        <f>IF(AND(CN62=0,CI62&lt;0.5,CI62&gt;0.4),1,0)</f>
        <v>0</v>
      </c>
      <c r="CP62" s="17">
        <f>IF(AND(CJ62=0,CK62=0,CL62=0,CM62=0,CN62=0,CO62=0),1,0)</f>
        <v>0</v>
      </c>
      <c r="CR62" s="17" t="str">
        <f>_xll.BDP($H62,CR$1)</f>
        <v>#N/A Field Not Applicable</v>
      </c>
      <c r="CS62" s="17" t="str">
        <f>_xll.BDP($H62,CS$1)</f>
        <v>No</v>
      </c>
      <c r="CT62" s="196">
        <f>_xll.BDP($H62,CT$1)</f>
        <v>0</v>
      </c>
      <c r="CU62" s="13">
        <f>_xll.BDP($H62,CU$1)</f>
        <v>9.4166698455810547</v>
      </c>
      <c r="CV62" s="13">
        <f>_xll.BDP($H62,CV$1)</f>
        <v>23.25724404044696</v>
      </c>
      <c r="CW62" s="13">
        <f>_xll.BDP($H62,CW$1)</f>
        <v>-3.1580574538575967</v>
      </c>
    </row>
    <row r="63" spans="1:101" s="17" customFormat="1" hidden="1" x14ac:dyDescent="0.3">
      <c r="A63" s="17" t="str">
        <f>B63&amp;C63</f>
        <v>2A</v>
      </c>
      <c r="B63" s="17">
        <v>2</v>
      </c>
      <c r="C63" s="17" t="s">
        <v>2999</v>
      </c>
      <c r="D63" s="17">
        <v>5</v>
      </c>
      <c r="E63" s="17">
        <v>1</v>
      </c>
      <c r="F63" s="19">
        <v>0.2</v>
      </c>
      <c r="G63" s="17" t="s">
        <v>2178</v>
      </c>
      <c r="H63" s="17" t="s">
        <v>1553</v>
      </c>
      <c r="I63" s="17">
        <v>1097</v>
      </c>
      <c r="J63" s="17" t="str">
        <f>I63&amp;H63</f>
        <v>1097RMV LN Equity</v>
      </c>
      <c r="K63" s="10" t="s">
        <v>1554</v>
      </c>
      <c r="L63" s="11">
        <v>73.645283348938648</v>
      </c>
      <c r="M63" s="11">
        <v>11.448908918406072</v>
      </c>
      <c r="N63" s="11">
        <v>12.763336391493253</v>
      </c>
      <c r="O63" s="11">
        <v>6.4193797212469415</v>
      </c>
      <c r="P63" s="12">
        <v>270.6827439940551</v>
      </c>
      <c r="Q63" s="12">
        <v>212.73127388849468</v>
      </c>
      <c r="R63" s="12">
        <v>276.42529995223242</v>
      </c>
      <c r="S63" s="13">
        <v>73.605346268018963</v>
      </c>
      <c r="T63" s="13">
        <v>73.936480449278761</v>
      </c>
      <c r="U63" s="11">
        <v>-0.37597020564581424</v>
      </c>
      <c r="V63" s="14">
        <v>-0.13690090132584914</v>
      </c>
      <c r="W63" s="11">
        <v>0.6726919588460023</v>
      </c>
      <c r="X63" s="15" t="e">
        <v>#N/A</v>
      </c>
      <c r="Y63" s="14">
        <v>7.2164248167918812</v>
      </c>
      <c r="Z63" s="14">
        <v>7.4203761205633434</v>
      </c>
      <c r="AA63" s="14">
        <v>21080000</v>
      </c>
      <c r="AB63" s="14">
        <v>37596000</v>
      </c>
      <c r="AC63" s="14">
        <v>6136000</v>
      </c>
      <c r="AD63" s="16">
        <v>201252000</v>
      </c>
      <c r="AE63" s="11">
        <v>3.0489137996144139E-2</v>
      </c>
      <c r="AF63" s="16">
        <v>4460.7337853439994</v>
      </c>
      <c r="AG63" s="16">
        <v>4425.905785343999</v>
      </c>
      <c r="AH63" s="195">
        <v>17.397223245574931</v>
      </c>
      <c r="AI63" s="195">
        <v>17.738106019477861</v>
      </c>
      <c r="AJ63" s="195">
        <v>4.4171949794201266</v>
      </c>
      <c r="AK63" s="195">
        <v>23.090929947477473</v>
      </c>
      <c r="AL63" s="195">
        <v>61.451981770343671</v>
      </c>
      <c r="AM63" s="17" t="s">
        <v>543</v>
      </c>
      <c r="AN63" s="17" t="s">
        <v>570</v>
      </c>
      <c r="AO63" s="17" t="s">
        <v>582</v>
      </c>
      <c r="AP63" s="17" t="s">
        <v>1552</v>
      </c>
      <c r="AQ63" s="11" t="e">
        <f>_xll.BDP($H63,$AQ$1, "CUST_TRR_START_DT=20030101","CUST_TRR_END_DT=20230630")*0.01</f>
        <v>#VALUE!</v>
      </c>
      <c r="AR63" s="11">
        <f>_xll.BDP($H63,$AQ$1, "CUST_TRR_START_DT=20130101","CUST_TRR_END_DT=20230630")*0.01</f>
        <v>0.144374</v>
      </c>
      <c r="AS63" s="11">
        <f>_xll.BDP($H63,$AQ$1, "CUST_TRR_START_DT=20180101","CUST_TRR_END_DT=20230630")*0.01</f>
        <v>3.9355730000000005E-2</v>
      </c>
      <c r="AT63" s="17" t="s">
        <v>3085</v>
      </c>
      <c r="AU63" s="17" t="s">
        <v>3085</v>
      </c>
      <c r="AV63" s="17" t="s">
        <v>3085</v>
      </c>
      <c r="AW63" s="195">
        <v>1.6005820645207101</v>
      </c>
      <c r="AX63" s="195">
        <v>1.6005820645207101</v>
      </c>
      <c r="AY63" s="195">
        <v>0</v>
      </c>
      <c r="AZ63" s="195">
        <v>1.6005820645207101</v>
      </c>
      <c r="BA63" s="195">
        <v>35.927862183860462</v>
      </c>
      <c r="BB63" s="195">
        <v>0</v>
      </c>
      <c r="BC63" s="195" t="s">
        <v>3021</v>
      </c>
      <c r="BD63" s="195" t="s">
        <v>3021</v>
      </c>
      <c r="BE63" s="195">
        <v>4425.905785343999</v>
      </c>
      <c r="BF63" s="17">
        <v>201.429</v>
      </c>
      <c r="BG63" s="17">
        <v>207.267</v>
      </c>
      <c r="BH63" s="17">
        <v>226.929</v>
      </c>
      <c r="BI63" s="17">
        <v>202.66400000000002</v>
      </c>
      <c r="BJ63" s="17">
        <v>208.303</v>
      </c>
      <c r="BK63" s="17">
        <v>228.249</v>
      </c>
      <c r="BL63" s="15">
        <v>4.5511361915342746E-2</v>
      </c>
      <c r="BM63" s="15">
        <v>4.6830413942914595E-2</v>
      </c>
      <c r="BN63" s="15">
        <v>5.1272894409875508E-2</v>
      </c>
      <c r="BO63" s="15">
        <v>4.5790400842038746E-2</v>
      </c>
      <c r="BP63" s="15">
        <v>4.7064490321908167E-2</v>
      </c>
      <c r="BQ63" s="15">
        <v>5.1571138444886616E-2</v>
      </c>
      <c r="BR63" s="15">
        <f>IF(IF(BN63&gt;BQ63,BN63,BQ63)=0,IF(BM63&gt;BP63,BM63,BP63),IF(BN63&gt;BQ63,BN63,BQ63))</f>
        <v>5.1571138444886616E-2</v>
      </c>
      <c r="CI63" s="11">
        <f>IF(ISNUMBER(L63),L63,M63)</f>
        <v>73.645283348938648</v>
      </c>
      <c r="CJ63" s="17">
        <f>IF(AND(M63&lt;0,AA63&gt;0),1,0)</f>
        <v>0</v>
      </c>
      <c r="CK63" s="17">
        <f>IF(AND(CJ63=0,CI63&lt;0.1,CI63&gt;0),1,0)</f>
        <v>0</v>
      </c>
      <c r="CL63" s="17">
        <f>IF(AND(CK63=0,CI63&lt;0.2,CI63&gt;0.1),1,0)</f>
        <v>0</v>
      </c>
      <c r="CM63" s="17">
        <f>IF(AND(CL63=0,CI63&lt;0.3,CI63&gt;0.2),1,0)</f>
        <v>0</v>
      </c>
      <c r="CN63" s="17">
        <f>IF(AND(CM63=0,CI63&lt;0.4,CI63&gt;0.3),1,0)</f>
        <v>0</v>
      </c>
      <c r="CO63" s="17">
        <f>IF(AND(CN63=0,CI63&lt;0.5,CI63&gt;0.4),1,0)</f>
        <v>0</v>
      </c>
      <c r="CP63" s="17">
        <f>IF(AND(CJ63=0,CK63=0,CL63=0,CM63=0,CN63=0,CO63=0),1,0)</f>
        <v>1</v>
      </c>
      <c r="CR63" s="17" t="str">
        <f>_xll.BDP($H63,CR$1)</f>
        <v>Johan Svanstrom</v>
      </c>
      <c r="CS63" s="17" t="str">
        <f>_xll.BDP($H63,CS$1)</f>
        <v>No</v>
      </c>
      <c r="CT63" s="196">
        <f>_xll.BDP($H63,CT$1)</f>
        <v>0</v>
      </c>
      <c r="CU63" s="13">
        <f>_xll.BDP($H63,CU$1)</f>
        <v>0.66666698455810547</v>
      </c>
      <c r="CV63" s="13">
        <f>_xll.BDP($H63,CV$1)</f>
        <v>0.25351522500191559</v>
      </c>
      <c r="CW63" s="13">
        <f>_xll.BDP($H63,CW$1)</f>
        <v>0.48908795855664278</v>
      </c>
    </row>
    <row r="64" spans="1:101" s="17" customFormat="1" hidden="1" x14ac:dyDescent="0.3">
      <c r="A64" s="17" t="str">
        <f>B64&amp;C64</f>
        <v>2A</v>
      </c>
      <c r="B64" s="17">
        <v>2</v>
      </c>
      <c r="C64" s="17" t="s">
        <v>2999</v>
      </c>
      <c r="D64" s="17">
        <v>6</v>
      </c>
      <c r="E64" s="17">
        <v>3</v>
      </c>
      <c r="F64" s="19">
        <v>0.3</v>
      </c>
      <c r="G64" s="17" t="s">
        <v>2869</v>
      </c>
      <c r="H64" s="17" t="s">
        <v>1889</v>
      </c>
      <c r="I64" s="17">
        <v>1062</v>
      </c>
      <c r="J64" s="17" t="str">
        <f>I64&amp;H64</f>
        <v>1062NEM GR Equity</v>
      </c>
      <c r="K64" s="10" t="s">
        <v>4778</v>
      </c>
      <c r="L64" s="11">
        <v>2.9259616755204676</v>
      </c>
      <c r="M64" s="11">
        <v>2.3582016692662133</v>
      </c>
      <c r="N64" s="11">
        <v>0.31235944332978682</v>
      </c>
      <c r="O64" s="11">
        <v>0.30897328699168219</v>
      </c>
      <c r="P64" s="12">
        <v>21.192355456682346</v>
      </c>
      <c r="Q64" s="12">
        <v>17.467341685355748</v>
      </c>
      <c r="R64" s="12">
        <v>22.622957355116231</v>
      </c>
      <c r="S64" s="13">
        <v>30.443844055249848</v>
      </c>
      <c r="T64" s="13">
        <v>32.040513186989976</v>
      </c>
      <c r="U64" s="11">
        <v>-0.12999287858437075</v>
      </c>
      <c r="V64" s="14">
        <v>-0.36718610750388309</v>
      </c>
      <c r="W64" s="11">
        <v>0.57515046881094667</v>
      </c>
      <c r="X64" s="15">
        <v>2.3739826937304982E-2</v>
      </c>
      <c r="Y64" s="14">
        <v>14.51999343519789</v>
      </c>
      <c r="Z64" s="14">
        <v>11.65597671407037</v>
      </c>
      <c r="AA64" s="14">
        <v>83989000</v>
      </c>
      <c r="AB64" s="14">
        <v>641036000</v>
      </c>
      <c r="AC64" s="14" t="e">
        <v>#N/A</v>
      </c>
      <c r="AD64" s="16">
        <v>218466000</v>
      </c>
      <c r="AE64" s="11">
        <v>0</v>
      </c>
      <c r="AF64" s="16">
        <v>6856.08</v>
      </c>
      <c r="AG64" s="16">
        <v>6805.0770000000002</v>
      </c>
      <c r="AH64" s="195">
        <v>28.88831957209263</v>
      </c>
      <c r="AI64" s="195">
        <v>38.713602230060303</v>
      </c>
      <c r="AJ64" s="195">
        <v>2.9178043130050431</v>
      </c>
      <c r="AK64" s="195">
        <v>48.477523702088277</v>
      </c>
      <c r="AL64" s="195">
        <v>10.334698118334538</v>
      </c>
      <c r="AM64" s="17" t="s">
        <v>506</v>
      </c>
      <c r="AN64" s="17" t="s">
        <v>507</v>
      </c>
      <c r="AO64" s="17" t="s">
        <v>618</v>
      </c>
      <c r="AP64" s="17" t="s">
        <v>2139</v>
      </c>
      <c r="AQ64" s="11">
        <f>_xll.BDP($H64,$AQ$1, "CUST_TRR_START_DT=20030101","CUST_TRR_END_DT=20230630")*0.01</f>
        <v>0.40250399999999997</v>
      </c>
      <c r="AR64" s="11">
        <f>_xll.BDP($H64,$AQ$1, "CUST_TRR_START_DT=20130101","CUST_TRR_END_DT=20230630")*0.01</f>
        <v>0.37245430000000002</v>
      </c>
      <c r="AS64" s="11">
        <f>_xll.BDP($H64,$AQ$1, "CUST_TRR_START_DT=20180101","CUST_TRR_END_DT=20230630")*0.01</f>
        <v>0.20974710000000002</v>
      </c>
      <c r="AT64" s="17" t="s">
        <v>3059</v>
      </c>
      <c r="AU64" s="17" t="s">
        <v>3059</v>
      </c>
      <c r="AV64" s="17" t="s">
        <v>3059</v>
      </c>
      <c r="AW64" s="195">
        <v>0.75859741753046372</v>
      </c>
      <c r="AX64" s="195">
        <v>0.75859741753046372</v>
      </c>
      <c r="AY64" s="195">
        <v>0</v>
      </c>
      <c r="AZ64" s="195">
        <v>0.75859741753046372</v>
      </c>
      <c r="BA64" s="195">
        <v>32.113498613030508</v>
      </c>
      <c r="BB64" s="195">
        <v>0</v>
      </c>
      <c r="BC64" s="195">
        <v>32.113498613030508</v>
      </c>
      <c r="BD64" s="195">
        <v>51.975000000000001</v>
      </c>
      <c r="BE64" s="195">
        <v>6805.0770000000002</v>
      </c>
      <c r="BF64" s="17">
        <v>150.88200000000001</v>
      </c>
      <c r="BG64" s="17">
        <v>181.88200000000001</v>
      </c>
      <c r="BH64" s="17">
        <v>227.625</v>
      </c>
      <c r="BI64" s="17">
        <v>197.48000000000002</v>
      </c>
      <c r="BJ64" s="17">
        <v>226.50300000000001</v>
      </c>
      <c r="BK64" s="17">
        <v>261.76900000000001</v>
      </c>
      <c r="BL64" s="15">
        <v>2.2171975423643259E-2</v>
      </c>
      <c r="BM64" s="15">
        <v>2.6727397794323267E-2</v>
      </c>
      <c r="BN64" s="15">
        <v>3.3449290875033448E-2</v>
      </c>
      <c r="BO64" s="15">
        <v>2.9019509992318972E-2</v>
      </c>
      <c r="BP64" s="15">
        <v>3.3284413975036578E-2</v>
      </c>
      <c r="BQ64" s="15">
        <v>3.8466721243565649E-2</v>
      </c>
      <c r="BR64" s="15">
        <f>IF(IF(BN64&gt;BQ64,BN64,BQ64)=0,IF(BM64&gt;BP64,BM64,BP64),IF(BN64&gt;BQ64,BN64,BQ64))</f>
        <v>3.8466721243565649E-2</v>
      </c>
      <c r="CI64" s="11">
        <f>IF(ISNUMBER(L64),L64,M64)</f>
        <v>2.9259616755204676</v>
      </c>
      <c r="CJ64" s="17">
        <f>IF(AND(M64&lt;0,AA64&gt;0),1,0)</f>
        <v>0</v>
      </c>
      <c r="CK64" s="17">
        <f>IF(AND(CJ64=0,CI64&lt;0.1,CI64&gt;0),1,0)</f>
        <v>0</v>
      </c>
      <c r="CL64" s="17">
        <f>IF(AND(CK64=0,CI64&lt;0.2,CI64&gt;0.1),1,0)</f>
        <v>0</v>
      </c>
      <c r="CM64" s="17">
        <f>IF(AND(CL64=0,CI64&lt;0.3,CI64&gt;0.2),1,0)</f>
        <v>0</v>
      </c>
      <c r="CN64" s="17">
        <f>IF(AND(CM64=0,CI64&lt;0.4,CI64&gt;0.3),1,0)</f>
        <v>0</v>
      </c>
      <c r="CO64" s="17">
        <f>IF(AND(CN64=0,CI64&lt;0.5,CI64&gt;0.4),1,0)</f>
        <v>0</v>
      </c>
      <c r="CP64" s="17">
        <f>IF(AND(CJ64=0,CK64=0,CL64=0,CM64=0,CN64=0,CO64=0),1,0)</f>
        <v>1</v>
      </c>
      <c r="CR64" s="17" t="str">
        <f>_xll.BDP($H64,CR$1)</f>
        <v>Yves Padrines</v>
      </c>
      <c r="CS64" s="17" t="str">
        <f>_xll.BDP($H64,CS$1)</f>
        <v>No</v>
      </c>
      <c r="CT64" s="196">
        <f>_xll.BDP($H64,CT$1)</f>
        <v>0</v>
      </c>
      <c r="CU64" s="13">
        <f>_xll.BDP($H64,CU$1)</f>
        <v>1.5833300352096558</v>
      </c>
      <c r="CV64" s="13">
        <f>_xll.BDP($H64,CV$1)</f>
        <v>2.7</v>
      </c>
      <c r="CW64" s="13">
        <f>_xll.BDP($H64,CW$1)</f>
        <v>0</v>
      </c>
    </row>
    <row r="65" spans="1:101" s="17" customFormat="1" hidden="1" x14ac:dyDescent="0.3">
      <c r="A65" s="17" t="str">
        <f>B65&amp;C65</f>
        <v>2A</v>
      </c>
      <c r="B65" s="17">
        <v>2</v>
      </c>
      <c r="C65" s="17" t="s">
        <v>2999</v>
      </c>
      <c r="D65" s="17">
        <v>6</v>
      </c>
      <c r="E65" s="17">
        <v>3</v>
      </c>
      <c r="F65" s="19">
        <v>0.2</v>
      </c>
      <c r="G65" s="17" t="s">
        <v>2954</v>
      </c>
      <c r="H65" s="17" t="s">
        <v>195</v>
      </c>
      <c r="I65" s="17">
        <v>1063</v>
      </c>
      <c r="J65" s="17" t="str">
        <f>I65&amp;H65</f>
        <v>1063MPWR US Equity</v>
      </c>
      <c r="K65" s="10" t="s">
        <v>849</v>
      </c>
      <c r="L65" s="11">
        <v>0.46639838990432603</v>
      </c>
      <c r="M65" s="11">
        <v>0.57630596311243532</v>
      </c>
      <c r="N65" s="11">
        <v>0.45907866332700387</v>
      </c>
      <c r="O65" s="11">
        <v>0.57225374146893715</v>
      </c>
      <c r="P65" s="12">
        <v>31.653591744919879</v>
      </c>
      <c r="Q65" s="12">
        <v>26.513205695674969</v>
      </c>
      <c r="R65" s="12">
        <v>27.756205837084114</v>
      </c>
      <c r="S65" s="13">
        <v>24.318933081180099</v>
      </c>
      <c r="T65" s="13">
        <v>32.270414703803688</v>
      </c>
      <c r="U65" s="11">
        <v>-0.42180864109150251</v>
      </c>
      <c r="V65" s="14">
        <v>-1.6426401706831018</v>
      </c>
      <c r="W65" s="11">
        <v>0.82818717295169819</v>
      </c>
      <c r="X65" s="15" t="e">
        <v>#N/A</v>
      </c>
      <c r="Y65" s="14">
        <v>29.40765678611147</v>
      </c>
      <c r="Z65" s="14">
        <v>38.181160834176417</v>
      </c>
      <c r="AA65" s="14">
        <v>927955000</v>
      </c>
      <c r="AB65" s="14">
        <v>934526000</v>
      </c>
      <c r="AC65" s="14">
        <v>228268000</v>
      </c>
      <c r="AD65" s="16">
        <v>343010000</v>
      </c>
      <c r="AE65" s="11">
        <v>0.66548497128363604</v>
      </c>
      <c r="AF65" s="16">
        <v>22179.980940000001</v>
      </c>
      <c r="AG65" s="16">
        <v>21246.075940000002</v>
      </c>
      <c r="AH65" s="195">
        <v>37.028519735924817</v>
      </c>
      <c r="AI65" s="195">
        <v>40.041530151658222</v>
      </c>
      <c r="AJ65" s="195">
        <v>1.394408892783028</v>
      </c>
      <c r="AK65" s="195">
        <v>49.358053043859385</v>
      </c>
      <c r="AL65" s="195">
        <v>12.018154125803628</v>
      </c>
      <c r="AM65" s="17" t="s">
        <v>506</v>
      </c>
      <c r="AN65" s="17" t="s">
        <v>577</v>
      </c>
      <c r="AO65" s="17" t="s">
        <v>578</v>
      </c>
      <c r="AP65" s="17" t="s">
        <v>574</v>
      </c>
      <c r="AQ65" s="11" t="e">
        <f>_xll.BDP($H65,$AQ$1, "CUST_TRR_START_DT=20030101","CUST_TRR_END_DT=20230630")*0.01</f>
        <v>#VALUE!</v>
      </c>
      <c r="AR65" s="11">
        <f>_xll.BDP($H65,$AQ$1, "CUST_TRR_START_DT=20130101","CUST_TRR_END_DT=20230630")*0.01</f>
        <v>0.36650080000000002</v>
      </c>
      <c r="AS65" s="11">
        <f>_xll.BDP($H65,$AQ$1, "CUST_TRR_START_DT=20180101","CUST_TRR_END_DT=20230630")*0.01</f>
        <v>0.34197549999999999</v>
      </c>
      <c r="AT65" s="17" t="s">
        <v>3060</v>
      </c>
      <c r="AU65" s="17" t="s">
        <v>3060</v>
      </c>
      <c r="AV65" s="17" t="s">
        <v>3060</v>
      </c>
      <c r="AW65" s="195">
        <v>0.86164185856148889</v>
      </c>
      <c r="AX65" s="195">
        <v>0.86164185856148889</v>
      </c>
      <c r="AY65" s="195">
        <v>-6.8980712719655946E-2</v>
      </c>
      <c r="AZ65" s="195">
        <v>0.79266114584183289</v>
      </c>
      <c r="BA65" s="195">
        <v>31.607945705604813</v>
      </c>
      <c r="BB65" s="195">
        <v>-2.5304464966649647</v>
      </c>
      <c r="BC65" s="195">
        <v>29.077499208939848</v>
      </c>
      <c r="BD65" s="195">
        <v>129.10199999999998</v>
      </c>
      <c r="BE65" s="195">
        <v>21246.075940000002</v>
      </c>
      <c r="BF65" s="17">
        <v>572.46199999999999</v>
      </c>
      <c r="BG65" s="17">
        <v>660.61500000000001</v>
      </c>
      <c r="BH65" s="17">
        <v>771.5</v>
      </c>
      <c r="BI65" s="17">
        <v>558.95600000000002</v>
      </c>
      <c r="BJ65" s="17">
        <v>557.6</v>
      </c>
      <c r="BK65" s="17">
        <v>749.15600000000006</v>
      </c>
      <c r="BL65" s="15">
        <v>2.6944363825897155E-2</v>
      </c>
      <c r="BM65" s="15">
        <v>3.1093506484002519E-2</v>
      </c>
      <c r="BN65" s="15">
        <v>3.6312587895230876E-2</v>
      </c>
      <c r="BO65" s="15">
        <v>2.6308669967033918E-2</v>
      </c>
      <c r="BP65" s="15">
        <v>2.6244846416566086E-2</v>
      </c>
      <c r="BQ65" s="15">
        <v>3.5260911337964461E-2</v>
      </c>
      <c r="BR65" s="15">
        <f>IF(IF(BN65&gt;BQ65,BN65,BQ65)=0,IF(BM65&gt;BP65,BM65,BP65),IF(BN65&gt;BQ65,BN65,BQ65))</f>
        <v>3.6312587895230876E-2</v>
      </c>
      <c r="CI65" s="11">
        <f>IF(ISNUMBER(L65),L65,M65)</f>
        <v>0.46639838990432603</v>
      </c>
      <c r="CJ65" s="17">
        <f>IF(AND(M65&lt;0,AA65&gt;0),1,0)</f>
        <v>0</v>
      </c>
      <c r="CK65" s="17">
        <f>IF(AND(CJ65=0,CI65&lt;0.1,CI65&gt;0),1,0)</f>
        <v>0</v>
      </c>
      <c r="CL65" s="17">
        <f>IF(AND(CK65=0,CI65&lt;0.2,CI65&gt;0.1),1,0)</f>
        <v>0</v>
      </c>
      <c r="CM65" s="17">
        <f>IF(AND(CL65=0,CI65&lt;0.3,CI65&gt;0.2),1,0)</f>
        <v>0</v>
      </c>
      <c r="CN65" s="17">
        <f>IF(AND(CM65=0,CI65&lt;0.4,CI65&gt;0.3),1,0)</f>
        <v>0</v>
      </c>
      <c r="CO65" s="17">
        <f>IF(AND(CN65=0,CI65&lt;0.5,CI65&gt;0.4),1,0)</f>
        <v>1</v>
      </c>
      <c r="CP65" s="17">
        <f>IF(AND(CJ65=0,CK65=0,CL65=0,CM65=0,CN65=0,CO65=0),1,0)</f>
        <v>0</v>
      </c>
      <c r="CR65" s="17" t="str">
        <f>_xll.BDP($H65,CR$1)</f>
        <v>Michael R Hsing</v>
      </c>
      <c r="CS65" s="17" t="str">
        <f>_xll.BDP($H65,CS$1)</f>
        <v>Yes</v>
      </c>
      <c r="CT65" s="196">
        <f>_xll.BDP($H65,CT$1)</f>
        <v>2.4275100231170654</v>
      </c>
      <c r="CU65" s="13">
        <f>_xll.BDP($H65,CU$1)</f>
        <v>26.16670036315918</v>
      </c>
      <c r="CV65" s="13">
        <f>_xll.BDP($H65,CV$1)</f>
        <v>4.6498681401481852</v>
      </c>
      <c r="CW65" s="13">
        <f>_xll.BDP($H65,CW$1)</f>
        <v>-4.2444079707321443</v>
      </c>
    </row>
    <row r="66" spans="1:101" s="17" customFormat="1" hidden="1" x14ac:dyDescent="0.3">
      <c r="A66" s="17" t="str">
        <f>B66&amp;C66</f>
        <v>2A</v>
      </c>
      <c r="B66" s="17">
        <v>2</v>
      </c>
      <c r="C66" s="17" t="s">
        <v>2999</v>
      </c>
      <c r="D66" s="17">
        <v>6</v>
      </c>
      <c r="E66" s="17">
        <v>2</v>
      </c>
      <c r="F66" s="19">
        <v>0.2</v>
      </c>
      <c r="G66" s="17" t="s">
        <v>2565</v>
      </c>
      <c r="H66" s="17" t="s">
        <v>1360</v>
      </c>
      <c r="I66" s="17">
        <v>1064</v>
      </c>
      <c r="J66" s="17" t="str">
        <f>I66&amp;H66</f>
        <v>1064DIM FP Equity</v>
      </c>
      <c r="K66" s="10" t="s">
        <v>1361</v>
      </c>
      <c r="L66" s="11">
        <v>0.46867694413181482</v>
      </c>
      <c r="M66" s="11">
        <v>0.43751312749422389</v>
      </c>
      <c r="N66" s="11">
        <v>0.30372489021206722</v>
      </c>
      <c r="O66" s="11">
        <v>0.29614148824248626</v>
      </c>
      <c r="P66" s="12">
        <v>19.946240159226392</v>
      </c>
      <c r="Q66" s="12">
        <v>15.612224210808364</v>
      </c>
      <c r="R66" s="12">
        <v>27.50173130193906</v>
      </c>
      <c r="S66" s="13">
        <v>32.577207231361946</v>
      </c>
      <c r="T66" s="13">
        <v>35.02161651444441</v>
      </c>
      <c r="U66" s="11">
        <v>0.30345288814029525</v>
      </c>
      <c r="V66" s="14">
        <v>1.3026049973418394</v>
      </c>
      <c r="W66" s="11">
        <v>0.50175431832202344</v>
      </c>
      <c r="X66" s="15">
        <v>0.15273075224495805</v>
      </c>
      <c r="Y66" s="14">
        <v>24.42282709694198</v>
      </c>
      <c r="Z66" s="14">
        <v>29.874520591010388</v>
      </c>
      <c r="AA66" s="14">
        <v>2380500000</v>
      </c>
      <c r="AB66" s="14">
        <v>3516900000</v>
      </c>
      <c r="AC66" s="14" t="e">
        <v>#N/A</v>
      </c>
      <c r="AD66" s="16">
        <v>667700000</v>
      </c>
      <c r="AE66" s="11">
        <v>0</v>
      </c>
      <c r="AF66" s="16">
        <v>22998.957405000001</v>
      </c>
      <c r="AG66" s="16">
        <v>24257.557405</v>
      </c>
      <c r="AH66" s="195">
        <v>23.509941272533439</v>
      </c>
      <c r="AI66" s="195">
        <v>29.068373163571</v>
      </c>
      <c r="AJ66" s="195">
        <v>0.67464110119069642</v>
      </c>
      <c r="AK66" s="195">
        <v>36.183726314705602</v>
      </c>
      <c r="AL66" s="195">
        <v>8.9517981862058225</v>
      </c>
      <c r="AM66" s="17" t="s">
        <v>493</v>
      </c>
      <c r="AN66" s="17" t="s">
        <v>537</v>
      </c>
      <c r="AO66" s="17" t="s">
        <v>538</v>
      </c>
      <c r="AP66" s="17" t="s">
        <v>1339</v>
      </c>
      <c r="AQ66" s="11">
        <f>_xll.BDP($H66,$AQ$1, "CUST_TRR_START_DT=20030101","CUST_TRR_END_DT=20230630")*0.01</f>
        <v>0.27359359999999999</v>
      </c>
      <c r="AR66" s="11">
        <f>_xll.BDP($H66,$AQ$1, "CUST_TRR_START_DT=20130101","CUST_TRR_END_DT=20230630")*0.01</f>
        <v>0.32948320000000003</v>
      </c>
      <c r="AS66" s="11">
        <f>_xll.BDP($H66,$AQ$1, "CUST_TRR_START_DT=20180101","CUST_TRR_END_DT=20230630")*0.01</f>
        <v>0.2798078</v>
      </c>
      <c r="AT66" s="17" t="s">
        <v>3697</v>
      </c>
      <c r="AU66" s="17" t="s">
        <v>3061</v>
      </c>
      <c r="AV66" s="17" t="s">
        <v>3061</v>
      </c>
      <c r="AW66" s="195">
        <v>0.57738574868502768</v>
      </c>
      <c r="AX66" s="195">
        <v>0.57738574868502768</v>
      </c>
      <c r="AY66" s="195">
        <v>-7.0397995335154038E-17</v>
      </c>
      <c r="AZ66" s="195">
        <v>0.57738574868502757</v>
      </c>
      <c r="BA66" s="195">
        <v>14.569209233387312</v>
      </c>
      <c r="BB66" s="195">
        <v>-1.7763568394002505E-15</v>
      </c>
      <c r="BC66" s="195">
        <v>14.56920923338731</v>
      </c>
      <c r="BD66" s="195">
        <v>132.69999999999999</v>
      </c>
      <c r="BE66" s="195">
        <v>22998.957405000001</v>
      </c>
      <c r="BF66" s="17">
        <v>515.70000000000005</v>
      </c>
      <c r="BG66" s="17">
        <v>644</v>
      </c>
      <c r="BH66" s="17">
        <v>801.58299999999997</v>
      </c>
      <c r="BI66" s="17">
        <v>492.18900000000002</v>
      </c>
      <c r="BJ66" s="17">
        <v>391.673</v>
      </c>
      <c r="BK66" s="17">
        <v>502.00900000000001</v>
      </c>
      <c r="BL66" s="15">
        <v>2.2422755558818779E-2</v>
      </c>
      <c r="BM66" s="15">
        <v>2.8001269303624763E-2</v>
      </c>
      <c r="BN66" s="15">
        <v>3.4853014677340761E-2</v>
      </c>
      <c r="BO66" s="15">
        <v>2.1400491828077281E-2</v>
      </c>
      <c r="BP66" s="15">
        <v>1.7030032844656245E-2</v>
      </c>
      <c r="BQ66" s="15">
        <v>2.1827467704725722E-2</v>
      </c>
      <c r="BR66" s="15">
        <f>IF(IF(BN66&gt;BQ66,BN66,BQ66)=0,IF(BM66&gt;BP66,BM66,BP66),IF(BN66&gt;BQ66,BN66,BQ66))</f>
        <v>3.4853014677340761E-2</v>
      </c>
      <c r="CI66" s="11">
        <f>IF(ISNUMBER(L66),L66,M66)</f>
        <v>0.46867694413181482</v>
      </c>
      <c r="CJ66" s="17">
        <f>IF(AND(M66&lt;0,AA66&gt;0),1,0)</f>
        <v>0</v>
      </c>
      <c r="CK66" s="17">
        <f>IF(AND(CJ66=0,CI66&lt;0.1,CI66&gt;0),1,0)</f>
        <v>0</v>
      </c>
      <c r="CL66" s="17">
        <f>IF(AND(CK66=0,CI66&lt;0.2,CI66&gt;0.1),1,0)</f>
        <v>0</v>
      </c>
      <c r="CM66" s="17">
        <f>IF(AND(CL66=0,CI66&lt;0.3,CI66&gt;0.2),1,0)</f>
        <v>0</v>
      </c>
      <c r="CN66" s="17">
        <f>IF(AND(CM66=0,CI66&lt;0.4,CI66&gt;0.3),1,0)</f>
        <v>0</v>
      </c>
      <c r="CO66" s="17">
        <f>IF(AND(CN66=0,CI66&lt;0.5,CI66&gt;0.4),1,0)</f>
        <v>1</v>
      </c>
      <c r="CP66" s="17">
        <f>IF(AND(CJ66=0,CK66=0,CL66=0,CM66=0,CN66=0,CO66=0),1,0)</f>
        <v>0</v>
      </c>
      <c r="CR66" s="17" t="str">
        <f>_xll.BDP($H66,CR$1)</f>
        <v>Rene Faber</v>
      </c>
      <c r="CS66" s="17" t="str">
        <f>_xll.BDP($H66,CS$1)</f>
        <v>No</v>
      </c>
      <c r="CT66" s="196">
        <f>_xll.BDP($H66,CT$1)</f>
        <v>0</v>
      </c>
      <c r="CU66" s="13">
        <f>_xll.BDP($H66,CU$1)</f>
        <v>0.58333301544189453</v>
      </c>
      <c r="CV66" s="13">
        <f>_xll.BDP($H66,CV$1)</f>
        <v>4.0138776021181994E-5</v>
      </c>
      <c r="CW66" s="13">
        <f>_xll.BDP($H66,CW$1)</f>
        <v>0</v>
      </c>
    </row>
    <row r="67" spans="1:101" s="17" customFormat="1" hidden="1" x14ac:dyDescent="0.3">
      <c r="A67" s="17" t="str">
        <f>B67&amp;C67</f>
        <v>2A</v>
      </c>
      <c r="B67" s="17">
        <v>2</v>
      </c>
      <c r="C67" s="17" t="s">
        <v>2999</v>
      </c>
      <c r="D67" s="17">
        <v>6</v>
      </c>
      <c r="E67" s="17">
        <v>3</v>
      </c>
      <c r="F67" s="19">
        <v>0.18</v>
      </c>
      <c r="G67" s="17" t="s">
        <v>2646</v>
      </c>
      <c r="H67" s="17" t="s">
        <v>404</v>
      </c>
      <c r="I67" s="17">
        <v>1066</v>
      </c>
      <c r="J67" s="17" t="str">
        <f>I67&amp;H67</f>
        <v>1066CME US Equity</v>
      </c>
      <c r="K67" s="10" t="s">
        <v>1095</v>
      </c>
      <c r="L67" s="11">
        <v>0.15611202702041943</v>
      </c>
      <c r="M67" s="11">
        <v>0.17272462759372201</v>
      </c>
      <c r="N67" s="11">
        <v>9.7863566014938064E-2</v>
      </c>
      <c r="O67" s="11">
        <v>0.10808485419701254</v>
      </c>
      <c r="P67" s="12">
        <v>8.4862012605476522</v>
      </c>
      <c r="Q67" s="12">
        <v>6.5143392606930375</v>
      </c>
      <c r="R67" s="12">
        <v>10.539327654314352</v>
      </c>
      <c r="S67" s="13">
        <v>67.919623184216363</v>
      </c>
      <c r="T67" s="13">
        <v>68.462366019843003</v>
      </c>
      <c r="U67" s="11">
        <v>1.3655668082326038E-2</v>
      </c>
      <c r="V67" s="14">
        <v>0.53950617283950619</v>
      </c>
      <c r="W67" s="11">
        <v>0.18386256937527387</v>
      </c>
      <c r="X67" s="15">
        <v>4.1027215060364233E-2</v>
      </c>
      <c r="Y67" s="14">
        <v>6.1419431870060084</v>
      </c>
      <c r="Z67" s="14">
        <v>-8.7703980338994292</v>
      </c>
      <c r="AA67" s="14">
        <v>17527900000</v>
      </c>
      <c r="AB67" s="14">
        <v>28010400000</v>
      </c>
      <c r="AC67" s="14">
        <v>84600000</v>
      </c>
      <c r="AD67" s="16">
        <v>3192100000</v>
      </c>
      <c r="AE67" s="11">
        <v>2.6502929106231008E-2</v>
      </c>
      <c r="AF67" s="16">
        <v>74403.35870561999</v>
      </c>
      <c r="AG67" s="16">
        <v>76326.158705619993</v>
      </c>
      <c r="AH67" s="195">
        <v>21.420076531759882</v>
      </c>
      <c r="AI67" s="195">
        <v>24.038759657451063</v>
      </c>
      <c r="AJ67" s="195">
        <v>4.1874058906021663</v>
      </c>
      <c r="AK67" s="195">
        <v>25.870597398407533</v>
      </c>
      <c r="AL67" s="195">
        <v>2.6689548795826905</v>
      </c>
      <c r="AM67" s="17" t="s">
        <v>502</v>
      </c>
      <c r="AN67" s="17" t="s">
        <v>528</v>
      </c>
      <c r="AO67" s="17" t="s">
        <v>529</v>
      </c>
      <c r="AP67" s="17" t="s">
        <v>574</v>
      </c>
      <c r="AQ67" s="11">
        <f>_xll.BDP($H67,$AQ$1, "CUST_TRR_START_DT=20030101","CUST_TRR_END_DT=20230630")*0.01</f>
        <v>0.1957555</v>
      </c>
      <c r="AR67" s="11">
        <f>_xll.BDP($H67,$AQ$1, "CUST_TRR_START_DT=20130101","CUST_TRR_END_DT=20230630")*0.01</f>
        <v>0.1782309</v>
      </c>
      <c r="AS67" s="11">
        <f>_xll.BDP($H67,$AQ$1, "CUST_TRR_START_DT=20180101","CUST_TRR_END_DT=20230630")*0.01</f>
        <v>7.7989390000000006E-2</v>
      </c>
      <c r="AT67" s="17" t="s">
        <v>3062</v>
      </c>
      <c r="AU67" s="17" t="s">
        <v>3062</v>
      </c>
      <c r="AV67" s="17" t="s">
        <v>3062</v>
      </c>
      <c r="AW67" s="195">
        <v>2.1274538706930817</v>
      </c>
      <c r="AX67" s="195">
        <v>2.1274538706930817</v>
      </c>
      <c r="AY67" s="195">
        <v>-0.50694782765315305</v>
      </c>
      <c r="AZ67" s="195">
        <v>1.6205060430399287</v>
      </c>
      <c r="BA67" s="195">
        <v>115.01367354855019</v>
      </c>
      <c r="BB67" s="195">
        <v>-27.406437694863641</v>
      </c>
      <c r="BC67" s="195">
        <v>87.607235853686547</v>
      </c>
      <c r="BD67" s="195">
        <v>2322.50439547</v>
      </c>
      <c r="BE67" s="195">
        <v>74403.35870561999</v>
      </c>
      <c r="BF67" s="17">
        <v>3241.4670000000001</v>
      </c>
      <c r="BG67" s="17">
        <v>3288.7330000000002</v>
      </c>
      <c r="BH67" s="17">
        <v>3409.8180000000002</v>
      </c>
      <c r="BI67" s="17">
        <v>3212.491</v>
      </c>
      <c r="BJ67" s="17">
        <v>3295.1550000000002</v>
      </c>
      <c r="BK67" s="17">
        <v>3394.2849999999999</v>
      </c>
      <c r="BL67" s="15">
        <v>4.3566138093644402E-2</v>
      </c>
      <c r="BM67" s="15">
        <v>4.4201405114142903E-2</v>
      </c>
      <c r="BN67" s="15">
        <v>4.5828818205520643E-2</v>
      </c>
      <c r="BO67" s="15">
        <v>4.317669330910659E-2</v>
      </c>
      <c r="BP67" s="15">
        <v>4.4287718421925269E-2</v>
      </c>
      <c r="BQ67" s="15">
        <v>4.5620050748375898E-2</v>
      </c>
      <c r="BR67" s="15">
        <f>IF(IF(BN67&gt;BQ67,BN67,BQ67)=0,IF(BM67&gt;BP67,BM67,BP67),IF(BN67&gt;BQ67,BN67,BQ67))</f>
        <v>4.5828818205520643E-2</v>
      </c>
      <c r="CI67" s="11">
        <f>IF(ISNUMBER(L67),L67,M67)</f>
        <v>0.15611202702041943</v>
      </c>
      <c r="CJ67" s="17">
        <f>IF(AND(M67&lt;0,AA67&gt;0),1,0)</f>
        <v>0</v>
      </c>
      <c r="CK67" s="17">
        <f>IF(AND(CJ67=0,CI67&lt;0.1,CI67&gt;0),1,0)</f>
        <v>0</v>
      </c>
      <c r="CL67" s="17">
        <f>IF(AND(CK67=0,CI67&lt;0.2,CI67&gt;0.1),1,0)</f>
        <v>1</v>
      </c>
      <c r="CM67" s="17">
        <f>IF(AND(CL67=0,CI67&lt;0.3,CI67&gt;0.2),1,0)</f>
        <v>0</v>
      </c>
      <c r="CN67" s="17">
        <f>IF(AND(CM67=0,CI67&lt;0.4,CI67&gt;0.3),1,0)</f>
        <v>0</v>
      </c>
      <c r="CO67" s="17">
        <f>IF(AND(CN67=0,CI67&lt;0.5,CI67&gt;0.4),1,0)</f>
        <v>0</v>
      </c>
      <c r="CP67" s="17">
        <f>IF(AND(CJ67=0,CK67=0,CL67=0,CM67=0,CN67=0,CO67=0),1,0)</f>
        <v>0</v>
      </c>
      <c r="CR67" s="17" t="str">
        <f>_xll.BDP($H67,CR$1)</f>
        <v>Terrence A Duffy "Terry"</v>
      </c>
      <c r="CS67" s="17" t="str">
        <f>_xll.BDP($H67,CS$1)</f>
        <v>No</v>
      </c>
      <c r="CT67" s="196">
        <f>_xll.BDP($H67,CT$1)</f>
        <v>0</v>
      </c>
      <c r="CU67" s="13">
        <f>_xll.BDP($H67,CU$1)</f>
        <v>6.9166698455810547</v>
      </c>
      <c r="CV67" s="13">
        <f>_xll.BDP($H67,CV$1)</f>
        <v>0.32746772830400983</v>
      </c>
      <c r="CW67" s="13">
        <f>_xll.BDP($H67,CW$1)</f>
        <v>-4.0599757332049009</v>
      </c>
    </row>
    <row r="68" spans="1:101" s="17" customFormat="1" hidden="1" x14ac:dyDescent="0.3">
      <c r="A68" s="17" t="str">
        <f>B68&amp;C68</f>
        <v>2A</v>
      </c>
      <c r="B68" s="17">
        <v>2</v>
      </c>
      <c r="C68" s="17" t="s">
        <v>2999</v>
      </c>
      <c r="D68" s="17">
        <v>6</v>
      </c>
      <c r="E68" s="17">
        <v>2</v>
      </c>
      <c r="F68" s="19">
        <v>0.17</v>
      </c>
      <c r="H68" s="17" t="s">
        <v>450</v>
      </c>
      <c r="I68" s="17">
        <v>1061</v>
      </c>
      <c r="J68" s="17" t="str">
        <f>I68&amp;H68</f>
        <v>1061BKNG US Equity</v>
      </c>
      <c r="K68" s="10" t="s">
        <v>1145</v>
      </c>
      <c r="L68" s="11">
        <v>-3.1732179964921441</v>
      </c>
      <c r="M68" s="11">
        <v>-2.314453125</v>
      </c>
      <c r="N68" s="11">
        <v>2.1465910257817962</v>
      </c>
      <c r="O68" s="11">
        <v>6.2450592885375498</v>
      </c>
      <c r="P68" s="12">
        <v>42.716459002506092</v>
      </c>
      <c r="Q68" s="12">
        <v>34.230810060859277</v>
      </c>
      <c r="R68" s="12" t="e">
        <v>#N/A</v>
      </c>
      <c r="S68" s="13">
        <v>31.192597061923635</v>
      </c>
      <c r="T68" s="13">
        <v>31.281451141018138</v>
      </c>
      <c r="U68" s="11">
        <v>-4.6172641867127266E-2</v>
      </c>
      <c r="V68" s="14">
        <v>-0.16796934865900384</v>
      </c>
      <c r="W68" s="11">
        <v>-2.503953610964681E-2</v>
      </c>
      <c r="X68" s="15">
        <v>4.6757164404223228E-2</v>
      </c>
      <c r="Y68" s="14">
        <v>16.770141166165651</v>
      </c>
      <c r="Z68" s="14">
        <v>15.848726973859129</v>
      </c>
      <c r="AA68" s="14">
        <v>-2048000000</v>
      </c>
      <c r="AB68" s="14">
        <v>759000000</v>
      </c>
      <c r="AC68" s="14">
        <v>444000000</v>
      </c>
      <c r="AD68" s="16">
        <v>6801000000</v>
      </c>
      <c r="AE68" s="11">
        <v>6.528451698279665E-2</v>
      </c>
      <c r="AF68" s="16">
        <v>112792.56678339999</v>
      </c>
      <c r="AG68" s="16">
        <v>111696.56678339999</v>
      </c>
      <c r="AH68" s="195">
        <v>18.286929728781924</v>
      </c>
      <c r="AI68" s="195">
        <v>19.825446713418529</v>
      </c>
      <c r="AJ68" s="195">
        <v>5.4217675235918481</v>
      </c>
      <c r="AK68" s="195">
        <v>26.934908202462879</v>
      </c>
      <c r="AL68" s="195" t="s">
        <v>3021</v>
      </c>
      <c r="AM68" s="17" t="s">
        <v>543</v>
      </c>
      <c r="AN68" s="17" t="s">
        <v>570</v>
      </c>
      <c r="AO68" s="17" t="s">
        <v>582</v>
      </c>
      <c r="AP68" s="17" t="s">
        <v>574</v>
      </c>
      <c r="AQ68" s="11">
        <f>_xll.BDP($H68,$AQ$1, "CUST_TRR_START_DT=20030101","CUST_TRR_END_DT=20230630")*0.01</f>
        <v>0.31652970000000002</v>
      </c>
      <c r="AR68" s="11">
        <f>_xll.BDP($H68,$AQ$1, "CUST_TRR_START_DT=20130101","CUST_TRR_END_DT=20230630")*0.01</f>
        <v>0.1503804</v>
      </c>
      <c r="AS68" s="11">
        <f>_xll.BDP($H68,$AQ$1, "CUST_TRR_START_DT=20180101","CUST_TRR_END_DT=20230630")*0.01</f>
        <v>8.3507330000000005E-2</v>
      </c>
      <c r="AT68" s="17" t="s">
        <v>3711</v>
      </c>
      <c r="AU68" s="17" t="s">
        <v>3058</v>
      </c>
      <c r="AV68" s="17" t="s">
        <v>3711</v>
      </c>
      <c r="AW68" s="195" t="s">
        <v>3021</v>
      </c>
      <c r="AX68" s="195">
        <v>0</v>
      </c>
      <c r="AY68" s="195">
        <v>5.8183069889117016</v>
      </c>
      <c r="AZ68" s="195">
        <v>5.8183069889117016</v>
      </c>
      <c r="BA68" s="195">
        <v>0</v>
      </c>
      <c r="BB68" s="195">
        <v>175.99537178853996</v>
      </c>
      <c r="BC68" s="195">
        <v>175.99537178853996</v>
      </c>
      <c r="BD68" s="195">
        <v>6562.6177961314606</v>
      </c>
      <c r="BE68" s="195">
        <v>111696.56678339999</v>
      </c>
      <c r="BF68" s="17">
        <v>5303.8330000000005</v>
      </c>
      <c r="BG68" s="17">
        <v>5987.28</v>
      </c>
      <c r="BH68" s="17">
        <v>6756.7889999999998</v>
      </c>
      <c r="BI68" s="17">
        <v>6303.62</v>
      </c>
      <c r="BJ68" s="17">
        <v>7114.1810000000005</v>
      </c>
      <c r="BK68" s="17">
        <v>7900.64</v>
      </c>
      <c r="BL68" s="15">
        <v>4.7484297438479914E-2</v>
      </c>
      <c r="BM68" s="15">
        <v>5.3603079955093225E-2</v>
      </c>
      <c r="BN68" s="15">
        <v>6.0492360639003755E-2</v>
      </c>
      <c r="BO68" s="15">
        <v>5.6435217138086871E-2</v>
      </c>
      <c r="BP68" s="15">
        <v>6.3692029261702324E-2</v>
      </c>
      <c r="BQ68" s="15">
        <v>7.0733060357358893E-2</v>
      </c>
      <c r="BR68" s="15">
        <f>IF(IF(BN68&gt;BQ68,BN68,BQ68)=0,IF(BM68&gt;BP68,BM68,BP68),IF(BN68&gt;BQ68,BN68,BQ68))</f>
        <v>7.0733060357358893E-2</v>
      </c>
      <c r="BS68" s="17">
        <v>1</v>
      </c>
      <c r="BT68" s="17">
        <v>1</v>
      </c>
      <c r="BU68" s="17">
        <v>0</v>
      </c>
      <c r="BV68" s="17">
        <v>0</v>
      </c>
      <c r="BW68" s="17">
        <v>0</v>
      </c>
      <c r="BX68" s="17">
        <v>0</v>
      </c>
      <c r="BY68" s="17">
        <v>0</v>
      </c>
      <c r="BZ68" s="17">
        <v>0</v>
      </c>
      <c r="CA68" s="17">
        <v>1</v>
      </c>
      <c r="CB68" s="17" t="s">
        <v>4374</v>
      </c>
      <c r="CC68" s="17">
        <v>1</v>
      </c>
      <c r="CD68" s="17">
        <v>0</v>
      </c>
      <c r="CE68" s="17">
        <v>1</v>
      </c>
      <c r="CF68" s="17">
        <v>0</v>
      </c>
      <c r="CG68" s="17">
        <v>1</v>
      </c>
      <c r="CH68" s="17">
        <v>1</v>
      </c>
      <c r="CI68" s="11">
        <f>IF(ISNUMBER(L68),L68,M68)</f>
        <v>-3.1732179964921441</v>
      </c>
      <c r="CJ68" s="17">
        <f>IF(AND(M68&lt;0,AA68&gt;0),1,0)</f>
        <v>0</v>
      </c>
      <c r="CK68" s="17">
        <f>IF(AND(CJ68=0,CI68&lt;0.1,CI68&gt;0),1,0)</f>
        <v>0</v>
      </c>
      <c r="CL68" s="17">
        <f>IF(AND(CK68=0,CI68&lt;0.2,CI68&gt;0.1),1,0)</f>
        <v>0</v>
      </c>
      <c r="CM68" s="17">
        <f>IF(AND(CL68=0,CI68&lt;0.3,CI68&gt;0.2),1,0)</f>
        <v>0</v>
      </c>
      <c r="CN68" s="17">
        <f>IF(AND(CM68=0,CI68&lt;0.4,CI68&gt;0.3),1,0)</f>
        <v>0</v>
      </c>
      <c r="CO68" s="17">
        <f>IF(AND(CN68=0,CI68&lt;0.5,CI68&gt;0.4),1,0)</f>
        <v>0</v>
      </c>
      <c r="CP68" s="17">
        <f>IF(AND(CJ68=0,CK68=0,CL68=0,CM68=0,CN68=0,CO68=0),1,0)</f>
        <v>1</v>
      </c>
      <c r="CR68" s="17" t="str">
        <f>_xll.BDP($H68,CR$1)</f>
        <v>Glenn D Fogel</v>
      </c>
      <c r="CS68" s="17" t="str">
        <f>_xll.BDP($H68,CS$1)</f>
        <v>No</v>
      </c>
      <c r="CT68" s="196">
        <f>_xll.BDP($H68,CT$1)</f>
        <v>0.10982599854469299</v>
      </c>
      <c r="CU68" s="13">
        <f>_xll.BDP($H68,CU$1)</f>
        <v>6.75</v>
      </c>
      <c r="CV68" s="13">
        <f>_xll.BDP($H68,CV$1)</f>
        <v>0.24905469436425254</v>
      </c>
      <c r="CW68" s="13">
        <f>_xll.BDP($H68,CW$1)</f>
        <v>-6.2824189263273311</v>
      </c>
    </row>
    <row r="69" spans="1:101" s="17" customFormat="1" hidden="1" x14ac:dyDescent="0.3">
      <c r="A69" s="17" t="str">
        <f>B69&amp;C69</f>
        <v>2A</v>
      </c>
      <c r="B69" s="17">
        <v>2</v>
      </c>
      <c r="C69" s="17" t="s">
        <v>2999</v>
      </c>
      <c r="D69" s="17">
        <v>7</v>
      </c>
      <c r="E69" s="17">
        <v>2</v>
      </c>
      <c r="F69" s="19">
        <v>0.25</v>
      </c>
      <c r="G69" s="17" t="s">
        <v>2924</v>
      </c>
      <c r="H69" s="17" t="s">
        <v>206</v>
      </c>
      <c r="I69" s="17">
        <v>1068</v>
      </c>
      <c r="J69" s="17" t="str">
        <f>I69&amp;H69</f>
        <v>1068SPSC US Equity</v>
      </c>
      <c r="K69" s="10" t="s">
        <v>861</v>
      </c>
      <c r="L69" s="11">
        <v>0.45114511930616902</v>
      </c>
      <c r="M69" s="11">
        <v>0.49857813266092316</v>
      </c>
      <c r="N69" s="11">
        <v>0.21013547169239274</v>
      </c>
      <c r="O69" s="11">
        <v>0.20932557770236493</v>
      </c>
      <c r="P69" s="12">
        <v>12.67788835403686</v>
      </c>
      <c r="Q69" s="12">
        <v>10.226333077996557</v>
      </c>
      <c r="R69" s="12">
        <v>11.247530739953788</v>
      </c>
      <c r="S69" s="13">
        <v>20.724319371380538</v>
      </c>
      <c r="T69" s="13">
        <v>22.724258386470755</v>
      </c>
      <c r="U69" s="11">
        <v>-0.47873494609123945</v>
      </c>
      <c r="V69" s="14">
        <v>-2.36838830696085</v>
      </c>
      <c r="W69" s="11">
        <v>0.81706315649225469</v>
      </c>
      <c r="X69" s="15" t="e">
        <v>#N/A</v>
      </c>
      <c r="Y69" s="14">
        <v>16.061040220036944</v>
      </c>
      <c r="Z69" s="14">
        <v>110.6733588011632</v>
      </c>
      <c r="AA69" s="14">
        <v>142770000</v>
      </c>
      <c r="AB69" s="14">
        <v>340054000</v>
      </c>
      <c r="AC69" s="14">
        <v>40384000</v>
      </c>
      <c r="AD69" s="16">
        <v>118937000</v>
      </c>
      <c r="AE69" s="11">
        <v>0.33954110159159889</v>
      </c>
      <c r="AF69" s="16">
        <v>6447.3048519599997</v>
      </c>
      <c r="AG69" s="16">
        <v>6192.2578519600002</v>
      </c>
      <c r="AH69" s="195">
        <v>57.501837270262236</v>
      </c>
      <c r="AI69" s="195">
        <v>84.648424660400281</v>
      </c>
      <c r="AJ69" s="195">
        <v>1.5260903374895154</v>
      </c>
      <c r="AK69" s="195">
        <v>105.96988172416228</v>
      </c>
      <c r="AL69" s="195">
        <v>10.726698621910943</v>
      </c>
      <c r="AM69" s="17" t="s">
        <v>506</v>
      </c>
      <c r="AN69" s="17" t="s">
        <v>507</v>
      </c>
      <c r="AO69" s="17" t="s">
        <v>600</v>
      </c>
      <c r="AP69" s="17" t="s">
        <v>574</v>
      </c>
      <c r="AQ69" s="11" t="e">
        <f>_xll.BDP($H69,$AQ$1, "CUST_TRR_START_DT=20030101","CUST_TRR_END_DT=20230630")*0.01</f>
        <v>#VALUE!</v>
      </c>
      <c r="AR69" s="11">
        <f>_xll.BDP($H69,$AQ$1, "CUST_TRR_START_DT=20130101","CUST_TRR_END_DT=20230630")*0.01</f>
        <v>0.2488176</v>
      </c>
      <c r="AS69" s="11">
        <f>_xll.BDP($H69,$AQ$1, "CUST_TRR_START_DT=20180101","CUST_TRR_END_DT=20230630")*0.01</f>
        <v>0.45673400000000003</v>
      </c>
      <c r="AT69" s="17" t="s">
        <v>3064</v>
      </c>
      <c r="AU69" s="17" t="s">
        <v>3064</v>
      </c>
      <c r="AV69" s="17" t="s">
        <v>3064</v>
      </c>
      <c r="AW69" s="195" t="s">
        <v>3021</v>
      </c>
      <c r="AX69" s="195">
        <v>0</v>
      </c>
      <c r="AY69" s="195">
        <v>0.4906081025528688</v>
      </c>
      <c r="AZ69" s="195">
        <v>0.4906081025528688</v>
      </c>
      <c r="BA69" s="195">
        <v>0</v>
      </c>
      <c r="BB69" s="195">
        <v>57.371132150759976</v>
      </c>
      <c r="BC69" s="195">
        <v>57.371132150759976</v>
      </c>
      <c r="BD69" s="195">
        <v>31.631000000000004</v>
      </c>
      <c r="BE69" s="195">
        <v>6192.2578519600002</v>
      </c>
      <c r="BF69" s="17">
        <v>102.286</v>
      </c>
      <c r="BG69" s="17">
        <v>119.857</v>
      </c>
      <c r="BH69" s="17">
        <v>145.5</v>
      </c>
      <c r="BI69" s="17">
        <v>117.167</v>
      </c>
      <c r="BJ69" s="17">
        <v>133.19499999999999</v>
      </c>
      <c r="BK69" s="17">
        <v>159</v>
      </c>
      <c r="BL69" s="15">
        <v>1.6518368977096777E-2</v>
      </c>
      <c r="BM69" s="15">
        <v>1.935594461106983E-2</v>
      </c>
      <c r="BN69" s="15">
        <v>2.3497083532131292E-2</v>
      </c>
      <c r="BO69" s="15">
        <v>1.8921531176695719E-2</v>
      </c>
      <c r="BP69" s="15">
        <v>2.1509924680840047E-2</v>
      </c>
      <c r="BQ69" s="15">
        <v>2.5677225303153781E-2</v>
      </c>
      <c r="BR69" s="15">
        <f>IF(IF(BN69&gt;BQ69,BN69,BQ69)=0,IF(BM69&gt;BP69,BM69,BP69),IF(BN69&gt;BQ69,BN69,BQ69))</f>
        <v>2.5677225303153781E-2</v>
      </c>
      <c r="CI69" s="11">
        <f>IF(ISNUMBER(L69),L69,M69)</f>
        <v>0.45114511930616902</v>
      </c>
      <c r="CJ69" s="17">
        <f>IF(AND(M69&lt;0,AA69&gt;0),1,0)</f>
        <v>0</v>
      </c>
      <c r="CK69" s="17">
        <f>IF(AND(CJ69=0,CI69&lt;0.1,CI69&gt;0),1,0)</f>
        <v>0</v>
      </c>
      <c r="CL69" s="17">
        <f>IF(AND(CK69=0,CI69&lt;0.2,CI69&gt;0.1),1,0)</f>
        <v>0</v>
      </c>
      <c r="CM69" s="17">
        <f>IF(AND(CL69=0,CI69&lt;0.3,CI69&gt;0.2),1,0)</f>
        <v>0</v>
      </c>
      <c r="CN69" s="17">
        <f>IF(AND(CM69=0,CI69&lt;0.4,CI69&gt;0.3),1,0)</f>
        <v>0</v>
      </c>
      <c r="CO69" s="17">
        <f>IF(AND(CN69=0,CI69&lt;0.5,CI69&gt;0.4),1,0)</f>
        <v>1</v>
      </c>
      <c r="CP69" s="17">
        <f>IF(AND(CJ69=0,CK69=0,CL69=0,CM69=0,CN69=0,CO69=0),1,0)</f>
        <v>0</v>
      </c>
      <c r="CR69" s="17" t="str">
        <f>_xll.BDP($H69,CR$1)</f>
        <v>Archie C Black</v>
      </c>
      <c r="CS69" s="17" t="str">
        <f>_xll.BDP($H69,CS$1)</f>
        <v>No</v>
      </c>
      <c r="CT69" s="196">
        <f>_xll.BDP($H69,CT$1)</f>
        <v>0</v>
      </c>
      <c r="CU69" s="13">
        <f>_xll.BDP($H69,CU$1)</f>
        <v>22.58329963684082</v>
      </c>
      <c r="CV69" s="13">
        <f>_xll.BDP($H69,CV$1)</f>
        <v>0.91652053850410153</v>
      </c>
      <c r="CW69" s="13">
        <f>_xll.BDP($H69,CW$1)</f>
        <v>0.34772071713669783</v>
      </c>
    </row>
    <row r="70" spans="1:101" s="17" customFormat="1" hidden="1" x14ac:dyDescent="0.3">
      <c r="A70" s="17" t="str">
        <f>B70&amp;C70</f>
        <v>2A</v>
      </c>
      <c r="B70" s="17">
        <v>2</v>
      </c>
      <c r="C70" s="17" t="s">
        <v>2999</v>
      </c>
      <c r="D70" s="17">
        <v>7</v>
      </c>
      <c r="E70" s="17">
        <v>3</v>
      </c>
      <c r="F70" s="19">
        <v>0.16</v>
      </c>
      <c r="G70" s="17" t="s">
        <v>2562</v>
      </c>
      <c r="H70" s="17" t="s">
        <v>1988</v>
      </c>
      <c r="I70" s="17">
        <v>1069</v>
      </c>
      <c r="J70" s="17" t="str">
        <f>I70&amp;H70</f>
        <v>1069REG1V FH Equity</v>
      </c>
      <c r="K70" s="10" t="s">
        <v>1989</v>
      </c>
      <c r="L70" s="11">
        <v>1.2842883286227615</v>
      </c>
      <c r="M70" s="11">
        <v>1.5394948394792802</v>
      </c>
      <c r="N70" s="11">
        <v>0.49452223150302005</v>
      </c>
      <c r="O70" s="11">
        <v>0.37550127136333161</v>
      </c>
      <c r="P70" s="12">
        <v>25.563145091463834</v>
      </c>
      <c r="Q70" s="12">
        <v>18.494548153293909</v>
      </c>
      <c r="R70" s="12">
        <v>22.792362768496421</v>
      </c>
      <c r="S70" s="13">
        <v>35.660393283090215</v>
      </c>
      <c r="T70" s="13">
        <v>34.149686520376171</v>
      </c>
      <c r="U70" s="11">
        <v>3.7151702786377742E-2</v>
      </c>
      <c r="V70" s="14">
        <v>7.5949367088607667E-2</v>
      </c>
      <c r="W70" s="11">
        <v>0.7104838709677419</v>
      </c>
      <c r="X70" s="15" t="e">
        <v>#N/A</v>
      </c>
      <c r="Y70" s="14">
        <v>28.44594597677343</v>
      </c>
      <c r="Z70" s="14">
        <v>18.958131546420233</v>
      </c>
      <c r="AA70" s="14">
        <v>19281000</v>
      </c>
      <c r="AB70" s="14">
        <v>79049000</v>
      </c>
      <c r="AC70" s="14" t="e">
        <v>#N/A</v>
      </c>
      <c r="AD70" s="16">
        <v>18900000</v>
      </c>
      <c r="AE70" s="11">
        <v>0</v>
      </c>
      <c r="AF70" s="16">
        <v>577.37935024000001</v>
      </c>
      <c r="AG70" s="16">
        <v>579.77935023999999</v>
      </c>
      <c r="AH70" s="195">
        <v>17.879524786135011</v>
      </c>
      <c r="AI70" s="195">
        <v>20.182384176558639</v>
      </c>
      <c r="AJ70" s="195">
        <v>3.1250526203837956</v>
      </c>
      <c r="AK70" s="195">
        <v>30.013868778985351</v>
      </c>
      <c r="AL70" s="195">
        <v>6.5319819878440279</v>
      </c>
      <c r="AM70" s="17" t="s">
        <v>493</v>
      </c>
      <c r="AN70" s="17" t="s">
        <v>537</v>
      </c>
      <c r="AO70" s="17" t="s">
        <v>538</v>
      </c>
      <c r="AP70" s="17" t="s">
        <v>1981</v>
      </c>
      <c r="AQ70" s="11">
        <f>_xll.BDP($H70,$AQ$1, "CUST_TRR_START_DT=20030101","CUST_TRR_END_DT=20230630")*0.01</f>
        <v>0.25830130000000001</v>
      </c>
      <c r="AR70" s="11">
        <f>_xll.BDP($H70,$AQ$1, "CUST_TRR_START_DT=20130101","CUST_TRR_END_DT=20230630")*0.01</f>
        <v>0.38127130000000004</v>
      </c>
      <c r="AS70" s="11">
        <f>_xll.BDP($H70,$AQ$1, "CUST_TRR_START_DT=20180101","CUST_TRR_END_DT=20230630")*0.01</f>
        <v>0.20889320000000003</v>
      </c>
      <c r="AT70" s="17" t="s">
        <v>3065</v>
      </c>
      <c r="AU70" s="17" t="s">
        <v>3065</v>
      </c>
      <c r="AV70" s="17" t="s">
        <v>3065</v>
      </c>
      <c r="AW70" s="195">
        <v>1.6651249505324457</v>
      </c>
      <c r="AX70" s="195">
        <v>1.6651249505324457</v>
      </c>
      <c r="AY70" s="195">
        <v>0</v>
      </c>
      <c r="AZ70" s="195">
        <v>1.6651249505324457</v>
      </c>
      <c r="BA70" s="195">
        <v>43.989034340091024</v>
      </c>
      <c r="BB70" s="195">
        <v>0</v>
      </c>
      <c r="BC70" s="195">
        <v>43.989034340091024</v>
      </c>
      <c r="BD70" s="195">
        <v>9.5689346400000002</v>
      </c>
      <c r="BE70" s="195">
        <v>577.37935024000001</v>
      </c>
      <c r="BF70" s="17">
        <v>19.167000000000002</v>
      </c>
      <c r="BG70" s="17">
        <v>22.617000000000001</v>
      </c>
      <c r="BH70" s="17">
        <v>27.766999999999999</v>
      </c>
      <c r="BI70" s="17">
        <v>18.68</v>
      </c>
      <c r="BJ70" s="17">
        <v>23.7</v>
      </c>
      <c r="BK70" s="17">
        <v>28.240000000000002</v>
      </c>
      <c r="BL70" s="15">
        <v>3.3196545723418805E-2</v>
      </c>
      <c r="BM70" s="15">
        <v>3.9171820035820058E-2</v>
      </c>
      <c r="BN70" s="15">
        <v>4.8091432415201647E-2</v>
      </c>
      <c r="BO70" s="15">
        <v>3.2353079465407379E-2</v>
      </c>
      <c r="BP70" s="15">
        <v>4.1047536580843411E-2</v>
      </c>
      <c r="BQ70" s="15">
        <v>4.8910651183249707E-2</v>
      </c>
      <c r="BR70" s="15">
        <f>IF(IF(BN70&gt;BQ70,BN70,BQ70)=0,IF(BM70&gt;BP70,BM70,BP70),IF(BN70&gt;BQ70,BN70,BQ70))</f>
        <v>4.8910651183249707E-2</v>
      </c>
      <c r="CI70" s="11">
        <f>IF(ISNUMBER(L70),L70,M70)</f>
        <v>1.2842883286227615</v>
      </c>
      <c r="CJ70" s="17">
        <f>IF(AND(M70&lt;0,AA70&gt;0),1,0)</f>
        <v>0</v>
      </c>
      <c r="CK70" s="17">
        <f>IF(AND(CJ70=0,CI70&lt;0.1,CI70&gt;0),1,0)</f>
        <v>0</v>
      </c>
      <c r="CL70" s="17">
        <f>IF(AND(CK70=0,CI70&lt;0.2,CI70&gt;0.1),1,0)</f>
        <v>0</v>
      </c>
      <c r="CM70" s="17">
        <f>IF(AND(CL70=0,CI70&lt;0.3,CI70&gt;0.2),1,0)</f>
        <v>0</v>
      </c>
      <c r="CN70" s="17">
        <f>IF(AND(CM70=0,CI70&lt;0.4,CI70&gt;0.3),1,0)</f>
        <v>0</v>
      </c>
      <c r="CO70" s="17">
        <f>IF(AND(CN70=0,CI70&lt;0.5,CI70&gt;0.4),1,0)</f>
        <v>0</v>
      </c>
      <c r="CP70" s="17">
        <f>IF(AND(CJ70=0,CK70=0,CL70=0,CM70=0,CN70=0,CO70=0),1,0)</f>
        <v>1</v>
      </c>
      <c r="CR70" s="17" t="str">
        <f>_xll.BDP($H70,CR$1)</f>
        <v>#N/A Field Not Applicable</v>
      </c>
      <c r="CS70" s="17" t="str">
        <f>_xll.BDP($H70,CS$1)</f>
        <v>#N/A N/A</v>
      </c>
      <c r="CT70" s="196" t="str">
        <f>_xll.BDP($H70,CT$1)</f>
        <v>#N/A N/A</v>
      </c>
      <c r="CU70" s="13" t="str">
        <f>_xll.BDP($H70,CU$1)</f>
        <v>#N/A N/A</v>
      </c>
      <c r="CV70" s="13">
        <f>_xll.BDP($H70,CV$1)</f>
        <v>0</v>
      </c>
      <c r="CW70" s="13">
        <f>_xll.BDP($H70,CW$1)</f>
        <v>0</v>
      </c>
    </row>
    <row r="71" spans="1:101" s="17" customFormat="1" hidden="1" x14ac:dyDescent="0.3">
      <c r="A71" s="17" t="str">
        <f>B71&amp;C71</f>
        <v>2A</v>
      </c>
      <c r="B71" s="17">
        <v>2</v>
      </c>
      <c r="C71" s="17" t="s">
        <v>2999</v>
      </c>
      <c r="D71" s="17">
        <v>7</v>
      </c>
      <c r="E71" s="17">
        <v>3</v>
      </c>
      <c r="F71" s="19" t="s">
        <v>2149</v>
      </c>
      <c r="H71" s="17" t="s">
        <v>383</v>
      </c>
      <c r="I71" s="17">
        <v>1067</v>
      </c>
      <c r="J71" s="17" t="str">
        <f>I71&amp;H71</f>
        <v>1067ABNB US Equity</v>
      </c>
      <c r="K71" s="10" t="s">
        <v>1070</v>
      </c>
      <c r="L71" s="11">
        <v>0.19970381439048063</v>
      </c>
      <c r="M71" s="11">
        <v>-0.83002952340784475</v>
      </c>
      <c r="N71" s="11">
        <v>0.59425129808395183</v>
      </c>
      <c r="O71" s="11">
        <v>-1.1435212085996513</v>
      </c>
      <c r="P71" s="12">
        <v>26.070190722652985</v>
      </c>
      <c r="Q71" s="12">
        <v>24.781590833762067</v>
      </c>
      <c r="R71" s="12">
        <v>44.648338877283393</v>
      </c>
      <c r="S71" s="13">
        <v>-10.509629444175564</v>
      </c>
      <c r="T71" s="13">
        <v>25.312537206810333</v>
      </c>
      <c r="U71" s="11">
        <v>-0.39030090563832898</v>
      </c>
      <c r="V71" s="14">
        <v>-4.0035080639522453</v>
      </c>
      <c r="W71" s="11">
        <v>0.23876722673211251</v>
      </c>
      <c r="X71" s="15">
        <v>7.1781411359724615E-3</v>
      </c>
      <c r="Y71" s="14">
        <v>26.182614810083958</v>
      </c>
      <c r="Z71" s="14" t="e">
        <v>#N/A</v>
      </c>
      <c r="AA71" s="14">
        <v>-2371000000</v>
      </c>
      <c r="AB71" s="14">
        <v>-1721000000</v>
      </c>
      <c r="AC71" s="14">
        <v>1032364000</v>
      </c>
      <c r="AD71" s="16">
        <v>3924261000</v>
      </c>
      <c r="AE71" s="11">
        <v>0.26307220646129298</v>
      </c>
      <c r="AF71" s="16">
        <v>92399.738467999996</v>
      </c>
      <c r="AG71" s="16">
        <v>84383.738467999996</v>
      </c>
      <c r="AH71" s="195">
        <v>42.190919938301384</v>
      </c>
      <c r="AI71" s="195">
        <v>43.178895608719721</v>
      </c>
      <c r="AJ71" s="195">
        <v>4.294632318531824</v>
      </c>
      <c r="AK71" s="195">
        <v>41.740962167921772</v>
      </c>
      <c r="AL71" s="195">
        <v>17.889602688278316</v>
      </c>
      <c r="AM71" s="17" t="s">
        <v>543</v>
      </c>
      <c r="AN71" s="17" t="s">
        <v>570</v>
      </c>
      <c r="AO71" s="17" t="s">
        <v>582</v>
      </c>
      <c r="AP71" s="17" t="s">
        <v>574</v>
      </c>
      <c r="AQ71" s="11" t="e">
        <f>_xll.BDP($H71,$AQ$1, "CUST_TRR_START_DT=20030101","CUST_TRR_END_DT=20230630")*0.01</f>
        <v>#VALUE!</v>
      </c>
      <c r="AR71" s="11" t="e">
        <f>_xll.BDP($H71,$AQ$1, "CUST_TRR_START_DT=20130101","CUST_TRR_END_DT=20230630")*0.01</f>
        <v>#VALUE!</v>
      </c>
      <c r="AS71" s="11" t="e">
        <f>_xll.BDP($H71,$AQ$1, "CUST_TRR_START_DT=20180101","CUST_TRR_END_DT=20230630")*0.01</f>
        <v>#VALUE!</v>
      </c>
      <c r="AT71" s="17" t="s">
        <v>3063</v>
      </c>
      <c r="AU71" s="17" t="s">
        <v>3063</v>
      </c>
      <c r="AV71" s="17" t="s">
        <v>3063</v>
      </c>
      <c r="AW71" s="195" t="s">
        <v>3021</v>
      </c>
      <c r="AX71" s="195">
        <v>0</v>
      </c>
      <c r="AY71" s="195">
        <v>-9.5238364803896358E-2</v>
      </c>
      <c r="AZ71" s="195">
        <v>-9.5238364803896358E-2</v>
      </c>
      <c r="BA71" s="195">
        <v>0</v>
      </c>
      <c r="BB71" s="195">
        <v>-4.3509216043034575</v>
      </c>
      <c r="BC71" s="195">
        <v>-4.3509216043034575</v>
      </c>
      <c r="BD71" s="195">
        <v>-88</v>
      </c>
      <c r="BE71" s="195">
        <v>84383.738467999996</v>
      </c>
      <c r="BF71" s="17">
        <v>2759.9380000000001</v>
      </c>
      <c r="BG71" s="17">
        <v>3114.3530000000001</v>
      </c>
      <c r="BH71" s="17">
        <v>3655.7860000000001</v>
      </c>
      <c r="BI71" s="17">
        <v>4151.6980000000003</v>
      </c>
      <c r="BJ71" s="17">
        <v>4312.8140000000003</v>
      </c>
      <c r="BK71" s="17">
        <v>5080.3530000000001</v>
      </c>
      <c r="BL71" s="15">
        <v>3.2706988930653075E-2</v>
      </c>
      <c r="BM71" s="15">
        <v>3.6907028019160647E-2</v>
      </c>
      <c r="BN71" s="15">
        <v>4.3323347203754754E-2</v>
      </c>
      <c r="BO71" s="15">
        <v>4.9200214109670043E-2</v>
      </c>
      <c r="BP71" s="15">
        <v>5.1109539329494219E-2</v>
      </c>
      <c r="BQ71" s="15">
        <v>6.0205355821330096E-2</v>
      </c>
      <c r="BR71" s="15">
        <f>IF(IF(BN71&gt;BQ71,BN71,BQ71)=0,IF(BM71&gt;BP71,BM71,BP71),IF(BN71&gt;BQ71,BN71,BQ71))</f>
        <v>6.0205355821330096E-2</v>
      </c>
      <c r="BS71" s="17">
        <v>1</v>
      </c>
      <c r="BT71" s="17">
        <v>1</v>
      </c>
      <c r="BU71" s="17">
        <v>0</v>
      </c>
      <c r="BV71" s="17">
        <v>0</v>
      </c>
      <c r="BW71" s="17">
        <v>0</v>
      </c>
      <c r="BX71" s="17">
        <v>0</v>
      </c>
      <c r="BY71" s="17">
        <v>0</v>
      </c>
      <c r="BZ71" s="17">
        <v>0</v>
      </c>
      <c r="CA71" s="17">
        <v>1</v>
      </c>
      <c r="CB71" s="17" t="s">
        <v>4373</v>
      </c>
      <c r="CC71" s="17">
        <v>3</v>
      </c>
      <c r="CD71" s="17">
        <v>1</v>
      </c>
      <c r="CE71" s="17">
        <v>1</v>
      </c>
      <c r="CF71" s="17">
        <v>1</v>
      </c>
      <c r="CG71" s="17">
        <v>1</v>
      </c>
      <c r="CH71" s="17">
        <v>1</v>
      </c>
      <c r="CI71" s="11">
        <f>IF(ISNUMBER(L71),L71,M71)</f>
        <v>0.19970381439048063</v>
      </c>
      <c r="CJ71" s="17">
        <f>IF(AND(M71&lt;0,AA71&gt;0),1,0)</f>
        <v>0</v>
      </c>
      <c r="CK71" s="17">
        <f>IF(AND(CJ71=0,CI71&lt;0.1,CI71&gt;0),1,0)</f>
        <v>0</v>
      </c>
      <c r="CL71" s="17">
        <f>IF(AND(CK71=0,CI71&lt;0.2,CI71&gt;0.1),1,0)</f>
        <v>1</v>
      </c>
      <c r="CM71" s="17">
        <f>IF(AND(CL71=0,CI71&lt;0.3,CI71&gt;0.2),1,0)</f>
        <v>0</v>
      </c>
      <c r="CN71" s="17">
        <f>IF(AND(CM71=0,CI71&lt;0.4,CI71&gt;0.3),1,0)</f>
        <v>0</v>
      </c>
      <c r="CO71" s="17">
        <f>IF(AND(CN71=0,CI71&lt;0.5,CI71&gt;0.4),1,0)</f>
        <v>0</v>
      </c>
      <c r="CP71" s="17">
        <f>IF(AND(CJ71=0,CK71=0,CL71=0,CM71=0,CN71=0,CO71=0),1,0)</f>
        <v>0</v>
      </c>
      <c r="CR71" s="17" t="str">
        <f>_xll.BDP($H71,CR$1)</f>
        <v>Brian Joseph Chesky</v>
      </c>
      <c r="CS71" s="17" t="str">
        <f>_xll.BDP($H71,CS$1)</f>
        <v>Yes</v>
      </c>
      <c r="CT71" s="196">
        <f>_xll.BDP($H71,CT$1)</f>
        <v>0</v>
      </c>
      <c r="CU71" s="13">
        <f>_xll.BDP($H71,CU$1)</f>
        <v>15.16670036315918</v>
      </c>
      <c r="CV71" s="13">
        <f>_xll.BDP($H71,CV$1)</f>
        <v>4.7827679919429382</v>
      </c>
      <c r="CW71" s="13">
        <f>_xll.BDP($H71,CW$1)</f>
        <v>-20.96137033965659</v>
      </c>
    </row>
    <row r="72" spans="1:101" s="17" customFormat="1" hidden="1" x14ac:dyDescent="0.3">
      <c r="A72" s="17" t="str">
        <f>B72&amp;C72</f>
        <v>2A</v>
      </c>
      <c r="B72" s="17">
        <v>2</v>
      </c>
      <c r="C72" s="17" t="s">
        <v>2999</v>
      </c>
      <c r="D72" s="17">
        <v>9</v>
      </c>
      <c r="E72" s="17">
        <v>3</v>
      </c>
      <c r="F72" s="19">
        <v>0.35</v>
      </c>
      <c r="G72" s="17" t="s">
        <v>2926</v>
      </c>
      <c r="H72" s="17" t="s">
        <v>187</v>
      </c>
      <c r="I72" s="17">
        <v>1071</v>
      </c>
      <c r="J72" s="17" t="str">
        <f>I72&amp;H72</f>
        <v>1071PAYC US Equity</v>
      </c>
      <c r="K72" s="10" t="s">
        <v>840</v>
      </c>
      <c r="L72" s="11">
        <v>0.48917150924268132</v>
      </c>
      <c r="M72" s="11">
        <v>0.47316124999999998</v>
      </c>
      <c r="N72" s="11">
        <v>0.43707679328399235</v>
      </c>
      <c r="O72" s="11">
        <v>0.4443407533141055</v>
      </c>
      <c r="P72" s="12">
        <v>32.884947997140415</v>
      </c>
      <c r="Q72" s="12">
        <v>23.203814035608204</v>
      </c>
      <c r="R72" s="12">
        <v>26.317297727780129</v>
      </c>
      <c r="S72" s="13">
        <v>34.030712703202219</v>
      </c>
      <c r="T72" s="13">
        <v>35.160098253513262</v>
      </c>
      <c r="U72" s="11">
        <v>-0.1301580324619972</v>
      </c>
      <c r="V72" s="14">
        <v>-0.95712100897068153</v>
      </c>
      <c r="W72" s="11">
        <v>0.35600192440996614</v>
      </c>
      <c r="X72" s="15">
        <v>0.11744827586206896</v>
      </c>
      <c r="Y72" s="14">
        <v>25.727148678503749</v>
      </c>
      <c r="Z72" s="14">
        <v>16.960557856825975</v>
      </c>
      <c r="AA72" s="14">
        <v>800000000</v>
      </c>
      <c r="AB72" s="14">
        <v>851889000</v>
      </c>
      <c r="AC72" s="14">
        <v>122566000</v>
      </c>
      <c r="AD72" s="16">
        <v>448136000</v>
      </c>
      <c r="AE72" s="11">
        <v>0.27350179409822017</v>
      </c>
      <c r="AF72" s="16">
        <v>16805.003369760001</v>
      </c>
      <c r="AG72" s="16">
        <v>16297.458369760001</v>
      </c>
      <c r="AH72" s="195">
        <v>30.734728058506924</v>
      </c>
      <c r="AI72" s="195">
        <v>38.098112960427891</v>
      </c>
      <c r="AJ72" s="195">
        <v>1.8635329413587123</v>
      </c>
      <c r="AK72" s="195">
        <v>50.368203917949856</v>
      </c>
      <c r="AL72" s="195">
        <v>11.449035752939556</v>
      </c>
      <c r="AM72" s="17" t="s">
        <v>506</v>
      </c>
      <c r="AN72" s="17" t="s">
        <v>507</v>
      </c>
      <c r="AO72" s="17" t="s">
        <v>600</v>
      </c>
      <c r="AP72" s="17" t="s">
        <v>574</v>
      </c>
      <c r="AQ72" s="11" t="e">
        <f>_xll.BDP($H72,$AQ$1, "CUST_TRR_START_DT=20030101","CUST_TRR_END_DT=20230630")*0.01</f>
        <v>#VALUE!</v>
      </c>
      <c r="AR72" s="11" t="e">
        <f>_xll.BDP($H72,$AQ$1, "CUST_TRR_START_DT=20130101","CUST_TRR_END_DT=20230630")*0.01</f>
        <v>#VALUE!</v>
      </c>
      <c r="AS72" s="11">
        <f>_xll.BDP($H72,$AQ$1, "CUST_TRR_START_DT=20180101","CUST_TRR_END_DT=20230630")*0.01</f>
        <v>0.28716150000000001</v>
      </c>
      <c r="AT72" s="17" t="s">
        <v>3067</v>
      </c>
      <c r="AU72" s="17" t="s">
        <v>3067</v>
      </c>
      <c r="AV72" s="17" t="s">
        <v>3067</v>
      </c>
      <c r="AW72" s="195">
        <v>0.53972366148531947</v>
      </c>
      <c r="AX72" s="195">
        <v>0.53972366148531947</v>
      </c>
      <c r="AY72" s="195">
        <v>0.41036041976101584</v>
      </c>
      <c r="AZ72" s="195">
        <v>0.95008408124633537</v>
      </c>
      <c r="BA72" s="195">
        <v>0</v>
      </c>
      <c r="BB72" s="195">
        <v>24.625537677641841</v>
      </c>
      <c r="BC72" s="195">
        <v>24.625537677641841</v>
      </c>
      <c r="BD72" s="195">
        <v>68.961082368999996</v>
      </c>
      <c r="BE72" s="195">
        <v>16297.458369760001</v>
      </c>
      <c r="BF72" s="17">
        <v>445.83300000000003</v>
      </c>
      <c r="BG72" s="17">
        <v>537.47400000000005</v>
      </c>
      <c r="BH72" s="17">
        <v>650.4</v>
      </c>
      <c r="BI72" s="17">
        <v>312.62299999999999</v>
      </c>
      <c r="BJ72" s="17">
        <v>417.87900000000002</v>
      </c>
      <c r="BK72" s="17">
        <v>505.59300000000002</v>
      </c>
      <c r="BL72" s="15">
        <v>2.7355983361629255E-2</v>
      </c>
      <c r="BM72" s="15">
        <v>3.2979007389108306E-2</v>
      </c>
      <c r="BN72" s="15">
        <v>3.9908063284691049E-2</v>
      </c>
      <c r="BO72" s="15">
        <v>1.9182316218096511E-2</v>
      </c>
      <c r="BP72" s="15">
        <v>2.5640746582631324E-2</v>
      </c>
      <c r="BQ72" s="15">
        <v>3.1022812792584262E-2</v>
      </c>
      <c r="BR72" s="15">
        <f>IF(IF(BN72&gt;BQ72,BN72,BQ72)=0,IF(BM72&gt;BP72,BM72,BP72),IF(BN72&gt;BQ72,BN72,BQ72))</f>
        <v>3.9908063284691049E-2</v>
      </c>
      <c r="CI72" s="11">
        <f>IF(ISNUMBER(L72),L72,M72)</f>
        <v>0.48917150924268132</v>
      </c>
      <c r="CJ72" s="17">
        <f>IF(AND(M72&lt;0,AA72&gt;0),1,0)</f>
        <v>0</v>
      </c>
      <c r="CK72" s="17">
        <f>IF(AND(CJ72=0,CI72&lt;0.1,CI72&gt;0),1,0)</f>
        <v>0</v>
      </c>
      <c r="CL72" s="17">
        <f>IF(AND(CK72=0,CI72&lt;0.2,CI72&gt;0.1),1,0)</f>
        <v>0</v>
      </c>
      <c r="CM72" s="17">
        <f>IF(AND(CL72=0,CI72&lt;0.3,CI72&gt;0.2),1,0)</f>
        <v>0</v>
      </c>
      <c r="CN72" s="17">
        <f>IF(AND(CM72=0,CI72&lt;0.4,CI72&gt;0.3),1,0)</f>
        <v>0</v>
      </c>
      <c r="CO72" s="17">
        <f>IF(AND(CN72=0,CI72&lt;0.5,CI72&gt;0.4),1,0)</f>
        <v>1</v>
      </c>
      <c r="CP72" s="17">
        <f>IF(AND(CJ72=0,CK72=0,CL72=0,CM72=0,CN72=0,CO72=0),1,0)</f>
        <v>0</v>
      </c>
      <c r="CR72" s="17" t="str">
        <f>_xll.BDP($H72,CR$1)</f>
        <v>Chad Richison</v>
      </c>
      <c r="CS72" s="17" t="str">
        <f>_xll.BDP($H72,CS$1)</f>
        <v>Yes</v>
      </c>
      <c r="CT72" s="196">
        <f>_xll.BDP($H72,CT$1)</f>
        <v>0</v>
      </c>
      <c r="CU72" s="13">
        <f>_xll.BDP($H72,CU$1)</f>
        <v>25.83329963684082</v>
      </c>
      <c r="CV72" s="13">
        <f>_xll.BDP($H72,CV$1)</f>
        <v>8.6636953514352033</v>
      </c>
      <c r="CW72" s="13">
        <f>_xll.BDP($H72,CW$1)</f>
        <v>2.9655652670241102</v>
      </c>
    </row>
    <row r="73" spans="1:101" s="17" customFormat="1" hidden="1" x14ac:dyDescent="0.3">
      <c r="A73" s="17" t="str">
        <f>B73&amp;C73</f>
        <v>2A</v>
      </c>
      <c r="B73" s="17">
        <v>2</v>
      </c>
      <c r="C73" s="17" t="s">
        <v>2999</v>
      </c>
      <c r="D73" s="17">
        <v>9</v>
      </c>
      <c r="E73" s="17">
        <v>5</v>
      </c>
      <c r="F73" s="19">
        <v>0.14000000000000001</v>
      </c>
      <c r="G73" s="17" t="s">
        <v>2353</v>
      </c>
      <c r="H73" s="17" t="s">
        <v>70</v>
      </c>
      <c r="I73" s="17">
        <v>1072</v>
      </c>
      <c r="J73" s="17" t="str">
        <f>I73&amp;H73</f>
        <v>1072ADP US Equity</v>
      </c>
      <c r="K73" s="10" t="s">
        <v>685</v>
      </c>
      <c r="L73" s="11">
        <v>1.10516626738616</v>
      </c>
      <c r="M73" s="11">
        <v>1.7307088423390649</v>
      </c>
      <c r="N73" s="11">
        <v>0.64061984134935712</v>
      </c>
      <c r="O73" s="11">
        <v>0.91288100672632155</v>
      </c>
      <c r="P73" s="12">
        <v>65.76209859791949</v>
      </c>
      <c r="Q73" s="12">
        <v>49.871873898654634</v>
      </c>
      <c r="R73" s="12">
        <v>101.33048229983368</v>
      </c>
      <c r="S73" s="13">
        <v>26.875386160795596</v>
      </c>
      <c r="T73" s="13">
        <v>28.890973895470847</v>
      </c>
      <c r="U73" s="11">
        <v>2.9643277210702517E-2</v>
      </c>
      <c r="V73" s="14">
        <v>0.27766328319112471</v>
      </c>
      <c r="W73" s="11">
        <v>6.8845029526593549E-2</v>
      </c>
      <c r="X73" s="15">
        <v>7.1557715125148316E-2</v>
      </c>
      <c r="Y73" s="14">
        <v>6.248787515237022</v>
      </c>
      <c r="Z73" s="14">
        <v>14.075096653532881</v>
      </c>
      <c r="AA73" s="14">
        <v>2611300000</v>
      </c>
      <c r="AB73" s="14">
        <v>4950700000</v>
      </c>
      <c r="AC73" s="14">
        <v>220400000</v>
      </c>
      <c r="AD73" s="16">
        <v>4207600000.0000005</v>
      </c>
      <c r="AE73" s="11">
        <v>5.2381405076528179E-2</v>
      </c>
      <c r="AF73" s="16">
        <v>101064.49907970001</v>
      </c>
      <c r="AG73" s="16">
        <v>102506.09907970001</v>
      </c>
      <c r="AH73" s="195">
        <v>19.697937908049735</v>
      </c>
      <c r="AI73" s="195">
        <v>22.619769813226327</v>
      </c>
      <c r="AJ73" s="195">
        <v>3.9436019450630555</v>
      </c>
      <c r="AK73" s="195">
        <v>29.825540170264162</v>
      </c>
      <c r="AL73" s="195">
        <v>28.80859764438074</v>
      </c>
      <c r="AM73" s="17" t="s">
        <v>493</v>
      </c>
      <c r="AN73" s="17" t="s">
        <v>524</v>
      </c>
      <c r="AO73" s="17" t="s">
        <v>525</v>
      </c>
      <c r="AP73" s="17" t="s">
        <v>574</v>
      </c>
      <c r="AQ73" s="11">
        <f>_xll.BDP($H73,$AQ$1, "CUST_TRR_START_DT=20030101","CUST_TRR_END_DT=20230630")*0.01</f>
        <v>0.12578400000000001</v>
      </c>
      <c r="AR73" s="11">
        <f>_xll.BDP($H73,$AQ$1, "CUST_TRR_START_DT=20130101","CUST_TRR_END_DT=20230630")*0.01</f>
        <v>0.17764350000000001</v>
      </c>
      <c r="AS73" s="11">
        <f>_xll.BDP($H73,$AQ$1, "CUST_TRR_START_DT=20180101","CUST_TRR_END_DT=20230630")*0.01</f>
        <v>0.14513090000000001</v>
      </c>
      <c r="AT73" s="17" t="s">
        <v>3697</v>
      </c>
      <c r="AU73" s="17" t="s">
        <v>3068</v>
      </c>
      <c r="AV73" s="17" t="s">
        <v>3068</v>
      </c>
      <c r="AW73" s="195">
        <v>2.0382373323549792</v>
      </c>
      <c r="AX73" s="195">
        <v>2.0382373323549792</v>
      </c>
      <c r="AY73" s="195">
        <v>1.1080120245390026</v>
      </c>
      <c r="AZ73" s="195">
        <v>3.146249356893982</v>
      </c>
      <c r="BA73" s="195">
        <v>57.723249708998502</v>
      </c>
      <c r="BB73" s="195">
        <v>31.379100832747817</v>
      </c>
      <c r="BC73" s="195">
        <v>89.102350541746318</v>
      </c>
      <c r="BD73" s="195">
        <v>3058.8587454399999</v>
      </c>
      <c r="BE73" s="195">
        <v>101064.49907970001</v>
      </c>
      <c r="BF73" s="17">
        <v>3751.2220000000002</v>
      </c>
      <c r="BG73" s="17">
        <v>4054.7780000000002</v>
      </c>
      <c r="BH73" s="17">
        <v>4427.7780000000002</v>
      </c>
      <c r="BI73" s="17">
        <v>4612.174</v>
      </c>
      <c r="BJ73" s="17">
        <v>4818.24</v>
      </c>
      <c r="BK73" s="17">
        <v>5824.2370000000001</v>
      </c>
      <c r="BL73" s="15">
        <v>3.7117108719272103E-2</v>
      </c>
      <c r="BM73" s="15">
        <v>4.0120695564941952E-2</v>
      </c>
      <c r="BN73" s="15">
        <v>4.3811407965404656E-2</v>
      </c>
      <c r="BO73" s="15">
        <v>4.5635945777189421E-2</v>
      </c>
      <c r="BP73" s="15">
        <v>4.7674901116368365E-2</v>
      </c>
      <c r="BQ73" s="15">
        <v>5.7628910775157312E-2</v>
      </c>
      <c r="BR73" s="15">
        <f>IF(IF(BN73&gt;BQ73,BN73,BQ73)=0,IF(BM73&gt;BP73,BM73,BP73),IF(BN73&gt;BQ73,BN73,BQ73))</f>
        <v>5.7628910775157312E-2</v>
      </c>
      <c r="CI73" s="11">
        <f>IF(ISNUMBER(L73),L73,M73)</f>
        <v>1.10516626738616</v>
      </c>
      <c r="CJ73" s="17">
        <f>IF(AND(M73&lt;0,AA73&gt;0),1,0)</f>
        <v>0</v>
      </c>
      <c r="CK73" s="17">
        <f>IF(AND(CJ73=0,CI73&lt;0.1,CI73&gt;0),1,0)</f>
        <v>0</v>
      </c>
      <c r="CL73" s="17">
        <f>IF(AND(CK73=0,CI73&lt;0.2,CI73&gt;0.1),1,0)</f>
        <v>0</v>
      </c>
      <c r="CM73" s="17">
        <f>IF(AND(CL73=0,CI73&lt;0.3,CI73&gt;0.2),1,0)</f>
        <v>0</v>
      </c>
      <c r="CN73" s="17">
        <f>IF(AND(CM73=0,CI73&lt;0.4,CI73&gt;0.3),1,0)</f>
        <v>0</v>
      </c>
      <c r="CO73" s="17">
        <f>IF(AND(CN73=0,CI73&lt;0.5,CI73&gt;0.4),1,0)</f>
        <v>0</v>
      </c>
      <c r="CP73" s="17">
        <f>IF(AND(CJ73=0,CK73=0,CL73=0,CM73=0,CN73=0,CO73=0),1,0)</f>
        <v>1</v>
      </c>
      <c r="CR73" s="17" t="str">
        <f>_xll.BDP($H73,CR$1)</f>
        <v>Maria Black</v>
      </c>
      <c r="CS73" s="17" t="str">
        <f>_xll.BDP($H73,CS$1)</f>
        <v>No</v>
      </c>
      <c r="CT73" s="196">
        <f>_xll.BDP($H73,CT$1)</f>
        <v>0</v>
      </c>
      <c r="CU73" s="13">
        <f>_xll.BDP($H73,CU$1)</f>
        <v>0.75</v>
      </c>
      <c r="CV73" s="13">
        <f>_xll.BDP($H73,CV$1)</f>
        <v>0.15887171584824664</v>
      </c>
      <c r="CW73" s="13">
        <f>_xll.BDP($H73,CW$1)</f>
        <v>10.042575566429221</v>
      </c>
    </row>
    <row r="74" spans="1:101" s="17" customFormat="1" hidden="1" x14ac:dyDescent="0.3">
      <c r="A74" s="17" t="str">
        <f>B74&amp;C74</f>
        <v>2A</v>
      </c>
      <c r="B74" s="17">
        <v>2</v>
      </c>
      <c r="C74" s="17" t="s">
        <v>2999</v>
      </c>
      <c r="D74" s="17">
        <v>9</v>
      </c>
      <c r="E74" s="17">
        <v>4</v>
      </c>
      <c r="F74" s="19">
        <v>0.16</v>
      </c>
      <c r="H74" s="17" t="s">
        <v>188</v>
      </c>
      <c r="I74" s="17">
        <v>1073</v>
      </c>
      <c r="J74" s="17" t="str">
        <f>I74&amp;H74</f>
        <v>1073NDAQ US Equity</v>
      </c>
      <c r="K74" s="10" t="s">
        <v>841</v>
      </c>
      <c r="L74" s="11">
        <v>0.48272104478522848</v>
      </c>
      <c r="M74" s="11">
        <v>0.51384240949193793</v>
      </c>
      <c r="N74" s="11">
        <v>0.13382793517693342</v>
      </c>
      <c r="O74" s="11">
        <v>0.14834006674863867</v>
      </c>
      <c r="P74" s="12">
        <v>11.046594982078853</v>
      </c>
      <c r="Q74" s="12">
        <v>8.4713623314202469</v>
      </c>
      <c r="R74" s="12">
        <v>18.282686097540779</v>
      </c>
      <c r="S74" s="13">
        <v>54.464986736209468</v>
      </c>
      <c r="T74" s="13">
        <v>56.365159128978227</v>
      </c>
      <c r="U74" s="11">
        <v>0.27113454669161424</v>
      </c>
      <c r="V74" s="14">
        <v>2.5368700265251989</v>
      </c>
      <c r="W74" s="11">
        <v>0.24348131114315782</v>
      </c>
      <c r="X74" s="15">
        <v>1.3151579149467216E-2</v>
      </c>
      <c r="Y74" s="14">
        <v>7.8589000650713574</v>
      </c>
      <c r="Z74" s="14">
        <v>8.3012180749830087</v>
      </c>
      <c r="AA74" s="14">
        <v>3287000000</v>
      </c>
      <c r="AB74" s="14">
        <v>11386000000</v>
      </c>
      <c r="AC74" s="14">
        <v>117000000</v>
      </c>
      <c r="AD74" s="16">
        <v>1705000000</v>
      </c>
      <c r="AE74" s="11">
        <v>6.8621700879765393E-2</v>
      </c>
      <c r="AF74" s="16">
        <v>24944.121443200002</v>
      </c>
      <c r="AG74" s="16">
        <v>29738.121443200002</v>
      </c>
      <c r="AH74" s="195">
        <v>14.338534929218902</v>
      </c>
      <c r="AI74" s="195">
        <v>17.009700728155845</v>
      </c>
      <c r="AJ74" s="195">
        <v>6.2258046995777319</v>
      </c>
      <c r="AK74" s="195">
        <v>20.228075013113653</v>
      </c>
      <c r="AL74" s="195">
        <v>4.0003240660204877</v>
      </c>
      <c r="AM74" s="17" t="s">
        <v>502</v>
      </c>
      <c r="AN74" s="17" t="s">
        <v>528</v>
      </c>
      <c r="AO74" s="17" t="s">
        <v>529</v>
      </c>
      <c r="AP74" s="17" t="s">
        <v>574</v>
      </c>
      <c r="AQ74" s="11">
        <f>_xll.BDP($H74,$AQ$1, "CUST_TRR_START_DT=20030101","CUST_TRR_END_DT=20230630")*0.01</f>
        <v>0.1516788</v>
      </c>
      <c r="AR74" s="11">
        <f>_xll.BDP($H74,$AQ$1, "CUST_TRR_START_DT=20130101","CUST_TRR_END_DT=20230630")*0.01</f>
        <v>0.2056277</v>
      </c>
      <c r="AS74" s="11">
        <f>_xll.BDP($H74,$AQ$1, "CUST_TRR_START_DT=20180101","CUST_TRR_END_DT=20230630")*0.01</f>
        <v>0.14728289999999999</v>
      </c>
      <c r="AT74" s="17" t="s">
        <v>3713</v>
      </c>
      <c r="AU74" s="17" t="s">
        <v>3021</v>
      </c>
      <c r="AV74" s="17" t="s">
        <v>3713</v>
      </c>
      <c r="AW74" s="195">
        <v>1.7333070617128785</v>
      </c>
      <c r="AX74" s="195">
        <v>1.7333070617128785</v>
      </c>
      <c r="AY74" s="195">
        <v>1.2875094221543075</v>
      </c>
      <c r="AZ74" s="195">
        <v>3.0208164838671863</v>
      </c>
      <c r="BA74" s="195">
        <v>31.115873249454285</v>
      </c>
      <c r="BB74" s="195">
        <v>23.113031079237484</v>
      </c>
      <c r="BC74" s="195">
        <v>54.228904328691769</v>
      </c>
      <c r="BD74" s="195">
        <v>667.49437469999998</v>
      </c>
      <c r="BE74" s="195">
        <v>24944.121443200002</v>
      </c>
      <c r="BF74" s="17">
        <v>1356.0710000000001</v>
      </c>
      <c r="BG74" s="17">
        <v>1454.7329999999999</v>
      </c>
      <c r="BH74" s="17">
        <v>1573.5</v>
      </c>
      <c r="BI74" s="17">
        <v>1427.3510000000001</v>
      </c>
      <c r="BJ74" s="17">
        <v>1550.55</v>
      </c>
      <c r="BK74" s="17">
        <v>1652.548</v>
      </c>
      <c r="BL74" s="15">
        <v>5.4364352061382286E-2</v>
      </c>
      <c r="BM74" s="15">
        <v>5.8319672765888238E-2</v>
      </c>
      <c r="BN74" s="15">
        <v>6.3080994998480924E-2</v>
      </c>
      <c r="BO74" s="15">
        <v>5.7221939175136162E-2</v>
      </c>
      <c r="BP74" s="15">
        <v>6.2160938541401076E-2</v>
      </c>
      <c r="BQ74" s="15">
        <v>6.6249998171432886E-2</v>
      </c>
      <c r="BR74" s="15">
        <f>IF(IF(BN74&gt;BQ74,BN74,BQ74)=0,IF(BM74&gt;BP74,BM74,BP74),IF(BN74&gt;BQ74,BN74,BQ74))</f>
        <v>6.6249998171432886E-2</v>
      </c>
      <c r="CI74" s="11">
        <f>IF(ISNUMBER(L74),L74,M74)</f>
        <v>0.48272104478522848</v>
      </c>
      <c r="CJ74" s="17">
        <f>IF(AND(M74&lt;0,AA74&gt;0),1,0)</f>
        <v>0</v>
      </c>
      <c r="CK74" s="17">
        <f>IF(AND(CJ74=0,CI74&lt;0.1,CI74&gt;0),1,0)</f>
        <v>0</v>
      </c>
      <c r="CL74" s="17">
        <f>IF(AND(CK74=0,CI74&lt;0.2,CI74&gt;0.1),1,0)</f>
        <v>0</v>
      </c>
      <c r="CM74" s="17">
        <f>IF(AND(CL74=0,CI74&lt;0.3,CI74&gt;0.2),1,0)</f>
        <v>0</v>
      </c>
      <c r="CN74" s="17">
        <f>IF(AND(CM74=0,CI74&lt;0.4,CI74&gt;0.3),1,0)</f>
        <v>0</v>
      </c>
      <c r="CO74" s="17">
        <f>IF(AND(CN74=0,CI74&lt;0.5,CI74&gt;0.4),1,0)</f>
        <v>1</v>
      </c>
      <c r="CP74" s="17">
        <f>IF(AND(CJ74=0,CK74=0,CL74=0,CM74=0,CN74=0,CO74=0),1,0)</f>
        <v>0</v>
      </c>
      <c r="CR74" s="17" t="str">
        <f>_xll.BDP($H74,CR$1)</f>
        <v>Adena T Friedman</v>
      </c>
      <c r="CS74" s="17" t="str">
        <f>_xll.BDP($H74,CS$1)</f>
        <v>No</v>
      </c>
      <c r="CT74" s="196">
        <f>_xll.BDP($H74,CT$1)</f>
        <v>0</v>
      </c>
      <c r="CU74" s="13">
        <f>_xll.BDP($H74,CU$1)</f>
        <v>6.75</v>
      </c>
      <c r="CV74" s="13">
        <f>_xll.BDP($H74,CV$1)</f>
        <v>0.78226486323878586</v>
      </c>
      <c r="CW74" s="13">
        <f>_xll.BDP($H74,CW$1)</f>
        <v>3.1869220829325169</v>
      </c>
    </row>
    <row r="75" spans="1:101" s="17" customFormat="1" hidden="1" x14ac:dyDescent="0.3">
      <c r="A75" s="17" t="str">
        <f>B75&amp;C75</f>
        <v>2A</v>
      </c>
      <c r="B75" s="17">
        <v>2</v>
      </c>
      <c r="C75" s="17" t="s">
        <v>2999</v>
      </c>
      <c r="D75" s="17">
        <v>11</v>
      </c>
      <c r="E75" s="17">
        <v>4</v>
      </c>
      <c r="F75" s="19">
        <v>0.17</v>
      </c>
      <c r="G75" s="17" t="s">
        <v>2874</v>
      </c>
      <c r="H75" s="17" t="s">
        <v>28</v>
      </c>
      <c r="I75" s="17">
        <v>1076</v>
      </c>
      <c r="J75" s="17" t="str">
        <f>I75&amp;H75</f>
        <v>1076INTU US Equity</v>
      </c>
      <c r="K75" s="10" t="s">
        <v>621</v>
      </c>
      <c r="L75" s="11">
        <v>10.033972128807754</v>
      </c>
      <c r="M75" s="11">
        <v>0.48388581952117865</v>
      </c>
      <c r="N75" s="11">
        <v>0.62936602448422396</v>
      </c>
      <c r="O75" s="11">
        <v>0.1553508080409933</v>
      </c>
      <c r="P75" s="12">
        <v>12.762326554659406</v>
      </c>
      <c r="Q75" s="12">
        <v>10.179118938209443</v>
      </c>
      <c r="R75" s="12">
        <v>14.144170869178286</v>
      </c>
      <c r="S75" s="13">
        <v>29.434912839905611</v>
      </c>
      <c r="T75" s="13">
        <v>28.333797327394208</v>
      </c>
      <c r="U75" s="11">
        <v>0.21621428571428572</v>
      </c>
      <c r="V75" s="14">
        <v>0.745750184774575</v>
      </c>
      <c r="W75" s="11">
        <v>0.62163426925845933</v>
      </c>
      <c r="X75" s="15">
        <v>3.7075796083121546E-2</v>
      </c>
      <c r="Y75" s="14">
        <v>19.249486978087116</v>
      </c>
      <c r="Z75" s="14">
        <v>10.590764891654469</v>
      </c>
      <c r="AA75" s="14">
        <v>6516000000</v>
      </c>
      <c r="AB75" s="14">
        <v>20296000000</v>
      </c>
      <c r="AC75" s="14">
        <v>1712000000</v>
      </c>
      <c r="AD75" s="16">
        <v>5046000000</v>
      </c>
      <c r="AE75" s="11">
        <v>0.33927863654379709</v>
      </c>
      <c r="AF75" s="16">
        <v>150802.02799344002</v>
      </c>
      <c r="AG75" s="16">
        <v>153829.02799343999</v>
      </c>
      <c r="AH75" s="195">
        <v>37.786545810228439</v>
      </c>
      <c r="AI75" s="195">
        <v>48.512351441122064</v>
      </c>
      <c r="AJ75" s="195">
        <v>3.1672281289161233</v>
      </c>
      <c r="AK75" s="195">
        <v>63.39952576310764</v>
      </c>
      <c r="AL75" s="195">
        <v>8.7375607430859397</v>
      </c>
      <c r="AM75" s="17" t="s">
        <v>506</v>
      </c>
      <c r="AN75" s="17" t="s">
        <v>507</v>
      </c>
      <c r="AO75" s="17" t="s">
        <v>618</v>
      </c>
      <c r="AP75" s="17" t="s">
        <v>574</v>
      </c>
      <c r="AQ75" s="11">
        <f>_xll.BDP($H75,$AQ$1, "CUST_TRR_START_DT=20030101","CUST_TRR_END_DT=20230630")*0.01</f>
        <v>0.16208760000000003</v>
      </c>
      <c r="AR75" s="11">
        <f>_xll.BDP($H75,$AQ$1, "CUST_TRR_START_DT=20130101","CUST_TRR_END_DT=20230630")*0.01</f>
        <v>0.2256736</v>
      </c>
      <c r="AS75" s="11">
        <f>_xll.BDP($H75,$AQ$1, "CUST_TRR_START_DT=20180101","CUST_TRR_END_DT=20230630")*0.01</f>
        <v>0.22279289999999999</v>
      </c>
      <c r="AT75" s="17" t="s">
        <v>3697</v>
      </c>
      <c r="AU75" s="17" t="s">
        <v>3070</v>
      </c>
      <c r="AV75" s="17" t="s">
        <v>3070</v>
      </c>
      <c r="AW75" s="195">
        <v>0.66904547737001341</v>
      </c>
      <c r="AX75" s="195">
        <v>0.66904547737001341</v>
      </c>
      <c r="AY75" s="195">
        <v>1.3202100065697815</v>
      </c>
      <c r="AZ75" s="195">
        <v>1.9892554839397949</v>
      </c>
      <c r="BA75" s="195">
        <v>37.432716002657713</v>
      </c>
      <c r="BB75" s="195">
        <v>73.865003069832369</v>
      </c>
      <c r="BC75" s="195">
        <v>111.29771907249008</v>
      </c>
      <c r="BD75" s="195">
        <v>2670</v>
      </c>
      <c r="BE75" s="195">
        <v>150802.02799344002</v>
      </c>
      <c r="BF75" s="17">
        <v>4646.7080000000005</v>
      </c>
      <c r="BG75" s="17">
        <v>5113.5560000000005</v>
      </c>
      <c r="BH75" s="17">
        <v>5963.8460000000005</v>
      </c>
      <c r="BI75" s="17">
        <v>4930.8599999999997</v>
      </c>
      <c r="BJ75" s="17">
        <v>6086.3019999999997</v>
      </c>
      <c r="BK75" s="17">
        <v>6958.7430000000004</v>
      </c>
      <c r="BL75" s="15">
        <v>3.0813299143444776E-2</v>
      </c>
      <c r="BM75" s="15">
        <v>3.3909066529413272E-2</v>
      </c>
      <c r="BN75" s="15">
        <v>3.9547518553659185E-2</v>
      </c>
      <c r="BO75" s="15">
        <v>3.2697570885548671E-2</v>
      </c>
      <c r="BP75" s="15">
        <v>4.0359550073588914E-2</v>
      </c>
      <c r="BQ75" s="15">
        <v>4.6144890042876016E-2</v>
      </c>
      <c r="BR75" s="15">
        <f>IF(IF(BN75&gt;BQ75,BN75,BQ75)=0,IF(BM75&gt;BP75,BM75,BP75),IF(BN75&gt;BQ75,BN75,BQ75))</f>
        <v>4.6144890042876016E-2</v>
      </c>
      <c r="CI75" s="11">
        <f>IF(ISNUMBER(L75),L75,M75)</f>
        <v>10.033972128807754</v>
      </c>
      <c r="CJ75" s="17">
        <f>IF(AND(M75&lt;0,AA75&gt;0),1,0)</f>
        <v>0</v>
      </c>
      <c r="CK75" s="17">
        <f>IF(AND(CJ75=0,CI75&lt;0.1,CI75&gt;0),1,0)</f>
        <v>0</v>
      </c>
      <c r="CL75" s="17">
        <f>IF(AND(CK75=0,CI75&lt;0.2,CI75&gt;0.1),1,0)</f>
        <v>0</v>
      </c>
      <c r="CM75" s="17">
        <f>IF(AND(CL75=0,CI75&lt;0.3,CI75&gt;0.2),1,0)</f>
        <v>0</v>
      </c>
      <c r="CN75" s="17">
        <f>IF(AND(CM75=0,CI75&lt;0.4,CI75&gt;0.3),1,0)</f>
        <v>0</v>
      </c>
      <c r="CO75" s="17">
        <f>IF(AND(CN75=0,CI75&lt;0.5,CI75&gt;0.4),1,0)</f>
        <v>0</v>
      </c>
      <c r="CP75" s="17">
        <f>IF(AND(CJ75=0,CK75=0,CL75=0,CM75=0,CN75=0,CO75=0),1,0)</f>
        <v>1</v>
      </c>
      <c r="CR75" s="17" t="str">
        <f>_xll.BDP($H75,CR$1)</f>
        <v>Sasan K Goodarzi</v>
      </c>
      <c r="CS75" s="17" t="str">
        <f>_xll.BDP($H75,CS$1)</f>
        <v>No</v>
      </c>
      <c r="CT75" s="196">
        <f>_xll.BDP($H75,CT$1)</f>
        <v>0</v>
      </c>
      <c r="CU75" s="13">
        <f>_xll.BDP($H75,CU$1)</f>
        <v>4.75</v>
      </c>
      <c r="CV75" s="13">
        <f>_xll.BDP($H75,CV$1)</f>
        <v>2.8102277598440017</v>
      </c>
      <c r="CW75" s="13">
        <f>_xll.BDP($H75,CW$1)</f>
        <v>0.54158385735766756</v>
      </c>
    </row>
    <row r="76" spans="1:101" s="17" customFormat="1" hidden="1" x14ac:dyDescent="0.3">
      <c r="A76" s="17" t="str">
        <f>B76&amp;C76</f>
        <v>2A</v>
      </c>
      <c r="B76" s="17">
        <v>2</v>
      </c>
      <c r="C76" s="17" t="s">
        <v>2999</v>
      </c>
      <c r="D76" s="17">
        <v>12</v>
      </c>
      <c r="E76" s="17">
        <v>2</v>
      </c>
      <c r="F76" s="19">
        <v>0.14000000000000001</v>
      </c>
      <c r="G76" s="17" t="s">
        <v>2892</v>
      </c>
      <c r="H76" s="17" t="s">
        <v>161</v>
      </c>
      <c r="I76" s="17">
        <v>1077</v>
      </c>
      <c r="J76" s="17" t="str">
        <f>I76&amp;H76</f>
        <v>1077JKHY US Equity</v>
      </c>
      <c r="K76" s="10" t="s">
        <v>807</v>
      </c>
      <c r="L76" s="11">
        <v>0.52225754194538432</v>
      </c>
      <c r="M76" s="11">
        <v>0.43891724028622625</v>
      </c>
      <c r="N76" s="11">
        <v>0.27639608367891977</v>
      </c>
      <c r="O76" s="11">
        <v>0.25508551492139619</v>
      </c>
      <c r="P76" s="12">
        <v>23.70513566560475</v>
      </c>
      <c r="Q76" s="12">
        <v>18.314094685446989</v>
      </c>
      <c r="R76" s="12">
        <v>24.523725198845668</v>
      </c>
      <c r="S76" s="13">
        <v>33.326512837963307</v>
      </c>
      <c r="T76" s="13">
        <v>33.168567965954693</v>
      </c>
      <c r="U76" s="11">
        <v>0.15897480433249078</v>
      </c>
      <c r="V76" s="14">
        <v>0.46055179232457827</v>
      </c>
      <c r="W76" s="11">
        <v>0.57988857267903615</v>
      </c>
      <c r="X76" s="15">
        <v>4.6340106189031234E-2</v>
      </c>
      <c r="Y76" s="14">
        <v>7.1823664859615945</v>
      </c>
      <c r="Z76" s="14">
        <v>1.3260637631827388</v>
      </c>
      <c r="AA76" s="14">
        <v>1116739000</v>
      </c>
      <c r="AB76" s="14">
        <v>1921536000</v>
      </c>
      <c r="AC76" s="14">
        <v>28611000</v>
      </c>
      <c r="AD76" s="16">
        <v>381559000</v>
      </c>
      <c r="AE76" s="11">
        <v>7.4984471602032712E-2</v>
      </c>
      <c r="AF76" s="16">
        <v>11267.748388190001</v>
      </c>
      <c r="AG76" s="16">
        <v>11580.774388190001</v>
      </c>
      <c r="AH76" s="195">
        <v>16.804578416397735</v>
      </c>
      <c r="AI76" s="195">
        <v>23.574363477012373</v>
      </c>
      <c r="AJ76" s="195">
        <v>3.0372391925070641</v>
      </c>
      <c r="AK76" s="195">
        <v>29.990937199411491</v>
      </c>
      <c r="AL76" s="195">
        <v>7.0011758426065613</v>
      </c>
      <c r="AM76" s="17" t="s">
        <v>506</v>
      </c>
      <c r="AN76" s="17" t="s">
        <v>507</v>
      </c>
      <c r="AO76" s="17" t="s">
        <v>508</v>
      </c>
      <c r="AP76" s="17" t="s">
        <v>574</v>
      </c>
      <c r="AQ76" s="11">
        <f>_xll.BDP($H76,$AQ$1, "CUST_TRR_START_DT=20030101","CUST_TRR_END_DT=20230630")*0.01</f>
        <v>0.1510126</v>
      </c>
      <c r="AR76" s="11">
        <f>_xll.BDP($H76,$AQ$1, "CUST_TRR_START_DT=20130101","CUST_TRR_END_DT=20230630")*0.01</f>
        <v>0.16250830000000002</v>
      </c>
      <c r="AS76" s="11">
        <f>_xll.BDP($H76,$AQ$1, "CUST_TRR_START_DT=20180101","CUST_TRR_END_DT=20230630")*0.01</f>
        <v>7.9398170000000004E-2</v>
      </c>
      <c r="AT76" s="17" t="s">
        <v>3697</v>
      </c>
      <c r="AU76" s="17" t="s">
        <v>3071</v>
      </c>
      <c r="AV76" s="17" t="s">
        <v>3071</v>
      </c>
      <c r="AW76" s="195">
        <v>1.3463654111632175</v>
      </c>
      <c r="AX76" s="195">
        <v>1.3463654111632175</v>
      </c>
      <c r="AY76" s="195">
        <v>0.115432826845779</v>
      </c>
      <c r="AZ76" s="195">
        <v>1.4617982380089964</v>
      </c>
      <c r="BA76" s="195">
        <v>39.370284406001282</v>
      </c>
      <c r="BB76" s="195">
        <v>3.3754753241771169</v>
      </c>
      <c r="BC76" s="195">
        <v>42.745759730178399</v>
      </c>
      <c r="BD76" s="195">
        <v>159.92288135999999</v>
      </c>
      <c r="BE76" s="195">
        <v>11267.748388190001</v>
      </c>
      <c r="BF76" s="17">
        <v>366.61099999999999</v>
      </c>
      <c r="BG76" s="17">
        <v>408.66700000000003</v>
      </c>
      <c r="BH76" s="17">
        <v>461.2</v>
      </c>
      <c r="BI76" s="17">
        <v>225.095</v>
      </c>
      <c r="BJ76" s="17">
        <v>342.64400000000001</v>
      </c>
      <c r="BK76" s="17">
        <v>409.02800000000002</v>
      </c>
      <c r="BL76" s="15">
        <v>3.2536314032735575E-2</v>
      </c>
      <c r="BM76" s="15">
        <v>3.6268736744985694E-2</v>
      </c>
      <c r="BN76" s="15">
        <v>4.0930981426901124E-2</v>
      </c>
      <c r="BO76" s="15">
        <v>1.9976928153270401E-2</v>
      </c>
      <c r="BP76" s="15">
        <v>3.0409269731220965E-2</v>
      </c>
      <c r="BQ76" s="15">
        <v>3.630077508907744E-2</v>
      </c>
      <c r="BR76" s="15">
        <f>IF(IF(BN76&gt;BQ76,BN76,BQ76)=0,IF(BM76&gt;BP76,BM76,BP76),IF(BN76&gt;BQ76,BN76,BQ76))</f>
        <v>4.0930981426901124E-2</v>
      </c>
      <c r="CI76" s="11">
        <f>IF(ISNUMBER(L76),L76,M76)</f>
        <v>0.52225754194538432</v>
      </c>
      <c r="CJ76" s="17">
        <f>IF(AND(M76&lt;0,AA76&gt;0),1,0)</f>
        <v>0</v>
      </c>
      <c r="CK76" s="17">
        <f>IF(AND(CJ76=0,CI76&lt;0.1,CI76&gt;0),1,0)</f>
        <v>0</v>
      </c>
      <c r="CL76" s="17">
        <f>IF(AND(CK76=0,CI76&lt;0.2,CI76&gt;0.1),1,0)</f>
        <v>0</v>
      </c>
      <c r="CM76" s="17">
        <f>IF(AND(CL76=0,CI76&lt;0.3,CI76&gt;0.2),1,0)</f>
        <v>0</v>
      </c>
      <c r="CN76" s="17">
        <f>IF(AND(CM76=0,CI76&lt;0.4,CI76&gt;0.3),1,0)</f>
        <v>0</v>
      </c>
      <c r="CO76" s="17">
        <f>IF(AND(CN76=0,CI76&lt;0.5,CI76&gt;0.4),1,0)</f>
        <v>0</v>
      </c>
      <c r="CP76" s="17">
        <f>IF(AND(CJ76=0,CK76=0,CL76=0,CM76=0,CN76=0,CO76=0),1,0)</f>
        <v>1</v>
      </c>
      <c r="CR76" s="17" t="str">
        <f>_xll.BDP($H76,CR$1)</f>
        <v>David B Foss "Dave"</v>
      </c>
      <c r="CS76" s="17" t="str">
        <f>_xll.BDP($H76,CS$1)</f>
        <v>No</v>
      </c>
      <c r="CT76" s="196">
        <f>_xll.BDP($H76,CT$1)</f>
        <v>0.17317500710487366</v>
      </c>
      <c r="CU76" s="13">
        <f>_xll.BDP($H76,CU$1)</f>
        <v>7.25</v>
      </c>
      <c r="CV76" s="13">
        <f>_xll.BDP($H76,CV$1)</f>
        <v>0.65651353469857399</v>
      </c>
      <c r="CW76" s="13">
        <f>_xll.BDP($H76,CW$1)</f>
        <v>4.1134045500107632</v>
      </c>
    </row>
    <row r="77" spans="1:101" s="17" customFormat="1" hidden="1" x14ac:dyDescent="0.3">
      <c r="A77" s="17" t="str">
        <f>B77&amp;C77</f>
        <v>2B</v>
      </c>
      <c r="B77" s="17">
        <v>2</v>
      </c>
      <c r="C77" s="17" t="s">
        <v>3000</v>
      </c>
      <c r="D77" s="17">
        <v>2</v>
      </c>
      <c r="E77" s="17">
        <v>2</v>
      </c>
      <c r="F77" s="19">
        <v>0.2</v>
      </c>
      <c r="G77" s="17" t="s">
        <v>2231</v>
      </c>
      <c r="H77" s="17" t="s">
        <v>201</v>
      </c>
      <c r="I77" s="17">
        <v>1086</v>
      </c>
      <c r="J77" s="17" t="str">
        <f>I77&amp;H77</f>
        <v>1086POOL US Equity</v>
      </c>
      <c r="K77" s="10" t="s">
        <v>855</v>
      </c>
      <c r="L77" s="11">
        <v>0.45501959408318954</v>
      </c>
      <c r="M77" s="11">
        <v>0.47580446017600708</v>
      </c>
      <c r="N77" s="11">
        <v>0.35132153538644439</v>
      </c>
      <c r="O77" s="11">
        <v>0.36029431369604842</v>
      </c>
      <c r="P77" s="12">
        <v>27.560221611153118</v>
      </c>
      <c r="Q77" s="12">
        <v>20.944827413516467</v>
      </c>
      <c r="R77" s="12">
        <v>44.342105752737581</v>
      </c>
      <c r="S77" s="13">
        <v>15.067751381060498</v>
      </c>
      <c r="T77" s="13">
        <v>18.573118197616171</v>
      </c>
      <c r="U77" s="11">
        <v>0.4749540454281786</v>
      </c>
      <c r="V77" s="14">
        <v>1.6036722959042655</v>
      </c>
      <c r="W77" s="11">
        <v>0.39627786823757893</v>
      </c>
      <c r="X77" s="15" t="e">
        <v>#N/A</v>
      </c>
      <c r="Y77" s="14">
        <v>15.703634235661799</v>
      </c>
      <c r="Z77" s="14">
        <v>23.183132295905317</v>
      </c>
      <c r="AA77" s="14">
        <v>2158435000</v>
      </c>
      <c r="AB77" s="14">
        <v>2850428000</v>
      </c>
      <c r="AC77" s="14">
        <v>17304000</v>
      </c>
      <c r="AD77" s="16">
        <v>832900000</v>
      </c>
      <c r="AE77" s="11">
        <v>2.0775603313723134E-2</v>
      </c>
      <c r="AF77" s="16">
        <v>13672.095047100001</v>
      </c>
      <c r="AG77" s="16">
        <v>15087.772047100001</v>
      </c>
      <c r="AH77" s="195">
        <v>17.079652342204973</v>
      </c>
      <c r="AI77" s="195">
        <v>17.864717298062772</v>
      </c>
      <c r="AJ77" s="195">
        <v>5.708502162270281</v>
      </c>
      <c r="AK77" s="195">
        <v>23.27631640521637</v>
      </c>
      <c r="AL77" s="195">
        <v>9.373065862616496</v>
      </c>
      <c r="AM77" s="17" t="s">
        <v>533</v>
      </c>
      <c r="AN77" s="17" t="s">
        <v>856</v>
      </c>
      <c r="AO77" s="17" t="s">
        <v>856</v>
      </c>
      <c r="AP77" s="17" t="s">
        <v>574</v>
      </c>
      <c r="AQ77" s="11">
        <f>_xll.BDP($H77,$AQ$1, "CUST_TRR_START_DT=20030101","CUST_TRR_END_DT=20230630")*0.01</f>
        <v>0.19447959999999997</v>
      </c>
      <c r="AR77" s="11">
        <f>_xll.BDP($H77,$AQ$1, "CUST_TRR_START_DT=20130101","CUST_TRR_END_DT=20230630")*0.01</f>
        <v>0.24527570000000001</v>
      </c>
      <c r="AS77" s="11">
        <f>_xll.BDP($H77,$AQ$1, "CUST_TRR_START_DT=20180101","CUST_TRR_END_DT=20230630")*0.01</f>
        <v>0.225049</v>
      </c>
      <c r="AT77" s="17" t="s">
        <v>3697</v>
      </c>
      <c r="AU77" s="17" t="s">
        <v>3078</v>
      </c>
      <c r="AV77" s="17" t="s">
        <v>3078</v>
      </c>
      <c r="AW77" s="195">
        <v>1.2567838033040364</v>
      </c>
      <c r="AX77" s="195">
        <v>1.2567838033040364</v>
      </c>
      <c r="AY77" s="195">
        <v>3.8797632476360797</v>
      </c>
      <c r="AZ77" s="195">
        <v>5.1365470509401163</v>
      </c>
      <c r="BA77" s="195">
        <v>19.695560547880277</v>
      </c>
      <c r="BB77" s="195">
        <v>60.801318217474844</v>
      </c>
      <c r="BC77" s="195">
        <v>80.49687876535512</v>
      </c>
      <c r="BD77" s="195">
        <v>612.0539526</v>
      </c>
      <c r="BE77" s="195">
        <v>13672.095047100001</v>
      </c>
      <c r="BF77" s="17">
        <v>526.1</v>
      </c>
      <c r="BG77" s="17">
        <v>579.30000000000007</v>
      </c>
      <c r="BH77" s="17">
        <v>646.85699999999997</v>
      </c>
      <c r="BI77" s="17">
        <v>755.12200000000007</v>
      </c>
      <c r="BJ77" s="17">
        <v>546.12099999999998</v>
      </c>
      <c r="BK77" s="17">
        <v>565.77499999999998</v>
      </c>
      <c r="BL77" s="15">
        <v>3.8479837814731362E-2</v>
      </c>
      <c r="BM77" s="15">
        <v>4.2370975187367196E-2</v>
      </c>
      <c r="BN77" s="15">
        <v>4.7312207658855132E-2</v>
      </c>
      <c r="BO77" s="15">
        <v>5.5230891637208852E-2</v>
      </c>
      <c r="BP77" s="15">
        <v>3.9944207388745309E-2</v>
      </c>
      <c r="BQ77" s="15">
        <v>4.138173396622246E-2</v>
      </c>
      <c r="BR77" s="15">
        <f>IF(IF(BN77&gt;BQ77,BN77,BQ77)=0,IF(BM77&gt;BP77,BM77,BP77),IF(BN77&gt;BQ77,BN77,BQ77))</f>
        <v>4.7312207658855132E-2</v>
      </c>
      <c r="BS77" s="17">
        <v>0</v>
      </c>
      <c r="BT77" s="17">
        <v>1</v>
      </c>
      <c r="BU77" s="17">
        <v>0</v>
      </c>
      <c r="BV77" s="17">
        <v>0</v>
      </c>
      <c r="BW77" s="17">
        <v>0</v>
      </c>
      <c r="BX77" s="17">
        <v>0</v>
      </c>
      <c r="BY77" s="17">
        <v>1</v>
      </c>
      <c r="BZ77" s="17">
        <v>0</v>
      </c>
      <c r="CA77" s="17">
        <v>1</v>
      </c>
      <c r="CB77" s="17" t="s">
        <v>5127</v>
      </c>
      <c r="CC77" s="17">
        <v>1</v>
      </c>
      <c r="CD77" s="17">
        <v>1</v>
      </c>
      <c r="CE77" s="17">
        <v>1</v>
      </c>
      <c r="CF77" s="17">
        <v>1</v>
      </c>
      <c r="CG77" s="17">
        <v>1</v>
      </c>
      <c r="CH77" s="17">
        <v>1</v>
      </c>
      <c r="CI77" s="11">
        <f>IF(ISNUMBER(L77),L77,M77)</f>
        <v>0.45501959408318954</v>
      </c>
      <c r="CJ77" s="17">
        <f>IF(AND(M77&lt;0,AA77&gt;0),1,0)</f>
        <v>0</v>
      </c>
      <c r="CK77" s="17">
        <f>IF(AND(CJ77=0,CI77&lt;0.1,CI77&gt;0),1,0)</f>
        <v>0</v>
      </c>
      <c r="CL77" s="17">
        <f>IF(AND(CK77=0,CI77&lt;0.2,CI77&gt;0.1),1,0)</f>
        <v>0</v>
      </c>
      <c r="CM77" s="17">
        <f>IF(AND(CL77=0,CI77&lt;0.3,CI77&gt;0.2),1,0)</f>
        <v>0</v>
      </c>
      <c r="CN77" s="17">
        <f>IF(AND(CM77=0,CI77&lt;0.4,CI77&gt;0.3),1,0)</f>
        <v>0</v>
      </c>
      <c r="CO77" s="17">
        <f>IF(AND(CN77=0,CI77&lt;0.5,CI77&gt;0.4),1,0)</f>
        <v>1</v>
      </c>
      <c r="CP77" s="17">
        <f>IF(AND(CJ77=0,CK77=0,CL77=0,CM77=0,CN77=0,CO77=0),1,0)</f>
        <v>0</v>
      </c>
      <c r="CR77" s="17" t="str">
        <f>_xll.BDP($H77,CR$1)</f>
        <v>Peter D Arvan "Pete"</v>
      </c>
      <c r="CS77" s="17" t="str">
        <f>_xll.BDP($H77,CS$1)</f>
        <v>No</v>
      </c>
      <c r="CT77" s="196">
        <f>_xll.BDP($H77,CT$1)</f>
        <v>0</v>
      </c>
      <c r="CU77" s="13">
        <f>_xll.BDP($H77,CU$1)</f>
        <v>4.8333301544189453</v>
      </c>
      <c r="CV77" s="13">
        <f>_xll.BDP($H77,CV$1)</f>
        <v>2.8962764234429148</v>
      </c>
      <c r="CW77" s="13">
        <f>_xll.BDP($H77,CW$1)</f>
        <v>0.10124709157994138</v>
      </c>
    </row>
    <row r="78" spans="1:101" s="17" customFormat="1" hidden="1" x14ac:dyDescent="0.3">
      <c r="A78" s="17" t="str">
        <f>B78&amp;C78</f>
        <v>2B</v>
      </c>
      <c r="B78" s="17">
        <v>2</v>
      </c>
      <c r="C78" s="17" t="s">
        <v>3000</v>
      </c>
      <c r="D78" s="17">
        <v>3</v>
      </c>
      <c r="E78" s="17">
        <v>2</v>
      </c>
      <c r="F78" s="19">
        <v>0.15</v>
      </c>
      <c r="H78" s="17" t="s">
        <v>1397</v>
      </c>
      <c r="I78" s="17">
        <v>1091</v>
      </c>
      <c r="J78" s="17" t="str">
        <f>I78&amp;H78</f>
        <v>1091CDI FP Equity</v>
      </c>
      <c r="K78" s="10" t="s">
        <v>1398</v>
      </c>
      <c r="L78" s="11">
        <v>0.31454129713015355</v>
      </c>
      <c r="M78" s="11">
        <v>0.36073261822336672</v>
      </c>
      <c r="N78" s="11">
        <v>0.22175178860380393</v>
      </c>
      <c r="O78" s="11">
        <v>0.25831308234317185</v>
      </c>
      <c r="P78" s="12">
        <v>23.21654881310166</v>
      </c>
      <c r="Q78" s="12">
        <v>16.968249902168676</v>
      </c>
      <c r="R78" s="12">
        <v>35.62181036798281</v>
      </c>
      <c r="S78" s="13">
        <v>31.77372398243952</v>
      </c>
      <c r="T78" s="13">
        <v>34.433723984643365</v>
      </c>
      <c r="U78" s="11">
        <v>0.28250418337804456</v>
      </c>
      <c r="V78" s="14">
        <v>1.114612079505362</v>
      </c>
      <c r="W78" s="11">
        <v>0.41756704293238206</v>
      </c>
      <c r="X78" s="15">
        <v>1.721066694608896E-2</v>
      </c>
      <c r="Y78" s="14">
        <v>14.325965879961824</v>
      </c>
      <c r="Z78" s="14">
        <v>21.073696271342236</v>
      </c>
      <c r="AA78" s="14">
        <v>58639000000</v>
      </c>
      <c r="AB78" s="14">
        <v>81889000000</v>
      </c>
      <c r="AC78" s="14" t="e">
        <v>#N/A</v>
      </c>
      <c r="AD78" s="16">
        <v>17327000000</v>
      </c>
      <c r="AE78" s="11">
        <v>0</v>
      </c>
      <c r="AF78" s="16">
        <v>128521.35139199998</v>
      </c>
      <c r="AG78" s="16">
        <v>197337.35139199998</v>
      </c>
      <c r="AH78" s="195">
        <v>6.8792216200237046</v>
      </c>
      <c r="AI78" s="195">
        <v>8.7705489507555541</v>
      </c>
      <c r="AJ78" s="195">
        <v>8.6888262305640875</v>
      </c>
      <c r="AK78" s="195">
        <v>19.369752330783793</v>
      </c>
      <c r="AL78" s="195">
        <v>6.3916173040752353</v>
      </c>
      <c r="AM78" s="17" t="s">
        <v>533</v>
      </c>
      <c r="AN78" s="17" t="s">
        <v>830</v>
      </c>
      <c r="AO78" s="17" t="s">
        <v>893</v>
      </c>
      <c r="AP78" s="17" t="s">
        <v>1339</v>
      </c>
      <c r="AQ78" s="11">
        <f>_xll.BDP($H78,$AQ$1, "CUST_TRR_START_DT=20030101","CUST_TRR_END_DT=20230630")*0.01</f>
        <v>0.20345189999999999</v>
      </c>
      <c r="AR78" s="11">
        <f>_xll.BDP($H78,$AQ$1, "CUST_TRR_START_DT=20130101","CUST_TRR_END_DT=20230630")*0.01</f>
        <v>0.23280490000000001</v>
      </c>
      <c r="AS78" s="11">
        <f>_xll.BDP($H78,$AQ$1, "CUST_TRR_START_DT=20180101","CUST_TRR_END_DT=20230630")*0.01</f>
        <v>0.22701389999999999</v>
      </c>
      <c r="AT78" s="17" t="s">
        <v>3697</v>
      </c>
      <c r="AU78" s="17" t="s">
        <v>3021</v>
      </c>
      <c r="AV78" s="17" t="s">
        <v>3021</v>
      </c>
      <c r="AW78" s="195">
        <v>1.75561797752809</v>
      </c>
      <c r="AX78" s="195">
        <v>1.75561797752809</v>
      </c>
      <c r="AY78" s="195">
        <v>-9.731236258583624E-3</v>
      </c>
      <c r="AZ78" s="195">
        <v>1.7458867412695065</v>
      </c>
      <c r="BA78" s="195">
        <v>36.566870817470267</v>
      </c>
      <c r="BB78" s="195">
        <v>-0.20268695337862397</v>
      </c>
      <c r="BC78" s="195">
        <v>36.364183864091643</v>
      </c>
      <c r="BD78" s="195">
        <v>2152.9269599999998</v>
      </c>
      <c r="BE78" s="195">
        <v>128521.35139199998</v>
      </c>
      <c r="BF78" s="17" t="s">
        <v>3021</v>
      </c>
      <c r="BG78" s="17" t="s">
        <v>3021</v>
      </c>
      <c r="BH78" s="17" t="s">
        <v>3021</v>
      </c>
      <c r="BI78" s="17" t="s">
        <v>3021</v>
      </c>
      <c r="BJ78" s="17" t="s">
        <v>3021</v>
      </c>
      <c r="BK78" s="17" t="s">
        <v>3021</v>
      </c>
      <c r="BL78" s="15">
        <v>0</v>
      </c>
      <c r="BM78" s="15">
        <v>0</v>
      </c>
      <c r="BN78" s="15">
        <v>0</v>
      </c>
      <c r="BO78" s="15">
        <v>0</v>
      </c>
      <c r="BP78" s="15">
        <v>0</v>
      </c>
      <c r="BQ78" s="15">
        <v>0</v>
      </c>
      <c r="BR78" s="15">
        <f>IF(IF(BN78&gt;BQ78,BN78,BQ78)=0,IF(BM78&gt;BP78,BM78,BP78),IF(BN78&gt;BQ78,BN78,BQ78))</f>
        <v>0</v>
      </c>
      <c r="CI78" s="11">
        <f>IF(ISNUMBER(L78),L78,M78)</f>
        <v>0.31454129713015355</v>
      </c>
      <c r="CJ78" s="17">
        <f>IF(AND(M78&lt;0,AA78&gt;0),1,0)</f>
        <v>0</v>
      </c>
      <c r="CK78" s="17">
        <f>IF(AND(CJ78=0,CI78&lt;0.1,CI78&gt;0),1,0)</f>
        <v>0</v>
      </c>
      <c r="CL78" s="17">
        <f>IF(AND(CK78=0,CI78&lt;0.2,CI78&gt;0.1),1,0)</f>
        <v>0</v>
      </c>
      <c r="CM78" s="17">
        <f>IF(AND(CL78=0,CI78&lt;0.3,CI78&gt;0.2),1,0)</f>
        <v>0</v>
      </c>
      <c r="CN78" s="17">
        <f>IF(AND(CM78=0,CI78&lt;0.4,CI78&gt;0.3),1,0)</f>
        <v>1</v>
      </c>
      <c r="CO78" s="17">
        <f>IF(AND(CN78=0,CI78&lt;0.5,CI78&gt;0.4),1,0)</f>
        <v>0</v>
      </c>
      <c r="CP78" s="17">
        <f>IF(AND(CJ78=0,CK78=0,CL78=0,CM78=0,CN78=0,CO78=0),1,0)</f>
        <v>0</v>
      </c>
      <c r="CR78" s="17" t="str">
        <f>_xll.BDP($H78,CR$1)</f>
        <v>Antoine Arnault</v>
      </c>
      <c r="CS78" s="17" t="str">
        <f>_xll.BDP($H78,CS$1)</f>
        <v>No</v>
      </c>
      <c r="CT78" s="196">
        <f>_xll.BDP($H78,CT$1)</f>
        <v>0.10126300156116486</v>
      </c>
      <c r="CU78" s="13">
        <f>_xll.BDP($H78,CU$1)</f>
        <v>0.83333301544189453</v>
      </c>
      <c r="CV78" s="13">
        <f>_xll.BDP($H78,CV$1)</f>
        <v>0.5529576333393349</v>
      </c>
      <c r="CW78" s="13">
        <f>_xll.BDP($H78,CW$1)</f>
        <v>0</v>
      </c>
    </row>
    <row r="79" spans="1:101" s="17" customFormat="1" hidden="1" x14ac:dyDescent="0.3">
      <c r="A79" s="17" t="str">
        <f>B79&amp;C79</f>
        <v>2A</v>
      </c>
      <c r="B79" s="17">
        <v>2</v>
      </c>
      <c r="C79" s="17" t="s">
        <v>2999</v>
      </c>
      <c r="D79" s="17">
        <v>8</v>
      </c>
      <c r="E79" s="17">
        <v>1</v>
      </c>
      <c r="F79" s="19">
        <v>0.25</v>
      </c>
      <c r="G79" s="17" t="s">
        <v>2261</v>
      </c>
      <c r="H79" s="17" t="s">
        <v>126</v>
      </c>
      <c r="I79" s="17">
        <v>1070</v>
      </c>
      <c r="J79" s="17" t="str">
        <f>I79&amp;H79</f>
        <v>1070CDW US Equity</v>
      </c>
      <c r="K79" s="10" t="s">
        <v>764</v>
      </c>
      <c r="L79" s="11">
        <v>0.64173633076289338</v>
      </c>
      <c r="M79" s="11">
        <v>0.58256373569198749</v>
      </c>
      <c r="N79" s="11">
        <v>0.2499209767445249</v>
      </c>
      <c r="O79" s="11">
        <v>0.24151040051766673</v>
      </c>
      <c r="P79" s="12">
        <v>21.515908072466551</v>
      </c>
      <c r="Q79" s="12">
        <v>16.216304727391567</v>
      </c>
      <c r="R79" s="12">
        <v>79.260130911230419</v>
      </c>
      <c r="S79" s="13">
        <v>8.460500646523986</v>
      </c>
      <c r="T79" s="13">
        <v>9.0282836534210293</v>
      </c>
      <c r="U79" s="11">
        <v>0.66991130794489184</v>
      </c>
      <c r="V79" s="14">
        <v>2.9172094443313661</v>
      </c>
      <c r="W79" s="11">
        <v>0.12422704625786429</v>
      </c>
      <c r="X79" s="15" t="e">
        <v>#N/A</v>
      </c>
      <c r="Y79" s="14">
        <v>7.5679411091558206</v>
      </c>
      <c r="Z79" s="14">
        <v>14.294017841292517</v>
      </c>
      <c r="AA79" s="14">
        <v>3075200000</v>
      </c>
      <c r="AB79" s="14">
        <v>7417900000</v>
      </c>
      <c r="AC79" s="14">
        <v>92100000</v>
      </c>
      <c r="AD79" s="16">
        <v>1168400000</v>
      </c>
      <c r="AE79" s="11">
        <v>7.882574460801095E-2</v>
      </c>
      <c r="AF79" s="16">
        <v>27747.905570999999</v>
      </c>
      <c r="AG79" s="16">
        <v>33480.805570999997</v>
      </c>
      <c r="AH79" s="195">
        <v>16.224464804710216</v>
      </c>
      <c r="AI79" s="195">
        <v>18.821072331778062</v>
      </c>
      <c r="AJ79" s="195">
        <v>3.6877458781523051</v>
      </c>
      <c r="AK79" s="195">
        <v>24.633833535025325</v>
      </c>
      <c r="AL79" s="195">
        <v>17.194396231093478</v>
      </c>
      <c r="AM79" s="17" t="s">
        <v>543</v>
      </c>
      <c r="AN79" s="17" t="s">
        <v>570</v>
      </c>
      <c r="AO79" s="17" t="s">
        <v>765</v>
      </c>
      <c r="AP79" s="17" t="s">
        <v>574</v>
      </c>
      <c r="AQ79" s="11" t="e">
        <f>_xll.BDP($H79,$AQ$1, "CUST_TRR_START_DT=20030101","CUST_TRR_END_DT=20230630")*0.01</f>
        <v>#VALUE!</v>
      </c>
      <c r="AR79" s="11" t="e">
        <f>_xll.BDP($H79,$AQ$1, "CUST_TRR_START_DT=20130101","CUST_TRR_END_DT=20230630")*0.01</f>
        <v>#VALUE!</v>
      </c>
      <c r="AS79" s="11">
        <f>_xll.BDP($H79,$AQ$1, "CUST_TRR_START_DT=20180101","CUST_TRR_END_DT=20230630")*0.01</f>
        <v>0.207035</v>
      </c>
      <c r="AT79" s="17" t="s">
        <v>3066</v>
      </c>
      <c r="AU79" s="17" t="s">
        <v>3066</v>
      </c>
      <c r="AV79" s="17" t="s">
        <v>3066</v>
      </c>
      <c r="AW79" s="195">
        <v>1.1400965676791426</v>
      </c>
      <c r="AX79" s="195">
        <v>1.1400965676791426</v>
      </c>
      <c r="AY79" s="195">
        <v>-0.12185001961973793</v>
      </c>
      <c r="AZ79" s="195">
        <v>1.0182465480594047</v>
      </c>
      <c r="BA79" s="195">
        <v>24.411922246220303</v>
      </c>
      <c r="BB79" s="195">
        <v>-2.6090712742980564</v>
      </c>
      <c r="BC79" s="195">
        <v>21.802850971922247</v>
      </c>
      <c r="BD79" s="195">
        <v>252.36799999999999</v>
      </c>
      <c r="BE79" s="195">
        <v>27747.905570999999</v>
      </c>
      <c r="BF79" s="17">
        <v>1323.9090000000001</v>
      </c>
      <c r="BG79" s="17">
        <v>1431.2730000000001</v>
      </c>
      <c r="BH79" s="17">
        <v>1590.5</v>
      </c>
      <c r="BI79" s="17">
        <v>1209.6990000000001</v>
      </c>
      <c r="BJ79" s="17">
        <v>1120.1690000000001</v>
      </c>
      <c r="BK79" s="17">
        <v>1106.3209999999999</v>
      </c>
      <c r="BL79" s="15">
        <v>4.7712033494291879E-2</v>
      </c>
      <c r="BM79" s="15">
        <v>5.158129849972741E-2</v>
      </c>
      <c r="BN79" s="15">
        <v>5.7319641510610794E-2</v>
      </c>
      <c r="BO79" s="15">
        <v>4.3596047164881718E-2</v>
      </c>
      <c r="BP79" s="15">
        <v>4.036949733498861E-2</v>
      </c>
      <c r="BQ79" s="15">
        <v>3.9870432641094272E-2</v>
      </c>
      <c r="BR79" s="15">
        <f>IF(IF(BN79&gt;BQ79,BN79,BQ79)=0,IF(BM79&gt;BP79,BM79,BP79),IF(BN79&gt;BQ79,BN79,BQ79))</f>
        <v>5.7319641510610794E-2</v>
      </c>
      <c r="CI79" s="11">
        <f>IF(ISNUMBER(L79),L79,M79)</f>
        <v>0.64173633076289338</v>
      </c>
      <c r="CJ79" s="17">
        <f>IF(AND(M79&lt;0,AA79&gt;0),1,0)</f>
        <v>0</v>
      </c>
      <c r="CK79" s="17">
        <f>IF(AND(CJ79=0,CI79&lt;0.1,CI79&gt;0),1,0)</f>
        <v>0</v>
      </c>
      <c r="CL79" s="17">
        <f>IF(AND(CK79=0,CI79&lt;0.2,CI79&gt;0.1),1,0)</f>
        <v>0</v>
      </c>
      <c r="CM79" s="17">
        <f>IF(AND(CL79=0,CI79&lt;0.3,CI79&gt;0.2),1,0)</f>
        <v>0</v>
      </c>
      <c r="CN79" s="17">
        <f>IF(AND(CM79=0,CI79&lt;0.4,CI79&gt;0.3),1,0)</f>
        <v>0</v>
      </c>
      <c r="CO79" s="17">
        <f>IF(AND(CN79=0,CI79&lt;0.5,CI79&gt;0.4),1,0)</f>
        <v>0</v>
      </c>
      <c r="CP79" s="17">
        <f>IF(AND(CJ79=0,CK79=0,CL79=0,CM79=0,CN79=0,CO79=0),1,0)</f>
        <v>1</v>
      </c>
      <c r="CR79" s="17" t="str">
        <f>_xll.BDP($H79,CR$1)</f>
        <v>Christine A Leahy "Chris"</v>
      </c>
      <c r="CS79" s="17" t="str">
        <f>_xll.BDP($H79,CS$1)</f>
        <v>No</v>
      </c>
      <c r="CT79" s="196">
        <f>_xll.BDP($H79,CT$1)</f>
        <v>6.4060598611831665E-2</v>
      </c>
      <c r="CU79" s="13">
        <f>_xll.BDP($H79,CU$1)</f>
        <v>4.75</v>
      </c>
      <c r="CV79" s="13">
        <f>_xll.BDP($H79,CV$1)</f>
        <v>0.25592999218935908</v>
      </c>
      <c r="CW79" s="13">
        <f>_xll.BDP($H79,CW$1)</f>
        <v>1.0786852057897152</v>
      </c>
    </row>
    <row r="80" spans="1:101" s="17" customFormat="1" hidden="1" x14ac:dyDescent="0.3">
      <c r="A80" s="17" t="str">
        <f>B80&amp;C80</f>
        <v>2B</v>
      </c>
      <c r="B80" s="17">
        <v>2</v>
      </c>
      <c r="C80" s="17" t="s">
        <v>3000</v>
      </c>
      <c r="D80" s="17">
        <v>6</v>
      </c>
      <c r="E80" s="17">
        <v>1</v>
      </c>
      <c r="F80" s="19">
        <v>0.2</v>
      </c>
      <c r="H80" s="17" t="s">
        <v>1294</v>
      </c>
      <c r="I80" s="17">
        <v>1102</v>
      </c>
      <c r="J80" s="17" t="str">
        <f>I80&amp;H80</f>
        <v>1102MONC IM Equity</v>
      </c>
      <c r="K80" s="10" t="s">
        <v>1295</v>
      </c>
      <c r="L80" s="11">
        <v>0.45211658625831835</v>
      </c>
      <c r="M80" s="11">
        <v>0.33413832271446214</v>
      </c>
      <c r="N80" s="11">
        <v>0.36126783814003172</v>
      </c>
      <c r="O80" s="11">
        <v>0.26512326028766436</v>
      </c>
      <c r="P80" s="12">
        <v>23.702402100309261</v>
      </c>
      <c r="Q80" s="12">
        <v>16.32340677845654</v>
      </c>
      <c r="R80" s="12">
        <v>20.660884382005193</v>
      </c>
      <c r="S80" s="13">
        <v>38.51012288689143</v>
      </c>
      <c r="T80" s="13">
        <v>39.934995332111612</v>
      </c>
      <c r="U80" s="11">
        <v>0.1056100957950091</v>
      </c>
      <c r="V80" s="14">
        <v>0.35801268842809147</v>
      </c>
      <c r="W80" s="11">
        <v>0.63641679097159076</v>
      </c>
      <c r="X80" s="15">
        <v>3.3486648620219217E-2</v>
      </c>
      <c r="Y80" s="14">
        <v>17.954311916189376</v>
      </c>
      <c r="Z80" s="14">
        <v>13.682209009207602</v>
      </c>
      <c r="AA80" s="14">
        <v>2318043000</v>
      </c>
      <c r="AB80" s="14">
        <v>2921460000</v>
      </c>
      <c r="AC80" s="14">
        <v>40700000</v>
      </c>
      <c r="AD80" s="16">
        <v>795430000</v>
      </c>
      <c r="AE80" s="11">
        <v>5.1167293162189008E-2</v>
      </c>
      <c r="AF80" s="16">
        <v>16082.196530880001</v>
      </c>
      <c r="AG80" s="16">
        <v>16474.119530880002</v>
      </c>
      <c r="AH80" s="195">
        <v>15.053340129442802</v>
      </c>
      <c r="AI80" s="195">
        <v>20.284002953656426</v>
      </c>
      <c r="AJ80" s="195">
        <v>3.6905556870996428</v>
      </c>
      <c r="AK80" s="195">
        <v>29.50282074028652</v>
      </c>
      <c r="AL80" s="195">
        <v>5.7630276645883409</v>
      </c>
      <c r="AM80" s="17" t="s">
        <v>533</v>
      </c>
      <c r="AN80" s="17" t="s">
        <v>534</v>
      </c>
      <c r="AO80" s="17" t="s">
        <v>868</v>
      </c>
      <c r="AP80" s="17" t="s">
        <v>1250</v>
      </c>
      <c r="AQ80" s="11" t="e">
        <f>_xll.BDP($H80,$AQ$1, "CUST_TRR_START_DT=20030101","CUST_TRR_END_DT=20230630")*0.01</f>
        <v>#VALUE!</v>
      </c>
      <c r="AR80" s="11" t="e">
        <f>_xll.BDP($H80,$AQ$1, "CUST_TRR_START_DT=20130101","CUST_TRR_END_DT=20230630")*0.01</f>
        <v>#VALUE!</v>
      </c>
      <c r="AS80" s="11">
        <f>_xll.BDP($H80,$AQ$1, "CUST_TRR_START_DT=20180101","CUST_TRR_END_DT=20230630")*0.01</f>
        <v>0.1877547</v>
      </c>
      <c r="AT80" s="17" t="s">
        <v>3089</v>
      </c>
      <c r="AU80" s="17" t="s">
        <v>3089</v>
      </c>
      <c r="AV80" s="17" t="s">
        <v>3089</v>
      </c>
      <c r="AW80" s="195">
        <v>1.9151846866764219</v>
      </c>
      <c r="AX80" s="195">
        <v>1.9151846866764219</v>
      </c>
      <c r="AY80" s="195">
        <v>0</v>
      </c>
      <c r="AZ80" s="195">
        <v>1.9151846866764219</v>
      </c>
      <c r="BA80" s="195">
        <v>58.531309257246832</v>
      </c>
      <c r="BB80" s="195">
        <v>0</v>
      </c>
      <c r="BC80" s="195" t="s">
        <v>3021</v>
      </c>
      <c r="BD80" s="195" t="s">
        <v>3021</v>
      </c>
      <c r="BE80" s="195">
        <v>16082.196530880001</v>
      </c>
      <c r="BF80" s="17">
        <v>634.19200000000001</v>
      </c>
      <c r="BG80" s="17">
        <v>717.46199999999999</v>
      </c>
      <c r="BH80" s="17">
        <v>798.70799999999997</v>
      </c>
      <c r="BI80" s="17">
        <v>617.98599999999999</v>
      </c>
      <c r="BJ80" s="17">
        <v>742.91399999999999</v>
      </c>
      <c r="BK80" s="17">
        <v>820.56500000000005</v>
      </c>
      <c r="BL80" s="15">
        <v>3.9434414246975857E-2</v>
      </c>
      <c r="BM80" s="15">
        <v>4.4612189549006913E-2</v>
      </c>
      <c r="BN80" s="15">
        <v>4.9664111395876315E-2</v>
      </c>
      <c r="BO80" s="15">
        <v>3.8426716077830721E-2</v>
      </c>
      <c r="BP80" s="15">
        <v>4.6194809183776872E-2</v>
      </c>
      <c r="BQ80" s="15">
        <v>5.1023191914388304E-2</v>
      </c>
      <c r="BR80" s="15">
        <f>IF(IF(BN80&gt;BQ80,BN80,BQ80)=0,IF(BM80&gt;BP80,BM80,BP80),IF(BN80&gt;BQ80,BN80,BQ80))</f>
        <v>5.1023191914388304E-2</v>
      </c>
      <c r="CI80" s="11">
        <f>IF(ISNUMBER(L80),L80,M80)</f>
        <v>0.45211658625831835</v>
      </c>
      <c r="CJ80" s="17">
        <f>IF(AND(M80&lt;0,AA80&gt;0),1,0)</f>
        <v>0</v>
      </c>
      <c r="CK80" s="17">
        <f>IF(AND(CJ80=0,CI80&lt;0.1,CI80&gt;0),1,0)</f>
        <v>0</v>
      </c>
      <c r="CL80" s="17">
        <f>IF(AND(CK80=0,CI80&lt;0.2,CI80&gt;0.1),1,0)</f>
        <v>0</v>
      </c>
      <c r="CM80" s="17">
        <f>IF(AND(CL80=0,CI80&lt;0.3,CI80&gt;0.2),1,0)</f>
        <v>0</v>
      </c>
      <c r="CN80" s="17">
        <f>IF(AND(CM80=0,CI80&lt;0.4,CI80&gt;0.3),1,0)</f>
        <v>0</v>
      </c>
      <c r="CO80" s="17">
        <f>IF(AND(CN80=0,CI80&lt;0.5,CI80&gt;0.4),1,0)</f>
        <v>1</v>
      </c>
      <c r="CP80" s="17">
        <f>IF(AND(CJ80=0,CK80=0,CL80=0,CM80=0,CN80=0,CO80=0),1,0)</f>
        <v>0</v>
      </c>
      <c r="CR80" s="17" t="str">
        <f>_xll.BDP($H80,CR$1)</f>
        <v>Remo Ruffini</v>
      </c>
      <c r="CS80" s="17" t="str">
        <f>_xll.BDP($H80,CS$1)</f>
        <v>No</v>
      </c>
      <c r="CT80" s="196">
        <f>_xll.BDP($H80,CT$1)</f>
        <v>0</v>
      </c>
      <c r="CU80" s="13">
        <f>_xll.BDP($H80,CU$1)</f>
        <v>20.75</v>
      </c>
      <c r="CV80" s="13">
        <f>_xll.BDP($H80,CV$1)</f>
        <v>0</v>
      </c>
      <c r="CW80" s="13">
        <f>_xll.BDP($H80,CW$1)</f>
        <v>0</v>
      </c>
    </row>
    <row r="81" spans="1:101" s="17" customFormat="1" hidden="1" x14ac:dyDescent="0.3">
      <c r="A81" s="17" t="str">
        <f>B81&amp;C81</f>
        <v>2C</v>
      </c>
      <c r="B81" s="17">
        <v>2</v>
      </c>
      <c r="C81" s="17" t="s">
        <v>2998</v>
      </c>
      <c r="D81" s="17">
        <v>10</v>
      </c>
      <c r="E81" s="17">
        <v>4</v>
      </c>
      <c r="F81" s="19">
        <v>0.2</v>
      </c>
      <c r="G81" s="17" t="s">
        <v>2928</v>
      </c>
      <c r="H81" s="17" t="s">
        <v>301</v>
      </c>
      <c r="I81" s="17">
        <v>1074</v>
      </c>
      <c r="J81" s="17" t="str">
        <f>I81&amp;H81</f>
        <v>1074TYL US Equity</v>
      </c>
      <c r="K81" s="10" t="s">
        <v>982</v>
      </c>
      <c r="L81" s="11">
        <v>0.29917063633293467</v>
      </c>
      <c r="M81" s="11">
        <v>0.2256896352723915</v>
      </c>
      <c r="N81" s="11">
        <v>0.10231937331230297</v>
      </c>
      <c r="O81" s="11">
        <v>6.3301303359042868E-2</v>
      </c>
      <c r="P81" s="12">
        <v>5.2966655305792765</v>
      </c>
      <c r="Q81" s="12">
        <v>4.2824894332993955</v>
      </c>
      <c r="R81" s="12">
        <v>6.2876704413480482</v>
      </c>
      <c r="S81" s="13">
        <v>22.564489383898991</v>
      </c>
      <c r="T81" s="13">
        <v>21.231010202118252</v>
      </c>
      <c r="U81" s="11">
        <v>0.36668382666384031</v>
      </c>
      <c r="V81" s="14">
        <v>2.0197698140806035</v>
      </c>
      <c r="W81" s="11">
        <v>0.59717867290368409</v>
      </c>
      <c r="X81" s="15" t="e">
        <v>#N/A</v>
      </c>
      <c r="Y81" s="14">
        <v>17.13266382375237</v>
      </c>
      <c r="Z81" s="14">
        <v>-2.7543483721287565</v>
      </c>
      <c r="AA81" s="14">
        <v>970368000</v>
      </c>
      <c r="AB81" s="14">
        <v>3459676000</v>
      </c>
      <c r="AC81" s="14">
        <v>105830000</v>
      </c>
      <c r="AD81" s="16">
        <v>306760000</v>
      </c>
      <c r="AE81" s="11">
        <v>0.34499282826965705</v>
      </c>
      <c r="AF81" s="16">
        <v>15795.393545800001</v>
      </c>
      <c r="AG81" s="16">
        <v>16582.467545800002</v>
      </c>
      <c r="AH81" s="195">
        <v>41.764600438740104</v>
      </c>
      <c r="AI81" s="195">
        <v>76.507871031879503</v>
      </c>
      <c r="AJ81" s="195">
        <v>1.6672818814605275</v>
      </c>
      <c r="AK81" s="195">
        <v>94.757205145335988</v>
      </c>
      <c r="AL81" s="195">
        <v>5.7043238867009673</v>
      </c>
      <c r="AM81" s="17" t="s">
        <v>506</v>
      </c>
      <c r="AN81" s="17" t="s">
        <v>507</v>
      </c>
      <c r="AO81" s="17" t="s">
        <v>600</v>
      </c>
      <c r="AP81" s="17" t="s">
        <v>574</v>
      </c>
      <c r="AQ81" s="11">
        <f>_xll.BDP($H81,$AQ$1, "CUST_TRR_START_DT=20030101","CUST_TRR_END_DT=20230630")*0.01</f>
        <v>0.25170349999999997</v>
      </c>
      <c r="AR81" s="11">
        <f>_xll.BDP($H81,$AQ$1, "CUST_TRR_START_DT=20130101","CUST_TRR_END_DT=20230630")*0.01</f>
        <v>0.22743960000000002</v>
      </c>
      <c r="AS81" s="11">
        <f>_xll.BDP($H81,$AQ$1, "CUST_TRR_START_DT=20180101","CUST_TRR_END_DT=20230630")*0.01</f>
        <v>0.1684059</v>
      </c>
      <c r="AT81" s="17" t="s">
        <v>3697</v>
      </c>
      <c r="AU81" s="17" t="s">
        <v>3069</v>
      </c>
      <c r="AV81" s="17" t="s">
        <v>3069</v>
      </c>
      <c r="AW81" s="195" t="s">
        <v>3021</v>
      </c>
      <c r="AX81" s="195">
        <v>0</v>
      </c>
      <c r="AY81" s="195">
        <v>-9.9782255847565463E-2</v>
      </c>
      <c r="AZ81" s="195">
        <v>-9.9782255847565463E-2</v>
      </c>
      <c r="BA81" s="195">
        <v>0</v>
      </c>
      <c r="BB81" s="195">
        <v>-9.4063504472584718</v>
      </c>
      <c r="BC81" s="195">
        <v>-9.4063504472584718</v>
      </c>
      <c r="BD81" s="195">
        <v>-15.760999999999999</v>
      </c>
      <c r="BE81" s="195">
        <v>15795.393545800001</v>
      </c>
      <c r="BF81" s="17">
        <v>329</v>
      </c>
      <c r="BG81" s="17">
        <v>378</v>
      </c>
      <c r="BH81" s="17">
        <v>446.33300000000003</v>
      </c>
      <c r="BI81" s="17">
        <v>237.38900000000001</v>
      </c>
      <c r="BJ81" s="17">
        <v>366.096</v>
      </c>
      <c r="BK81" s="17">
        <v>463.40899999999999</v>
      </c>
      <c r="BL81" s="15">
        <v>2.0828857416311807E-2</v>
      </c>
      <c r="BM81" s="15">
        <v>2.3931027669805056E-2</v>
      </c>
      <c r="BN81" s="15">
        <v>2.8257162362293916E-2</v>
      </c>
      <c r="BO81" s="15">
        <v>1.5029001924622625E-2</v>
      </c>
      <c r="BP81" s="15">
        <v>2.3177390226997226E-2</v>
      </c>
      <c r="BQ81" s="15">
        <v>2.9338237040837805E-2</v>
      </c>
      <c r="BR81" s="15">
        <f>IF(IF(BN81&gt;BQ81,BN81,BQ81)=0,IF(BM81&gt;BP81,BM81,BP81),IF(BN81&gt;BQ81,BN81,BQ81))</f>
        <v>2.9338237040837805E-2</v>
      </c>
      <c r="CI81" s="11">
        <f>IF(ISNUMBER(L81),L81,M81)</f>
        <v>0.29917063633293467</v>
      </c>
      <c r="CJ81" s="17">
        <f>IF(AND(M81&lt;0,AA81&gt;0),1,0)</f>
        <v>0</v>
      </c>
      <c r="CK81" s="17">
        <f>IF(AND(CJ81=0,CI81&lt;0.1,CI81&gt;0),1,0)</f>
        <v>0</v>
      </c>
      <c r="CL81" s="17">
        <f>IF(AND(CK81=0,CI81&lt;0.2,CI81&gt;0.1),1,0)</f>
        <v>0</v>
      </c>
      <c r="CM81" s="17">
        <f>IF(AND(CL81=0,CI81&lt;0.3,CI81&gt;0.2),1,0)</f>
        <v>1</v>
      </c>
      <c r="CN81" s="17">
        <f>IF(AND(CM81=0,CI81&lt;0.4,CI81&gt;0.3),1,0)</f>
        <v>0</v>
      </c>
      <c r="CO81" s="17">
        <f>IF(AND(CN81=0,CI81&lt;0.5,CI81&gt;0.4),1,0)</f>
        <v>0</v>
      </c>
      <c r="CP81" s="17">
        <f>IF(AND(CJ81=0,CK81=0,CL81=0,CM81=0,CN81=0,CO81=0),1,0)</f>
        <v>0</v>
      </c>
      <c r="CR81" s="17" t="str">
        <f>_xll.BDP($H81,CR$1)</f>
        <v>H Lynn Moore Jr</v>
      </c>
      <c r="CS81" s="17" t="str">
        <f>_xll.BDP($H81,CS$1)</f>
        <v>No</v>
      </c>
      <c r="CT81" s="196">
        <f>_xll.BDP($H81,CT$1)</f>
        <v>0.19012300670146942</v>
      </c>
      <c r="CU81" s="13">
        <f>_xll.BDP($H81,CU$1)</f>
        <v>5.4166698455810547</v>
      </c>
      <c r="CV81" s="13">
        <f>_xll.BDP($H81,CV$1)</f>
        <v>0.65474289808003683</v>
      </c>
      <c r="CW81" s="13">
        <f>_xll.BDP($H81,CW$1)</f>
        <v>-14.708276277242719</v>
      </c>
    </row>
    <row r="82" spans="1:101" s="17" customFormat="1" hidden="1" x14ac:dyDescent="0.3">
      <c r="A82" s="17" t="str">
        <f>B82&amp;C82</f>
        <v>2C</v>
      </c>
      <c r="B82" s="17">
        <v>2</v>
      </c>
      <c r="C82" s="17" t="s">
        <v>2998</v>
      </c>
      <c r="D82" s="17">
        <v>17</v>
      </c>
      <c r="E82" s="17">
        <v>5</v>
      </c>
      <c r="F82" s="19">
        <v>0.17</v>
      </c>
      <c r="G82" s="17" t="s">
        <v>2877</v>
      </c>
      <c r="H82" s="17" t="s">
        <v>270</v>
      </c>
      <c r="I82" s="17">
        <v>1078</v>
      </c>
      <c r="J82" s="17" t="str">
        <f>I82&amp;H82</f>
        <v>1078ROP US Equity</v>
      </c>
      <c r="K82" s="10" t="s">
        <v>943</v>
      </c>
      <c r="L82" s="11">
        <v>0.33141865618745109</v>
      </c>
      <c r="M82" s="11">
        <v>0.25513676432460464</v>
      </c>
      <c r="N82" s="11">
        <v>8.6754674273114174E-2</v>
      </c>
      <c r="O82" s="11">
        <v>7.11886170554272E-2</v>
      </c>
      <c r="P82" s="12">
        <v>6.854876585085842</v>
      </c>
      <c r="Q82" s="12">
        <v>5.3887061680835462</v>
      </c>
      <c r="R82" s="12">
        <v>19.055932581614837</v>
      </c>
      <c r="S82" s="13">
        <v>39.055472086845747</v>
      </c>
      <c r="T82" s="13">
        <v>42.319148144011308</v>
      </c>
      <c r="U82" s="11">
        <v>0.45412335593782455</v>
      </c>
      <c r="V82" s="14">
        <v>2.2141702127659575</v>
      </c>
      <c r="W82" s="11">
        <v>0.60981995892266683</v>
      </c>
      <c r="X82" s="15">
        <v>2.5097133256326787E-2</v>
      </c>
      <c r="Y82" s="14">
        <v>3.669920618102148</v>
      </c>
      <c r="Z82" s="14">
        <v>21.338288090967271</v>
      </c>
      <c r="AA82" s="14">
        <v>6171200000</v>
      </c>
      <c r="AB82" s="14">
        <v>22117300000</v>
      </c>
      <c r="AC82" s="14">
        <v>120800000</v>
      </c>
      <c r="AD82" s="16">
        <v>1106800000</v>
      </c>
      <c r="AE82" s="11">
        <v>0.10914347668955547</v>
      </c>
      <c r="AF82" s="16">
        <v>52908.330833189997</v>
      </c>
      <c r="AG82" s="16">
        <v>58111.63083319</v>
      </c>
      <c r="AH82" s="195">
        <v>24.213179513829168</v>
      </c>
      <c r="AI82" s="195">
        <v>34.344935480608747</v>
      </c>
      <c r="AJ82" s="195">
        <v>1.9370546622043714</v>
      </c>
      <c r="AK82" s="195">
        <v>43.895761228039611</v>
      </c>
      <c r="AL82" s="195">
        <v>3.1561961877083995</v>
      </c>
      <c r="AM82" s="17" t="s">
        <v>506</v>
      </c>
      <c r="AN82" s="17" t="s">
        <v>507</v>
      </c>
      <c r="AO82" s="17" t="s">
        <v>618</v>
      </c>
      <c r="AP82" s="17" t="s">
        <v>574</v>
      </c>
      <c r="AQ82" s="11">
        <f>_xll.BDP($H82,$AQ$1, "CUST_TRR_START_DT=20030101","CUST_TRR_END_DT=20230630")*0.01</f>
        <v>0.17995329999999998</v>
      </c>
      <c r="AR82" s="11">
        <f>_xll.BDP($H82,$AQ$1, "CUST_TRR_START_DT=20130101","CUST_TRR_END_DT=20230630")*0.01</f>
        <v>0.15597550000000002</v>
      </c>
      <c r="AS82" s="11">
        <f>_xll.BDP($H82,$AQ$1, "CUST_TRR_START_DT=20180101","CUST_TRR_END_DT=20230630")*0.01</f>
        <v>0.12552279999999999</v>
      </c>
      <c r="AT82" s="17" t="s">
        <v>3697</v>
      </c>
      <c r="AU82" s="17" t="s">
        <v>3072</v>
      </c>
      <c r="AV82" s="17" t="s">
        <v>3072</v>
      </c>
      <c r="AW82" s="195">
        <v>0.55061415039500738</v>
      </c>
      <c r="AX82" s="195">
        <v>0.55061415039500738</v>
      </c>
      <c r="AY82" s="195">
        <v>-0.16849283163051962</v>
      </c>
      <c r="AZ82" s="195">
        <v>0.38212131876448774</v>
      </c>
      <c r="BA82" s="195">
        <v>25.564194955433344</v>
      </c>
      <c r="BB82" s="195">
        <v>-7.8228712307984054</v>
      </c>
      <c r="BC82" s="195">
        <v>17.741323724634938</v>
      </c>
      <c r="BD82" s="195">
        <v>187.10000000000002</v>
      </c>
      <c r="BE82" s="195">
        <v>52908.330833189997</v>
      </c>
      <c r="BF82" s="17">
        <v>1564.182</v>
      </c>
      <c r="BG82" s="17">
        <v>1777.643</v>
      </c>
      <c r="BH82" s="17">
        <v>1741.1670000000001</v>
      </c>
      <c r="BI82" s="17">
        <v>1930.3310000000001</v>
      </c>
      <c r="BJ82" s="17">
        <v>2183.4230000000002</v>
      </c>
      <c r="BK82" s="17">
        <v>2061.0419999999999</v>
      </c>
      <c r="BL82" s="15">
        <v>2.9564002027045067E-2</v>
      </c>
      <c r="BM82" s="15">
        <v>3.3598546240375143E-2</v>
      </c>
      <c r="BN82" s="15">
        <v>3.2909127401685979E-2</v>
      </c>
      <c r="BO82" s="15">
        <v>3.6484443368398262E-2</v>
      </c>
      <c r="BP82" s="15">
        <v>4.126803786125708E-2</v>
      </c>
      <c r="BQ82" s="15">
        <v>3.8954961676981974E-2</v>
      </c>
      <c r="BR82" s="15">
        <f>IF(IF(BN82&gt;BQ82,BN82,BQ82)=0,IF(BM82&gt;BP82,BM82,BP82),IF(BN82&gt;BQ82,BN82,BQ82))</f>
        <v>3.8954961676981974E-2</v>
      </c>
      <c r="CI82" s="11">
        <f>IF(ISNUMBER(L82),L82,M82)</f>
        <v>0.33141865618745109</v>
      </c>
      <c r="CJ82" s="17">
        <f>IF(AND(M82&lt;0,AA82&gt;0),1,0)</f>
        <v>0</v>
      </c>
      <c r="CK82" s="17">
        <f>IF(AND(CJ82=0,CI82&lt;0.1,CI82&gt;0),1,0)</f>
        <v>0</v>
      </c>
      <c r="CL82" s="17">
        <f>IF(AND(CK82=0,CI82&lt;0.2,CI82&gt;0.1),1,0)</f>
        <v>0</v>
      </c>
      <c r="CM82" s="17">
        <f>IF(AND(CL82=0,CI82&lt;0.3,CI82&gt;0.2),1,0)</f>
        <v>0</v>
      </c>
      <c r="CN82" s="17">
        <f>IF(AND(CM82=0,CI82&lt;0.4,CI82&gt;0.3),1,0)</f>
        <v>1</v>
      </c>
      <c r="CO82" s="17">
        <f>IF(AND(CN82=0,CI82&lt;0.5,CI82&gt;0.4),1,0)</f>
        <v>0</v>
      </c>
      <c r="CP82" s="17">
        <f>IF(AND(CJ82=0,CK82=0,CL82=0,CM82=0,CN82=0,CO82=0),1,0)</f>
        <v>0</v>
      </c>
      <c r="CR82" s="17" t="str">
        <f>_xll.BDP($H82,CR$1)</f>
        <v>L Neil Hunn</v>
      </c>
      <c r="CS82" s="17" t="str">
        <f>_xll.BDP($H82,CS$1)</f>
        <v>No</v>
      </c>
      <c r="CT82" s="196">
        <f>_xll.BDP($H82,CT$1)</f>
        <v>0</v>
      </c>
      <c r="CU82" s="13">
        <f>_xll.BDP($H82,CU$1)</f>
        <v>5.1666698455810547</v>
      </c>
      <c r="CV82" s="13">
        <f>_xll.BDP($H82,CV$1)</f>
        <v>0.48851616845139534</v>
      </c>
      <c r="CW82" s="13">
        <f>_xll.BDP($H82,CW$1)</f>
        <v>0.74831667401068369</v>
      </c>
    </row>
    <row r="83" spans="1:101" s="17" customFormat="1" hidden="1" x14ac:dyDescent="0.3">
      <c r="A83" s="17" t="str">
        <f>B83&amp;C83</f>
        <v>3A</v>
      </c>
      <c r="B83" s="17">
        <v>3</v>
      </c>
      <c r="C83" s="17" t="s">
        <v>2999</v>
      </c>
      <c r="D83" s="17">
        <v>1</v>
      </c>
      <c r="E83" s="17">
        <v>1</v>
      </c>
      <c r="F83" s="19" t="s">
        <v>2204</v>
      </c>
      <c r="H83" s="17" t="s">
        <v>341</v>
      </c>
      <c r="I83" s="17">
        <v>1081</v>
      </c>
      <c r="J83" s="17" t="str">
        <f>I83&amp;H83</f>
        <v>1081TTD US Equity</v>
      </c>
      <c r="K83" s="10" t="s">
        <v>1027</v>
      </c>
      <c r="L83" s="11">
        <v>0.25163151244235704</v>
      </c>
      <c r="M83" s="11">
        <v>0.1222467220961375</v>
      </c>
      <c r="N83" s="11">
        <v>0.25163151244235704</v>
      </c>
      <c r="O83" s="11">
        <v>0.1222467220961375</v>
      </c>
      <c r="P83" s="12">
        <v>6.7093405419879693</v>
      </c>
      <c r="Q83" s="12">
        <v>4.4970152960253458</v>
      </c>
      <c r="R83" s="12">
        <v>6.7158092677139649</v>
      </c>
      <c r="S83" s="13">
        <v>21.268138449496323</v>
      </c>
      <c r="T83" s="13">
        <v>13.785504454000678</v>
      </c>
      <c r="U83" s="11">
        <v>-0.27101096672439273</v>
      </c>
      <c r="V83" s="14">
        <v>-4.4490283012454963</v>
      </c>
      <c r="W83" s="11">
        <v>0.47651834566069962</v>
      </c>
      <c r="X83" s="15" t="e">
        <v>#N/A</v>
      </c>
      <c r="Y83" s="14">
        <v>35.986484576574036</v>
      </c>
      <c r="Z83" s="14">
        <v>15.960567627529842</v>
      </c>
      <c r="AA83" s="14">
        <v>929710000</v>
      </c>
      <c r="AB83" s="14">
        <v>929710000</v>
      </c>
      <c r="AC83" s="14">
        <v>479087000</v>
      </c>
      <c r="AD83" s="16">
        <v>626438000</v>
      </c>
      <c r="AE83" s="11">
        <v>0.76477959510757654</v>
      </c>
      <c r="AF83" s="16">
        <v>40872.743008899997</v>
      </c>
      <c r="AG83" s="16">
        <v>39694.667008899996</v>
      </c>
      <c r="AH83" s="195">
        <v>149.90772830539967</v>
      </c>
      <c r="AI83" s="195">
        <v>267.23757049691318</v>
      </c>
      <c r="AJ83" s="195">
        <v>1.3008991402333308</v>
      </c>
      <c r="AK83" s="195">
        <v>320.69229712853064</v>
      </c>
      <c r="AL83" s="195">
        <v>19.72583132940375</v>
      </c>
      <c r="AM83" s="17" t="s">
        <v>543</v>
      </c>
      <c r="AN83" s="17" t="s">
        <v>638</v>
      </c>
      <c r="AO83" s="17" t="s">
        <v>639</v>
      </c>
      <c r="AP83" s="17" t="s">
        <v>574</v>
      </c>
      <c r="AQ83" s="11" t="e">
        <f>_xll.BDP($H83,$AQ$1, "CUST_TRR_START_DT=20030101","CUST_TRR_END_DT=20230630")*0.01</f>
        <v>#VALUE!</v>
      </c>
      <c r="AR83" s="11" t="e">
        <f>_xll.BDP($H83,$AQ$1, "CUST_TRR_START_DT=20130101","CUST_TRR_END_DT=20230630")*0.01</f>
        <v>#VALUE!</v>
      </c>
      <c r="AS83" s="11">
        <f>_xll.BDP($H83,$AQ$1, "CUST_TRR_START_DT=20180101","CUST_TRR_END_DT=20230630")*0.01</f>
        <v>0.67245290000000002</v>
      </c>
      <c r="AT83" s="17" t="s">
        <v>3075</v>
      </c>
      <c r="AU83" s="17" t="s">
        <v>3075</v>
      </c>
      <c r="AV83" s="17" t="s">
        <v>3075</v>
      </c>
      <c r="AW83" s="195" t="s">
        <v>3021</v>
      </c>
      <c r="AX83" s="195">
        <v>0</v>
      </c>
      <c r="AY83" s="195">
        <v>-0.19716562693737552</v>
      </c>
      <c r="AZ83" s="195">
        <v>-0.19716562693737552</v>
      </c>
      <c r="BA83" s="195">
        <v>0</v>
      </c>
      <c r="BB83" s="195">
        <v>-150.95438793668635</v>
      </c>
      <c r="BC83" s="195">
        <v>-150.95438793668635</v>
      </c>
      <c r="BD83" s="195">
        <v>-80.587000000000003</v>
      </c>
      <c r="BE83" s="195">
        <v>39694.667008899996</v>
      </c>
      <c r="BF83" s="17">
        <v>547.11800000000005</v>
      </c>
      <c r="BG83" s="17">
        <v>659.94399999999996</v>
      </c>
      <c r="BH83" s="17">
        <v>874.46199999999999</v>
      </c>
      <c r="BI83" s="17">
        <v>589.61800000000005</v>
      </c>
      <c r="BJ83" s="17">
        <v>672.16499999999996</v>
      </c>
      <c r="BK83" s="17">
        <v>957.84800000000007</v>
      </c>
      <c r="BL83" s="15">
        <v>1.378316134702251E-2</v>
      </c>
      <c r="BM83" s="15">
        <v>1.6625507901402298E-2</v>
      </c>
      <c r="BN83" s="15">
        <v>2.2029709930654808E-2</v>
      </c>
      <c r="BO83" s="15">
        <v>1.4853834140183137E-2</v>
      </c>
      <c r="BP83" s="15">
        <v>1.6933383012113262E-2</v>
      </c>
      <c r="BQ83" s="15">
        <v>2.4130395143136977E-2</v>
      </c>
      <c r="BR83" s="15">
        <f>IF(IF(BN83&gt;BQ83,BN83,BQ83)=0,IF(BM83&gt;BP83,BM83,BP83),IF(BN83&gt;BQ83,BN83,BQ83))</f>
        <v>2.4130395143136977E-2</v>
      </c>
      <c r="CI83" s="11">
        <f>IF(ISNUMBER(L83),L83,M83)</f>
        <v>0.25163151244235704</v>
      </c>
      <c r="CJ83" s="17">
        <f>IF(AND(M83&lt;0,AA83&gt;0),1,0)</f>
        <v>0</v>
      </c>
      <c r="CK83" s="17">
        <f>IF(AND(CJ83=0,CI83&lt;0.1,CI83&gt;0),1,0)</f>
        <v>0</v>
      </c>
      <c r="CL83" s="17">
        <f>IF(AND(CK83=0,CI83&lt;0.2,CI83&gt;0.1),1,0)</f>
        <v>0</v>
      </c>
      <c r="CM83" s="17">
        <f>IF(AND(CL83=0,CI83&lt;0.3,CI83&gt;0.2),1,0)</f>
        <v>1</v>
      </c>
      <c r="CN83" s="17">
        <f>IF(AND(CM83=0,CI83&lt;0.4,CI83&gt;0.3),1,0)</f>
        <v>0</v>
      </c>
      <c r="CO83" s="17">
        <f>IF(AND(CN83=0,CI83&lt;0.5,CI83&gt;0.4),1,0)</f>
        <v>0</v>
      </c>
      <c r="CP83" s="17">
        <f>IF(AND(CJ83=0,CK83=0,CL83=0,CM83=0,CN83=0,CO83=0),1,0)</f>
        <v>0</v>
      </c>
      <c r="CR83" s="17" t="str">
        <f>_xll.BDP($H83,CR$1)</f>
        <v>Jeffrey Terry Green "Jeff"</v>
      </c>
      <c r="CS83" s="17" t="str">
        <f>_xll.BDP($H83,CS$1)</f>
        <v>Yes</v>
      </c>
      <c r="CT83" s="196">
        <f>_xll.BDP($H83,CT$1)</f>
        <v>0</v>
      </c>
      <c r="CU83" s="13">
        <f>_xll.BDP($H83,CU$1)</f>
        <v>13.91670036315918</v>
      </c>
      <c r="CV83" s="13">
        <f>_xll.BDP($H83,CV$1)</f>
        <v>1.1149688734485752</v>
      </c>
      <c r="CW83" s="13">
        <f>_xll.BDP($H83,CW$1)</f>
        <v>3.0627278063074832</v>
      </c>
    </row>
    <row r="84" spans="1:101" s="17" customFormat="1" hidden="1" x14ac:dyDescent="0.3">
      <c r="A84" s="17" t="str">
        <f>B84&amp;C84</f>
        <v>3A</v>
      </c>
      <c r="B84" s="17">
        <v>3</v>
      </c>
      <c r="C84" s="17" t="s">
        <v>2999</v>
      </c>
      <c r="D84" s="17">
        <v>2</v>
      </c>
      <c r="E84" s="17">
        <v>1</v>
      </c>
      <c r="F84" s="19" t="s">
        <v>2963</v>
      </c>
      <c r="H84" s="17" t="s">
        <v>175</v>
      </c>
      <c r="I84" s="17">
        <v>1082</v>
      </c>
      <c r="J84" s="17" t="str">
        <f>I84&amp;H84</f>
        <v>1082CRWD US Equity</v>
      </c>
      <c r="K84" s="10" t="s">
        <v>823</v>
      </c>
      <c r="L84" s="11">
        <v>0.51381739568798912</v>
      </c>
      <c r="M84" s="11">
        <v>0.21671241048739706</v>
      </c>
      <c r="N84" s="11">
        <v>0.68927676717266018</v>
      </c>
      <c r="O84" s="11">
        <v>0.43159259250731585</v>
      </c>
      <c r="P84" s="12">
        <v>-6.7511568600586047</v>
      </c>
      <c r="Q84" s="12">
        <v>-7.0215076527342557</v>
      </c>
      <c r="R84" s="12">
        <v>-6.1021808797810175</v>
      </c>
      <c r="S84" s="13">
        <v>-17.120853080665547</v>
      </c>
      <c r="T84" s="13">
        <v>-3.6834139733611275</v>
      </c>
      <c r="U84" s="11">
        <v>-0.46694609039599305</v>
      </c>
      <c r="V84" s="14">
        <v>64.549390260463355</v>
      </c>
      <c r="W84" s="11">
        <v>0.33875812477877743</v>
      </c>
      <c r="X84" s="15">
        <v>3.2276670912542958E-2</v>
      </c>
      <c r="Y84" s="14">
        <v>71.208028737564248</v>
      </c>
      <c r="Z84" s="14" t="e">
        <v>#N/A</v>
      </c>
      <c r="AA84" s="14">
        <v>-864962000.00000024</v>
      </c>
      <c r="AB84" s="14">
        <v>-434317000.00000024</v>
      </c>
      <c r="AC84" s="14">
        <v>629988000</v>
      </c>
      <c r="AD84" s="16">
        <v>1061817000</v>
      </c>
      <c r="AE84" s="11">
        <v>0.59331127680193485</v>
      </c>
      <c r="AF84" s="16">
        <v>39507.507855449992</v>
      </c>
      <c r="AG84" s="16">
        <v>37162.756855449989</v>
      </c>
      <c r="AH84" s="195" t="s">
        <v>3021</v>
      </c>
      <c r="AI84" s="195" t="s">
        <v>3021</v>
      </c>
      <c r="AJ84" s="195">
        <v>2.0519755872526573</v>
      </c>
      <c r="AK84" s="195" t="s">
        <v>3021</v>
      </c>
      <c r="AL84" s="195">
        <v>21.491226516554732</v>
      </c>
      <c r="AM84" s="17" t="s">
        <v>506</v>
      </c>
      <c r="AN84" s="17" t="s">
        <v>629</v>
      </c>
      <c r="AO84" s="17" t="s">
        <v>630</v>
      </c>
      <c r="AP84" s="17" t="s">
        <v>574</v>
      </c>
      <c r="AQ84" s="11" t="e">
        <f>_xll.BDP($H84,$AQ$1, "CUST_TRR_START_DT=20030101","CUST_TRR_END_DT=20230630")*0.01</f>
        <v>#VALUE!</v>
      </c>
      <c r="AR84" s="11" t="e">
        <f>_xll.BDP($H84,$AQ$1, "CUST_TRR_START_DT=20130101","CUST_TRR_END_DT=20230630")*0.01</f>
        <v>#VALUE!</v>
      </c>
      <c r="AS84" s="11" t="e">
        <f>_xll.BDP($H84,$AQ$1, "CUST_TRR_START_DT=20180101","CUST_TRR_END_DT=20230630")*0.01</f>
        <v>#VALUE!</v>
      </c>
      <c r="AT84" s="17" t="s">
        <v>3076</v>
      </c>
      <c r="AU84" s="17" t="s">
        <v>3076</v>
      </c>
      <c r="AV84" s="17" t="s">
        <v>3076</v>
      </c>
      <c r="AW84" s="195" t="s">
        <v>3021</v>
      </c>
      <c r="AX84" s="195">
        <v>0</v>
      </c>
      <c r="AY84" s="195">
        <v>0</v>
      </c>
      <c r="AZ84" s="195">
        <v>0</v>
      </c>
      <c r="BA84" s="195" t="s">
        <v>3021</v>
      </c>
      <c r="BB84" s="195">
        <v>0</v>
      </c>
      <c r="BC84" s="195" t="s">
        <v>3021</v>
      </c>
      <c r="BD84" s="195">
        <v>-68.073999999999998</v>
      </c>
      <c r="BE84" s="195">
        <v>37162.756855449989</v>
      </c>
      <c r="BF84" s="17">
        <v>686.22199999999998</v>
      </c>
      <c r="BG84" s="17">
        <v>868.5</v>
      </c>
      <c r="BH84" s="17">
        <v>1108.7139999999999</v>
      </c>
      <c r="BI84" s="17">
        <v>926.44100000000003</v>
      </c>
      <c r="BJ84" s="17">
        <v>1246.047</v>
      </c>
      <c r="BK84" s="17">
        <v>1583.634</v>
      </c>
      <c r="BL84" s="15">
        <v>1.8465314687744008E-2</v>
      </c>
      <c r="BM84" s="15">
        <v>2.337017146973672E-2</v>
      </c>
      <c r="BN84" s="15">
        <v>2.9834008394815977E-2</v>
      </c>
      <c r="BO84" s="15">
        <v>2.4929286156124764E-2</v>
      </c>
      <c r="BP84" s="15">
        <v>3.3529455439667274E-2</v>
      </c>
      <c r="BQ84" s="15">
        <v>4.2613469344047257E-2</v>
      </c>
      <c r="BR84" s="15">
        <f>IF(IF(BN84&gt;BQ84,BN84,BQ84)=0,IF(BM84&gt;BP84,BM84,BP84),IF(BN84&gt;BQ84,BN84,BQ84))</f>
        <v>4.2613469344047257E-2</v>
      </c>
      <c r="CI84" s="11">
        <f>IF(ISNUMBER(L84),L84,M84)</f>
        <v>0.51381739568798912</v>
      </c>
      <c r="CJ84" s="17">
        <f>IF(AND(M84&lt;0,AA84&gt;0),1,0)</f>
        <v>0</v>
      </c>
      <c r="CK84" s="17">
        <f>IF(AND(CJ84=0,CI84&lt;0.1,CI84&gt;0),1,0)</f>
        <v>0</v>
      </c>
      <c r="CL84" s="17">
        <f>IF(AND(CK84=0,CI84&lt;0.2,CI84&gt;0.1),1,0)</f>
        <v>0</v>
      </c>
      <c r="CM84" s="17">
        <f>IF(AND(CL84=0,CI84&lt;0.3,CI84&gt;0.2),1,0)</f>
        <v>0</v>
      </c>
      <c r="CN84" s="17">
        <f>IF(AND(CM84=0,CI84&lt;0.4,CI84&gt;0.3),1,0)</f>
        <v>0</v>
      </c>
      <c r="CO84" s="17">
        <f>IF(AND(CN84=0,CI84&lt;0.5,CI84&gt;0.4),1,0)</f>
        <v>0</v>
      </c>
      <c r="CP84" s="17">
        <f>IF(AND(CJ84=0,CK84=0,CL84=0,CM84=0,CN84=0,CO84=0),1,0)</f>
        <v>1</v>
      </c>
      <c r="CR84" s="17" t="str">
        <f>_xll.BDP($H84,CR$1)</f>
        <v>George R Kurtz</v>
      </c>
      <c r="CS84" s="17" t="str">
        <f>_xll.BDP($H84,CS$1)</f>
        <v>Yes</v>
      </c>
      <c r="CT84" s="196">
        <f>_xll.BDP($H84,CT$1)</f>
        <v>3.2779700756072998</v>
      </c>
      <c r="CU84" s="13">
        <f>_xll.BDP($H84,CU$1)</f>
        <v>11.91670036315918</v>
      </c>
      <c r="CV84" s="13">
        <f>_xll.BDP($H84,CV$1)</f>
        <v>1.6787801628266221</v>
      </c>
      <c r="CW84" s="13">
        <f>_xll.BDP($H84,CW$1)</f>
        <v>8.5608540257445807</v>
      </c>
    </row>
    <row r="85" spans="1:101" s="17" customFormat="1" hidden="1" x14ac:dyDescent="0.3">
      <c r="A85" s="17" t="str">
        <f>B85&amp;C85</f>
        <v>3A</v>
      </c>
      <c r="B85" s="17">
        <v>3</v>
      </c>
      <c r="C85" s="17" t="s">
        <v>2999</v>
      </c>
      <c r="D85" s="17">
        <v>2</v>
      </c>
      <c r="E85" s="17">
        <v>2</v>
      </c>
      <c r="F85" s="19">
        <v>0.18</v>
      </c>
      <c r="G85" s="17" t="s">
        <v>2867</v>
      </c>
      <c r="H85" s="17" t="s">
        <v>2082</v>
      </c>
      <c r="I85" s="17">
        <v>1087</v>
      </c>
      <c r="J85" s="17" t="str">
        <f>I85&amp;H85</f>
        <v>1087KNIN SW Equity</v>
      </c>
      <c r="K85" s="10" t="s">
        <v>4779</v>
      </c>
      <c r="L85" s="11">
        <v>-4.1644143228873149</v>
      </c>
      <c r="M85" s="11">
        <v>-28.715384615384615</v>
      </c>
      <c r="N85" s="11">
        <v>0.79576671780299901</v>
      </c>
      <c r="O85" s="11">
        <v>1.804253262445626</v>
      </c>
      <c r="P85" s="12">
        <v>52.353282975014523</v>
      </c>
      <c r="Q85" s="12">
        <v>38.580080777690242</v>
      </c>
      <c r="R85" s="12">
        <v>70.421524663677133</v>
      </c>
      <c r="S85" s="13">
        <v>9.154267744673394</v>
      </c>
      <c r="T85" s="13">
        <v>11.426975988628865</v>
      </c>
      <c r="U85" s="11">
        <v>-2.7273692030139022E-2</v>
      </c>
      <c r="V85" s="14">
        <v>-7.4063400576368871E-2</v>
      </c>
      <c r="W85" s="11">
        <v>0.23196458025870301</v>
      </c>
      <c r="X85" s="15" t="e">
        <v>#N/A</v>
      </c>
      <c r="Y85" s="14">
        <v>13.384659486454913</v>
      </c>
      <c r="Z85" s="14">
        <v>20.573750807459334</v>
      </c>
      <c r="AA85" s="14">
        <v>-130000000</v>
      </c>
      <c r="AB85" s="14">
        <v>2069000000</v>
      </c>
      <c r="AC85" s="14">
        <v>22000000</v>
      </c>
      <c r="AD85" s="16">
        <v>3219000000</v>
      </c>
      <c r="AE85" s="11">
        <v>6.834420627524076E-3</v>
      </c>
      <c r="AF85" s="16">
        <v>31842.772577099997</v>
      </c>
      <c r="AG85" s="16">
        <v>31592.772577099997</v>
      </c>
      <c r="AH85" s="195">
        <v>9.2134069924467763</v>
      </c>
      <c r="AI85" s="195">
        <v>11.868058819346356</v>
      </c>
      <c r="AJ85" s="195">
        <v>9.2937632505068386</v>
      </c>
      <c r="AK85" s="195">
        <v>15.982055262334256</v>
      </c>
      <c r="AL85" s="195">
        <v>11.948529558742159</v>
      </c>
      <c r="AM85" s="17" t="s">
        <v>498</v>
      </c>
      <c r="AN85" s="17" t="s">
        <v>516</v>
      </c>
      <c r="AO85" s="17" t="s">
        <v>714</v>
      </c>
      <c r="AP85" s="17" t="s">
        <v>4616</v>
      </c>
      <c r="AQ85" s="11">
        <f>_xll.BDP($H85,$AQ$1, "CUST_TRR_START_DT=20030101","CUST_TRR_END_DT=20230630")*0.01</f>
        <v>0.18055019999999999</v>
      </c>
      <c r="AR85" s="11">
        <f>_xll.BDP($H85,$AQ$1, "CUST_TRR_START_DT=20130101","CUST_TRR_END_DT=20230630")*0.01</f>
        <v>0.13100919999999999</v>
      </c>
      <c r="AS85" s="11">
        <f>_xll.BDP($H85,$AQ$1, "CUST_TRR_START_DT=20180101","CUST_TRR_END_DT=20230630")*0.01</f>
        <v>0.12285130000000001</v>
      </c>
      <c r="AT85" s="17" t="s">
        <v>3079</v>
      </c>
      <c r="AU85" s="17" t="s">
        <v>3079</v>
      </c>
      <c r="AV85" s="17" t="s">
        <v>3079</v>
      </c>
      <c r="AW85" s="195">
        <v>5.3090633295411456</v>
      </c>
      <c r="AX85" s="195">
        <v>5.3090633295411456</v>
      </c>
      <c r="AY85" s="195">
        <v>0</v>
      </c>
      <c r="AZ85" s="195">
        <v>5.3090633295411456</v>
      </c>
      <c r="BA85" s="195">
        <v>63.903492373547387</v>
      </c>
      <c r="BB85" s="195">
        <v>0</v>
      </c>
      <c r="BC85" s="195" t="s">
        <v>3021</v>
      </c>
      <c r="BD85" s="195" t="s">
        <v>3021</v>
      </c>
      <c r="BE85" s="195">
        <v>31592.772577099997</v>
      </c>
      <c r="BF85" s="17">
        <v>1447.222</v>
      </c>
      <c r="BG85" s="17">
        <v>1284.222</v>
      </c>
      <c r="BH85" s="17">
        <v>1355.625</v>
      </c>
      <c r="BI85" s="17">
        <v>1407.933</v>
      </c>
      <c r="BJ85" s="17">
        <v>1448.84</v>
      </c>
      <c r="BK85" s="17">
        <v>1614.04</v>
      </c>
      <c r="BL85" s="15">
        <v>4.5808641722348171E-2</v>
      </c>
      <c r="BM85" s="15">
        <v>4.0649233835553501E-2</v>
      </c>
      <c r="BN85" s="15">
        <v>4.290933936525166E-2</v>
      </c>
      <c r="BO85" s="15">
        <v>4.4565034504775926E-2</v>
      </c>
      <c r="BP85" s="15">
        <v>4.5859855967506656E-2</v>
      </c>
      <c r="BQ85" s="15">
        <v>5.1088900034368494E-2</v>
      </c>
      <c r="BR85" s="15">
        <f>IF(IF(BN85&gt;BQ85,BN85,BQ85)=0,IF(BM85&gt;BP85,BM85,BP85),IF(BN85&gt;BQ85,BN85,BQ85))</f>
        <v>5.1088900034368494E-2</v>
      </c>
      <c r="CI85" s="11">
        <f>IF(ISNUMBER(L85),L85,M85)</f>
        <v>-4.1644143228873149</v>
      </c>
      <c r="CJ85" s="17">
        <f>IF(AND(M85&lt;0,AA85&gt;0),1,0)</f>
        <v>0</v>
      </c>
      <c r="CK85" s="17">
        <f>IF(AND(CJ85=0,CI85&lt;0.1,CI85&gt;0),1,0)</f>
        <v>0</v>
      </c>
      <c r="CL85" s="17">
        <f>IF(AND(CK85=0,CI85&lt;0.2,CI85&gt;0.1),1,0)</f>
        <v>0</v>
      </c>
      <c r="CM85" s="17">
        <f>IF(AND(CL85=0,CI85&lt;0.3,CI85&gt;0.2),1,0)</f>
        <v>0</v>
      </c>
      <c r="CN85" s="17">
        <f>IF(AND(CM85=0,CI85&lt;0.4,CI85&gt;0.3),1,0)</f>
        <v>0</v>
      </c>
      <c r="CO85" s="17">
        <f>IF(AND(CN85=0,CI85&lt;0.5,CI85&gt;0.4),1,0)</f>
        <v>0</v>
      </c>
      <c r="CP85" s="17">
        <f>IF(AND(CJ85=0,CK85=0,CL85=0,CM85=0,CN85=0,CO85=0),1,0)</f>
        <v>1</v>
      </c>
      <c r="CR85" s="17" t="str">
        <f>_xll.BDP($H85,CR$1)</f>
        <v>Stefan Paul</v>
      </c>
      <c r="CS85" s="17" t="str">
        <f>_xll.BDP($H85,CS$1)</f>
        <v>No</v>
      </c>
      <c r="CT85" s="196">
        <f>_xll.BDP($H85,CT$1)</f>
        <v>0</v>
      </c>
      <c r="CU85" s="13">
        <f>_xll.BDP($H85,CU$1)</f>
        <v>1.1666699647903442</v>
      </c>
      <c r="CV85" s="13">
        <f>_xll.BDP($H85,CV$1)</f>
        <v>0.13508891645645935</v>
      </c>
      <c r="CW85" s="13">
        <f>_xll.BDP($H85,CW$1)</f>
        <v>0</v>
      </c>
    </row>
    <row r="86" spans="1:101" s="17" customFormat="1" hidden="1" x14ac:dyDescent="0.3">
      <c r="A86" s="17" t="str">
        <f>B86&amp;C86</f>
        <v>3A</v>
      </c>
      <c r="B86" s="17">
        <v>3</v>
      </c>
      <c r="C86" s="17" t="s">
        <v>2999</v>
      </c>
      <c r="D86" s="17">
        <v>1</v>
      </c>
      <c r="E86" s="17">
        <v>1</v>
      </c>
      <c r="F86" s="19">
        <v>0.16</v>
      </c>
      <c r="G86" s="17" t="s">
        <v>2273</v>
      </c>
      <c r="H86" s="17" t="s">
        <v>384</v>
      </c>
      <c r="I86" s="17">
        <v>1088</v>
      </c>
      <c r="J86" s="17" t="str">
        <f>I86&amp;H86</f>
        <v>1088GOLF US Equity</v>
      </c>
      <c r="K86" s="10" t="s">
        <v>1071</v>
      </c>
      <c r="L86" s="11">
        <v>0.19675536958314491</v>
      </c>
      <c r="M86" s="11">
        <v>0.20934154882671827</v>
      </c>
      <c r="N86" s="11">
        <v>0.16436846240939545</v>
      </c>
      <c r="O86" s="11">
        <v>0.1790472365069587</v>
      </c>
      <c r="P86" s="12">
        <v>19.239441062245888</v>
      </c>
      <c r="Q86" s="12">
        <v>15.831153978308604</v>
      </c>
      <c r="R86" s="12">
        <v>21.040973150634557</v>
      </c>
      <c r="S86" s="13">
        <v>14.492270753707277</v>
      </c>
      <c r="T86" s="13">
        <v>14.813842532559057</v>
      </c>
      <c r="U86" s="11">
        <v>0.29382886703936284</v>
      </c>
      <c r="V86" s="14">
        <v>1.6938833033226974</v>
      </c>
      <c r="W86" s="11">
        <v>0.45600078595306248</v>
      </c>
      <c r="X86" s="15" t="e">
        <v>#N/A</v>
      </c>
      <c r="Y86" s="14">
        <v>9.1938257933742129</v>
      </c>
      <c r="Z86" s="14">
        <v>18.499756053157256</v>
      </c>
      <c r="AA86" s="14">
        <v>1328709000</v>
      </c>
      <c r="AB86" s="14">
        <v>1553523000</v>
      </c>
      <c r="AC86" s="14">
        <v>45984000</v>
      </c>
      <c r="AD86" s="16">
        <v>142475000</v>
      </c>
      <c r="AE86" s="11">
        <v>0.3227513598876996</v>
      </c>
      <c r="AF86" s="16">
        <v>3766.3083866000002</v>
      </c>
      <c r="AG86" s="16">
        <v>4430.9833865999999</v>
      </c>
      <c r="AH86" s="195">
        <v>12.103667953978027</v>
      </c>
      <c r="AI86" s="195">
        <v>13.861073999831076</v>
      </c>
      <c r="AJ86" s="195">
        <v>1.9138278422386423</v>
      </c>
      <c r="AK86" s="195">
        <v>17.795686172789548</v>
      </c>
      <c r="AL86" s="195">
        <v>3.7061325051596472</v>
      </c>
      <c r="AM86" s="17" t="s">
        <v>533</v>
      </c>
      <c r="AN86" s="17" t="s">
        <v>606</v>
      </c>
      <c r="AO86" s="17" t="s">
        <v>1072</v>
      </c>
      <c r="AP86" s="17" t="s">
        <v>574</v>
      </c>
      <c r="AQ86" s="11" t="e">
        <f>_xll.BDP($H86,$AQ$1, "CUST_TRR_START_DT=20030101","CUST_TRR_END_DT=20230630")*0.01</f>
        <v>#VALUE!</v>
      </c>
      <c r="AR86" s="11" t="e">
        <f>_xll.BDP($H86,$AQ$1, "CUST_TRR_START_DT=20130101","CUST_TRR_END_DT=20230630")*0.01</f>
        <v>#VALUE!</v>
      </c>
      <c r="AS86" s="11">
        <f>_xll.BDP($H86,$AQ$1, "CUST_TRR_START_DT=20180101","CUST_TRR_END_DT=20230630")*0.01</f>
        <v>0.21116170000000001</v>
      </c>
      <c r="AT86" s="17" t="s">
        <v>3080</v>
      </c>
      <c r="AU86" s="17" t="s">
        <v>3080</v>
      </c>
      <c r="AV86" s="17" t="s">
        <v>3080</v>
      </c>
      <c r="AW86" s="195">
        <v>1.3780918222434106</v>
      </c>
      <c r="AX86" s="195">
        <v>1.3780918222434106</v>
      </c>
      <c r="AY86" s="195">
        <v>4.9554533101312721</v>
      </c>
      <c r="AZ86" s="195">
        <v>6.3335451323746828</v>
      </c>
      <c r="BA86" s="195">
        <v>26.983052978509235</v>
      </c>
      <c r="BB86" s="195">
        <v>97.027830106507565</v>
      </c>
      <c r="BC86" s="195">
        <v>124.0108830850168</v>
      </c>
      <c r="BD86" s="195">
        <v>243.81604867999999</v>
      </c>
      <c r="BE86" s="195">
        <v>3766.3083866000002</v>
      </c>
      <c r="BF86" s="17">
        <v>199</v>
      </c>
      <c r="BG86" s="17">
        <v>202.55600000000001</v>
      </c>
      <c r="BH86" s="17">
        <v>230.333</v>
      </c>
      <c r="BI86" s="17">
        <v>197.321</v>
      </c>
      <c r="BJ86" s="17">
        <v>196.69300000000001</v>
      </c>
      <c r="BK86" s="17">
        <v>254</v>
      </c>
      <c r="BL86" s="15">
        <v>5.2836884177624499E-2</v>
      </c>
      <c r="BM86" s="15">
        <v>5.3781044781321147E-2</v>
      </c>
      <c r="BN86" s="15">
        <v>6.1156171071782832E-2</v>
      </c>
      <c r="BO86" s="15">
        <v>5.239108956187459E-2</v>
      </c>
      <c r="BP86" s="15">
        <v>5.2224348037937164E-2</v>
      </c>
      <c r="BQ86" s="15">
        <v>6.7440043121189064E-2</v>
      </c>
      <c r="BR86" s="15">
        <f>IF(IF(BN86&gt;BQ86,BN86,BQ86)=0,IF(BM86&gt;BP86,BM86,BP86),IF(BN86&gt;BQ86,BN86,BQ86))</f>
        <v>6.7440043121189064E-2</v>
      </c>
      <c r="BS86" s="17">
        <v>0</v>
      </c>
      <c r="BT86" s="17">
        <v>0</v>
      </c>
      <c r="BU86" s="17">
        <v>1</v>
      </c>
      <c r="BV86" s="17">
        <v>0</v>
      </c>
      <c r="BW86" s="17">
        <v>0</v>
      </c>
      <c r="BX86" s="17">
        <v>0</v>
      </c>
      <c r="BY86" s="17">
        <v>0</v>
      </c>
      <c r="BZ86" s="17">
        <v>0</v>
      </c>
      <c r="CA86" s="17">
        <v>0</v>
      </c>
      <c r="CB86" s="17" t="s">
        <v>4375</v>
      </c>
      <c r="CC86" s="17">
        <v>3</v>
      </c>
      <c r="CD86" s="17">
        <v>1</v>
      </c>
      <c r="CE86" s="17">
        <v>1</v>
      </c>
      <c r="CF86" s="17">
        <v>1</v>
      </c>
      <c r="CG86" s="17">
        <v>1</v>
      </c>
      <c r="CH86" s="17">
        <v>1</v>
      </c>
      <c r="CI86" s="11">
        <f>IF(ISNUMBER(L86),L86,M86)</f>
        <v>0.19675536958314491</v>
      </c>
      <c r="CJ86" s="17">
        <f>IF(AND(M86&lt;0,AA86&gt;0),1,0)</f>
        <v>0</v>
      </c>
      <c r="CK86" s="17">
        <f>IF(AND(CJ86=0,CI86&lt;0.1,CI86&gt;0),1,0)</f>
        <v>0</v>
      </c>
      <c r="CL86" s="17">
        <f>IF(AND(CK86=0,CI86&lt;0.2,CI86&gt;0.1),1,0)</f>
        <v>1</v>
      </c>
      <c r="CM86" s="17">
        <f>IF(AND(CL86=0,CI86&lt;0.3,CI86&gt;0.2),1,0)</f>
        <v>0</v>
      </c>
      <c r="CN86" s="17">
        <f>IF(AND(CM86=0,CI86&lt;0.4,CI86&gt;0.3),1,0)</f>
        <v>0</v>
      </c>
      <c r="CO86" s="17">
        <f>IF(AND(CN86=0,CI86&lt;0.5,CI86&gt;0.4),1,0)</f>
        <v>0</v>
      </c>
      <c r="CP86" s="17">
        <f>IF(AND(CJ86=0,CK86=0,CL86=0,CM86=0,CN86=0,CO86=0),1,0)</f>
        <v>0</v>
      </c>
      <c r="CR86" s="17" t="str">
        <f>_xll.BDP($H86,CR$1)</f>
        <v>David E Maher</v>
      </c>
      <c r="CS86" s="17" t="str">
        <f>_xll.BDP($H86,CS$1)</f>
        <v>No</v>
      </c>
      <c r="CT86" s="196">
        <f>_xll.BDP($H86,CT$1)</f>
        <v>0</v>
      </c>
      <c r="CU86" s="13">
        <f>_xll.BDP($H86,CU$1)</f>
        <v>5.75</v>
      </c>
      <c r="CV86" s="13">
        <f>_xll.BDP($H86,CV$1)</f>
        <v>2.6174199816508383</v>
      </c>
      <c r="CW86" s="13">
        <f>_xll.BDP($H86,CW$1)</f>
        <v>-0.96538532395961507</v>
      </c>
    </row>
    <row r="87" spans="1:101" s="17" customFormat="1" hidden="1" x14ac:dyDescent="0.3">
      <c r="A87" s="17" t="str">
        <f>B87&amp;C87</f>
        <v>3C</v>
      </c>
      <c r="B87" s="17">
        <v>3</v>
      </c>
      <c r="C87" s="17" t="s">
        <v>2998</v>
      </c>
      <c r="D87" s="17">
        <v>3</v>
      </c>
      <c r="E87" s="17">
        <v>1</v>
      </c>
      <c r="F87" s="19">
        <v>0.2</v>
      </c>
      <c r="G87" s="17" t="s">
        <v>5117</v>
      </c>
      <c r="H87" s="17" t="s">
        <v>1170</v>
      </c>
      <c r="I87" s="17">
        <v>1089</v>
      </c>
      <c r="J87" s="17" t="str">
        <f>I87&amp;H87</f>
        <v>1089PWH AU Equity</v>
      </c>
      <c r="K87" s="10" t="s">
        <v>4780</v>
      </c>
      <c r="L87" s="11">
        <v>0.48140014084672345</v>
      </c>
      <c r="M87" s="11">
        <v>0.44652792990142387</v>
      </c>
      <c r="N87" s="11">
        <v>0.44088635824766997</v>
      </c>
      <c r="O87" s="11">
        <v>0.41651568608753697</v>
      </c>
      <c r="P87" s="12">
        <v>35.461947066873883</v>
      </c>
      <c r="Q87" s="12">
        <v>25.505679747334614</v>
      </c>
      <c r="R87" s="12">
        <v>26.387330393589988</v>
      </c>
      <c r="S87" s="13">
        <v>33.169318837444266</v>
      </c>
      <c r="T87" s="13">
        <v>33.002890319963491</v>
      </c>
      <c r="U87" s="11">
        <v>-0.12739591615773715</v>
      </c>
      <c r="V87" s="14">
        <v>-0.38567514276202919</v>
      </c>
      <c r="W87" s="11">
        <v>0.71835720549546911</v>
      </c>
      <c r="X87" s="15">
        <v>0.20701754385964913</v>
      </c>
      <c r="Y87" s="14">
        <v>18.345244409481488</v>
      </c>
      <c r="Z87" s="14">
        <v>14.523139529603913</v>
      </c>
      <c r="AA87" s="14">
        <v>68475000</v>
      </c>
      <c r="AB87" s="14">
        <v>73409000</v>
      </c>
      <c r="AC87" s="14">
        <v>0</v>
      </c>
      <c r="AD87" s="16">
        <v>27846000</v>
      </c>
      <c r="AE87" s="11">
        <v>0</v>
      </c>
      <c r="AF87" s="16">
        <v>1085.1114754</v>
      </c>
      <c r="AG87" s="16">
        <v>1070.0504754000001</v>
      </c>
      <c r="AH87" s="195">
        <v>27.401359130367982</v>
      </c>
      <c r="AI87" s="195">
        <v>34.996417955259027</v>
      </c>
      <c r="AJ87" s="195">
        <v>1.1800491488150129</v>
      </c>
      <c r="AK87" s="195">
        <v>49.856336364761582</v>
      </c>
      <c r="AL87" s="195">
        <v>12.255005079076476</v>
      </c>
      <c r="AM87" s="17" t="s">
        <v>533</v>
      </c>
      <c r="AN87" s="17" t="s">
        <v>729</v>
      </c>
      <c r="AO87" s="17" t="s">
        <v>730</v>
      </c>
      <c r="AP87" s="17" t="s">
        <v>2136</v>
      </c>
      <c r="AQ87" s="11" t="e">
        <f>_xll.BDP($H87,$AQ$1, "CUST_TRR_START_DT=20030101","CUST_TRR_END_DT=20230630")*0.01</f>
        <v>#VALUE!</v>
      </c>
      <c r="AR87" s="11" t="e">
        <f>_xll.BDP($H87,$AQ$1, "CUST_TRR_START_DT=20130101","CUST_TRR_END_DT=20230630")*0.01</f>
        <v>#VALUE!</v>
      </c>
      <c r="AS87" s="11">
        <f>_xll.BDP($H87,$AQ$1, "CUST_TRR_START_DT=20180101","CUST_TRR_END_DT=20230630")*0.01</f>
        <v>0.28418690000000002</v>
      </c>
      <c r="AT87" s="17" t="s">
        <v>3081</v>
      </c>
      <c r="AU87" s="17" t="s">
        <v>3081</v>
      </c>
      <c r="AV87" s="17" t="s">
        <v>3081</v>
      </c>
      <c r="AW87" s="195">
        <v>1.6519135065810973</v>
      </c>
      <c r="AX87" s="195">
        <v>1.6519135065810973</v>
      </c>
      <c r="AY87" s="195">
        <v>0</v>
      </c>
      <c r="AZ87" s="195">
        <v>1.6519135065810973</v>
      </c>
      <c r="BA87" s="195">
        <v>16.614564178006621</v>
      </c>
      <c r="BB87" s="195">
        <v>0</v>
      </c>
      <c r="BC87" s="195">
        <v>16.614564178006621</v>
      </c>
      <c r="BD87" s="195">
        <v>3.6139999999999999</v>
      </c>
      <c r="BE87" s="195">
        <v>1070.0504754000001</v>
      </c>
      <c r="BF87" s="17">
        <v>26.7</v>
      </c>
      <c r="BG87" s="17">
        <v>31.900000000000002</v>
      </c>
      <c r="BH87" s="17">
        <v>38.243000000000002</v>
      </c>
      <c r="BI87" s="17">
        <v>32.096000000000004</v>
      </c>
      <c r="BJ87" s="17">
        <v>24.091000000000001</v>
      </c>
      <c r="BK87" s="17">
        <v>35.21</v>
      </c>
      <c r="BL87" s="15">
        <v>2.4952093956146469E-2</v>
      </c>
      <c r="BM87" s="15">
        <v>2.9811677797792976E-2</v>
      </c>
      <c r="BN87" s="15">
        <v>3.573943554924755E-2</v>
      </c>
      <c r="BO87" s="15">
        <v>2.9994846727208885E-2</v>
      </c>
      <c r="BP87" s="15">
        <v>2.2513891217135755E-2</v>
      </c>
      <c r="BQ87" s="15">
        <v>3.2904989820071805E-2</v>
      </c>
      <c r="BR87" s="15">
        <f>IF(IF(BN87&gt;BQ87,BN87,BQ87)=0,IF(BM87&gt;BP87,BM87,BP87),IF(BN87&gt;BQ87,BN87,BQ87))</f>
        <v>3.573943554924755E-2</v>
      </c>
      <c r="BS87" s="17">
        <v>1</v>
      </c>
      <c r="BT87" s="17">
        <v>0</v>
      </c>
      <c r="BU87" s="17">
        <v>1</v>
      </c>
      <c r="BV87" s="17">
        <v>0</v>
      </c>
      <c r="BW87" s="17">
        <v>0</v>
      </c>
      <c r="BX87" s="17">
        <v>0</v>
      </c>
      <c r="BY87" s="17">
        <v>0</v>
      </c>
      <c r="BZ87" s="17">
        <v>0</v>
      </c>
      <c r="CA87" s="17">
        <v>0</v>
      </c>
      <c r="CC87" s="17">
        <v>3</v>
      </c>
      <c r="CI87" s="11">
        <f>IF(ISNUMBER(L87),L87,M87)</f>
        <v>0.48140014084672345</v>
      </c>
      <c r="CJ87" s="17">
        <f>IF(AND(M87&lt;0,AA87&gt;0),1,0)</f>
        <v>0</v>
      </c>
      <c r="CK87" s="17">
        <f>IF(AND(CJ87=0,CI87&lt;0.1,CI87&gt;0),1,0)</f>
        <v>0</v>
      </c>
      <c r="CL87" s="17">
        <f>IF(AND(CK87=0,CI87&lt;0.2,CI87&gt;0.1),1,0)</f>
        <v>0</v>
      </c>
      <c r="CM87" s="17">
        <f>IF(AND(CL87=0,CI87&lt;0.3,CI87&gt;0.2),1,0)</f>
        <v>0</v>
      </c>
      <c r="CN87" s="17">
        <f>IF(AND(CM87=0,CI87&lt;0.4,CI87&gt;0.3),1,0)</f>
        <v>0</v>
      </c>
      <c r="CO87" s="17">
        <f>IF(AND(CN87=0,CI87&lt;0.5,CI87&gt;0.4),1,0)</f>
        <v>1</v>
      </c>
      <c r="CP87" s="17">
        <f>IF(AND(CJ87=0,CK87=0,CL87=0,CM87=0,CN87=0,CO87=0),1,0)</f>
        <v>0</v>
      </c>
      <c r="CR87" s="17" t="str">
        <f>_xll.BDP($H87,CR$1)</f>
        <v>Kees Weel</v>
      </c>
      <c r="CS87" s="17" t="str">
        <f>_xll.BDP($H87,CS$1)</f>
        <v>Yes</v>
      </c>
      <c r="CT87" s="196">
        <f>_xll.BDP($H87,CT$1)</f>
        <v>6.115259975194931E-2</v>
      </c>
      <c r="CU87" s="13">
        <f>_xll.BDP($H87,CU$1)</f>
        <v>20.33329963684082</v>
      </c>
      <c r="CV87" s="13">
        <f>_xll.BDP($H87,CV$1)</f>
        <v>0.17598373386012994</v>
      </c>
      <c r="CW87" s="13">
        <f>_xll.BDP($H87,CW$1)</f>
        <v>0</v>
      </c>
    </row>
    <row r="88" spans="1:101" s="17" customFormat="1" hidden="1" x14ac:dyDescent="0.3">
      <c r="A88" s="17" t="str">
        <f>B88&amp;C88</f>
        <v>3A</v>
      </c>
      <c r="B88" s="17">
        <v>3</v>
      </c>
      <c r="C88" s="17" t="s">
        <v>2999</v>
      </c>
      <c r="D88" s="17">
        <v>4</v>
      </c>
      <c r="E88" s="17">
        <v>4</v>
      </c>
      <c r="F88" s="19">
        <v>0.17</v>
      </c>
      <c r="G88" s="17" t="s">
        <v>2239</v>
      </c>
      <c r="H88" s="17" t="s">
        <v>255</v>
      </c>
      <c r="I88" s="17">
        <v>1094</v>
      </c>
      <c r="J88" s="17" t="str">
        <f>I88&amp;H88</f>
        <v>1094FAST US Equity</v>
      </c>
      <c r="K88" s="10" t="s">
        <v>926</v>
      </c>
      <c r="L88" s="11">
        <v>0.36559141619951296</v>
      </c>
      <c r="M88" s="11">
        <v>0.38945705718569285</v>
      </c>
      <c r="N88" s="11">
        <v>0.36559141619951296</v>
      </c>
      <c r="O88" s="11">
        <v>0.38945705718569285</v>
      </c>
      <c r="P88" s="12">
        <v>37.698347886173757</v>
      </c>
      <c r="Q88" s="12">
        <v>28.500844111279434</v>
      </c>
      <c r="R88" s="12">
        <v>34.249561704398204</v>
      </c>
      <c r="S88" s="13">
        <v>24.556686412673002</v>
      </c>
      <c r="T88" s="13">
        <v>24.966335272039654</v>
      </c>
      <c r="U88" s="11">
        <v>8.1891277748645325E-2</v>
      </c>
      <c r="V88" s="14">
        <v>0.22329460828120343</v>
      </c>
      <c r="W88" s="11">
        <v>0.73868204859290332</v>
      </c>
      <c r="X88" s="15">
        <v>2.5873221216041398E-2</v>
      </c>
      <c r="Y88" s="14">
        <v>9.2226889098424234</v>
      </c>
      <c r="Z88" s="14">
        <v>10.607315771126057</v>
      </c>
      <c r="AA88" s="14">
        <v>3735200000</v>
      </c>
      <c r="AB88" s="14">
        <v>3735200000</v>
      </c>
      <c r="AC88" s="14">
        <v>8000000</v>
      </c>
      <c r="AD88" s="16">
        <v>1250400000</v>
      </c>
      <c r="AE88" s="11">
        <v>6.3979526551503517E-3</v>
      </c>
      <c r="AF88" s="16">
        <v>31549.008480879998</v>
      </c>
      <c r="AG88" s="16">
        <v>31923.808480879998</v>
      </c>
      <c r="AH88" s="195">
        <v>19.046482000405703</v>
      </c>
      <c r="AI88" s="195">
        <v>21.312376314093061</v>
      </c>
      <c r="AJ88" s="195">
        <v>3.3911195219804542</v>
      </c>
      <c r="AK88" s="195">
        <v>28.169503284590093</v>
      </c>
      <c r="AL88" s="195">
        <v>9.3310961577064777</v>
      </c>
      <c r="AM88" s="17" t="s">
        <v>533</v>
      </c>
      <c r="AN88" s="17" t="s">
        <v>856</v>
      </c>
      <c r="AO88" s="17" t="s">
        <v>856</v>
      </c>
      <c r="AP88" s="17" t="s">
        <v>574</v>
      </c>
      <c r="AQ88" s="11">
        <f>_xll.BDP($H88,$AQ$1, "CUST_TRR_START_DT=20030101","CUST_TRR_END_DT=20230630")*0.01</f>
        <v>0.15540689999999999</v>
      </c>
      <c r="AR88" s="11">
        <f>_xll.BDP($H88,$AQ$1, "CUST_TRR_START_DT=20130101","CUST_TRR_END_DT=20230630")*0.01</f>
        <v>0.1208277</v>
      </c>
      <c r="AS88" s="11">
        <f>_xll.BDP($H88,$AQ$1, "CUST_TRR_START_DT=20180101","CUST_TRR_END_DT=20230630")*0.01</f>
        <v>0.18128540000000001</v>
      </c>
      <c r="AT88" s="17" t="s">
        <v>3697</v>
      </c>
      <c r="AU88" s="17" t="s">
        <v>3083</v>
      </c>
      <c r="AV88" s="17" t="s">
        <v>3083</v>
      </c>
      <c r="AW88" s="195">
        <v>2.5353132491092758</v>
      </c>
      <c r="AX88" s="195">
        <v>2.5353132491092758</v>
      </c>
      <c r="AY88" s="195">
        <v>0.81516398154265624</v>
      </c>
      <c r="AZ88" s="195">
        <v>3.3504772306519319</v>
      </c>
      <c r="BA88" s="195">
        <v>65.390721743311317</v>
      </c>
      <c r="BB88" s="195">
        <v>21.024684468853224</v>
      </c>
      <c r="BC88" s="195">
        <v>86.415406212164541</v>
      </c>
      <c r="BD88" s="195">
        <v>939.99999999999989</v>
      </c>
      <c r="BE88" s="195">
        <v>31549.008480879998</v>
      </c>
      <c r="BF88" s="17">
        <v>1140.4000000000001</v>
      </c>
      <c r="BG88" s="17">
        <v>1210.8</v>
      </c>
      <c r="BH88" s="17">
        <v>1323.4549999999999</v>
      </c>
      <c r="BI88" s="17">
        <v>1131.0340000000001</v>
      </c>
      <c r="BJ88" s="17">
        <v>1009.453</v>
      </c>
      <c r="BK88" s="17">
        <v>1097.232</v>
      </c>
      <c r="BL88" s="15">
        <v>3.6146936303596659E-2</v>
      </c>
      <c r="BM88" s="15">
        <v>3.8378385195014755E-2</v>
      </c>
      <c r="BN88" s="15">
        <v>4.1949178872041838E-2</v>
      </c>
      <c r="BO88" s="15">
        <v>3.5850064850229874E-2</v>
      </c>
      <c r="BP88" s="15">
        <v>3.1996346275407359E-2</v>
      </c>
      <c r="BQ88" s="15">
        <v>3.4778652415177101E-2</v>
      </c>
      <c r="BR88" s="15">
        <f>IF(IF(BN88&gt;BQ88,BN88,BQ88)=0,IF(BM88&gt;BP88,BM88,BP88),IF(BN88&gt;BQ88,BN88,BQ88))</f>
        <v>4.1949178872041838E-2</v>
      </c>
      <c r="BS88" s="17">
        <v>0</v>
      </c>
      <c r="BT88" s="17">
        <v>1</v>
      </c>
      <c r="BU88" s="17">
        <v>0</v>
      </c>
      <c r="BV88" s="17">
        <v>0</v>
      </c>
      <c r="BW88" s="17">
        <v>0</v>
      </c>
      <c r="BX88" s="17">
        <v>0</v>
      </c>
      <c r="BY88" s="17">
        <v>1</v>
      </c>
      <c r="BZ88" s="17">
        <v>0</v>
      </c>
      <c r="CA88" s="17">
        <v>1</v>
      </c>
      <c r="CB88" s="17" t="s">
        <v>5122</v>
      </c>
      <c r="CC88" s="17">
        <v>1</v>
      </c>
      <c r="CD88" s="17">
        <v>1</v>
      </c>
      <c r="CE88" s="17">
        <v>1</v>
      </c>
      <c r="CF88" s="17">
        <v>0</v>
      </c>
      <c r="CG88" s="17">
        <v>1</v>
      </c>
      <c r="CH88" s="17">
        <v>1</v>
      </c>
      <c r="CI88" s="11">
        <f>IF(ISNUMBER(L88),L88,M88)</f>
        <v>0.36559141619951296</v>
      </c>
      <c r="CJ88" s="17">
        <f>IF(AND(M88&lt;0,AA88&gt;0),1,0)</f>
        <v>0</v>
      </c>
      <c r="CK88" s="17">
        <f>IF(AND(CJ88=0,CI88&lt;0.1,CI88&gt;0),1,0)</f>
        <v>0</v>
      </c>
      <c r="CL88" s="17">
        <f>IF(AND(CK88=0,CI88&lt;0.2,CI88&gt;0.1),1,0)</f>
        <v>0</v>
      </c>
      <c r="CM88" s="17">
        <f>IF(AND(CL88=0,CI88&lt;0.3,CI88&gt;0.2),1,0)</f>
        <v>0</v>
      </c>
      <c r="CN88" s="17">
        <f>IF(AND(CM88=0,CI88&lt;0.4,CI88&gt;0.3),1,0)</f>
        <v>1</v>
      </c>
      <c r="CO88" s="17">
        <f>IF(AND(CN88=0,CI88&lt;0.5,CI88&gt;0.4),1,0)</f>
        <v>0</v>
      </c>
      <c r="CP88" s="17">
        <f>IF(AND(CJ88=0,CK88=0,CL88=0,CM88=0,CN88=0,CO88=0),1,0)</f>
        <v>0</v>
      </c>
      <c r="CR88" s="17" t="str">
        <f>_xll.BDP($H88,CR$1)</f>
        <v>Daniel L Florness "Dan"</v>
      </c>
      <c r="CS88" s="17" t="str">
        <f>_xll.BDP($H88,CS$1)</f>
        <v>No</v>
      </c>
      <c r="CT88" s="196">
        <f>_xll.BDP($H88,CT$1)</f>
        <v>0</v>
      </c>
      <c r="CU88" s="13">
        <f>_xll.BDP($H88,CU$1)</f>
        <v>7.75</v>
      </c>
      <c r="CV88" s="13">
        <f>_xll.BDP($H88,CV$1)</f>
        <v>0.18477297828061742</v>
      </c>
      <c r="CW88" s="13">
        <f>_xll.BDP($H88,CW$1)</f>
        <v>4.7385774221949277E-2</v>
      </c>
    </row>
    <row r="89" spans="1:101" s="17" customFormat="1" hidden="1" x14ac:dyDescent="0.3">
      <c r="A89" s="17" t="str">
        <f>B89&amp;C89</f>
        <v>3A</v>
      </c>
      <c r="B89" s="17">
        <v>3</v>
      </c>
      <c r="C89" s="17" t="s">
        <v>2999</v>
      </c>
      <c r="D89" s="17">
        <v>4</v>
      </c>
      <c r="E89" s="17">
        <v>3</v>
      </c>
      <c r="F89" s="19">
        <v>0.15</v>
      </c>
      <c r="G89" s="17" t="s">
        <v>2207</v>
      </c>
      <c r="H89" s="17" t="s">
        <v>1405</v>
      </c>
      <c r="I89" s="17">
        <v>1095</v>
      </c>
      <c r="J89" s="17" t="str">
        <f>I89&amp;H89</f>
        <v>1095KER FP Equity</v>
      </c>
      <c r="K89" s="10" t="s">
        <v>1406</v>
      </c>
      <c r="L89" s="11">
        <v>0.32450786316175906</v>
      </c>
      <c r="M89" s="11">
        <v>0.30027925313475334</v>
      </c>
      <c r="N89" s="11">
        <v>0.2700057796821333</v>
      </c>
      <c r="O89" s="11">
        <v>0.24574296468901236</v>
      </c>
      <c r="P89" s="12">
        <v>19.116897658027519</v>
      </c>
      <c r="Q89" s="12">
        <v>13.782607306151737</v>
      </c>
      <c r="R89" s="12">
        <v>24.324324324324326</v>
      </c>
      <c r="S89" s="13">
        <v>36.826970438431374</v>
      </c>
      <c r="T89" s="13">
        <v>35.14323620460911</v>
      </c>
      <c r="U89" s="11">
        <v>0.28355309255366584</v>
      </c>
      <c r="V89" s="14">
        <v>1.2581967213114753</v>
      </c>
      <c r="W89" s="11">
        <v>0.43955164131305047</v>
      </c>
      <c r="X89" s="15">
        <v>1.9210332706613258E-2</v>
      </c>
      <c r="Y89" s="14">
        <v>7.6450455570757967</v>
      </c>
      <c r="Z89" s="14">
        <v>1.0828952211528797</v>
      </c>
      <c r="AA89" s="14">
        <v>18263000000</v>
      </c>
      <c r="AB89" s="14">
        <v>22316000000</v>
      </c>
      <c r="AC89" s="14" t="e">
        <v>#N/A</v>
      </c>
      <c r="AD89" s="16">
        <v>4142000000</v>
      </c>
      <c r="AE89" s="11">
        <v>0</v>
      </c>
      <c r="AF89" s="16">
        <v>57122.186191199995</v>
      </c>
      <c r="AG89" s="16">
        <v>66825.186191199988</v>
      </c>
      <c r="AH89" s="195">
        <v>9.1995025042951521</v>
      </c>
      <c r="AI89" s="195">
        <v>12.116987523336354</v>
      </c>
      <c r="AJ89" s="195">
        <v>2.7310815895758807</v>
      </c>
      <c r="AK89" s="195">
        <v>16.531006747174455</v>
      </c>
      <c r="AL89" s="195">
        <v>3.8639093183891702</v>
      </c>
      <c r="AM89" s="17" t="s">
        <v>533</v>
      </c>
      <c r="AN89" s="17" t="s">
        <v>830</v>
      </c>
      <c r="AO89" s="17" t="s">
        <v>893</v>
      </c>
      <c r="AP89" s="17" t="s">
        <v>1339</v>
      </c>
      <c r="AQ89" s="11">
        <f>_xll.BDP($H89,$AQ$1, "CUST_TRR_START_DT=20030101","CUST_TRR_END_DT=20230630")*0.01</f>
        <v>0.13664859999999998</v>
      </c>
      <c r="AR89" s="11">
        <f>_xll.BDP($H89,$AQ$1, "CUST_TRR_START_DT=20130101","CUST_TRR_END_DT=20230630")*0.01</f>
        <v>0.16392890000000002</v>
      </c>
      <c r="AS89" s="11">
        <f>_xll.BDP($H89,$AQ$1, "CUST_TRR_START_DT=20180101","CUST_TRR_END_DT=20230630")*0.01</f>
        <v>8.2453749999999992E-2</v>
      </c>
      <c r="AT89" s="17" t="s">
        <v>3717</v>
      </c>
      <c r="AU89" s="17" t="s">
        <v>3021</v>
      </c>
      <c r="AV89" s="17" t="s">
        <v>3717</v>
      </c>
      <c r="AW89" s="195">
        <v>3.0381944444444442</v>
      </c>
      <c r="AX89" s="195">
        <v>3.0381944444444442</v>
      </c>
      <c r="AY89" s="195">
        <v>0</v>
      </c>
      <c r="AZ89" s="195">
        <v>3.0381944444444442</v>
      </c>
      <c r="BA89" s="195">
        <v>47.005249584928052</v>
      </c>
      <c r="BB89" s="195">
        <v>0</v>
      </c>
      <c r="BC89" s="195">
        <v>47.005249584928052</v>
      </c>
      <c r="BD89" s="195">
        <v>1711.08518</v>
      </c>
      <c r="BE89" s="195">
        <v>57122.186191199995</v>
      </c>
      <c r="BF89" s="17">
        <v>3678.2310000000002</v>
      </c>
      <c r="BG89" s="17">
        <v>4068.808</v>
      </c>
      <c r="BH89" s="17">
        <v>4530</v>
      </c>
      <c r="BI89" s="17">
        <v>3890.34</v>
      </c>
      <c r="BJ89" s="17">
        <v>4631.6379999999999</v>
      </c>
      <c r="BK89" s="17">
        <v>4868.7439999999997</v>
      </c>
      <c r="BL89" s="15">
        <v>6.4392335890089816E-2</v>
      </c>
      <c r="BM89" s="15">
        <v>7.1229906824308895E-2</v>
      </c>
      <c r="BN89" s="15">
        <v>7.930368744706541E-2</v>
      </c>
      <c r="BO89" s="15">
        <v>6.8105586627553297E-2</v>
      </c>
      <c r="BP89" s="15">
        <v>8.1082996097119456E-2</v>
      </c>
      <c r="BQ89" s="15">
        <v>8.523385263482891E-2</v>
      </c>
      <c r="BR89" s="15">
        <f>IF(IF(BN89&gt;BQ89,BN89,BQ89)=0,IF(BM89&gt;BP89,BM89,BP89),IF(BN89&gt;BQ89,BN89,BQ89))</f>
        <v>8.523385263482891E-2</v>
      </c>
      <c r="CI89" s="11">
        <f>IF(ISNUMBER(L89),L89,M89)</f>
        <v>0.32450786316175906</v>
      </c>
      <c r="CJ89" s="17">
        <f>IF(AND(M89&lt;0,AA89&gt;0),1,0)</f>
        <v>0</v>
      </c>
      <c r="CK89" s="17">
        <f>IF(AND(CJ89=0,CI89&lt;0.1,CI89&gt;0),1,0)</f>
        <v>0</v>
      </c>
      <c r="CL89" s="17">
        <f>IF(AND(CK89=0,CI89&lt;0.2,CI89&gt;0.1),1,0)</f>
        <v>0</v>
      </c>
      <c r="CM89" s="17">
        <f>IF(AND(CL89=0,CI89&lt;0.3,CI89&gt;0.2),1,0)</f>
        <v>0</v>
      </c>
      <c r="CN89" s="17">
        <f>IF(AND(CM89=0,CI89&lt;0.4,CI89&gt;0.3),1,0)</f>
        <v>1</v>
      </c>
      <c r="CO89" s="17">
        <f>IF(AND(CN89=0,CI89&lt;0.5,CI89&gt;0.4),1,0)</f>
        <v>0</v>
      </c>
      <c r="CP89" s="17">
        <f>IF(AND(CJ89=0,CK89=0,CL89=0,CM89=0,CN89=0,CO89=0),1,0)</f>
        <v>0</v>
      </c>
      <c r="CR89" s="17" t="str">
        <f>_xll.BDP($H89,CR$1)</f>
        <v>Francois-Henri Pinault</v>
      </c>
      <c r="CS89" s="17" t="str">
        <f>_xll.BDP($H89,CS$1)</f>
        <v>Yes</v>
      </c>
      <c r="CT89" s="196">
        <f>_xll.BDP($H89,CT$1)</f>
        <v>2.9177600517868996E-2</v>
      </c>
      <c r="CU89" s="13">
        <f>_xll.BDP($H89,CU$1)</f>
        <v>32.833301544189453</v>
      </c>
      <c r="CV89" s="13">
        <f>_xll.BDP($H89,CV$1)</f>
        <v>0</v>
      </c>
      <c r="CW89" s="13">
        <f>_xll.BDP($H89,CW$1)</f>
        <v>0</v>
      </c>
    </row>
    <row r="90" spans="1:101" s="17" customFormat="1" hidden="1" x14ac:dyDescent="0.3">
      <c r="A90" s="17" t="str">
        <f>B90&amp;C90</f>
        <v>3A</v>
      </c>
      <c r="B90" s="17">
        <v>3</v>
      </c>
      <c r="C90" s="17" t="s">
        <v>2999</v>
      </c>
      <c r="D90" s="17">
        <v>5</v>
      </c>
      <c r="E90" s="17">
        <v>2</v>
      </c>
      <c r="F90" s="19">
        <v>0.18</v>
      </c>
      <c r="H90" s="17" t="s">
        <v>434</v>
      </c>
      <c r="I90" s="17">
        <v>1099</v>
      </c>
      <c r="J90" s="17" t="str">
        <f>I90&amp;H90</f>
        <v>1099SBUX US Equity</v>
      </c>
      <c r="K90" s="10" t="s">
        <v>1130</v>
      </c>
      <c r="L90" s="11">
        <v>-0.89006781563918158</v>
      </c>
      <c r="M90" s="11">
        <v>0.56194080812991221</v>
      </c>
      <c r="N90" s="11">
        <v>1.1593502007668908</v>
      </c>
      <c r="O90" s="11">
        <v>0.40718934514224381</v>
      </c>
      <c r="P90" s="12">
        <v>30.54061445892971</v>
      </c>
      <c r="Q90" s="12">
        <v>23.535698061372301</v>
      </c>
      <c r="R90" s="12" t="e">
        <v>#N/A</v>
      </c>
      <c r="S90" s="13">
        <v>24.316080619659949</v>
      </c>
      <c r="T90" s="13">
        <v>24.617445419112379</v>
      </c>
      <c r="U90" s="11">
        <v>0.81434418670360753</v>
      </c>
      <c r="V90" s="14">
        <v>2.4789095817753934</v>
      </c>
      <c r="W90" s="11">
        <v>-0.29031427278738731</v>
      </c>
      <c r="X90" s="15">
        <v>2.1837250525210083E-2</v>
      </c>
      <c r="Y90" s="14">
        <v>8.1060849144678766</v>
      </c>
      <c r="Z90" s="14">
        <v>0.55800117124404913</v>
      </c>
      <c r="AA90" s="14">
        <v>8639699999.9999962</v>
      </c>
      <c r="AB90" s="14">
        <v>11923199999.999996</v>
      </c>
      <c r="AC90" s="14">
        <v>293500000</v>
      </c>
      <c r="AD90" s="16">
        <v>5163400000</v>
      </c>
      <c r="AE90" s="11">
        <v>5.6842390672812486E-2</v>
      </c>
      <c r="AF90" s="16">
        <v>110221.84200000002</v>
      </c>
      <c r="AG90" s="16">
        <v>130980.04200000002</v>
      </c>
      <c r="AH90" s="195">
        <v>15.59267651575577</v>
      </c>
      <c r="AI90" s="195">
        <v>23.505561796744615</v>
      </c>
      <c r="AJ90" s="195">
        <v>2.6972900805432101</v>
      </c>
      <c r="AK90" s="195">
        <v>29.180494026666537</v>
      </c>
      <c r="AL90" s="195" t="s">
        <v>3021</v>
      </c>
      <c r="AM90" s="17" t="s">
        <v>533</v>
      </c>
      <c r="AN90" s="17" t="s">
        <v>534</v>
      </c>
      <c r="AO90" s="17" t="s">
        <v>535</v>
      </c>
      <c r="AP90" s="17" t="s">
        <v>574</v>
      </c>
      <c r="AQ90" s="11">
        <f>_xll.BDP($H90,$AQ$1, "CUST_TRR_START_DT=20030101","CUST_TRR_END_DT=20230630")*0.01</f>
        <v>0.16871720000000001</v>
      </c>
      <c r="AR90" s="11">
        <f>_xll.BDP($H90,$AQ$1, "CUST_TRR_START_DT=20130101","CUST_TRR_END_DT=20230630")*0.01</f>
        <v>0.15280550000000001</v>
      </c>
      <c r="AS90" s="11">
        <f>_xll.BDP($H90,$AQ$1, "CUST_TRR_START_DT=20180101","CUST_TRR_END_DT=20230630")*0.01</f>
        <v>0.1269787</v>
      </c>
      <c r="AT90" s="17" t="s">
        <v>3087</v>
      </c>
      <c r="AU90" s="17" t="s">
        <v>3087</v>
      </c>
      <c r="AV90" s="17" t="s">
        <v>3087</v>
      </c>
      <c r="AW90" s="195">
        <v>2.2030550613728379</v>
      </c>
      <c r="AX90" s="195">
        <v>2.2030550613728379</v>
      </c>
      <c r="AY90" s="195">
        <v>-9.9019492527866251E-2</v>
      </c>
      <c r="AZ90" s="195">
        <v>2.1040355688449717</v>
      </c>
      <c r="BA90" s="195">
        <v>65.162174098036658</v>
      </c>
      <c r="BB90" s="195">
        <v>-2.9288080558364626</v>
      </c>
      <c r="BC90" s="195">
        <v>62.233366042200196</v>
      </c>
      <c r="BD90" s="195">
        <v>2158.8679999999999</v>
      </c>
      <c r="BE90" s="195">
        <v>110221.84200000002</v>
      </c>
      <c r="BF90" s="17">
        <v>3984.63</v>
      </c>
      <c r="BG90" s="17">
        <v>4633.259</v>
      </c>
      <c r="BH90" s="17">
        <v>5302.7219999999998</v>
      </c>
      <c r="BI90" s="17">
        <v>3508.578</v>
      </c>
      <c r="BJ90" s="17">
        <v>4212.2380000000003</v>
      </c>
      <c r="BK90" s="17">
        <v>4930.7039999999997</v>
      </c>
      <c r="BL90" s="15">
        <v>3.6151001722507951E-2</v>
      </c>
      <c r="BM90" s="15">
        <v>4.2035760933844667E-2</v>
      </c>
      <c r="BN90" s="15">
        <v>4.8109538942381298E-2</v>
      </c>
      <c r="BO90" s="15">
        <v>3.1831966662288221E-2</v>
      </c>
      <c r="BP90" s="15">
        <v>3.8216000781405919E-2</v>
      </c>
      <c r="BQ90" s="15">
        <v>4.4734363992937072E-2</v>
      </c>
      <c r="BR90" s="15">
        <f>IF(IF(BN90&gt;BQ90,BN90,BQ90)=0,IF(BM90&gt;BP90,BM90,BP90),IF(BN90&gt;BQ90,BN90,BQ90))</f>
        <v>4.8109538942381298E-2</v>
      </c>
      <c r="CI90" s="11">
        <f>IF(ISNUMBER(L90),L90,M90)</f>
        <v>-0.89006781563918158</v>
      </c>
      <c r="CJ90" s="17">
        <f>IF(AND(M90&lt;0,AA90&gt;0),1,0)</f>
        <v>0</v>
      </c>
      <c r="CK90" s="17">
        <f>IF(AND(CJ90=0,CI90&lt;0.1,CI90&gt;0),1,0)</f>
        <v>0</v>
      </c>
      <c r="CL90" s="17">
        <f>IF(AND(CK90=0,CI90&lt;0.2,CI90&gt;0.1),1,0)</f>
        <v>0</v>
      </c>
      <c r="CM90" s="17">
        <f>IF(AND(CL90=0,CI90&lt;0.3,CI90&gt;0.2),1,0)</f>
        <v>0</v>
      </c>
      <c r="CN90" s="17">
        <f>IF(AND(CM90=0,CI90&lt;0.4,CI90&gt;0.3),1,0)</f>
        <v>0</v>
      </c>
      <c r="CO90" s="17">
        <f>IF(AND(CN90=0,CI90&lt;0.5,CI90&gt;0.4),1,0)</f>
        <v>0</v>
      </c>
      <c r="CP90" s="17">
        <f>IF(AND(CJ90=0,CK90=0,CL90=0,CM90=0,CN90=0,CO90=0),1,0)</f>
        <v>1</v>
      </c>
      <c r="CR90" s="17" t="str">
        <f>_xll.BDP($H90,CR$1)</f>
        <v>Laxman Narasimhan</v>
      </c>
      <c r="CS90" s="17" t="str">
        <f>_xll.BDP($H90,CS$1)</f>
        <v>No</v>
      </c>
      <c r="CT90" s="196">
        <f>_xll.BDP($H90,CT$1)</f>
        <v>0</v>
      </c>
      <c r="CU90" s="13">
        <f>_xll.BDP($H90,CU$1)</f>
        <v>0.58333301544189453</v>
      </c>
      <c r="CV90" s="13">
        <f>_xll.BDP($H90,CV$1)</f>
        <v>2.0918565134712765</v>
      </c>
      <c r="CW90" s="13">
        <f>_xll.BDP($H90,CW$1)</f>
        <v>0.12745707728612612</v>
      </c>
    </row>
    <row r="91" spans="1:101" s="17" customFormat="1" hidden="1" x14ac:dyDescent="0.3">
      <c r="A91" s="17" t="str">
        <f>B91&amp;C91</f>
        <v>3A</v>
      </c>
      <c r="B91" s="17">
        <v>3</v>
      </c>
      <c r="C91" s="17" t="s">
        <v>2999</v>
      </c>
      <c r="D91" s="17">
        <v>5</v>
      </c>
      <c r="E91" s="17">
        <v>1</v>
      </c>
      <c r="F91" s="19">
        <v>0.16</v>
      </c>
      <c r="G91" s="17" t="s">
        <v>2566</v>
      </c>
      <c r="H91" s="17" t="s">
        <v>2040</v>
      </c>
      <c r="I91" s="17">
        <v>1100</v>
      </c>
      <c r="J91" s="17" t="str">
        <f>I91&amp;H91</f>
        <v>1100COLOB DC Equity</v>
      </c>
      <c r="K91" s="10" t="s">
        <v>4781</v>
      </c>
      <c r="L91" s="11">
        <v>0.82180884815754285</v>
      </c>
      <c r="M91" s="11">
        <v>0.4746205096503881</v>
      </c>
      <c r="N91" s="11">
        <v>0.59945440895230795</v>
      </c>
      <c r="O91" s="11">
        <v>0.26207001175712064</v>
      </c>
      <c r="P91" s="12">
        <v>22.488823864098187</v>
      </c>
      <c r="Q91" s="12">
        <v>16.847120837159594</v>
      </c>
      <c r="R91" s="12">
        <v>69.509625862695245</v>
      </c>
      <c r="S91" s="13">
        <v>35.228546268680979</v>
      </c>
      <c r="T91" s="13">
        <v>34.722529784312854</v>
      </c>
      <c r="U91" s="11">
        <v>0.91326947033807293</v>
      </c>
      <c r="V91" s="14">
        <v>2.5020595504295633</v>
      </c>
      <c r="W91" s="11">
        <v>0.18496879186023313</v>
      </c>
      <c r="X91" s="15">
        <v>2.4553470495139045E-2</v>
      </c>
      <c r="Y91" s="14">
        <v>8.5772937304274475</v>
      </c>
      <c r="Z91" s="14">
        <v>4.6290810047016961</v>
      </c>
      <c r="AA91" s="14">
        <v>14559000000</v>
      </c>
      <c r="AB91" s="14">
        <v>26367000000</v>
      </c>
      <c r="AC91" s="14" t="e">
        <v>#N/A</v>
      </c>
      <c r="AD91" s="16">
        <v>5661000000</v>
      </c>
      <c r="AE91" s="11">
        <v>0</v>
      </c>
      <c r="AF91" s="16">
        <v>177813.44000000003</v>
      </c>
      <c r="AG91" s="16">
        <v>199073.44000000003</v>
      </c>
      <c r="AH91" s="195">
        <v>23.316167720777702</v>
      </c>
      <c r="AI91" s="195">
        <v>28.610727220465655</v>
      </c>
      <c r="AJ91" s="195">
        <v>2.5533593678178996</v>
      </c>
      <c r="AK91" s="195">
        <v>34.584998322549104</v>
      </c>
      <c r="AL91" s="195">
        <v>25.508351675795318</v>
      </c>
      <c r="AM91" s="17" t="s">
        <v>493</v>
      </c>
      <c r="AN91" s="17" t="s">
        <v>537</v>
      </c>
      <c r="AO91" s="17" t="s">
        <v>538</v>
      </c>
      <c r="AP91" s="17" t="s">
        <v>2141</v>
      </c>
      <c r="AQ91" s="11">
        <f>_xll.BDP($H91,$AQ$1, "CUST_TRR_START_DT=20030101","CUST_TRR_END_DT=20230630")*0.01</f>
        <v>0.16824829999999999</v>
      </c>
      <c r="AR91" s="11">
        <f>_xll.BDP($H91,$AQ$1, "CUST_TRR_START_DT=20130101","CUST_TRR_END_DT=20230630")*0.01</f>
        <v>0.13994860000000001</v>
      </c>
      <c r="AS91" s="11">
        <f>_xll.BDP($H91,$AQ$1, "CUST_TRR_START_DT=20180101","CUST_TRR_END_DT=20230630")*0.01</f>
        <v>0.12795799999999999</v>
      </c>
      <c r="AT91" s="17" t="s">
        <v>3697</v>
      </c>
      <c r="AU91" s="17" t="s">
        <v>3021</v>
      </c>
      <c r="AV91" s="17" t="s">
        <v>3021</v>
      </c>
      <c r="AW91" s="195">
        <v>2.5667351129363447</v>
      </c>
      <c r="AX91" s="195">
        <v>2.5667351129363447</v>
      </c>
      <c r="AY91" s="195">
        <v>0</v>
      </c>
      <c r="AZ91" s="195">
        <v>2.5667351129363447</v>
      </c>
      <c r="BA91" s="195">
        <v>83.711450748810449</v>
      </c>
      <c r="BB91" s="195">
        <v>0</v>
      </c>
      <c r="BC91" s="195" t="s">
        <v>3021</v>
      </c>
      <c r="BD91" s="195" t="s">
        <v>3021</v>
      </c>
      <c r="BE91" s="195">
        <v>177813.44000000003</v>
      </c>
      <c r="BF91" s="17">
        <v>5032</v>
      </c>
      <c r="BG91" s="17">
        <v>5730.2939999999999</v>
      </c>
      <c r="BH91" s="17">
        <v>6434.8330000000005</v>
      </c>
      <c r="BI91" s="17">
        <v>4455.6469999999999</v>
      </c>
      <c r="BJ91" s="17">
        <v>5219.5029999999997</v>
      </c>
      <c r="BK91" s="17">
        <v>5954.7139999999999</v>
      </c>
      <c r="BL91" s="15">
        <v>2.8299323155774946E-2</v>
      </c>
      <c r="BM91" s="15">
        <v>3.2226439126311256E-2</v>
      </c>
      <c r="BN91" s="15">
        <v>3.6188676176558979E-2</v>
      </c>
      <c r="BO91" s="15">
        <v>2.5057987742658817E-2</v>
      </c>
      <c r="BP91" s="15">
        <v>2.935381599951049E-2</v>
      </c>
      <c r="BQ91" s="15">
        <v>3.3488548447181486E-2</v>
      </c>
      <c r="BR91" s="15">
        <f>IF(IF(BN91&gt;BQ91,BN91,BQ91)=0,IF(BM91&gt;BP91,BM91,BP91),IF(BN91&gt;BQ91,BN91,BQ91))</f>
        <v>3.6188676176558979E-2</v>
      </c>
      <c r="CI91" s="11">
        <f>IF(ISNUMBER(L91),L91,M91)</f>
        <v>0.82180884815754285</v>
      </c>
      <c r="CJ91" s="17">
        <f>IF(AND(M91&lt;0,AA91&gt;0),1,0)</f>
        <v>0</v>
      </c>
      <c r="CK91" s="17">
        <f>IF(AND(CJ91=0,CI91&lt;0.1,CI91&gt;0),1,0)</f>
        <v>0</v>
      </c>
      <c r="CL91" s="17">
        <f>IF(AND(CK91=0,CI91&lt;0.2,CI91&gt;0.1),1,0)</f>
        <v>0</v>
      </c>
      <c r="CM91" s="17">
        <f>IF(AND(CL91=0,CI91&lt;0.3,CI91&gt;0.2),1,0)</f>
        <v>0</v>
      </c>
      <c r="CN91" s="17">
        <f>IF(AND(CM91=0,CI91&lt;0.4,CI91&gt;0.3),1,0)</f>
        <v>0</v>
      </c>
      <c r="CO91" s="17">
        <f>IF(AND(CN91=0,CI91&lt;0.5,CI91&gt;0.4),1,0)</f>
        <v>0</v>
      </c>
      <c r="CP91" s="17">
        <f>IF(AND(CJ91=0,CK91=0,CL91=0,CM91=0,CN91=0,CO91=0),1,0)</f>
        <v>1</v>
      </c>
      <c r="CR91" s="17" t="str">
        <f>_xll.BDP($H91,CR$1)</f>
        <v>Kristian Villumsen</v>
      </c>
      <c r="CS91" s="17" t="str">
        <f>_xll.BDP($H91,CS$1)</f>
        <v>No</v>
      </c>
      <c r="CT91" s="196">
        <f>_xll.BDP($H91,CT$1)</f>
        <v>0</v>
      </c>
      <c r="CU91" s="13">
        <f>_xll.BDP($H91,CU$1)</f>
        <v>4.8333301544189453</v>
      </c>
      <c r="CV91" s="13">
        <f>_xll.BDP($H91,CV$1)</f>
        <v>19.498572787821121</v>
      </c>
      <c r="CW91" s="13">
        <f>_xll.BDP($H91,CW$1)</f>
        <v>-50.317521295971567</v>
      </c>
    </row>
    <row r="92" spans="1:101" s="17" customFormat="1" hidden="1" x14ac:dyDescent="0.3">
      <c r="A92" s="17" t="str">
        <f>B92&amp;C92</f>
        <v>3A</v>
      </c>
      <c r="B92" s="17">
        <v>3</v>
      </c>
      <c r="C92" s="17" t="s">
        <v>2999</v>
      </c>
      <c r="D92" s="17">
        <v>5</v>
      </c>
      <c r="E92" s="17">
        <v>1</v>
      </c>
      <c r="F92" s="19">
        <v>0.17</v>
      </c>
      <c r="H92" s="17" t="s">
        <v>179</v>
      </c>
      <c r="I92" s="17">
        <v>1101</v>
      </c>
      <c r="J92" s="17" t="str">
        <f>I92&amp;H92</f>
        <v>1101NKE US Equity</v>
      </c>
      <c r="K92" s="10" t="s">
        <v>829</v>
      </c>
      <c r="L92" s="11">
        <v>0.47388229533940712</v>
      </c>
      <c r="M92" s="11">
        <v>0.38934965771458663</v>
      </c>
      <c r="N92" s="11">
        <v>0.46479360602973507</v>
      </c>
      <c r="O92" s="11">
        <v>0.38227880824662314</v>
      </c>
      <c r="P92" s="12">
        <v>23.158842645158764</v>
      </c>
      <c r="Q92" s="12">
        <v>18.934902791639242</v>
      </c>
      <c r="R92" s="12">
        <v>34.625234761823457</v>
      </c>
      <c r="S92" s="13">
        <v>15.469023733073968</v>
      </c>
      <c r="T92" s="13">
        <v>14.063689790499248</v>
      </c>
      <c r="U92" s="11">
        <v>3.9436241610738255E-2</v>
      </c>
      <c r="V92" s="14">
        <v>0.20394280161044009</v>
      </c>
      <c r="W92" s="11">
        <v>0.37313154458980574</v>
      </c>
      <c r="X92" s="15">
        <v>2.3962450592885376E-2</v>
      </c>
      <c r="Y92" s="14">
        <v>7.3386117295872832</v>
      </c>
      <c r="Z92" s="14">
        <v>22.518968595266387</v>
      </c>
      <c r="AA92" s="14">
        <v>15192000000</v>
      </c>
      <c r="AB92" s="14">
        <v>15473000000</v>
      </c>
      <c r="AC92" s="14">
        <v>755000000</v>
      </c>
      <c r="AD92" s="16">
        <v>5841000000</v>
      </c>
      <c r="AE92" s="11">
        <v>0.12925868858072248</v>
      </c>
      <c r="AF92" s="16">
        <v>147275.06698608</v>
      </c>
      <c r="AG92" s="16">
        <v>148744.06698608</v>
      </c>
      <c r="AH92" s="195">
        <v>20.6502939033847</v>
      </c>
      <c r="AI92" s="195">
        <v>24.810940098760653</v>
      </c>
      <c r="AJ92" s="195">
        <v>3.2788571480065904</v>
      </c>
      <c r="AK92" s="195">
        <v>29.801858246510978</v>
      </c>
      <c r="AL92" s="195">
        <v>10.530585780684453</v>
      </c>
      <c r="AM92" s="17" t="s">
        <v>533</v>
      </c>
      <c r="AN92" s="17" t="s">
        <v>830</v>
      </c>
      <c r="AO92" s="17" t="s">
        <v>831</v>
      </c>
      <c r="AP92" s="17" t="s">
        <v>574</v>
      </c>
      <c r="AQ92" s="11">
        <f>_xll.BDP($H92,$AQ$1, "CUST_TRR_START_DT=20030101","CUST_TRR_END_DT=20230630")*0.01</f>
        <v>0.17160620000000001</v>
      </c>
      <c r="AR92" s="11">
        <f>_xll.BDP($H92,$AQ$1, "CUST_TRR_START_DT=20130101","CUST_TRR_END_DT=20230630")*0.01</f>
        <v>0.161327</v>
      </c>
      <c r="AS92" s="11">
        <f>_xll.BDP($H92,$AQ$1, "CUST_TRR_START_DT=20180101","CUST_TRR_END_DT=20230630")*0.01</f>
        <v>0.12006790000000001</v>
      </c>
      <c r="AT92" s="17" t="s">
        <v>3697</v>
      </c>
      <c r="AU92" s="17" t="s">
        <v>3088</v>
      </c>
      <c r="AV92" s="17" t="s">
        <v>3088</v>
      </c>
      <c r="AW92" s="195">
        <v>1.4122533897249374</v>
      </c>
      <c r="AX92" s="195">
        <v>1.4122533897249374</v>
      </c>
      <c r="AY92" s="195">
        <v>2.8501020560486636</v>
      </c>
      <c r="AZ92" s="195">
        <v>4.2623554457736006</v>
      </c>
      <c r="BA92" s="195">
        <v>40.549704142011834</v>
      </c>
      <c r="BB92" s="195">
        <v>81.834319526627226</v>
      </c>
      <c r="BC92" s="195">
        <v>122.38402366863906</v>
      </c>
      <c r="BD92" s="195">
        <v>6204.87</v>
      </c>
      <c r="BE92" s="195">
        <v>147275.06698608</v>
      </c>
      <c r="BF92" s="17">
        <v>5725.0910000000003</v>
      </c>
      <c r="BG92" s="17">
        <v>6644.6970000000001</v>
      </c>
      <c r="BH92" s="17">
        <v>7599.4210000000003</v>
      </c>
      <c r="BI92" s="17">
        <v>5807.4670000000006</v>
      </c>
      <c r="BJ92" s="17">
        <v>6492.5070000000005</v>
      </c>
      <c r="BK92" s="17">
        <v>7782.732</v>
      </c>
      <c r="BL92" s="15">
        <v>3.8873457110979406E-2</v>
      </c>
      <c r="BM92" s="15">
        <v>4.511759618230584E-2</v>
      </c>
      <c r="BN92" s="15">
        <v>5.1600187020918314E-2</v>
      </c>
      <c r="BO92" s="15">
        <v>3.9432791434743701E-2</v>
      </c>
      <c r="BP92" s="15">
        <v>4.4084223710546017E-2</v>
      </c>
      <c r="BQ92" s="15">
        <v>5.2844871567674118E-2</v>
      </c>
      <c r="BR92" s="15">
        <f>IF(IF(BN92&gt;BQ92,BN92,BQ92)=0,IF(BM92&gt;BP92,BM92,BP92),IF(BN92&gt;BQ92,BN92,BQ92))</f>
        <v>5.2844871567674118E-2</v>
      </c>
      <c r="CI92" s="11">
        <f>IF(ISNUMBER(L92),L92,M92)</f>
        <v>0.47388229533940712</v>
      </c>
      <c r="CJ92" s="17">
        <f>IF(AND(M92&lt;0,AA92&gt;0),1,0)</f>
        <v>0</v>
      </c>
      <c r="CK92" s="17">
        <f>IF(AND(CJ92=0,CI92&lt;0.1,CI92&gt;0),1,0)</f>
        <v>0</v>
      </c>
      <c r="CL92" s="17">
        <f>IF(AND(CK92=0,CI92&lt;0.2,CI92&gt;0.1),1,0)</f>
        <v>0</v>
      </c>
      <c r="CM92" s="17">
        <f>IF(AND(CL92=0,CI92&lt;0.3,CI92&gt;0.2),1,0)</f>
        <v>0</v>
      </c>
      <c r="CN92" s="17">
        <f>IF(AND(CM92=0,CI92&lt;0.4,CI92&gt;0.3),1,0)</f>
        <v>0</v>
      </c>
      <c r="CO92" s="17">
        <f>IF(AND(CN92=0,CI92&lt;0.5,CI92&gt;0.4),1,0)</f>
        <v>1</v>
      </c>
      <c r="CP92" s="17">
        <f>IF(AND(CJ92=0,CK92=0,CL92=0,CM92=0,CN92=0,CO92=0),1,0)</f>
        <v>0</v>
      </c>
      <c r="CR92" s="17" t="str">
        <f>_xll.BDP($H92,CR$1)</f>
        <v>John Joseph Donahoe II</v>
      </c>
      <c r="CS92" s="17" t="str">
        <f>_xll.BDP($H92,CS$1)</f>
        <v>No</v>
      </c>
      <c r="CT92" s="196">
        <f>_xll.BDP($H92,CT$1)</f>
        <v>0</v>
      </c>
      <c r="CU92" s="13">
        <f>_xll.BDP($H92,CU$1)</f>
        <v>3.75</v>
      </c>
      <c r="CV92" s="13">
        <f>_xll.BDP($H92,CV$1)</f>
        <v>0.7405150871457562</v>
      </c>
      <c r="CW92" s="13">
        <f>_xll.BDP($H92,CW$1)</f>
        <v>247.37196290658073</v>
      </c>
    </row>
    <row r="93" spans="1:101" s="17" customFormat="1" hidden="1" x14ac:dyDescent="0.3">
      <c r="A93" s="17" t="str">
        <f>B93&amp;C93</f>
        <v>3A</v>
      </c>
      <c r="B93" s="17">
        <v>3</v>
      </c>
      <c r="C93" s="17" t="s">
        <v>2999</v>
      </c>
      <c r="D93" s="17">
        <v>7</v>
      </c>
      <c r="E93" s="17">
        <v>4</v>
      </c>
      <c r="F93" s="19">
        <v>0.22</v>
      </c>
      <c r="H93" s="17" t="s">
        <v>431</v>
      </c>
      <c r="I93" s="17">
        <v>1103</v>
      </c>
      <c r="J93" s="17" t="str">
        <f>I93&amp;H93</f>
        <v>1103QLYS US Equity</v>
      </c>
      <c r="K93" s="10" t="s">
        <v>1127</v>
      </c>
      <c r="L93" s="11">
        <v>-0.69735450324743731</v>
      </c>
      <c r="M93" s="11">
        <v>-2.3037409564143263</v>
      </c>
      <c r="N93" s="11">
        <v>-1.7103387742317486</v>
      </c>
      <c r="O93" s="11">
        <v>-2.652276374865405</v>
      </c>
      <c r="P93" s="12">
        <v>37.712211513823043</v>
      </c>
      <c r="Q93" s="12">
        <v>30.034198608489422</v>
      </c>
      <c r="R93" s="12">
        <v>35.756304017475543</v>
      </c>
      <c r="S93" s="13">
        <v>35.608861444758276</v>
      </c>
      <c r="T93" s="13">
        <v>36.770786750877548</v>
      </c>
      <c r="U93" s="11">
        <v>-0.44792255642417361</v>
      </c>
      <c r="V93" s="14">
        <v>-1.6342912076491374</v>
      </c>
      <c r="W93" s="11">
        <v>0.39039493562425309</v>
      </c>
      <c r="X93" s="15">
        <v>0</v>
      </c>
      <c r="Y93" s="14">
        <v>15.48505702252262</v>
      </c>
      <c r="Z93" s="14">
        <v>33.772088810139934</v>
      </c>
      <c r="AA93" s="14">
        <v>-56670000.00000006</v>
      </c>
      <c r="AB93" s="14">
        <v>-49223000.00000006</v>
      </c>
      <c r="AC93" s="14">
        <v>60881000</v>
      </c>
      <c r="AD93" s="16">
        <v>204331000</v>
      </c>
      <c r="AE93" s="11">
        <v>0.29795283143526924</v>
      </c>
      <c r="AF93" s="16">
        <v>5499.1017142500004</v>
      </c>
      <c r="AG93" s="16">
        <v>5184.5987142499998</v>
      </c>
      <c r="AH93" s="195">
        <v>26.941237648162296</v>
      </c>
      <c r="AI93" s="195">
        <v>36.504831644076745</v>
      </c>
      <c r="AJ93" s="195">
        <v>3.4735721210728494</v>
      </c>
      <c r="AK93" s="195">
        <v>47.252050786456245</v>
      </c>
      <c r="AL93" s="195">
        <v>19.86994665792664</v>
      </c>
      <c r="AM93" s="17" t="s">
        <v>506</v>
      </c>
      <c r="AN93" s="17" t="s">
        <v>629</v>
      </c>
      <c r="AO93" s="17" t="s">
        <v>630</v>
      </c>
      <c r="AP93" s="17" t="s">
        <v>574</v>
      </c>
      <c r="AQ93" s="11" t="e">
        <f>_xll.BDP($H93,$AQ$1, "CUST_TRR_START_DT=20030101","CUST_TRR_END_DT=20230630")*0.01</f>
        <v>#VALUE!</v>
      </c>
      <c r="AR93" s="11">
        <f>_xll.BDP($H93,$AQ$1, "CUST_TRR_START_DT=20130101","CUST_TRR_END_DT=20230630")*0.01</f>
        <v>0.22927530000000002</v>
      </c>
      <c r="AS93" s="11">
        <f>_xll.BDP($H93,$AQ$1, "CUST_TRR_START_DT=20180101","CUST_TRR_END_DT=20230630")*0.01</f>
        <v>0.15200230000000001</v>
      </c>
      <c r="AT93" s="17" t="s">
        <v>3090</v>
      </c>
      <c r="AU93" s="17" t="s">
        <v>3090</v>
      </c>
      <c r="AV93" s="17" t="s">
        <v>3090</v>
      </c>
      <c r="AW93" s="195" t="s">
        <v>3021</v>
      </c>
      <c r="AX93" s="195">
        <v>0</v>
      </c>
      <c r="AY93" s="195">
        <v>1.8379729136140337</v>
      </c>
      <c r="AZ93" s="195">
        <v>1.8379729136140337</v>
      </c>
      <c r="BA93" s="195">
        <v>0</v>
      </c>
      <c r="BB93" s="195">
        <v>93.588010156602891</v>
      </c>
      <c r="BC93" s="195">
        <v>93.588010156602891</v>
      </c>
      <c r="BD93" s="195">
        <v>101.072</v>
      </c>
      <c r="BE93" s="195">
        <v>5184.5987142499998</v>
      </c>
      <c r="BF93" s="17">
        <v>172.85</v>
      </c>
      <c r="BG93" s="17">
        <v>183.9</v>
      </c>
      <c r="BH93" s="17">
        <v>205.167</v>
      </c>
      <c r="BI93" s="17">
        <v>203.13400000000001</v>
      </c>
      <c r="BJ93" s="17">
        <v>223.435</v>
      </c>
      <c r="BK93" s="17">
        <v>243.03700000000001</v>
      </c>
      <c r="BL93" s="15">
        <v>3.3339127968557612E-2</v>
      </c>
      <c r="BM93" s="15">
        <v>3.5470440459460482E-2</v>
      </c>
      <c r="BN93" s="15">
        <v>3.9572397268875091E-2</v>
      </c>
      <c r="BO93" s="15">
        <v>3.9180274346340659E-2</v>
      </c>
      <c r="BP93" s="15">
        <v>4.3095910081889906E-2</v>
      </c>
      <c r="BQ93" s="15">
        <v>4.6876723425480687E-2</v>
      </c>
      <c r="BR93" s="15">
        <f>IF(IF(BN93&gt;BQ93,BN93,BQ93)=0,IF(BM93&gt;BP93,BM93,BP93),IF(BN93&gt;BQ93,BN93,BQ93))</f>
        <v>4.6876723425480687E-2</v>
      </c>
      <c r="CI93" s="11">
        <f>IF(ISNUMBER(L93),L93,M93)</f>
        <v>-0.69735450324743731</v>
      </c>
      <c r="CJ93" s="17">
        <f>IF(AND(M93&lt;0,AA93&gt;0),1,0)</f>
        <v>0</v>
      </c>
      <c r="CK93" s="17">
        <f>IF(AND(CJ93=0,CI93&lt;0.1,CI93&gt;0),1,0)</f>
        <v>0</v>
      </c>
      <c r="CL93" s="17">
        <f>IF(AND(CK93=0,CI93&lt;0.2,CI93&gt;0.1),1,0)</f>
        <v>0</v>
      </c>
      <c r="CM93" s="17">
        <f>IF(AND(CL93=0,CI93&lt;0.3,CI93&gt;0.2),1,0)</f>
        <v>0</v>
      </c>
      <c r="CN93" s="17">
        <f>IF(AND(CM93=0,CI93&lt;0.4,CI93&gt;0.3),1,0)</f>
        <v>0</v>
      </c>
      <c r="CO93" s="17">
        <f>IF(AND(CN93=0,CI93&lt;0.5,CI93&gt;0.4),1,0)</f>
        <v>0</v>
      </c>
      <c r="CP93" s="17">
        <f>IF(AND(CJ93=0,CK93=0,CL93=0,CM93=0,CN93=0,CO93=0),1,0)</f>
        <v>1</v>
      </c>
      <c r="CR93" s="17" t="str">
        <f>_xll.BDP($H93,CR$1)</f>
        <v>Sumedh S Thakar</v>
      </c>
      <c r="CS93" s="17" t="str">
        <f>_xll.BDP($H93,CS$1)</f>
        <v>No</v>
      </c>
      <c r="CT93" s="196">
        <f>_xll.BDP($H93,CT$1)</f>
        <v>0</v>
      </c>
      <c r="CU93" s="13">
        <f>_xll.BDP($H93,CU$1)</f>
        <v>2.6666700839996338</v>
      </c>
      <c r="CV93" s="13">
        <f>_xll.BDP($H93,CV$1)</f>
        <v>1.2107622341202133</v>
      </c>
      <c r="CW93" s="13">
        <f>_xll.BDP($H93,CW$1)</f>
        <v>-5.9629941482857403</v>
      </c>
    </row>
    <row r="94" spans="1:101" s="17" customFormat="1" hidden="1" x14ac:dyDescent="0.3">
      <c r="A94" s="17" t="str">
        <f>B94&amp;C94</f>
        <v>3A</v>
      </c>
      <c r="B94" s="17">
        <v>3</v>
      </c>
      <c r="C94" s="17" t="s">
        <v>2999</v>
      </c>
      <c r="D94" s="17">
        <v>7</v>
      </c>
      <c r="E94" s="17">
        <v>4</v>
      </c>
      <c r="F94" s="19">
        <v>0.17</v>
      </c>
      <c r="G94" s="17" t="s">
        <v>2949</v>
      </c>
      <c r="H94" s="17" t="s">
        <v>219</v>
      </c>
      <c r="I94" s="17">
        <v>1104</v>
      </c>
      <c r="J94" s="17" t="str">
        <f>I94&amp;H94</f>
        <v>1104AMD US Equity</v>
      </c>
      <c r="K94" s="10" t="s">
        <v>878</v>
      </c>
      <c r="L94" s="11">
        <v>0.43153346930952319</v>
      </c>
      <c r="M94" s="11">
        <v>6.0998151571164512E-2</v>
      </c>
      <c r="N94" s="11">
        <v>0.376980606147168</v>
      </c>
      <c r="O94" s="11">
        <v>3.2510431154381084E-2</v>
      </c>
      <c r="P94" s="12">
        <v>-0.62772971087898766</v>
      </c>
      <c r="Q94" s="12">
        <v>-9.3993390570769053E-2</v>
      </c>
      <c r="R94" s="12">
        <v>-4.5328860885725943E-2</v>
      </c>
      <c r="S94" s="13">
        <v>18.508044345292966</v>
      </c>
      <c r="T94" s="13">
        <v>25.316723867632728</v>
      </c>
      <c r="U94" s="11">
        <v>-7.8214204156200048E-2</v>
      </c>
      <c r="V94" s="14">
        <v>-0.892391870766024</v>
      </c>
      <c r="W94" s="11">
        <v>0.81121720835111155</v>
      </c>
      <c r="X94" s="15">
        <v>3.6013986013986012E-2</v>
      </c>
      <c r="Y94" s="14">
        <v>32.120114056742196</v>
      </c>
      <c r="Z94" s="14" t="e">
        <v>#N/A</v>
      </c>
      <c r="AA94" s="14">
        <v>27591000000</v>
      </c>
      <c r="AB94" s="14">
        <v>51768000000</v>
      </c>
      <c r="AC94" s="14">
        <v>1247000000</v>
      </c>
      <c r="AD94" s="16">
        <v>2397000000</v>
      </c>
      <c r="AE94" s="11">
        <v>0.52023362536503959</v>
      </c>
      <c r="AF94" s="16">
        <v>163974.48835620002</v>
      </c>
      <c r="AG94" s="16">
        <v>160549.48835620002</v>
      </c>
      <c r="AH94" s="195">
        <v>39.321451960862113</v>
      </c>
      <c r="AI94" s="195" t="s">
        <v>3021</v>
      </c>
      <c r="AJ94" s="195">
        <v>1.140185497442368</v>
      </c>
      <c r="AK94" s="195">
        <v>927.6541096272523</v>
      </c>
      <c r="AL94" s="195">
        <v>2.9709238347381755</v>
      </c>
      <c r="AM94" s="17" t="s">
        <v>506</v>
      </c>
      <c r="AN94" s="17" t="s">
        <v>577</v>
      </c>
      <c r="AO94" s="17" t="s">
        <v>578</v>
      </c>
      <c r="AP94" s="17" t="s">
        <v>574</v>
      </c>
      <c r="AQ94" s="11">
        <f>_xll.BDP($H94,$AQ$1, "CUST_TRR_START_DT=20030101","CUST_TRR_END_DT=20230630")*0.01</f>
        <v>0.1502076</v>
      </c>
      <c r="AR94" s="11">
        <f>_xll.BDP($H94,$AQ$1, "CUST_TRR_START_DT=20130101","CUST_TRR_END_DT=20230630")*0.01</f>
        <v>0.44435279999999999</v>
      </c>
      <c r="AS94" s="11">
        <f>_xll.BDP($H94,$AQ$1, "CUST_TRR_START_DT=20180101","CUST_TRR_END_DT=20230630")*0.01</f>
        <v>0.54904350000000002</v>
      </c>
      <c r="AT94" s="17" t="s">
        <v>3718</v>
      </c>
      <c r="AU94" s="17" t="s">
        <v>3091</v>
      </c>
      <c r="AV94" s="17" t="s">
        <v>3718</v>
      </c>
      <c r="AW94" s="195" t="s">
        <v>3021</v>
      </c>
      <c r="AX94" s="195">
        <v>0</v>
      </c>
      <c r="AY94" s="195">
        <v>2.153384213603792</v>
      </c>
      <c r="AZ94" s="195">
        <v>2.153384213603792</v>
      </c>
      <c r="BA94" s="195">
        <v>0</v>
      </c>
      <c r="BB94" s="195">
        <v>205.88873720619662</v>
      </c>
      <c r="BC94" s="195">
        <v>205.88873720619662</v>
      </c>
      <c r="BD94" s="195">
        <v>3531.0007465999997</v>
      </c>
      <c r="BE94" s="195">
        <v>160549.48835620002</v>
      </c>
      <c r="BF94" s="17">
        <v>4432.875</v>
      </c>
      <c r="BG94" s="17">
        <v>6336.7780000000002</v>
      </c>
      <c r="BH94" s="17">
        <v>7688</v>
      </c>
      <c r="BI94" s="17">
        <v>3642.1289999999999</v>
      </c>
      <c r="BJ94" s="17">
        <v>5301.3140000000003</v>
      </c>
      <c r="BK94" s="17">
        <v>6959.6620000000003</v>
      </c>
      <c r="BL94" s="15">
        <v>2.7610645448866756E-2</v>
      </c>
      <c r="BM94" s="15">
        <v>3.946931295066497E-2</v>
      </c>
      <c r="BN94" s="15">
        <v>4.7885546560840903E-2</v>
      </c>
      <c r="BO94" s="15">
        <v>2.2685397738044864E-2</v>
      </c>
      <c r="BP94" s="15">
        <v>3.3019812484474213E-2</v>
      </c>
      <c r="BQ94" s="15">
        <v>4.3349013885108624E-2</v>
      </c>
      <c r="BR94" s="15">
        <f>IF(IF(BN94&gt;BQ94,BN94,BQ94)=0,IF(BM94&gt;BP94,BM94,BP94),IF(BN94&gt;BQ94,BN94,BQ94))</f>
        <v>4.7885546560840903E-2</v>
      </c>
      <c r="CI94" s="11">
        <f>IF(ISNUMBER(L94),L94,M94)</f>
        <v>0.43153346930952319</v>
      </c>
      <c r="CJ94" s="17">
        <f>IF(AND(M94&lt;0,AA94&gt;0),1,0)</f>
        <v>0</v>
      </c>
      <c r="CK94" s="17">
        <f>IF(AND(CJ94=0,CI94&lt;0.1,CI94&gt;0),1,0)</f>
        <v>0</v>
      </c>
      <c r="CL94" s="17">
        <f>IF(AND(CK94=0,CI94&lt;0.2,CI94&gt;0.1),1,0)</f>
        <v>0</v>
      </c>
      <c r="CM94" s="17">
        <f>IF(AND(CL94=0,CI94&lt;0.3,CI94&gt;0.2),1,0)</f>
        <v>0</v>
      </c>
      <c r="CN94" s="17">
        <f>IF(AND(CM94=0,CI94&lt;0.4,CI94&gt;0.3),1,0)</f>
        <v>0</v>
      </c>
      <c r="CO94" s="17">
        <f>IF(AND(CN94=0,CI94&lt;0.5,CI94&gt;0.4),1,0)</f>
        <v>1</v>
      </c>
      <c r="CP94" s="17">
        <f>IF(AND(CJ94=0,CK94=0,CL94=0,CM94=0,CN94=0,CO94=0),1,0)</f>
        <v>0</v>
      </c>
      <c r="CR94" s="17" t="str">
        <f>_xll.BDP($H94,CR$1)</f>
        <v>Lisa Tzwu-Fang Su</v>
      </c>
      <c r="CS94" s="17" t="str">
        <f>_xll.BDP($H94,CS$1)</f>
        <v>No</v>
      </c>
      <c r="CT94" s="196">
        <f>_xll.BDP($H94,CT$1)</f>
        <v>0.25739899277687073</v>
      </c>
      <c r="CU94" s="13">
        <f>_xll.BDP($H94,CU$1)</f>
        <v>9</v>
      </c>
      <c r="CV94" s="13">
        <f>_xll.BDP($H94,CV$1)</f>
        <v>0.5782087442307251</v>
      </c>
      <c r="CW94" s="13">
        <f>_xll.BDP($H94,CW$1)</f>
        <v>3.3704223603501644</v>
      </c>
    </row>
    <row r="95" spans="1:101" s="17" customFormat="1" hidden="1" x14ac:dyDescent="0.3">
      <c r="A95" s="17" t="str">
        <f>B95&amp;C95</f>
        <v>3A</v>
      </c>
      <c r="B95" s="17">
        <v>3</v>
      </c>
      <c r="C95" s="17" t="s">
        <v>2999</v>
      </c>
      <c r="D95" s="17">
        <v>7</v>
      </c>
      <c r="E95" s="17">
        <v>4</v>
      </c>
      <c r="F95" s="19">
        <v>0.16</v>
      </c>
      <c r="G95" s="17" t="s">
        <v>2355</v>
      </c>
      <c r="H95" s="17" t="s">
        <v>51</v>
      </c>
      <c r="I95" s="17">
        <v>1105</v>
      </c>
      <c r="J95" s="17" t="str">
        <f>I95&amp;H95</f>
        <v>1105MKTX US Equity</v>
      </c>
      <c r="K95" s="10" t="s">
        <v>658</v>
      </c>
      <c r="L95" s="11">
        <v>1.3741625648148261</v>
      </c>
      <c r="M95" s="11">
        <v>0.64671189431844933</v>
      </c>
      <c r="N95" s="11">
        <v>0.82946706716285701</v>
      </c>
      <c r="O95" s="11">
        <v>0.49509263410437543</v>
      </c>
      <c r="P95" s="12">
        <v>27.683205889090722</v>
      </c>
      <c r="Q95" s="12">
        <v>20.79896477470708</v>
      </c>
      <c r="R95" s="12">
        <v>23.271683655802178</v>
      </c>
      <c r="S95" s="13">
        <v>57.152095855007687</v>
      </c>
      <c r="T95" s="13">
        <v>55.882082695252677</v>
      </c>
      <c r="U95" s="11">
        <v>-0.29063194396074304</v>
      </c>
      <c r="V95" s="14">
        <v>-1.0589274429112405</v>
      </c>
      <c r="W95" s="11">
        <v>0.7195519243869315</v>
      </c>
      <c r="X95" s="15">
        <v>4.102372337032434E-3</v>
      </c>
      <c r="Y95" s="14">
        <v>12.569629027958857</v>
      </c>
      <c r="Z95" s="14">
        <v>10.246563471268754</v>
      </c>
      <c r="AA95" s="14">
        <v>505443000</v>
      </c>
      <c r="AB95" s="14">
        <v>660232000</v>
      </c>
      <c r="AC95" s="14">
        <v>29640000</v>
      </c>
      <c r="AD95" s="16">
        <v>332245000</v>
      </c>
      <c r="AE95" s="11">
        <v>8.9211274812262042E-2</v>
      </c>
      <c r="AF95" s="16">
        <v>8463.4802023799984</v>
      </c>
      <c r="AG95" s="16">
        <v>8037.8782023799986</v>
      </c>
      <c r="AH95" s="195">
        <v>19.998801253937366</v>
      </c>
      <c r="AI95" s="195">
        <v>24.210914059832401</v>
      </c>
      <c r="AJ95" s="195">
        <v>3.3093350986740391</v>
      </c>
      <c r="AK95" s="195">
        <v>33.476900876723171</v>
      </c>
      <c r="AL95" s="195">
        <v>7.2642163763477967</v>
      </c>
      <c r="AM95" s="17" t="s">
        <v>493</v>
      </c>
      <c r="AN95" s="17" t="s">
        <v>524</v>
      </c>
      <c r="AO95" s="17" t="s">
        <v>525</v>
      </c>
      <c r="AP95" s="17" t="s">
        <v>574</v>
      </c>
      <c r="AQ95" s="11" t="e">
        <f>_xll.BDP($H95,$AQ$1, "CUST_TRR_START_DT=20030101","CUST_TRR_END_DT=20230630")*0.01</f>
        <v>#VALUE!</v>
      </c>
      <c r="AR95" s="11">
        <f>_xll.BDP($H95,$AQ$1, "CUST_TRR_START_DT=20130101","CUST_TRR_END_DT=20230630")*0.01</f>
        <v>0.22011630000000001</v>
      </c>
      <c r="AS95" s="11">
        <f>_xll.BDP($H95,$AQ$1, "CUST_TRR_START_DT=20180101","CUST_TRR_END_DT=20230630")*0.01</f>
        <v>5.6106600000000006E-2</v>
      </c>
      <c r="AT95" s="17" t="s">
        <v>3092</v>
      </c>
      <c r="AU95" s="17" t="s">
        <v>3092</v>
      </c>
      <c r="AV95" s="17" t="s">
        <v>3092</v>
      </c>
      <c r="AW95" s="195">
        <v>1.2821084069095481</v>
      </c>
      <c r="AX95" s="195">
        <v>1.2821084069095481</v>
      </c>
      <c r="AY95" s="195">
        <v>6.0442260801183957E-2</v>
      </c>
      <c r="AZ95" s="195">
        <v>1.3425506677107319</v>
      </c>
      <c r="BA95" s="195">
        <v>41.926593771980301</v>
      </c>
      <c r="BB95" s="195">
        <v>1.9765396604642262</v>
      </c>
      <c r="BC95" s="195">
        <v>43.903133432444527</v>
      </c>
      <c r="BD95" s="195">
        <v>109.8561766</v>
      </c>
      <c r="BE95" s="195">
        <v>8037.8782023799986</v>
      </c>
      <c r="BF95" s="17">
        <v>261.89999999999998</v>
      </c>
      <c r="BG95" s="17">
        <v>300.22199999999998</v>
      </c>
      <c r="BH95" s="17">
        <v>330.375</v>
      </c>
      <c r="BI95" s="17">
        <v>304.74099999999999</v>
      </c>
      <c r="BJ95" s="17">
        <v>336.10700000000003</v>
      </c>
      <c r="BK95" s="17">
        <v>420.995</v>
      </c>
      <c r="BL95" s="15">
        <v>3.2583225747617316E-2</v>
      </c>
      <c r="BM95" s="15">
        <v>3.7350901872474862E-2</v>
      </c>
      <c r="BN95" s="15">
        <v>4.110226501095484E-2</v>
      </c>
      <c r="BO95" s="15">
        <v>3.7913114920025387E-2</v>
      </c>
      <c r="BP95" s="15">
        <v>4.1815388531326519E-2</v>
      </c>
      <c r="BQ95" s="15">
        <v>5.2376384588080006E-2</v>
      </c>
      <c r="BR95" s="15">
        <f>IF(IF(BN95&gt;BQ95,BN95,BQ95)=0,IF(BM95&gt;BP95,BM95,BP95),IF(BN95&gt;BQ95,BN95,BQ95))</f>
        <v>5.2376384588080006E-2</v>
      </c>
      <c r="CI95" s="11">
        <f>IF(ISNUMBER(L95),L95,M95)</f>
        <v>1.3741625648148261</v>
      </c>
      <c r="CJ95" s="17">
        <f>IF(AND(M95&lt;0,AA95&gt;0),1,0)</f>
        <v>0</v>
      </c>
      <c r="CK95" s="17">
        <f>IF(AND(CJ95=0,CI95&lt;0.1,CI95&gt;0),1,0)</f>
        <v>0</v>
      </c>
      <c r="CL95" s="17">
        <f>IF(AND(CK95=0,CI95&lt;0.2,CI95&gt;0.1),1,0)</f>
        <v>0</v>
      </c>
      <c r="CM95" s="17">
        <f>IF(AND(CL95=0,CI95&lt;0.3,CI95&gt;0.2),1,0)</f>
        <v>0</v>
      </c>
      <c r="CN95" s="17">
        <f>IF(AND(CM95=0,CI95&lt;0.4,CI95&gt;0.3),1,0)</f>
        <v>0</v>
      </c>
      <c r="CO95" s="17">
        <f>IF(AND(CN95=0,CI95&lt;0.5,CI95&gt;0.4),1,0)</f>
        <v>0</v>
      </c>
      <c r="CP95" s="17">
        <f>IF(AND(CJ95=0,CK95=0,CL95=0,CM95=0,CN95=0,CO95=0),1,0)</f>
        <v>1</v>
      </c>
      <c r="CR95" s="17" t="str">
        <f>_xll.BDP($H95,CR$1)</f>
        <v>Christopher R Concannon "Chris"</v>
      </c>
      <c r="CS95" s="17" t="str">
        <f>_xll.BDP($H95,CS$1)</f>
        <v>No</v>
      </c>
      <c r="CT95" s="196">
        <f>_xll.BDP($H95,CT$1)</f>
        <v>0.12518499791622162</v>
      </c>
      <c r="CU95" s="13">
        <f>_xll.BDP($H95,CU$1)</f>
        <v>0.5</v>
      </c>
      <c r="CV95" s="13">
        <f>_xll.BDP($H95,CV$1)</f>
        <v>2.4169615602762717</v>
      </c>
      <c r="CW95" s="13">
        <f>_xll.BDP($H95,CW$1)</f>
        <v>1.0013076447864457</v>
      </c>
    </row>
    <row r="96" spans="1:101" s="17" customFormat="1" hidden="1" x14ac:dyDescent="0.3">
      <c r="A96" s="17" t="str">
        <f>B96&amp;C96</f>
        <v>3A</v>
      </c>
      <c r="B96" s="17">
        <v>3</v>
      </c>
      <c r="C96" s="17" t="s">
        <v>2999</v>
      </c>
      <c r="D96" s="17">
        <v>7</v>
      </c>
      <c r="E96" s="17">
        <v>1</v>
      </c>
      <c r="F96" s="19">
        <v>0.2</v>
      </c>
      <c r="G96" s="17" t="s">
        <v>2301</v>
      </c>
      <c r="H96" s="17" t="s">
        <v>220</v>
      </c>
      <c r="I96" s="17">
        <v>1106</v>
      </c>
      <c r="J96" s="17" t="str">
        <f>I96&amp;H96</f>
        <v>1106TJX US Equity</v>
      </c>
      <c r="K96" s="10" t="s">
        <v>879</v>
      </c>
      <c r="L96" s="11">
        <v>0.44030397568723878</v>
      </c>
      <c r="M96" s="11">
        <v>0.36079503472735336</v>
      </c>
      <c r="N96" s="11">
        <v>0.43386342074399842</v>
      </c>
      <c r="O96" s="11">
        <v>0.35822756951067419</v>
      </c>
      <c r="P96" s="12">
        <v>27.633009160552973</v>
      </c>
      <c r="Q96" s="12">
        <v>21.011497951411524</v>
      </c>
      <c r="R96" s="12">
        <v>66.321072777721369</v>
      </c>
      <c r="S96" s="13">
        <v>14.500301054649828</v>
      </c>
      <c r="T96" s="13">
        <v>15.413729573854534</v>
      </c>
      <c r="U96" s="11">
        <v>0.27814201963437057</v>
      </c>
      <c r="V96" s="14">
        <v>1.3250590682511187</v>
      </c>
      <c r="W96" s="11">
        <v>0.22847659221353986</v>
      </c>
      <c r="X96" s="15">
        <v>6.6496658179503497E-3</v>
      </c>
      <c r="Y96" s="14">
        <v>7.2987980781283879</v>
      </c>
      <c r="Z96" s="14">
        <v>7.868216668600736</v>
      </c>
      <c r="AA96" s="14">
        <v>13534000000</v>
      </c>
      <c r="AB96" s="14">
        <v>13631000000</v>
      </c>
      <c r="AC96" s="14">
        <v>133778000</v>
      </c>
      <c r="AD96" s="16">
        <v>6256763000</v>
      </c>
      <c r="AE96" s="11">
        <v>2.1381343675635468E-2</v>
      </c>
      <c r="AF96" s="16">
        <v>105758.80641175999</v>
      </c>
      <c r="AG96" s="16">
        <v>113776.80641175999</v>
      </c>
      <c r="AH96" s="195">
        <v>18.683117907405787</v>
      </c>
      <c r="AI96" s="195">
        <v>21.992009824538343</v>
      </c>
      <c r="AJ96" s="195">
        <v>4.3443392427714782</v>
      </c>
      <c r="AK96" s="195">
        <v>31.536970970705568</v>
      </c>
      <c r="AL96" s="195">
        <v>16.163541621733255</v>
      </c>
      <c r="AM96" s="17" t="s">
        <v>533</v>
      </c>
      <c r="AN96" s="17" t="s">
        <v>534</v>
      </c>
      <c r="AO96" s="17" t="s">
        <v>880</v>
      </c>
      <c r="AP96" s="17" t="s">
        <v>574</v>
      </c>
      <c r="AQ96" s="11">
        <f>_xll.BDP($H96,$AQ$1, "CUST_TRR_START_DT=20030101","CUST_TRR_END_DT=20230630")*0.01</f>
        <v>0.16366610000000001</v>
      </c>
      <c r="AR96" s="11">
        <f>_xll.BDP($H96,$AQ$1, "CUST_TRR_START_DT=20130101","CUST_TRR_END_DT=20230630")*0.01</f>
        <v>0.1563532</v>
      </c>
      <c r="AS96" s="11">
        <f>_xll.BDP($H96,$AQ$1, "CUST_TRR_START_DT=20180101","CUST_TRR_END_DT=20230630")*0.01</f>
        <v>0.17232</v>
      </c>
      <c r="AT96" s="17" t="s">
        <v>3697</v>
      </c>
      <c r="AU96" s="17" t="s">
        <v>3093</v>
      </c>
      <c r="AV96" s="17" t="s">
        <v>3093</v>
      </c>
      <c r="AW96" s="195">
        <v>1.4397056104301194</v>
      </c>
      <c r="AX96" s="195">
        <v>1.4397056104301194</v>
      </c>
      <c r="AY96" s="195">
        <v>2.0708037060217506</v>
      </c>
      <c r="AZ96" s="195">
        <v>3.5105093164518699</v>
      </c>
      <c r="BA96" s="195">
        <v>37.302996700457378</v>
      </c>
      <c r="BB96" s="195">
        <v>53.654846694628269</v>
      </c>
      <c r="BC96" s="195">
        <v>90.957843395085646</v>
      </c>
      <c r="BD96" s="195">
        <v>3354.88</v>
      </c>
      <c r="BE96" s="195">
        <v>105758.80641175999</v>
      </c>
      <c r="BF96" s="17">
        <v>4296.3640000000005</v>
      </c>
      <c r="BG96" s="17">
        <v>4615.5</v>
      </c>
      <c r="BH96" s="17">
        <v>5049.375</v>
      </c>
      <c r="BI96" s="17">
        <v>3921.5230000000001</v>
      </c>
      <c r="BJ96" s="17">
        <v>3810.08</v>
      </c>
      <c r="BK96" s="17">
        <v>4508.5119999999997</v>
      </c>
      <c r="BL96" s="15">
        <v>4.0624172546658587E-2</v>
      </c>
      <c r="BM96" s="15">
        <v>4.3641755770484694E-2</v>
      </c>
      <c r="BN96" s="15">
        <v>4.7744251011502793E-2</v>
      </c>
      <c r="BO96" s="15">
        <v>3.7079871956307756E-2</v>
      </c>
      <c r="BP96" s="15">
        <v>3.6026125192505323E-2</v>
      </c>
      <c r="BQ96" s="15">
        <v>4.2630133158335928E-2</v>
      </c>
      <c r="BR96" s="15">
        <f>IF(IF(BN96&gt;BQ96,BN96,BQ96)=0,IF(BM96&gt;BP96,BM96,BP96),IF(BN96&gt;BQ96,BN96,BQ96))</f>
        <v>4.7744251011502793E-2</v>
      </c>
      <c r="CI96" s="11">
        <f>IF(ISNUMBER(L96),L96,M96)</f>
        <v>0.44030397568723878</v>
      </c>
      <c r="CJ96" s="17">
        <f>IF(AND(M96&lt;0,AA96&gt;0),1,0)</f>
        <v>0</v>
      </c>
      <c r="CK96" s="17">
        <f>IF(AND(CJ96=0,CI96&lt;0.1,CI96&gt;0),1,0)</f>
        <v>0</v>
      </c>
      <c r="CL96" s="17">
        <f>IF(AND(CK96=0,CI96&lt;0.2,CI96&gt;0.1),1,0)</f>
        <v>0</v>
      </c>
      <c r="CM96" s="17">
        <f>IF(AND(CL96=0,CI96&lt;0.3,CI96&gt;0.2),1,0)</f>
        <v>0</v>
      </c>
      <c r="CN96" s="17">
        <f>IF(AND(CM96=0,CI96&lt;0.4,CI96&gt;0.3),1,0)</f>
        <v>0</v>
      </c>
      <c r="CO96" s="17">
        <f>IF(AND(CN96=0,CI96&lt;0.5,CI96&gt;0.4),1,0)</f>
        <v>1</v>
      </c>
      <c r="CP96" s="17">
        <f>IF(AND(CJ96=0,CK96=0,CL96=0,CM96=0,CN96=0,CO96=0),1,0)</f>
        <v>0</v>
      </c>
      <c r="CR96" s="17" t="str">
        <f>_xll.BDP($H96,CR$1)</f>
        <v>Ernie Herrman</v>
      </c>
      <c r="CS96" s="17" t="str">
        <f>_xll.BDP($H96,CS$1)</f>
        <v>No</v>
      </c>
      <c r="CT96" s="196">
        <f>_xll.BDP($H96,CT$1)</f>
        <v>0</v>
      </c>
      <c r="CU96" s="13">
        <f>_xll.BDP($H96,CU$1)</f>
        <v>7.75</v>
      </c>
      <c r="CV96" s="13">
        <f>_xll.BDP($H96,CV$1)</f>
        <v>0.15148429175906253</v>
      </c>
      <c r="CW96" s="13">
        <f>_xll.BDP($H96,CW$1)</f>
        <v>-2.5313900008660859</v>
      </c>
    </row>
    <row r="97" spans="1:103" s="17" customFormat="1" hidden="1" x14ac:dyDescent="0.3">
      <c r="A97" s="17" t="str">
        <f>B97&amp;C97</f>
        <v>3A</v>
      </c>
      <c r="B97" s="17">
        <v>3</v>
      </c>
      <c r="C97" s="17" t="s">
        <v>2999</v>
      </c>
      <c r="D97" s="17">
        <v>8</v>
      </c>
      <c r="E97" s="17">
        <v>3</v>
      </c>
      <c r="F97" s="19">
        <v>0.17</v>
      </c>
      <c r="H97" s="17" t="s">
        <v>1862</v>
      </c>
      <c r="I97" s="17">
        <v>1109</v>
      </c>
      <c r="J97" s="17" t="str">
        <f>I97&amp;H97</f>
        <v>1109ACN US Equity</v>
      </c>
      <c r="K97" s="10" t="s">
        <v>4782</v>
      </c>
      <c r="L97" s="11">
        <v>5.4061844872827081</v>
      </c>
      <c r="M97" s="11">
        <v>1.8564515249977951</v>
      </c>
      <c r="N97" s="11">
        <v>0.65838954541362116</v>
      </c>
      <c r="O97" s="11">
        <v>0.51527374550842564</v>
      </c>
      <c r="P97" s="12">
        <v>37.66663319264174</v>
      </c>
      <c r="Q97" s="12">
        <v>29.12449878526434</v>
      </c>
      <c r="R97" s="12">
        <v>30.665617186082862</v>
      </c>
      <c r="S97" s="13">
        <v>18.748572254290593</v>
      </c>
      <c r="T97" s="13">
        <v>19.820661991396772</v>
      </c>
      <c r="U97" s="11">
        <v>-0.15262532242175236</v>
      </c>
      <c r="V97" s="14">
        <v>-0.46457676965523337</v>
      </c>
      <c r="W97" s="11">
        <v>0.51990476432711874</v>
      </c>
      <c r="X97" s="15">
        <v>1.3885672594230436E-2</v>
      </c>
      <c r="Y97" s="14">
        <v>9.8579557599458667</v>
      </c>
      <c r="Z97" s="14">
        <v>12.450568000486806</v>
      </c>
      <c r="AA97" s="14">
        <v>5045745000</v>
      </c>
      <c r="AB97" s="14">
        <v>18179038000</v>
      </c>
      <c r="AC97" s="14">
        <v>1890268000</v>
      </c>
      <c r="AD97" s="16">
        <v>9904990000</v>
      </c>
      <c r="AE97" s="11">
        <v>0.19083997056029334</v>
      </c>
      <c r="AF97" s="16">
        <v>197361.24048538</v>
      </c>
      <c r="AG97" s="16">
        <v>192647.02348537999</v>
      </c>
      <c r="AH97" s="195">
        <v>15.651108649000449</v>
      </c>
      <c r="AI97" s="195">
        <v>19.745665289082954</v>
      </c>
      <c r="AJ97" s="195">
        <v>4.7524924125886985</v>
      </c>
      <c r="AK97" s="195">
        <v>26.149962776845829</v>
      </c>
      <c r="AL97" s="195">
        <v>7.7864303256576237</v>
      </c>
      <c r="AM97" s="17" t="s">
        <v>506</v>
      </c>
      <c r="AN97" s="17" t="s">
        <v>629</v>
      </c>
      <c r="AO97" s="17" t="s">
        <v>773</v>
      </c>
      <c r="AP97" s="17" t="s">
        <v>2138</v>
      </c>
      <c r="AQ97" s="11">
        <f>_xll.BDP($H97,$AQ$1, "CUST_TRR_START_DT=20030101","CUST_TRR_END_DT=20230630")*0.01</f>
        <v>0.1666002</v>
      </c>
      <c r="AR97" s="11">
        <f>_xll.BDP($H97,$AQ$1, "CUST_TRR_START_DT=20130101","CUST_TRR_END_DT=20230630")*0.01</f>
        <v>0.17857890000000001</v>
      </c>
      <c r="AS97" s="11">
        <f>_xll.BDP($H97,$AQ$1, "CUST_TRR_START_DT=20180101","CUST_TRR_END_DT=20230630")*0.01</f>
        <v>0.15275659999999999</v>
      </c>
      <c r="AT97" s="17" t="s">
        <v>3095</v>
      </c>
      <c r="AU97" s="17" t="s">
        <v>3095</v>
      </c>
      <c r="AV97" s="17" t="s">
        <v>3095</v>
      </c>
      <c r="AW97" s="195">
        <v>1.4334623937137192</v>
      </c>
      <c r="AX97" s="195">
        <v>1.4334623937137192</v>
      </c>
      <c r="AY97" s="195">
        <v>1.6157424719379199</v>
      </c>
      <c r="AZ97" s="195">
        <v>3.0492048656516388</v>
      </c>
      <c r="BA97" s="195">
        <v>35.308990771305417</v>
      </c>
      <c r="BB97" s="195">
        <v>39.798906675647245</v>
      </c>
      <c r="BC97" s="195">
        <v>75.107897446952663</v>
      </c>
      <c r="BD97" s="195">
        <v>5222.4333147999996</v>
      </c>
      <c r="BE97" s="195">
        <v>192647.02348537999</v>
      </c>
      <c r="BF97" s="17">
        <v>7312.4090000000006</v>
      </c>
      <c r="BG97" s="17">
        <v>7811.1360000000004</v>
      </c>
      <c r="BH97" s="17">
        <v>8504.5</v>
      </c>
      <c r="BI97" s="17">
        <v>8794.01</v>
      </c>
      <c r="BJ97" s="17">
        <v>9724.4060000000009</v>
      </c>
      <c r="BK97" s="17">
        <v>10718.431</v>
      </c>
      <c r="BL97" s="15">
        <v>3.795754986349395E-2</v>
      </c>
      <c r="BM97" s="15">
        <v>4.0546362246768837E-2</v>
      </c>
      <c r="BN97" s="15">
        <v>4.4145504281022062E-2</v>
      </c>
      <c r="BO97" s="15">
        <v>4.5648304556687731E-2</v>
      </c>
      <c r="BP97" s="15">
        <v>5.0477841931141944E-2</v>
      </c>
      <c r="BQ97" s="15">
        <v>5.5637667305113714E-2</v>
      </c>
      <c r="BR97" s="15">
        <f>IF(IF(BN97&gt;BQ97,BN97,BQ97)=0,IF(BM97&gt;BP97,BM97,BP97),IF(BN97&gt;BQ97,BN97,BQ97))</f>
        <v>5.5637667305113714E-2</v>
      </c>
      <c r="CI97" s="11">
        <f>IF(ISNUMBER(L97),L97,M97)</f>
        <v>5.4061844872827081</v>
      </c>
      <c r="CJ97" s="17">
        <f>IF(AND(M97&lt;0,AA97&gt;0),1,0)</f>
        <v>0</v>
      </c>
      <c r="CK97" s="17">
        <f>IF(AND(CJ97=0,CI97&lt;0.1,CI97&gt;0),1,0)</f>
        <v>0</v>
      </c>
      <c r="CL97" s="17">
        <f>IF(AND(CK97=0,CI97&lt;0.2,CI97&gt;0.1),1,0)</f>
        <v>0</v>
      </c>
      <c r="CM97" s="17">
        <f>IF(AND(CL97=0,CI97&lt;0.3,CI97&gt;0.2),1,0)</f>
        <v>0</v>
      </c>
      <c r="CN97" s="17">
        <f>IF(AND(CM97=0,CI97&lt;0.4,CI97&gt;0.3),1,0)</f>
        <v>0</v>
      </c>
      <c r="CO97" s="17">
        <f>IF(AND(CN97=0,CI97&lt;0.5,CI97&gt;0.4),1,0)</f>
        <v>0</v>
      </c>
      <c r="CP97" s="17">
        <f>IF(AND(CJ97=0,CK97=0,CL97=0,CM97=0,CN97=0,CO97=0),1,0)</f>
        <v>1</v>
      </c>
      <c r="CR97" s="17" t="str">
        <f>_xll.BDP($H97,CR$1)</f>
        <v>Julie Spellman Sweet</v>
      </c>
      <c r="CS97" s="17" t="str">
        <f>_xll.BDP($H97,CS$1)</f>
        <v>No</v>
      </c>
      <c r="CT97" s="196">
        <f>_xll.BDP($H97,CT$1)</f>
        <v>3.5251500084996223E-3</v>
      </c>
      <c r="CU97" s="13">
        <f>_xll.BDP($H97,CU$1)</f>
        <v>4.0833301544189453</v>
      </c>
      <c r="CV97" s="13">
        <f>_xll.BDP($H97,CV$1)</f>
        <v>9.1834546008824097E-2</v>
      </c>
      <c r="CW97" s="13">
        <f>_xll.BDP($H97,CW$1)</f>
        <v>-5.7467524015307321</v>
      </c>
    </row>
    <row r="98" spans="1:103" s="17" customFormat="1" hidden="1" x14ac:dyDescent="0.3">
      <c r="A98" s="17" t="str">
        <f>B98&amp;C98</f>
        <v>3A</v>
      </c>
      <c r="B98" s="17">
        <v>3</v>
      </c>
      <c r="C98" s="17" t="s">
        <v>2999</v>
      </c>
      <c r="D98" s="17">
        <v>8</v>
      </c>
      <c r="E98" s="17">
        <v>5</v>
      </c>
      <c r="F98" s="19">
        <v>0.15</v>
      </c>
      <c r="G98" s="17" t="s">
        <v>2950</v>
      </c>
      <c r="H98" s="17" t="s">
        <v>2</v>
      </c>
      <c r="I98" s="17">
        <v>1110</v>
      </c>
      <c r="J98" s="17" t="str">
        <f>I98&amp;H98</f>
        <v>1110TXN US Equity</v>
      </c>
      <c r="K98" s="10" t="s">
        <v>576</v>
      </c>
      <c r="L98" s="11">
        <v>1.1586379703736724</v>
      </c>
      <c r="M98" s="11">
        <v>1.0089303047951854</v>
      </c>
      <c r="N98" s="11">
        <v>0.68946057853013343</v>
      </c>
      <c r="O98" s="11">
        <v>0.70881069285324605</v>
      </c>
      <c r="P98" s="12">
        <v>36.433205789386122</v>
      </c>
      <c r="Q98" s="12">
        <v>32.156085741435739</v>
      </c>
      <c r="R98" s="12">
        <v>50.945657964837508</v>
      </c>
      <c r="S98" s="13">
        <v>52.431168544664708</v>
      </c>
      <c r="T98" s="13">
        <v>57.120031955262633</v>
      </c>
      <c r="U98" s="11">
        <v>6.2723407457576097E-2</v>
      </c>
      <c r="V98" s="14">
        <v>0.16896411919724305</v>
      </c>
      <c r="W98" s="11">
        <v>0.51520734348233621</v>
      </c>
      <c r="X98" s="15">
        <v>2.4066316070951065E-2</v>
      </c>
      <c r="Y98" s="14">
        <v>4.4926309477507971</v>
      </c>
      <c r="Z98" s="14">
        <v>13.848369158799478</v>
      </c>
      <c r="AA98" s="14">
        <v>10302000000</v>
      </c>
      <c r="AB98" s="14">
        <v>14664000000</v>
      </c>
      <c r="AC98" s="14">
        <v>345000000</v>
      </c>
      <c r="AD98" s="16">
        <v>7367000000</v>
      </c>
      <c r="AE98" s="11">
        <v>4.6830460160173747E-2</v>
      </c>
      <c r="AF98" s="16">
        <v>147653.48409673999</v>
      </c>
      <c r="AG98" s="16">
        <v>149320.48409673999</v>
      </c>
      <c r="AH98" s="195">
        <v>14.946995405079079</v>
      </c>
      <c r="AI98" s="195">
        <v>16.807798750195857</v>
      </c>
      <c r="AJ98" s="195">
        <v>2.1493771508458099</v>
      </c>
      <c r="AK98" s="195">
        <v>19.569525200991677</v>
      </c>
      <c r="AL98" s="195">
        <v>9.2634225574909816</v>
      </c>
      <c r="AM98" s="17" t="s">
        <v>506</v>
      </c>
      <c r="AN98" s="17" t="s">
        <v>577</v>
      </c>
      <c r="AO98" s="17" t="s">
        <v>578</v>
      </c>
      <c r="AP98" s="17" t="s">
        <v>574</v>
      </c>
      <c r="AQ98" s="11">
        <f>_xll.BDP($H98,$AQ$1, "CUST_TRR_START_DT=20030101","CUST_TRR_END_DT=20230630")*0.01</f>
        <v>0.151333</v>
      </c>
      <c r="AR98" s="11">
        <f>_xll.BDP($H98,$AQ$1, "CUST_TRR_START_DT=20130101","CUST_TRR_END_DT=20230630")*0.01</f>
        <v>0.21484900000000001</v>
      </c>
      <c r="AS98" s="11">
        <f>_xll.BDP($H98,$AQ$1, "CUST_TRR_START_DT=20180101","CUST_TRR_END_DT=20230630")*0.01</f>
        <v>0.13418579999999999</v>
      </c>
      <c r="AT98" s="17" t="s">
        <v>3697</v>
      </c>
      <c r="AU98" s="17" t="s">
        <v>3096</v>
      </c>
      <c r="AV98" s="17" t="s">
        <v>3096</v>
      </c>
      <c r="AW98" s="195">
        <v>3.0502429359491865</v>
      </c>
      <c r="AX98" s="195">
        <v>3.0502429359491865</v>
      </c>
      <c r="AY98" s="195">
        <v>2.4339252076511237</v>
      </c>
      <c r="AZ98" s="195">
        <v>5.4841681436003107</v>
      </c>
      <c r="BA98" s="195">
        <v>48.77600270612033</v>
      </c>
      <c r="BB98" s="195">
        <v>38.920553217490799</v>
      </c>
      <c r="BC98" s="195">
        <v>87.696555923611129</v>
      </c>
      <c r="BD98" s="195">
        <v>7725.7684085800001</v>
      </c>
      <c r="BE98" s="195">
        <v>147653.48409673999</v>
      </c>
      <c r="BF98" s="17">
        <v>6810.2629999999999</v>
      </c>
      <c r="BG98" s="17">
        <v>7279.6109999999999</v>
      </c>
      <c r="BH98" s="17">
        <v>8209.5</v>
      </c>
      <c r="BI98" s="17">
        <v>2424.5709999999999</v>
      </c>
      <c r="BJ98" s="17">
        <v>4750.2939999999999</v>
      </c>
      <c r="BK98" s="17">
        <v>5604.9049999999997</v>
      </c>
      <c r="BL98" s="15">
        <v>4.6123280067932794E-2</v>
      </c>
      <c r="BM98" s="15">
        <v>4.9301992733409024E-2</v>
      </c>
      <c r="BN98" s="15">
        <v>5.5599771656057083E-2</v>
      </c>
      <c r="BO98" s="15">
        <v>1.6420682619391922E-2</v>
      </c>
      <c r="BP98" s="15">
        <v>3.2171905925956271E-2</v>
      </c>
      <c r="BQ98" s="15">
        <v>3.7959856039209774E-2</v>
      </c>
      <c r="BR98" s="15">
        <f>IF(IF(BN98&gt;BQ98,BN98,BQ98)=0,IF(BM98&gt;BP98,BM98,BP98),IF(BN98&gt;BQ98,BN98,BQ98))</f>
        <v>5.5599771656057083E-2</v>
      </c>
      <c r="CI98" s="11">
        <f>IF(ISNUMBER(L98),L98,M98)</f>
        <v>1.1586379703736724</v>
      </c>
      <c r="CJ98" s="17">
        <f>IF(AND(M98&lt;0,AA98&gt;0),1,0)</f>
        <v>0</v>
      </c>
      <c r="CK98" s="17">
        <f>IF(AND(CJ98=0,CI98&lt;0.1,CI98&gt;0),1,0)</f>
        <v>0</v>
      </c>
      <c r="CL98" s="17">
        <f>IF(AND(CK98=0,CI98&lt;0.2,CI98&gt;0.1),1,0)</f>
        <v>0</v>
      </c>
      <c r="CM98" s="17">
        <f>IF(AND(CL98=0,CI98&lt;0.3,CI98&gt;0.2),1,0)</f>
        <v>0</v>
      </c>
      <c r="CN98" s="17">
        <f>IF(AND(CM98=0,CI98&lt;0.4,CI98&gt;0.3),1,0)</f>
        <v>0</v>
      </c>
      <c r="CO98" s="17">
        <f>IF(AND(CN98=0,CI98&lt;0.5,CI98&gt;0.4),1,0)</f>
        <v>0</v>
      </c>
      <c r="CP98" s="17">
        <f>IF(AND(CJ98=0,CK98=0,CL98=0,CM98=0,CN98=0,CO98=0),1,0)</f>
        <v>1</v>
      </c>
      <c r="CR98" s="17" t="str">
        <f>_xll.BDP($H98,CR$1)</f>
        <v>Haviv Ilan</v>
      </c>
      <c r="CS98" s="17" t="str">
        <f>_xll.BDP($H98,CS$1)</f>
        <v>No</v>
      </c>
      <c r="CT98" s="196">
        <f>_xll.BDP($H98,CT$1)</f>
        <v>1.3347899541258812E-2</v>
      </c>
      <c r="CU98" s="13">
        <f>_xll.BDP($H98,CU$1)</f>
        <v>0.5</v>
      </c>
      <c r="CV98" s="13">
        <f>_xll.BDP($H98,CV$1)</f>
        <v>0.14273435222210337</v>
      </c>
      <c r="CW98" s="13">
        <f>_xll.BDP($H98,CW$1)</f>
        <v>8.3867880593301483E-2</v>
      </c>
    </row>
    <row r="99" spans="1:103" s="17" customFormat="1" hidden="1" x14ac:dyDescent="0.3">
      <c r="A99" s="17" t="str">
        <f>B99&amp;C99</f>
        <v>3A</v>
      </c>
      <c r="B99" s="17">
        <v>3</v>
      </c>
      <c r="C99" s="17" t="s">
        <v>2999</v>
      </c>
      <c r="D99" s="17">
        <v>8</v>
      </c>
      <c r="E99" s="17">
        <v>2</v>
      </c>
      <c r="F99" s="19">
        <v>0.17</v>
      </c>
      <c r="G99" s="17" t="s">
        <v>2282</v>
      </c>
      <c r="H99" s="17" t="s">
        <v>211</v>
      </c>
      <c r="I99" s="17">
        <v>1111</v>
      </c>
      <c r="J99" s="17" t="str">
        <f>I99&amp;H99</f>
        <v>1111ROST US Equity</v>
      </c>
      <c r="K99" s="10" t="s">
        <v>867</v>
      </c>
      <c r="L99" s="11">
        <v>0.44335607745534367</v>
      </c>
      <c r="M99" s="11">
        <v>0.36565766832979563</v>
      </c>
      <c r="N99" s="11">
        <v>0.44335607745534367</v>
      </c>
      <c r="O99" s="11">
        <v>0.36565766832979563</v>
      </c>
      <c r="P99" s="12">
        <v>20.106160799724123</v>
      </c>
      <c r="Q99" s="12">
        <v>15.27736426030177</v>
      </c>
      <c r="R99" s="12">
        <v>37.442238961472981</v>
      </c>
      <c r="S99" s="13">
        <v>16.686454582447247</v>
      </c>
      <c r="T99" s="13">
        <v>16.61507494532604</v>
      </c>
      <c r="U99" s="11">
        <v>8.5553954579660946E-2</v>
      </c>
      <c r="V99" s="14">
        <v>0.49374499207396455</v>
      </c>
      <c r="W99" s="11">
        <v>0.31848472278642442</v>
      </c>
      <c r="X99" s="15">
        <v>1.4060057696216875E-2</v>
      </c>
      <c r="Y99" s="14">
        <v>6.7543552229454091</v>
      </c>
      <c r="Z99" s="14">
        <v>3.0583519070071397</v>
      </c>
      <c r="AA99" s="14">
        <v>5443153999.999999</v>
      </c>
      <c r="AB99" s="14">
        <v>5443153999.999999</v>
      </c>
      <c r="AC99" s="14">
        <v>131554000</v>
      </c>
      <c r="AD99" s="16">
        <v>2861919000</v>
      </c>
      <c r="AE99" s="11">
        <v>4.5967059165545915E-2</v>
      </c>
      <c r="AF99" s="16">
        <v>40016.163765239995</v>
      </c>
      <c r="AG99" s="16">
        <v>41212.832765239997</v>
      </c>
      <c r="AH99" s="195">
        <v>17.004392849667731</v>
      </c>
      <c r="AI99" s="195">
        <v>20.399766745488201</v>
      </c>
      <c r="AJ99" s="195">
        <v>5.2102339316328159</v>
      </c>
      <c r="AK99" s="195">
        <v>25.036016561217224</v>
      </c>
      <c r="AL99" s="195">
        <v>8.9921037670207209</v>
      </c>
      <c r="AM99" s="17" t="s">
        <v>533</v>
      </c>
      <c r="AN99" s="17" t="s">
        <v>534</v>
      </c>
      <c r="AO99" s="17" t="s">
        <v>868</v>
      </c>
      <c r="AP99" s="17" t="s">
        <v>574</v>
      </c>
      <c r="AQ99" s="11">
        <f>_xll.BDP($H99,$AQ$1, "CUST_TRR_START_DT=20030101","CUST_TRR_END_DT=20230630")*0.01</f>
        <v>0.17169399999999999</v>
      </c>
      <c r="AR99" s="11">
        <f>_xll.BDP($H99,$AQ$1, "CUST_TRR_START_DT=20130101","CUST_TRR_END_DT=20230630")*0.01</f>
        <v>0.156363</v>
      </c>
      <c r="AS99" s="11">
        <f>_xll.BDP($H99,$AQ$1, "CUST_TRR_START_DT=20180101","CUST_TRR_END_DT=20230630")*0.01</f>
        <v>7.3292309999999999E-2</v>
      </c>
      <c r="AT99" s="17" t="s">
        <v>3697</v>
      </c>
      <c r="AU99" s="17" t="s">
        <v>3097</v>
      </c>
      <c r="AV99" s="17" t="s">
        <v>3097</v>
      </c>
      <c r="AW99" s="195">
        <v>1.1338636261453723</v>
      </c>
      <c r="AX99" s="195">
        <v>1.1338636261453723</v>
      </c>
      <c r="AY99" s="195">
        <v>2.5936076412959195</v>
      </c>
      <c r="AZ99" s="195">
        <v>3.7274712674412918</v>
      </c>
      <c r="BA99" s="195">
        <v>28.165934653888346</v>
      </c>
      <c r="BB99" s="195">
        <v>64.42695722668897</v>
      </c>
      <c r="BC99" s="195">
        <v>92.592891880577312</v>
      </c>
      <c r="BD99" s="195">
        <v>1400.0424883200001</v>
      </c>
      <c r="BE99" s="195">
        <v>40016.163765239995</v>
      </c>
      <c r="BF99" s="17">
        <v>1762.864</v>
      </c>
      <c r="BG99" s="17">
        <v>1884.182</v>
      </c>
      <c r="BH99" s="17">
        <v>2049</v>
      </c>
      <c r="BI99" s="17">
        <v>1597.1320000000001</v>
      </c>
      <c r="BJ99" s="17">
        <v>1641.393</v>
      </c>
      <c r="BK99" s="17">
        <v>1851.354</v>
      </c>
      <c r="BL99" s="15">
        <v>4.4053798118731967E-2</v>
      </c>
      <c r="BM99" s="15">
        <v>4.7085523016493977E-2</v>
      </c>
      <c r="BN99" s="15">
        <v>5.1204308639396914E-2</v>
      </c>
      <c r="BO99" s="15">
        <v>3.991217172565021E-2</v>
      </c>
      <c r="BP99" s="15">
        <v>4.1018249766005668E-2</v>
      </c>
      <c r="BQ99" s="15">
        <v>4.6265154522587622E-2</v>
      </c>
      <c r="BR99" s="15">
        <f>IF(IF(BN99&gt;BQ99,BN99,BQ99)=0,IF(BM99&gt;BP99,BM99,BP99),IF(BN99&gt;BQ99,BN99,BQ99))</f>
        <v>5.1204308639396914E-2</v>
      </c>
      <c r="CI99" s="11">
        <f>IF(ISNUMBER(L99),L99,M99)</f>
        <v>0.44335607745534367</v>
      </c>
      <c r="CJ99" s="17">
        <f>IF(AND(M99&lt;0,AA99&gt;0),1,0)</f>
        <v>0</v>
      </c>
      <c r="CK99" s="17">
        <f>IF(AND(CJ99=0,CI99&lt;0.1,CI99&gt;0),1,0)</f>
        <v>0</v>
      </c>
      <c r="CL99" s="17">
        <f>IF(AND(CK99=0,CI99&lt;0.2,CI99&gt;0.1),1,0)</f>
        <v>0</v>
      </c>
      <c r="CM99" s="17">
        <f>IF(AND(CL99=0,CI99&lt;0.3,CI99&gt;0.2),1,0)</f>
        <v>0</v>
      </c>
      <c r="CN99" s="17">
        <f>IF(AND(CM99=0,CI99&lt;0.4,CI99&gt;0.3),1,0)</f>
        <v>0</v>
      </c>
      <c r="CO99" s="17">
        <f>IF(AND(CN99=0,CI99&lt;0.5,CI99&gt;0.4),1,0)</f>
        <v>1</v>
      </c>
      <c r="CP99" s="17">
        <f>IF(AND(CJ99=0,CK99=0,CL99=0,CM99=0,CN99=0,CO99=0),1,0)</f>
        <v>0</v>
      </c>
      <c r="CR99" s="17" t="str">
        <f>_xll.BDP($H99,CR$1)</f>
        <v>Barbara Rentler</v>
      </c>
      <c r="CS99" s="17" t="str">
        <f>_xll.BDP($H99,CS$1)</f>
        <v>No</v>
      </c>
      <c r="CT99" s="196">
        <f>_xll.BDP($H99,CT$1)</f>
        <v>0</v>
      </c>
      <c r="CU99" s="13">
        <f>_xll.BDP($H99,CU$1)</f>
        <v>9.3333301544189453</v>
      </c>
      <c r="CV99" s="13">
        <f>_xll.BDP($H99,CV$1)</f>
        <v>1.9534636694324994</v>
      </c>
      <c r="CW99" s="13">
        <f>_xll.BDP($H99,CW$1)</f>
        <v>-2.5944549555141005</v>
      </c>
    </row>
    <row r="100" spans="1:103" s="17" customFormat="1" hidden="1" x14ac:dyDescent="0.3">
      <c r="A100" s="17" t="str">
        <f>B100&amp;C100</f>
        <v>3A</v>
      </c>
      <c r="B100" s="17">
        <v>3</v>
      </c>
      <c r="C100" s="17" t="s">
        <v>2999</v>
      </c>
      <c r="D100" s="17">
        <v>8</v>
      </c>
      <c r="E100" s="17">
        <v>2</v>
      </c>
      <c r="F100" s="19">
        <v>0.15</v>
      </c>
      <c r="H100" s="17" t="s">
        <v>2619</v>
      </c>
      <c r="I100" s="17">
        <v>1114</v>
      </c>
      <c r="J100" s="17" t="str">
        <f>I100&amp;H100</f>
        <v>1114AMS SM Equity</v>
      </c>
      <c r="K100" s="10" t="s">
        <v>2620</v>
      </c>
      <c r="L100" s="11">
        <v>0.21385432020152068</v>
      </c>
      <c r="M100" s="11">
        <v>0.30643048648206145</v>
      </c>
      <c r="N100" s="11">
        <v>9.6523877509210265E-2</v>
      </c>
      <c r="O100" s="11">
        <v>0.14210598748119574</v>
      </c>
      <c r="P100" s="12">
        <v>13.344961029051072</v>
      </c>
      <c r="Q100" s="12">
        <v>10.464109209631859</v>
      </c>
      <c r="R100" s="12">
        <v>20.247050968172715</v>
      </c>
      <c r="S100" s="13">
        <v>30.543788659049095</v>
      </c>
      <c r="T100" s="13">
        <v>37.356309027545571</v>
      </c>
      <c r="U100" s="11">
        <v>0.26164541384095724</v>
      </c>
      <c r="V100" s="14">
        <v>1.0547287312645133</v>
      </c>
      <c r="W100" s="11">
        <v>0.41658388205610597</v>
      </c>
      <c r="X100" s="15">
        <v>2.3696940051089733E-2</v>
      </c>
      <c r="Y100" s="14">
        <v>11.054764372587846</v>
      </c>
      <c r="Z100" s="14">
        <v>-3.4841305035874015</v>
      </c>
      <c r="AA100" s="14">
        <v>3257400000</v>
      </c>
      <c r="AB100" s="14">
        <v>7024100000</v>
      </c>
      <c r="AC100" s="14" t="e">
        <v>#N/A</v>
      </c>
      <c r="AD100" s="16">
        <v>1694100000</v>
      </c>
      <c r="AE100" s="11">
        <v>0</v>
      </c>
      <c r="AF100" s="16">
        <v>27795.8009485</v>
      </c>
      <c r="AG100" s="16">
        <v>29793.400948499999</v>
      </c>
      <c r="AH100" s="195">
        <v>15.455680934722459</v>
      </c>
      <c r="AI100" s="195">
        <v>23.70073261707148</v>
      </c>
      <c r="AJ100" s="195">
        <v>5.9528795372008227</v>
      </c>
      <c r="AK100" s="195">
        <v>30.568525399590303</v>
      </c>
      <c r="AL100" s="195">
        <v>5.8537291529823783</v>
      </c>
      <c r="AM100" s="17" t="s">
        <v>493</v>
      </c>
      <c r="AN100" s="17" t="s">
        <v>524</v>
      </c>
      <c r="AO100" s="17" t="s">
        <v>524</v>
      </c>
      <c r="AP100" s="17" t="s">
        <v>1226</v>
      </c>
      <c r="AQ100" s="11" t="e">
        <f>_xll.BDP($H100,$AQ$1, "CUST_TRR_START_DT=20030101","CUST_TRR_END_DT=20230630")*0.01</f>
        <v>#VALUE!</v>
      </c>
      <c r="AR100" s="11">
        <f>_xll.BDP($H100,$AQ$1, "CUST_TRR_START_DT=20130101","CUST_TRR_END_DT=20230630")*0.01</f>
        <v>0.147172</v>
      </c>
      <c r="AS100" s="11">
        <f>_xll.BDP($H100,$AQ$1, "CUST_TRR_START_DT=20180101","CUST_TRR_END_DT=20230630")*0.01</f>
        <v>3.52173E-2</v>
      </c>
      <c r="AT100" s="17" t="s">
        <v>3099</v>
      </c>
      <c r="AU100" s="17" t="s">
        <v>3099</v>
      </c>
      <c r="AV100" s="17" t="s">
        <v>3099</v>
      </c>
      <c r="AW100" s="195">
        <v>1.1977986557732974</v>
      </c>
      <c r="AX100" s="195">
        <v>1.1977986557732974</v>
      </c>
      <c r="AY100" s="195">
        <v>1.6856082587395183E-2</v>
      </c>
      <c r="AZ100" s="195">
        <v>1.2146547383606925</v>
      </c>
      <c r="BA100" s="195">
        <v>39.032845255420646</v>
      </c>
      <c r="BB100" s="195">
        <v>0.54929170280427542</v>
      </c>
      <c r="BC100" s="195">
        <v>39.582136958224922</v>
      </c>
      <c r="BD100" s="195">
        <v>273.82922347700003</v>
      </c>
      <c r="BE100" s="195">
        <v>27795.8009485</v>
      </c>
      <c r="BF100" s="17">
        <v>1081.6189999999999</v>
      </c>
      <c r="BG100" s="17">
        <v>1327.6189999999999</v>
      </c>
      <c r="BH100" s="17">
        <v>1488.25</v>
      </c>
      <c r="BI100" s="17">
        <v>1041.223</v>
      </c>
      <c r="BJ100" s="17">
        <v>1269.912</v>
      </c>
      <c r="BK100" s="17">
        <v>1380.0040000000001</v>
      </c>
      <c r="BL100" s="15">
        <v>3.8913035893587716E-2</v>
      </c>
      <c r="BM100" s="15">
        <v>4.7763293544223082E-2</v>
      </c>
      <c r="BN100" s="15">
        <v>5.3542259953488165E-2</v>
      </c>
      <c r="BO100" s="15">
        <v>3.7459722852713463E-2</v>
      </c>
      <c r="BP100" s="15">
        <v>4.5687188592006767E-2</v>
      </c>
      <c r="BQ100" s="15">
        <v>4.9647930727265914E-2</v>
      </c>
      <c r="BR100" s="15">
        <f>IF(IF(BN100&gt;BQ100,BN100,BQ100)=0,IF(BM100&gt;BP100,BM100,BP100),IF(BN100&gt;BQ100,BN100,BQ100))</f>
        <v>5.3542259953488165E-2</v>
      </c>
      <c r="CI100" s="11">
        <f>IF(ISNUMBER(L100),L100,M100)</f>
        <v>0.21385432020152068</v>
      </c>
      <c r="CJ100" s="17">
        <f>IF(AND(M100&lt;0,AA100&gt;0),1,0)</f>
        <v>0</v>
      </c>
      <c r="CK100" s="17">
        <f>IF(AND(CJ100=0,CI100&lt;0.1,CI100&gt;0),1,0)</f>
        <v>0</v>
      </c>
      <c r="CL100" s="17">
        <f>IF(AND(CK100=0,CI100&lt;0.2,CI100&gt;0.1),1,0)</f>
        <v>0</v>
      </c>
      <c r="CM100" s="17">
        <f>IF(AND(CL100=0,CI100&lt;0.3,CI100&gt;0.2),1,0)</f>
        <v>1</v>
      </c>
      <c r="CN100" s="17">
        <f>IF(AND(CM100=0,CI100&lt;0.4,CI100&gt;0.3),1,0)</f>
        <v>0</v>
      </c>
      <c r="CO100" s="17">
        <f>IF(AND(CN100=0,CI100&lt;0.5,CI100&gt;0.4),1,0)</f>
        <v>0</v>
      </c>
      <c r="CP100" s="17">
        <f>IF(AND(CJ100=0,CK100=0,CL100=0,CM100=0,CN100=0,CO100=0),1,0)</f>
        <v>0</v>
      </c>
      <c r="CR100" s="17" t="str">
        <f>_xll.BDP($H100,CR$1)</f>
        <v>Luis Maroto Camino</v>
      </c>
      <c r="CS100" s="17" t="str">
        <f>_xll.BDP($H100,CS$1)</f>
        <v>No</v>
      </c>
      <c r="CT100" s="196">
        <f>_xll.BDP($H100,CT$1)</f>
        <v>0</v>
      </c>
      <c r="CU100" s="13">
        <f>_xll.BDP($H100,CU$1)</f>
        <v>12.75</v>
      </c>
      <c r="CV100" s="13">
        <f>_xll.BDP($H100,CV$1)</f>
        <v>2.1452868284782749E-2</v>
      </c>
      <c r="CW100" s="13">
        <f>_xll.BDP($H100,CW$1)</f>
        <v>0</v>
      </c>
    </row>
    <row r="101" spans="1:103" s="17" customFormat="1" hidden="1" x14ac:dyDescent="0.3">
      <c r="A101" s="17" t="str">
        <f>B101&amp;C101</f>
        <v>3A</v>
      </c>
      <c r="B101" s="17">
        <v>3</v>
      </c>
      <c r="C101" s="17" t="s">
        <v>2999</v>
      </c>
      <c r="D101" s="17">
        <v>10</v>
      </c>
      <c r="E101" s="17">
        <v>3</v>
      </c>
      <c r="F101" s="19">
        <v>0.12</v>
      </c>
      <c r="H101" s="17" t="s">
        <v>1221</v>
      </c>
      <c r="I101" s="17">
        <v>1115</v>
      </c>
      <c r="J101" s="17" t="str">
        <f>I101&amp;H101</f>
        <v>1115ITX SM Equity</v>
      </c>
      <c r="K101" s="10" t="s">
        <v>1233</v>
      </c>
      <c r="L101" s="11">
        <v>0.38939307784040722</v>
      </c>
      <c r="M101" s="11">
        <v>0.53165178937023994</v>
      </c>
      <c r="N101" s="11">
        <v>0.38216726141321755</v>
      </c>
      <c r="O101" s="11">
        <v>0.52337955498226374</v>
      </c>
      <c r="P101" s="12">
        <v>30.699729928799414</v>
      </c>
      <c r="Q101" s="12">
        <v>23.551674758621662</v>
      </c>
      <c r="R101" s="12">
        <v>31.727025877580395</v>
      </c>
      <c r="S101" s="13">
        <v>25.404990346799227</v>
      </c>
      <c r="T101" s="13">
        <v>28.834167459854463</v>
      </c>
      <c r="U101" s="11">
        <v>-0.16366790900912478</v>
      </c>
      <c r="V101" s="14">
        <v>-0.54969245710585946</v>
      </c>
      <c r="W101" s="11">
        <v>0.50400689633153473</v>
      </c>
      <c r="X101" s="15" t="e">
        <v>#N/A</v>
      </c>
      <c r="Y101" s="14">
        <v>6.8842668575170247</v>
      </c>
      <c r="Z101" s="14">
        <v>7.3076962402755852</v>
      </c>
      <c r="AA101" s="14">
        <v>12211000000</v>
      </c>
      <c r="AB101" s="14">
        <v>12404000000</v>
      </c>
      <c r="AC101" s="14" t="e">
        <v>#N/A</v>
      </c>
      <c r="AD101" s="16">
        <v>7887000000</v>
      </c>
      <c r="AE101" s="11">
        <v>0</v>
      </c>
      <c r="AF101" s="16">
        <v>111731.97420000001</v>
      </c>
      <c r="AG101" s="16">
        <v>106668.97420000001</v>
      </c>
      <c r="AH101" s="195">
        <v>11.541763059943737</v>
      </c>
      <c r="AI101" s="195">
        <v>17.130074546330498</v>
      </c>
      <c r="AJ101" s="195" t="s">
        <v>3021</v>
      </c>
      <c r="AK101" s="195">
        <v>23.012484176346305</v>
      </c>
      <c r="AL101" s="195">
        <v>7.0918419196678162</v>
      </c>
      <c r="AM101" s="17" t="s">
        <v>533</v>
      </c>
      <c r="AN101" s="17" t="s">
        <v>534</v>
      </c>
      <c r="AO101" s="17" t="s">
        <v>868</v>
      </c>
      <c r="AP101" s="17" t="s">
        <v>1226</v>
      </c>
      <c r="AQ101" s="11">
        <f>_xll.BDP($H101,$AQ$1, "CUST_TRR_START_DT=20030101","CUST_TRR_END_DT=20230630")*0.01</f>
        <v>0.13222440000000002</v>
      </c>
      <c r="AR101" s="11">
        <f>_xll.BDP($H101,$AQ$1, "CUST_TRR_START_DT=20130101","CUST_TRR_END_DT=20230630")*0.01</f>
        <v>7.7236360000000004E-2</v>
      </c>
      <c r="AS101" s="11">
        <f>_xll.BDP($H101,$AQ$1, "CUST_TRR_START_DT=20180101","CUST_TRR_END_DT=20230630")*0.01</f>
        <v>6.8158930000000006E-2</v>
      </c>
      <c r="AT101" s="17" t="s">
        <v>3100</v>
      </c>
      <c r="AU101" s="17" t="s">
        <v>3100</v>
      </c>
      <c r="AV101" s="17" t="s">
        <v>3100</v>
      </c>
      <c r="AW101" s="195">
        <v>2.2172702056119702</v>
      </c>
      <c r="AX101" s="195">
        <v>2.2172702056119702</v>
      </c>
      <c r="AY101" s="195">
        <v>-2.530773923432944E-16</v>
      </c>
      <c r="AZ101" s="195">
        <v>2.2172702056119697</v>
      </c>
      <c r="BA101" s="195">
        <v>62.2523103793405</v>
      </c>
      <c r="BB101" s="195">
        <v>-7.1054273576010019E-15</v>
      </c>
      <c r="BC101" s="195">
        <v>62.252310379340493</v>
      </c>
      <c r="BD101" s="195">
        <v>3025.3066536599999</v>
      </c>
      <c r="BE101" s="195">
        <v>106668.97420000001</v>
      </c>
      <c r="BF101" s="17">
        <v>5174.8209999999999</v>
      </c>
      <c r="BG101" s="17">
        <v>5582.567</v>
      </c>
      <c r="BH101" s="17">
        <v>5959.1790000000001</v>
      </c>
      <c r="BI101" s="17">
        <v>5736.4189999999999</v>
      </c>
      <c r="BJ101" s="17">
        <v>6078.4610000000002</v>
      </c>
      <c r="BK101" s="17">
        <v>6554.5789999999997</v>
      </c>
      <c r="BL101" s="15">
        <v>4.8512897389426657E-2</v>
      </c>
      <c r="BM101" s="15">
        <v>5.2335433446026328E-2</v>
      </c>
      <c r="BN101" s="15">
        <v>5.5866094566792972E-2</v>
      </c>
      <c r="BO101" s="15">
        <v>5.3777764743893071E-2</v>
      </c>
      <c r="BP101" s="15">
        <v>5.6984339125668651E-2</v>
      </c>
      <c r="BQ101" s="15">
        <v>6.1447848816005575E-2</v>
      </c>
      <c r="BR101" s="15">
        <f>IF(IF(BN101&gt;BQ101,BN101,BQ101)=0,IF(BM101&gt;BP101,BM101,BP101),IF(BN101&gt;BQ101,BN101,BQ101))</f>
        <v>6.1447848816005575E-2</v>
      </c>
      <c r="CI101" s="11">
        <f>IF(ISNUMBER(L101),L101,M101)</f>
        <v>0.38939307784040722</v>
      </c>
      <c r="CJ101" s="17">
        <f>IF(AND(M101&lt;0,AA101&gt;0),1,0)</f>
        <v>0</v>
      </c>
      <c r="CK101" s="17">
        <f>IF(AND(CJ101=0,CI101&lt;0.1,CI101&gt;0),1,0)</f>
        <v>0</v>
      </c>
      <c r="CL101" s="17">
        <f>IF(AND(CK101=0,CI101&lt;0.2,CI101&gt;0.1),1,0)</f>
        <v>0</v>
      </c>
      <c r="CM101" s="17">
        <f>IF(AND(CL101=0,CI101&lt;0.3,CI101&gt;0.2),1,0)</f>
        <v>0</v>
      </c>
      <c r="CN101" s="17">
        <f>IF(AND(CM101=0,CI101&lt;0.4,CI101&gt;0.3),1,0)</f>
        <v>1</v>
      </c>
      <c r="CO101" s="17">
        <f>IF(AND(CN101=0,CI101&lt;0.5,CI101&gt;0.4),1,0)</f>
        <v>0</v>
      </c>
      <c r="CP101" s="17">
        <f>IF(AND(CJ101=0,CK101=0,CL101=0,CM101=0,CN101=0,CO101=0),1,0)</f>
        <v>0</v>
      </c>
      <c r="CR101" s="17" t="str">
        <f>_xll.BDP($H101,CR$1)</f>
        <v>Oscar Garcia Maceiras Gonzalez</v>
      </c>
      <c r="CS101" s="17" t="str">
        <f>_xll.BDP($H101,CS$1)</f>
        <v>No</v>
      </c>
      <c r="CT101" s="196">
        <f>_xll.BDP($H101,CT$1)</f>
        <v>0</v>
      </c>
      <c r="CU101" s="13">
        <f>_xll.BDP($H101,CU$1)</f>
        <v>1.9166699647903442</v>
      </c>
      <c r="CV101" s="13">
        <f>_xll.BDP($H101,CV$1)</f>
        <v>0</v>
      </c>
      <c r="CW101" s="13">
        <f>_xll.BDP($H101,CW$1)</f>
        <v>0</v>
      </c>
    </row>
    <row r="102" spans="1:103" s="17" customFormat="1" hidden="1" x14ac:dyDescent="0.3">
      <c r="A102" s="17" t="str">
        <f>B102&amp;C102</f>
        <v>3A</v>
      </c>
      <c r="B102" s="17">
        <v>3</v>
      </c>
      <c r="C102" s="17" t="s">
        <v>2999</v>
      </c>
      <c r="D102" s="17">
        <v>15</v>
      </c>
      <c r="E102" s="17">
        <v>1</v>
      </c>
      <c r="F102" s="19">
        <v>0.15</v>
      </c>
      <c r="H102" s="17" t="s">
        <v>245</v>
      </c>
      <c r="I102" s="17">
        <v>1119</v>
      </c>
      <c r="J102" s="17" t="str">
        <f>I102&amp;H102</f>
        <v>1119COST US Equity</v>
      </c>
      <c r="K102" s="10" t="s">
        <v>914</v>
      </c>
      <c r="L102" s="11">
        <v>0.38616446281747729</v>
      </c>
      <c r="M102" s="11">
        <v>0.41776057737566025</v>
      </c>
      <c r="N102" s="11">
        <v>0.38616446281747729</v>
      </c>
      <c r="O102" s="11">
        <v>0.41776057737566025</v>
      </c>
      <c r="P102" s="12">
        <v>25.206837716897919</v>
      </c>
      <c r="Q102" s="12">
        <v>18.842424711263245</v>
      </c>
      <c r="R102" s="12">
        <v>27.56339581036384</v>
      </c>
      <c r="S102" s="13">
        <v>4.3815135261113989</v>
      </c>
      <c r="T102" s="13">
        <v>4.487693541422491</v>
      </c>
      <c r="U102" s="11">
        <v>-7.0469798657718116E-2</v>
      </c>
      <c r="V102" s="14">
        <v>-0.47936410883521857</v>
      </c>
      <c r="W102" s="11">
        <v>0.35314297698945352</v>
      </c>
      <c r="X102" s="15">
        <v>1.6881386050644157E-2</v>
      </c>
      <c r="Y102" s="14">
        <v>11.120888095869407</v>
      </c>
      <c r="Z102" s="14">
        <v>14.633058206302096</v>
      </c>
      <c r="AA102" s="14">
        <v>19121000000</v>
      </c>
      <c r="AB102" s="14">
        <v>19121000000</v>
      </c>
      <c r="AC102" s="14">
        <v>761000000</v>
      </c>
      <c r="AD102" s="16">
        <v>9849000000</v>
      </c>
      <c r="AE102" s="11">
        <v>7.7266727586557005E-2</v>
      </c>
      <c r="AF102" s="16">
        <v>246550.08888915999</v>
      </c>
      <c r="AG102" s="16">
        <v>241851.08888916002</v>
      </c>
      <c r="AH102" s="195">
        <v>23.919601314326972</v>
      </c>
      <c r="AI102" s="195">
        <v>29.755301290497048</v>
      </c>
      <c r="AJ102" s="195">
        <v>2.3580569784834511</v>
      </c>
      <c r="AK102" s="195">
        <v>39.739998953683035</v>
      </c>
      <c r="AL102" s="195">
        <v>10.462957630154881</v>
      </c>
      <c r="AM102" s="17" t="s">
        <v>533</v>
      </c>
      <c r="AN102" s="17" t="s">
        <v>534</v>
      </c>
      <c r="AO102" s="17" t="s">
        <v>915</v>
      </c>
      <c r="AP102" s="17" t="s">
        <v>574</v>
      </c>
      <c r="AQ102" s="11">
        <f>_xll.BDP($H102,$AQ$1, "CUST_TRR_START_DT=20030101","CUST_TRR_END_DT=20230630")*0.01</f>
        <v>0.17576229999999998</v>
      </c>
      <c r="AR102" s="11">
        <f>_xll.BDP($H102,$AQ$1, "CUST_TRR_START_DT=20130101","CUST_TRR_END_DT=20230630")*0.01</f>
        <v>0.19796740000000002</v>
      </c>
      <c r="AS102" s="11">
        <f>_xll.BDP($H102,$AQ$1, "CUST_TRR_START_DT=20180101","CUST_TRR_END_DT=20230630")*0.01</f>
        <v>0.22920880000000002</v>
      </c>
      <c r="AT102" s="17" t="s">
        <v>3104</v>
      </c>
      <c r="AU102" s="17" t="s">
        <v>3104</v>
      </c>
      <c r="AV102" s="17" t="s">
        <v>3104</v>
      </c>
      <c r="AW102" s="195">
        <v>0.73333811267992932</v>
      </c>
      <c r="AX102" s="195">
        <v>0.73333811267992932</v>
      </c>
      <c r="AY102" s="195">
        <v>0.21615653044603514</v>
      </c>
      <c r="AZ102" s="195">
        <v>0.94949464312596443</v>
      </c>
      <c r="BA102" s="195">
        <v>25.000464817732425</v>
      </c>
      <c r="BB102" s="195">
        <v>7.3690616116904728</v>
      </c>
      <c r="BC102" s="195">
        <v>32.369526429422898</v>
      </c>
      <c r="BD102" s="195">
        <v>1941.5403799999999</v>
      </c>
      <c r="BE102" s="195">
        <v>241851.08888916002</v>
      </c>
      <c r="BF102" s="17">
        <v>6374.0590000000002</v>
      </c>
      <c r="BG102" s="17">
        <v>6891.4409999999998</v>
      </c>
      <c r="BH102" s="17">
        <v>7596</v>
      </c>
      <c r="BI102" s="17">
        <v>5853.4710000000005</v>
      </c>
      <c r="BJ102" s="17">
        <v>5838.8069999999998</v>
      </c>
      <c r="BK102" s="17">
        <v>6408.799</v>
      </c>
      <c r="BL102" s="15">
        <v>2.6355304122369371E-2</v>
      </c>
      <c r="BM102" s="15">
        <v>2.8494562632125821E-2</v>
      </c>
      <c r="BN102" s="15">
        <v>3.1407756048934865E-2</v>
      </c>
      <c r="BO102" s="15">
        <v>2.4202789521789739E-2</v>
      </c>
      <c r="BP102" s="15">
        <v>2.4142157171249769E-2</v>
      </c>
      <c r="BQ102" s="15">
        <v>2.6498946229417817E-2</v>
      </c>
      <c r="BR102" s="15">
        <f>IF(IF(BN102&gt;BQ102,BN102,BQ102)=0,IF(BM102&gt;BP102,BM102,BP102),IF(BN102&gt;BQ102,BN102,BQ102))</f>
        <v>3.1407756048934865E-2</v>
      </c>
      <c r="CI102" s="11">
        <f>IF(ISNUMBER(L102),L102,M102)</f>
        <v>0.38616446281747729</v>
      </c>
      <c r="CJ102" s="17">
        <f>IF(AND(M102&lt;0,AA102&gt;0),1,0)</f>
        <v>0</v>
      </c>
      <c r="CK102" s="17">
        <f>IF(AND(CJ102=0,CI102&lt;0.1,CI102&gt;0),1,0)</f>
        <v>0</v>
      </c>
      <c r="CL102" s="17">
        <f>IF(AND(CK102=0,CI102&lt;0.2,CI102&gt;0.1),1,0)</f>
        <v>0</v>
      </c>
      <c r="CM102" s="17">
        <f>IF(AND(CL102=0,CI102&lt;0.3,CI102&gt;0.2),1,0)</f>
        <v>0</v>
      </c>
      <c r="CN102" s="17">
        <f>IF(AND(CM102=0,CI102&lt;0.4,CI102&gt;0.3),1,0)</f>
        <v>1</v>
      </c>
      <c r="CO102" s="17">
        <f>IF(AND(CN102=0,CI102&lt;0.5,CI102&gt;0.4),1,0)</f>
        <v>0</v>
      </c>
      <c r="CP102" s="17">
        <f>IF(AND(CJ102=0,CK102=0,CL102=0,CM102=0,CN102=0,CO102=0),1,0)</f>
        <v>0</v>
      </c>
      <c r="CR102" s="17" t="str">
        <f>_xll.BDP($H102,CR$1)</f>
        <v>W Craig Jelinek</v>
      </c>
      <c r="CS102" s="17" t="str">
        <f>_xll.BDP($H102,CS$1)</f>
        <v>No</v>
      </c>
      <c r="CT102" s="196">
        <f>_xll.BDP($H102,CT$1)</f>
        <v>0</v>
      </c>
      <c r="CU102" s="13">
        <f>_xll.BDP($H102,CU$1)</f>
        <v>11.75</v>
      </c>
      <c r="CV102" s="13">
        <f>_xll.BDP($H102,CV$1)</f>
        <v>0.24228836676644505</v>
      </c>
      <c r="CW102" s="13">
        <f>_xll.BDP($H102,CW$1)</f>
        <v>-0.79442276926977839</v>
      </c>
    </row>
    <row r="103" spans="1:103" s="17" customFormat="1" hidden="1" x14ac:dyDescent="0.3">
      <c r="A103" s="17" t="str">
        <f>B103&amp;C103</f>
        <v>3B</v>
      </c>
      <c r="B103" s="17">
        <v>3</v>
      </c>
      <c r="C103" s="17" t="s">
        <v>3000</v>
      </c>
      <c r="D103" s="17">
        <v>1</v>
      </c>
      <c r="E103" s="17">
        <v>1</v>
      </c>
      <c r="F103" s="19">
        <v>0.17</v>
      </c>
      <c r="H103" s="17" t="s">
        <v>241</v>
      </c>
      <c r="I103" s="17">
        <v>1090</v>
      </c>
      <c r="J103" s="17" t="str">
        <f>I103&amp;H103</f>
        <v>1090SHW US Equity</v>
      </c>
      <c r="K103" s="10" t="s">
        <v>908</v>
      </c>
      <c r="L103" s="11">
        <v>0.38973875083034165</v>
      </c>
      <c r="M103" s="11">
        <v>0.38331630045988757</v>
      </c>
      <c r="N103" s="11">
        <v>0.19000188330305018</v>
      </c>
      <c r="O103" s="11">
        <v>0.19470255398671096</v>
      </c>
      <c r="P103" s="12">
        <v>20.866084069716351</v>
      </c>
      <c r="Q103" s="12">
        <v>16.253207366213967</v>
      </c>
      <c r="R103" s="12">
        <v>80.007514046143072</v>
      </c>
      <c r="S103" s="13">
        <v>18.880472294904386</v>
      </c>
      <c r="T103" s="13">
        <v>18.419424892432581</v>
      </c>
      <c r="U103" s="11">
        <v>0.7717308328456195</v>
      </c>
      <c r="V103" s="14">
        <v>3.0130144301219484</v>
      </c>
      <c r="W103" s="11">
        <v>0.15674196347248781</v>
      </c>
      <c r="X103" s="15">
        <v>3.4884568946656189E-2</v>
      </c>
      <c r="Y103" s="14">
        <v>5.9998863165371912</v>
      </c>
      <c r="Z103" s="14">
        <v>6.6503590631175502</v>
      </c>
      <c r="AA103" s="14">
        <v>7828000000</v>
      </c>
      <c r="AB103" s="14">
        <v>15411200000</v>
      </c>
      <c r="AC103" s="14">
        <v>92000000</v>
      </c>
      <c r="AD103" s="16">
        <v>2574800000</v>
      </c>
      <c r="AE103" s="11">
        <v>3.5730930557713224E-2</v>
      </c>
      <c r="AF103" s="16">
        <v>67277.790049409989</v>
      </c>
      <c r="AG103" s="16">
        <v>79409.090049409991</v>
      </c>
      <c r="AH103" s="195">
        <v>19.81067010513172</v>
      </c>
      <c r="AI103" s="195">
        <v>23.34668804557375</v>
      </c>
      <c r="AJ103" s="195">
        <v>2.6053564611605609</v>
      </c>
      <c r="AK103" s="195">
        <v>29.276274668006682</v>
      </c>
      <c r="AL103" s="195">
        <v>18.524709937862113</v>
      </c>
      <c r="AM103" s="17" t="s">
        <v>550</v>
      </c>
      <c r="AN103" s="17" t="s">
        <v>884</v>
      </c>
      <c r="AO103" s="17" t="s">
        <v>909</v>
      </c>
      <c r="AP103" s="17" t="s">
        <v>574</v>
      </c>
      <c r="AQ103" s="11">
        <f>_xll.BDP($H103,$AQ$1, "CUST_TRR_START_DT=20030101","CUST_TRR_END_DT=20230630")*0.01</f>
        <v>0.19420220000000002</v>
      </c>
      <c r="AR103" s="11">
        <f>_xll.BDP($H103,$AQ$1, "CUST_TRR_START_DT=20130101","CUST_TRR_END_DT=20230630")*0.01</f>
        <v>0.1810831</v>
      </c>
      <c r="AS103" s="11">
        <f>_xll.BDP($H103,$AQ$1, "CUST_TRR_START_DT=20180101","CUST_TRR_END_DT=20230630")*0.01</f>
        <v>0.1385575</v>
      </c>
      <c r="AT103" s="17" t="s">
        <v>3716</v>
      </c>
      <c r="AU103" s="17" t="s">
        <v>3021</v>
      </c>
      <c r="AV103" s="17" t="s">
        <v>3716</v>
      </c>
      <c r="AW103" s="195">
        <v>0.92497040717576162</v>
      </c>
      <c r="AX103" s="195">
        <v>0.92497040717576162</v>
      </c>
      <c r="AY103" s="195">
        <v>2.6249806717382462</v>
      </c>
      <c r="AZ103" s="195">
        <v>3.5499510789140079</v>
      </c>
      <c r="BA103" s="195">
        <v>30.07740372434607</v>
      </c>
      <c r="BB103" s="195">
        <v>85.356896631476673</v>
      </c>
      <c r="BC103" s="195">
        <v>115.43430035582274</v>
      </c>
      <c r="BD103" s="195">
        <v>2373.74593314</v>
      </c>
      <c r="BE103" s="195">
        <v>67277.790049409989</v>
      </c>
      <c r="BF103" s="17">
        <v>2512</v>
      </c>
      <c r="BG103" s="17">
        <v>2748.68</v>
      </c>
      <c r="BH103" s="17">
        <v>3043.143</v>
      </c>
      <c r="BI103" s="17">
        <v>2363.4110000000001</v>
      </c>
      <c r="BJ103" s="17">
        <v>2542.7080000000001</v>
      </c>
      <c r="BK103" s="17">
        <v>2981.7150000000001</v>
      </c>
      <c r="BL103" s="15">
        <v>3.7337730596607638E-2</v>
      </c>
      <c r="BM103" s="15">
        <v>4.08556820606224E-2</v>
      </c>
      <c r="BN103" s="15">
        <v>4.523250537458294E-2</v>
      </c>
      <c r="BO103" s="15">
        <v>3.5129141404084019E-2</v>
      </c>
      <c r="BP103" s="15">
        <v>3.7794166516655653E-2</v>
      </c>
      <c r="BQ103" s="15">
        <v>4.431945516953182E-2</v>
      </c>
      <c r="BR103" s="15">
        <f>IF(IF(BN103&gt;BQ103,BN103,BQ103)=0,IF(BM103&gt;BP103,BM103,BP103),IF(BN103&gt;BQ103,BN103,BQ103))</f>
        <v>4.523250537458294E-2</v>
      </c>
      <c r="BS103" s="17">
        <v>1</v>
      </c>
      <c r="BT103" s="17">
        <v>0</v>
      </c>
      <c r="BU103" s="17">
        <v>1</v>
      </c>
      <c r="BV103" s="17">
        <v>0</v>
      </c>
      <c r="BW103" s="17">
        <v>0</v>
      </c>
      <c r="BX103" s="17">
        <v>1</v>
      </c>
      <c r="BY103" s="17">
        <v>0</v>
      </c>
      <c r="BZ103" s="17">
        <v>0</v>
      </c>
      <c r="CA103" s="17">
        <v>0</v>
      </c>
      <c r="CB103" s="17" t="s">
        <v>4364</v>
      </c>
      <c r="CC103" s="17">
        <v>1</v>
      </c>
      <c r="CD103" s="17">
        <v>1</v>
      </c>
      <c r="CE103" s="17">
        <v>1</v>
      </c>
      <c r="CF103" s="17">
        <v>0</v>
      </c>
      <c r="CG103" s="17">
        <v>1</v>
      </c>
      <c r="CH103" s="17">
        <v>1</v>
      </c>
      <c r="CI103" s="11">
        <f>IF(ISNUMBER(L103),L103,M103)</f>
        <v>0.38973875083034165</v>
      </c>
      <c r="CJ103" s="17">
        <f>IF(AND(M103&lt;0,AA103&gt;0),1,0)</f>
        <v>0</v>
      </c>
      <c r="CK103" s="17">
        <f>IF(AND(CJ103=0,CI103&lt;0.1,CI103&gt;0),1,0)</f>
        <v>0</v>
      </c>
      <c r="CL103" s="17">
        <f>IF(AND(CK103=0,CI103&lt;0.2,CI103&gt;0.1),1,0)</f>
        <v>0</v>
      </c>
      <c r="CM103" s="17">
        <f>IF(AND(CL103=0,CI103&lt;0.3,CI103&gt;0.2),1,0)</f>
        <v>0</v>
      </c>
      <c r="CN103" s="17">
        <f>IF(AND(CM103=0,CI103&lt;0.4,CI103&gt;0.3),1,0)</f>
        <v>1</v>
      </c>
      <c r="CO103" s="17">
        <f>IF(AND(CN103=0,CI103&lt;0.5,CI103&gt;0.4),1,0)</f>
        <v>0</v>
      </c>
      <c r="CP103" s="17">
        <f>IF(AND(CJ103=0,CK103=0,CL103=0,CM103=0,CN103=0,CO103=0),1,0)</f>
        <v>0</v>
      </c>
      <c r="CQ103" s="17" t="s">
        <v>4365</v>
      </c>
      <c r="CR103" s="17" t="str">
        <f>_xll.BDP($H103,CR$1)</f>
        <v>John G Morikis</v>
      </c>
      <c r="CS103" s="17" t="str">
        <f>_xll.BDP($H103,CS$1)</f>
        <v>No</v>
      </c>
      <c r="CT103" s="196">
        <f>_xll.BDP($H103,CT$1)</f>
        <v>0.16355599462985992</v>
      </c>
      <c r="CU103" s="13">
        <f>_xll.BDP($H103,CU$1)</f>
        <v>7.75</v>
      </c>
      <c r="CV103" s="13">
        <f>_xll.BDP($H103,CV$1)</f>
        <v>0.34728636282678566</v>
      </c>
      <c r="CW103" s="13">
        <f>_xll.BDP($H103,CW$1)</f>
        <v>0.39722377976118811</v>
      </c>
      <c r="CX103" s="17" t="s">
        <v>4367</v>
      </c>
      <c r="CY103" s="17" t="s">
        <v>4397</v>
      </c>
    </row>
    <row r="104" spans="1:103" s="17" customFormat="1" hidden="1" x14ac:dyDescent="0.3">
      <c r="A104" s="17" t="str">
        <f>B104&amp;C104</f>
        <v>3B</v>
      </c>
      <c r="B104" s="17">
        <v>3</v>
      </c>
      <c r="C104" s="17" t="s">
        <v>3000</v>
      </c>
      <c r="D104" s="17">
        <v>4</v>
      </c>
      <c r="E104" s="17">
        <v>1</v>
      </c>
      <c r="F104" s="19">
        <v>0.16</v>
      </c>
      <c r="G104" s="17" t="s">
        <v>2857</v>
      </c>
      <c r="H104" s="17" t="s">
        <v>1843</v>
      </c>
      <c r="I104" s="17">
        <v>1093</v>
      </c>
      <c r="J104" s="17" t="str">
        <f>I104&amp;H104</f>
        <v>1093CKN LN Equity</v>
      </c>
      <c r="K104" s="10" t="s">
        <v>1844</v>
      </c>
      <c r="L104" s="11">
        <v>-0.10604098546879256</v>
      </c>
      <c r="M104" s="11">
        <v>-1.0314083080040533</v>
      </c>
      <c r="N104" s="11">
        <v>0.49798871196988853</v>
      </c>
      <c r="O104" s="11">
        <v>1.3964334705075434</v>
      </c>
      <c r="P104" s="12">
        <v>23.298832856199077</v>
      </c>
      <c r="Q104" s="12">
        <v>18.439610255947475</v>
      </c>
      <c r="R104" s="12">
        <v>21.905495634309194</v>
      </c>
      <c r="S104" s="13">
        <v>17.648473359386912</v>
      </c>
      <c r="T104" s="13">
        <v>19.807883405101027</v>
      </c>
      <c r="U104" s="11">
        <v>-0.42677527890915529</v>
      </c>
      <c r="V104" s="14">
        <v>-1.9357429718875503</v>
      </c>
      <c r="W104" s="11">
        <v>0.56236233480176212</v>
      </c>
      <c r="X104" s="15" t="e">
        <v>#N/A</v>
      </c>
      <c r="Y104" s="14">
        <v>16.529665097719072</v>
      </c>
      <c r="Z104" s="14">
        <v>23.786042886985758</v>
      </c>
      <c r="AA104" s="14">
        <v>-98699999.99999994</v>
      </c>
      <c r="AB104" s="14">
        <v>72900000.00000006</v>
      </c>
      <c r="AC104" s="14">
        <v>1800000</v>
      </c>
      <c r="AD104" s="16">
        <v>173700000</v>
      </c>
      <c r="AE104" s="11">
        <v>1.0362694300518135E-2</v>
      </c>
      <c r="AF104" s="16">
        <v>852.33679659999996</v>
      </c>
      <c r="AG104" s="16">
        <v>614.83679659999996</v>
      </c>
      <c r="AH104" s="195">
        <v>4.8796571158730151</v>
      </c>
      <c r="AI104" s="195">
        <v>5.7300726616961777</v>
      </c>
      <c r="AJ104" s="195">
        <v>19.4743126982452</v>
      </c>
      <c r="AK104" s="195">
        <v>9.9282806717803282</v>
      </c>
      <c r="AL104" s="195">
        <v>2.1073086419753086</v>
      </c>
      <c r="AM104" s="17" t="s">
        <v>498</v>
      </c>
      <c r="AN104" s="17" t="s">
        <v>516</v>
      </c>
      <c r="AO104" s="17" t="s">
        <v>1845</v>
      </c>
      <c r="AP104" s="17" t="s">
        <v>1552</v>
      </c>
      <c r="AQ104" s="11">
        <f>_xll.BDP($H104,$AQ$1, "CUST_TRR_START_DT=20030101","CUST_TRR_END_DT=20230630")*0.01</f>
        <v>0.1841392</v>
      </c>
      <c r="AR104" s="11">
        <f>_xll.BDP($H104,$AQ$1, "CUST_TRR_START_DT=20130101","CUST_TRR_END_DT=20230630")*0.01</f>
        <v>0.1209863</v>
      </c>
      <c r="AS104" s="11">
        <f>_xll.BDP($H104,$AQ$1, "CUST_TRR_START_DT=20180101","CUST_TRR_END_DT=20230630")*0.01</f>
        <v>3.7636750000000004E-2</v>
      </c>
      <c r="AT104" s="17" t="s">
        <v>3697</v>
      </c>
      <c r="AU104" s="17" t="s">
        <v>3021</v>
      </c>
      <c r="AV104" s="17" t="s">
        <v>3021</v>
      </c>
      <c r="AW104" s="195">
        <v>3.3812949640287768</v>
      </c>
      <c r="AX104" s="195">
        <v>3.3812949640287768</v>
      </c>
      <c r="AY104" s="195">
        <v>-0.3205743431394249</v>
      </c>
      <c r="AZ104" s="195">
        <v>3.0607206208893518</v>
      </c>
      <c r="BA104" s="195">
        <v>36.764083885209708</v>
      </c>
      <c r="BB104" s="195">
        <v>-3.4855350296270444</v>
      </c>
      <c r="BC104" s="195">
        <v>33.278548855582663</v>
      </c>
      <c r="BD104" s="195">
        <v>25.778562300000001</v>
      </c>
      <c r="BE104" s="195">
        <v>614.83679659999996</v>
      </c>
      <c r="BF104" s="17">
        <v>73.433000000000007</v>
      </c>
      <c r="BG104" s="17">
        <v>71.567000000000007</v>
      </c>
      <c r="BH104" s="17">
        <v>71.817000000000007</v>
      </c>
      <c r="BI104" s="17">
        <v>77.344000000000008</v>
      </c>
      <c r="BJ104" s="17">
        <v>61.922000000000004</v>
      </c>
      <c r="BK104" s="17">
        <v>63.222999999999999</v>
      </c>
      <c r="BL104" s="15">
        <v>0.11943494664938538</v>
      </c>
      <c r="BM104" s="15">
        <v>0.11639999491858652</v>
      </c>
      <c r="BN104" s="15">
        <v>0.11680660688680716</v>
      </c>
      <c r="BO104" s="15">
        <v>0.12579598428022909</v>
      </c>
      <c r="BP104" s="15">
        <v>0.10071290518463417</v>
      </c>
      <c r="BQ104" s="15">
        <v>0.10282891386725439</v>
      </c>
      <c r="BR104" s="15">
        <f>IF(IF(BN104&gt;BQ104,BN104,BQ104)=0,IF(BM104&gt;BP104,BM104,BP104),IF(BN104&gt;BQ104,BN104,BQ104))</f>
        <v>0.11680660688680716</v>
      </c>
      <c r="CI104" s="11">
        <f>IF(ISNUMBER(L104),L104,M104)</f>
        <v>-0.10604098546879256</v>
      </c>
      <c r="CJ104" s="17">
        <f>IF(AND(M104&lt;0,AA104&gt;0),1,0)</f>
        <v>0</v>
      </c>
      <c r="CK104" s="17">
        <f>IF(AND(CJ104=0,CI104&lt;0.1,CI104&gt;0),1,0)</f>
        <v>0</v>
      </c>
      <c r="CL104" s="17">
        <f>IF(AND(CK104=0,CI104&lt;0.2,CI104&gt;0.1),1,0)</f>
        <v>0</v>
      </c>
      <c r="CM104" s="17">
        <f>IF(AND(CL104=0,CI104&lt;0.3,CI104&gt;0.2),1,0)</f>
        <v>0</v>
      </c>
      <c r="CN104" s="17">
        <f>IF(AND(CM104=0,CI104&lt;0.4,CI104&gt;0.3),1,0)</f>
        <v>0</v>
      </c>
      <c r="CO104" s="17">
        <f>IF(AND(CN104=0,CI104&lt;0.5,CI104&gt;0.4),1,0)</f>
        <v>0</v>
      </c>
      <c r="CP104" s="17">
        <f>IF(AND(CJ104=0,CK104=0,CL104=0,CM104=0,CN104=0,CO104=0),1,0)</f>
        <v>1</v>
      </c>
      <c r="CR104" s="17" t="str">
        <f>_xll.BDP($H104,CR$1)</f>
        <v>Andi L Case</v>
      </c>
      <c r="CS104" s="17" t="str">
        <f>_xll.BDP($H104,CS$1)</f>
        <v>No</v>
      </c>
      <c r="CT104" s="196">
        <f>_xll.BDP($H104,CT$1)</f>
        <v>0</v>
      </c>
      <c r="CU104" s="13">
        <f>_xll.BDP($H104,CU$1)</f>
        <v>15.5</v>
      </c>
      <c r="CV104" s="13">
        <f>_xll.BDP($H104,CV$1)</f>
        <v>2.3732925413247399</v>
      </c>
      <c r="CW104" s="13">
        <f>_xll.BDP($H104,CW$1)</f>
        <v>0.82724561850813105</v>
      </c>
    </row>
    <row r="105" spans="1:103" s="17" customFormat="1" hidden="1" x14ac:dyDescent="0.3">
      <c r="A105" s="17" t="str">
        <f>B105&amp;C105</f>
        <v>3B</v>
      </c>
      <c r="B105" s="17">
        <v>3</v>
      </c>
      <c r="C105" s="17" t="s">
        <v>3000</v>
      </c>
      <c r="D105" s="17">
        <v>11</v>
      </c>
      <c r="E105" s="17">
        <v>4</v>
      </c>
      <c r="F105" s="19">
        <v>0.22</v>
      </c>
      <c r="G105" s="17" t="s">
        <v>2315</v>
      </c>
      <c r="H105" s="17" t="s">
        <v>370</v>
      </c>
      <c r="I105" s="17">
        <v>1116</v>
      </c>
      <c r="J105" s="17" t="str">
        <f>I105&amp;H105</f>
        <v>1116CMG US Equity</v>
      </c>
      <c r="K105" s="10" t="s">
        <v>1058</v>
      </c>
      <c r="L105" s="11">
        <v>0.21778911064394099</v>
      </c>
      <c r="M105" s="11">
        <v>0.23163597418332221</v>
      </c>
      <c r="N105" s="11">
        <v>0.21460387350908627</v>
      </c>
      <c r="O105" s="11">
        <v>0.23065874891376395</v>
      </c>
      <c r="P105" s="12">
        <v>22.423629494620403</v>
      </c>
      <c r="Q105" s="12">
        <v>17.018962406261167</v>
      </c>
      <c r="R105" s="12">
        <v>45.286720306599051</v>
      </c>
      <c r="S105" s="13">
        <v>17.261510144937944</v>
      </c>
      <c r="T105" s="13">
        <v>21.749434719546311</v>
      </c>
      <c r="U105" s="11">
        <v>0.33623070777808001</v>
      </c>
      <c r="V105" s="14">
        <v>1.4612230953194401</v>
      </c>
      <c r="W105" s="11">
        <v>0.36635681075044008</v>
      </c>
      <c r="X105" s="15" t="e">
        <v>#N/A</v>
      </c>
      <c r="Y105" s="14">
        <v>14.920475673108237</v>
      </c>
      <c r="Z105" s="14">
        <v>45.931060592345304</v>
      </c>
      <c r="AA105" s="14">
        <v>5178358000</v>
      </c>
      <c r="AB105" s="14">
        <v>5200297000</v>
      </c>
      <c r="AC105" s="14">
        <v>96565000</v>
      </c>
      <c r="AD105" s="16">
        <v>1791037000</v>
      </c>
      <c r="AE105" s="11">
        <v>5.3915692417297913E-2</v>
      </c>
      <c r="AF105" s="16">
        <v>52761.309862499998</v>
      </c>
      <c r="AG105" s="16">
        <v>55293.293862499995</v>
      </c>
      <c r="AH105" s="195">
        <v>30.849469727866868</v>
      </c>
      <c r="AI105" s="195">
        <v>37.070432886668712</v>
      </c>
      <c r="AJ105" s="195">
        <v>2.3648819983995701</v>
      </c>
      <c r="AK105" s="195">
        <v>45.63405458682378</v>
      </c>
      <c r="AL105" s="195">
        <v>19.074638420231267</v>
      </c>
      <c r="AM105" s="17" t="s">
        <v>533</v>
      </c>
      <c r="AN105" s="17" t="s">
        <v>534</v>
      </c>
      <c r="AO105" s="17" t="s">
        <v>535</v>
      </c>
      <c r="AP105" s="17" t="s">
        <v>574</v>
      </c>
      <c r="AQ105" s="11" t="e">
        <f>_xll.BDP($H105,$AQ$1, "CUST_TRR_START_DT=20030101","CUST_TRR_END_DT=20230630")*0.01</f>
        <v>#VALUE!</v>
      </c>
      <c r="AR105" s="11">
        <f>_xll.BDP($H105,$AQ$1, "CUST_TRR_START_DT=20130101","CUST_TRR_END_DT=20230630")*0.01</f>
        <v>0.20672679999999999</v>
      </c>
      <c r="AS105" s="11">
        <f>_xll.BDP($H105,$AQ$1, "CUST_TRR_START_DT=20180101","CUST_TRR_END_DT=20230630")*0.01</f>
        <v>0.43935160000000006</v>
      </c>
      <c r="AT105" s="17" t="s">
        <v>3101</v>
      </c>
      <c r="AU105" s="17" t="s">
        <v>3101</v>
      </c>
      <c r="AV105" s="17" t="s">
        <v>3101</v>
      </c>
      <c r="AW105" s="195" t="s">
        <v>3021</v>
      </c>
      <c r="AX105" s="195">
        <v>0</v>
      </c>
      <c r="AY105" s="195">
        <v>1.567292625135781</v>
      </c>
      <c r="AZ105" s="195">
        <v>1.567292625135781</v>
      </c>
      <c r="BA105" s="195">
        <v>0</v>
      </c>
      <c r="BB105" s="195">
        <v>88.824591757851792</v>
      </c>
      <c r="BC105" s="195">
        <v>88.824591757851792</v>
      </c>
      <c r="BD105" s="195">
        <v>826.9241184</v>
      </c>
      <c r="BE105" s="195">
        <v>52761.309862499998</v>
      </c>
      <c r="BF105" s="17">
        <v>1201.6000000000001</v>
      </c>
      <c r="BG105" s="17">
        <v>1444.1290000000001</v>
      </c>
      <c r="BH105" s="17">
        <v>1721.8820000000001</v>
      </c>
      <c r="BI105" s="17">
        <v>1223.3869999999999</v>
      </c>
      <c r="BJ105" s="17">
        <v>1341.117</v>
      </c>
      <c r="BK105" s="17">
        <v>1485.1859999999999</v>
      </c>
      <c r="BL105" s="15">
        <v>2.2774264003897201E-2</v>
      </c>
      <c r="BM105" s="15">
        <v>2.7370984605263035E-2</v>
      </c>
      <c r="BN105" s="15">
        <v>3.2635315622135917E-2</v>
      </c>
      <c r="BO105" s="15">
        <v>2.3187199165226182E-2</v>
      </c>
      <c r="BP105" s="15">
        <v>2.5418569089642643E-2</v>
      </c>
      <c r="BQ105" s="15">
        <v>2.8149149516388201E-2</v>
      </c>
      <c r="BR105" s="15">
        <f>IF(IF(BN105&gt;BQ105,BN105,BQ105)=0,IF(BM105&gt;BP105,BM105,BP105),IF(BN105&gt;BQ105,BN105,BQ105))</f>
        <v>3.2635315622135917E-2</v>
      </c>
      <c r="CI105" s="11">
        <f>IF(ISNUMBER(L105),L105,M105)</f>
        <v>0.21778911064394099</v>
      </c>
      <c r="CJ105" s="17">
        <f>IF(AND(M105&lt;0,AA105&gt;0),1,0)</f>
        <v>0</v>
      </c>
      <c r="CK105" s="17">
        <f>IF(AND(CJ105=0,CI105&lt;0.1,CI105&gt;0),1,0)</f>
        <v>0</v>
      </c>
      <c r="CL105" s="17">
        <f>IF(AND(CK105=0,CI105&lt;0.2,CI105&gt;0.1),1,0)</f>
        <v>0</v>
      </c>
      <c r="CM105" s="17">
        <f>IF(AND(CL105=0,CI105&lt;0.3,CI105&gt;0.2),1,0)</f>
        <v>1</v>
      </c>
      <c r="CN105" s="17">
        <f>IF(AND(CM105=0,CI105&lt;0.4,CI105&gt;0.3),1,0)</f>
        <v>0</v>
      </c>
      <c r="CO105" s="17">
        <f>IF(AND(CN105=0,CI105&lt;0.5,CI105&gt;0.4),1,0)</f>
        <v>0</v>
      </c>
      <c r="CP105" s="17">
        <f>IF(AND(CJ105=0,CK105=0,CL105=0,CM105=0,CN105=0,CO105=0),1,0)</f>
        <v>0</v>
      </c>
      <c r="CR105" s="17" t="str">
        <f>_xll.BDP($H105,CR$1)</f>
        <v>Brian R Niccol</v>
      </c>
      <c r="CS105" s="17" t="str">
        <f>_xll.BDP($H105,CS$1)</f>
        <v>No</v>
      </c>
      <c r="CT105" s="196">
        <f>_xll.BDP($H105,CT$1)</f>
        <v>8.4627397358417511E-2</v>
      </c>
      <c r="CU105" s="13">
        <f>_xll.BDP($H105,CU$1)</f>
        <v>5.5833301544189453</v>
      </c>
      <c r="CV105" s="13">
        <f>_xll.BDP($H105,CV$1)</f>
        <v>0.64842514447608912</v>
      </c>
      <c r="CW105" s="13">
        <f>_xll.BDP($H105,CW$1)</f>
        <v>-6.3188985656005991</v>
      </c>
    </row>
    <row r="106" spans="1:103" s="17" customFormat="1" hidden="1" x14ac:dyDescent="0.3">
      <c r="A106" s="17" t="str">
        <f>B106&amp;C106</f>
        <v>3B</v>
      </c>
      <c r="B106" s="17">
        <v>3</v>
      </c>
      <c r="C106" s="17" t="s">
        <v>3000</v>
      </c>
      <c r="D106" s="17">
        <v>12</v>
      </c>
      <c r="E106" s="17">
        <v>2</v>
      </c>
      <c r="F106" s="19">
        <v>0.14000000000000001</v>
      </c>
      <c r="H106" s="17" t="s">
        <v>215</v>
      </c>
      <c r="I106" s="17">
        <v>1117</v>
      </c>
      <c r="J106" s="17" t="str">
        <f>I106&amp;H106</f>
        <v>1117LOW US Equity</v>
      </c>
      <c r="K106" s="10" t="s">
        <v>873</v>
      </c>
      <c r="L106" s="11">
        <v>0.43549779379730741</v>
      </c>
      <c r="M106" s="11">
        <v>0.58524219938240307</v>
      </c>
      <c r="N106" s="11">
        <v>0.42942302876555327</v>
      </c>
      <c r="O106" s="11">
        <v>0.57697201017811706</v>
      </c>
      <c r="P106" s="12">
        <v>38.269628704173662</v>
      </c>
      <c r="Q106" s="12">
        <v>27.227973618366757</v>
      </c>
      <c r="R106" s="12" t="e">
        <v>#N/A</v>
      </c>
      <c r="S106" s="13">
        <v>13.619683313463488</v>
      </c>
      <c r="T106" s="13">
        <v>15.880031733275636</v>
      </c>
      <c r="U106" s="11">
        <v>0.83030988464148381</v>
      </c>
      <c r="V106" s="14">
        <v>3.132883843987369</v>
      </c>
      <c r="W106" s="11">
        <v>-0.33090002470744145</v>
      </c>
      <c r="X106" s="15">
        <v>3.4281348580441642E-2</v>
      </c>
      <c r="Y106" s="14">
        <v>6.0074168994305905</v>
      </c>
      <c r="Z106" s="14">
        <v>16.329699614172188</v>
      </c>
      <c r="AA106" s="14">
        <v>21697000000</v>
      </c>
      <c r="AB106" s="14">
        <v>22008000000</v>
      </c>
      <c r="AC106" s="14">
        <v>226000000</v>
      </c>
      <c r="AD106" s="16">
        <v>8545000000</v>
      </c>
      <c r="AE106" s="11">
        <v>2.6448215330602692E-2</v>
      </c>
      <c r="AF106" s="16">
        <v>126976.89048438001</v>
      </c>
      <c r="AG106" s="16">
        <v>163684.89048438001</v>
      </c>
      <c r="AH106" s="195">
        <v>11.543363221747532</v>
      </c>
      <c r="AI106" s="195">
        <v>13.345690214788423</v>
      </c>
      <c r="AJ106" s="195">
        <v>5.0723361560792828</v>
      </c>
      <c r="AK106" s="195">
        <v>16.083118498667812</v>
      </c>
      <c r="AL106" s="195" t="s">
        <v>3021</v>
      </c>
      <c r="AM106" s="17" t="s">
        <v>533</v>
      </c>
      <c r="AN106" s="17" t="s">
        <v>534</v>
      </c>
      <c r="AO106" s="17" t="s">
        <v>783</v>
      </c>
      <c r="AP106" s="17" t="s">
        <v>574</v>
      </c>
      <c r="AQ106" s="11">
        <f>_xll.BDP($H106,$AQ$1, "CUST_TRR_START_DT=20030101","CUST_TRR_END_DT=20230630")*0.01</f>
        <v>0.14552380000000001</v>
      </c>
      <c r="AR106" s="11">
        <f>_xll.BDP($H106,$AQ$1, "CUST_TRR_START_DT=20130101","CUST_TRR_END_DT=20230630")*0.01</f>
        <v>0.21347960000000002</v>
      </c>
      <c r="AS106" s="11">
        <f>_xll.BDP($H106,$AQ$1, "CUST_TRR_START_DT=20180101","CUST_TRR_END_DT=20230630")*0.01</f>
        <v>0.19640750000000001</v>
      </c>
      <c r="AT106" s="17" t="s">
        <v>3721</v>
      </c>
      <c r="AU106" s="17" t="s">
        <v>3102</v>
      </c>
      <c r="AV106" s="17" t="s">
        <v>3721</v>
      </c>
      <c r="AW106" s="195">
        <v>2.0000000433488325</v>
      </c>
      <c r="AX106" s="195">
        <v>2.0000000433488325</v>
      </c>
      <c r="AY106" s="195">
        <v>11.335766669053781</v>
      </c>
      <c r="AZ106" s="195">
        <v>13.335766712402613</v>
      </c>
      <c r="BA106" s="195">
        <v>29.281116529582125</v>
      </c>
      <c r="BB106" s="195">
        <v>165.96194879723004</v>
      </c>
      <c r="BC106" s="195">
        <v>195.24306532681217</v>
      </c>
      <c r="BD106" s="195">
        <v>16443</v>
      </c>
      <c r="BE106" s="195">
        <v>126976.89048438001</v>
      </c>
      <c r="BF106" s="17">
        <v>7860.1030000000001</v>
      </c>
      <c r="BG106" s="17">
        <v>8062.4480000000003</v>
      </c>
      <c r="BH106" s="17">
        <v>8573.15</v>
      </c>
      <c r="BI106" s="17">
        <v>8990.1170000000002</v>
      </c>
      <c r="BJ106" s="17">
        <v>8139.5479999999998</v>
      </c>
      <c r="BK106" s="17">
        <v>9322.0930000000008</v>
      </c>
      <c r="BL106" s="15">
        <v>6.1901838752043671E-2</v>
      </c>
      <c r="BM106" s="15">
        <v>6.3495396439809629E-2</v>
      </c>
      <c r="BN106" s="15">
        <v>6.751740389370002E-2</v>
      </c>
      <c r="BO106" s="15">
        <v>7.0801206154169558E-2</v>
      </c>
      <c r="BP106" s="15">
        <v>6.4102593542415348E-2</v>
      </c>
      <c r="BQ106" s="15">
        <v>7.341566614553971E-2</v>
      </c>
      <c r="BR106" s="15">
        <f>IF(IF(BN106&gt;BQ106,BN106,BQ106)=0,IF(BM106&gt;BP106,BM106,BP106),IF(BN106&gt;BQ106,BN106,BQ106))</f>
        <v>7.341566614553971E-2</v>
      </c>
      <c r="CI106" s="11">
        <f>IF(ISNUMBER(L106),L106,M106)</f>
        <v>0.43549779379730741</v>
      </c>
      <c r="CJ106" s="17">
        <f>IF(AND(M106&lt;0,AA106&gt;0),1,0)</f>
        <v>0</v>
      </c>
      <c r="CK106" s="17">
        <f>IF(AND(CJ106=0,CI106&lt;0.1,CI106&gt;0),1,0)</f>
        <v>0</v>
      </c>
      <c r="CL106" s="17">
        <f>IF(AND(CK106=0,CI106&lt;0.2,CI106&gt;0.1),1,0)</f>
        <v>0</v>
      </c>
      <c r="CM106" s="17">
        <f>IF(AND(CL106=0,CI106&lt;0.3,CI106&gt;0.2),1,0)</f>
        <v>0</v>
      </c>
      <c r="CN106" s="17">
        <f>IF(AND(CM106=0,CI106&lt;0.4,CI106&gt;0.3),1,0)</f>
        <v>0</v>
      </c>
      <c r="CO106" s="17">
        <f>IF(AND(CN106=0,CI106&lt;0.5,CI106&gt;0.4),1,0)</f>
        <v>1</v>
      </c>
      <c r="CP106" s="17">
        <f>IF(AND(CJ106=0,CK106=0,CL106=0,CM106=0,CN106=0,CO106=0),1,0)</f>
        <v>0</v>
      </c>
      <c r="CR106" s="17" t="str">
        <f>_xll.BDP($H106,CR$1)</f>
        <v>Marvin Ralph Ellison</v>
      </c>
      <c r="CS106" s="17" t="str">
        <f>_xll.BDP($H106,CS$1)</f>
        <v>No</v>
      </c>
      <c r="CT106" s="196">
        <f>_xll.BDP($H106,CT$1)</f>
        <v>0</v>
      </c>
      <c r="CU106" s="13">
        <f>_xll.BDP($H106,CU$1)</f>
        <v>5.25</v>
      </c>
      <c r="CV106" s="13">
        <f>_xll.BDP($H106,CV$1)</f>
        <v>8.816366288740965E-2</v>
      </c>
      <c r="CW106" s="13">
        <f>_xll.BDP($H106,CW$1)</f>
        <v>39.870258710031138</v>
      </c>
    </row>
    <row r="107" spans="1:103" s="17" customFormat="1" hidden="1" x14ac:dyDescent="0.3">
      <c r="A107" s="17" t="str">
        <f>B107&amp;C107</f>
        <v>3B</v>
      </c>
      <c r="B107" s="17">
        <v>3</v>
      </c>
      <c r="C107" s="17" t="s">
        <v>3000</v>
      </c>
      <c r="D107" s="17">
        <v>13</v>
      </c>
      <c r="E107" s="17">
        <v>1</v>
      </c>
      <c r="F107" s="19">
        <v>0.14000000000000001</v>
      </c>
      <c r="H107" s="17" t="s">
        <v>139</v>
      </c>
      <c r="I107" s="17">
        <v>1118</v>
      </c>
      <c r="J107" s="17" t="str">
        <f>I107&amp;H107</f>
        <v>1118HD US Equity</v>
      </c>
      <c r="K107" s="10" t="s">
        <v>782</v>
      </c>
      <c r="L107" s="11">
        <v>0.60524987958700616</v>
      </c>
      <c r="M107" s="11">
        <v>0.57612941881366087</v>
      </c>
      <c r="N107" s="11">
        <v>0.52376050889892256</v>
      </c>
      <c r="O107" s="11">
        <v>0.48890561125912668</v>
      </c>
      <c r="P107" s="12">
        <v>46.133053010962605</v>
      </c>
      <c r="Q107" s="12">
        <v>35.064749240387513</v>
      </c>
      <c r="R107" s="12">
        <v>2065.2671755725191</v>
      </c>
      <c r="S107" s="13">
        <v>17.185839571444291</v>
      </c>
      <c r="T107" s="13">
        <v>17.90499545751987</v>
      </c>
      <c r="U107" s="11">
        <v>0.67923402645402553</v>
      </c>
      <c r="V107" s="14">
        <v>1.7864140834290088</v>
      </c>
      <c r="W107" s="11">
        <v>1.7476795789859532E-2</v>
      </c>
      <c r="X107" s="15">
        <v>3.6510213565554728E-2</v>
      </c>
      <c r="Y107" s="14">
        <v>8.4422581422060574</v>
      </c>
      <c r="Z107" s="14">
        <v>13.526363936272423</v>
      </c>
      <c r="AA107" s="14">
        <v>41725000000</v>
      </c>
      <c r="AB107" s="14">
        <v>49169000000</v>
      </c>
      <c r="AC107" s="14">
        <v>385000000</v>
      </c>
      <c r="AD107" s="16">
        <v>19638000000</v>
      </c>
      <c r="AE107" s="11">
        <v>1.9604847744169467E-2</v>
      </c>
      <c r="AF107" s="16">
        <v>321421.20661479997</v>
      </c>
      <c r="AG107" s="16">
        <v>368100.20661479997</v>
      </c>
      <c r="AH107" s="195">
        <v>14.087263934741674</v>
      </c>
      <c r="AI107" s="195">
        <v>15.97657146765625</v>
      </c>
      <c r="AJ107" s="195">
        <v>5.0178100530687342</v>
      </c>
      <c r="AK107" s="195">
        <v>20.074952773047123</v>
      </c>
      <c r="AL107" s="195">
        <v>240.98980815758864</v>
      </c>
      <c r="AM107" s="17" t="s">
        <v>533</v>
      </c>
      <c r="AN107" s="17" t="s">
        <v>534</v>
      </c>
      <c r="AO107" s="17" t="s">
        <v>783</v>
      </c>
      <c r="AP107" s="17" t="s">
        <v>574</v>
      </c>
      <c r="AQ107" s="11">
        <f>_xll.BDP($H107,$AQ$1, "CUST_TRR_START_DT=20030101","CUST_TRR_END_DT=20230630")*0.01</f>
        <v>0.15883940000000002</v>
      </c>
      <c r="AR107" s="11">
        <f>_xll.BDP($H107,$AQ$1, "CUST_TRR_START_DT=20130101","CUST_TRR_END_DT=20230630")*0.01</f>
        <v>0.19298770000000001</v>
      </c>
      <c r="AS107" s="11">
        <f>_xll.BDP($H107,$AQ$1, "CUST_TRR_START_DT=20180101","CUST_TRR_END_DT=20230630")*0.01</f>
        <v>0.1207555</v>
      </c>
      <c r="AT107" s="17" t="s">
        <v>3697</v>
      </c>
      <c r="AU107" s="17" t="s">
        <v>3103</v>
      </c>
      <c r="AV107" s="17" t="s">
        <v>3103</v>
      </c>
      <c r="AW107" s="195">
        <v>2.6016866326447099</v>
      </c>
      <c r="AX107" s="195">
        <v>2.6016866326447099</v>
      </c>
      <c r="AY107" s="195">
        <v>2.133065651288192</v>
      </c>
      <c r="AZ107" s="195">
        <v>4.7347522839329024</v>
      </c>
      <c r="BA107" s="195">
        <v>45.408944752996199</v>
      </c>
      <c r="BB107" s="195">
        <v>37.229795125401928</v>
      </c>
      <c r="BC107" s="195">
        <v>82.638739878398127</v>
      </c>
      <c r="BD107" s="195">
        <v>14135.356456199999</v>
      </c>
      <c r="BE107" s="195">
        <v>321421.20661479997</v>
      </c>
      <c r="BF107" s="17">
        <v>15295.556</v>
      </c>
      <c r="BG107" s="17">
        <v>15881.528</v>
      </c>
      <c r="BH107" s="17">
        <v>16485.8</v>
      </c>
      <c r="BI107" s="17">
        <v>16297.034</v>
      </c>
      <c r="BJ107" s="17">
        <v>16438.004000000001</v>
      </c>
      <c r="BK107" s="17">
        <v>16807.538</v>
      </c>
      <c r="BL107" s="15">
        <v>4.7587264577506908E-2</v>
      </c>
      <c r="BM107" s="15">
        <v>4.9410330348964374E-2</v>
      </c>
      <c r="BN107" s="15">
        <v>5.1290330758284521E-2</v>
      </c>
      <c r="BO107" s="15">
        <v>5.0703045301957357E-2</v>
      </c>
      <c r="BP107" s="15">
        <v>5.1141628684443829E-2</v>
      </c>
      <c r="BQ107" s="15">
        <v>5.2291316360288005E-2</v>
      </c>
      <c r="BR107" s="15">
        <f>IF(IF(BN107&gt;BQ107,BN107,BQ107)=0,IF(BM107&gt;BP107,BM107,BP107),IF(BN107&gt;BQ107,BN107,BQ107))</f>
        <v>5.2291316360288005E-2</v>
      </c>
      <c r="CI107" s="11">
        <f>IF(ISNUMBER(L107),L107,M107)</f>
        <v>0.60524987958700616</v>
      </c>
      <c r="CJ107" s="17">
        <f>IF(AND(M107&lt;0,AA107&gt;0),1,0)</f>
        <v>0</v>
      </c>
      <c r="CK107" s="17">
        <f>IF(AND(CJ107=0,CI107&lt;0.1,CI107&gt;0),1,0)</f>
        <v>0</v>
      </c>
      <c r="CL107" s="17">
        <f>IF(AND(CK107=0,CI107&lt;0.2,CI107&gt;0.1),1,0)</f>
        <v>0</v>
      </c>
      <c r="CM107" s="17">
        <f>IF(AND(CL107=0,CI107&lt;0.3,CI107&gt;0.2),1,0)</f>
        <v>0</v>
      </c>
      <c r="CN107" s="17">
        <f>IF(AND(CM107=0,CI107&lt;0.4,CI107&gt;0.3),1,0)</f>
        <v>0</v>
      </c>
      <c r="CO107" s="17">
        <f>IF(AND(CN107=0,CI107&lt;0.5,CI107&gt;0.4),1,0)</f>
        <v>0</v>
      </c>
      <c r="CP107" s="17">
        <f>IF(AND(CJ107=0,CK107=0,CL107=0,CM107=0,CN107=0,CO107=0),1,0)</f>
        <v>1</v>
      </c>
      <c r="CR107" s="17" t="str">
        <f>_xll.BDP($H107,CR$1)</f>
        <v>Edward P Decker "Ted"</v>
      </c>
      <c r="CS107" s="17" t="str">
        <f>_xll.BDP($H107,CS$1)</f>
        <v>No</v>
      </c>
      <c r="CT107" s="196">
        <f>_xll.BDP($H107,CT$1)</f>
        <v>0</v>
      </c>
      <c r="CU107" s="13">
        <f>_xll.BDP($H107,CU$1)</f>
        <v>1.5833300352096558</v>
      </c>
      <c r="CV107" s="13">
        <f>_xll.BDP($H107,CV$1)</f>
        <v>7.4879072921187201E-2</v>
      </c>
      <c r="CW107" s="13">
        <f>_xll.BDP($H107,CW$1)</f>
        <v>2.6350914405662977</v>
      </c>
    </row>
    <row r="108" spans="1:103" s="17" customFormat="1" hidden="1" x14ac:dyDescent="0.3">
      <c r="A108" s="17" t="str">
        <f>B108&amp;C108</f>
        <v>3C</v>
      </c>
      <c r="B108" s="17">
        <v>3</v>
      </c>
      <c r="C108" s="17" t="s">
        <v>2998</v>
      </c>
      <c r="D108" s="17">
        <v>5</v>
      </c>
      <c r="E108" s="17">
        <v>1</v>
      </c>
      <c r="F108" s="19">
        <v>0.17</v>
      </c>
      <c r="H108" s="17" t="s">
        <v>465</v>
      </c>
      <c r="I108" s="17">
        <v>1059</v>
      </c>
      <c r="J108" s="17" t="str">
        <f>I108&amp;H108</f>
        <v>1059CNR CN Equity</v>
      </c>
      <c r="K108" s="10" t="s">
        <v>515</v>
      </c>
      <c r="L108" s="11">
        <v>0.17444497163039041</v>
      </c>
      <c r="M108" s="11">
        <v>0.18605786177164393</v>
      </c>
      <c r="N108" s="11">
        <v>0.17415452486328187</v>
      </c>
      <c r="O108" s="11">
        <v>0.18570539362940111</v>
      </c>
      <c r="P108" s="12">
        <v>15.066735929267336</v>
      </c>
      <c r="Q108" s="12">
        <v>10.358877631100997</v>
      </c>
      <c r="R108" s="12">
        <v>24.972711309382564</v>
      </c>
      <c r="S108" s="13">
        <v>50.030528578298721</v>
      </c>
      <c r="T108" s="13">
        <v>51.049278073303327</v>
      </c>
      <c r="U108" s="11">
        <v>0.33084675038381295</v>
      </c>
      <c r="V108" s="14">
        <v>1.8909888626392171</v>
      </c>
      <c r="W108" s="11">
        <v>0.40093560814529444</v>
      </c>
      <c r="X108" s="15">
        <v>3.6430712474060413E-2</v>
      </c>
      <c r="Y108" s="14">
        <v>5.7600241841729725</v>
      </c>
      <c r="Z108" s="14">
        <v>0.75964730854043427</v>
      </c>
      <c r="AA108" s="14">
        <v>36881000000</v>
      </c>
      <c r="AB108" s="14">
        <v>36951000000</v>
      </c>
      <c r="AC108" s="14">
        <v>68000000</v>
      </c>
      <c r="AD108" s="16">
        <v>7424000000</v>
      </c>
      <c r="AE108" s="11">
        <v>9.1594827586206889E-3</v>
      </c>
      <c r="AF108" s="16">
        <v>103377.83371635999</v>
      </c>
      <c r="AG108" s="16">
        <v>120186.83371635999</v>
      </c>
      <c r="AH108" s="195">
        <v>13.520849782468218</v>
      </c>
      <c r="AI108" s="195">
        <v>16.913430019189416</v>
      </c>
      <c r="AJ108" s="195">
        <v>4.1750167372699796</v>
      </c>
      <c r="AK108" s="195">
        <v>20.16389189853253</v>
      </c>
      <c r="AL108" s="195">
        <v>5.0761396884049876</v>
      </c>
      <c r="AM108" s="17" t="s">
        <v>498</v>
      </c>
      <c r="AN108" s="17" t="s">
        <v>516</v>
      </c>
      <c r="AO108" s="17" t="s">
        <v>517</v>
      </c>
      <c r="AP108" s="17" t="s">
        <v>496</v>
      </c>
      <c r="AQ108" s="11">
        <f>_xll.BDP($H108,$AQ$1, "CUST_TRR_START_DT=20030101","CUST_TRR_END_DT=20230630")*0.01</f>
        <v>0.1592913</v>
      </c>
      <c r="AR108" s="11">
        <f>_xll.BDP($H108,$AQ$1, "CUST_TRR_START_DT=20130101","CUST_TRR_END_DT=20230630")*0.01</f>
        <v>0.1478631</v>
      </c>
      <c r="AS108" s="11">
        <f>_xll.BDP($H108,$AQ$1, "CUST_TRR_START_DT=20180101","CUST_TRR_END_DT=20230630")*0.01</f>
        <v>0.1023995</v>
      </c>
      <c r="AT108" s="17" t="s">
        <v>3697</v>
      </c>
      <c r="AU108" s="17" t="s">
        <v>3021</v>
      </c>
      <c r="AV108" s="17" t="s">
        <v>3021</v>
      </c>
      <c r="AW108" s="195">
        <v>2.0066040677106227</v>
      </c>
      <c r="AX108" s="195">
        <v>2.0066040677106227</v>
      </c>
      <c r="AY108" s="195">
        <v>4.6374892135049821</v>
      </c>
      <c r="AZ108" s="195">
        <v>6.6440932812156053</v>
      </c>
      <c r="BA108" s="195">
        <v>39.257501744591764</v>
      </c>
      <c r="BB108" s="195">
        <v>90.728531761330061</v>
      </c>
      <c r="BC108" s="195">
        <v>129.98603350592182</v>
      </c>
      <c r="BD108" s="195">
        <v>6659.152</v>
      </c>
      <c r="BE108" s="195">
        <v>103377.83371635999</v>
      </c>
      <c r="BF108" s="17">
        <v>4866.4480000000003</v>
      </c>
      <c r="BG108" s="17">
        <v>5284.3</v>
      </c>
      <c r="BH108" s="17">
        <v>5738</v>
      </c>
      <c r="BI108" s="17">
        <v>3903.752</v>
      </c>
      <c r="BJ108" s="17">
        <v>4173.4130000000005</v>
      </c>
      <c r="BK108" s="17">
        <v>4570.5749999999998</v>
      </c>
      <c r="BL108" s="15">
        <v>4.7074385533674261E-2</v>
      </c>
      <c r="BM108" s="15">
        <v>5.1116373888222967E-2</v>
      </c>
      <c r="BN108" s="15">
        <v>5.5505129037076509E-2</v>
      </c>
      <c r="BO108" s="15">
        <v>3.7761983006055329E-2</v>
      </c>
      <c r="BP108" s="15">
        <v>4.0370482239458452E-2</v>
      </c>
      <c r="BQ108" s="15">
        <v>4.4212330977454854E-2</v>
      </c>
      <c r="BR108" s="15">
        <f>IF(IF(BN108&gt;BQ108,BN108,BQ108)=0,IF(BM108&gt;BP108,BM108,BP108),IF(BN108&gt;BQ108,BN108,BQ108))</f>
        <v>5.5505129037076509E-2</v>
      </c>
      <c r="CI108" s="11">
        <f>IF(ISNUMBER(L108),L108,M108)</f>
        <v>0.17444497163039041</v>
      </c>
      <c r="CJ108" s="17">
        <f>IF(AND(M108&lt;0,AA108&gt;0),1,0)</f>
        <v>0</v>
      </c>
      <c r="CK108" s="17">
        <f>IF(AND(CJ108=0,CI108&lt;0.1,CI108&gt;0),1,0)</f>
        <v>0</v>
      </c>
      <c r="CL108" s="17">
        <f>IF(AND(CK108=0,CI108&lt;0.2,CI108&gt;0.1),1,0)</f>
        <v>1</v>
      </c>
      <c r="CM108" s="17">
        <f>IF(AND(CL108=0,CI108&lt;0.3,CI108&gt;0.2),1,0)</f>
        <v>0</v>
      </c>
      <c r="CN108" s="17">
        <f>IF(AND(CM108=0,CI108&lt;0.4,CI108&gt;0.3),1,0)</f>
        <v>0</v>
      </c>
      <c r="CO108" s="17">
        <f>IF(AND(CN108=0,CI108&lt;0.5,CI108&gt;0.4),1,0)</f>
        <v>0</v>
      </c>
      <c r="CP108" s="17">
        <f>IF(AND(CJ108=0,CK108=0,CL108=0,CM108=0,CN108=0,CO108=0),1,0)</f>
        <v>0</v>
      </c>
      <c r="CR108" s="17" t="str">
        <f>_xll.BDP($H108,CR$1)</f>
        <v>Tracy A Robinson</v>
      </c>
      <c r="CS108" s="17" t="str">
        <f>_xll.BDP($H108,CS$1)</f>
        <v>No</v>
      </c>
      <c r="CT108" s="196">
        <f>_xll.BDP($H108,CT$1)</f>
        <v>0</v>
      </c>
      <c r="CU108" s="13">
        <f>_xll.BDP($H108,CU$1)</f>
        <v>1.6666699647903442</v>
      </c>
      <c r="CV108" s="13">
        <f>_xll.BDP($H108,CV$1)</f>
        <v>0.16518303128978784</v>
      </c>
      <c r="CW108" s="13">
        <f>_xll.BDP($H108,CW$1)</f>
        <v>-0.24259831349553165</v>
      </c>
    </row>
    <row r="109" spans="1:103" s="17" customFormat="1" hidden="1" x14ac:dyDescent="0.3">
      <c r="A109" s="17" t="str">
        <f>B109&amp;C109</f>
        <v>3C</v>
      </c>
      <c r="B109" s="17">
        <v>3</v>
      </c>
      <c r="C109" s="17" t="s">
        <v>2998</v>
      </c>
      <c r="D109" s="17">
        <v>6</v>
      </c>
      <c r="E109" s="17">
        <v>2</v>
      </c>
      <c r="F109" s="19">
        <v>0.16</v>
      </c>
      <c r="H109" s="17" t="s">
        <v>486</v>
      </c>
      <c r="I109" s="17">
        <v>1065</v>
      </c>
      <c r="J109" s="17" t="str">
        <f>I109&amp;H109</f>
        <v>1065CP CN Equity</v>
      </c>
      <c r="K109" s="10" t="s">
        <v>563</v>
      </c>
      <c r="L109" s="11">
        <v>0.14862667953605116</v>
      </c>
      <c r="M109" s="11">
        <v>8.7619802799420804E-2</v>
      </c>
      <c r="N109" s="11">
        <v>0.14672737979290743</v>
      </c>
      <c r="O109" s="11">
        <v>8.7103297004592503E-2</v>
      </c>
      <c r="P109" s="12">
        <v>6.5712326658550575</v>
      </c>
      <c r="Q109" s="12">
        <v>13.481032142507313</v>
      </c>
      <c r="R109" s="12">
        <v>11.166598227650246</v>
      </c>
      <c r="S109" s="13">
        <v>52.638526132603509</v>
      </c>
      <c r="T109" s="13">
        <v>51.108420972989329</v>
      </c>
      <c r="U109" s="11">
        <v>0.36867865621646234</v>
      </c>
      <c r="V109" s="14">
        <v>3.6669901342390427</v>
      </c>
      <c r="W109" s="11">
        <v>0.5179103723538625</v>
      </c>
      <c r="X109" s="15" t="e">
        <v>#N/A</v>
      </c>
      <c r="Y109" s="14">
        <v>16.196622970238234</v>
      </c>
      <c r="Z109" s="14">
        <v>7.5303797365311675</v>
      </c>
      <c r="AA109" s="14">
        <v>58012000000</v>
      </c>
      <c r="AB109" s="14">
        <v>58356000000</v>
      </c>
      <c r="AC109" s="14" t="e">
        <v>#N/A</v>
      </c>
      <c r="AD109" s="16">
        <v>5015000000</v>
      </c>
      <c r="AE109" s="11">
        <v>0</v>
      </c>
      <c r="AF109" s="16">
        <v>101083.30693064</v>
      </c>
      <c r="AG109" s="16">
        <v>124681.30693064</v>
      </c>
      <c r="AH109" s="195">
        <v>18.520693245787285</v>
      </c>
      <c r="AI109" s="195">
        <v>23.771459853315537</v>
      </c>
      <c r="AJ109" s="195">
        <v>2.9888300897339795</v>
      </c>
      <c r="AK109" s="195">
        <v>28.187290327298395</v>
      </c>
      <c r="AL109" s="195">
        <v>2.5219073548080551</v>
      </c>
      <c r="AM109" s="17" t="s">
        <v>498</v>
      </c>
      <c r="AN109" s="17" t="s">
        <v>516</v>
      </c>
      <c r="AO109" s="17" t="s">
        <v>517</v>
      </c>
      <c r="AP109" s="17" t="s">
        <v>496</v>
      </c>
      <c r="AQ109" s="11">
        <f>_xll.BDP($H109,$AQ$1, "CUST_TRR_START_DT=20030101","CUST_TRR_END_DT=20230630")*0.01</f>
        <v>0.16330230000000001</v>
      </c>
      <c r="AR109" s="11">
        <f>_xll.BDP($H109,$AQ$1, "CUST_TRR_START_DT=20130101","CUST_TRR_END_DT=20230630")*0.01</f>
        <v>0.18289580000000003</v>
      </c>
      <c r="AS109" s="11">
        <f>_xll.BDP($H109,$AQ$1, "CUST_TRR_START_DT=20180101","CUST_TRR_END_DT=20230630")*0.01</f>
        <v>0.17705670000000001</v>
      </c>
      <c r="AT109" s="17" t="s">
        <v>3712</v>
      </c>
      <c r="AU109" s="17" t="s">
        <v>3021</v>
      </c>
      <c r="AV109" s="17" t="s">
        <v>3712</v>
      </c>
      <c r="AW109" s="195">
        <v>0.70533641806334735</v>
      </c>
      <c r="AX109" s="195">
        <v>0.70533641806334735</v>
      </c>
      <c r="AY109" s="195">
        <v>-3.1965263298923505E-2</v>
      </c>
      <c r="AZ109" s="195">
        <v>0.67337115476442388</v>
      </c>
      <c r="BA109" s="195">
        <v>20.054044539619429</v>
      </c>
      <c r="BB109" s="195">
        <v>-0.9088327179778517</v>
      </c>
      <c r="BC109" s="195">
        <v>19.145211821641578</v>
      </c>
      <c r="BD109" s="195">
        <v>674.10290824000003</v>
      </c>
      <c r="BE109" s="195">
        <v>101083.30693064</v>
      </c>
      <c r="BF109" s="17">
        <v>3695.8</v>
      </c>
      <c r="BG109" s="17">
        <v>4436.241</v>
      </c>
      <c r="BH109" s="17">
        <v>5125.8</v>
      </c>
      <c r="BI109" s="17">
        <v>2187.529</v>
      </c>
      <c r="BJ109" s="17">
        <v>3397.17</v>
      </c>
      <c r="BK109" s="17">
        <v>4123.1140000000005</v>
      </c>
      <c r="BL109" s="15">
        <v>3.6561922163230523E-2</v>
      </c>
      <c r="BM109" s="15">
        <v>4.3886979311470301E-2</v>
      </c>
      <c r="BN109" s="15">
        <v>5.0708669469204777E-2</v>
      </c>
      <c r="BO109" s="15">
        <v>2.1640853138105282E-2</v>
      </c>
      <c r="BP109" s="15">
        <v>3.3607626255550041E-2</v>
      </c>
      <c r="BQ109" s="15">
        <v>4.078926704316415E-2</v>
      </c>
      <c r="BR109" s="15">
        <f>IF(IF(BN109&gt;BQ109,BN109,BQ109)=0,IF(BM109&gt;BP109,BM109,BP109),IF(BN109&gt;BQ109,BN109,BQ109))</f>
        <v>5.0708669469204777E-2</v>
      </c>
      <c r="CI109" s="11">
        <f>IF(ISNUMBER(L109),L109,M109)</f>
        <v>0.14862667953605116</v>
      </c>
      <c r="CJ109" s="17">
        <f>IF(AND(M109&lt;0,AA109&gt;0),1,0)</f>
        <v>0</v>
      </c>
      <c r="CK109" s="17">
        <f>IF(AND(CJ109=0,CI109&lt;0.1,CI109&gt;0),1,0)</f>
        <v>0</v>
      </c>
      <c r="CL109" s="17">
        <f>IF(AND(CK109=0,CI109&lt;0.2,CI109&gt;0.1),1,0)</f>
        <v>1</v>
      </c>
      <c r="CM109" s="17">
        <f>IF(AND(CL109=0,CI109&lt;0.3,CI109&gt;0.2),1,0)</f>
        <v>0</v>
      </c>
      <c r="CN109" s="17">
        <f>IF(AND(CM109=0,CI109&lt;0.4,CI109&gt;0.3),1,0)</f>
        <v>0</v>
      </c>
      <c r="CO109" s="17">
        <f>IF(AND(CN109=0,CI109&lt;0.5,CI109&gt;0.4),1,0)</f>
        <v>0</v>
      </c>
      <c r="CP109" s="17">
        <f>IF(AND(CJ109=0,CK109=0,CL109=0,CM109=0,CN109=0,CO109=0),1,0)</f>
        <v>0</v>
      </c>
      <c r="CR109" s="17" t="str">
        <f>_xll.BDP($H109,CR$1)</f>
        <v>Keith E Creel</v>
      </c>
      <c r="CS109" s="17" t="str">
        <f>_xll.BDP($H109,CS$1)</f>
        <v>No</v>
      </c>
      <c r="CT109" s="196">
        <f>_xll.BDP($H109,CT$1)</f>
        <v>0</v>
      </c>
      <c r="CU109" s="13">
        <f>_xll.BDP($H109,CU$1)</f>
        <v>6.75</v>
      </c>
      <c r="CV109" s="13">
        <f>_xll.BDP($H109,CV$1)</f>
        <v>2.9057565570698496E-2</v>
      </c>
      <c r="CW109" s="13">
        <f>_xll.BDP($H109,CW$1)</f>
        <v>0</v>
      </c>
    </row>
    <row r="110" spans="1:103" s="17" customFormat="1" hidden="1" x14ac:dyDescent="0.3">
      <c r="A110" s="17" t="str">
        <f>B110&amp;C110</f>
        <v>3C</v>
      </c>
      <c r="B110" s="17">
        <v>3</v>
      </c>
      <c r="C110" s="17" t="s">
        <v>2998</v>
      </c>
      <c r="D110" s="17">
        <v>10</v>
      </c>
      <c r="E110" s="17">
        <v>6</v>
      </c>
      <c r="F110" s="19">
        <v>0.14000000000000001</v>
      </c>
      <c r="G110" s="17" t="s">
        <v>2360</v>
      </c>
      <c r="H110" s="17" t="s">
        <v>174</v>
      </c>
      <c r="I110" s="17">
        <v>1075</v>
      </c>
      <c r="J110" s="17" t="str">
        <f>I110&amp;H110</f>
        <v>1075EFX US Equity</v>
      </c>
      <c r="K110" s="10" t="s">
        <v>822</v>
      </c>
      <c r="L110" s="11">
        <v>0.49935308767139974</v>
      </c>
      <c r="M110" s="11">
        <v>0.35897516110867794</v>
      </c>
      <c r="N110" s="11">
        <v>0.14315292735143248</v>
      </c>
      <c r="O110" s="11">
        <v>0.11977454203851573</v>
      </c>
      <c r="P110" s="12">
        <v>8.5184031332057497</v>
      </c>
      <c r="Q110" s="12">
        <v>6.387896522263607</v>
      </c>
      <c r="R110" s="12">
        <v>13.121232585478101</v>
      </c>
      <c r="S110" s="13">
        <v>35.029825413416781</v>
      </c>
      <c r="T110" s="13">
        <v>34.327046972004219</v>
      </c>
      <c r="U110" s="11">
        <v>1.0722837619483325</v>
      </c>
      <c r="V110" s="14">
        <v>3.7907777013076394</v>
      </c>
      <c r="W110" s="11">
        <v>0.36473708387141507</v>
      </c>
      <c r="X110" s="15">
        <v>3.8786340156203171E-2</v>
      </c>
      <c r="Y110" s="14">
        <v>8.5923077402358654</v>
      </c>
      <c r="Z110" s="14">
        <v>0.4773486699184426</v>
      </c>
      <c r="AA110" s="14">
        <v>3196600000</v>
      </c>
      <c r="AB110" s="14">
        <v>9580500000</v>
      </c>
      <c r="AC110" s="14">
        <v>78100000</v>
      </c>
      <c r="AD110" s="16">
        <v>1073100000</v>
      </c>
      <c r="AE110" s="11">
        <v>7.277979685024695E-2</v>
      </c>
      <c r="AF110" s="16">
        <v>24158.67770484</v>
      </c>
      <c r="AG110" s="16">
        <v>29683.777704840002</v>
      </c>
      <c r="AH110" s="195">
        <v>18.609972475570018</v>
      </c>
      <c r="AI110" s="195">
        <v>29.584762373554334</v>
      </c>
      <c r="AJ110" s="195">
        <v>1.8357309764801624</v>
      </c>
      <c r="AK110" s="195">
        <v>40.409995512809644</v>
      </c>
      <c r="AL110" s="195">
        <v>5.763199578853345</v>
      </c>
      <c r="AM110" s="17" t="s">
        <v>493</v>
      </c>
      <c r="AN110" s="17" t="s">
        <v>524</v>
      </c>
      <c r="AO110" s="17" t="s">
        <v>525</v>
      </c>
      <c r="AP110" s="17" t="s">
        <v>574</v>
      </c>
      <c r="AQ110" s="11">
        <f>_xll.BDP($H110,$AQ$1, "CUST_TRR_START_DT=20030101","CUST_TRR_END_DT=20230630")*0.01</f>
        <v>0.13024479999999999</v>
      </c>
      <c r="AR110" s="11">
        <f>_xll.BDP($H110,$AQ$1, "CUST_TRR_START_DT=20130101","CUST_TRR_END_DT=20230630")*0.01</f>
        <v>0.16306909999999999</v>
      </c>
      <c r="AS110" s="11">
        <f>_xll.BDP($H110,$AQ$1, "CUST_TRR_START_DT=20180101","CUST_TRR_END_DT=20230630")*0.01</f>
        <v>0.14510609999999999</v>
      </c>
      <c r="AT110" s="17" t="s">
        <v>3714</v>
      </c>
      <c r="AU110" s="17" t="s">
        <v>3021</v>
      </c>
      <c r="AV110" s="17" t="s">
        <v>3714</v>
      </c>
      <c r="AW110" s="195">
        <v>0.79244129979657674</v>
      </c>
      <c r="AX110" s="195">
        <v>0.79244129979657674</v>
      </c>
      <c r="AY110" s="195">
        <v>-7.0137097612714458E-2</v>
      </c>
      <c r="AZ110" s="195">
        <v>0.72230420218386227</v>
      </c>
      <c r="BA110" s="195">
        <v>26.108611106755099</v>
      </c>
      <c r="BB110" s="195">
        <v>-2.3108111682177039</v>
      </c>
      <c r="BC110" s="195">
        <v>23.797799938537395</v>
      </c>
      <c r="BD110" s="195">
        <v>174.04399999999998</v>
      </c>
      <c r="BE110" s="195">
        <v>24158.67770484</v>
      </c>
      <c r="BF110" s="17">
        <v>855.58799999999997</v>
      </c>
      <c r="BG110" s="17">
        <v>1058.8</v>
      </c>
      <c r="BH110" s="17">
        <v>1255.7860000000001</v>
      </c>
      <c r="BI110" s="17">
        <v>677.58400000000006</v>
      </c>
      <c r="BJ110" s="17">
        <v>1086.508</v>
      </c>
      <c r="BK110" s="17">
        <v>1349.097</v>
      </c>
      <c r="BL110" s="15">
        <v>3.5415348904985378E-2</v>
      </c>
      <c r="BM110" s="15">
        <v>4.3826901990909779E-2</v>
      </c>
      <c r="BN110" s="15">
        <v>5.1980742296521193E-2</v>
      </c>
      <c r="BO110" s="15">
        <v>2.8047230410472815E-2</v>
      </c>
      <c r="BP110" s="15">
        <v>4.4973819067188711E-2</v>
      </c>
      <c r="BQ110" s="15">
        <v>5.5843163954694387E-2</v>
      </c>
      <c r="BR110" s="15">
        <f>IF(IF(BN110&gt;BQ110,BN110,BQ110)=0,IF(BM110&gt;BP110,BM110,BP110),IF(BN110&gt;BQ110,BN110,BQ110))</f>
        <v>5.5843163954694387E-2</v>
      </c>
      <c r="CI110" s="11">
        <f>IF(ISNUMBER(L110),L110,M110)</f>
        <v>0.49935308767139974</v>
      </c>
      <c r="CJ110" s="17">
        <f>IF(AND(M110&lt;0,AA110&gt;0),1,0)</f>
        <v>0</v>
      </c>
      <c r="CK110" s="17">
        <f>IF(AND(CJ110=0,CI110&lt;0.1,CI110&gt;0),1,0)</f>
        <v>0</v>
      </c>
      <c r="CL110" s="17">
        <f>IF(AND(CK110=0,CI110&lt;0.2,CI110&gt;0.1),1,0)</f>
        <v>0</v>
      </c>
      <c r="CM110" s="17">
        <f>IF(AND(CL110=0,CI110&lt;0.3,CI110&gt;0.2),1,0)</f>
        <v>0</v>
      </c>
      <c r="CN110" s="17">
        <f>IF(AND(CM110=0,CI110&lt;0.4,CI110&gt;0.3),1,0)</f>
        <v>0</v>
      </c>
      <c r="CO110" s="17">
        <f>IF(AND(CN110=0,CI110&lt;0.5,CI110&gt;0.4),1,0)</f>
        <v>1</v>
      </c>
      <c r="CP110" s="17">
        <f>IF(AND(CJ110=0,CK110=0,CL110=0,CM110=0,CN110=0,CO110=0),1,0)</f>
        <v>0</v>
      </c>
      <c r="CR110" s="17" t="str">
        <f>_xll.BDP($H110,CR$1)</f>
        <v>Mark W Begor</v>
      </c>
      <c r="CS110" s="17" t="str">
        <f>_xll.BDP($H110,CS$1)</f>
        <v>No</v>
      </c>
      <c r="CT110" s="196">
        <f>_xll.BDP($H110,CT$1)</f>
        <v>0</v>
      </c>
      <c r="CU110" s="13">
        <f>_xll.BDP($H110,CU$1)</f>
        <v>5.5</v>
      </c>
      <c r="CV110" s="13">
        <f>_xll.BDP($H110,CV$1)</f>
        <v>0.48544940885804366</v>
      </c>
      <c r="CW110" s="13">
        <f>_xll.BDP($H110,CW$1)</f>
        <v>-2.0546132207463819</v>
      </c>
    </row>
    <row r="111" spans="1:103" s="17" customFormat="1" hidden="1" x14ac:dyDescent="0.3">
      <c r="A111" s="17" t="str">
        <f>B111&amp;C111</f>
        <v>3C</v>
      </c>
      <c r="B111" s="17">
        <v>3</v>
      </c>
      <c r="C111" s="17" t="s">
        <v>2998</v>
      </c>
      <c r="D111" s="17">
        <v>21</v>
      </c>
      <c r="E111" s="17">
        <v>6</v>
      </c>
      <c r="F111" s="19">
        <v>0.3</v>
      </c>
      <c r="G111" s="17" t="s">
        <v>2878</v>
      </c>
      <c r="H111" s="17" t="s">
        <v>419</v>
      </c>
      <c r="I111" s="17">
        <v>1079</v>
      </c>
      <c r="J111" s="17" t="str">
        <f>I111&amp;H111</f>
        <v>1079NOW US Equity</v>
      </c>
      <c r="K111" s="10" t="s">
        <v>1113</v>
      </c>
      <c r="L111" s="11">
        <v>3.0944630405859229E-2</v>
      </c>
      <c r="M111" s="11">
        <v>0.17546296296296296</v>
      </c>
      <c r="N111" s="11">
        <v>4.3911466607850537E-2</v>
      </c>
      <c r="O111" s="11">
        <v>0.12701072386058981</v>
      </c>
      <c r="P111" s="12">
        <v>6.4643631263547103</v>
      </c>
      <c r="Q111" s="12">
        <v>16.746143057503506</v>
      </c>
      <c r="R111" s="12">
        <v>25.611510791366904</v>
      </c>
      <c r="S111" s="13">
        <v>11.101745982796395</v>
      </c>
      <c r="T111" s="13">
        <v>12.753623188405797</v>
      </c>
      <c r="U111" s="11">
        <v>-0.17976173592398242</v>
      </c>
      <c r="V111" s="14">
        <v>-2.271505376344086</v>
      </c>
      <c r="W111" s="11">
        <v>0.4641157944113114</v>
      </c>
      <c r="X111" s="15">
        <v>1.2206148282097649E-2</v>
      </c>
      <c r="Y111" s="14">
        <v>28.829839775444906</v>
      </c>
      <c r="Z111" s="14" t="e">
        <v>#N/A</v>
      </c>
      <c r="AA111" s="14">
        <v>2160000000</v>
      </c>
      <c r="AB111" s="14">
        <v>2984000000</v>
      </c>
      <c r="AC111" s="14">
        <v>1502000000</v>
      </c>
      <c r="AD111" s="16">
        <v>2909000000</v>
      </c>
      <c r="AE111" s="11">
        <v>0.51632863526985218</v>
      </c>
      <c r="AF111" s="16">
        <v>118234.32</v>
      </c>
      <c r="AG111" s="16">
        <v>115699.32</v>
      </c>
      <c r="AH111" s="195">
        <v>101.04744104803494</v>
      </c>
      <c r="AI111" s="195">
        <v>205.94030010145781</v>
      </c>
      <c r="AJ111" s="195">
        <v>1.9572944541640873</v>
      </c>
      <c r="AK111" s="195">
        <v>220.90860642869399</v>
      </c>
      <c r="AL111" s="195">
        <v>17.093426415086793</v>
      </c>
      <c r="AM111" s="17" t="s">
        <v>506</v>
      </c>
      <c r="AN111" s="17" t="s">
        <v>507</v>
      </c>
      <c r="AO111" s="17" t="s">
        <v>618</v>
      </c>
      <c r="AP111" s="17" t="s">
        <v>574</v>
      </c>
      <c r="AQ111" s="11" t="e">
        <f>_xll.BDP($H111,$AQ$1, "CUST_TRR_START_DT=20030101","CUST_TRR_END_DT=20230630")*0.01</f>
        <v>#VALUE!</v>
      </c>
      <c r="AR111" s="11">
        <f>_xll.BDP($H111,$AQ$1, "CUST_TRR_START_DT=20130101","CUST_TRR_END_DT=20230630")*0.01</f>
        <v>0.3218242</v>
      </c>
      <c r="AS111" s="11">
        <f>_xll.BDP($H111,$AQ$1, "CUST_TRR_START_DT=20180101","CUST_TRR_END_DT=20230630")*0.01</f>
        <v>0.3045004</v>
      </c>
      <c r="AT111" s="17" t="s">
        <v>3073</v>
      </c>
      <c r="AU111" s="17" t="s">
        <v>3073</v>
      </c>
      <c r="AV111" s="17" t="s">
        <v>3073</v>
      </c>
      <c r="AW111" s="195" t="s">
        <v>3021</v>
      </c>
      <c r="AX111" s="195">
        <v>0</v>
      </c>
      <c r="AY111" s="195">
        <v>-0.14970272590902539</v>
      </c>
      <c r="AZ111" s="195">
        <v>-0.14970272590902539</v>
      </c>
      <c r="BA111" s="195">
        <v>0</v>
      </c>
      <c r="BB111" s="195">
        <v>-51.390258065387442</v>
      </c>
      <c r="BC111" s="195">
        <v>-51.390258065387442</v>
      </c>
      <c r="BD111" s="195">
        <v>-177</v>
      </c>
      <c r="BE111" s="195">
        <v>115699.32</v>
      </c>
      <c r="BF111" s="17">
        <v>2054.6770000000001</v>
      </c>
      <c r="BG111" s="17">
        <v>2527.8130000000001</v>
      </c>
      <c r="BH111" s="17">
        <v>3094</v>
      </c>
      <c r="BI111" s="17">
        <v>2676.12</v>
      </c>
      <c r="BJ111" s="17">
        <v>3201.1620000000003</v>
      </c>
      <c r="BK111" s="17">
        <v>3772.413</v>
      </c>
      <c r="BL111" s="15">
        <v>1.7758764701469292E-2</v>
      </c>
      <c r="BM111" s="15">
        <v>2.1848123221467508E-2</v>
      </c>
      <c r="BN111" s="15">
        <v>2.67417302020444E-2</v>
      </c>
      <c r="BO111" s="15">
        <v>2.3129954437070156E-2</v>
      </c>
      <c r="BP111" s="15">
        <v>2.7667941350044235E-2</v>
      </c>
      <c r="BQ111" s="15">
        <v>3.2605316954326093E-2</v>
      </c>
      <c r="BR111" s="15">
        <f>IF(IF(BN111&gt;BQ111,BN111,BQ111)=0,IF(BM111&gt;BP111,BM111,BP111),IF(BN111&gt;BQ111,BN111,BQ111))</f>
        <v>3.2605316954326093E-2</v>
      </c>
      <c r="CI111" s="11">
        <f>IF(ISNUMBER(L111),L111,M111)</f>
        <v>3.0944630405859229E-2</v>
      </c>
      <c r="CJ111" s="17">
        <f>IF(AND(M111&lt;0,AA111&gt;0),1,0)</f>
        <v>0</v>
      </c>
      <c r="CK111" s="17">
        <f>IF(AND(CJ111=0,CI111&lt;0.1,CI111&gt;0),1,0)</f>
        <v>1</v>
      </c>
      <c r="CL111" s="17">
        <f>IF(AND(CK111=0,CI111&lt;0.2,CI111&gt;0.1),1,0)</f>
        <v>0</v>
      </c>
      <c r="CM111" s="17">
        <f>IF(AND(CL111=0,CI111&lt;0.3,CI111&gt;0.2),1,0)</f>
        <v>0</v>
      </c>
      <c r="CN111" s="17">
        <f>IF(AND(CM111=0,CI111&lt;0.4,CI111&gt;0.3),1,0)</f>
        <v>0</v>
      </c>
      <c r="CO111" s="17">
        <f>IF(AND(CN111=0,CI111&lt;0.5,CI111&gt;0.4),1,0)</f>
        <v>0</v>
      </c>
      <c r="CP111" s="17">
        <f>IF(AND(CJ111=0,CK111=0,CL111=0,CM111=0,CN111=0,CO111=0),1,0)</f>
        <v>0</v>
      </c>
      <c r="CR111" s="17" t="str">
        <f>_xll.BDP($H111,CR$1)</f>
        <v>William R Mcdermott "Bill"</v>
      </c>
      <c r="CS111" s="17" t="str">
        <f>_xll.BDP($H111,CS$1)</f>
        <v>No</v>
      </c>
      <c r="CT111" s="196">
        <f>_xll.BDP($H111,CT$1)</f>
        <v>1.4945600181818008E-2</v>
      </c>
      <c r="CU111" s="13">
        <f>_xll.BDP($H111,CU$1)</f>
        <v>3.9166700839996338</v>
      </c>
      <c r="CV111" s="13">
        <f>_xll.BDP($H111,CV$1)</f>
        <v>0.21462647058823528</v>
      </c>
      <c r="CW111" s="13">
        <f>_xll.BDP($H111,CW$1)</f>
        <v>-2.1853357758813279</v>
      </c>
    </row>
    <row r="112" spans="1:103" s="17" customFormat="1" hidden="1" x14ac:dyDescent="0.3">
      <c r="A112" s="17" t="str">
        <f>B112&amp;C112</f>
        <v>3C</v>
      </c>
      <c r="B112" s="17">
        <v>3</v>
      </c>
      <c r="C112" s="17" t="s">
        <v>2998</v>
      </c>
      <c r="D112" s="17">
        <v>1</v>
      </c>
      <c r="E112" s="17">
        <v>1</v>
      </c>
      <c r="F112" s="19">
        <v>0.17</v>
      </c>
      <c r="G112" s="17" t="s">
        <v>2843</v>
      </c>
      <c r="H112" s="17" t="s">
        <v>279</v>
      </c>
      <c r="I112" s="17">
        <v>1080</v>
      </c>
      <c r="J112" s="17" t="str">
        <f>I112&amp;H112</f>
        <v>1080TDY US Equity</v>
      </c>
      <c r="K112" s="10" t="s">
        <v>954</v>
      </c>
      <c r="L112" s="11">
        <v>0.31877112317711531</v>
      </c>
      <c r="M112" s="11">
        <v>0.25898279690718889</v>
      </c>
      <c r="N112" s="11">
        <v>0.11768447767163175</v>
      </c>
      <c r="O112" s="11">
        <v>8.3371372957702805E-2</v>
      </c>
      <c r="P112" s="12">
        <v>8.5124181256953566</v>
      </c>
      <c r="Q112" s="12">
        <v>6.6993767584846005</v>
      </c>
      <c r="R112" s="12">
        <v>9.3510695886478228</v>
      </c>
      <c r="S112" s="13">
        <v>21.981093737995241</v>
      </c>
      <c r="T112" s="13">
        <v>24.645513501630454</v>
      </c>
      <c r="U112" s="11">
        <v>0.48114285714285715</v>
      </c>
      <c r="V112" s="14">
        <v>2.1768989876920837</v>
      </c>
      <c r="W112" s="11">
        <v>0.60629543030311595</v>
      </c>
      <c r="X112" s="15" t="e">
        <v>#N/A</v>
      </c>
      <c r="Y112" s="14">
        <v>16.217653291180135</v>
      </c>
      <c r="Z112" s="14">
        <v>15.361863392338782</v>
      </c>
      <c r="AA112" s="14">
        <v>3737700000</v>
      </c>
      <c r="AB112" s="14">
        <v>11610700000</v>
      </c>
      <c r="AC112" s="14">
        <v>32400000</v>
      </c>
      <c r="AD112" s="16">
        <v>900100000</v>
      </c>
      <c r="AE112" s="11">
        <v>3.599600044439507E-2</v>
      </c>
      <c r="AF112" s="16">
        <v>19537.846549440001</v>
      </c>
      <c r="AG112" s="16">
        <v>22530.846549440001</v>
      </c>
      <c r="AH112" s="195">
        <v>16.456684354276533</v>
      </c>
      <c r="AI112" s="195">
        <v>22.228538426835041</v>
      </c>
      <c r="AJ112" s="195">
        <v>4.0721298573727616</v>
      </c>
      <c r="AK112" s="195">
        <v>26.263255245432209</v>
      </c>
      <c r="AL112" s="195">
        <v>2.2772242380483929</v>
      </c>
      <c r="AM112" s="17" t="s">
        <v>498</v>
      </c>
      <c r="AN112" s="17" t="s">
        <v>738</v>
      </c>
      <c r="AO112" s="17" t="s">
        <v>738</v>
      </c>
      <c r="AP112" s="17" t="s">
        <v>574</v>
      </c>
      <c r="AQ112" s="11">
        <f>_xll.BDP($H112,$AQ$1, "CUST_TRR_START_DT=20030101","CUST_TRR_END_DT=20230630")*0.01</f>
        <v>0.17267450000000001</v>
      </c>
      <c r="AR112" s="11">
        <f>_xll.BDP($H112,$AQ$1, "CUST_TRR_START_DT=20130101","CUST_TRR_END_DT=20230630")*0.01</f>
        <v>0.19194269999999999</v>
      </c>
      <c r="AS112" s="11">
        <f>_xll.BDP($H112,$AQ$1, "CUST_TRR_START_DT=20180101","CUST_TRR_END_DT=20230630")*0.01</f>
        <v>0.1608098</v>
      </c>
      <c r="AT112" s="17" t="s">
        <v>3074</v>
      </c>
      <c r="AU112" s="17" t="s">
        <v>3074</v>
      </c>
      <c r="AV112" s="17" t="s">
        <v>3074</v>
      </c>
      <c r="AW112" s="195" t="s">
        <v>3021</v>
      </c>
      <c r="AX112" s="195">
        <v>0</v>
      </c>
      <c r="AY112" s="195">
        <v>-0.12079120357650895</v>
      </c>
      <c r="AZ112" s="195">
        <v>-0.12079120357650895</v>
      </c>
      <c r="BA112" s="195">
        <v>0</v>
      </c>
      <c r="BB112" s="195">
        <v>-2.9827129037721209</v>
      </c>
      <c r="BC112" s="195">
        <v>-2.9827129037721209</v>
      </c>
      <c r="BD112" s="195">
        <v>-23.6</v>
      </c>
      <c r="BE112" s="195">
        <v>19537.846549440001</v>
      </c>
      <c r="BF112" s="17">
        <v>917.4</v>
      </c>
      <c r="BG112" s="17">
        <v>967</v>
      </c>
      <c r="BH112" s="17">
        <v>1049</v>
      </c>
      <c r="BI112" s="17">
        <v>835.63599999999997</v>
      </c>
      <c r="BJ112" s="17">
        <v>981.99099999999999</v>
      </c>
      <c r="BK112" s="17">
        <v>1020</v>
      </c>
      <c r="BL112" s="15">
        <v>4.6955021254698859E-2</v>
      </c>
      <c r="BM112" s="15">
        <v>4.9493683838340741E-2</v>
      </c>
      <c r="BN112" s="15">
        <v>5.3690666335490626E-2</v>
      </c>
      <c r="BO112" s="15">
        <v>4.2770117877906619E-2</v>
      </c>
      <c r="BP112" s="15">
        <v>5.0260963894618475E-2</v>
      </c>
      <c r="BQ112" s="15">
        <v>5.2206367647474203E-2</v>
      </c>
      <c r="BR112" s="15">
        <f>IF(IF(BN112&gt;BQ112,BN112,BQ112)=0,IF(BM112&gt;BP112,BM112,BP112),IF(BN112&gt;BQ112,BN112,BQ112))</f>
        <v>5.3690666335490626E-2</v>
      </c>
      <c r="CI112" s="11">
        <f>IF(ISNUMBER(L112),L112,M112)</f>
        <v>0.31877112317711531</v>
      </c>
      <c r="CJ112" s="17">
        <f>IF(AND(M112&lt;0,AA112&gt;0),1,0)</f>
        <v>0</v>
      </c>
      <c r="CK112" s="17">
        <f>IF(AND(CJ112=0,CI112&lt;0.1,CI112&gt;0),1,0)</f>
        <v>0</v>
      </c>
      <c r="CL112" s="17">
        <f>IF(AND(CK112=0,CI112&lt;0.2,CI112&gt;0.1),1,0)</f>
        <v>0</v>
      </c>
      <c r="CM112" s="17">
        <f>IF(AND(CL112=0,CI112&lt;0.3,CI112&gt;0.2),1,0)</f>
        <v>0</v>
      </c>
      <c r="CN112" s="17">
        <f>IF(AND(CM112=0,CI112&lt;0.4,CI112&gt;0.3),1,0)</f>
        <v>1</v>
      </c>
      <c r="CO112" s="17">
        <f>IF(AND(CN112=0,CI112&lt;0.5,CI112&gt;0.4),1,0)</f>
        <v>0</v>
      </c>
      <c r="CP112" s="17">
        <f>IF(AND(CJ112=0,CK112=0,CL112=0,CM112=0,CN112=0,CO112=0),1,0)</f>
        <v>0</v>
      </c>
      <c r="CR112" s="17" t="str">
        <f>_xll.BDP($H112,CR$1)</f>
        <v>Robert Mehrabian</v>
      </c>
      <c r="CS112" s="17" t="str">
        <f>_xll.BDP($H112,CS$1)</f>
        <v>No</v>
      </c>
      <c r="CT112" s="196">
        <f>_xll.BDP($H112,CT$1)</f>
        <v>0.41646701097488403</v>
      </c>
      <c r="CU112" s="13">
        <f>_xll.BDP($H112,CU$1)</f>
        <v>2</v>
      </c>
      <c r="CV112" s="13">
        <f>_xll.BDP($H112,CV$1)</f>
        <v>1.1846336311655052</v>
      </c>
      <c r="CW112" s="13">
        <f>_xll.BDP($H112,CW$1)</f>
        <v>1.0471428801824338</v>
      </c>
    </row>
    <row r="113" spans="1:101" s="17" customFormat="1" hidden="1" x14ac:dyDescent="0.3">
      <c r="A113" s="17" t="str">
        <f>B113&amp;C113</f>
        <v>3C</v>
      </c>
      <c r="B113" s="17">
        <v>3</v>
      </c>
      <c r="C113" s="17" t="s">
        <v>2998</v>
      </c>
      <c r="D113" s="17">
        <v>2</v>
      </c>
      <c r="E113" s="17">
        <v>1</v>
      </c>
      <c r="F113" s="19">
        <v>0.17</v>
      </c>
      <c r="G113" s="17" t="s">
        <v>2776</v>
      </c>
      <c r="H113" s="17" t="s">
        <v>93</v>
      </c>
      <c r="I113" s="17">
        <v>1083</v>
      </c>
      <c r="J113" s="17" t="str">
        <f>I113&amp;H113</f>
        <v>1083EXPO US Equity</v>
      </c>
      <c r="K113" s="10" t="s">
        <v>715</v>
      </c>
      <c r="L113" s="11">
        <v>0.78299671145528549</v>
      </c>
      <c r="M113" s="11">
        <v>0.83196682576437819</v>
      </c>
      <c r="N113" s="11">
        <v>0.73287925941398391</v>
      </c>
      <c r="O113" s="11">
        <v>0.79171421344051296</v>
      </c>
      <c r="P113" s="12">
        <v>27.663000739445298</v>
      </c>
      <c r="Q113" s="12">
        <v>20.746944967107289</v>
      </c>
      <c r="R113" s="12">
        <v>29.323915556752134</v>
      </c>
      <c r="S113" s="13">
        <v>26.053946766743877</v>
      </c>
      <c r="T113" s="13">
        <v>30.191528035644367</v>
      </c>
      <c r="U113" s="11">
        <v>-0.20041398274568265</v>
      </c>
      <c r="V113" s="14">
        <v>-0.9000180935436205</v>
      </c>
      <c r="W113" s="11">
        <v>0.59091255105215423</v>
      </c>
      <c r="X113" s="15" t="e">
        <v>#N/A</v>
      </c>
      <c r="Y113" s="14">
        <v>7.8069710136465122</v>
      </c>
      <c r="Z113" s="14">
        <v>16.575966945257669</v>
      </c>
      <c r="AA113" s="14">
        <v>169287999.99999994</v>
      </c>
      <c r="AB113" s="14">
        <v>177894999.99999994</v>
      </c>
      <c r="AC113" s="14">
        <v>21183000</v>
      </c>
      <c r="AD113" s="16">
        <v>103833000</v>
      </c>
      <c r="AE113" s="11">
        <v>0.20401028574730576</v>
      </c>
      <c r="AF113" s="16">
        <v>4669.9666496000009</v>
      </c>
      <c r="AG113" s="16">
        <v>4550.5846496000013</v>
      </c>
      <c r="AH113" s="195">
        <v>34.306750773498997</v>
      </c>
      <c r="AI113" s="195">
        <v>38.340322339642448</v>
      </c>
      <c r="AJ113" s="195">
        <v>1.8386069415130921</v>
      </c>
      <c r="AK113" s="195">
        <v>46.619287481162758</v>
      </c>
      <c r="AL113" s="195">
        <v>13.078259919472723</v>
      </c>
      <c r="AM113" s="17" t="s">
        <v>498</v>
      </c>
      <c r="AN113" s="17" t="s">
        <v>716</v>
      </c>
      <c r="AO113" s="17" t="s">
        <v>717</v>
      </c>
      <c r="AP113" s="17" t="s">
        <v>574</v>
      </c>
      <c r="AQ113" s="11">
        <f>_xll.BDP($H113,$AQ$1, "CUST_TRR_START_DT=20030101","CUST_TRR_END_DT=20230630")*0.01</f>
        <v>0.21814930000000002</v>
      </c>
      <c r="AR113" s="11">
        <f>_xll.BDP($H113,$AQ$1, "CUST_TRR_START_DT=20130101","CUST_TRR_END_DT=20230630")*0.01</f>
        <v>0.211897</v>
      </c>
      <c r="AS113" s="11">
        <f>_xll.BDP($H113,$AQ$1, "CUST_TRR_START_DT=20180101","CUST_TRR_END_DT=20230630")*0.01</f>
        <v>0.20386669999999998</v>
      </c>
      <c r="AT113" s="17" t="s">
        <v>3697</v>
      </c>
      <c r="AU113" s="17" t="s">
        <v>3077</v>
      </c>
      <c r="AV113" s="17" t="s">
        <v>3077</v>
      </c>
      <c r="AW113" s="195">
        <v>1.1324041396483311</v>
      </c>
      <c r="AX113" s="195">
        <v>1.1324041396483311</v>
      </c>
      <c r="AY113" s="195">
        <v>3.5080914228171594</v>
      </c>
      <c r="AZ113" s="195">
        <v>4.6404955624654907</v>
      </c>
      <c r="BA113" s="195">
        <v>48.527235414834351</v>
      </c>
      <c r="BB113" s="195">
        <v>150.33323561028044</v>
      </c>
      <c r="BC113" s="195">
        <v>198.86047102511478</v>
      </c>
      <c r="BD113" s="195">
        <v>203.49391999999997</v>
      </c>
      <c r="BE113" s="195">
        <v>4550.5846496000013</v>
      </c>
      <c r="BF113" s="17">
        <v>105</v>
      </c>
      <c r="BG113" s="17">
        <v>114.5</v>
      </c>
      <c r="BH113" s="17">
        <v>127</v>
      </c>
      <c r="BI113" s="17">
        <v>114.206</v>
      </c>
      <c r="BJ113" s="17">
        <v>125.592</v>
      </c>
      <c r="BK113" s="17" t="s">
        <v>3021</v>
      </c>
      <c r="BL113" s="15">
        <v>2.3073958202102569E-2</v>
      </c>
      <c r="BM113" s="15">
        <v>2.5161602039435661E-2</v>
      </c>
      <c r="BN113" s="15">
        <v>2.790850182540025E-2</v>
      </c>
      <c r="BO113" s="15">
        <v>2.5096994956469772E-2</v>
      </c>
      <c r="BP113" s="15">
        <v>2.7599091033509198E-2</v>
      </c>
      <c r="BQ113" s="15">
        <v>0</v>
      </c>
      <c r="BR113" s="15">
        <f>IF(IF(BN113&gt;BQ113,BN113,BQ113)=0,IF(BM113&gt;BP113,BM113,BP113),IF(BN113&gt;BQ113,BN113,BQ113))</f>
        <v>2.790850182540025E-2</v>
      </c>
      <c r="CI113" s="11">
        <f>IF(ISNUMBER(L113),L113,M113)</f>
        <v>0.78299671145528549</v>
      </c>
      <c r="CJ113" s="17">
        <f>IF(AND(M113&lt;0,AA113&gt;0),1,0)</f>
        <v>0</v>
      </c>
      <c r="CK113" s="17">
        <f>IF(AND(CJ113=0,CI113&lt;0.1,CI113&gt;0),1,0)</f>
        <v>0</v>
      </c>
      <c r="CL113" s="17">
        <f>IF(AND(CK113=0,CI113&lt;0.2,CI113&gt;0.1),1,0)</f>
        <v>0</v>
      </c>
      <c r="CM113" s="17">
        <f>IF(AND(CL113=0,CI113&lt;0.3,CI113&gt;0.2),1,0)</f>
        <v>0</v>
      </c>
      <c r="CN113" s="17">
        <f>IF(AND(CM113=0,CI113&lt;0.4,CI113&gt;0.3),1,0)</f>
        <v>0</v>
      </c>
      <c r="CO113" s="17">
        <f>IF(AND(CN113=0,CI113&lt;0.5,CI113&gt;0.4),1,0)</f>
        <v>0</v>
      </c>
      <c r="CP113" s="17">
        <f>IF(AND(CJ113=0,CK113=0,CL113=0,CM113=0,CN113=0,CO113=0),1,0)</f>
        <v>1</v>
      </c>
      <c r="CR113" s="17" t="str">
        <f>_xll.BDP($H113,CR$1)</f>
        <v>Catherine Ford Corrigan</v>
      </c>
      <c r="CS113" s="17" t="str">
        <f>_xll.BDP($H113,CS$1)</f>
        <v>No</v>
      </c>
      <c r="CT113" s="196">
        <f>_xll.BDP($H113,CT$1)</f>
        <v>0.15094900131225586</v>
      </c>
      <c r="CU113" s="13">
        <f>_xll.BDP($H113,CU$1)</f>
        <v>5.4166698455810547</v>
      </c>
      <c r="CV113" s="13">
        <f>_xll.BDP($H113,CV$1)</f>
        <v>1.4166824323181564</v>
      </c>
      <c r="CW113" s="13">
        <f>_xll.BDP($H113,CW$1)</f>
        <v>-0.15800240607172755</v>
      </c>
    </row>
    <row r="114" spans="1:101" s="17" customFormat="1" hidden="1" x14ac:dyDescent="0.3">
      <c r="A114" s="17" t="str">
        <f>B114&amp;C114</f>
        <v>3C</v>
      </c>
      <c r="B114" s="17">
        <v>3</v>
      </c>
      <c r="C114" s="17" t="s">
        <v>2998</v>
      </c>
      <c r="D114" s="17">
        <v>2</v>
      </c>
      <c r="E114" s="17">
        <v>1</v>
      </c>
      <c r="F114" s="19">
        <v>0.15</v>
      </c>
      <c r="G114" s="17" t="s">
        <v>2251</v>
      </c>
      <c r="H114" s="17" t="s">
        <v>274</v>
      </c>
      <c r="I114" s="17">
        <v>1084</v>
      </c>
      <c r="J114" s="17" t="str">
        <f>I114&amp;H114</f>
        <v>1084LYV US Equity</v>
      </c>
      <c r="K114" s="10" t="s">
        <v>948</v>
      </c>
      <c r="L114" s="11">
        <v>0.32528312425988126</v>
      </c>
      <c r="M114" s="11">
        <v>2.3563080170070738</v>
      </c>
      <c r="N114" s="11">
        <v>-5.7499241011799707E-3</v>
      </c>
      <c r="O114" s="11">
        <v>0.26900757241988932</v>
      </c>
      <c r="P114" s="12">
        <v>10.280679232333069</v>
      </c>
      <c r="Q114" s="12">
        <v>8.6028730410788086</v>
      </c>
      <c r="R114" s="12" t="e">
        <v>#N/A</v>
      </c>
      <c r="S114" s="13">
        <v>-4.5400823181125052</v>
      </c>
      <c r="T114" s="13">
        <v>8.8154463687202416</v>
      </c>
      <c r="U114" s="11">
        <v>7.4203266963423789E-2</v>
      </c>
      <c r="V114" s="14">
        <v>0.77465236493191458</v>
      </c>
      <c r="W114" s="11">
        <v>5.64588666851693E-2</v>
      </c>
      <c r="X114" s="15">
        <v>3.7380772529230014E-2</v>
      </c>
      <c r="Y114" s="14">
        <v>152.8794328018657</v>
      </c>
      <c r="Z114" s="14" t="e">
        <v>#N/A</v>
      </c>
      <c r="AA114" s="14">
        <v>325982000</v>
      </c>
      <c r="AB114" s="14">
        <v>2855362000</v>
      </c>
      <c r="AC114" s="14">
        <v>103641000</v>
      </c>
      <c r="AD114" s="16">
        <v>1931474000</v>
      </c>
      <c r="AE114" s="11">
        <v>5.365901896686158E-2</v>
      </c>
      <c r="AF114" s="16">
        <v>19291.276852979998</v>
      </c>
      <c r="AG114" s="16">
        <v>21887.743852979998</v>
      </c>
      <c r="AH114" s="195">
        <v>12.867997919378885</v>
      </c>
      <c r="AI114" s="195">
        <v>22.829482850026437</v>
      </c>
      <c r="AJ114" s="195">
        <v>7.8860107832726314</v>
      </c>
      <c r="AK114" s="195">
        <v>66.378514089654715</v>
      </c>
      <c r="AL114" s="195" t="s">
        <v>3021</v>
      </c>
      <c r="AM114" s="17" t="s">
        <v>533</v>
      </c>
      <c r="AN114" s="17" t="s">
        <v>816</v>
      </c>
      <c r="AO114" s="17" t="s">
        <v>949</v>
      </c>
      <c r="AP114" s="17" t="s">
        <v>574</v>
      </c>
      <c r="AQ114" s="11" t="e">
        <f>_xll.BDP($H114,$AQ$1, "CUST_TRR_START_DT=20030101","CUST_TRR_END_DT=20230630")*0.01</f>
        <v>#VALUE!</v>
      </c>
      <c r="AR114" s="11">
        <f>_xll.BDP($H114,$AQ$1, "CUST_TRR_START_DT=20130101","CUST_TRR_END_DT=20230630")*0.01</f>
        <v>0.24267260000000002</v>
      </c>
      <c r="AS114" s="11">
        <f>_xll.BDP($H114,$AQ$1, "CUST_TRR_START_DT=20180101","CUST_TRR_END_DT=20230630")*0.01</f>
        <v>0.14849470000000001</v>
      </c>
      <c r="AT114" s="17" t="s">
        <v>3715</v>
      </c>
      <c r="AU114" s="17" t="s">
        <v>3021</v>
      </c>
      <c r="AV114" s="17" t="s">
        <v>3715</v>
      </c>
      <c r="AW114" s="195" t="s">
        <v>3021</v>
      </c>
      <c r="AX114" s="195">
        <v>0</v>
      </c>
      <c r="AY114" s="195">
        <v>0.19516583275919375</v>
      </c>
      <c r="AZ114" s="195">
        <v>0.19516583275919375</v>
      </c>
      <c r="BA114" s="195">
        <v>0</v>
      </c>
      <c r="BB114" s="195">
        <v>21.235313288992398</v>
      </c>
      <c r="BC114" s="195">
        <v>21.235313288992398</v>
      </c>
      <c r="BD114" s="195">
        <v>37.64998112</v>
      </c>
      <c r="BE114" s="195">
        <v>19291.276852979998</v>
      </c>
      <c r="BF114" s="17">
        <v>376.94400000000002</v>
      </c>
      <c r="BG114" s="17">
        <v>504.66700000000003</v>
      </c>
      <c r="BH114" s="17">
        <v>643.68799999999999</v>
      </c>
      <c r="BI114" s="17">
        <v>1190.56</v>
      </c>
      <c r="BJ114" s="17">
        <v>1195.4839999999999</v>
      </c>
      <c r="BK114" s="17">
        <v>1348.9190000000001</v>
      </c>
      <c r="BL114" s="15">
        <v>1.953960864657707E-2</v>
      </c>
      <c r="BM114" s="15">
        <v>2.6160373097441819E-2</v>
      </c>
      <c r="BN114" s="15">
        <v>3.3366790850890053E-2</v>
      </c>
      <c r="BO114" s="15">
        <v>6.1714940336678105E-2</v>
      </c>
      <c r="BP114" s="15">
        <v>6.1970185235060211E-2</v>
      </c>
      <c r="BQ114" s="15">
        <v>6.9923780073252506E-2</v>
      </c>
      <c r="BR114" s="15">
        <f>IF(IF(BN114&gt;BQ114,BN114,BQ114)=0,IF(BM114&gt;BP114,BM114,BP114),IF(BN114&gt;BQ114,BN114,BQ114))</f>
        <v>6.9923780073252506E-2</v>
      </c>
      <c r="CI114" s="11">
        <f>IF(ISNUMBER(L114),L114,M114)</f>
        <v>0.32528312425988126</v>
      </c>
      <c r="CJ114" s="17">
        <f>IF(AND(M114&lt;0,AA114&gt;0),1,0)</f>
        <v>0</v>
      </c>
      <c r="CK114" s="17">
        <f>IF(AND(CJ114=0,CI114&lt;0.1,CI114&gt;0),1,0)</f>
        <v>0</v>
      </c>
      <c r="CL114" s="17">
        <f>IF(AND(CK114=0,CI114&lt;0.2,CI114&gt;0.1),1,0)</f>
        <v>0</v>
      </c>
      <c r="CM114" s="17">
        <f>IF(AND(CL114=0,CI114&lt;0.3,CI114&gt;0.2),1,0)</f>
        <v>0</v>
      </c>
      <c r="CN114" s="17">
        <f>IF(AND(CM114=0,CI114&lt;0.4,CI114&gt;0.3),1,0)</f>
        <v>1</v>
      </c>
      <c r="CO114" s="17">
        <f>IF(AND(CN114=0,CI114&lt;0.5,CI114&gt;0.4),1,0)</f>
        <v>0</v>
      </c>
      <c r="CP114" s="17">
        <f>IF(AND(CJ114=0,CK114=0,CL114=0,CM114=0,CN114=0,CO114=0),1,0)</f>
        <v>0</v>
      </c>
      <c r="CR114" s="17" t="str">
        <f>_xll.BDP($H114,CR$1)</f>
        <v>Michael J Rapino "Mike"</v>
      </c>
      <c r="CS114" s="17" t="str">
        <f>_xll.BDP($H114,CS$1)</f>
        <v>No</v>
      </c>
      <c r="CT114" s="196">
        <f>_xll.BDP($H114,CT$1)</f>
        <v>0</v>
      </c>
      <c r="CU114" s="13">
        <f>_xll.BDP($H114,CU$1)</f>
        <v>18.83329963684082</v>
      </c>
      <c r="CV114" s="13">
        <f>_xll.BDP($H114,CV$1)</f>
        <v>2.0114776720694918</v>
      </c>
      <c r="CW114" s="13">
        <f>_xll.BDP($H114,CW$1)</f>
        <v>8.5677650110464285E-2</v>
      </c>
    </row>
    <row r="115" spans="1:101" s="17" customFormat="1" hidden="1" x14ac:dyDescent="0.3">
      <c r="A115" s="17" t="str">
        <f>B115&amp;C115</f>
        <v>3C</v>
      </c>
      <c r="B115" s="17">
        <v>3</v>
      </c>
      <c r="C115" s="17" t="s">
        <v>2998</v>
      </c>
      <c r="D115" s="17">
        <v>2</v>
      </c>
      <c r="E115" s="17">
        <v>2</v>
      </c>
      <c r="F115" s="19">
        <v>0.15</v>
      </c>
      <c r="G115" s="17" t="s">
        <v>2324</v>
      </c>
      <c r="H115" s="17" t="s">
        <v>1597</v>
      </c>
      <c r="I115" s="17">
        <v>1085</v>
      </c>
      <c r="J115" s="17" t="str">
        <f>I115&amp;H115</f>
        <v>1085IMB LN Equity</v>
      </c>
      <c r="K115" s="10" t="s">
        <v>1598</v>
      </c>
      <c r="L115" s="11">
        <v>0.82407767555096201</v>
      </c>
      <c r="M115" s="11">
        <v>1.0237874575223973</v>
      </c>
      <c r="N115" s="11">
        <v>0.18257522288376002</v>
      </c>
      <c r="O115" s="11">
        <v>0.2087164630306084</v>
      </c>
      <c r="P115" s="12">
        <v>20.210413455739463</v>
      </c>
      <c r="Q115" s="12">
        <v>13.257086401208207</v>
      </c>
      <c r="R115" s="12">
        <v>50.729483282674771</v>
      </c>
      <c r="S115" s="13">
        <v>24.045073784841758</v>
      </c>
      <c r="T115" s="13">
        <v>23.505057076950376</v>
      </c>
      <c r="U115" s="11">
        <v>0.60394665379277046</v>
      </c>
      <c r="V115" s="14">
        <v>2.7532324621733149</v>
      </c>
      <c r="W115" s="11">
        <v>0.13826509653567026</v>
      </c>
      <c r="X115" s="15">
        <v>3.4326669181440964E-2</v>
      </c>
      <c r="Y115" s="14">
        <v>3.0929578487866363</v>
      </c>
      <c r="Z115" s="14">
        <v>6.5590065443858592</v>
      </c>
      <c r="AA115" s="14">
        <v>3237000000</v>
      </c>
      <c r="AB115" s="14">
        <v>15878000000</v>
      </c>
      <c r="AC115" s="14">
        <v>29000000</v>
      </c>
      <c r="AD115" s="16">
        <v>2129000000</v>
      </c>
      <c r="AE115" s="11">
        <v>1.3621418506341005E-2</v>
      </c>
      <c r="AF115" s="16">
        <v>15890.945716020002</v>
      </c>
      <c r="AG115" s="16">
        <v>26508.945716020004</v>
      </c>
      <c r="AH115" s="195">
        <v>6.2580136251227581</v>
      </c>
      <c r="AI115" s="195">
        <v>7.3289869272933377</v>
      </c>
      <c r="AJ115" s="195">
        <v>11.078725861322795</v>
      </c>
      <c r="AK115" s="195">
        <v>9.9528911489034666</v>
      </c>
      <c r="AL115" s="195">
        <v>2.8999653260869569</v>
      </c>
      <c r="AM115" s="17" t="s">
        <v>493</v>
      </c>
      <c r="AN115" s="17" t="s">
        <v>661</v>
      </c>
      <c r="AO115" s="17" t="s">
        <v>662</v>
      </c>
      <c r="AP115" s="17" t="s">
        <v>1552</v>
      </c>
      <c r="AQ115" s="11">
        <f>_xll.BDP($H115,$AQ$1, "CUST_TRR_START_DT=20030101","CUST_TRR_END_DT=20230630")*0.01</f>
        <v>8.7632559999999998E-2</v>
      </c>
      <c r="AR115" s="11">
        <f>_xll.BDP($H115,$AQ$1, "CUST_TRR_START_DT=20130101","CUST_TRR_END_DT=20230630")*0.01</f>
        <v>3.9336780000000002E-2</v>
      </c>
      <c r="AS115" s="11">
        <f>_xll.BDP($H115,$AQ$1, "CUST_TRR_START_DT=20180101","CUST_TRR_END_DT=20230630")*0.01</f>
        <v>-2.321579E-2</v>
      </c>
      <c r="AT115" s="17" t="s">
        <v>3697</v>
      </c>
      <c r="AU115" s="17" t="s">
        <v>3021</v>
      </c>
      <c r="AV115" s="17" t="s">
        <v>3021</v>
      </c>
      <c r="AW115" s="195">
        <v>8.025466754872312</v>
      </c>
      <c r="AX115" s="195">
        <v>8.025466754872312</v>
      </c>
      <c r="AY115" s="195">
        <v>0</v>
      </c>
      <c r="AZ115" s="195">
        <v>8.025466754872312</v>
      </c>
      <c r="BA115" s="195">
        <v>59.167286951839472</v>
      </c>
      <c r="BB115" s="195">
        <v>0</v>
      </c>
      <c r="BC115" s="195">
        <v>59.167286951839472</v>
      </c>
      <c r="BD115" s="195">
        <v>934</v>
      </c>
      <c r="BE115" s="195">
        <v>15890.945716020002</v>
      </c>
      <c r="BF115" s="17">
        <v>2596.875</v>
      </c>
      <c r="BG115" s="17">
        <v>2664.2000000000003</v>
      </c>
      <c r="BH115" s="17">
        <v>2768.4670000000001</v>
      </c>
      <c r="BI115" s="17">
        <v>2285.2020000000002</v>
      </c>
      <c r="BJ115" s="17">
        <v>2631.78</v>
      </c>
      <c r="BK115" s="17">
        <v>2686.9810000000002</v>
      </c>
      <c r="BL115" s="15">
        <v>0.16341853067826131</v>
      </c>
      <c r="BM115" s="15">
        <v>0.16765521999827634</v>
      </c>
      <c r="BN115" s="15">
        <v>0.17421662936077173</v>
      </c>
      <c r="BO115" s="15">
        <v>0.14380528640886611</v>
      </c>
      <c r="BP115" s="15">
        <v>0.16561506451732741</v>
      </c>
      <c r="BQ115" s="15">
        <v>0.16908880365069759</v>
      </c>
      <c r="BR115" s="15">
        <f>IF(IF(BN115&gt;BQ115,BN115,BQ115)=0,IF(BM115&gt;BP115,BM115,BP115),IF(BN115&gt;BQ115,BN115,BQ115))</f>
        <v>0.17421662936077173</v>
      </c>
      <c r="CI115" s="11">
        <f>IF(ISNUMBER(L115),L115,M115)</f>
        <v>0.82407767555096201</v>
      </c>
      <c r="CJ115" s="17">
        <f>IF(AND(M115&lt;0,AA115&gt;0),1,0)</f>
        <v>0</v>
      </c>
      <c r="CK115" s="17">
        <f>IF(AND(CJ115=0,CI115&lt;0.1,CI115&gt;0),1,0)</f>
        <v>0</v>
      </c>
      <c r="CL115" s="17">
        <f>IF(AND(CK115=0,CI115&lt;0.2,CI115&gt;0.1),1,0)</f>
        <v>0</v>
      </c>
      <c r="CM115" s="17">
        <f>IF(AND(CL115=0,CI115&lt;0.3,CI115&gt;0.2),1,0)</f>
        <v>0</v>
      </c>
      <c r="CN115" s="17">
        <f>IF(AND(CM115=0,CI115&lt;0.4,CI115&gt;0.3),1,0)</f>
        <v>0</v>
      </c>
      <c r="CO115" s="17">
        <f>IF(AND(CN115=0,CI115&lt;0.5,CI115&gt;0.4),1,0)</f>
        <v>0</v>
      </c>
      <c r="CP115" s="17">
        <f>IF(AND(CJ115=0,CK115=0,CL115=0,CM115=0,CN115=0,CO115=0),1,0)</f>
        <v>1</v>
      </c>
      <c r="CR115" s="17" t="str">
        <f>_xll.BDP($H115,CR$1)</f>
        <v>Stefan Andreas Bomhard</v>
      </c>
      <c r="CS115" s="17" t="str">
        <f>_xll.BDP($H115,CS$1)</f>
        <v>No</v>
      </c>
      <c r="CT115" s="196">
        <f>_xll.BDP($H115,CT$1)</f>
        <v>0</v>
      </c>
      <c r="CU115" s="13">
        <f>_xll.BDP($H115,CU$1)</f>
        <v>3.25</v>
      </c>
      <c r="CV115" s="13">
        <f>_xll.BDP($H115,CV$1)</f>
        <v>1.7620261179686857E-2</v>
      </c>
      <c r="CW115" s="13">
        <f>_xll.BDP($H115,CW$1)</f>
        <v>41.898034012568694</v>
      </c>
    </row>
    <row r="116" spans="1:101" s="17" customFormat="1" hidden="1" x14ac:dyDescent="0.3">
      <c r="A116" s="17" t="str">
        <f>B116&amp;C116</f>
        <v>3A</v>
      </c>
      <c r="B116" s="17">
        <v>3</v>
      </c>
      <c r="C116" s="17" t="s">
        <v>2999</v>
      </c>
      <c r="D116" s="17">
        <v>3</v>
      </c>
      <c r="E116" s="17">
        <v>3</v>
      </c>
      <c r="F116" s="19">
        <v>0.15</v>
      </c>
      <c r="G116" s="17" t="s">
        <v>2323</v>
      </c>
      <c r="H116" s="17" t="s">
        <v>1807</v>
      </c>
      <c r="I116" s="17">
        <v>1092</v>
      </c>
      <c r="J116" s="17" t="str">
        <f>I116&amp;H116</f>
        <v>1092BATS LN Equity</v>
      </c>
      <c r="K116" s="10" t="s">
        <v>1808</v>
      </c>
      <c r="L116" s="11">
        <v>0.17355378058131893</v>
      </c>
      <c r="M116" s="11">
        <v>0.18848725350802925</v>
      </c>
      <c r="N116" s="11">
        <v>0.10117999667079565</v>
      </c>
      <c r="O116" s="11">
        <v>0.10976595195756027</v>
      </c>
      <c r="P116" s="12">
        <v>9.5367574876363701</v>
      </c>
      <c r="Q116" s="12">
        <v>7.3739600736583144</v>
      </c>
      <c r="R116" s="12">
        <v>11.938132047955193</v>
      </c>
      <c r="S116" s="13">
        <v>46.996987644167049</v>
      </c>
      <c r="T116" s="13">
        <v>50.29385524344567</v>
      </c>
      <c r="U116" s="11">
        <v>0.38767377390028129</v>
      </c>
      <c r="V116" s="14">
        <v>2.7173167595370766</v>
      </c>
      <c r="W116" s="11">
        <v>0.49720685689249139</v>
      </c>
      <c r="X116" s="15">
        <v>4.0906827290189476E-2</v>
      </c>
      <c r="Y116" s="14">
        <v>3.1501711126899061</v>
      </c>
      <c r="Z116" s="14">
        <v>-25.539506203322571</v>
      </c>
      <c r="AA116" s="14">
        <v>66868000000</v>
      </c>
      <c r="AB116" s="14">
        <v>114824000000</v>
      </c>
      <c r="AC116" s="14" t="e">
        <v>#N/A</v>
      </c>
      <c r="AD116" s="16">
        <v>9007000000</v>
      </c>
      <c r="AE116" s="11">
        <v>0</v>
      </c>
      <c r="AF116" s="16">
        <v>60840.597599489993</v>
      </c>
      <c r="AG116" s="16">
        <v>99207.597599489993</v>
      </c>
      <c r="AH116" s="195">
        <v>7.0417152099182712</v>
      </c>
      <c r="AI116" s="195">
        <v>7.6533979254406024</v>
      </c>
      <c r="AJ116" s="195">
        <v>13.880520505089509</v>
      </c>
      <c r="AK116" s="195">
        <v>6.9919753557605988</v>
      </c>
      <c r="AL116" s="195">
        <v>0.84151972326094782</v>
      </c>
      <c r="AM116" s="17" t="s">
        <v>493</v>
      </c>
      <c r="AN116" s="17" t="s">
        <v>661</v>
      </c>
      <c r="AO116" s="17" t="s">
        <v>662</v>
      </c>
      <c r="AP116" s="17" t="s">
        <v>1552</v>
      </c>
      <c r="AQ116" s="11">
        <f>_xll.BDP($H116,$AQ$1, "CUST_TRR_START_DT=20030101","CUST_TRR_END_DT=20230630")*0.01</f>
        <v>0.12657299999999999</v>
      </c>
      <c r="AR116" s="11">
        <f>_xll.BDP($H116,$AQ$1, "CUST_TRR_START_DT=20130101","CUST_TRR_END_DT=20230630")*0.01</f>
        <v>3.7676340000000003E-2</v>
      </c>
      <c r="AS116" s="11">
        <f>_xll.BDP($H116,$AQ$1, "CUST_TRR_START_DT=20180101","CUST_TRR_END_DT=20230630")*0.01</f>
        <v>-5.129856E-2</v>
      </c>
      <c r="AT116" s="17" t="s">
        <v>3697</v>
      </c>
      <c r="AU116" s="17" t="s">
        <v>3082</v>
      </c>
      <c r="AV116" s="17" t="s">
        <v>3082</v>
      </c>
      <c r="AW116" s="195">
        <v>8.4976078352157725</v>
      </c>
      <c r="AX116" s="195">
        <v>8.4976078352157725</v>
      </c>
      <c r="AY116" s="195">
        <v>0.1316790632091103</v>
      </c>
      <c r="AZ116" s="195">
        <v>8.6292868984248834</v>
      </c>
      <c r="BA116" s="195">
        <v>61.378455436186407</v>
      </c>
      <c r="BB116" s="195">
        <v>0.95112150028442954</v>
      </c>
      <c r="BC116" s="195">
        <v>62.329576936470836</v>
      </c>
      <c r="BD116" s="195">
        <v>5242.6174294519997</v>
      </c>
      <c r="BE116" s="195">
        <v>60840.597599489993</v>
      </c>
      <c r="BF116" s="17">
        <v>8450.357</v>
      </c>
      <c r="BG116" s="17">
        <v>8639.2000000000007</v>
      </c>
      <c r="BH116" s="17">
        <v>9105.6669999999995</v>
      </c>
      <c r="BI116" s="17">
        <v>8625.9439999999995</v>
      </c>
      <c r="BJ116" s="17">
        <v>8971.4860000000008</v>
      </c>
      <c r="BK116" s="17">
        <v>9374.1849999999995</v>
      </c>
      <c r="BL116" s="15">
        <v>0.138893392461859</v>
      </c>
      <c r="BM116" s="15">
        <v>0.14199729031051497</v>
      </c>
      <c r="BN116" s="15">
        <v>0.14966432545488884</v>
      </c>
      <c r="BO116" s="15">
        <v>0.14177940947891524</v>
      </c>
      <c r="BP116" s="15">
        <v>0.14745887374510611</v>
      </c>
      <c r="BQ116" s="15">
        <v>0.15407779295183288</v>
      </c>
      <c r="BR116" s="15">
        <f>IF(IF(BN116&gt;BQ116,BN116,BQ116)=0,IF(BM116&gt;BP116,BM116,BP116),IF(BN116&gt;BQ116,BN116,BQ116))</f>
        <v>0.15407779295183288</v>
      </c>
      <c r="CI116" s="11">
        <f>IF(ISNUMBER(L116),L116,M116)</f>
        <v>0.17355378058131893</v>
      </c>
      <c r="CJ116" s="17">
        <f>IF(AND(M116&lt;0,AA116&gt;0),1,0)</f>
        <v>0</v>
      </c>
      <c r="CK116" s="17">
        <f>IF(AND(CJ116=0,CI116&lt;0.1,CI116&gt;0),1,0)</f>
        <v>0</v>
      </c>
      <c r="CL116" s="17">
        <f>IF(AND(CK116=0,CI116&lt;0.2,CI116&gt;0.1),1,0)</f>
        <v>1</v>
      </c>
      <c r="CM116" s="17">
        <f>IF(AND(CL116=0,CI116&lt;0.3,CI116&gt;0.2),1,0)</f>
        <v>0</v>
      </c>
      <c r="CN116" s="17">
        <f>IF(AND(CM116=0,CI116&lt;0.4,CI116&gt;0.3),1,0)</f>
        <v>0</v>
      </c>
      <c r="CO116" s="17">
        <f>IF(AND(CN116=0,CI116&lt;0.5,CI116&gt;0.4),1,0)</f>
        <v>0</v>
      </c>
      <c r="CP116" s="17">
        <f>IF(AND(CJ116=0,CK116=0,CL116=0,CM116=0,CN116=0,CO116=0),1,0)</f>
        <v>0</v>
      </c>
      <c r="CR116" s="17" t="str">
        <f>_xll.BDP($H116,CR$1)</f>
        <v>Tadeu Luiz Marroco</v>
      </c>
      <c r="CS116" s="17" t="str">
        <f>_xll.BDP($H116,CS$1)</f>
        <v>No</v>
      </c>
      <c r="CT116" s="196">
        <f>_xll.BDP($H116,CT$1)</f>
        <v>0</v>
      </c>
      <c r="CU116" s="13">
        <f>_xll.BDP($H116,CU$1)</f>
        <v>0.41666701436042786</v>
      </c>
      <c r="CV116" s="13">
        <f>_xll.BDP($H116,CV$1)</f>
        <v>4.7879426357642904E-2</v>
      </c>
      <c r="CW116" s="13">
        <f>_xll.BDP($H116,CW$1)</f>
        <v>27.306709151220439</v>
      </c>
    </row>
    <row r="117" spans="1:101" s="17" customFormat="1" hidden="1" x14ac:dyDescent="0.3">
      <c r="A117" s="17" t="str">
        <f>B117&amp;C117</f>
        <v>3C</v>
      </c>
      <c r="B117" s="17">
        <v>3</v>
      </c>
      <c r="C117" s="17" t="s">
        <v>2998</v>
      </c>
      <c r="D117" s="17">
        <v>4</v>
      </c>
      <c r="E117" s="17">
        <v>3</v>
      </c>
      <c r="F117" s="19">
        <v>0.25</v>
      </c>
      <c r="G117" s="17" t="s">
        <v>2361</v>
      </c>
      <c r="H117" s="17" t="s">
        <v>2014</v>
      </c>
      <c r="I117" s="17">
        <v>1096</v>
      </c>
      <c r="J117" s="17" t="str">
        <f>I117&amp;H117</f>
        <v>1096TNOM FH Equity</v>
      </c>
      <c r="K117" s="10" t="s">
        <v>2015</v>
      </c>
      <c r="L117" s="11">
        <v>0.3552480898138865</v>
      </c>
      <c r="M117" s="11">
        <v>0.28569097436269353</v>
      </c>
      <c r="N117" s="11">
        <v>0.19489573407411936</v>
      </c>
      <c r="O117" s="11">
        <v>0.14306337388777918</v>
      </c>
      <c r="P117" s="12">
        <v>9.8329446480415008</v>
      </c>
      <c r="Q117" s="12">
        <v>7.7682719538294434</v>
      </c>
      <c r="R117" s="12">
        <v>15.472202356306697</v>
      </c>
      <c r="S117" s="13">
        <v>32.590678044648925</v>
      </c>
      <c r="T117" s="13">
        <v>32.206410921876063</v>
      </c>
      <c r="U117" s="11">
        <v>0.55776398673077643</v>
      </c>
      <c r="V117" s="14">
        <v>1.8649945474372955</v>
      </c>
      <c r="W117" s="11">
        <v>0.32714416671045793</v>
      </c>
      <c r="X117" s="15" t="e">
        <v>#N/A</v>
      </c>
      <c r="Y117" s="14">
        <v>20.277063733962141</v>
      </c>
      <c r="Z117" s="14">
        <v>8.7897073786419089</v>
      </c>
      <c r="AA117" s="14">
        <v>55154000</v>
      </c>
      <c r="AB117" s="14">
        <v>110140000</v>
      </c>
      <c r="AC117" s="14" t="e">
        <v>#N/A</v>
      </c>
      <c r="AD117" s="16">
        <v>24859000</v>
      </c>
      <c r="AE117" s="11">
        <v>0</v>
      </c>
      <c r="AF117" s="16">
        <v>260.88960100000008</v>
      </c>
      <c r="AG117" s="16">
        <v>320.74660100000006</v>
      </c>
      <c r="AH117" s="195">
        <v>10.036504193003317</v>
      </c>
      <c r="AI117" s="195">
        <v>24.889159695817494</v>
      </c>
      <c r="AJ117" s="195" t="s">
        <v>3021</v>
      </c>
      <c r="AK117" s="195">
        <v>30.621171132440111</v>
      </c>
      <c r="AL117" s="195">
        <v>4.6266051648872946</v>
      </c>
      <c r="AM117" s="17" t="s">
        <v>493</v>
      </c>
      <c r="AN117" s="17" t="s">
        <v>524</v>
      </c>
      <c r="AO117" s="17" t="s">
        <v>525</v>
      </c>
      <c r="AP117" s="17" t="s">
        <v>1981</v>
      </c>
      <c r="AQ117" s="11" t="e">
        <f>_xll.BDP($H117,$AQ$1, "CUST_TRR_START_DT=20030101","CUST_TRR_END_DT=20230630")*0.01</f>
        <v>#VALUE!</v>
      </c>
      <c r="AR117" s="11" t="e">
        <f>_xll.BDP($H117,$AQ$1, "CUST_TRR_START_DT=20130101","CUST_TRR_END_DT=20230630")*0.01</f>
        <v>#VALUE!</v>
      </c>
      <c r="AS117" s="11">
        <f>_xll.BDP($H117,$AQ$1, "CUST_TRR_START_DT=20180101","CUST_TRR_END_DT=20230630")*0.01</f>
        <v>0.27754810000000002</v>
      </c>
      <c r="AT117" s="17" t="s">
        <v>3084</v>
      </c>
      <c r="AU117" s="17" t="s">
        <v>3084</v>
      </c>
      <c r="AV117" s="17" t="s">
        <v>3084</v>
      </c>
      <c r="AW117" s="195">
        <v>3.1358886263511736</v>
      </c>
      <c r="AX117" s="195">
        <v>3.1358886263511736</v>
      </c>
      <c r="AY117" s="195">
        <v>0</v>
      </c>
      <c r="AZ117" s="195">
        <v>3.1358886263511736</v>
      </c>
      <c r="BA117" s="195">
        <v>66.091517492496195</v>
      </c>
      <c r="BB117" s="195">
        <v>0</v>
      </c>
      <c r="BC117" s="195">
        <v>66.091517492496195</v>
      </c>
      <c r="BD117" s="195">
        <v>8.0590674599999996</v>
      </c>
      <c r="BE117" s="195">
        <v>260.88960100000008</v>
      </c>
      <c r="BF117" s="17">
        <v>8.9329999999999998</v>
      </c>
      <c r="BG117" s="17">
        <v>11.766999999999999</v>
      </c>
      <c r="BH117" s="17">
        <v>15.133000000000001</v>
      </c>
      <c r="BI117" s="17">
        <v>3.867</v>
      </c>
      <c r="BJ117" s="17">
        <v>11.167</v>
      </c>
      <c r="BK117" s="17">
        <v>16.367000000000001</v>
      </c>
      <c r="BL117" s="15">
        <v>3.4240536862180246E-2</v>
      </c>
      <c r="BM117" s="15">
        <v>4.5103369221680845E-2</v>
      </c>
      <c r="BN117" s="15">
        <v>5.800537829792609E-2</v>
      </c>
      <c r="BO117" s="15">
        <v>1.4822361585811152E-2</v>
      </c>
      <c r="BP117" s="15">
        <v>4.2803545856931247E-2</v>
      </c>
      <c r="BQ117" s="15">
        <v>6.2735348351427758E-2</v>
      </c>
      <c r="BR117" s="15">
        <f>IF(IF(BN117&gt;BQ117,BN117,BQ117)=0,IF(BM117&gt;BP117,BM117,BP117),IF(BN117&gt;BQ117,BN117,BQ117))</f>
        <v>6.2735348351427758E-2</v>
      </c>
      <c r="CI117" s="11">
        <f>IF(ISNUMBER(L117),L117,M117)</f>
        <v>0.3552480898138865</v>
      </c>
      <c r="CJ117" s="17">
        <f>IF(AND(M117&lt;0,AA117&gt;0),1,0)</f>
        <v>0</v>
      </c>
      <c r="CK117" s="17">
        <f>IF(AND(CJ117=0,CI117&lt;0.1,CI117&gt;0),1,0)</f>
        <v>0</v>
      </c>
      <c r="CL117" s="17">
        <f>IF(AND(CK117=0,CI117&lt;0.2,CI117&gt;0.1),1,0)</f>
        <v>0</v>
      </c>
      <c r="CM117" s="17">
        <f>IF(AND(CL117=0,CI117&lt;0.3,CI117&gt;0.2),1,0)</f>
        <v>0</v>
      </c>
      <c r="CN117" s="17">
        <f>IF(AND(CM117=0,CI117&lt;0.4,CI117&gt;0.3),1,0)</f>
        <v>1</v>
      </c>
      <c r="CO117" s="17">
        <f>IF(AND(CN117=0,CI117&lt;0.5,CI117&gt;0.4),1,0)</f>
        <v>0</v>
      </c>
      <c r="CP117" s="17">
        <f>IF(AND(CJ117=0,CK117=0,CL117=0,CM117=0,CN117=0,CO117=0),1,0)</f>
        <v>0</v>
      </c>
      <c r="CR117" s="17" t="str">
        <f>_xll.BDP($H117,CR$1)</f>
        <v>Otto-Pekka Huhtala</v>
      </c>
      <c r="CS117" s="17" t="str">
        <f>_xll.BDP($H117,CS$1)</f>
        <v>No</v>
      </c>
      <c r="CT117" s="196">
        <f>_xll.BDP($H117,CT$1)</f>
        <v>0.8518180251121521</v>
      </c>
      <c r="CU117" s="13">
        <f>_xll.BDP($H117,CU$1)</f>
        <v>4.25</v>
      </c>
      <c r="CV117" s="13">
        <f>_xll.BDP($H117,CV$1)</f>
        <v>31.102099726849598</v>
      </c>
      <c r="CW117" s="13">
        <f>_xll.BDP($H117,CW$1)</f>
        <v>8.3543005036227219E-2</v>
      </c>
    </row>
    <row r="118" spans="1:101" s="17" customFormat="1" hidden="1" x14ac:dyDescent="0.3">
      <c r="A118" s="17" t="str">
        <f>B118&amp;C118</f>
        <v>3C</v>
      </c>
      <c r="B118" s="17">
        <v>3</v>
      </c>
      <c r="C118" s="17" t="s">
        <v>2998</v>
      </c>
      <c r="D118" s="17">
        <v>5</v>
      </c>
      <c r="E118" s="17">
        <v>1</v>
      </c>
      <c r="F118" s="19" t="s">
        <v>2970</v>
      </c>
      <c r="G118" s="17" t="s">
        <v>2973</v>
      </c>
      <c r="H118" s="17" t="s">
        <v>1863</v>
      </c>
      <c r="I118" s="17">
        <v>1098</v>
      </c>
      <c r="J118" s="17" t="str">
        <f>I118&amp;H118</f>
        <v>1098KWS LN Equity</v>
      </c>
      <c r="K118" s="10" t="s">
        <v>4783</v>
      </c>
      <c r="L118" s="11">
        <v>0.5761339487162378</v>
      </c>
      <c r="M118" s="11">
        <v>0.68691032864625501</v>
      </c>
      <c r="N118" s="11">
        <v>0.13428973012841391</v>
      </c>
      <c r="O118" s="11">
        <v>0.16058133359084545</v>
      </c>
      <c r="P118" s="12">
        <v>9.78605498270338</v>
      </c>
      <c r="Q118" s="12">
        <v>6.3399990327156512</v>
      </c>
      <c r="R118" s="12">
        <v>5.9999928886866112</v>
      </c>
      <c r="S118" s="13">
        <v>17.047801944295628</v>
      </c>
      <c r="T118" s="13">
        <v>19.24157181367794</v>
      </c>
      <c r="U118" s="11">
        <v>7.1812229719160792E-2</v>
      </c>
      <c r="V118" s="14">
        <v>0.50422388663633289</v>
      </c>
      <c r="W118" s="11">
        <v>0.63374823748333398</v>
      </c>
      <c r="X118" s="15">
        <v>3.3958269758925845E-2</v>
      </c>
      <c r="Y118" s="14">
        <v>31.085744474543436</v>
      </c>
      <c r="Z118" s="14">
        <v>18.546218621611168</v>
      </c>
      <c r="AA118" s="14">
        <v>121042000</v>
      </c>
      <c r="AB118" s="14">
        <v>517775000</v>
      </c>
      <c r="AC118" s="14">
        <v>19176000</v>
      </c>
      <c r="AD118" s="16">
        <v>199843000</v>
      </c>
      <c r="AE118" s="11">
        <v>9.5955324930070099E-2</v>
      </c>
      <c r="AF118" s="16">
        <v>1222.9182119699999</v>
      </c>
      <c r="AG118" s="16">
        <v>1481.121413293097</v>
      </c>
      <c r="AH118" s="195">
        <v>10.669212468435097</v>
      </c>
      <c r="AI118" s="195">
        <v>18.651807897002822</v>
      </c>
      <c r="AJ118" s="195">
        <v>11.68871115606116</v>
      </c>
      <c r="AK118" s="195">
        <v>41.48921337128786</v>
      </c>
      <c r="AL118" s="195">
        <v>2.3891237963091698</v>
      </c>
      <c r="AM118" s="17" t="s">
        <v>506</v>
      </c>
      <c r="AN118" s="17" t="s">
        <v>629</v>
      </c>
      <c r="AO118" s="17" t="s">
        <v>773</v>
      </c>
      <c r="AP118" s="17" t="s">
        <v>2138</v>
      </c>
      <c r="AQ118" s="11" t="e">
        <f>_xll.BDP($H118,$AQ$1, "CUST_TRR_START_DT=20030101","CUST_TRR_END_DT=20230630")*0.01</f>
        <v>#VALUE!</v>
      </c>
      <c r="AR118" s="11" t="e">
        <f>_xll.BDP($H118,$AQ$1, "CUST_TRR_START_DT=20130101","CUST_TRR_END_DT=20230630")*0.01</f>
        <v>#VALUE!</v>
      </c>
      <c r="AS118" s="11">
        <f>_xll.BDP($H118,$AQ$1, "CUST_TRR_START_DT=20180101","CUST_TRR_END_DT=20230630")*0.01</f>
        <v>2.3442350000000001E-2</v>
      </c>
      <c r="AT118" s="17" t="s">
        <v>3086</v>
      </c>
      <c r="AU118" s="17" t="s">
        <v>3086</v>
      </c>
      <c r="AV118" s="17" t="s">
        <v>3086</v>
      </c>
      <c r="AW118" s="195">
        <v>0.15786082781467242</v>
      </c>
      <c r="AX118" s="195">
        <v>0.15786082781467242</v>
      </c>
      <c r="AY118" s="195">
        <v>-4.3129872098860073E-2</v>
      </c>
      <c r="AZ118" s="195">
        <v>0.11473095571581235</v>
      </c>
      <c r="BA118" s="195">
        <v>3.2586929185971307</v>
      </c>
      <c r="BB118" s="195">
        <v>-0.89032225875285897</v>
      </c>
      <c r="BC118" s="195">
        <v>2.3683706598442718</v>
      </c>
      <c r="BD118" s="195">
        <v>1.3433643508999999</v>
      </c>
      <c r="BE118" s="195">
        <v>1222.9182119699999</v>
      </c>
      <c r="BF118" s="17">
        <v>92.344999999999999</v>
      </c>
      <c r="BG118" s="17">
        <v>92.846000000000004</v>
      </c>
      <c r="BH118" s="17">
        <v>102.45</v>
      </c>
      <c r="BI118" s="17">
        <v>80.262</v>
      </c>
      <c r="BJ118" s="17">
        <v>99.281999999999996</v>
      </c>
      <c r="BK118" s="17">
        <v>109.761</v>
      </c>
      <c r="BL118" s="15">
        <v>7.5511999981782402E-2</v>
      </c>
      <c r="BM118" s="15">
        <v>7.5921675784379986E-2</v>
      </c>
      <c r="BN118" s="15">
        <v>8.3775021908426089E-2</v>
      </c>
      <c r="BO118" s="15">
        <v>6.5631535465242502E-2</v>
      </c>
      <c r="BP118" s="15">
        <v>8.1184497072839035E-2</v>
      </c>
      <c r="BQ118" s="15">
        <v>8.9753344848128414E-2</v>
      </c>
      <c r="BR118" s="15">
        <f>IF(IF(BN118&gt;BQ118,BN118,BQ118)=0,IF(BM118&gt;BP118,BM118,BP118),IF(BN118&gt;BQ118,BN118,BQ118))</f>
        <v>8.9753344848128414E-2</v>
      </c>
      <c r="CI118" s="11">
        <f>IF(ISNUMBER(L118),L118,M118)</f>
        <v>0.5761339487162378</v>
      </c>
      <c r="CJ118" s="17">
        <f>IF(AND(M118&lt;0,AA118&gt;0),1,0)</f>
        <v>0</v>
      </c>
      <c r="CK118" s="17">
        <f>IF(AND(CJ118=0,CI118&lt;0.1,CI118&gt;0),1,0)</f>
        <v>0</v>
      </c>
      <c r="CL118" s="17">
        <f>IF(AND(CK118=0,CI118&lt;0.2,CI118&gt;0.1),1,0)</f>
        <v>0</v>
      </c>
      <c r="CM118" s="17">
        <f>IF(AND(CL118=0,CI118&lt;0.3,CI118&gt;0.2),1,0)</f>
        <v>0</v>
      </c>
      <c r="CN118" s="17">
        <f>IF(AND(CM118=0,CI118&lt;0.4,CI118&gt;0.3),1,0)</f>
        <v>0</v>
      </c>
      <c r="CO118" s="17">
        <f>IF(AND(CN118=0,CI118&lt;0.5,CI118&gt;0.4),1,0)</f>
        <v>0</v>
      </c>
      <c r="CP118" s="17">
        <f>IF(AND(CJ118=0,CK118=0,CL118=0,CM118=0,CN118=0,CO118=0),1,0)</f>
        <v>1</v>
      </c>
      <c r="CR118" s="17" t="str">
        <f>_xll.BDP($H118,CR$1)</f>
        <v>Bertrand Bodson</v>
      </c>
      <c r="CS118" s="17" t="str">
        <f>_xll.BDP($H118,CS$1)</f>
        <v>No</v>
      </c>
      <c r="CT118" s="196">
        <f>_xll.BDP($H118,CT$1)</f>
        <v>0</v>
      </c>
      <c r="CU118" s="13">
        <f>_xll.BDP($H118,CU$1)</f>
        <v>1.8333300352096558</v>
      </c>
      <c r="CV118" s="13">
        <f>_xll.BDP($H118,CV$1)</f>
        <v>1.2971381115596967E-2</v>
      </c>
      <c r="CW118" s="13">
        <f>_xll.BDP($H118,CW$1)</f>
        <v>10.80613788631943</v>
      </c>
    </row>
    <row r="119" spans="1:101" s="17" customFormat="1" hidden="1" x14ac:dyDescent="0.3">
      <c r="A119" s="17" t="str">
        <f>B119&amp;C119</f>
        <v>3C</v>
      </c>
      <c r="B119" s="17">
        <v>3</v>
      </c>
      <c r="C119" s="17" t="s">
        <v>2998</v>
      </c>
      <c r="D119" s="17">
        <v>2</v>
      </c>
      <c r="E119" s="17">
        <v>1</v>
      </c>
      <c r="F119" s="19">
        <v>0.13</v>
      </c>
      <c r="H119" s="17" t="s">
        <v>388</v>
      </c>
      <c r="I119" s="17">
        <v>1107</v>
      </c>
      <c r="J119" s="17" t="str">
        <f>I119&amp;H119</f>
        <v>1107LIN US Equity</v>
      </c>
      <c r="K119" s="10" t="s">
        <v>1076</v>
      </c>
      <c r="L119" s="11">
        <v>0.18291067264486557</v>
      </c>
      <c r="M119" s="11">
        <v>0.26615454134658834</v>
      </c>
      <c r="N119" s="11">
        <v>0.10081318593345098</v>
      </c>
      <c r="O119" s="11">
        <v>0.14027406294654307</v>
      </c>
      <c r="P119" s="12">
        <v>12.312102295784012</v>
      </c>
      <c r="Q119" s="12">
        <v>9.4644250235991141</v>
      </c>
      <c r="R119" s="12">
        <v>14.304203053339199</v>
      </c>
      <c r="S119" s="13">
        <v>26.805296784880561</v>
      </c>
      <c r="T119" s="13">
        <v>28.240019182352235</v>
      </c>
      <c r="U119" s="11">
        <v>0.27042593088668632</v>
      </c>
      <c r="V119" s="14">
        <v>1.280279010779962</v>
      </c>
      <c r="W119" s="11">
        <v>0.52399705277064967</v>
      </c>
      <c r="X119" s="15">
        <v>7.8902229845626073E-3</v>
      </c>
      <c r="Y119" s="14">
        <v>11.988519905542645</v>
      </c>
      <c r="Z119" s="14">
        <v>25.269446903525594</v>
      </c>
      <c r="AA119" s="14">
        <v>28769000000</v>
      </c>
      <c r="AB119" s="14">
        <v>54586000000</v>
      </c>
      <c r="AC119" s="14">
        <v>122000000</v>
      </c>
      <c r="AD119" s="16">
        <v>8789000000</v>
      </c>
      <c r="AE119" s="11">
        <v>1.3880987598134031E-2</v>
      </c>
      <c r="AF119" s="16">
        <v>189318.11577335998</v>
      </c>
      <c r="AG119" s="16">
        <v>204788.11577335998</v>
      </c>
      <c r="AH119" s="195">
        <v>21.545304131863229</v>
      </c>
      <c r="AI119" s="195">
        <v>24.54904288819947</v>
      </c>
      <c r="AJ119" s="195">
        <v>2.8216387270508121</v>
      </c>
      <c r="AK119" s="195">
        <v>29.278741126114713</v>
      </c>
      <c r="AL119" s="195">
        <v>4.7435070784561564</v>
      </c>
      <c r="AM119" s="17" t="s">
        <v>550</v>
      </c>
      <c r="AN119" s="17" t="s">
        <v>884</v>
      </c>
      <c r="AO119" s="17" t="s">
        <v>1077</v>
      </c>
      <c r="AP119" s="17" t="s">
        <v>574</v>
      </c>
      <c r="AQ119" s="11">
        <f>_xll.BDP($H119,$AQ$1, "CUST_TRR_START_DT=20030101","CUST_TRR_END_DT=20230630")*0.01</f>
        <v>0.1559577</v>
      </c>
      <c r="AR119" s="11">
        <f>_xll.BDP($H119,$AQ$1, "CUST_TRR_START_DT=20130101","CUST_TRR_END_DT=20230630")*0.01</f>
        <v>0.1488033</v>
      </c>
      <c r="AS119" s="11">
        <f>_xll.BDP($H119,$AQ$1, "CUST_TRR_START_DT=20180101","CUST_TRR_END_DT=20230630")*0.01</f>
        <v>0.1985808</v>
      </c>
      <c r="AT119" s="17" t="s">
        <v>3719</v>
      </c>
      <c r="AU119" s="17" t="s">
        <v>3021</v>
      </c>
      <c r="AV119" s="17" t="s">
        <v>3719</v>
      </c>
      <c r="AW119" s="195">
        <v>1.3151447702706538</v>
      </c>
      <c r="AX119" s="195">
        <v>1.3151447702706538</v>
      </c>
      <c r="AY119" s="195">
        <v>2.5664494149984969</v>
      </c>
      <c r="AZ119" s="195">
        <v>3.8815941852691509</v>
      </c>
      <c r="BA119" s="195">
        <v>37.75245326876513</v>
      </c>
      <c r="BB119" s="195">
        <v>73.672316384180789</v>
      </c>
      <c r="BC119" s="195">
        <v>111.42476965294593</v>
      </c>
      <c r="BD119" s="195">
        <v>6902.7644799999998</v>
      </c>
      <c r="BE119" s="195">
        <v>189318.11577335998</v>
      </c>
      <c r="BF119" s="17">
        <v>6881</v>
      </c>
      <c r="BG119" s="17">
        <v>7371.8620000000001</v>
      </c>
      <c r="BH119" s="17">
        <v>7916.88</v>
      </c>
      <c r="BI119" s="17">
        <v>5662.4620000000004</v>
      </c>
      <c r="BJ119" s="17">
        <v>6068.1270000000004</v>
      </c>
      <c r="BK119" s="17">
        <v>6458.8450000000003</v>
      </c>
      <c r="BL119" s="15">
        <v>3.6346231167003112E-2</v>
      </c>
      <c r="BM119" s="15">
        <v>3.8939020546903923E-2</v>
      </c>
      <c r="BN119" s="15">
        <v>4.181786812983921E-2</v>
      </c>
      <c r="BO119" s="15">
        <v>2.9909773699516175E-2</v>
      </c>
      <c r="BP119" s="15">
        <v>3.2052542754357378E-2</v>
      </c>
      <c r="BQ119" s="15">
        <v>3.4116360040959484E-2</v>
      </c>
      <c r="BR119" s="15">
        <f>IF(IF(BN119&gt;BQ119,BN119,BQ119)=0,IF(BM119&gt;BP119,BM119,BP119),IF(BN119&gt;BQ119,BN119,BQ119))</f>
        <v>4.181786812983921E-2</v>
      </c>
      <c r="BS119" s="17">
        <v>1</v>
      </c>
      <c r="BT119" s="17">
        <v>0</v>
      </c>
      <c r="BU119" s="17">
        <v>1</v>
      </c>
      <c r="BV119" s="17">
        <v>0</v>
      </c>
      <c r="BW119" s="17">
        <v>1</v>
      </c>
      <c r="BX119" s="17">
        <v>1</v>
      </c>
      <c r="BY119" s="17">
        <v>1</v>
      </c>
      <c r="BZ119" s="17">
        <v>0</v>
      </c>
      <c r="CA119" s="17">
        <v>1</v>
      </c>
      <c r="CB119" s="17" t="s">
        <v>4366</v>
      </c>
      <c r="CC119" s="17">
        <v>1</v>
      </c>
      <c r="CD119" s="17">
        <v>1</v>
      </c>
      <c r="CE119" s="17">
        <v>1</v>
      </c>
      <c r="CF119" s="17">
        <v>1</v>
      </c>
      <c r="CG119" s="17">
        <v>1</v>
      </c>
      <c r="CH119" s="17">
        <v>1</v>
      </c>
      <c r="CI119" s="11">
        <f>IF(ISNUMBER(L119),L119,M119)</f>
        <v>0.18291067264486557</v>
      </c>
      <c r="CJ119" s="17">
        <f>IF(AND(M119&lt;0,AA119&gt;0),1,0)</f>
        <v>0</v>
      </c>
      <c r="CK119" s="17">
        <f>IF(AND(CJ119=0,CI119&lt;0.1,CI119&gt;0),1,0)</f>
        <v>0</v>
      </c>
      <c r="CL119" s="17">
        <f>IF(AND(CK119=0,CI119&lt;0.2,CI119&gt;0.1),1,0)</f>
        <v>1</v>
      </c>
      <c r="CM119" s="17">
        <f>IF(AND(CL119=0,CI119&lt;0.3,CI119&gt;0.2),1,0)</f>
        <v>0</v>
      </c>
      <c r="CN119" s="17">
        <f>IF(AND(CM119=0,CI119&lt;0.4,CI119&gt;0.3),1,0)</f>
        <v>0</v>
      </c>
      <c r="CO119" s="17">
        <f>IF(AND(CN119=0,CI119&lt;0.5,CI119&gt;0.4),1,0)</f>
        <v>0</v>
      </c>
      <c r="CP119" s="17">
        <f>IF(AND(CJ119=0,CK119=0,CL119=0,CM119=0,CN119=0,CO119=0),1,0)</f>
        <v>0</v>
      </c>
      <c r="CR119" s="17" t="str">
        <f>_xll.BDP($H119,CR$1)</f>
        <v>Sanjiv Lamba</v>
      </c>
      <c r="CS119" s="17" t="str">
        <f>_xll.BDP($H119,CS$1)</f>
        <v>No</v>
      </c>
      <c r="CT119" s="196">
        <f>_xll.BDP($H119,CT$1)</f>
        <v>0</v>
      </c>
      <c r="CU119" s="13">
        <f>_xll.BDP($H119,CU$1)</f>
        <v>1.5833300352096558</v>
      </c>
      <c r="CV119" s="13">
        <f>_xll.BDP($H119,CV$1)</f>
        <v>0.18545823194743516</v>
      </c>
      <c r="CW119" s="13">
        <f>_xll.BDP($H119,CW$1)</f>
        <v>1.2029907449767099</v>
      </c>
    </row>
    <row r="120" spans="1:101" s="17" customFormat="1" hidden="1" x14ac:dyDescent="0.3">
      <c r="A120" s="17" t="str">
        <f>B120&amp;C120</f>
        <v>3C</v>
      </c>
      <c r="B120" s="17">
        <v>3</v>
      </c>
      <c r="C120" s="17" t="s">
        <v>2998</v>
      </c>
      <c r="D120" s="17">
        <v>7</v>
      </c>
      <c r="E120" s="17">
        <v>1</v>
      </c>
      <c r="F120" s="19">
        <v>0.2</v>
      </c>
      <c r="H120" s="17" t="s">
        <v>310</v>
      </c>
      <c r="I120" s="17">
        <v>1108</v>
      </c>
      <c r="J120" s="17" t="str">
        <f>I120&amp;H120</f>
        <v>1108BLK US Equity</v>
      </c>
      <c r="K120" s="10" t="s">
        <v>991</v>
      </c>
      <c r="L120" s="11">
        <v>0.28982716234765221</v>
      </c>
      <c r="M120" s="11">
        <v>0.26006444507892484</v>
      </c>
      <c r="N120" s="11">
        <v>0.17399165378047249</v>
      </c>
      <c r="O120" s="11">
        <v>0.15996788599528325</v>
      </c>
      <c r="P120" s="12">
        <v>13.072927326063017</v>
      </c>
      <c r="Q120" s="12">
        <v>10.167617586143939</v>
      </c>
      <c r="R120" s="12">
        <v>13.780097480643319</v>
      </c>
      <c r="S120" s="13">
        <v>41.048265090900671</v>
      </c>
      <c r="T120" s="13">
        <v>38.012644771442957</v>
      </c>
      <c r="U120" s="11">
        <v>2.6876409520436882E-2</v>
      </c>
      <c r="V120" s="14">
        <v>0.40426128399215028</v>
      </c>
      <c r="W120" s="11">
        <v>0.32529924007697075</v>
      </c>
      <c r="X120" s="15">
        <v>2.3873224943403992E-2</v>
      </c>
      <c r="Y120" s="14">
        <v>4.2591349599477066</v>
      </c>
      <c r="Z120" s="14">
        <v>0.69778373012685524</v>
      </c>
      <c r="AA120" s="14">
        <v>24517000000</v>
      </c>
      <c r="AB120" s="14">
        <v>39858000000</v>
      </c>
      <c r="AC120" s="14" t="e">
        <v>#N/A</v>
      </c>
      <c r="AD120" s="16">
        <v>4324000000</v>
      </c>
      <c r="AE120" s="11">
        <v>0</v>
      </c>
      <c r="AF120" s="16">
        <v>104799.29786738998</v>
      </c>
      <c r="AG120" s="16">
        <v>109371.29786738998</v>
      </c>
      <c r="AH120" s="195">
        <v>16.577608678972396</v>
      </c>
      <c r="AI120" s="195">
        <v>17.724777077501493</v>
      </c>
      <c r="AJ120" s="195">
        <v>3.7350038389740754</v>
      </c>
      <c r="AK120" s="195">
        <v>22.276257000463797</v>
      </c>
      <c r="AL120" s="195">
        <v>2.7265076797940462</v>
      </c>
      <c r="AM120" s="17" t="s">
        <v>502</v>
      </c>
      <c r="AN120" s="17" t="s">
        <v>528</v>
      </c>
      <c r="AO120" s="17" t="s">
        <v>568</v>
      </c>
      <c r="AP120" s="17" t="s">
        <v>574</v>
      </c>
      <c r="AQ120" s="11">
        <f>_xll.BDP($H120,$AQ$1, "CUST_TRR_START_DT=20030101","CUST_TRR_END_DT=20230630")*0.01</f>
        <v>0.17578360000000001</v>
      </c>
      <c r="AR120" s="11">
        <f>_xll.BDP($H120,$AQ$1, "CUST_TRR_START_DT=20130101","CUST_TRR_END_DT=20230630")*0.01</f>
        <v>0.15053150000000001</v>
      </c>
      <c r="AS120" s="11">
        <f>_xll.BDP($H120,$AQ$1, "CUST_TRR_START_DT=20180101","CUST_TRR_END_DT=20230630")*0.01</f>
        <v>8.318892E-2</v>
      </c>
      <c r="AT120" s="17" t="s">
        <v>3720</v>
      </c>
      <c r="AU120" s="17" t="s">
        <v>3094</v>
      </c>
      <c r="AV120" s="17" t="s">
        <v>3720</v>
      </c>
      <c r="AW120" s="195">
        <v>2.8664383070815358</v>
      </c>
      <c r="AX120" s="195">
        <v>2.8664383070815358</v>
      </c>
      <c r="AY120" s="195">
        <v>2.2246286992692554</v>
      </c>
      <c r="AZ120" s="195">
        <v>5.0910670063507908</v>
      </c>
      <c r="BA120" s="195">
        <v>57.953710684997347</v>
      </c>
      <c r="BB120" s="195">
        <v>44.977590377745784</v>
      </c>
      <c r="BC120" s="195">
        <v>102.93130106274313</v>
      </c>
      <c r="BD120" s="195">
        <v>5310.5243226000002</v>
      </c>
      <c r="BE120" s="195">
        <v>104799.29786738998</v>
      </c>
      <c r="BF120" s="17">
        <v>5351.643</v>
      </c>
      <c r="BG120" s="17">
        <v>6042.7860000000001</v>
      </c>
      <c r="BH120" s="17">
        <v>6666.8</v>
      </c>
      <c r="BI120" s="17">
        <v>5511.5</v>
      </c>
      <c r="BJ120" s="17">
        <v>6046.5</v>
      </c>
      <c r="BK120" s="17">
        <v>6778</v>
      </c>
      <c r="BL120" s="15">
        <v>5.1065637927954585E-2</v>
      </c>
      <c r="BM120" s="15">
        <v>5.7660558066394377E-2</v>
      </c>
      <c r="BN120" s="15">
        <v>6.3614930020198968E-2</v>
      </c>
      <c r="BO120" s="15">
        <v>5.2591001200924969E-2</v>
      </c>
      <c r="BP120" s="15">
        <v>5.7695997235125251E-2</v>
      </c>
      <c r="BQ120" s="15">
        <v>6.4676005831419664E-2</v>
      </c>
      <c r="BR120" s="15">
        <f>IF(IF(BN120&gt;BQ120,BN120,BQ120)=0,IF(BM120&gt;BP120,BM120,BP120),IF(BN120&gt;BQ120,BN120,BQ120))</f>
        <v>6.4676005831419664E-2</v>
      </c>
      <c r="CI120" s="11">
        <f>IF(ISNUMBER(L120),L120,M120)</f>
        <v>0.28982716234765221</v>
      </c>
      <c r="CJ120" s="17">
        <f>IF(AND(M120&lt;0,AA120&gt;0),1,0)</f>
        <v>0</v>
      </c>
      <c r="CK120" s="17">
        <f>IF(AND(CJ120=0,CI120&lt;0.1,CI120&gt;0),1,0)</f>
        <v>0</v>
      </c>
      <c r="CL120" s="17">
        <f>IF(AND(CK120=0,CI120&lt;0.2,CI120&gt;0.1),1,0)</f>
        <v>0</v>
      </c>
      <c r="CM120" s="17">
        <f>IF(AND(CL120=0,CI120&lt;0.3,CI120&gt;0.2),1,0)</f>
        <v>1</v>
      </c>
      <c r="CN120" s="17">
        <f>IF(AND(CM120=0,CI120&lt;0.4,CI120&gt;0.3),1,0)</f>
        <v>0</v>
      </c>
      <c r="CO120" s="17">
        <f>IF(AND(CN120=0,CI120&lt;0.5,CI120&gt;0.4),1,0)</f>
        <v>0</v>
      </c>
      <c r="CP120" s="17">
        <f>IF(AND(CJ120=0,CK120=0,CL120=0,CM120=0,CN120=0,CO120=0),1,0)</f>
        <v>0</v>
      </c>
      <c r="CR120" s="17" t="str">
        <f>_xll.BDP($H120,CR$1)</f>
        <v>Laurence Douglas Fink "Larry"</v>
      </c>
      <c r="CS120" s="17" t="str">
        <f>_xll.BDP($H120,CS$1)</f>
        <v>Yes</v>
      </c>
      <c r="CT120" s="196">
        <f>_xll.BDP($H120,CT$1)</f>
        <v>0.29989200830459595</v>
      </c>
      <c r="CU120" s="13">
        <f>_xll.BDP($H120,CU$1)</f>
        <v>35.833301544189453</v>
      </c>
      <c r="CV120" s="13">
        <f>_xll.BDP($H120,CV$1)</f>
        <v>0.99676841180260745</v>
      </c>
      <c r="CW120" s="13">
        <f>_xll.BDP($H120,CW$1)</f>
        <v>-4.6139336411360139</v>
      </c>
    </row>
    <row r="121" spans="1:101" s="17" customFormat="1" hidden="1" x14ac:dyDescent="0.3">
      <c r="A121" s="17" t="str">
        <f>B121&amp;C121</f>
        <v>3C</v>
      </c>
      <c r="B121" s="17">
        <v>3</v>
      </c>
      <c r="C121" s="17" t="s">
        <v>2998</v>
      </c>
      <c r="D121" s="17">
        <v>3</v>
      </c>
      <c r="E121" s="17">
        <v>2</v>
      </c>
      <c r="F121" s="19">
        <v>0.12</v>
      </c>
      <c r="H121" s="17" t="s">
        <v>1429</v>
      </c>
      <c r="I121" s="17">
        <v>1112</v>
      </c>
      <c r="J121" s="17" t="str">
        <f>I121&amp;H121</f>
        <v>1112AI FP Equity</v>
      </c>
      <c r="K121" s="10" t="s">
        <v>1430</v>
      </c>
      <c r="L121" s="11">
        <v>0.20903382229569067</v>
      </c>
      <c r="M121" s="11">
        <v>0.22585815227237885</v>
      </c>
      <c r="N121" s="11">
        <v>0.12144725494433314</v>
      </c>
      <c r="O121" s="11">
        <v>0.13462704669496664</v>
      </c>
      <c r="P121" s="12">
        <v>11.711590527224569</v>
      </c>
      <c r="Q121" s="12">
        <v>8.8728414337691941</v>
      </c>
      <c r="R121" s="12">
        <v>13.735056486911992</v>
      </c>
      <c r="S121" s="13">
        <v>26.487148751867551</v>
      </c>
      <c r="T121" s="13">
        <v>24.479521614217951</v>
      </c>
      <c r="U121" s="11">
        <v>0.34493136928636903</v>
      </c>
      <c r="V121" s="14">
        <v>1.6197036366876396</v>
      </c>
      <c r="W121" s="11">
        <v>0.49522820978577403</v>
      </c>
      <c r="X121" s="15" t="e">
        <v>#N/A</v>
      </c>
      <c r="Y121" s="14">
        <v>8.4897613407414436</v>
      </c>
      <c r="Z121" s="14">
        <v>7.3584199989488841</v>
      </c>
      <c r="AA121" s="14">
        <v>21525900000</v>
      </c>
      <c r="AB121" s="14">
        <v>36113100000</v>
      </c>
      <c r="AC121" s="14" t="e">
        <v>#N/A</v>
      </c>
      <c r="AD121" s="16">
        <v>6254300000</v>
      </c>
      <c r="AE121" s="11">
        <v>0</v>
      </c>
      <c r="AF121" s="16">
        <v>86680.798637999993</v>
      </c>
      <c r="AG121" s="16">
        <v>99302.798637999993</v>
      </c>
      <c r="AH121" s="195">
        <v>12.453947857680344</v>
      </c>
      <c r="AI121" s="195">
        <v>18.16370628633096</v>
      </c>
      <c r="AJ121" s="195">
        <v>3.2895400695794872</v>
      </c>
      <c r="AK121" s="195">
        <v>27.19260885014257</v>
      </c>
      <c r="AL121" s="195">
        <v>3.7166836946042561</v>
      </c>
      <c r="AM121" s="17" t="s">
        <v>550</v>
      </c>
      <c r="AN121" s="17" t="s">
        <v>884</v>
      </c>
      <c r="AO121" s="17" t="s">
        <v>1077</v>
      </c>
      <c r="AP121" s="17" t="s">
        <v>1339</v>
      </c>
      <c r="AQ121" s="11">
        <f>_xll.BDP($H121,$AQ$1, "CUST_TRR_START_DT=20030101","CUST_TRR_END_DT=20230630")*0.01</f>
        <v>0.11964000000000001</v>
      </c>
      <c r="AR121" s="11">
        <f>_xll.BDP($H121,$AQ$1, "CUST_TRR_START_DT=20130101","CUST_TRR_END_DT=20230630")*0.01</f>
        <v>0.1212969</v>
      </c>
      <c r="AS121" s="11">
        <f>_xll.BDP($H121,$AQ$1, "CUST_TRR_START_DT=20180101","CUST_TRR_END_DT=20230630")*0.01</f>
        <v>0.14901410000000001</v>
      </c>
      <c r="AT121" s="17" t="s">
        <v>3697</v>
      </c>
      <c r="AU121" s="17" t="s">
        <v>3021</v>
      </c>
      <c r="AV121" s="17" t="s">
        <v>3021</v>
      </c>
      <c r="AW121" s="195">
        <v>1.781616166012632</v>
      </c>
      <c r="AX121" s="195">
        <v>1.781616166012632</v>
      </c>
      <c r="AY121" s="195">
        <v>-4.3598776907626924E-2</v>
      </c>
      <c r="AZ121" s="195">
        <v>1.738017389105005</v>
      </c>
      <c r="BA121" s="195">
        <v>48.341817387211407</v>
      </c>
      <c r="BB121" s="195">
        <v>-1.1829956147576439</v>
      </c>
      <c r="BC121" s="195">
        <v>47.158821772453763</v>
      </c>
      <c r="BD121" s="195">
        <v>1502.8691219499999</v>
      </c>
      <c r="BE121" s="195">
        <v>86680.798637999993</v>
      </c>
      <c r="BF121" s="17">
        <v>3408.05</v>
      </c>
      <c r="BG121" s="17">
        <v>3699.15</v>
      </c>
      <c r="BH121" s="17">
        <v>4043.556</v>
      </c>
      <c r="BI121" s="17">
        <v>2628.1190000000001</v>
      </c>
      <c r="BJ121" s="17">
        <v>2808.9430000000002</v>
      </c>
      <c r="BK121" s="17">
        <v>3069.5650000000001</v>
      </c>
      <c r="BL121" s="15">
        <v>3.9317242729071319E-2</v>
      </c>
      <c r="BM121" s="15">
        <v>4.2675541274700829E-2</v>
      </c>
      <c r="BN121" s="15">
        <v>4.6648808773519373E-2</v>
      </c>
      <c r="BO121" s="15">
        <v>3.0319506064724455E-2</v>
      </c>
      <c r="BP121" s="15">
        <v>3.2405596673501201E-2</v>
      </c>
      <c r="BQ121" s="15">
        <v>3.5412283322621967E-2</v>
      </c>
      <c r="BR121" s="15">
        <f>IF(IF(BN121&gt;BQ121,BN121,BQ121)=0,IF(BM121&gt;BP121,BM121,BP121),IF(BN121&gt;BQ121,BN121,BQ121))</f>
        <v>4.6648808773519373E-2</v>
      </c>
      <c r="BS121" s="17">
        <v>1</v>
      </c>
      <c r="BT121" s="17">
        <v>0</v>
      </c>
      <c r="BU121" s="17">
        <v>1</v>
      </c>
      <c r="BV121" s="17">
        <v>0</v>
      </c>
      <c r="BW121" s="17">
        <v>1</v>
      </c>
      <c r="BX121" s="17">
        <v>1</v>
      </c>
      <c r="BY121" s="17">
        <v>1</v>
      </c>
      <c r="BZ121" s="17">
        <v>0</v>
      </c>
      <c r="CA121" s="17">
        <v>1</v>
      </c>
      <c r="CB121" s="17" t="s">
        <v>4366</v>
      </c>
      <c r="CC121" s="17">
        <v>1</v>
      </c>
      <c r="CD121" s="17">
        <v>1</v>
      </c>
      <c r="CE121" s="17">
        <v>1</v>
      </c>
      <c r="CF121" s="17">
        <v>1</v>
      </c>
      <c r="CG121" s="17">
        <v>1</v>
      </c>
      <c r="CH121" s="17">
        <v>1</v>
      </c>
      <c r="CI121" s="11">
        <f>IF(ISNUMBER(L121),L121,M121)</f>
        <v>0.20903382229569067</v>
      </c>
      <c r="CJ121" s="17">
        <f>IF(AND(M121&lt;0,AA121&gt;0),1,0)</f>
        <v>0</v>
      </c>
      <c r="CK121" s="17">
        <f>IF(AND(CJ121=0,CI121&lt;0.1,CI121&gt;0),1,0)</f>
        <v>0</v>
      </c>
      <c r="CL121" s="17">
        <f>IF(AND(CK121=0,CI121&lt;0.2,CI121&gt;0.1),1,0)</f>
        <v>0</v>
      </c>
      <c r="CM121" s="17">
        <f>IF(AND(CL121=0,CI121&lt;0.3,CI121&gt;0.2),1,0)</f>
        <v>1</v>
      </c>
      <c r="CN121" s="17">
        <f>IF(AND(CM121=0,CI121&lt;0.4,CI121&gt;0.3),1,0)</f>
        <v>0</v>
      </c>
      <c r="CO121" s="17">
        <f>IF(AND(CN121=0,CI121&lt;0.5,CI121&gt;0.4),1,0)</f>
        <v>0</v>
      </c>
      <c r="CP121" s="17">
        <f>IF(AND(CJ121=0,CK121=0,CL121=0,CM121=0,CN121=0,CO121=0),1,0)</f>
        <v>0</v>
      </c>
      <c r="CR121" s="17" t="str">
        <f>_xll.BDP($H121,CR$1)</f>
        <v>Francois Jackow</v>
      </c>
      <c r="CS121" s="17" t="str">
        <f>_xll.BDP($H121,CS$1)</f>
        <v>No</v>
      </c>
      <c r="CT121" s="196">
        <f>_xll.BDP($H121,CT$1)</f>
        <v>0</v>
      </c>
      <c r="CU121" s="13">
        <f>_xll.BDP($H121,CU$1)</f>
        <v>1.3333300352096558</v>
      </c>
      <c r="CV121" s="13">
        <f>_xll.BDP($H121,CV$1)</f>
        <v>0.12665344824426361</v>
      </c>
      <c r="CW121" s="13">
        <f>_xll.BDP($H121,CW$1)</f>
        <v>0</v>
      </c>
    </row>
    <row r="122" spans="1:101" s="17" customFormat="1" hidden="1" x14ac:dyDescent="0.3">
      <c r="A122" s="17" t="str">
        <f>B122&amp;C122</f>
        <v>3C</v>
      </c>
      <c r="B122" s="17">
        <v>3</v>
      </c>
      <c r="C122" s="17" t="s">
        <v>2998</v>
      </c>
      <c r="D122" s="17">
        <v>8</v>
      </c>
      <c r="E122" s="17">
        <v>1</v>
      </c>
      <c r="F122" s="19">
        <v>0.17</v>
      </c>
      <c r="G122" s="17" t="s">
        <v>2634</v>
      </c>
      <c r="H122" s="17" t="s">
        <v>403</v>
      </c>
      <c r="I122" s="17">
        <v>1113</v>
      </c>
      <c r="J122" s="17" t="str">
        <f>I122&amp;H122</f>
        <v>1113CACC US Equity</v>
      </c>
      <c r="K122" s="10" t="s">
        <v>1093</v>
      </c>
      <c r="L122" s="11">
        <v>0.15717867120232437</v>
      </c>
      <c r="M122" s="11">
        <v>0.14107326762556771</v>
      </c>
      <c r="N122" s="11">
        <v>0.15717867120232437</v>
      </c>
      <c r="O122" s="11">
        <v>0.14107326762556771</v>
      </c>
      <c r="P122" s="12">
        <v>4.4988875533846509</v>
      </c>
      <c r="Q122" s="12">
        <v>10.58026238396031</v>
      </c>
      <c r="R122" s="12">
        <v>20.556456796547394</v>
      </c>
      <c r="S122" s="13">
        <v>63.691545610825678</v>
      </c>
      <c r="T122" s="13">
        <v>49.183681082290924</v>
      </c>
      <c r="U122" s="11">
        <v>0.65830268544861581</v>
      </c>
      <c r="V122" s="14">
        <v>7.0429101707498161</v>
      </c>
      <c r="W122" s="11">
        <v>0.24245368121573799</v>
      </c>
      <c r="X122" s="15" t="e">
        <v>#N/A</v>
      </c>
      <c r="Y122" s="14">
        <v>9.6071184179465856</v>
      </c>
      <c r="Z122" s="14">
        <v>-2.0998231756912067</v>
      </c>
      <c r="AA122" s="14">
        <v>6207000000.000001</v>
      </c>
      <c r="AB122" s="14">
        <v>6207000000.000001</v>
      </c>
      <c r="AC122" s="14">
        <v>38000000</v>
      </c>
      <c r="AD122" s="16">
        <v>1192300000</v>
      </c>
      <c r="AE122" s="11">
        <v>3.1871173362408793E-2</v>
      </c>
      <c r="AF122" s="16">
        <v>6464.5690781700005</v>
      </c>
      <c r="AG122" s="16">
        <v>11207.969078170001</v>
      </c>
      <c r="AH122" s="195">
        <v>16.707321373589384</v>
      </c>
      <c r="AI122" s="195">
        <v>25.639208586717793</v>
      </c>
      <c r="AJ122" s="195" t="s">
        <v>3021</v>
      </c>
      <c r="AK122" s="195">
        <v>19.831135563578556</v>
      </c>
      <c r="AL122" s="195">
        <v>3.7002330177081437</v>
      </c>
      <c r="AM122" s="17" t="s">
        <v>502</v>
      </c>
      <c r="AN122" s="17" t="s">
        <v>528</v>
      </c>
      <c r="AO122" s="17" t="s">
        <v>1094</v>
      </c>
      <c r="AP122" s="17" t="s">
        <v>574</v>
      </c>
      <c r="AQ122" s="11">
        <f>_xll.BDP($H122,$AQ$1, "CUST_TRR_START_DT=20030101","CUST_TRR_END_DT=20230630")*0.01</f>
        <v>0.23793140000000002</v>
      </c>
      <c r="AR122" s="11">
        <f>_xll.BDP($H122,$AQ$1, "CUST_TRR_START_DT=20130101","CUST_TRR_END_DT=20230630")*0.01</f>
        <v>0.16557169999999999</v>
      </c>
      <c r="AS122" s="11">
        <f>_xll.BDP($H122,$AQ$1, "CUST_TRR_START_DT=20180101","CUST_TRR_END_DT=20230630")*0.01</f>
        <v>8.5563130000000001E-2</v>
      </c>
      <c r="AT122" s="17" t="s">
        <v>3697</v>
      </c>
      <c r="AU122" s="17" t="s">
        <v>3098</v>
      </c>
      <c r="AV122" s="17" t="s">
        <v>3098</v>
      </c>
      <c r="AW122" s="195" t="s">
        <v>3021</v>
      </c>
      <c r="AX122" s="195">
        <v>0</v>
      </c>
      <c r="AY122" s="195">
        <v>11.901798723106891</v>
      </c>
      <c r="AZ122" s="195">
        <v>11.901798723106891</v>
      </c>
      <c r="BA122" s="195">
        <v>0</v>
      </c>
      <c r="BB122" s="195">
        <v>140.94156438908226</v>
      </c>
      <c r="BC122" s="195">
        <v>140.94156438908226</v>
      </c>
      <c r="BD122" s="195">
        <v>769.4</v>
      </c>
      <c r="BE122" s="195">
        <v>6464.5690781700005</v>
      </c>
      <c r="BF122" s="17">
        <v>434</v>
      </c>
      <c r="BG122" s="17">
        <v>539.4</v>
      </c>
      <c r="BH122" s="17">
        <v>507.33300000000003</v>
      </c>
      <c r="BI122" s="17" t="s">
        <v>3021</v>
      </c>
      <c r="BJ122" s="17" t="s">
        <v>3021</v>
      </c>
      <c r="BK122" s="17" t="s">
        <v>3021</v>
      </c>
      <c r="BL122" s="15">
        <v>6.713517865646465E-2</v>
      </c>
      <c r="BM122" s="15">
        <v>8.3439436330177502E-2</v>
      </c>
      <c r="BN122" s="15">
        <v>7.8479012887834529E-2</v>
      </c>
      <c r="BO122" s="15">
        <v>0</v>
      </c>
      <c r="BP122" s="15">
        <v>0</v>
      </c>
      <c r="BQ122" s="15">
        <v>0</v>
      </c>
      <c r="BR122" s="15">
        <f>IF(IF(BN122&gt;BQ122,BN122,BQ122)=0,IF(BM122&gt;BP122,BM122,BP122),IF(BN122&gt;BQ122,BN122,BQ122))</f>
        <v>7.8479012887834529E-2</v>
      </c>
      <c r="BS122" s="17">
        <v>0</v>
      </c>
      <c r="BT122" s="17">
        <v>1</v>
      </c>
      <c r="BU122" s="17">
        <v>0</v>
      </c>
      <c r="BV122" s="17">
        <v>0</v>
      </c>
      <c r="BW122" s="17">
        <v>0</v>
      </c>
      <c r="BX122" s="17">
        <v>1</v>
      </c>
      <c r="BY122" s="17">
        <v>0</v>
      </c>
      <c r="BZ122" s="17">
        <v>0</v>
      </c>
      <c r="CA122" s="17">
        <v>0</v>
      </c>
      <c r="CB122" s="17" t="s">
        <v>4376</v>
      </c>
      <c r="CC122" s="17">
        <v>3</v>
      </c>
      <c r="CD122" s="17">
        <v>0</v>
      </c>
      <c r="CE122" s="17">
        <v>1</v>
      </c>
      <c r="CF122" s="17">
        <v>1</v>
      </c>
      <c r="CG122" s="17">
        <v>1</v>
      </c>
      <c r="CH122" s="17">
        <v>1</v>
      </c>
      <c r="CI122" s="11">
        <f>IF(ISNUMBER(L122),L122,M122)</f>
        <v>0.15717867120232437</v>
      </c>
      <c r="CJ122" s="17">
        <f>IF(AND(M122&lt;0,AA122&gt;0),1,0)</f>
        <v>0</v>
      </c>
      <c r="CK122" s="17">
        <f>IF(AND(CJ122=0,CI122&lt;0.1,CI122&gt;0),1,0)</f>
        <v>0</v>
      </c>
      <c r="CL122" s="17">
        <f>IF(AND(CK122=0,CI122&lt;0.2,CI122&gt;0.1),1,0)</f>
        <v>1</v>
      </c>
      <c r="CM122" s="17">
        <f>IF(AND(CL122=0,CI122&lt;0.3,CI122&gt;0.2),1,0)</f>
        <v>0</v>
      </c>
      <c r="CN122" s="17">
        <f>IF(AND(CM122=0,CI122&lt;0.4,CI122&gt;0.3),1,0)</f>
        <v>0</v>
      </c>
      <c r="CO122" s="17">
        <f>IF(AND(CN122=0,CI122&lt;0.5,CI122&gt;0.4),1,0)</f>
        <v>0</v>
      </c>
      <c r="CP122" s="17">
        <f>IF(AND(CJ122=0,CK122=0,CL122=0,CM122=0,CN122=0,CO122=0),1,0)</f>
        <v>0</v>
      </c>
      <c r="CR122" s="17" t="str">
        <f>_xll.BDP($H122,CR$1)</f>
        <v>Kenneth S Booth "Ken"</v>
      </c>
      <c r="CS122" s="17" t="str">
        <f>_xll.BDP($H122,CS$1)</f>
        <v>No</v>
      </c>
      <c r="CT122" s="196">
        <f>_xll.BDP($H122,CT$1)</f>
        <v>0</v>
      </c>
      <c r="CU122" s="13">
        <f>_xll.BDP($H122,CU$1)</f>
        <v>2.4166700839996338</v>
      </c>
      <c r="CV122" s="13">
        <f>_xll.BDP($H122,CV$1)</f>
        <v>16.61300712826192</v>
      </c>
      <c r="CW122" s="13">
        <f>_xll.BDP($H122,CW$1)</f>
        <v>-0.18209601605219022</v>
      </c>
    </row>
    <row r="123" spans="1:101" s="17" customFormat="1" hidden="1" x14ac:dyDescent="0.3">
      <c r="A123" s="17" t="str">
        <f>B123&amp;C123</f>
        <v>4A</v>
      </c>
      <c r="B123" s="17">
        <v>4</v>
      </c>
      <c r="C123" s="17" t="s">
        <v>2999</v>
      </c>
      <c r="D123" s="17">
        <v>3</v>
      </c>
      <c r="E123" s="17">
        <v>3</v>
      </c>
      <c r="F123" s="19">
        <v>0.3</v>
      </c>
      <c r="G123" s="17" t="s">
        <v>2213</v>
      </c>
      <c r="H123" s="17" t="s">
        <v>395</v>
      </c>
      <c r="I123" s="17">
        <v>1120</v>
      </c>
      <c r="J123" s="17" t="str">
        <f>I123&amp;H123</f>
        <v>1120TSLA US Equity</v>
      </c>
      <c r="K123" s="10" t="s">
        <v>1084</v>
      </c>
      <c r="L123" s="11">
        <v>0.17773356435645762</v>
      </c>
      <c r="M123" s="11">
        <v>0.47261420712748148</v>
      </c>
      <c r="N123" s="11">
        <v>0.17629273045175561</v>
      </c>
      <c r="O123" s="11">
        <v>0.46950205356233665</v>
      </c>
      <c r="P123" s="12">
        <v>24.118112412669063</v>
      </c>
      <c r="Q123" s="12">
        <v>22.014368704915281</v>
      </c>
      <c r="R123" s="12">
        <v>27.872374465750919</v>
      </c>
      <c r="S123" s="13">
        <v>15.297396700095083</v>
      </c>
      <c r="T123" s="13">
        <v>22.558984557216863</v>
      </c>
      <c r="U123" s="11">
        <v>-0.19112567531662386</v>
      </c>
      <c r="V123" s="14">
        <v>-1.0278025837947253</v>
      </c>
      <c r="W123" s="11">
        <v>0.5760174851806471</v>
      </c>
      <c r="X123" s="15">
        <v>2.4608501118568233E-2</v>
      </c>
      <c r="Y123" s="14">
        <v>49.723593692329445</v>
      </c>
      <c r="Z123" s="14" t="e">
        <v>#N/A</v>
      </c>
      <c r="AA123" s="14">
        <v>29267000000</v>
      </c>
      <c r="AB123" s="14">
        <v>29461000000</v>
      </c>
      <c r="AC123" s="14">
        <v>1644000000</v>
      </c>
      <c r="AD123" s="16">
        <v>13956000000</v>
      </c>
      <c r="AE123" s="11">
        <v>0.117798796216681</v>
      </c>
      <c r="AF123" s="16">
        <v>870912.34180012997</v>
      </c>
      <c r="AG123" s="16">
        <v>854700.34180012997</v>
      </c>
      <c r="AH123" s="195">
        <v>50.781316725098328</v>
      </c>
      <c r="AI123" s="195">
        <v>67.373509522318301</v>
      </c>
      <c r="AJ123" s="195">
        <v>0.71197625457878089</v>
      </c>
      <c r="AK123" s="195">
        <v>77.560863650286564</v>
      </c>
      <c r="AL123" s="195">
        <v>17.033324985216911</v>
      </c>
      <c r="AM123" s="17" t="s">
        <v>533</v>
      </c>
      <c r="AN123" s="17" t="s">
        <v>835</v>
      </c>
      <c r="AO123" s="17" t="s">
        <v>1085</v>
      </c>
      <c r="AP123" s="17" t="s">
        <v>574</v>
      </c>
      <c r="AQ123" s="11" t="e">
        <f>_xll.BDP($H123,$AQ$1, "CUST_TRR_START_DT=20030101","CUST_TRR_END_DT=20230630")*0.01</f>
        <v>#VALUE!</v>
      </c>
      <c r="AR123" s="11">
        <f>_xll.BDP($H123,$AQ$1, "CUST_TRR_START_DT=20130101","CUST_TRR_END_DT=20230630")*0.01</f>
        <v>0.57259079999999996</v>
      </c>
      <c r="AS123" s="11">
        <f>_xll.BDP($H123,$AQ$1, "CUST_TRR_START_DT=20180101","CUST_TRR_END_DT=20230630")*0.01</f>
        <v>0.58594550000000001</v>
      </c>
      <c r="AT123" s="17" t="s">
        <v>3105</v>
      </c>
      <c r="AU123" s="17" t="s">
        <v>3105</v>
      </c>
      <c r="AV123" s="17" t="s">
        <v>3105</v>
      </c>
      <c r="AW123" s="195" t="s">
        <v>3021</v>
      </c>
      <c r="AX123" s="195">
        <v>0</v>
      </c>
      <c r="AY123" s="195">
        <v>-6.21187660381275E-2</v>
      </c>
      <c r="AZ123" s="195">
        <v>-6.21187660381275E-2</v>
      </c>
      <c r="BA123" s="195">
        <v>0</v>
      </c>
      <c r="BB123" s="195">
        <v>-4.2615068562210121</v>
      </c>
      <c r="BC123" s="195">
        <v>-4.2615068562210121</v>
      </c>
      <c r="BD123" s="195">
        <v>-541</v>
      </c>
      <c r="BE123" s="195">
        <v>854700.34180012997</v>
      </c>
      <c r="BF123" s="17">
        <v>11368.947</v>
      </c>
      <c r="BG123" s="17">
        <v>16390.632000000001</v>
      </c>
      <c r="BH123" s="17">
        <v>22068.448</v>
      </c>
      <c r="BI123" s="17">
        <v>6785.0640000000003</v>
      </c>
      <c r="BJ123" s="17">
        <v>12025.617</v>
      </c>
      <c r="BK123" s="17">
        <v>18845.007000000001</v>
      </c>
      <c r="BL123" s="15">
        <v>1.3301675972253919E-2</v>
      </c>
      <c r="BM123" s="15">
        <v>1.9177050948030298E-2</v>
      </c>
      <c r="BN123" s="15">
        <v>2.5820099654482957E-2</v>
      </c>
      <c r="BO123" s="15">
        <v>7.9385296438628013E-3</v>
      </c>
      <c r="BP123" s="15">
        <v>1.4069980333308639E-2</v>
      </c>
      <c r="BQ123" s="15">
        <v>2.2048671421272075E-2</v>
      </c>
      <c r="BR123" s="15">
        <f>IF(IF(BN123&gt;BQ123,BN123,BQ123)=0,IF(BM123&gt;BP123,BM123,BP123),IF(BN123&gt;BQ123,BN123,BQ123))</f>
        <v>2.5820099654482957E-2</v>
      </c>
      <c r="CI123" s="11">
        <f>IF(ISNUMBER(L123),L123,M123)</f>
        <v>0.17773356435645762</v>
      </c>
      <c r="CJ123" s="17">
        <f>IF(AND(M123&lt;0,AA123&gt;0),1,0)</f>
        <v>0</v>
      </c>
      <c r="CK123" s="17">
        <f>IF(AND(CJ123=0,CI123&lt;0.1,CI123&gt;0),1,0)</f>
        <v>0</v>
      </c>
      <c r="CL123" s="17">
        <f>IF(AND(CK123=0,CI123&lt;0.2,CI123&gt;0.1),1,0)</f>
        <v>1</v>
      </c>
      <c r="CM123" s="17">
        <f>IF(AND(CL123=0,CI123&lt;0.3,CI123&gt;0.2),1,0)</f>
        <v>0</v>
      </c>
      <c r="CN123" s="17">
        <f>IF(AND(CM123=0,CI123&lt;0.4,CI123&gt;0.3),1,0)</f>
        <v>0</v>
      </c>
      <c r="CO123" s="17">
        <f>IF(AND(CN123=0,CI123&lt;0.5,CI123&gt;0.4),1,0)</f>
        <v>0</v>
      </c>
      <c r="CP123" s="17">
        <f>IF(AND(CJ123=0,CK123=0,CL123=0,CM123=0,CN123=0,CO123=0),1,0)</f>
        <v>0</v>
      </c>
      <c r="CR123" s="17" t="str">
        <f>_xll.BDP($H123,CR$1)</f>
        <v>Elon Reeve Musk</v>
      </c>
      <c r="CS123" s="17" t="str">
        <f>_xll.BDP($H123,CS$1)</f>
        <v>Yes</v>
      </c>
      <c r="CT123" s="196">
        <f>_xll.BDP($H123,CT$1)</f>
        <v>0</v>
      </c>
      <c r="CU123" s="13">
        <f>_xll.BDP($H123,CU$1)</f>
        <v>15</v>
      </c>
      <c r="CV123" s="13">
        <f>_xll.BDP($H123,CV$1)</f>
        <v>13.039041496297724</v>
      </c>
      <c r="CW123" s="13">
        <f>_xll.BDP($H123,CW$1)</f>
        <v>-2.2112146948753417E-3</v>
      </c>
    </row>
    <row r="124" spans="1:101" s="17" customFormat="1" hidden="1" x14ac:dyDescent="0.3">
      <c r="A124" s="17" t="str">
        <f>B124&amp;C124</f>
        <v>4A</v>
      </c>
      <c r="B124" s="17">
        <v>4</v>
      </c>
      <c r="C124" s="17" t="s">
        <v>2999</v>
      </c>
      <c r="D124" s="17">
        <v>4</v>
      </c>
      <c r="E124" s="17">
        <v>2</v>
      </c>
      <c r="F124" s="19" t="s">
        <v>2963</v>
      </c>
      <c r="H124" s="17" t="s">
        <v>33</v>
      </c>
      <c r="I124" s="17">
        <v>1122</v>
      </c>
      <c r="J124" s="17" t="str">
        <f>I124&amp;H124</f>
        <v>1122ZS US Equity</v>
      </c>
      <c r="K124" s="10" t="s">
        <v>628</v>
      </c>
      <c r="L124" s="11">
        <v>2.9973341026827489</v>
      </c>
      <c r="M124" s="11">
        <v>0.89461198658612073</v>
      </c>
      <c r="N124" s="11">
        <v>4.5473803702560689</v>
      </c>
      <c r="O124" s="11">
        <v>1.3794500987391776</v>
      </c>
      <c r="P124" s="12">
        <v>-13.197568083016154</v>
      </c>
      <c r="Q124" s="12">
        <v>-13.694740812178372</v>
      </c>
      <c r="R124" s="12">
        <v>-31.166532656814631</v>
      </c>
      <c r="S124" s="13">
        <v>-14.182698493967413</v>
      </c>
      <c r="T124" s="13">
        <v>-7.8958435377178793</v>
      </c>
      <c r="U124" s="11">
        <v>-0.25281483323269277</v>
      </c>
      <c r="V124" s="14">
        <v>6.5770225915193086</v>
      </c>
      <c r="W124" s="11">
        <v>0.20095573642781386</v>
      </c>
      <c r="X124" s="15">
        <v>5.4033513830547397E-3</v>
      </c>
      <c r="Y124" s="14">
        <v>53.603867455925432</v>
      </c>
      <c r="Z124" s="14" t="e">
        <v>#N/A</v>
      </c>
      <c r="AA124" s="14">
        <v>-253766999.99999988</v>
      </c>
      <c r="AB124" s="14">
        <v>-164574999.99999988</v>
      </c>
      <c r="AC124" s="14">
        <v>457815000</v>
      </c>
      <c r="AD124" s="16">
        <v>462343000</v>
      </c>
      <c r="AE124" s="11">
        <v>0.99020640520133318</v>
      </c>
      <c r="AF124" s="16">
        <v>22973.045465299998</v>
      </c>
      <c r="AG124" s="16">
        <v>22083.3584653</v>
      </c>
      <c r="AH124" s="195" t="s">
        <v>3021</v>
      </c>
      <c r="AI124" s="195" t="s">
        <v>3021</v>
      </c>
      <c r="AJ124" s="195">
        <v>1.4742187702871568</v>
      </c>
      <c r="AK124" s="195" t="s">
        <v>3021</v>
      </c>
      <c r="AL124" s="195">
        <v>31.682115036364447</v>
      </c>
      <c r="AM124" s="17" t="s">
        <v>506</v>
      </c>
      <c r="AN124" s="17" t="s">
        <v>629</v>
      </c>
      <c r="AO124" s="17" t="s">
        <v>630</v>
      </c>
      <c r="AP124" s="17" t="s">
        <v>574</v>
      </c>
      <c r="AQ124" s="11" t="e">
        <f>_xll.BDP($H124,$AQ$1, "CUST_TRR_START_DT=20030101","CUST_TRR_END_DT=20230630")*0.01</f>
        <v>#VALUE!</v>
      </c>
      <c r="AR124" s="11" t="e">
        <f>_xll.BDP($H124,$AQ$1, "CUST_TRR_START_DT=20130101","CUST_TRR_END_DT=20230630")*0.01</f>
        <v>#VALUE!</v>
      </c>
      <c r="AS124" s="11" t="e">
        <f>_xll.BDP($H124,$AQ$1, "CUST_TRR_START_DT=20180101","CUST_TRR_END_DT=20230630")*0.01</f>
        <v>#VALUE!</v>
      </c>
      <c r="AT124" s="17" t="s">
        <v>3107</v>
      </c>
      <c r="AU124" s="17" t="s">
        <v>3107</v>
      </c>
      <c r="AV124" s="17" t="s">
        <v>3107</v>
      </c>
      <c r="AW124" s="195" t="s">
        <v>3021</v>
      </c>
      <c r="AX124" s="195">
        <v>0</v>
      </c>
      <c r="AY124" s="195">
        <v>0</v>
      </c>
      <c r="AZ124" s="195">
        <v>0</v>
      </c>
      <c r="BA124" s="195" t="s">
        <v>3021</v>
      </c>
      <c r="BB124" s="195">
        <v>0</v>
      </c>
      <c r="BC124" s="195" t="s">
        <v>3021</v>
      </c>
      <c r="BD124" s="195">
        <v>-46.207000000000001</v>
      </c>
      <c r="BE124" s="195">
        <v>22083.3584653</v>
      </c>
      <c r="BF124" s="17">
        <v>360.75700000000001</v>
      </c>
      <c r="BG124" s="17">
        <v>473</v>
      </c>
      <c r="BH124" s="17">
        <v>632.20000000000005</v>
      </c>
      <c r="BI124" s="17">
        <v>438.04900000000004</v>
      </c>
      <c r="BJ124" s="17">
        <v>590.01200000000006</v>
      </c>
      <c r="BK124" s="17">
        <v>808.38499999999999</v>
      </c>
      <c r="BL124" s="15">
        <v>1.6336147446361672E-2</v>
      </c>
      <c r="BM124" s="15">
        <v>2.1418843548785111E-2</v>
      </c>
      <c r="BN124" s="15">
        <v>2.8627891948291646E-2</v>
      </c>
      <c r="BO124" s="15">
        <v>1.9836158557509028E-2</v>
      </c>
      <c r="BP124" s="15">
        <v>2.6717494122422417E-2</v>
      </c>
      <c r="BQ124" s="15">
        <v>3.6606071547959099E-2</v>
      </c>
      <c r="BR124" s="15">
        <f>IF(IF(BN124&gt;BQ124,BN124,BQ124)=0,IF(BM124&gt;BP124,BM124,BP124),IF(BN124&gt;BQ124,BN124,BQ124))</f>
        <v>3.6606071547959099E-2</v>
      </c>
      <c r="CI124" s="11">
        <f>IF(ISNUMBER(L124),L124,M124)</f>
        <v>2.9973341026827489</v>
      </c>
      <c r="CJ124" s="17">
        <f>IF(AND(M124&lt;0,AA124&gt;0),1,0)</f>
        <v>0</v>
      </c>
      <c r="CK124" s="17">
        <f>IF(AND(CJ124=0,CI124&lt;0.1,CI124&gt;0),1,0)</f>
        <v>0</v>
      </c>
      <c r="CL124" s="17">
        <f>IF(AND(CK124=0,CI124&lt;0.2,CI124&gt;0.1),1,0)</f>
        <v>0</v>
      </c>
      <c r="CM124" s="17">
        <f>IF(AND(CL124=0,CI124&lt;0.3,CI124&gt;0.2),1,0)</f>
        <v>0</v>
      </c>
      <c r="CN124" s="17">
        <f>IF(AND(CM124=0,CI124&lt;0.4,CI124&gt;0.3),1,0)</f>
        <v>0</v>
      </c>
      <c r="CO124" s="17">
        <f>IF(AND(CN124=0,CI124&lt;0.5,CI124&gt;0.4),1,0)</f>
        <v>0</v>
      </c>
      <c r="CP124" s="17">
        <f>IF(AND(CJ124=0,CK124=0,CL124=0,CM124=0,CN124=0,CO124=0),1,0)</f>
        <v>1</v>
      </c>
      <c r="CR124" s="17" t="str">
        <f>_xll.BDP($H124,CR$1)</f>
        <v>Jagtar Singh Chaudhry "Jay"</v>
      </c>
      <c r="CS124" s="17" t="str">
        <f>_xll.BDP($H124,CS$1)</f>
        <v>Yes</v>
      </c>
      <c r="CT124" s="196">
        <f>_xll.BDP($H124,CT$1)</f>
        <v>0</v>
      </c>
      <c r="CU124" s="13">
        <f>_xll.BDP($H124,CU$1)</f>
        <v>16.08329963684082</v>
      </c>
      <c r="CV124" s="13">
        <f>_xll.BDP($H124,CV$1)</f>
        <v>3.1421918232668884</v>
      </c>
      <c r="CW124" s="13">
        <f>_xll.BDP($H124,CW$1)</f>
        <v>6.0521095940326244E-2</v>
      </c>
    </row>
    <row r="125" spans="1:101" s="17" customFormat="1" hidden="1" x14ac:dyDescent="0.3">
      <c r="A125" s="17" t="str">
        <f>B125&amp;C125</f>
        <v>4A</v>
      </c>
      <c r="B125" s="17">
        <v>4</v>
      </c>
      <c r="C125" s="17" t="s">
        <v>2999</v>
      </c>
      <c r="D125" s="17">
        <v>6</v>
      </c>
      <c r="E125" s="17">
        <v>3</v>
      </c>
      <c r="F125" s="19">
        <v>0.25</v>
      </c>
      <c r="H125" s="17" t="s">
        <v>429</v>
      </c>
      <c r="I125" s="17">
        <v>1126</v>
      </c>
      <c r="J125" s="17" t="str">
        <f>I125&amp;H125</f>
        <v>1126FTNT US Equity</v>
      </c>
      <c r="K125" s="10" t="s">
        <v>1125</v>
      </c>
      <c r="L125" s="11">
        <v>-0.52180319561036281</v>
      </c>
      <c r="M125" s="11">
        <v>-0.63168814838101239</v>
      </c>
      <c r="N125" s="11">
        <v>-0.60958904644725709</v>
      </c>
      <c r="O125" s="11">
        <v>-0.71432634198364753</v>
      </c>
      <c r="P125" s="12">
        <v>111.38161322407996</v>
      </c>
      <c r="Q125" s="12">
        <v>96.131229083206918</v>
      </c>
      <c r="R125" s="12" t="e">
        <v>#N/A</v>
      </c>
      <c r="S125" s="13">
        <v>21.314448062897242</v>
      </c>
      <c r="T125" s="13">
        <v>25.945126092271472</v>
      </c>
      <c r="U125" s="11">
        <v>-0.31743558198345978</v>
      </c>
      <c r="V125" s="14">
        <v>-1.8080037371535347</v>
      </c>
      <c r="W125" s="11">
        <v>4.2906186131630608E-2</v>
      </c>
      <c r="X125" s="15">
        <v>1.9368506002219309E-2</v>
      </c>
      <c r="Y125" s="14">
        <v>25.14119321025678</v>
      </c>
      <c r="Z125" s="14">
        <v>67.791643600368715</v>
      </c>
      <c r="AA125" s="14">
        <v>-1590499999.9999998</v>
      </c>
      <c r="AB125" s="14">
        <v>-1406499999.9999998</v>
      </c>
      <c r="AC125" s="14">
        <v>233300000</v>
      </c>
      <c r="AD125" s="16">
        <v>2203700000</v>
      </c>
      <c r="AE125" s="11">
        <v>0.10586740481916776</v>
      </c>
      <c r="AF125" s="16">
        <v>47921.259895739997</v>
      </c>
      <c r="AG125" s="16">
        <v>45599.05989574</v>
      </c>
      <c r="AH125" s="195">
        <v>34.557832433300497</v>
      </c>
      <c r="AI125" s="195">
        <v>37.657164006722269</v>
      </c>
      <c r="AJ125" s="195">
        <v>4.1364629141051417</v>
      </c>
      <c r="AK125" s="195">
        <v>45.348508305914159</v>
      </c>
      <c r="AL125" s="195">
        <v>149.24443449445559</v>
      </c>
      <c r="AM125" s="17" t="s">
        <v>506</v>
      </c>
      <c r="AN125" s="17" t="s">
        <v>629</v>
      </c>
      <c r="AO125" s="17" t="s">
        <v>630</v>
      </c>
      <c r="AP125" s="17" t="s">
        <v>574</v>
      </c>
      <c r="AQ125" s="11" t="e">
        <f>_xll.BDP($H125,$AQ$1, "CUST_TRR_START_DT=20030101","CUST_TRR_END_DT=20230630")*0.01</f>
        <v>#VALUE!</v>
      </c>
      <c r="AR125" s="11">
        <f>_xll.BDP($H125,$AQ$1, "CUST_TRR_START_DT=20130101","CUST_TRR_END_DT=20230630")*0.01</f>
        <v>0.31680209999999998</v>
      </c>
      <c r="AS125" s="11">
        <f>_xll.BDP($H125,$AQ$1, "CUST_TRR_START_DT=20180101","CUST_TRR_END_DT=20230630")*0.01</f>
        <v>0.48081409999999997</v>
      </c>
      <c r="AT125" s="17" t="s">
        <v>3110</v>
      </c>
      <c r="AU125" s="17" t="s">
        <v>3110</v>
      </c>
      <c r="AV125" s="17" t="s">
        <v>3110</v>
      </c>
      <c r="AW125" s="195" t="s">
        <v>3021</v>
      </c>
      <c r="AX125" s="195">
        <v>0</v>
      </c>
      <c r="AY125" s="195">
        <v>4.1179572579965189</v>
      </c>
      <c r="AZ125" s="195">
        <v>4.1179572579965189</v>
      </c>
      <c r="BA125" s="195">
        <v>0</v>
      </c>
      <c r="BB125" s="195">
        <v>226.64939819948239</v>
      </c>
      <c r="BC125" s="195">
        <v>226.64939819948239</v>
      </c>
      <c r="BD125" s="195">
        <v>1973.3770000000002</v>
      </c>
      <c r="BE125" s="195">
        <v>45599.05989574</v>
      </c>
      <c r="BF125" s="17">
        <v>1206.2060000000001</v>
      </c>
      <c r="BG125" s="17">
        <v>1414.1759999999999</v>
      </c>
      <c r="BH125" s="17">
        <v>1712.625</v>
      </c>
      <c r="BI125" s="17">
        <v>1680.307</v>
      </c>
      <c r="BJ125" s="17">
        <v>2051.2860000000001</v>
      </c>
      <c r="BK125" s="17">
        <v>2530.5280000000002</v>
      </c>
      <c r="BL125" s="15">
        <v>2.6452431316740535E-2</v>
      </c>
      <c r="BM125" s="15">
        <v>3.1013270958511942E-2</v>
      </c>
      <c r="BN125" s="15">
        <v>3.7558340104287949E-2</v>
      </c>
      <c r="BO125" s="15">
        <v>3.6849597422445528E-2</v>
      </c>
      <c r="BP125" s="15">
        <v>4.4985269536042281E-2</v>
      </c>
      <c r="BQ125" s="15">
        <v>5.5495179194174786E-2</v>
      </c>
      <c r="BR125" s="15">
        <f>IF(IF(BN125&gt;BQ125,BN125,BQ125)=0,IF(BM125&gt;BP125,BM125,BP125),IF(BN125&gt;BQ125,BN125,BQ125))</f>
        <v>5.5495179194174786E-2</v>
      </c>
      <c r="CI125" s="11">
        <f>IF(ISNUMBER(L125),L125,M125)</f>
        <v>-0.52180319561036281</v>
      </c>
      <c r="CJ125" s="17">
        <f>IF(AND(M125&lt;0,AA125&gt;0),1,0)</f>
        <v>0</v>
      </c>
      <c r="CK125" s="17">
        <f>IF(AND(CJ125=0,CI125&lt;0.1,CI125&gt;0),1,0)</f>
        <v>0</v>
      </c>
      <c r="CL125" s="17">
        <f>IF(AND(CK125=0,CI125&lt;0.2,CI125&gt;0.1),1,0)</f>
        <v>0</v>
      </c>
      <c r="CM125" s="17">
        <f>IF(AND(CL125=0,CI125&lt;0.3,CI125&gt;0.2),1,0)</f>
        <v>0</v>
      </c>
      <c r="CN125" s="17">
        <f>IF(AND(CM125=0,CI125&lt;0.4,CI125&gt;0.3),1,0)</f>
        <v>0</v>
      </c>
      <c r="CO125" s="17">
        <f>IF(AND(CN125=0,CI125&lt;0.5,CI125&gt;0.4),1,0)</f>
        <v>0</v>
      </c>
      <c r="CP125" s="17">
        <f>IF(AND(CJ125=0,CK125=0,CL125=0,CM125=0,CN125=0,CO125=0),1,0)</f>
        <v>1</v>
      </c>
      <c r="CR125" s="17" t="str">
        <f>_xll.BDP($H125,CR$1)</f>
        <v>Ken Xie</v>
      </c>
      <c r="CS125" s="17" t="str">
        <f>_xll.BDP($H125,CS$1)</f>
        <v>Yes</v>
      </c>
      <c r="CT125" s="196">
        <f>_xll.BDP($H125,CT$1)</f>
        <v>0</v>
      </c>
      <c r="CU125" s="13">
        <f>_xll.BDP($H125,CU$1)</f>
        <v>23</v>
      </c>
      <c r="CV125" s="13">
        <f>_xll.BDP($H125,CV$1)</f>
        <v>15.367386149816722</v>
      </c>
      <c r="CW125" s="13">
        <f>_xll.BDP($H125,CW$1)</f>
        <v>4.167928249695442E-2</v>
      </c>
    </row>
    <row r="126" spans="1:101" s="17" customFormat="1" hidden="1" x14ac:dyDescent="0.3">
      <c r="A126" s="17" t="str">
        <f>B126&amp;C126</f>
        <v>4A</v>
      </c>
      <c r="B126" s="17">
        <v>4</v>
      </c>
      <c r="C126" s="17" t="s">
        <v>2999</v>
      </c>
      <c r="D126" s="17">
        <v>1</v>
      </c>
      <c r="E126" s="17">
        <v>1</v>
      </c>
      <c r="F126" s="19">
        <v>0.22</v>
      </c>
      <c r="G126" s="17" t="s">
        <v>2518</v>
      </c>
      <c r="H126" s="17" t="s">
        <v>1193</v>
      </c>
      <c r="I126" s="17">
        <v>1135</v>
      </c>
      <c r="J126" s="17" t="str">
        <f>I126&amp;H126</f>
        <v>1135CSL AU Equity</v>
      </c>
      <c r="K126" s="10" t="s">
        <v>4784</v>
      </c>
      <c r="L126" s="11">
        <v>0.24487683573569602</v>
      </c>
      <c r="M126" s="11">
        <v>0.1474591207284833</v>
      </c>
      <c r="N126" s="11">
        <v>0.21455862485076574</v>
      </c>
      <c r="O126" s="11">
        <v>0.10566567268900193</v>
      </c>
      <c r="P126" s="12">
        <v>11.067635550586919</v>
      </c>
      <c r="Q126" s="12">
        <v>9.3406639650715579</v>
      </c>
      <c r="R126" s="12">
        <v>14.451799888021604</v>
      </c>
      <c r="S126" s="13">
        <v>33.183469892742565</v>
      </c>
      <c r="T126" s="13">
        <v>28.873027798647634</v>
      </c>
      <c r="U126" s="11">
        <v>0.37929319836618719</v>
      </c>
      <c r="V126" s="14">
        <v>2.7382051282051281</v>
      </c>
      <c r="W126" s="11">
        <v>0.49196886901804937</v>
      </c>
      <c r="X126" s="15">
        <v>3.3532346446389139E-2</v>
      </c>
      <c r="Y126" s="14">
        <v>11.234837933832242</v>
      </c>
      <c r="Z126" s="14">
        <v>3.5279098135288178</v>
      </c>
      <c r="AA126" s="14">
        <v>20426000000</v>
      </c>
      <c r="AB126" s="14">
        <v>28505000000</v>
      </c>
      <c r="AC126" s="14">
        <v>139000000</v>
      </c>
      <c r="AD126" s="16">
        <v>2601000000</v>
      </c>
      <c r="AE126" s="11">
        <v>5.3440984236831988E-2</v>
      </c>
      <c r="AF126" s="16">
        <v>128335.83524578999</v>
      </c>
      <c r="AG126" s="16">
        <v>95353.802635587941</v>
      </c>
      <c r="AH126" s="195">
        <v>24.81233479978869</v>
      </c>
      <c r="AI126" s="195">
        <v>31.657969002519238</v>
      </c>
      <c r="AJ126" s="195">
        <v>1.6644129035672546</v>
      </c>
      <c r="AK126" s="195">
        <v>37.567694064062493</v>
      </c>
      <c r="AL126" s="195">
        <v>5.2271518486140049</v>
      </c>
      <c r="AM126" s="17" t="s">
        <v>493</v>
      </c>
      <c r="AN126" s="17" t="s">
        <v>593</v>
      </c>
      <c r="AO126" s="17" t="s">
        <v>594</v>
      </c>
      <c r="AP126" s="17" t="s">
        <v>2136</v>
      </c>
      <c r="AQ126" s="11">
        <f>_xll.BDP($H126,$AQ$1, "CUST_TRR_START_DT=20030101","CUST_TRR_END_DT=20230630")*0.01</f>
        <v>0.2156053</v>
      </c>
      <c r="AR126" s="11">
        <f>_xll.BDP($H126,$AQ$1, "CUST_TRR_START_DT=20130101","CUST_TRR_END_DT=20230630")*0.01</f>
        <v>0.18514659999999999</v>
      </c>
      <c r="AS126" s="11">
        <f>_xll.BDP($H126,$AQ$1, "CUST_TRR_START_DT=20180101","CUST_TRR_END_DT=20230630")*0.01</f>
        <v>0.14355320000000002</v>
      </c>
      <c r="AT126" s="17" t="s">
        <v>3697</v>
      </c>
      <c r="AU126" s="17" t="s">
        <v>3021</v>
      </c>
      <c r="AV126" s="17" t="s">
        <v>3021</v>
      </c>
      <c r="AW126" s="195">
        <v>1.3964036269609177</v>
      </c>
      <c r="AX126" s="195">
        <v>1.3964036269609177</v>
      </c>
      <c r="AY126" s="195">
        <v>-4.1720319258937988E-2</v>
      </c>
      <c r="AZ126" s="195">
        <v>1.3546833077019798</v>
      </c>
      <c r="BA126" s="195">
        <v>52.829487953205522</v>
      </c>
      <c r="BB126" s="195">
        <v>-1.5783854045773253</v>
      </c>
      <c r="BC126" s="195">
        <v>51.251102548628197</v>
      </c>
      <c r="BD126" s="195">
        <v>1104</v>
      </c>
      <c r="BE126" s="195">
        <v>95353.802635587941</v>
      </c>
      <c r="BF126" s="17">
        <v>3004</v>
      </c>
      <c r="BG126" s="17">
        <v>3442.8240000000001</v>
      </c>
      <c r="BH126" s="17">
        <v>4017.7330000000002</v>
      </c>
      <c r="BI126" s="17">
        <v>2265.596</v>
      </c>
      <c r="BJ126" s="17">
        <v>3005.9920000000002</v>
      </c>
      <c r="BK126" s="17">
        <v>3491.2939999999999</v>
      </c>
      <c r="BL126" s="15">
        <v>3.1503725252367096E-2</v>
      </c>
      <c r="BM126" s="15">
        <v>3.6105786081310084E-2</v>
      </c>
      <c r="BN126" s="15">
        <v>4.2135005515768514E-2</v>
      </c>
      <c r="BO126" s="15">
        <v>2.3759891450353489E-2</v>
      </c>
      <c r="BP126" s="15">
        <v>3.1524615871775456E-2</v>
      </c>
      <c r="BQ126" s="15">
        <v>3.6614103512396044E-2</v>
      </c>
      <c r="BR126" s="15">
        <f>IF(IF(BN126&gt;BQ126,BN126,BQ126)=0,IF(BM126&gt;BP126,BM126,BP126),IF(BN126&gt;BQ126,BN126,BQ126))</f>
        <v>4.2135005515768514E-2</v>
      </c>
      <c r="CI126" s="11">
        <f>IF(ISNUMBER(L126),L126,M126)</f>
        <v>0.24487683573569602</v>
      </c>
      <c r="CJ126" s="17">
        <f>IF(AND(M126&lt;0,AA126&gt;0),1,0)</f>
        <v>0</v>
      </c>
      <c r="CK126" s="17">
        <f>IF(AND(CJ126=0,CI126&lt;0.1,CI126&gt;0),1,0)</f>
        <v>0</v>
      </c>
      <c r="CL126" s="17">
        <f>IF(AND(CK126=0,CI126&lt;0.2,CI126&gt;0.1),1,0)</f>
        <v>0</v>
      </c>
      <c r="CM126" s="17">
        <f>IF(AND(CL126=0,CI126&lt;0.3,CI126&gt;0.2),1,0)</f>
        <v>1</v>
      </c>
      <c r="CN126" s="17">
        <f>IF(AND(CM126=0,CI126&lt;0.4,CI126&gt;0.3),1,0)</f>
        <v>0</v>
      </c>
      <c r="CO126" s="17">
        <f>IF(AND(CN126=0,CI126&lt;0.5,CI126&gt;0.4),1,0)</f>
        <v>0</v>
      </c>
      <c r="CP126" s="17">
        <f>IF(AND(CJ126=0,CK126=0,CL126=0,CM126=0,CN126=0,CO126=0),1,0)</f>
        <v>0</v>
      </c>
      <c r="CR126" s="17" t="str">
        <f>_xll.BDP($H126,CR$1)</f>
        <v>Paul Mckenzie</v>
      </c>
      <c r="CS126" s="17" t="str">
        <f>_xll.BDP($H126,CS$1)</f>
        <v>No</v>
      </c>
      <c r="CT126" s="196">
        <f>_xll.BDP($H126,CT$1)</f>
        <v>0</v>
      </c>
      <c r="CU126" s="13">
        <f>_xll.BDP($H126,CU$1)</f>
        <v>0.58333301544189453</v>
      </c>
      <c r="CV126" s="13">
        <f>_xll.BDP($H126,CV$1)</f>
        <v>4.2640863089175612E-2</v>
      </c>
      <c r="CW126" s="13">
        <f>_xll.BDP($H126,CW$1)</f>
        <v>-0.37724351068614792</v>
      </c>
    </row>
    <row r="127" spans="1:101" s="17" customFormat="1" hidden="1" x14ac:dyDescent="0.3">
      <c r="A127" s="17" t="str">
        <f>B127&amp;C127</f>
        <v>4A</v>
      </c>
      <c r="B127" s="17">
        <v>4</v>
      </c>
      <c r="C127" s="17" t="s">
        <v>2999</v>
      </c>
      <c r="D127" s="17">
        <v>2</v>
      </c>
      <c r="E127" s="17">
        <v>1</v>
      </c>
      <c r="F127" s="19">
        <v>0.16</v>
      </c>
      <c r="G127" s="17" t="s">
        <v>2547</v>
      </c>
      <c r="H127" s="17" t="s">
        <v>79</v>
      </c>
      <c r="I127" s="17">
        <v>1136</v>
      </c>
      <c r="J127" s="17" t="str">
        <f>I127&amp;H127</f>
        <v>1136WAT US Equity</v>
      </c>
      <c r="K127" s="10" t="s">
        <v>697</v>
      </c>
      <c r="L127" s="11">
        <v>0.88793814584945197</v>
      </c>
      <c r="M127" s="11">
        <v>0.70727695942632607</v>
      </c>
      <c r="N127" s="11">
        <v>0.60227726599170794</v>
      </c>
      <c r="O127" s="11">
        <v>0.52680917775859293</v>
      </c>
      <c r="P127" s="12">
        <v>29.848132845763402</v>
      </c>
      <c r="Q127" s="12">
        <v>25.031759531759807</v>
      </c>
      <c r="R127" s="12">
        <v>115.96428599058069</v>
      </c>
      <c r="S127" s="13">
        <v>35.302145285767914</v>
      </c>
      <c r="T127" s="13">
        <v>34.283582933260114</v>
      </c>
      <c r="U127" s="11">
        <v>0.73960110613210828</v>
      </c>
      <c r="V127" s="14">
        <v>2.4266236598403474</v>
      </c>
      <c r="W127" s="11">
        <v>0.16956811008144768</v>
      </c>
      <c r="X127" s="15">
        <v>2.3516670449312181E-2</v>
      </c>
      <c r="Y127" s="14">
        <v>4.9574174935317483</v>
      </c>
      <c r="Z127" s="14">
        <v>78.260245796600358</v>
      </c>
      <c r="AA127" s="14">
        <v>1256184000</v>
      </c>
      <c r="AB127" s="14">
        <v>1686512000</v>
      </c>
      <c r="AC127" s="14">
        <v>45576000</v>
      </c>
      <c r="AD127" s="16">
        <v>571667000</v>
      </c>
      <c r="AE127" s="11">
        <v>7.9724734854382015E-2</v>
      </c>
      <c r="AF127" s="16">
        <v>16300.5858876</v>
      </c>
      <c r="AG127" s="16">
        <v>18692.9698876</v>
      </c>
      <c r="AH127" s="195">
        <v>18.515590530319539</v>
      </c>
      <c r="AI127" s="195">
        <v>21.338763127818179</v>
      </c>
      <c r="AJ127" s="195">
        <v>2.3783520555952706</v>
      </c>
      <c r="AK127" s="195">
        <v>23.553143707998458</v>
      </c>
      <c r="AL127" s="195">
        <v>21.115500168203759</v>
      </c>
      <c r="AM127" s="17" t="s">
        <v>493</v>
      </c>
      <c r="AN127" s="17" t="s">
        <v>537</v>
      </c>
      <c r="AO127" s="17" t="s">
        <v>698</v>
      </c>
      <c r="AP127" s="17" t="s">
        <v>574</v>
      </c>
      <c r="AQ127" s="11">
        <f>_xll.BDP($H127,$AQ$1, "CUST_TRR_START_DT=20030101","CUST_TRR_END_DT=20230630")*0.01</f>
        <v>0.12990270000000001</v>
      </c>
      <c r="AR127" s="11">
        <f>_xll.BDP($H127,$AQ$1, "CUST_TRR_START_DT=20130101","CUST_TRR_END_DT=20230630")*0.01</f>
        <v>0.11239209999999999</v>
      </c>
      <c r="AS127" s="11">
        <f>_xll.BDP($H127,$AQ$1, "CUST_TRR_START_DT=20180101","CUST_TRR_END_DT=20230630")*0.01</f>
        <v>6.031069E-2</v>
      </c>
      <c r="AT127" s="17" t="s">
        <v>3697</v>
      </c>
      <c r="AU127" s="17" t="s">
        <v>3117</v>
      </c>
      <c r="AV127" s="17" t="s">
        <v>3117</v>
      </c>
      <c r="AW127" s="195" t="s">
        <v>3021</v>
      </c>
      <c r="AX127" s="195">
        <v>0</v>
      </c>
      <c r="AY127" s="195">
        <v>5.4813354621178707</v>
      </c>
      <c r="AZ127" s="195">
        <v>5.4813354621178707</v>
      </c>
      <c r="BA127" s="195">
        <v>0</v>
      </c>
      <c r="BB127" s="195">
        <v>124.04635857512351</v>
      </c>
      <c r="BC127" s="195">
        <v>124.04635857512351</v>
      </c>
      <c r="BD127" s="195">
        <v>893.48979478999991</v>
      </c>
      <c r="BE127" s="195">
        <v>16300.5858876</v>
      </c>
      <c r="BF127" s="17">
        <v>723.83299999999997</v>
      </c>
      <c r="BG127" s="17">
        <v>782.66700000000003</v>
      </c>
      <c r="BH127" s="17">
        <v>853.6</v>
      </c>
      <c r="BI127" s="17">
        <v>578.39700000000005</v>
      </c>
      <c r="BJ127" s="17">
        <v>741.51</v>
      </c>
      <c r="BK127" s="17">
        <v>799.51</v>
      </c>
      <c r="BL127" s="15">
        <v>4.4405336408835837E-2</v>
      </c>
      <c r="BM127" s="15">
        <v>4.8014654528177526E-2</v>
      </c>
      <c r="BN127" s="15">
        <v>5.2366215906959585E-2</v>
      </c>
      <c r="BO127" s="15">
        <v>3.5483203118483721E-2</v>
      </c>
      <c r="BP127" s="15">
        <v>4.5489775957321461E-2</v>
      </c>
      <c r="BQ127" s="15">
        <v>4.9047930271524431E-2</v>
      </c>
      <c r="BR127" s="15">
        <f>IF(IF(BN127&gt;BQ127,BN127,BQ127)=0,IF(BM127&gt;BP127,BM127,BP127),IF(BN127&gt;BQ127,BN127,BQ127))</f>
        <v>5.2366215906959585E-2</v>
      </c>
      <c r="CI127" s="11">
        <f>IF(ISNUMBER(L127),L127,M127)</f>
        <v>0.88793814584945197</v>
      </c>
      <c r="CJ127" s="17">
        <f>IF(AND(M127&lt;0,AA127&gt;0),1,0)</f>
        <v>0</v>
      </c>
      <c r="CK127" s="17">
        <f>IF(AND(CJ127=0,CI127&lt;0.1,CI127&gt;0),1,0)</f>
        <v>0</v>
      </c>
      <c r="CL127" s="17">
        <f>IF(AND(CK127=0,CI127&lt;0.2,CI127&gt;0.1),1,0)</f>
        <v>0</v>
      </c>
      <c r="CM127" s="17">
        <f>IF(AND(CL127=0,CI127&lt;0.3,CI127&gt;0.2),1,0)</f>
        <v>0</v>
      </c>
      <c r="CN127" s="17">
        <f>IF(AND(CM127=0,CI127&lt;0.4,CI127&gt;0.3),1,0)</f>
        <v>0</v>
      </c>
      <c r="CO127" s="17">
        <f>IF(AND(CN127=0,CI127&lt;0.5,CI127&gt;0.4),1,0)</f>
        <v>0</v>
      </c>
      <c r="CP127" s="17">
        <f>IF(AND(CJ127=0,CK127=0,CL127=0,CM127=0,CN127=0,CO127=0),1,0)</f>
        <v>1</v>
      </c>
      <c r="CR127" s="17" t="str">
        <f>_xll.BDP($H127,CR$1)</f>
        <v>Udit Batra</v>
      </c>
      <c r="CS127" s="17" t="str">
        <f>_xll.BDP($H127,CS$1)</f>
        <v>No</v>
      </c>
      <c r="CT127" s="196">
        <f>_xll.BDP($H127,CT$1)</f>
        <v>1.1204199865460396E-2</v>
      </c>
      <c r="CU127" s="13">
        <f>_xll.BDP($H127,CU$1)</f>
        <v>3.0833299160003662</v>
      </c>
      <c r="CV127" s="13">
        <f>_xll.BDP($H127,CV$1)</f>
        <v>0.25472305412321422</v>
      </c>
      <c r="CW127" s="13">
        <f>_xll.BDP($H127,CW$1)</f>
        <v>-1.3026453352468204</v>
      </c>
    </row>
    <row r="128" spans="1:101" s="17" customFormat="1" hidden="1" x14ac:dyDescent="0.3">
      <c r="A128" s="17" t="str">
        <f>B128&amp;C128</f>
        <v>4A</v>
      </c>
      <c r="B128" s="17">
        <v>4</v>
      </c>
      <c r="C128" s="17" t="s">
        <v>2999</v>
      </c>
      <c r="D128" s="17">
        <v>3</v>
      </c>
      <c r="E128" s="17">
        <v>2</v>
      </c>
      <c r="F128" s="19">
        <v>0.15</v>
      </c>
      <c r="G128" s="17" t="s">
        <v>2252</v>
      </c>
      <c r="H128" s="17" t="s">
        <v>1937</v>
      </c>
      <c r="I128" s="17">
        <v>1140</v>
      </c>
      <c r="J128" s="17" t="str">
        <f>I128&amp;H128</f>
        <v>1140EVD GR Equity</v>
      </c>
      <c r="K128" s="10" t="s">
        <v>4785</v>
      </c>
      <c r="L128" s="11">
        <v>-0.11289785161914676</v>
      </c>
      <c r="M128" s="11">
        <v>-0.40033790206670333</v>
      </c>
      <c r="N128" s="11">
        <v>-0.85252107951585554</v>
      </c>
      <c r="O128" s="11">
        <v>-0.7392936638525256</v>
      </c>
      <c r="P128" s="12">
        <v>36.143542376731411</v>
      </c>
      <c r="Q128" s="12">
        <v>26.101478509679492</v>
      </c>
      <c r="R128" s="12">
        <v>33.73325696524622</v>
      </c>
      <c r="S128" s="13">
        <v>5.7301795593111677</v>
      </c>
      <c r="T128" s="13">
        <v>19.5473264918582</v>
      </c>
      <c r="U128" s="11">
        <v>-0.46163905463408977</v>
      </c>
      <c r="V128" s="14">
        <v>-2.3934574376225721</v>
      </c>
      <c r="W128" s="11">
        <v>0.32874463722372804</v>
      </c>
      <c r="X128" s="15" t="e">
        <v>#N/A</v>
      </c>
      <c r="Y128" s="14">
        <v>155.18520431506516</v>
      </c>
      <c r="Z128" s="14">
        <v>15.206256788319571</v>
      </c>
      <c r="AA128" s="14">
        <v>-788986000</v>
      </c>
      <c r="AB128" s="14">
        <v>-427247000</v>
      </c>
      <c r="AC128" s="14" t="e">
        <v>#N/A</v>
      </c>
      <c r="AD128" s="16">
        <v>110604000</v>
      </c>
      <c r="AE128" s="11">
        <v>0</v>
      </c>
      <c r="AF128" s="16">
        <v>5289.6</v>
      </c>
      <c r="AG128" s="16">
        <v>4391.2860000000001</v>
      </c>
      <c r="AH128" s="195">
        <v>10.343779296828995</v>
      </c>
      <c r="AI128" s="195">
        <v>12.285104406794835</v>
      </c>
      <c r="AJ128" s="195" t="s">
        <v>3021</v>
      </c>
      <c r="AK128" s="195">
        <v>23.732844178635141</v>
      </c>
      <c r="AL128" s="195">
        <v>7.2726870741452574</v>
      </c>
      <c r="AM128" s="17" t="s">
        <v>533</v>
      </c>
      <c r="AN128" s="17" t="s">
        <v>816</v>
      </c>
      <c r="AO128" s="17" t="s">
        <v>949</v>
      </c>
      <c r="AP128" s="17" t="s">
        <v>2139</v>
      </c>
      <c r="AQ128" s="11">
        <f>_xll.BDP($H128,$AQ$1, "CUST_TRR_START_DT=20030101","CUST_TRR_END_DT=20230630")*0.01</f>
        <v>0.30653960000000002</v>
      </c>
      <c r="AR128" s="11">
        <f>_xll.BDP($H128,$AQ$1, "CUST_TRR_START_DT=20130101","CUST_TRR_END_DT=20230630")*0.01</f>
        <v>0.16501950000000001</v>
      </c>
      <c r="AS128" s="11">
        <f>_xll.BDP($H128,$AQ$1, "CUST_TRR_START_DT=20180101","CUST_TRR_END_DT=20230630")*0.01</f>
        <v>8.4338060000000006E-2</v>
      </c>
      <c r="AT128" s="17" t="s">
        <v>3723</v>
      </c>
      <c r="AU128" s="17" t="s">
        <v>3021</v>
      </c>
      <c r="AV128" s="17" t="s">
        <v>3723</v>
      </c>
      <c r="AW128" s="195">
        <v>1.9255221485550245</v>
      </c>
      <c r="AX128" s="195">
        <v>1.9255221485550245</v>
      </c>
      <c r="AY128" s="195">
        <v>0</v>
      </c>
      <c r="AZ128" s="195">
        <v>1.9255221485550245</v>
      </c>
      <c r="BA128" s="195" t="s">
        <v>3021</v>
      </c>
      <c r="BB128" s="195">
        <v>0</v>
      </c>
      <c r="BC128" s="195" t="s">
        <v>3021</v>
      </c>
      <c r="BD128" s="195" t="s">
        <v>3021</v>
      </c>
      <c r="BE128" s="195">
        <v>4391.2860000000001</v>
      </c>
      <c r="BF128" s="17">
        <v>210.9</v>
      </c>
      <c r="BG128" s="17">
        <v>237.25</v>
      </c>
      <c r="BH128" s="17">
        <v>256.10000000000002</v>
      </c>
      <c r="BI128" s="17">
        <v>291.31</v>
      </c>
      <c r="BJ128" s="17">
        <v>336.11799999999999</v>
      </c>
      <c r="BK128" s="17">
        <v>318.803</v>
      </c>
      <c r="BL128" s="15">
        <v>4.8026933340256137E-2</v>
      </c>
      <c r="BM128" s="15">
        <v>5.4027453461241194E-2</v>
      </c>
      <c r="BN128" s="15">
        <v>5.832004565405214E-2</v>
      </c>
      <c r="BO128" s="15">
        <v>6.6338197967520218E-2</v>
      </c>
      <c r="BP128" s="15">
        <v>7.6542042581603659E-2</v>
      </c>
      <c r="BQ128" s="15">
        <v>7.2599006304759017E-2</v>
      </c>
      <c r="BR128" s="15">
        <f>IF(IF(BN128&gt;BQ128,BN128,BQ128)=0,IF(BM128&gt;BP128,BM128,BP128),IF(BN128&gt;BQ128,BN128,BQ128))</f>
        <v>7.2599006304759017E-2</v>
      </c>
      <c r="CI128" s="11">
        <f>IF(ISNUMBER(L128),L128,M128)</f>
        <v>-0.11289785161914676</v>
      </c>
      <c r="CJ128" s="17">
        <f>IF(AND(M128&lt;0,AA128&gt;0),1,0)</f>
        <v>0</v>
      </c>
      <c r="CK128" s="17">
        <f>IF(AND(CJ128=0,CI128&lt;0.1,CI128&gt;0),1,0)</f>
        <v>0</v>
      </c>
      <c r="CL128" s="17">
        <f>IF(AND(CK128=0,CI128&lt;0.2,CI128&gt;0.1),1,0)</f>
        <v>0</v>
      </c>
      <c r="CM128" s="17">
        <f>IF(AND(CL128=0,CI128&lt;0.3,CI128&gt;0.2),1,0)</f>
        <v>0</v>
      </c>
      <c r="CN128" s="17">
        <f>IF(AND(CM128=0,CI128&lt;0.4,CI128&gt;0.3),1,0)</f>
        <v>0</v>
      </c>
      <c r="CO128" s="17">
        <f>IF(AND(CN128=0,CI128&lt;0.5,CI128&gt;0.4),1,0)</f>
        <v>0</v>
      </c>
      <c r="CP128" s="17">
        <f>IF(AND(CJ128=0,CK128=0,CL128=0,CM128=0,CN128=0,CO128=0),1,0)</f>
        <v>1</v>
      </c>
      <c r="CR128" s="17" t="str">
        <f>_xll.BDP($H128,CR$1)</f>
        <v>Klaus-Peter Schulenberg</v>
      </c>
      <c r="CS128" s="17" t="str">
        <f>_xll.BDP($H128,CS$1)</f>
        <v>Yes</v>
      </c>
      <c r="CT128" s="196">
        <f>_xll.BDP($H128,CT$1)</f>
        <v>0</v>
      </c>
      <c r="CU128" s="13">
        <f>_xll.BDP($H128,CU$1)</f>
        <v>23.75</v>
      </c>
      <c r="CV128" s="13">
        <f>_xll.BDP($H128,CV$1)</f>
        <v>38.799999999999969</v>
      </c>
      <c r="CW128" s="13">
        <f>_xll.BDP($H128,CW$1)</f>
        <v>0</v>
      </c>
    </row>
    <row r="129" spans="1:101" s="17" customFormat="1" hidden="1" x14ac:dyDescent="0.3">
      <c r="A129" s="17" t="str">
        <f>B129&amp;C129</f>
        <v>4A</v>
      </c>
      <c r="B129" s="17">
        <v>4</v>
      </c>
      <c r="C129" s="17" t="s">
        <v>2999</v>
      </c>
      <c r="D129" s="17">
        <v>1</v>
      </c>
      <c r="E129" s="17">
        <v>1</v>
      </c>
      <c r="F129" s="19" t="s">
        <v>2149</v>
      </c>
      <c r="G129" s="17" t="s">
        <v>2787</v>
      </c>
      <c r="H129" s="17" t="s">
        <v>452</v>
      </c>
      <c r="I129" s="17">
        <v>1148</v>
      </c>
      <c r="J129" s="17" t="str">
        <f>I129&amp;H129</f>
        <v>1148OTIS US Equity</v>
      </c>
      <c r="K129" s="10" t="s">
        <v>1147</v>
      </c>
      <c r="L129" s="11">
        <v>-5.4052558570933211</v>
      </c>
      <c r="M129" s="11">
        <v>-9.9666666666666668</v>
      </c>
      <c r="N129" s="11">
        <v>1.3607644530586747</v>
      </c>
      <c r="O129" s="11">
        <v>1.5423728813559323</v>
      </c>
      <c r="P129" s="12">
        <v>78.404452690166977</v>
      </c>
      <c r="Q129" s="12">
        <v>56.793479182166642</v>
      </c>
      <c r="R129" s="12" t="e">
        <v>#N/A</v>
      </c>
      <c r="S129" s="13">
        <v>17.21645428067826</v>
      </c>
      <c r="T129" s="13">
        <v>17.74936061381074</v>
      </c>
      <c r="U129" s="11">
        <v>0.69565217391304346</v>
      </c>
      <c r="V129" s="14">
        <v>2.5810928013876842</v>
      </c>
      <c r="W129" s="11">
        <v>-0.45633941785890481</v>
      </c>
      <c r="X129" s="15" t="e">
        <v>#N/A</v>
      </c>
      <c r="Y129" s="14">
        <v>1.9687660863721732</v>
      </c>
      <c r="Z129" s="14" t="e">
        <v>#N/A</v>
      </c>
      <c r="AA129" s="14">
        <v>-210000000</v>
      </c>
      <c r="AB129" s="14">
        <v>1357000000</v>
      </c>
      <c r="AC129" s="14">
        <v>73000000</v>
      </c>
      <c r="AD129" s="16">
        <v>1427000000</v>
      </c>
      <c r="AE129" s="11">
        <v>5.1156271899089001E-2</v>
      </c>
      <c r="AF129" s="16">
        <v>33400.754318880005</v>
      </c>
      <c r="AG129" s="16">
        <v>39579.754318880005</v>
      </c>
      <c r="AH129" s="195">
        <v>16.842448646331917</v>
      </c>
      <c r="AI129" s="195">
        <v>18.349445674028747</v>
      </c>
      <c r="AJ129" s="195">
        <v>3.8826352576555445</v>
      </c>
      <c r="AK129" s="195">
        <v>24.894906409818891</v>
      </c>
      <c r="AL129" s="195" t="s">
        <v>3021</v>
      </c>
      <c r="AM129" s="17" t="s">
        <v>498</v>
      </c>
      <c r="AN129" s="17" t="s">
        <v>499</v>
      </c>
      <c r="AO129" s="17" t="s">
        <v>500</v>
      </c>
      <c r="AP129" s="17" t="s">
        <v>574</v>
      </c>
      <c r="AQ129" s="11" t="e">
        <f>_xll.BDP($H129,$AQ$1, "CUST_TRR_START_DT=20030101","CUST_TRR_END_DT=20230630")*0.01</f>
        <v>#VALUE!</v>
      </c>
      <c r="AR129" s="11" t="e">
        <f>_xll.BDP($H129,$AQ$1, "CUST_TRR_START_DT=20130101","CUST_TRR_END_DT=20230630")*0.01</f>
        <v>#VALUE!</v>
      </c>
      <c r="AS129" s="11" t="e">
        <f>_xll.BDP($H129,$AQ$1, "CUST_TRR_START_DT=20180101","CUST_TRR_END_DT=20230630")*0.01</f>
        <v>#VALUE!</v>
      </c>
      <c r="AT129" s="17" t="s">
        <v>3725</v>
      </c>
      <c r="AU129" s="17" t="s">
        <v>3021</v>
      </c>
      <c r="AV129" s="17" t="s">
        <v>3725</v>
      </c>
      <c r="AW129" s="195">
        <v>1.6765286172400327</v>
      </c>
      <c r="AX129" s="195">
        <v>1.6765286172400327</v>
      </c>
      <c r="AY129" s="195">
        <v>0</v>
      </c>
      <c r="AZ129" s="195">
        <v>1.6765286172400327</v>
      </c>
      <c r="BA129" s="195">
        <v>35.623951284454975</v>
      </c>
      <c r="BB129" s="195">
        <v>0</v>
      </c>
      <c r="BC129" s="195" t="s">
        <v>3021</v>
      </c>
      <c r="BD129" s="195" t="s">
        <v>3021</v>
      </c>
      <c r="BE129" s="195">
        <v>33400.754318880005</v>
      </c>
      <c r="BF129" s="17">
        <v>1438.9</v>
      </c>
      <c r="BG129" s="17">
        <v>1573.5450000000001</v>
      </c>
      <c r="BH129" s="17">
        <v>1710.75</v>
      </c>
      <c r="BI129" s="17">
        <v>1567.684</v>
      </c>
      <c r="BJ129" s="17">
        <v>1720.0440000000001</v>
      </c>
      <c r="BK129" s="17">
        <v>1892.039</v>
      </c>
      <c r="BL129" s="15">
        <v>4.307986539054455E-2</v>
      </c>
      <c r="BM129" s="15">
        <v>4.7111061773552315E-2</v>
      </c>
      <c r="BN129" s="15">
        <v>5.1218903132166295E-2</v>
      </c>
      <c r="BO129" s="15">
        <v>4.6935586694635094E-2</v>
      </c>
      <c r="BP129" s="15">
        <v>5.1497160320949205E-2</v>
      </c>
      <c r="BQ129" s="15">
        <v>5.6646594922274314E-2</v>
      </c>
      <c r="BR129" s="15">
        <f>IF(IF(BN129&gt;BQ129,BN129,BQ129)=0,IF(BM129&gt;BP129,BM129,BP129),IF(BN129&gt;BQ129,BN129,BQ129))</f>
        <v>5.6646594922274314E-2</v>
      </c>
      <c r="CI129" s="11">
        <f>IF(ISNUMBER(L129),L129,M129)</f>
        <v>-5.4052558570933211</v>
      </c>
      <c r="CJ129" s="17">
        <f>IF(AND(M129&lt;0,AA129&gt;0),1,0)</f>
        <v>0</v>
      </c>
      <c r="CK129" s="17">
        <f>IF(AND(CJ129=0,CI129&lt;0.1,CI129&gt;0),1,0)</f>
        <v>0</v>
      </c>
      <c r="CL129" s="17">
        <f>IF(AND(CK129=0,CI129&lt;0.2,CI129&gt;0.1),1,0)</f>
        <v>0</v>
      </c>
      <c r="CM129" s="17">
        <f>IF(AND(CL129=0,CI129&lt;0.3,CI129&gt;0.2),1,0)</f>
        <v>0</v>
      </c>
      <c r="CN129" s="17">
        <f>IF(AND(CM129=0,CI129&lt;0.4,CI129&gt;0.3),1,0)</f>
        <v>0</v>
      </c>
      <c r="CO129" s="17">
        <f>IF(AND(CN129=0,CI129&lt;0.5,CI129&gt;0.4),1,0)</f>
        <v>0</v>
      </c>
      <c r="CP129" s="17">
        <f>IF(AND(CJ129=0,CK129=0,CL129=0,CM129=0,CN129=0,CO129=0),1,0)</f>
        <v>1</v>
      </c>
      <c r="CR129" s="17" t="str">
        <f>_xll.BDP($H129,CR$1)</f>
        <v>Judith F Marks "Judy"</v>
      </c>
      <c r="CS129" s="17" t="str">
        <f>_xll.BDP($H129,CS$1)</f>
        <v>No</v>
      </c>
      <c r="CT129" s="196">
        <f>_xll.BDP($H129,CT$1)</f>
        <v>0</v>
      </c>
      <c r="CU129" s="13">
        <f>_xll.BDP($H129,CU$1)</f>
        <v>3.5</v>
      </c>
      <c r="CV129" s="13">
        <f>_xll.BDP($H129,CV$1)</f>
        <v>8.4856160973418013E-2</v>
      </c>
      <c r="CW129" s="13">
        <f>_xll.BDP($H129,CW$1)</f>
        <v>60.594499933352033</v>
      </c>
    </row>
    <row r="130" spans="1:101" s="17" customFormat="1" hidden="1" x14ac:dyDescent="0.3">
      <c r="A130" s="17" t="str">
        <f>B130&amp;C130</f>
        <v>4A</v>
      </c>
      <c r="B130" s="17">
        <v>4</v>
      </c>
      <c r="C130" s="17" t="s">
        <v>2999</v>
      </c>
      <c r="D130" s="17">
        <v>1</v>
      </c>
      <c r="E130" s="17">
        <v>1</v>
      </c>
      <c r="F130" s="19">
        <v>0.2</v>
      </c>
      <c r="G130" s="17" t="s">
        <v>2589</v>
      </c>
      <c r="H130" s="17" t="s">
        <v>81</v>
      </c>
      <c r="I130" s="17">
        <v>1150</v>
      </c>
      <c r="J130" s="17" t="str">
        <f>I130&amp;H130</f>
        <v>1150UNH US Equity</v>
      </c>
      <c r="K130" s="10" t="s">
        <v>700</v>
      </c>
      <c r="L130" s="11">
        <v>0.87150240892657149</v>
      </c>
      <c r="M130" s="11">
        <v>1.0326106692813306</v>
      </c>
      <c r="N130" s="11">
        <v>0.2258188007767167</v>
      </c>
      <c r="O130" s="11">
        <v>0.23521577645608782</v>
      </c>
      <c r="P130" s="12">
        <v>20.458326624805455</v>
      </c>
      <c r="Q130" s="12">
        <v>16.031174852847876</v>
      </c>
      <c r="R130" s="12">
        <v>27.205763889336421</v>
      </c>
      <c r="S130" s="13">
        <v>9.7444229586601665</v>
      </c>
      <c r="T130" s="13">
        <v>10.221740981361171</v>
      </c>
      <c r="U130" s="11">
        <v>0.10818230202526681</v>
      </c>
      <c r="V130" s="14">
        <v>0.56302300492754465</v>
      </c>
      <c r="W130" s="11">
        <v>0.32893590896760466</v>
      </c>
      <c r="X130" s="15">
        <v>4.2293677293448594E-2</v>
      </c>
      <c r="Y130" s="14">
        <v>10.322173791247797</v>
      </c>
      <c r="Z130" s="14">
        <v>13.226192666274494</v>
      </c>
      <c r="AA130" s="14">
        <v>27537000000</v>
      </c>
      <c r="AB130" s="14">
        <v>120889000000</v>
      </c>
      <c r="AC130" s="14">
        <v>1025000000</v>
      </c>
      <c r="AD130" s="16">
        <v>41375000000</v>
      </c>
      <c r="AE130" s="11">
        <v>2.4773413897280966E-2</v>
      </c>
      <c r="AF130" s="16">
        <v>450832.7111513</v>
      </c>
      <c r="AG130" s="16">
        <v>479945.7111513</v>
      </c>
      <c r="AH130" s="195">
        <v>13.993810279362627</v>
      </c>
      <c r="AI130" s="195">
        <v>15.737988954331716</v>
      </c>
      <c r="AJ130" s="195">
        <v>8.4279563865017355</v>
      </c>
      <c r="AK130" s="195">
        <v>21.776286899643456</v>
      </c>
      <c r="AL130" s="195">
        <v>5.4785000099075685</v>
      </c>
      <c r="AM130" s="17" t="s">
        <v>493</v>
      </c>
      <c r="AN130" s="17" t="s">
        <v>494</v>
      </c>
      <c r="AO130" s="17" t="s">
        <v>632</v>
      </c>
      <c r="AP130" s="17" t="s">
        <v>574</v>
      </c>
      <c r="AQ130" s="11">
        <f>_xll.BDP($H130,$AQ$1, "CUST_TRR_START_DT=20030101","CUST_TRR_END_DT=20230630")*0.01</f>
        <v>0.17695740000000001</v>
      </c>
      <c r="AR130" s="11">
        <f>_xll.BDP($H130,$AQ$1, "CUST_TRR_START_DT=20130101","CUST_TRR_END_DT=20230630")*0.01</f>
        <v>0.2499652</v>
      </c>
      <c r="AS130" s="11">
        <f>_xll.BDP($H130,$AQ$1, "CUST_TRR_START_DT=20180101","CUST_TRR_END_DT=20230630")*0.01</f>
        <v>0.169348</v>
      </c>
      <c r="AT130" s="17" t="s">
        <v>3697</v>
      </c>
      <c r="AU130" s="17" t="s">
        <v>3127</v>
      </c>
      <c r="AV130" s="17" t="s">
        <v>3127</v>
      </c>
      <c r="AW130" s="195">
        <v>1.5450996467899145</v>
      </c>
      <c r="AX130" s="195">
        <v>1.5450996467899145</v>
      </c>
      <c r="AY130" s="195">
        <v>1.4821712018196693</v>
      </c>
      <c r="AZ130" s="195">
        <v>3.0272708486095841</v>
      </c>
      <c r="BA130" s="195">
        <v>29.776341948310137</v>
      </c>
      <c r="BB130" s="195">
        <v>28.56361829025845</v>
      </c>
      <c r="BC130" s="195">
        <v>58.339960238568587</v>
      </c>
      <c r="BD130" s="195">
        <v>11738</v>
      </c>
      <c r="BE130" s="195">
        <v>450832.7111513</v>
      </c>
      <c r="BF130" s="17">
        <v>22980.885000000002</v>
      </c>
      <c r="BG130" s="17">
        <v>25614.191999999999</v>
      </c>
      <c r="BH130" s="17">
        <v>28725.421000000002</v>
      </c>
      <c r="BI130" s="17">
        <v>35868.546000000002</v>
      </c>
      <c r="BJ130" s="17">
        <v>27635.833999999999</v>
      </c>
      <c r="BK130" s="17">
        <v>30296.792000000001</v>
      </c>
      <c r="BL130" s="15">
        <v>5.0974306947056444E-2</v>
      </c>
      <c r="BM130" s="15">
        <v>5.6815291717827114E-2</v>
      </c>
      <c r="BN130" s="15">
        <v>6.3716363718691466E-2</v>
      </c>
      <c r="BO130" s="15">
        <v>7.9560655455549842E-2</v>
      </c>
      <c r="BP130" s="15">
        <v>6.129953154780151E-2</v>
      </c>
      <c r="BQ130" s="15">
        <v>6.7201849490092488E-2</v>
      </c>
      <c r="BR130" s="15">
        <f>IF(IF(BN130&gt;BQ130,BN130,BQ130)=0,IF(BM130&gt;BP130,BM130,BP130),IF(BN130&gt;BQ130,BN130,BQ130))</f>
        <v>6.7201849490092488E-2</v>
      </c>
      <c r="CI130" s="11">
        <f>IF(ISNUMBER(L130),L130,M130)</f>
        <v>0.87150240892657149</v>
      </c>
      <c r="CJ130" s="17">
        <f>IF(AND(M130&lt;0,AA130&gt;0),1,0)</f>
        <v>0</v>
      </c>
      <c r="CK130" s="17">
        <f>IF(AND(CJ130=0,CI130&lt;0.1,CI130&gt;0),1,0)</f>
        <v>0</v>
      </c>
      <c r="CL130" s="17">
        <f>IF(AND(CK130=0,CI130&lt;0.2,CI130&gt;0.1),1,0)</f>
        <v>0</v>
      </c>
      <c r="CM130" s="17">
        <f>IF(AND(CL130=0,CI130&lt;0.3,CI130&gt;0.2),1,0)</f>
        <v>0</v>
      </c>
      <c r="CN130" s="17">
        <f>IF(AND(CM130=0,CI130&lt;0.4,CI130&gt;0.3),1,0)</f>
        <v>0</v>
      </c>
      <c r="CO130" s="17">
        <f>IF(AND(CN130=0,CI130&lt;0.5,CI130&gt;0.4),1,0)</f>
        <v>0</v>
      </c>
      <c r="CP130" s="17">
        <f>IF(AND(CJ130=0,CK130=0,CL130=0,CM130=0,CN130=0,CO130=0),1,0)</f>
        <v>1</v>
      </c>
      <c r="CQ130" s="17" t="s">
        <v>4346</v>
      </c>
      <c r="CR130" s="17" t="str">
        <f>_xll.BDP($H130,CR$1)</f>
        <v>Andrew P Witty</v>
      </c>
      <c r="CS130" s="17" t="str">
        <f>_xll.BDP($H130,CS$1)</f>
        <v>No</v>
      </c>
      <c r="CT130" s="196">
        <f>_xll.BDP($H130,CT$1)</f>
        <v>0</v>
      </c>
      <c r="CU130" s="13">
        <f>_xll.BDP($H130,CU$1)</f>
        <v>2.6666700839996338</v>
      </c>
      <c r="CV130" s="13">
        <f>_xll.BDP($H130,CV$1)</f>
        <v>0.33295468542708007</v>
      </c>
      <c r="CW130" s="13">
        <f>_xll.BDP($H130,CW$1)</f>
        <v>-3.9973598917366218</v>
      </c>
    </row>
    <row r="131" spans="1:101" s="17" customFormat="1" hidden="1" x14ac:dyDescent="0.3">
      <c r="A131" s="17" t="str">
        <f>B131&amp;C131</f>
        <v>4A</v>
      </c>
      <c r="B131" s="17">
        <v>4</v>
      </c>
      <c r="C131" s="17" t="s">
        <v>2999</v>
      </c>
      <c r="D131" s="17">
        <v>1</v>
      </c>
      <c r="E131" s="17">
        <v>1</v>
      </c>
      <c r="F131" s="19">
        <v>0.18</v>
      </c>
      <c r="H131" s="17" t="s">
        <v>1425</v>
      </c>
      <c r="I131" s="17">
        <v>1152</v>
      </c>
      <c r="J131" s="17" t="str">
        <f>I131&amp;H131</f>
        <v>1152ITP FP Equity</v>
      </c>
      <c r="K131" s="10" t="s">
        <v>1426</v>
      </c>
      <c r="L131" s="11">
        <v>0.2340608852965412</v>
      </c>
      <c r="M131" s="11">
        <v>0.25406869169686225</v>
      </c>
      <c r="N131" s="11">
        <v>0.2340608852965412</v>
      </c>
      <c r="O131" s="11">
        <v>0.25406869169686225</v>
      </c>
      <c r="P131" s="12">
        <v>22.430579701228829</v>
      </c>
      <c r="Q131" s="12">
        <v>16.801660614161015</v>
      </c>
      <c r="R131" s="12">
        <v>21.398037387002585</v>
      </c>
      <c r="S131" s="13">
        <v>18.553785064284234</v>
      </c>
      <c r="T131" s="13">
        <v>22.502490716420613</v>
      </c>
      <c r="U131" s="11">
        <v>-2.0456648957490664E-2</v>
      </c>
      <c r="V131" s="14">
        <v>-9.9305081747656093E-2</v>
      </c>
      <c r="W131" s="11">
        <v>0.62903388688823436</v>
      </c>
      <c r="X131" s="15">
        <v>3.2590062988632471E-2</v>
      </c>
      <c r="Y131" s="14">
        <v>14.290836422749042</v>
      </c>
      <c r="Z131" s="14">
        <v>23.302716211089457</v>
      </c>
      <c r="AA131" s="14">
        <v>518840000</v>
      </c>
      <c r="AB131" s="14">
        <v>518840000</v>
      </c>
      <c r="AC131" s="14" t="e">
        <v>#N/A</v>
      </c>
      <c r="AD131" s="16">
        <v>106834000</v>
      </c>
      <c r="AE131" s="11">
        <v>0</v>
      </c>
      <c r="AF131" s="16">
        <v>3688.1771809999996</v>
      </c>
      <c r="AG131" s="16">
        <v>3670.6101809999996</v>
      </c>
      <c r="AH131" s="195">
        <v>18.551083723751038</v>
      </c>
      <c r="AI131" s="195">
        <v>22.623593539479923</v>
      </c>
      <c r="AJ131" s="195">
        <v>2.7000285365528889</v>
      </c>
      <c r="AK131" s="195">
        <v>28.25599291783735</v>
      </c>
      <c r="AL131" s="195">
        <v>6.1168592904375432</v>
      </c>
      <c r="AM131" s="17" t="s">
        <v>493</v>
      </c>
      <c r="AN131" s="17" t="s">
        <v>610</v>
      </c>
      <c r="AO131" s="17" t="s">
        <v>611</v>
      </c>
      <c r="AP131" s="17" t="s">
        <v>1339</v>
      </c>
      <c r="AQ131" s="11">
        <f>_xll.BDP($H131,$AQ$1, "CUST_TRR_START_DT=20030101","CUST_TRR_END_DT=20230630")*0.01</f>
        <v>0.19176179999999998</v>
      </c>
      <c r="AR131" s="11">
        <f>_xll.BDP($H131,$AQ$1, "CUST_TRR_START_DT=20130101","CUST_TRR_END_DT=20230630")*0.01</f>
        <v>0.25206890000000004</v>
      </c>
      <c r="AS131" s="11">
        <f>_xll.BDP($H131,$AQ$1, "CUST_TRR_START_DT=20180101","CUST_TRR_END_DT=20230630")*0.01</f>
        <v>0.2635286</v>
      </c>
      <c r="AT131" s="17" t="s">
        <v>3697</v>
      </c>
      <c r="AU131" s="17" t="s">
        <v>3021</v>
      </c>
      <c r="AV131" s="17" t="s">
        <v>3021</v>
      </c>
      <c r="AW131" s="195">
        <v>1.7908920042957643</v>
      </c>
      <c r="AX131" s="195">
        <v>1.7908920042957643</v>
      </c>
      <c r="AY131" s="195">
        <v>0</v>
      </c>
      <c r="AZ131" s="195">
        <v>1.7908920042957643</v>
      </c>
      <c r="BA131" s="195">
        <v>66.27316554967193</v>
      </c>
      <c r="BB131" s="195">
        <v>0</v>
      </c>
      <c r="BC131" s="195">
        <v>66.27316554967193</v>
      </c>
      <c r="BD131" s="195">
        <v>65.957042549999997</v>
      </c>
      <c r="BE131" s="195">
        <v>3670.6101809999996</v>
      </c>
      <c r="BF131" s="17">
        <v>117.60000000000001</v>
      </c>
      <c r="BG131" s="17">
        <v>129</v>
      </c>
      <c r="BH131" s="17">
        <v>140.375</v>
      </c>
      <c r="BI131" s="17">
        <v>74.45</v>
      </c>
      <c r="BJ131" s="17">
        <v>131.92099999999999</v>
      </c>
      <c r="BK131" s="17">
        <v>124.176</v>
      </c>
      <c r="BL131" s="15">
        <v>3.203826998811455E-2</v>
      </c>
      <c r="BM131" s="15">
        <v>3.5144020650227696E-2</v>
      </c>
      <c r="BN131" s="15">
        <v>3.8242960455625682E-2</v>
      </c>
      <c r="BO131" s="15">
        <v>2.0282731297747689E-2</v>
      </c>
      <c r="BP131" s="15">
        <v>3.5939801148827034E-2</v>
      </c>
      <c r="BQ131" s="15">
        <v>3.3829797738470342E-2</v>
      </c>
      <c r="BR131" s="15">
        <f>IF(IF(BN131&gt;BQ131,BN131,BQ131)=0,IF(BM131&gt;BP131,BM131,BP131),IF(BN131&gt;BQ131,BN131,BQ131))</f>
        <v>3.8242960455625682E-2</v>
      </c>
      <c r="CI131" s="11">
        <f>IF(ISNUMBER(L131),L131,M131)</f>
        <v>0.2340608852965412</v>
      </c>
      <c r="CJ131" s="17">
        <f>IF(AND(M131&lt;0,AA131&gt;0),1,0)</f>
        <v>0</v>
      </c>
      <c r="CK131" s="17">
        <f>IF(AND(CJ131=0,CI131&lt;0.1,CI131&gt;0),1,0)</f>
        <v>0</v>
      </c>
      <c r="CL131" s="17">
        <f>IF(AND(CK131=0,CI131&lt;0.2,CI131&gt;0.1),1,0)</f>
        <v>0</v>
      </c>
      <c r="CM131" s="17">
        <f>IF(AND(CL131=0,CI131&lt;0.3,CI131&gt;0.2),1,0)</f>
        <v>1</v>
      </c>
      <c r="CN131" s="17">
        <f>IF(AND(CM131=0,CI131&lt;0.4,CI131&gt;0.3),1,0)</f>
        <v>0</v>
      </c>
      <c r="CO131" s="17">
        <f>IF(AND(CN131=0,CI131&lt;0.5,CI131&gt;0.4),1,0)</f>
        <v>0</v>
      </c>
      <c r="CP131" s="17">
        <f>IF(AND(CJ131=0,CK131=0,CL131=0,CM131=0,CN131=0,CO131=0),1,0)</f>
        <v>0</v>
      </c>
      <c r="CR131" s="17" t="str">
        <f>_xll.BDP($H131,CR$1)</f>
        <v>Philippe Benacin</v>
      </c>
      <c r="CS131" s="17" t="str">
        <f>_xll.BDP($H131,CS$1)</f>
        <v>Yes</v>
      </c>
      <c r="CT131" s="196">
        <f>_xll.BDP($H131,CT$1)</f>
        <v>2.1658500656485558E-2</v>
      </c>
      <c r="CU131" s="13">
        <f>_xll.BDP($H131,CU$1)</f>
        <v>34.75</v>
      </c>
      <c r="CV131" s="13">
        <f>_xll.BDP($H131,CV$1)</f>
        <v>0.11918509833652161</v>
      </c>
      <c r="CW131" s="13">
        <f>_xll.BDP($H131,CW$1)</f>
        <v>-2.3676484515579124</v>
      </c>
    </row>
    <row r="132" spans="1:101" s="17" customFormat="1" hidden="1" x14ac:dyDescent="0.3">
      <c r="A132" s="17" t="str">
        <f>B132&amp;C132</f>
        <v>4A</v>
      </c>
      <c r="B132" s="17">
        <v>4</v>
      </c>
      <c r="C132" s="17" t="s">
        <v>2999</v>
      </c>
      <c r="D132" s="17">
        <v>2</v>
      </c>
      <c r="E132" s="17">
        <v>1</v>
      </c>
      <c r="F132" s="19">
        <v>0.16</v>
      </c>
      <c r="H132" s="17" t="s">
        <v>89</v>
      </c>
      <c r="I132" s="17">
        <v>1155</v>
      </c>
      <c r="J132" s="17" t="str">
        <f>I132&amp;H132</f>
        <v>1155BRO US Equity</v>
      </c>
      <c r="K132" s="10" t="s">
        <v>710</v>
      </c>
      <c r="L132" s="11">
        <v>0.81388654048084685</v>
      </c>
      <c r="M132" s="11">
        <v>0.67779000963258562</v>
      </c>
      <c r="N132" s="11">
        <v>0.13126737252251641</v>
      </c>
      <c r="O132" s="11">
        <v>0.12120429154978099</v>
      </c>
      <c r="P132" s="12">
        <v>12.134639578471324</v>
      </c>
      <c r="Q132" s="12">
        <v>9.2474844914203818</v>
      </c>
      <c r="R132" s="12">
        <v>15.506792505264059</v>
      </c>
      <c r="S132" s="13">
        <v>32.829818826322843</v>
      </c>
      <c r="T132" s="13">
        <v>34.278278390328538</v>
      </c>
      <c r="U132" s="11">
        <v>0.47313499111900531</v>
      </c>
      <c r="V132" s="14">
        <v>2.4258982568480967</v>
      </c>
      <c r="W132" s="11">
        <v>0.36048040365277334</v>
      </c>
      <c r="X132" s="15">
        <v>4.4841387488882299E-2</v>
      </c>
      <c r="Y132" s="14">
        <v>15.771182002220655</v>
      </c>
      <c r="Z132" s="14">
        <v>11.472044279341741</v>
      </c>
      <c r="AA132" s="14">
        <v>1453400000</v>
      </c>
      <c r="AB132" s="14">
        <v>8127600000</v>
      </c>
      <c r="AC132" s="14">
        <v>77300000</v>
      </c>
      <c r="AD132" s="16">
        <v>923700000</v>
      </c>
      <c r="AE132" s="11">
        <v>8.3685179170726431E-2</v>
      </c>
      <c r="AF132" s="16">
        <v>20598.818218289995</v>
      </c>
      <c r="AG132" s="16">
        <v>24008.418218289993</v>
      </c>
      <c r="AH132" s="195">
        <v>17.633799646191694</v>
      </c>
      <c r="AI132" s="195">
        <v>21.723970478540526</v>
      </c>
      <c r="AJ132" s="195">
        <v>4.2614854305798842</v>
      </c>
      <c r="AK132" s="195">
        <v>29.463844520068708</v>
      </c>
      <c r="AL132" s="195">
        <v>4.0606933900580264</v>
      </c>
      <c r="AM132" s="17" t="s">
        <v>502</v>
      </c>
      <c r="AN132" s="17" t="s">
        <v>503</v>
      </c>
      <c r="AO132" s="17" t="s">
        <v>657</v>
      </c>
      <c r="AP132" s="17" t="s">
        <v>574</v>
      </c>
      <c r="AQ132" s="11">
        <f>_xll.BDP($H132,$AQ$1, "CUST_TRR_START_DT=20030101","CUST_TRR_END_DT=20230630")*0.01</f>
        <v>0.12239810000000001</v>
      </c>
      <c r="AR132" s="11">
        <f>_xll.BDP($H132,$AQ$1, "CUST_TRR_START_DT=20130101","CUST_TRR_END_DT=20230630")*0.01</f>
        <v>0.18708749999999999</v>
      </c>
      <c r="AS132" s="11">
        <f>_xll.BDP($H132,$AQ$1, "CUST_TRR_START_DT=20180101","CUST_TRR_END_DT=20230630")*0.01</f>
        <v>0.206257</v>
      </c>
      <c r="AT132" s="17" t="s">
        <v>3697</v>
      </c>
      <c r="AU132" s="17" t="s">
        <v>3131</v>
      </c>
      <c r="AV132" s="17" t="s">
        <v>3131</v>
      </c>
      <c r="AW132" s="195">
        <v>0.63343432710637604</v>
      </c>
      <c r="AX132" s="195">
        <v>0.63343432710637604</v>
      </c>
      <c r="AY132" s="195">
        <v>0.46316438721524567</v>
      </c>
      <c r="AZ132" s="195">
        <v>1.0965987143216216</v>
      </c>
      <c r="BA132" s="195">
        <v>18.368331137433888</v>
      </c>
      <c r="BB132" s="195">
        <v>13.43084274308292</v>
      </c>
      <c r="BC132" s="195">
        <v>31.799173880516808</v>
      </c>
      <c r="BD132" s="195">
        <v>201.77084613970001</v>
      </c>
      <c r="BE132" s="195">
        <v>20598.818218289995</v>
      </c>
      <c r="BF132" s="17">
        <v>742.90899999999999</v>
      </c>
      <c r="BG132" s="17">
        <v>831.83299999999997</v>
      </c>
      <c r="BH132" s="17">
        <v>898.66700000000003</v>
      </c>
      <c r="BI132" s="17">
        <v>921.33299999999997</v>
      </c>
      <c r="BJ132" s="17">
        <v>1156.2940000000001</v>
      </c>
      <c r="BK132" s="17">
        <v>1255.78</v>
      </c>
      <c r="BL132" s="15">
        <v>3.6065612702983134E-2</v>
      </c>
      <c r="BM132" s="15">
        <v>4.0382559386897408E-2</v>
      </c>
      <c r="BN132" s="15">
        <v>4.362711445271459E-2</v>
      </c>
      <c r="BO132" s="15">
        <v>4.4727468840029608E-2</v>
      </c>
      <c r="BP132" s="15">
        <v>5.6133996996648554E-2</v>
      </c>
      <c r="BQ132" s="15">
        <v>6.0963691542506762E-2</v>
      </c>
      <c r="BR132" s="15">
        <f>IF(IF(BN132&gt;BQ132,BN132,BQ132)=0,IF(BM132&gt;BP132,BM132,BP132),IF(BN132&gt;BQ132,BN132,BQ132))</f>
        <v>6.0963691542506762E-2</v>
      </c>
      <c r="CI132" s="11">
        <f>IF(ISNUMBER(L132),L132,M132)</f>
        <v>0.81388654048084685</v>
      </c>
      <c r="CJ132" s="17">
        <f>IF(AND(M132&lt;0,AA132&gt;0),1,0)</f>
        <v>0</v>
      </c>
      <c r="CK132" s="17">
        <f>IF(AND(CJ132=0,CI132&lt;0.1,CI132&gt;0),1,0)</f>
        <v>0</v>
      </c>
      <c r="CL132" s="17">
        <f>IF(AND(CK132=0,CI132&lt;0.2,CI132&gt;0.1),1,0)</f>
        <v>0</v>
      </c>
      <c r="CM132" s="17">
        <f>IF(AND(CL132=0,CI132&lt;0.3,CI132&gt;0.2),1,0)</f>
        <v>0</v>
      </c>
      <c r="CN132" s="17">
        <f>IF(AND(CM132=0,CI132&lt;0.4,CI132&gt;0.3),1,0)</f>
        <v>0</v>
      </c>
      <c r="CO132" s="17">
        <f>IF(AND(CN132=0,CI132&lt;0.5,CI132&gt;0.4),1,0)</f>
        <v>0</v>
      </c>
      <c r="CP132" s="17">
        <f>IF(AND(CJ132=0,CK132=0,CL132=0,CM132=0,CN132=0,CO132=0),1,0)</f>
        <v>1</v>
      </c>
      <c r="CR132" s="17" t="str">
        <f>_xll.BDP($H132,CR$1)</f>
        <v>J Powell Brown</v>
      </c>
      <c r="CS132" s="17" t="str">
        <f>_xll.BDP($H132,CS$1)</f>
        <v>No</v>
      </c>
      <c r="CT132" s="196">
        <f>_xll.BDP($H132,CT$1)</f>
        <v>0</v>
      </c>
      <c r="CU132" s="13">
        <f>_xll.BDP($H132,CU$1)</f>
        <v>14.25</v>
      </c>
      <c r="CV132" s="13">
        <f>_xll.BDP($H132,CV$1)</f>
        <v>18.194584805849942</v>
      </c>
      <c r="CW132" s="13">
        <f>_xll.BDP($H132,CW$1)</f>
        <v>1.5890812598794344E-4</v>
      </c>
    </row>
    <row r="133" spans="1:101" s="17" customFormat="1" hidden="1" x14ac:dyDescent="0.3">
      <c r="A133" s="17" t="str">
        <f>B133&amp;C133</f>
        <v>4A</v>
      </c>
      <c r="B133" s="17">
        <v>4</v>
      </c>
      <c r="C133" s="17" t="s">
        <v>2999</v>
      </c>
      <c r="D133" s="17">
        <v>2</v>
      </c>
      <c r="E133" s="17">
        <v>2</v>
      </c>
      <c r="F133" s="19">
        <v>0.2</v>
      </c>
      <c r="G133" s="17" t="s">
        <v>2516</v>
      </c>
      <c r="H133" s="17" t="s">
        <v>2031</v>
      </c>
      <c r="I133" s="17">
        <v>1161</v>
      </c>
      <c r="J133" s="17" t="str">
        <f>I133&amp;H133</f>
        <v>1161GMAB DC Equity</v>
      </c>
      <c r="K133" s="10" t="s">
        <v>4786</v>
      </c>
      <c r="L133" s="11">
        <v>1.0919666319552381</v>
      </c>
      <c r="M133" s="11">
        <v>1.1257304763591287</v>
      </c>
      <c r="N133" s="11">
        <v>1.0919666319552381</v>
      </c>
      <c r="O133" s="11">
        <v>1.1257304763591287</v>
      </c>
      <c r="P133" s="12">
        <v>24.000735091426996</v>
      </c>
      <c r="Q133" s="12">
        <v>19.128850793927036</v>
      </c>
      <c r="R133" s="12">
        <v>17.840975261566204</v>
      </c>
      <c r="S133" s="13">
        <v>49.962886271313209</v>
      </c>
      <c r="T133" s="13">
        <v>46.036313806097979</v>
      </c>
      <c r="U133" s="11">
        <v>-0.75642629307649012</v>
      </c>
      <c r="V133" s="14">
        <v>-3.5031136857349745</v>
      </c>
      <c r="W133" s="11">
        <v>0.89921195822127709</v>
      </c>
      <c r="X133" s="15" t="e">
        <v>#N/A</v>
      </c>
      <c r="Y133" s="14">
        <v>64.040770553614195</v>
      </c>
      <c r="Z133" s="14">
        <v>29.36302685154417</v>
      </c>
      <c r="AA133" s="14">
        <v>5647000000</v>
      </c>
      <c r="AB133" s="14">
        <v>5647000000</v>
      </c>
      <c r="AC133" s="14">
        <v>502000000</v>
      </c>
      <c r="AD133" s="16">
        <v>6037000000</v>
      </c>
      <c r="AE133" s="11">
        <v>8.3153884379658774E-2</v>
      </c>
      <c r="AF133" s="16">
        <v>176069.83686499999</v>
      </c>
      <c r="AG133" s="16">
        <v>151880.83686499999</v>
      </c>
      <c r="AH133" s="195">
        <v>21.995776519188993</v>
      </c>
      <c r="AI133" s="195">
        <v>23.258933669984685</v>
      </c>
      <c r="AJ133" s="195">
        <v>3.2301043574722805</v>
      </c>
      <c r="AK133" s="195">
        <v>36.738843030280982</v>
      </c>
      <c r="AL133" s="195">
        <v>6.1204104547035305</v>
      </c>
      <c r="AM133" s="17" t="s">
        <v>493</v>
      </c>
      <c r="AN133" s="17" t="s">
        <v>593</v>
      </c>
      <c r="AO133" s="17" t="s">
        <v>594</v>
      </c>
      <c r="AP133" s="17" t="s">
        <v>2141</v>
      </c>
      <c r="AQ133" s="11">
        <f>_xll.BDP($H133,$AQ$1, "CUST_TRR_START_DT=20030101","CUST_TRR_END_DT=20230630")*0.01</f>
        <v>0.25494099999999997</v>
      </c>
      <c r="AR133" s="11">
        <f>_xll.BDP($H133,$AQ$1, "CUST_TRR_START_DT=20130101","CUST_TRR_END_DT=20230630")*0.01</f>
        <v>0.39585970000000004</v>
      </c>
      <c r="AS133" s="11">
        <f>_xll.BDP($H133,$AQ$1, "CUST_TRR_START_DT=20180101","CUST_TRR_END_DT=20230630")*0.01</f>
        <v>0.18205279999999999</v>
      </c>
      <c r="AT133" s="17" t="s">
        <v>3135</v>
      </c>
      <c r="AU133" s="17" t="s">
        <v>3135</v>
      </c>
      <c r="AV133" s="17" t="s">
        <v>3135</v>
      </c>
      <c r="AW133" s="195" t="s">
        <v>3021</v>
      </c>
      <c r="AX133" s="195">
        <v>0</v>
      </c>
      <c r="AY133" s="195">
        <v>0</v>
      </c>
      <c r="AZ133" s="195">
        <v>0</v>
      </c>
      <c r="BA133" s="195">
        <v>0</v>
      </c>
      <c r="BB133" s="195">
        <v>0</v>
      </c>
      <c r="BC133" s="195" t="s">
        <v>3021</v>
      </c>
      <c r="BD133" s="195" t="s">
        <v>3021</v>
      </c>
      <c r="BE133" s="195">
        <v>151880.83686499999</v>
      </c>
      <c r="BF133" s="17">
        <v>4454.5</v>
      </c>
      <c r="BG133" s="17">
        <v>5666.8330000000005</v>
      </c>
      <c r="BH133" s="17">
        <v>8026.2730000000001</v>
      </c>
      <c r="BI133" s="17">
        <v>5811.3910000000005</v>
      </c>
      <c r="BJ133" s="17">
        <v>5160.2460000000001</v>
      </c>
      <c r="BK133" s="17">
        <v>7947.0250000000005</v>
      </c>
      <c r="BL133" s="15">
        <v>2.9328913982475641E-2</v>
      </c>
      <c r="BM133" s="15">
        <v>3.7311046719060367E-2</v>
      </c>
      <c r="BN133" s="15">
        <v>5.2845857092124082E-2</v>
      </c>
      <c r="BO133" s="15">
        <v>3.8262832362225413E-2</v>
      </c>
      <c r="BP133" s="15">
        <v>3.3975622642813785E-2</v>
      </c>
      <c r="BQ133" s="15">
        <v>5.2324079614229094E-2</v>
      </c>
      <c r="BR133" s="15">
        <f>IF(IF(BN133&gt;BQ133,BN133,BQ133)=0,IF(BM133&gt;BP133,BM133,BP133),IF(BN133&gt;BQ133,BN133,BQ133))</f>
        <v>5.2845857092124082E-2</v>
      </c>
      <c r="CI133" s="11">
        <f>IF(ISNUMBER(L133),L133,M133)</f>
        <v>1.0919666319552381</v>
      </c>
      <c r="CJ133" s="17">
        <f>IF(AND(M133&lt;0,AA133&gt;0),1,0)</f>
        <v>0</v>
      </c>
      <c r="CK133" s="17">
        <f>IF(AND(CJ133=0,CI133&lt;0.1,CI133&gt;0),1,0)</f>
        <v>0</v>
      </c>
      <c r="CL133" s="17">
        <f>IF(AND(CK133=0,CI133&lt;0.2,CI133&gt;0.1),1,0)</f>
        <v>0</v>
      </c>
      <c r="CM133" s="17">
        <f>IF(AND(CL133=0,CI133&lt;0.3,CI133&gt;0.2),1,0)</f>
        <v>0</v>
      </c>
      <c r="CN133" s="17">
        <f>IF(AND(CM133=0,CI133&lt;0.4,CI133&gt;0.3),1,0)</f>
        <v>0</v>
      </c>
      <c r="CO133" s="17">
        <f>IF(AND(CN133=0,CI133&lt;0.5,CI133&gt;0.4),1,0)</f>
        <v>0</v>
      </c>
      <c r="CP133" s="17">
        <f>IF(AND(CJ133=0,CK133=0,CL133=0,CM133=0,CN133=0,CO133=0),1,0)</f>
        <v>1</v>
      </c>
      <c r="CR133" s="17" t="str">
        <f>_xll.BDP($H133,CR$1)</f>
        <v>Jan G J Van De Winkel</v>
      </c>
      <c r="CS133" s="17" t="str">
        <f>_xll.BDP($H133,CS$1)</f>
        <v>Yes</v>
      </c>
      <c r="CT133" s="196">
        <f>_xll.BDP($H133,CT$1)</f>
        <v>0.93834102153778076</v>
      </c>
      <c r="CU133" s="13">
        <f>_xll.BDP($H133,CU$1)</f>
        <v>13.33329963684082</v>
      </c>
      <c r="CV133" s="13">
        <f>_xll.BDP($H133,CV$1)</f>
        <v>0.99736663181341256</v>
      </c>
      <c r="CW133" s="13">
        <f>_xll.BDP($H133,CW$1)</f>
        <v>-2.9913699440857178</v>
      </c>
    </row>
    <row r="134" spans="1:101" s="17" customFormat="1" hidden="1" x14ac:dyDescent="0.3">
      <c r="A134" s="17" t="str">
        <f>B134&amp;C134</f>
        <v>4A</v>
      </c>
      <c r="B134" s="17">
        <v>4</v>
      </c>
      <c r="C134" s="17" t="s">
        <v>2999</v>
      </c>
      <c r="D134" s="17">
        <v>7</v>
      </c>
      <c r="E134" s="17">
        <v>4</v>
      </c>
      <c r="F134" s="19">
        <v>0.14000000000000001</v>
      </c>
      <c r="G134" s="17" t="s">
        <v>2590</v>
      </c>
      <c r="H134" s="17" t="s">
        <v>34</v>
      </c>
      <c r="I134" s="17">
        <v>1176</v>
      </c>
      <c r="J134" s="17" t="str">
        <f>I134&amp;H134</f>
        <v>1176ELV US Equity</v>
      </c>
      <c r="K134" s="10" t="s">
        <v>631</v>
      </c>
      <c r="L134" s="11">
        <v>2.6797512754729071</v>
      </c>
      <c r="M134" s="11">
        <v>3.1645569620253164</v>
      </c>
      <c r="N134" s="11">
        <v>0.30239235040756313</v>
      </c>
      <c r="O134" s="11">
        <v>0.32230735229114482</v>
      </c>
      <c r="P134" s="12">
        <v>14.404800569139638</v>
      </c>
      <c r="Q134" s="12">
        <v>11.086182638976608</v>
      </c>
      <c r="R134" s="12">
        <v>17.317643244119594</v>
      </c>
      <c r="S134" s="13">
        <v>7.6641376518214033</v>
      </c>
      <c r="T134" s="13">
        <v>6.7467032791596155</v>
      </c>
      <c r="U134" s="11">
        <v>-0.14619639068348153</v>
      </c>
      <c r="V134" s="14">
        <v>-1.0887705281846427</v>
      </c>
      <c r="W134" s="11">
        <v>0.35094533196541111</v>
      </c>
      <c r="X134" s="15">
        <v>3.6665513663092356E-2</v>
      </c>
      <c r="Y134" s="14">
        <v>12.89571248683618</v>
      </c>
      <c r="Z134" s="14">
        <v>10.184851232941817</v>
      </c>
      <c r="AA134" s="14">
        <v>2765000000</v>
      </c>
      <c r="AB134" s="14">
        <v>27148000000</v>
      </c>
      <c r="AC134" s="14">
        <v>403000000</v>
      </c>
      <c r="AD134" s="16">
        <v>11825000000</v>
      </c>
      <c r="AE134" s="11">
        <v>3.4080338266384777E-2</v>
      </c>
      <c r="AF134" s="16">
        <v>104137.47931136</v>
      </c>
      <c r="AG134" s="16">
        <v>91979.479311360003</v>
      </c>
      <c r="AH134" s="195">
        <v>7.9926554841293012</v>
      </c>
      <c r="AI134" s="195">
        <v>9.5961688087344026</v>
      </c>
      <c r="AJ134" s="195">
        <v>10.0656080237111</v>
      </c>
      <c r="AK134" s="195">
        <v>15.476926867275807</v>
      </c>
      <c r="AL134" s="195">
        <v>2.7524782662970217</v>
      </c>
      <c r="AM134" s="17" t="s">
        <v>493</v>
      </c>
      <c r="AN134" s="17" t="s">
        <v>494</v>
      </c>
      <c r="AO134" s="17" t="s">
        <v>632</v>
      </c>
      <c r="AP134" s="17" t="s">
        <v>574</v>
      </c>
      <c r="AQ134" s="11">
        <f>_xll.BDP($H134,$AQ$1, "CUST_TRR_START_DT=20030101","CUST_TRR_END_DT=20230630")*0.01</f>
        <v>0.14812519999999998</v>
      </c>
      <c r="AR134" s="11">
        <f>_xll.BDP($H134,$AQ$1, "CUST_TRR_START_DT=20130101","CUST_TRR_END_DT=20230630")*0.01</f>
        <v>0.22589800000000002</v>
      </c>
      <c r="AS134" s="11">
        <f>_xll.BDP($H134,$AQ$1, "CUST_TRR_START_DT=20180101","CUST_TRR_END_DT=20230630")*0.01</f>
        <v>0.14535640000000002</v>
      </c>
      <c r="AT134" s="17" t="s">
        <v>3142</v>
      </c>
      <c r="AU134" s="17" t="s">
        <v>3142</v>
      </c>
      <c r="AV134" s="17" t="s">
        <v>3142</v>
      </c>
      <c r="AW134" s="195">
        <v>1.3396089962649225</v>
      </c>
      <c r="AX134" s="195">
        <v>1.3396089962649225</v>
      </c>
      <c r="AY134" s="195">
        <v>2.3086182702108258</v>
      </c>
      <c r="AZ134" s="195">
        <v>3.6482272664757485</v>
      </c>
      <c r="BA134" s="195">
        <v>18.825062688690725</v>
      </c>
      <c r="BB134" s="195">
        <v>32.44221543909434</v>
      </c>
      <c r="BC134" s="195">
        <v>51.267278127785069</v>
      </c>
      <c r="BD134" s="195">
        <v>3347</v>
      </c>
      <c r="BE134" s="195">
        <v>91979.479311360003</v>
      </c>
      <c r="BF134" s="17">
        <v>7833.3530000000001</v>
      </c>
      <c r="BG134" s="17">
        <v>8552.9050000000007</v>
      </c>
      <c r="BH134" s="17">
        <v>9495.7060000000001</v>
      </c>
      <c r="BI134" s="17">
        <v>8543.3289999999997</v>
      </c>
      <c r="BJ134" s="17">
        <v>7544.7430000000004</v>
      </c>
      <c r="BK134" s="17">
        <v>8813.9549999999999</v>
      </c>
      <c r="BL134" s="15">
        <v>8.5164137247214611E-2</v>
      </c>
      <c r="BM134" s="15">
        <v>9.2987099557799588E-2</v>
      </c>
      <c r="BN134" s="15">
        <v>0.10323722281418944</v>
      </c>
      <c r="BO134" s="15">
        <v>9.2882989379402245E-2</v>
      </c>
      <c r="BP134" s="15">
        <v>8.2026372148294821E-2</v>
      </c>
      <c r="BQ134" s="15">
        <v>9.5825232606110491E-2</v>
      </c>
      <c r="BR134" s="15">
        <f>IF(IF(BN134&gt;BQ134,BN134,BQ134)=0,IF(BM134&gt;BP134,BM134,BP134),IF(BN134&gt;BQ134,BN134,BQ134))</f>
        <v>0.10323722281418944</v>
      </c>
      <c r="CI134" s="11">
        <f>IF(ISNUMBER(L134),L134,M134)</f>
        <v>2.6797512754729071</v>
      </c>
      <c r="CJ134" s="17">
        <f>IF(AND(M134&lt;0,AA134&gt;0),1,0)</f>
        <v>0</v>
      </c>
      <c r="CK134" s="17">
        <f>IF(AND(CJ134=0,CI134&lt;0.1,CI134&gt;0),1,0)</f>
        <v>0</v>
      </c>
      <c r="CL134" s="17">
        <f>IF(AND(CK134=0,CI134&lt;0.2,CI134&gt;0.1),1,0)</f>
        <v>0</v>
      </c>
      <c r="CM134" s="17">
        <f>IF(AND(CL134=0,CI134&lt;0.3,CI134&gt;0.2),1,0)</f>
        <v>0</v>
      </c>
      <c r="CN134" s="17">
        <f>IF(AND(CM134=0,CI134&lt;0.4,CI134&gt;0.3),1,0)</f>
        <v>0</v>
      </c>
      <c r="CO134" s="17">
        <f>IF(AND(CN134=0,CI134&lt;0.5,CI134&gt;0.4),1,0)</f>
        <v>0</v>
      </c>
      <c r="CP134" s="17">
        <f>IF(AND(CJ134=0,CK134=0,CL134=0,CM134=0,CN134=0,CO134=0),1,0)</f>
        <v>1</v>
      </c>
      <c r="CR134" s="17" t="str">
        <f>_xll.BDP($H134,CR$1)</f>
        <v>Gail Koziara Boudreaux</v>
      </c>
      <c r="CS134" s="17" t="str">
        <f>_xll.BDP($H134,CS$1)</f>
        <v>No</v>
      </c>
      <c r="CT134" s="196">
        <f>_xll.BDP($H134,CT$1)</f>
        <v>5.768049880862236E-2</v>
      </c>
      <c r="CU134" s="13">
        <f>_xll.BDP($H134,CU$1)</f>
        <v>5.9166698455810547</v>
      </c>
      <c r="CV134" s="13">
        <f>_xll.BDP($H134,CV$1)</f>
        <v>0.18327520986828649</v>
      </c>
      <c r="CW134" s="13">
        <f>_xll.BDP($H134,CW$1)</f>
        <v>-2.4480373688228729</v>
      </c>
    </row>
    <row r="135" spans="1:101" s="17" customFormat="1" hidden="1" x14ac:dyDescent="0.3">
      <c r="A135" s="17" t="str">
        <f>B135&amp;C135</f>
        <v>4A</v>
      </c>
      <c r="B135" s="17">
        <v>4</v>
      </c>
      <c r="C135" s="17" t="s">
        <v>2999</v>
      </c>
      <c r="D135" s="17">
        <v>9</v>
      </c>
      <c r="E135" s="17">
        <v>1</v>
      </c>
      <c r="F135" s="19">
        <v>0.19</v>
      </c>
      <c r="G135" s="17" t="s">
        <v>2595</v>
      </c>
      <c r="H135" s="17" t="s">
        <v>292</v>
      </c>
      <c r="I135" s="17">
        <v>1180</v>
      </c>
      <c r="J135" s="17" t="str">
        <f>I135&amp;H135</f>
        <v>1180HCA US Equity</v>
      </c>
      <c r="K135" s="10" t="s">
        <v>970</v>
      </c>
      <c r="L135" s="11">
        <v>0.30522803907724227</v>
      </c>
      <c r="M135" s="11">
        <v>0.30484560730040072</v>
      </c>
      <c r="N135" s="11">
        <v>0.22788266504896879</v>
      </c>
      <c r="O135" s="11">
        <v>0.23006353240152477</v>
      </c>
      <c r="P135" s="12">
        <v>22.863752707225832</v>
      </c>
      <c r="Q135" s="12">
        <v>18.174288949488773</v>
      </c>
      <c r="R135" s="12" t="e">
        <v>#N/A</v>
      </c>
      <c r="S135" s="13">
        <v>20.490548715116045</v>
      </c>
      <c r="T135" s="13">
        <v>20.762704829578471</v>
      </c>
      <c r="U135" s="11">
        <v>0.90724182649648488</v>
      </c>
      <c r="V135" s="14">
        <v>3.2398440038999023</v>
      </c>
      <c r="W135" s="11">
        <v>8.6017091465462551E-3</v>
      </c>
      <c r="X135" s="15">
        <v>4.5731258284648239E-2</v>
      </c>
      <c r="Y135" s="14">
        <v>6.5457817246059395</v>
      </c>
      <c r="Z135" s="14">
        <v>20.687801269637539</v>
      </c>
      <c r="AA135" s="14">
        <v>29697000000</v>
      </c>
      <c r="AB135" s="14">
        <v>39350000000</v>
      </c>
      <c r="AC135" s="14">
        <v>303000000</v>
      </c>
      <c r="AD135" s="16">
        <v>9825000000</v>
      </c>
      <c r="AE135" s="11">
        <v>3.0839694656488548E-2</v>
      </c>
      <c r="AF135" s="16">
        <v>69705.084639999986</v>
      </c>
      <c r="AG135" s="16">
        <v>112345.08463999999</v>
      </c>
      <c r="AH135" s="195">
        <v>9.1278099317517043</v>
      </c>
      <c r="AI135" s="195">
        <v>12.093119982777178</v>
      </c>
      <c r="AJ135" s="195">
        <v>6.8302649580722559</v>
      </c>
      <c r="AK135" s="195">
        <v>14.446315897959725</v>
      </c>
      <c r="AL135" s="195" t="s">
        <v>3021</v>
      </c>
      <c r="AM135" s="17" t="s">
        <v>493</v>
      </c>
      <c r="AN135" s="17" t="s">
        <v>494</v>
      </c>
      <c r="AO135" s="17" t="s">
        <v>971</v>
      </c>
      <c r="AP135" s="17" t="s">
        <v>574</v>
      </c>
      <c r="AQ135" s="11" t="e">
        <f>_xll.BDP($H135,$AQ$1, "CUST_TRR_START_DT=20030101","CUST_TRR_END_DT=20230630")*0.01</f>
        <v>#VALUE!</v>
      </c>
      <c r="AR135" s="11">
        <f>_xll.BDP($H135,$AQ$1, "CUST_TRR_START_DT=20130101","CUST_TRR_END_DT=20230630")*0.01</f>
        <v>0.25199929999999998</v>
      </c>
      <c r="AS135" s="11">
        <f>_xll.BDP($H135,$AQ$1, "CUST_TRR_START_DT=20180101","CUST_TRR_END_DT=20230630")*0.01</f>
        <v>0.26474240000000004</v>
      </c>
      <c r="AT135" s="17" t="s">
        <v>3145</v>
      </c>
      <c r="AU135" s="17" t="s">
        <v>3145</v>
      </c>
      <c r="AV135" s="17" t="s">
        <v>3145</v>
      </c>
      <c r="AW135" s="195">
        <v>0.93647576688287493</v>
      </c>
      <c r="AX135" s="195">
        <v>0.93647576688287493</v>
      </c>
      <c r="AY135" s="195">
        <v>10.079238608528334</v>
      </c>
      <c r="AZ135" s="195">
        <v>11.015714375411209</v>
      </c>
      <c r="BA135" s="195">
        <v>13.070327974276527</v>
      </c>
      <c r="BB135" s="195">
        <v>140.67524115755629</v>
      </c>
      <c r="BC135" s="195">
        <v>153.74556913183281</v>
      </c>
      <c r="BD135" s="195">
        <v>7650.3795200000004</v>
      </c>
      <c r="BE135" s="195">
        <v>69705.084639999986</v>
      </c>
      <c r="BF135" s="17">
        <v>5122.652</v>
      </c>
      <c r="BG135" s="17">
        <v>5468.826</v>
      </c>
      <c r="BH135" s="17">
        <v>5919.8890000000001</v>
      </c>
      <c r="BI135" s="17">
        <v>4447.7650000000003</v>
      </c>
      <c r="BJ135" s="17">
        <v>4538.0569999999998</v>
      </c>
      <c r="BK135" s="17">
        <v>5335.7539999999999</v>
      </c>
      <c r="BL135" s="15">
        <v>7.3490363385347451E-2</v>
      </c>
      <c r="BM135" s="15">
        <v>7.8456629501913497E-2</v>
      </c>
      <c r="BN135" s="15">
        <v>8.4927649547718864E-2</v>
      </c>
      <c r="BO135" s="15">
        <v>6.3808329377562617E-2</v>
      </c>
      <c r="BP135" s="15">
        <v>6.5103672471489321E-2</v>
      </c>
      <c r="BQ135" s="15">
        <v>7.6547557865500368E-2</v>
      </c>
      <c r="BR135" s="15">
        <f>IF(IF(BN135&gt;BQ135,BN135,BQ135)=0,IF(BM135&gt;BP135,BM135,BP135),IF(BN135&gt;BQ135,BN135,BQ135))</f>
        <v>8.4927649547718864E-2</v>
      </c>
      <c r="CI135" s="11">
        <f>IF(ISNUMBER(L135),L135,M135)</f>
        <v>0.30522803907724227</v>
      </c>
      <c r="CJ135" s="17">
        <f>IF(AND(M135&lt;0,AA135&gt;0),1,0)</f>
        <v>0</v>
      </c>
      <c r="CK135" s="17">
        <f>IF(AND(CJ135=0,CI135&lt;0.1,CI135&gt;0),1,0)</f>
        <v>0</v>
      </c>
      <c r="CL135" s="17">
        <f>IF(AND(CK135=0,CI135&lt;0.2,CI135&gt;0.1),1,0)</f>
        <v>0</v>
      </c>
      <c r="CM135" s="17">
        <f>IF(AND(CL135=0,CI135&lt;0.3,CI135&gt;0.2),1,0)</f>
        <v>0</v>
      </c>
      <c r="CN135" s="17">
        <f>IF(AND(CM135=0,CI135&lt;0.4,CI135&gt;0.3),1,0)</f>
        <v>1</v>
      </c>
      <c r="CO135" s="17">
        <f>IF(AND(CN135=0,CI135&lt;0.5,CI135&gt;0.4),1,0)</f>
        <v>0</v>
      </c>
      <c r="CP135" s="17">
        <f>IF(AND(CJ135=0,CK135=0,CL135=0,CM135=0,CN135=0,CO135=0),1,0)</f>
        <v>0</v>
      </c>
      <c r="CR135" s="17" t="str">
        <f>_xll.BDP($H135,CR$1)</f>
        <v>Samuel N Hazen "Sam"</v>
      </c>
      <c r="CS135" s="17" t="str">
        <f>_xll.BDP($H135,CS$1)</f>
        <v>No</v>
      </c>
      <c r="CT135" s="196">
        <f>_xll.BDP($H135,CT$1)</f>
        <v>0</v>
      </c>
      <c r="CU135" s="13">
        <f>_xll.BDP($H135,CU$1)</f>
        <v>4.75</v>
      </c>
      <c r="CV135" s="13">
        <f>_xll.BDP($H135,CV$1)</f>
        <v>1.1044972144359311</v>
      </c>
      <c r="CW135" s="13">
        <f>_xll.BDP($H135,CW$1)</f>
        <v>-0.37206678408107852</v>
      </c>
    </row>
    <row r="136" spans="1:101" s="17" customFormat="1" hidden="1" x14ac:dyDescent="0.3">
      <c r="A136" s="17" t="str">
        <f>B136&amp;C136</f>
        <v>4A</v>
      </c>
      <c r="B136" s="17">
        <v>4</v>
      </c>
      <c r="C136" s="17" t="s">
        <v>2999</v>
      </c>
      <c r="D136" s="17">
        <v>10</v>
      </c>
      <c r="E136" s="17">
        <v>4</v>
      </c>
      <c r="F136" s="19">
        <v>0.14000000000000001</v>
      </c>
      <c r="G136" s="17" t="s">
        <v>2942</v>
      </c>
      <c r="H136" s="17" t="s">
        <v>55</v>
      </c>
      <c r="I136" s="17">
        <v>1181</v>
      </c>
      <c r="J136" s="17" t="str">
        <f>I136&amp;H136</f>
        <v>1181KLAC US Equity</v>
      </c>
      <c r="K136" s="10" t="s">
        <v>664</v>
      </c>
      <c r="L136" s="11">
        <v>1.0488732974277921</v>
      </c>
      <c r="M136" s="11">
        <v>1.2333510358270348</v>
      </c>
      <c r="N136" s="11">
        <v>0.58151889270282586</v>
      </c>
      <c r="O136" s="11">
        <v>0.74367870522042334</v>
      </c>
      <c r="P136" s="12">
        <v>45.620636623619546</v>
      </c>
      <c r="Q136" s="12">
        <v>40.815833725797837</v>
      </c>
      <c r="R136" s="12">
        <v>156.77831406048085</v>
      </c>
      <c r="S136" s="13">
        <v>43.536777163519943</v>
      </c>
      <c r="T136" s="13">
        <v>45.020958348545399</v>
      </c>
      <c r="U136" s="11">
        <v>0.23911172704168399</v>
      </c>
      <c r="V136" s="14">
        <v>0.63347275108842682</v>
      </c>
      <c r="W136" s="11">
        <v>0.20748144749312428</v>
      </c>
      <c r="X136" s="15">
        <v>4.8974688329398074E-2</v>
      </c>
      <c r="Y136" s="14">
        <v>21.302161600160197</v>
      </c>
      <c r="Z136" s="14">
        <v>36.480118781104551</v>
      </c>
      <c r="AA136" s="14">
        <v>3460906000</v>
      </c>
      <c r="AB136" s="14">
        <v>5739726000</v>
      </c>
      <c r="AC136" s="14">
        <v>171424000</v>
      </c>
      <c r="AD136" s="16">
        <v>3669805000</v>
      </c>
      <c r="AE136" s="11">
        <v>4.671201875848989E-2</v>
      </c>
      <c r="AF136" s="16">
        <v>62100.992012279996</v>
      </c>
      <c r="AG136" s="16">
        <v>64920.965012279994</v>
      </c>
      <c r="AH136" s="195">
        <v>13.738651023406359</v>
      </c>
      <c r="AI136" s="195">
        <v>15.192173290584188</v>
      </c>
      <c r="AJ136" s="195">
        <v>5.2605784878091528</v>
      </c>
      <c r="AK136" s="195">
        <v>18.021260708260026</v>
      </c>
      <c r="AL136" s="195">
        <v>21.273917748155803</v>
      </c>
      <c r="AM136" s="17" t="s">
        <v>506</v>
      </c>
      <c r="AN136" s="17" t="s">
        <v>577</v>
      </c>
      <c r="AO136" s="17" t="s">
        <v>665</v>
      </c>
      <c r="AP136" s="17" t="s">
        <v>574</v>
      </c>
      <c r="AQ136" s="11">
        <f>_xll.BDP($H136,$AQ$1, "CUST_TRR_START_DT=20030101","CUST_TRR_END_DT=20230630")*0.01</f>
        <v>0.17104749999999999</v>
      </c>
      <c r="AR136" s="11">
        <f>_xll.BDP($H136,$AQ$1, "CUST_TRR_START_DT=20130101","CUST_TRR_END_DT=20230630")*0.01</f>
        <v>0.3034192</v>
      </c>
      <c r="AS136" s="11">
        <f>_xll.BDP($H136,$AQ$1, "CUST_TRR_START_DT=20180101","CUST_TRR_END_DT=20230630")*0.01</f>
        <v>0.34510550000000001</v>
      </c>
      <c r="AT136" s="17" t="s">
        <v>3697</v>
      </c>
      <c r="AU136" s="17" t="s">
        <v>3146</v>
      </c>
      <c r="AV136" s="17" t="s">
        <v>3146</v>
      </c>
      <c r="AW136" s="195">
        <v>1.1448196489069473</v>
      </c>
      <c r="AX136" s="195">
        <v>1.1448196489069473</v>
      </c>
      <c r="AY136" s="195">
        <v>1.8828220255522343</v>
      </c>
      <c r="AZ136" s="195">
        <v>3.0276416744591819</v>
      </c>
      <c r="BA136" s="195">
        <v>20.68293656209087</v>
      </c>
      <c r="BB136" s="195">
        <v>34.016090263113213</v>
      </c>
      <c r="BC136" s="195">
        <v>54.699026825204079</v>
      </c>
      <c r="BD136" s="195">
        <v>1937.4669999999999</v>
      </c>
      <c r="BE136" s="195">
        <v>62100.992012279996</v>
      </c>
      <c r="BF136" s="17">
        <v>3012.2629999999999</v>
      </c>
      <c r="BG136" s="17">
        <v>3474.6669999999999</v>
      </c>
      <c r="BH136" s="17">
        <v>3960</v>
      </c>
      <c r="BI136" s="17">
        <v>3393.86</v>
      </c>
      <c r="BJ136" s="17">
        <v>3382.9610000000002</v>
      </c>
      <c r="BK136" s="17">
        <v>3502.2620000000002</v>
      </c>
      <c r="BL136" s="15">
        <v>4.8505875709752719E-2</v>
      </c>
      <c r="BM136" s="15">
        <v>5.595187592676315E-2</v>
      </c>
      <c r="BN136" s="15">
        <v>6.3767097298815134E-2</v>
      </c>
      <c r="BO136" s="15">
        <v>5.465065677741332E-2</v>
      </c>
      <c r="BP136" s="15">
        <v>5.4475152334620448E-2</v>
      </c>
      <c r="BQ136" s="15">
        <v>5.6396232757561338E-2</v>
      </c>
      <c r="BR136" s="15">
        <f>IF(IF(BN136&gt;BQ136,BN136,BQ136)=0,IF(BM136&gt;BP136,BM136,BP136),IF(BN136&gt;BQ136,BN136,BQ136))</f>
        <v>6.3767097298815134E-2</v>
      </c>
      <c r="CI136" s="11">
        <f>IF(ISNUMBER(L136),L136,M136)</f>
        <v>1.0488732974277921</v>
      </c>
      <c r="CJ136" s="17">
        <f>IF(AND(M136&lt;0,AA136&gt;0),1,0)</f>
        <v>0</v>
      </c>
      <c r="CK136" s="17">
        <f>IF(AND(CJ136=0,CI136&lt;0.1,CI136&gt;0),1,0)</f>
        <v>0</v>
      </c>
      <c r="CL136" s="17">
        <f>IF(AND(CK136=0,CI136&lt;0.2,CI136&gt;0.1),1,0)</f>
        <v>0</v>
      </c>
      <c r="CM136" s="17">
        <f>IF(AND(CL136=0,CI136&lt;0.3,CI136&gt;0.2),1,0)</f>
        <v>0</v>
      </c>
      <c r="CN136" s="17">
        <f>IF(AND(CM136=0,CI136&lt;0.4,CI136&gt;0.3),1,0)</f>
        <v>0</v>
      </c>
      <c r="CO136" s="17">
        <f>IF(AND(CN136=0,CI136&lt;0.5,CI136&gt;0.4),1,0)</f>
        <v>0</v>
      </c>
      <c r="CP136" s="17">
        <f>IF(AND(CJ136=0,CK136=0,CL136=0,CM136=0,CN136=0,CO136=0),1,0)</f>
        <v>1</v>
      </c>
      <c r="CR136" s="17" t="str">
        <f>_xll.BDP($H136,CR$1)</f>
        <v>Richard P Wallace "Rick"</v>
      </c>
      <c r="CS136" s="17" t="str">
        <f>_xll.BDP($H136,CS$1)</f>
        <v>No</v>
      </c>
      <c r="CT136" s="196">
        <f>_xll.BDP($H136,CT$1)</f>
        <v>0</v>
      </c>
      <c r="CU136" s="13">
        <f>_xll.BDP($H136,CU$1)</f>
        <v>17.75</v>
      </c>
      <c r="CV136" s="13">
        <f>_xll.BDP($H136,CV$1)</f>
        <v>0.30419483821325466</v>
      </c>
      <c r="CW136" s="13">
        <f>_xll.BDP($H136,CW$1)</f>
        <v>-23.242601135342291</v>
      </c>
    </row>
    <row r="137" spans="1:101" s="17" customFormat="1" hidden="1" x14ac:dyDescent="0.3">
      <c r="A137" s="17" t="str">
        <f>B137&amp;C137</f>
        <v>4A</v>
      </c>
      <c r="B137" s="17">
        <v>4</v>
      </c>
      <c r="C137" s="17" t="s">
        <v>2999</v>
      </c>
      <c r="D137" s="17">
        <v>9</v>
      </c>
      <c r="E137" s="17">
        <v>2</v>
      </c>
      <c r="F137" s="19">
        <v>0.3</v>
      </c>
      <c r="G137" s="17" t="s">
        <v>2168</v>
      </c>
      <c r="H137" s="17" t="s">
        <v>39</v>
      </c>
      <c r="I137" s="17">
        <v>1185</v>
      </c>
      <c r="J137" s="17" t="str">
        <f>I137&amp;H137</f>
        <v>1185ETSY US Equity</v>
      </c>
      <c r="K137" s="10" t="s">
        <v>640</v>
      </c>
      <c r="L137" s="11">
        <v>2.2424023174224033</v>
      </c>
      <c r="M137" s="11">
        <v>0.67620753206102491</v>
      </c>
      <c r="N137" s="11">
        <v>0.85437704232821399</v>
      </c>
      <c r="O137" s="11">
        <v>0.54566785763845571</v>
      </c>
      <c r="P137" s="12">
        <v>-31.243931406971541</v>
      </c>
      <c r="Q137" s="12">
        <v>-30.464149228933575</v>
      </c>
      <c r="R137" s="12" t="e">
        <v>#N/A</v>
      </c>
      <c r="S137" s="13">
        <v>21.497998679678243</v>
      </c>
      <c r="T137" s="13">
        <v>19.260468467653968</v>
      </c>
      <c r="U137" s="11">
        <v>0.53985023096455487</v>
      </c>
      <c r="V137" s="14">
        <v>-2.0294801800269116</v>
      </c>
      <c r="W137" s="11">
        <v>-0.18070058923555096</v>
      </c>
      <c r="X137" s="15">
        <v>3.0515166330678917E-3</v>
      </c>
      <c r="Y137" s="14">
        <v>43.167760080994277</v>
      </c>
      <c r="Z137" s="14" t="e">
        <v>#N/A</v>
      </c>
      <c r="AA137" s="14">
        <v>575699000</v>
      </c>
      <c r="AB137" s="14">
        <v>713423000</v>
      </c>
      <c r="AC137" s="14">
        <v>376852000</v>
      </c>
      <c r="AD137" s="16">
        <v>690216000</v>
      </c>
      <c r="AE137" s="11">
        <v>0.54599139979368783</v>
      </c>
      <c r="AF137" s="16">
        <v>7988.5161719999996</v>
      </c>
      <c r="AG137" s="16">
        <v>9300.7171720000006</v>
      </c>
      <c r="AH137" s="195">
        <v>19.859154304406687</v>
      </c>
      <c r="AI137" s="195">
        <v>24.782416957326905</v>
      </c>
      <c r="AJ137" s="195">
        <v>8.1114846302549495</v>
      </c>
      <c r="AK137" s="195">
        <v>19.800749233431812</v>
      </c>
      <c r="AL137" s="195" t="s">
        <v>3021</v>
      </c>
      <c r="AM137" s="17" t="s">
        <v>543</v>
      </c>
      <c r="AN137" s="17" t="s">
        <v>570</v>
      </c>
      <c r="AO137" s="17" t="s">
        <v>641</v>
      </c>
      <c r="AP137" s="17" t="s">
        <v>574</v>
      </c>
      <c r="AQ137" s="11" t="e">
        <f>_xll.BDP($H137,$AQ$1, "CUST_TRR_START_DT=20030101","CUST_TRR_END_DT=20230630")*0.01</f>
        <v>#VALUE!</v>
      </c>
      <c r="AR137" s="11" t="e">
        <f>_xll.BDP($H137,$AQ$1, "CUST_TRR_START_DT=20130101","CUST_TRR_END_DT=20230630")*0.01</f>
        <v>#VALUE!</v>
      </c>
      <c r="AS137" s="11">
        <f>_xll.BDP($H137,$AQ$1, "CUST_TRR_START_DT=20180101","CUST_TRR_END_DT=20230630")*0.01</f>
        <v>0.29484050000000001</v>
      </c>
      <c r="AT137" s="17" t="s">
        <v>3148</v>
      </c>
      <c r="AU137" s="17" t="s">
        <v>3148</v>
      </c>
      <c r="AV137" s="17" t="s">
        <v>3148</v>
      </c>
      <c r="AW137" s="195" t="s">
        <v>3021</v>
      </c>
      <c r="AX137" s="195">
        <v>0</v>
      </c>
      <c r="AY137" s="195">
        <v>6.1337132203279472</v>
      </c>
      <c r="AZ137" s="195">
        <v>6.1337132203279472</v>
      </c>
      <c r="BA137" s="195">
        <v>0</v>
      </c>
      <c r="BB137" s="195">
        <v>138.82003824974208</v>
      </c>
      <c r="BC137" s="195">
        <v>138.82003824974208</v>
      </c>
      <c r="BD137" s="195">
        <v>489.99267255000001</v>
      </c>
      <c r="BE137" s="195">
        <v>7988.5161719999996</v>
      </c>
      <c r="BF137" s="17">
        <v>407.13600000000002</v>
      </c>
      <c r="BG137" s="17">
        <v>449.31799999999998</v>
      </c>
      <c r="BH137" s="17">
        <v>501.15800000000002</v>
      </c>
      <c r="BI137" s="17">
        <v>655.72900000000004</v>
      </c>
      <c r="BJ137" s="17">
        <v>782.45400000000006</v>
      </c>
      <c r="BK137" s="17">
        <v>871.16399999999999</v>
      </c>
      <c r="BL137" s="15">
        <v>5.0965159390554217E-2</v>
      </c>
      <c r="BM137" s="15">
        <v>5.6245489190454884E-2</v>
      </c>
      <c r="BN137" s="15">
        <v>6.2734804463008359E-2</v>
      </c>
      <c r="BO137" s="15">
        <v>8.2083954752241825E-2</v>
      </c>
      <c r="BP137" s="15">
        <v>9.7947351316947442E-2</v>
      </c>
      <c r="BQ137" s="15">
        <v>0.10905204186147324</v>
      </c>
      <c r="BR137" s="15">
        <f>IF(IF(BN137&gt;BQ137,BN137,BQ137)=0,IF(BM137&gt;BP137,BM137,BP137),IF(BN137&gt;BQ137,BN137,BQ137))</f>
        <v>0.10905204186147324</v>
      </c>
      <c r="CI137" s="11">
        <f>IF(ISNUMBER(L137),L137,M137)</f>
        <v>2.2424023174224033</v>
      </c>
      <c r="CJ137" s="17">
        <f>IF(AND(M137&lt;0,AA137&gt;0),1,0)</f>
        <v>0</v>
      </c>
      <c r="CK137" s="17">
        <f>IF(AND(CJ137=0,CI137&lt;0.1,CI137&gt;0),1,0)</f>
        <v>0</v>
      </c>
      <c r="CL137" s="17">
        <f>IF(AND(CK137=0,CI137&lt;0.2,CI137&gt;0.1),1,0)</f>
        <v>0</v>
      </c>
      <c r="CM137" s="17">
        <f>IF(AND(CL137=0,CI137&lt;0.3,CI137&gt;0.2),1,0)</f>
        <v>0</v>
      </c>
      <c r="CN137" s="17">
        <f>IF(AND(CM137=0,CI137&lt;0.4,CI137&gt;0.3),1,0)</f>
        <v>0</v>
      </c>
      <c r="CO137" s="17">
        <f>IF(AND(CN137=0,CI137&lt;0.5,CI137&gt;0.4),1,0)</f>
        <v>0</v>
      </c>
      <c r="CP137" s="17">
        <f>IF(AND(CJ137=0,CK137=0,CL137=0,CM137=0,CN137=0,CO137=0),1,0)</f>
        <v>1</v>
      </c>
      <c r="CR137" s="17" t="str">
        <f>_xll.BDP($H137,CR$1)</f>
        <v>Joshua G Silverman "Josh"</v>
      </c>
      <c r="CS137" s="17" t="str">
        <f>_xll.BDP($H137,CS$1)</f>
        <v>No</v>
      </c>
      <c r="CT137" s="196">
        <f>_xll.BDP($H137,CT$1)</f>
        <v>0</v>
      </c>
      <c r="CU137" s="13">
        <f>_xll.BDP($H137,CU$1)</f>
        <v>6.4166698455810547</v>
      </c>
      <c r="CV137" s="13">
        <f>_xll.BDP($H137,CV$1)</f>
        <v>0.78863021872342776</v>
      </c>
      <c r="CW137" s="13">
        <f>_xll.BDP($H137,CW$1)</f>
        <v>6.8230267794221282</v>
      </c>
    </row>
    <row r="138" spans="1:101" s="17" customFormat="1" hidden="1" x14ac:dyDescent="0.3">
      <c r="A138" s="17" t="str">
        <f>B138&amp;C138</f>
        <v>4A</v>
      </c>
      <c r="B138" s="17">
        <v>4</v>
      </c>
      <c r="C138" s="17" t="s">
        <v>2999</v>
      </c>
      <c r="D138" s="17">
        <v>24</v>
      </c>
      <c r="E138" s="17">
        <v>6</v>
      </c>
      <c r="F138" s="19">
        <v>0.16</v>
      </c>
      <c r="G138" s="17" t="s">
        <v>2902</v>
      </c>
      <c r="H138" s="17" t="s">
        <v>37</v>
      </c>
      <c r="I138" s="17">
        <v>1190</v>
      </c>
      <c r="J138" s="17" t="str">
        <f>I138&amp;H138</f>
        <v>1190VEEV US Equity</v>
      </c>
      <c r="K138" s="10" t="s">
        <v>636</v>
      </c>
      <c r="L138" s="11">
        <v>2.5483190896443517</v>
      </c>
      <c r="M138" s="11">
        <v>1.9558841698512714</v>
      </c>
      <c r="N138" s="11">
        <v>0.81372277108279589</v>
      </c>
      <c r="O138" s="11">
        <v>0.68053809664986664</v>
      </c>
      <c r="P138" s="12">
        <v>10.818865585762053</v>
      </c>
      <c r="Q138" s="12">
        <v>12.429377024236734</v>
      </c>
      <c r="R138" s="12">
        <v>14.605113123994972</v>
      </c>
      <c r="S138" s="13">
        <v>27.518269450786921</v>
      </c>
      <c r="T138" s="13">
        <v>23.396703572058318</v>
      </c>
      <c r="U138" s="11">
        <v>-0.79574401255068117</v>
      </c>
      <c r="V138" s="14">
        <v>-8.5743083590996854</v>
      </c>
      <c r="W138" s="11">
        <v>0.79428642254046988</v>
      </c>
      <c r="X138" s="15" t="e">
        <v>#N/A</v>
      </c>
      <c r="Y138" s="14">
        <v>24.074975203663531</v>
      </c>
      <c r="Z138" s="14">
        <v>25.889571969908154</v>
      </c>
      <c r="AA138" s="14">
        <v>234723000</v>
      </c>
      <c r="AB138" s="14">
        <v>674600000</v>
      </c>
      <c r="AC138" s="14">
        <v>382346000</v>
      </c>
      <c r="AD138" s="16">
        <v>976930000</v>
      </c>
      <c r="AE138" s="11">
        <v>0.39137502175181438</v>
      </c>
      <c r="AF138" s="16">
        <v>33578.610235199994</v>
      </c>
      <c r="AG138" s="16">
        <v>29768.376235199994</v>
      </c>
      <c r="AH138" s="195">
        <v>66.988861363973896</v>
      </c>
      <c r="AI138" s="195">
        <v>74.115030798379678</v>
      </c>
      <c r="AJ138" s="195">
        <v>2.8709324410878927</v>
      </c>
      <c r="AK138" s="195">
        <v>62.954817622540936</v>
      </c>
      <c r="AL138" s="195">
        <v>8.0844253902523295</v>
      </c>
      <c r="AM138" s="17" t="s">
        <v>506</v>
      </c>
      <c r="AN138" s="17" t="s">
        <v>507</v>
      </c>
      <c r="AO138" s="17" t="s">
        <v>600</v>
      </c>
      <c r="AP138" s="17" t="s">
        <v>574</v>
      </c>
      <c r="AQ138" s="11" t="e">
        <f>_xll.BDP($H138,$AQ$1, "CUST_TRR_START_DT=20030101","CUST_TRR_END_DT=20230630")*0.01</f>
        <v>#VALUE!</v>
      </c>
      <c r="AR138" s="11" t="e">
        <f>_xll.BDP($H138,$AQ$1, "CUST_TRR_START_DT=20130101","CUST_TRR_END_DT=20230630")*0.01</f>
        <v>#VALUE!</v>
      </c>
      <c r="AS138" s="11">
        <f>_xll.BDP($H138,$AQ$1, "CUST_TRR_START_DT=20180101","CUST_TRR_END_DT=20230630")*0.01</f>
        <v>0.26099230000000001</v>
      </c>
      <c r="AT138" s="17" t="s">
        <v>3150</v>
      </c>
      <c r="AU138" s="17" t="s">
        <v>3150</v>
      </c>
      <c r="AV138" s="17" t="s">
        <v>3150</v>
      </c>
      <c r="AW138" s="195" t="s">
        <v>3021</v>
      </c>
      <c r="AX138" s="195">
        <v>0</v>
      </c>
      <c r="AY138" s="195">
        <v>-0.13000538049141211</v>
      </c>
      <c r="AZ138" s="195">
        <v>-0.13000538049141211</v>
      </c>
      <c r="BA138" s="195">
        <v>0</v>
      </c>
      <c r="BB138" s="195">
        <v>-8.9508843442565809</v>
      </c>
      <c r="BC138" s="195">
        <v>-8.9508843442565809</v>
      </c>
      <c r="BD138" s="195">
        <v>-43.654000000000003</v>
      </c>
      <c r="BE138" s="195">
        <v>29768.376235199994</v>
      </c>
      <c r="BF138" s="17">
        <v>763.31799999999998</v>
      </c>
      <c r="BG138" s="17">
        <v>919.91300000000001</v>
      </c>
      <c r="BH138" s="17">
        <v>1055.8330000000001</v>
      </c>
      <c r="BI138" s="17">
        <v>912.67899999999997</v>
      </c>
      <c r="BJ138" s="17">
        <v>1023.207</v>
      </c>
      <c r="BK138" s="17">
        <v>1181.0609999999999</v>
      </c>
      <c r="BL138" s="15">
        <v>2.5641909184734267E-2</v>
      </c>
      <c r="BM138" s="15">
        <v>3.0902357344981323E-2</v>
      </c>
      <c r="BN138" s="15">
        <v>3.5468276524653598E-2</v>
      </c>
      <c r="BO138" s="15">
        <v>3.0659347785345143E-2</v>
      </c>
      <c r="BP138" s="15">
        <v>3.437228123951537E-2</v>
      </c>
      <c r="BQ138" s="15">
        <v>3.9675022603464657E-2</v>
      </c>
      <c r="BR138" s="15">
        <f>IF(IF(BN138&gt;BQ138,BN138,BQ138)=0,IF(BM138&gt;BP138,BM138,BP138),IF(BN138&gt;BQ138,BN138,BQ138))</f>
        <v>3.9675022603464657E-2</v>
      </c>
      <c r="CI138" s="11">
        <f>IF(ISNUMBER(L138),L138,M138)</f>
        <v>2.5483190896443517</v>
      </c>
      <c r="CJ138" s="17">
        <f>IF(AND(M138&lt;0,AA138&gt;0),1,0)</f>
        <v>0</v>
      </c>
      <c r="CK138" s="17">
        <f>IF(AND(CJ138=0,CI138&lt;0.1,CI138&gt;0),1,0)</f>
        <v>0</v>
      </c>
      <c r="CL138" s="17">
        <f>IF(AND(CK138=0,CI138&lt;0.2,CI138&gt;0.1),1,0)</f>
        <v>0</v>
      </c>
      <c r="CM138" s="17">
        <f>IF(AND(CL138=0,CI138&lt;0.3,CI138&gt;0.2),1,0)</f>
        <v>0</v>
      </c>
      <c r="CN138" s="17">
        <f>IF(AND(CM138=0,CI138&lt;0.4,CI138&gt;0.3),1,0)</f>
        <v>0</v>
      </c>
      <c r="CO138" s="17">
        <f>IF(AND(CN138=0,CI138&lt;0.5,CI138&gt;0.4),1,0)</f>
        <v>0</v>
      </c>
      <c r="CP138" s="17">
        <f>IF(AND(CJ138=0,CK138=0,CL138=0,CM138=0,CN138=0,CO138=0),1,0)</f>
        <v>1</v>
      </c>
      <c r="CR138" s="17" t="str">
        <f>_xll.BDP($H138,CR$1)</f>
        <v>Peter P Gassner</v>
      </c>
      <c r="CS138" s="17" t="str">
        <f>_xll.BDP($H138,CS$1)</f>
        <v>Yes</v>
      </c>
      <c r="CT138" s="196">
        <f>_xll.BDP($H138,CT$1)</f>
        <v>8.1605300903320313</v>
      </c>
      <c r="CU138" s="13">
        <f>_xll.BDP($H138,CU$1)</f>
        <v>16.75</v>
      </c>
      <c r="CV138" s="13">
        <f>_xll.BDP($H138,CV$1)</f>
        <v>0.68066251772059749</v>
      </c>
      <c r="CW138" s="13">
        <f>_xll.BDP($H138,CW$1)</f>
        <v>-0.90169062010654544</v>
      </c>
    </row>
    <row r="139" spans="1:101" s="17" customFormat="1" hidden="1" x14ac:dyDescent="0.3">
      <c r="A139" s="17" t="str">
        <f>B139&amp;C139</f>
        <v>4A</v>
      </c>
      <c r="B139" s="17">
        <v>4</v>
      </c>
      <c r="C139" s="17" t="s">
        <v>2999</v>
      </c>
      <c r="D139" s="17">
        <v>30</v>
      </c>
      <c r="E139" s="17">
        <v>1</v>
      </c>
      <c r="F139" s="19">
        <v>0.17</v>
      </c>
      <c r="H139" s="17" t="s">
        <v>454</v>
      </c>
      <c r="I139" s="17">
        <v>1194</v>
      </c>
      <c r="J139" s="17" t="str">
        <f>I139&amp;H139</f>
        <v>1194ADBE US Equity</v>
      </c>
      <c r="K139" s="10" t="s">
        <v>1149</v>
      </c>
      <c r="L139" s="11">
        <v>-9.3407257101862058</v>
      </c>
      <c r="M139" s="11">
        <v>-30.773869346733669</v>
      </c>
      <c r="N139" s="11">
        <v>0.37058765883673617</v>
      </c>
      <c r="O139" s="11">
        <v>0.48649507467429298</v>
      </c>
      <c r="P139" s="12">
        <v>32.125858008918286</v>
      </c>
      <c r="Q139" s="12">
        <v>25.279120907140523</v>
      </c>
      <c r="R139" s="12">
        <v>33.971275995887098</v>
      </c>
      <c r="S139" s="13">
        <v>38.778426169378299</v>
      </c>
      <c r="T139" s="13">
        <v>40.332841076905602</v>
      </c>
      <c r="U139" s="11">
        <v>-0.20994475138121546</v>
      </c>
      <c r="V139" s="14">
        <v>-0.4699738903394256</v>
      </c>
      <c r="W139" s="11">
        <v>0.54231694740460634</v>
      </c>
      <c r="X139" s="15">
        <v>2.7587890625E-2</v>
      </c>
      <c r="Y139" s="14">
        <v>17.227259768987228</v>
      </c>
      <c r="Z139" s="14">
        <v>18.079291725284243</v>
      </c>
      <c r="AA139" s="14">
        <v>-199000000</v>
      </c>
      <c r="AB139" s="14">
        <v>12588000000</v>
      </c>
      <c r="AC139" s="14">
        <v>1690000000</v>
      </c>
      <c r="AD139" s="16">
        <v>8030000000</v>
      </c>
      <c r="AE139" s="11">
        <v>0.21046077210460773</v>
      </c>
      <c r="AF139" s="16">
        <v>241068.06200000001</v>
      </c>
      <c r="AG139" s="16">
        <v>237648.06200000001</v>
      </c>
      <c r="AH139" s="195">
        <v>32.131971606273659</v>
      </c>
      <c r="AI139" s="195">
        <v>36.38769897412341</v>
      </c>
      <c r="AJ139" s="195">
        <v>3.1361376611186271</v>
      </c>
      <c r="AK139" s="195">
        <v>46.790314447504457</v>
      </c>
      <c r="AL139" s="195">
        <v>15.387963788262727</v>
      </c>
      <c r="AM139" s="17" t="s">
        <v>506</v>
      </c>
      <c r="AN139" s="17" t="s">
        <v>507</v>
      </c>
      <c r="AO139" s="17" t="s">
        <v>1150</v>
      </c>
      <c r="AP139" s="17" t="s">
        <v>574</v>
      </c>
      <c r="AQ139" s="11">
        <f>_xll.BDP($H139,$AQ$1, "CUST_TRR_START_DT=20030101","CUST_TRR_END_DT=20230630")*0.01</f>
        <v>0.19642570000000001</v>
      </c>
      <c r="AR139" s="11">
        <f>_xll.BDP($H139,$AQ$1, "CUST_TRR_START_DT=20130101","CUST_TRR_END_DT=20230630")*0.01</f>
        <v>0.27653240000000001</v>
      </c>
      <c r="AS139" s="11">
        <f>_xll.BDP($H139,$AQ$1, "CUST_TRR_START_DT=20180101","CUST_TRR_END_DT=20230630")*0.01</f>
        <v>0.2052882</v>
      </c>
      <c r="AT139" s="17" t="s">
        <v>3697</v>
      </c>
      <c r="AU139" s="17" t="s">
        <v>3153</v>
      </c>
      <c r="AV139" s="17" t="s">
        <v>3153</v>
      </c>
      <c r="AW139" s="195" t="s">
        <v>3021</v>
      </c>
      <c r="AX139" s="195">
        <v>0</v>
      </c>
      <c r="AY139" s="195">
        <v>2.3271315799601853</v>
      </c>
      <c r="AZ139" s="195">
        <v>2.3271315799601853</v>
      </c>
      <c r="BA139" s="195">
        <v>0</v>
      </c>
      <c r="BB139" s="195">
        <v>116.94697848041412</v>
      </c>
      <c r="BC139" s="195">
        <v>116.94697848041412</v>
      </c>
      <c r="BD139" s="195">
        <v>5609.9709999999995</v>
      </c>
      <c r="BE139" s="195">
        <v>237648.06200000001</v>
      </c>
      <c r="BF139" s="17">
        <v>7283.857</v>
      </c>
      <c r="BG139" s="17">
        <v>8177</v>
      </c>
      <c r="BH139" s="17">
        <v>9254.0500000000011</v>
      </c>
      <c r="BI139" s="17">
        <v>7743.8110000000006</v>
      </c>
      <c r="BJ139" s="17">
        <v>8922.969000000001</v>
      </c>
      <c r="BK139" s="17">
        <v>10101.664000000001</v>
      </c>
      <c r="BL139" s="15">
        <v>3.0649763935377685E-2</v>
      </c>
      <c r="BM139" s="15">
        <v>3.4408023070686772E-2</v>
      </c>
      <c r="BN139" s="15">
        <v>3.8940145028407598E-2</v>
      </c>
      <c r="BO139" s="15">
        <v>3.2585205765321999E-2</v>
      </c>
      <c r="BP139" s="15">
        <v>3.754698828555985E-2</v>
      </c>
      <c r="BQ139" s="15">
        <v>4.2506822546695119E-2</v>
      </c>
      <c r="BR139" s="15">
        <f>IF(IF(BN139&gt;BQ139,BN139,BQ139)=0,IF(BM139&gt;BP139,BM139,BP139),IF(BN139&gt;BQ139,BN139,BQ139))</f>
        <v>4.2506822546695119E-2</v>
      </c>
      <c r="CI139" s="11">
        <f>IF(ISNUMBER(L139),L139,M139)</f>
        <v>-9.3407257101862058</v>
      </c>
      <c r="CJ139" s="17">
        <f>IF(AND(M139&lt;0,AA139&gt;0),1,0)</f>
        <v>0</v>
      </c>
      <c r="CK139" s="17">
        <f>IF(AND(CJ139=0,CI139&lt;0.1,CI139&gt;0),1,0)</f>
        <v>0</v>
      </c>
      <c r="CL139" s="17">
        <f>IF(AND(CK139=0,CI139&lt;0.2,CI139&gt;0.1),1,0)</f>
        <v>0</v>
      </c>
      <c r="CM139" s="17">
        <f>IF(AND(CL139=0,CI139&lt;0.3,CI139&gt;0.2),1,0)</f>
        <v>0</v>
      </c>
      <c r="CN139" s="17">
        <f>IF(AND(CM139=0,CI139&lt;0.4,CI139&gt;0.3),1,0)</f>
        <v>0</v>
      </c>
      <c r="CO139" s="17">
        <f>IF(AND(CN139=0,CI139&lt;0.5,CI139&gt;0.4),1,0)</f>
        <v>0</v>
      </c>
      <c r="CP139" s="17">
        <f>IF(AND(CJ139=0,CK139=0,CL139=0,CM139=0,CN139=0,CO139=0),1,0)</f>
        <v>1</v>
      </c>
      <c r="CR139" s="17" t="str">
        <f>_xll.BDP($H139,CR$1)</f>
        <v>Shantanu Narayen</v>
      </c>
      <c r="CS139" s="17" t="str">
        <f>_xll.BDP($H139,CS$1)</f>
        <v>No</v>
      </c>
      <c r="CT139" s="196">
        <f>_xll.BDP($H139,CT$1)</f>
        <v>0</v>
      </c>
      <c r="CU139" s="13">
        <f>_xll.BDP($H139,CU$1)</f>
        <v>15.83329963684082</v>
      </c>
      <c r="CV139" s="13">
        <f>_xll.BDP($H139,CV$1)</f>
        <v>0.23722310397103993</v>
      </c>
      <c r="CW139" s="13">
        <f>_xll.BDP($H139,CW$1)</f>
        <v>-2.1887742571964104</v>
      </c>
    </row>
    <row r="140" spans="1:101" s="17" customFormat="1" hidden="1" x14ac:dyDescent="0.3">
      <c r="A140" s="17" t="str">
        <f>B140&amp;C140</f>
        <v>4A</v>
      </c>
      <c r="B140" s="17">
        <v>4</v>
      </c>
      <c r="C140" s="17" t="s">
        <v>2999</v>
      </c>
      <c r="D140" s="17">
        <v>33</v>
      </c>
      <c r="E140" s="17">
        <v>8</v>
      </c>
      <c r="F140" s="19">
        <v>0.15</v>
      </c>
      <c r="G140" s="17" t="s">
        <v>2901</v>
      </c>
      <c r="H140" s="17" t="s">
        <v>446</v>
      </c>
      <c r="I140" s="17">
        <v>1197</v>
      </c>
      <c r="J140" s="17" t="str">
        <f>I140&amp;H140</f>
        <v>1197MANH US Equity</v>
      </c>
      <c r="K140" s="10" t="s">
        <v>1141</v>
      </c>
      <c r="L140" s="11">
        <v>-1.9917758817912112</v>
      </c>
      <c r="M140" s="11">
        <v>-3.7344247051338546</v>
      </c>
      <c r="N140" s="11">
        <v>4.3890216991456015</v>
      </c>
      <c r="O140" s="11">
        <v>7.1433720277101571</v>
      </c>
      <c r="P140" s="12">
        <v>83.982635248756395</v>
      </c>
      <c r="Q140" s="12">
        <v>67.103075883776171</v>
      </c>
      <c r="R140" s="12">
        <v>76.962178836494985</v>
      </c>
      <c r="S140" s="13">
        <v>22.662688871084576</v>
      </c>
      <c r="T140" s="13">
        <v>21.715222843912791</v>
      </c>
      <c r="U140" s="11">
        <v>-0.30302671695774819</v>
      </c>
      <c r="V140" s="14">
        <v>-0.73921373084190634</v>
      </c>
      <c r="W140" s="11">
        <v>0.32362797299399992</v>
      </c>
      <c r="X140" s="15" t="e">
        <v>#N/A</v>
      </c>
      <c r="Y140" s="14">
        <v>8.5232281427199474</v>
      </c>
      <c r="Z140" s="14">
        <v>7.9856830209542817</v>
      </c>
      <c r="AA140" s="14">
        <v>-40865999.99999997</v>
      </c>
      <c r="AB140" s="14">
        <v>21364000.00000003</v>
      </c>
      <c r="AC140" s="14">
        <v>64253000</v>
      </c>
      <c r="AD140" s="16">
        <v>194434000</v>
      </c>
      <c r="AE140" s="11">
        <v>0.33046175051688492</v>
      </c>
      <c r="AF140" s="16">
        <v>12264.691341759999</v>
      </c>
      <c r="AG140" s="16">
        <v>12123.85634176</v>
      </c>
      <c r="AH140" s="195">
        <v>63.632603654876689</v>
      </c>
      <c r="AI140" s="195">
        <v>67.711370673100546</v>
      </c>
      <c r="AJ140" s="195">
        <v>1.5219898293215213</v>
      </c>
      <c r="AK140" s="195">
        <v>85.720038775219166</v>
      </c>
      <c r="AL140" s="195">
        <v>71.912248417917212</v>
      </c>
      <c r="AM140" s="17" t="s">
        <v>506</v>
      </c>
      <c r="AN140" s="17" t="s">
        <v>507</v>
      </c>
      <c r="AO140" s="17" t="s">
        <v>600</v>
      </c>
      <c r="AP140" s="17" t="s">
        <v>574</v>
      </c>
      <c r="AQ140" s="11">
        <f>_xll.BDP($H140,$AQ$1, "CUST_TRR_START_DT=20030101","CUST_TRR_END_DT=20230630")*0.01</f>
        <v>0.18727519999999998</v>
      </c>
      <c r="AR140" s="11">
        <f>_xll.BDP($H140,$AQ$1, "CUST_TRR_START_DT=20130101","CUST_TRR_END_DT=20230630")*0.01</f>
        <v>0.27906439999999999</v>
      </c>
      <c r="AS140" s="11">
        <f>_xll.BDP($H140,$AQ$1, "CUST_TRR_START_DT=20180101","CUST_TRR_END_DT=20230630")*0.01</f>
        <v>0.28893270000000004</v>
      </c>
      <c r="AT140" s="17" t="s">
        <v>3155</v>
      </c>
      <c r="AU140" s="17" t="s">
        <v>3155</v>
      </c>
      <c r="AV140" s="17" t="s">
        <v>3155</v>
      </c>
      <c r="AW140" s="195" t="s">
        <v>3021</v>
      </c>
      <c r="AX140" s="195">
        <v>0</v>
      </c>
      <c r="AY140" s="195">
        <v>1.4297139252330915</v>
      </c>
      <c r="AZ140" s="195">
        <v>1.4297139252330915</v>
      </c>
      <c r="BA140" s="195">
        <v>0</v>
      </c>
      <c r="BB140" s="195">
        <v>136.04762372866077</v>
      </c>
      <c r="BC140" s="195">
        <v>136.04762372866077</v>
      </c>
      <c r="BD140" s="195">
        <v>175.35</v>
      </c>
      <c r="BE140" s="195">
        <v>12123.85634176</v>
      </c>
      <c r="BF140" s="17">
        <v>193.857</v>
      </c>
      <c r="BG140" s="17">
        <v>220.5</v>
      </c>
      <c r="BH140" s="17">
        <v>260.75</v>
      </c>
      <c r="BI140" s="17">
        <v>207.94900000000001</v>
      </c>
      <c r="BJ140" s="17">
        <v>247.61</v>
      </c>
      <c r="BK140" s="17">
        <v>295.05900000000003</v>
      </c>
      <c r="BL140" s="15">
        <v>1.598971437266784E-2</v>
      </c>
      <c r="BM140" s="15">
        <v>1.8187282477152018E-2</v>
      </c>
      <c r="BN140" s="15">
        <v>2.1507183246790879E-2</v>
      </c>
      <c r="BO140" s="15">
        <v>1.7152050811071587E-2</v>
      </c>
      <c r="BP140" s="15">
        <v>2.0423369678764677E-2</v>
      </c>
      <c r="BQ140" s="15">
        <v>2.4337058414630373E-2</v>
      </c>
      <c r="BR140" s="15">
        <f>IF(IF(BN140&gt;BQ140,BN140,BQ140)=0,IF(BM140&gt;BP140,BM140,BP140),IF(BN140&gt;BQ140,BN140,BQ140))</f>
        <v>2.4337058414630373E-2</v>
      </c>
      <c r="CI140" s="11">
        <f>IF(ISNUMBER(L140),L140,M140)</f>
        <v>-1.9917758817912112</v>
      </c>
      <c r="CJ140" s="17">
        <f>IF(AND(M140&lt;0,AA140&gt;0),1,0)</f>
        <v>0</v>
      </c>
      <c r="CK140" s="17">
        <f>IF(AND(CJ140=0,CI140&lt;0.1,CI140&gt;0),1,0)</f>
        <v>0</v>
      </c>
      <c r="CL140" s="17">
        <f>IF(AND(CK140=0,CI140&lt;0.2,CI140&gt;0.1),1,0)</f>
        <v>0</v>
      </c>
      <c r="CM140" s="17">
        <f>IF(AND(CL140=0,CI140&lt;0.3,CI140&gt;0.2),1,0)</f>
        <v>0</v>
      </c>
      <c r="CN140" s="17">
        <f>IF(AND(CM140=0,CI140&lt;0.4,CI140&gt;0.3),1,0)</f>
        <v>0</v>
      </c>
      <c r="CO140" s="17">
        <f>IF(AND(CN140=0,CI140&lt;0.5,CI140&gt;0.4),1,0)</f>
        <v>0</v>
      </c>
      <c r="CP140" s="17">
        <f>IF(AND(CJ140=0,CK140=0,CL140=0,CM140=0,CN140=0,CO140=0),1,0)</f>
        <v>1</v>
      </c>
      <c r="CR140" s="17" t="str">
        <f>_xll.BDP($H140,CR$1)</f>
        <v>Eddie Capel</v>
      </c>
      <c r="CS140" s="17" t="str">
        <f>_xll.BDP($H140,CS$1)</f>
        <v>No</v>
      </c>
      <c r="CT140" s="196">
        <f>_xll.BDP($H140,CT$1)</f>
        <v>0</v>
      </c>
      <c r="CU140" s="13">
        <f>_xll.BDP($H140,CU$1)</f>
        <v>10.75</v>
      </c>
      <c r="CV140" s="13">
        <f>_xll.BDP($H140,CV$1)</f>
        <v>1.3062861609111902</v>
      </c>
      <c r="CW140" s="13">
        <f>_xll.BDP($H140,CW$1)</f>
        <v>-7.2273380565869116</v>
      </c>
    </row>
    <row r="141" spans="1:101" s="17" customFormat="1" hidden="1" x14ac:dyDescent="0.3">
      <c r="A141" s="17" t="str">
        <f>B141&amp;C141</f>
        <v>4A</v>
      </c>
      <c r="B141" s="17">
        <v>4</v>
      </c>
      <c r="C141" s="17" t="s">
        <v>2999</v>
      </c>
      <c r="D141" s="17">
        <v>36</v>
      </c>
      <c r="E141" s="17">
        <v>9</v>
      </c>
      <c r="F141" s="19">
        <v>0.14000000000000001</v>
      </c>
      <c r="H141" s="17" t="s">
        <v>453</v>
      </c>
      <c r="I141" s="17">
        <v>1198</v>
      </c>
      <c r="J141" s="17" t="str">
        <f>I141&amp;H141</f>
        <v>1198ORCL US Equity</v>
      </c>
      <c r="K141" s="10" t="s">
        <v>1148</v>
      </c>
      <c r="L141" s="11">
        <v>-5.6283844075260605</v>
      </c>
      <c r="M141" s="11">
        <v>0.56322074098307029</v>
      </c>
      <c r="N141" s="11">
        <v>0.29528540361638794</v>
      </c>
      <c r="O141" s="11">
        <v>0.15883065213630859</v>
      </c>
      <c r="P141" s="12">
        <v>16.447439159886741</v>
      </c>
      <c r="Q141" s="12">
        <v>15.66231866373127</v>
      </c>
      <c r="R141" s="12" t="e">
        <v>#N/A</v>
      </c>
      <c r="S141" s="13">
        <v>44.811115689116569</v>
      </c>
      <c r="T141" s="13">
        <v>41.524202266084799</v>
      </c>
      <c r="U141" s="11">
        <v>1.0322606640163319</v>
      </c>
      <c r="V141" s="14">
        <v>3.8653188493260915</v>
      </c>
      <c r="W141" s="11">
        <v>2.0788514729771262E-2</v>
      </c>
      <c r="X141" s="15">
        <v>4.0375080109285928E-2</v>
      </c>
      <c r="Y141" s="14">
        <v>5.4057212510422765</v>
      </c>
      <c r="Z141" s="14">
        <v>30.142562462025204</v>
      </c>
      <c r="AA141" s="14">
        <v>24454000000</v>
      </c>
      <c r="AB141" s="14">
        <v>86715000000</v>
      </c>
      <c r="AC141" s="14">
        <v>3646000000</v>
      </c>
      <c r="AD141" s="16">
        <v>17745000000</v>
      </c>
      <c r="AE141" s="11">
        <v>0.20546632854325161</v>
      </c>
      <c r="AF141" s="16">
        <v>312093.01010999997</v>
      </c>
      <c r="AG141" s="16">
        <v>389422.01010999997</v>
      </c>
      <c r="AH141" s="195">
        <v>18.969360909445175</v>
      </c>
      <c r="AI141" s="195">
        <v>27.020677914931998</v>
      </c>
      <c r="AJ141" s="195">
        <v>3.0516387425693789</v>
      </c>
      <c r="AK141" s="195">
        <v>32.377233459744865</v>
      </c>
      <c r="AL141" s="195">
        <v>131.64535866266564</v>
      </c>
      <c r="AM141" s="17" t="s">
        <v>506</v>
      </c>
      <c r="AN141" s="17" t="s">
        <v>507</v>
      </c>
      <c r="AO141" s="17" t="s">
        <v>600</v>
      </c>
      <c r="AP141" s="17" t="s">
        <v>574</v>
      </c>
      <c r="AQ141" s="11">
        <f>_xll.BDP($H141,$AQ$1, "CUST_TRR_START_DT=20030101","CUST_TRR_END_DT=20230630")*0.01</f>
        <v>0.13472039999999999</v>
      </c>
      <c r="AR141" s="11">
        <f>_xll.BDP($H141,$AQ$1, "CUST_TRR_START_DT=20130101","CUST_TRR_END_DT=20230630")*0.01</f>
        <v>0.14578630000000001</v>
      </c>
      <c r="AS141" s="11">
        <f>_xll.BDP($H141,$AQ$1, "CUST_TRR_START_DT=20180101","CUST_TRR_END_DT=20230630")*0.01</f>
        <v>0.20261690000000002</v>
      </c>
      <c r="AT141" s="17" t="s">
        <v>3697</v>
      </c>
      <c r="AU141" s="17" t="s">
        <v>3156</v>
      </c>
      <c r="AV141" s="17" t="s">
        <v>3156</v>
      </c>
      <c r="AW141" s="195">
        <v>1.4046177015554895</v>
      </c>
      <c r="AX141" s="195">
        <v>1.4046177015554895</v>
      </c>
      <c r="AY141" s="195">
        <v>4.2139756930499195E-3</v>
      </c>
      <c r="AZ141" s="195">
        <v>1.4088316772485394</v>
      </c>
      <c r="BA141" s="195">
        <v>40.75314341585441</v>
      </c>
      <c r="BB141" s="195">
        <v>0.12226298698899285</v>
      </c>
      <c r="BC141" s="195">
        <v>40.875406402843403</v>
      </c>
      <c r="BD141" s="195">
        <v>3677.5599999999995</v>
      </c>
      <c r="BE141" s="195">
        <v>312093.01010999997</v>
      </c>
      <c r="BF141" s="17">
        <v>15578.269</v>
      </c>
      <c r="BG141" s="17">
        <v>17468.922999999999</v>
      </c>
      <c r="BH141" s="17">
        <v>19969.350000000002</v>
      </c>
      <c r="BI141" s="17">
        <v>10855.056</v>
      </c>
      <c r="BJ141" s="17">
        <v>13043.331</v>
      </c>
      <c r="BK141" s="17">
        <v>15560.497000000001</v>
      </c>
      <c r="BL141" s="15">
        <v>4.9915469092080271E-2</v>
      </c>
      <c r="BM141" s="15">
        <v>5.597345161252705E-2</v>
      </c>
      <c r="BN141" s="15">
        <v>6.3985252322574043E-2</v>
      </c>
      <c r="BO141" s="15">
        <v>3.4781477471007884E-2</v>
      </c>
      <c r="BP141" s="15">
        <v>4.17930891672414E-2</v>
      </c>
      <c r="BQ141" s="15">
        <v>4.9858524529324016E-2</v>
      </c>
      <c r="BR141" s="15">
        <f>IF(IF(BN141&gt;BQ141,BN141,BQ141)=0,IF(BM141&gt;BP141,BM141,BP141),IF(BN141&gt;BQ141,BN141,BQ141))</f>
        <v>6.3985252322574043E-2</v>
      </c>
      <c r="CI141" s="11">
        <f>IF(ISNUMBER(L141),L141,M141)</f>
        <v>-5.6283844075260605</v>
      </c>
      <c r="CJ141" s="17">
        <f>IF(AND(M141&lt;0,AA141&gt;0),1,0)</f>
        <v>0</v>
      </c>
      <c r="CK141" s="17">
        <f>IF(AND(CJ141=0,CI141&lt;0.1,CI141&gt;0),1,0)</f>
        <v>0</v>
      </c>
      <c r="CL141" s="17">
        <f>IF(AND(CK141=0,CI141&lt;0.2,CI141&gt;0.1),1,0)</f>
        <v>0</v>
      </c>
      <c r="CM141" s="17">
        <f>IF(AND(CL141=0,CI141&lt;0.3,CI141&gt;0.2),1,0)</f>
        <v>0</v>
      </c>
      <c r="CN141" s="17">
        <f>IF(AND(CM141=0,CI141&lt;0.4,CI141&gt;0.3),1,0)</f>
        <v>0</v>
      </c>
      <c r="CO141" s="17">
        <f>IF(AND(CN141=0,CI141&lt;0.5,CI141&gt;0.4),1,0)</f>
        <v>0</v>
      </c>
      <c r="CP141" s="17">
        <f>IF(AND(CJ141=0,CK141=0,CL141=0,CM141=0,CN141=0,CO141=0),1,0)</f>
        <v>1</v>
      </c>
      <c r="CR141" s="17" t="str">
        <f>_xll.BDP($H141,CR$1)</f>
        <v>Safra A Catz</v>
      </c>
      <c r="CS141" s="17" t="str">
        <f>_xll.BDP($H141,CS$1)</f>
        <v>No</v>
      </c>
      <c r="CT141" s="196">
        <f>_xll.BDP($H141,CT$1)</f>
        <v>0</v>
      </c>
      <c r="CU141" s="13">
        <f>_xll.BDP($H141,CU$1)</f>
        <v>9.0833301544189453</v>
      </c>
      <c r="CV141" s="13">
        <f>_xll.BDP($H141,CV$1)</f>
        <v>42.068569479538994</v>
      </c>
      <c r="CW141" s="13">
        <f>_xll.BDP($H141,CW$1)</f>
        <v>1.3226157983994105E-2</v>
      </c>
    </row>
    <row r="142" spans="1:101" s="17" customFormat="1" hidden="1" x14ac:dyDescent="0.3">
      <c r="A142" s="17" t="str">
        <f>B142&amp;C142</f>
        <v>4B</v>
      </c>
      <c r="B142" s="17">
        <v>4</v>
      </c>
      <c r="C142" s="17" t="s">
        <v>3000</v>
      </c>
      <c r="D142" s="17">
        <v>3</v>
      </c>
      <c r="E142" s="17">
        <v>2</v>
      </c>
      <c r="F142" s="19">
        <v>0.12</v>
      </c>
      <c r="H142" s="17" t="s">
        <v>402</v>
      </c>
      <c r="I142" s="17">
        <v>1121</v>
      </c>
      <c r="J142" s="17" t="str">
        <f>I142&amp;H142</f>
        <v>1121DIS US Equity</v>
      </c>
      <c r="K142" s="10" t="s">
        <v>1092</v>
      </c>
      <c r="L142" s="11">
        <v>0.15841727210887249</v>
      </c>
      <c r="M142" s="11">
        <v>0.11894551845342706</v>
      </c>
      <c r="N142" s="11">
        <v>8.0020856595306597E-2</v>
      </c>
      <c r="O142" s="11">
        <v>5.6770141321415633E-2</v>
      </c>
      <c r="P142" s="12">
        <v>2.8747875246503058</v>
      </c>
      <c r="Q142" s="12">
        <v>1.8734553023546299</v>
      </c>
      <c r="R142" s="12">
        <v>2.3691546999105784</v>
      </c>
      <c r="S142" s="13">
        <v>19.970930857684881</v>
      </c>
      <c r="T142" s="13">
        <v>17.217744342945849</v>
      </c>
      <c r="U142" s="11">
        <v>0.28380009848930121</v>
      </c>
      <c r="V142" s="14">
        <v>3.6393359136280301</v>
      </c>
      <c r="W142" s="11">
        <v>0.54441243872158129</v>
      </c>
      <c r="X142" s="15">
        <v>4.0390769035156496E-2</v>
      </c>
      <c r="Y142" s="14">
        <v>9.3057494926554369</v>
      </c>
      <c r="Z142" s="14">
        <v>-31.132087056058023</v>
      </c>
      <c r="AA142" s="14">
        <v>71125000000</v>
      </c>
      <c r="AB142" s="14">
        <v>149022000000</v>
      </c>
      <c r="AC142" s="14">
        <v>1115000000</v>
      </c>
      <c r="AD142" s="16">
        <v>7588000000</v>
      </c>
      <c r="AE142" s="11">
        <v>0.14694254085397998</v>
      </c>
      <c r="AF142" s="16">
        <v>156592.46876262</v>
      </c>
      <c r="AG142" s="16">
        <v>205655.46876262</v>
      </c>
      <c r="AH142" s="195">
        <v>16.482765790063318</v>
      </c>
      <c r="AI142" s="195">
        <v>28.563259550363888</v>
      </c>
      <c r="AJ142" s="195">
        <v>1.8176781067721939</v>
      </c>
      <c r="AK142" s="195">
        <v>36.990836504247028</v>
      </c>
      <c r="AL142" s="195">
        <v>1.561499674839754</v>
      </c>
      <c r="AM142" s="17" t="s">
        <v>543</v>
      </c>
      <c r="AN142" s="17" t="s">
        <v>544</v>
      </c>
      <c r="AO142" s="17" t="s">
        <v>545</v>
      </c>
      <c r="AP142" s="17" t="s">
        <v>574</v>
      </c>
      <c r="AQ142" s="11">
        <f>_xll.BDP($H142,$AQ$1, "CUST_TRR_START_DT=20030101","CUST_TRR_END_DT=20230630")*0.01</f>
        <v>9.8478150000000014E-2</v>
      </c>
      <c r="AR142" s="11">
        <f>_xll.BDP($H142,$AQ$1, "CUST_TRR_START_DT=20130101","CUST_TRR_END_DT=20230630")*0.01</f>
        <v>6.6814100000000001E-2</v>
      </c>
      <c r="AS142" s="11">
        <f>_xll.BDP($H142,$AQ$1, "CUST_TRR_START_DT=20180101","CUST_TRR_END_DT=20230630")*0.01</f>
        <v>-2.8311389999999999E-2</v>
      </c>
      <c r="AT142" s="17" t="s">
        <v>3106</v>
      </c>
      <c r="AU142" s="17" t="s">
        <v>3106</v>
      </c>
      <c r="AV142" s="17" t="s">
        <v>3106</v>
      </c>
      <c r="AW142" s="195" t="s">
        <v>3021</v>
      </c>
      <c r="AX142" s="195">
        <v>0</v>
      </c>
      <c r="AY142" s="195">
        <v>-5.4960888291802942E-2</v>
      </c>
      <c r="AZ142" s="195">
        <v>-5.4960888291802942E-2</v>
      </c>
      <c r="BA142" s="195">
        <v>0</v>
      </c>
      <c r="BB142" s="195">
        <v>-1.8425307606508241</v>
      </c>
      <c r="BC142" s="195">
        <v>-1.8425307606508241</v>
      </c>
      <c r="BD142" s="195">
        <v>-86.06461182999999</v>
      </c>
      <c r="BE142" s="195">
        <v>156592.46876262</v>
      </c>
      <c r="BF142" s="17">
        <v>6708.5</v>
      </c>
      <c r="BG142" s="17">
        <v>8999.4480000000003</v>
      </c>
      <c r="BH142" s="17">
        <v>10471.591</v>
      </c>
      <c r="BI142" s="17">
        <v>4375.3530000000001</v>
      </c>
      <c r="BJ142" s="17">
        <v>6936.6100000000006</v>
      </c>
      <c r="BK142" s="17">
        <v>9261.5450000000001</v>
      </c>
      <c r="BL142" s="15">
        <v>4.2840502183853289E-2</v>
      </c>
      <c r="BM142" s="15">
        <v>5.7470503346124191E-2</v>
      </c>
      <c r="BN142" s="15">
        <v>6.6871613192802923E-2</v>
      </c>
      <c r="BO142" s="15">
        <v>2.7941018074327948E-2</v>
      </c>
      <c r="BP142" s="15">
        <v>4.4297213364170619E-2</v>
      </c>
      <c r="BQ142" s="15">
        <v>5.9144255615764404E-2</v>
      </c>
      <c r="BR142" s="15">
        <f>IF(IF(BN142&gt;BQ142,BN142,BQ142)=0,IF(BM142&gt;BP142,BM142,BP142),IF(BN142&gt;BQ142,BN142,BQ142))</f>
        <v>6.6871613192802923E-2</v>
      </c>
      <c r="CI142" s="11">
        <f>IF(ISNUMBER(L142),L142,M142)</f>
        <v>0.15841727210887249</v>
      </c>
      <c r="CJ142" s="17">
        <f>IF(AND(M142&lt;0,AA142&gt;0),1,0)</f>
        <v>0</v>
      </c>
      <c r="CK142" s="17">
        <f>IF(AND(CJ142=0,CI142&lt;0.1,CI142&gt;0),1,0)</f>
        <v>0</v>
      </c>
      <c r="CL142" s="17">
        <f>IF(AND(CK142=0,CI142&lt;0.2,CI142&gt;0.1),1,0)</f>
        <v>1</v>
      </c>
      <c r="CM142" s="17">
        <f>IF(AND(CL142=0,CI142&lt;0.3,CI142&gt;0.2),1,0)</f>
        <v>0</v>
      </c>
      <c r="CN142" s="17">
        <f>IF(AND(CM142=0,CI142&lt;0.4,CI142&gt;0.3),1,0)</f>
        <v>0</v>
      </c>
      <c r="CO142" s="17">
        <f>IF(AND(CN142=0,CI142&lt;0.5,CI142&gt;0.4),1,0)</f>
        <v>0</v>
      </c>
      <c r="CP142" s="17">
        <f>IF(AND(CJ142=0,CK142=0,CL142=0,CM142=0,CN142=0,CO142=0),1,0)</f>
        <v>0</v>
      </c>
      <c r="CR142" s="17" t="str">
        <f>_xll.BDP($H142,CR$1)</f>
        <v>Robert Allen Iger "Bob"</v>
      </c>
      <c r="CS142" s="17" t="str">
        <f>_xll.BDP($H142,CS$1)</f>
        <v>No</v>
      </c>
      <c r="CT142" s="196">
        <f>_xll.BDP($H142,CT$1)</f>
        <v>0</v>
      </c>
      <c r="CU142" s="13">
        <f>_xll.BDP($H142,CU$1)</f>
        <v>0.91666698455810547</v>
      </c>
      <c r="CV142" s="13">
        <f>_xll.BDP($H142,CV$1)</f>
        <v>3.4252317574963977E-2</v>
      </c>
      <c r="CW142" s="13">
        <f>_xll.BDP($H142,CW$1)</f>
        <v>3.7933987135119058</v>
      </c>
    </row>
    <row r="143" spans="1:101" s="17" customFormat="1" hidden="1" x14ac:dyDescent="0.3">
      <c r="A143" s="17" t="str">
        <f>B143&amp;C143</f>
        <v>4B</v>
      </c>
      <c r="B143" s="17">
        <v>4</v>
      </c>
      <c r="C143" s="17" t="s">
        <v>3000</v>
      </c>
      <c r="D143" s="17">
        <v>4</v>
      </c>
      <c r="E143" s="17">
        <v>1</v>
      </c>
      <c r="F143" s="19">
        <v>0.25</v>
      </c>
      <c r="G143" s="17" t="s">
        <v>2311</v>
      </c>
      <c r="H143" s="17" t="s">
        <v>60</v>
      </c>
      <c r="I143" s="17">
        <v>1123</v>
      </c>
      <c r="J143" s="17" t="str">
        <f>I143&amp;H143</f>
        <v>1123WING US Equity</v>
      </c>
      <c r="K143" s="10" t="s">
        <v>671</v>
      </c>
      <c r="L143" s="11">
        <v>1.1749102284685045</v>
      </c>
      <c r="M143" s="11">
        <v>1.0021205597416576</v>
      </c>
      <c r="N143" s="11">
        <v>0.54404413538499363</v>
      </c>
      <c r="O143" s="11">
        <v>0.59902582778900226</v>
      </c>
      <c r="P143" s="12">
        <v>32.491717054904754</v>
      </c>
      <c r="Q143" s="12">
        <v>24.128231466854096</v>
      </c>
      <c r="R143" s="12" t="e">
        <v>#N/A</v>
      </c>
      <c r="S143" s="13">
        <v>28.02308121303318</v>
      </c>
      <c r="T143" s="13">
        <v>29.995440827252107</v>
      </c>
      <c r="U143" s="11">
        <v>1.3545443241927042</v>
      </c>
      <c r="V143" s="14">
        <v>4.4536418764691845</v>
      </c>
      <c r="W143" s="11">
        <v>-0.80970131887761321</v>
      </c>
      <c r="X143" s="15">
        <v>2.792900306573837E-2</v>
      </c>
      <c r="Y143" s="14">
        <v>26.742609128626736</v>
      </c>
      <c r="Z143" s="14">
        <v>16.705013205726793</v>
      </c>
      <c r="AA143" s="14">
        <v>92900000</v>
      </c>
      <c r="AB143" s="14">
        <v>155414000</v>
      </c>
      <c r="AC143" s="14">
        <v>10501000</v>
      </c>
      <c r="AD143" s="16">
        <v>94741000</v>
      </c>
      <c r="AE143" s="11">
        <v>0.1108390242872674</v>
      </c>
      <c r="AF143" s="16">
        <v>5106.9863210399999</v>
      </c>
      <c r="AG143" s="16">
        <v>5629.89732104</v>
      </c>
      <c r="AH143" s="195">
        <v>47.756727383341676</v>
      </c>
      <c r="AI143" s="195">
        <v>53.336150073800383</v>
      </c>
      <c r="AJ143" s="195">
        <v>1.3039962298102354</v>
      </c>
      <c r="AK143" s="195">
        <v>80.852798932697297</v>
      </c>
      <c r="AL143" s="195" t="s">
        <v>3021</v>
      </c>
      <c r="AM143" s="17" t="s">
        <v>533</v>
      </c>
      <c r="AN143" s="17" t="s">
        <v>534</v>
      </c>
      <c r="AO143" s="17" t="s">
        <v>535</v>
      </c>
      <c r="AP143" s="17" t="s">
        <v>574</v>
      </c>
      <c r="AQ143" s="11" t="e">
        <f>_xll.BDP($H143,$AQ$1, "CUST_TRR_START_DT=20030101","CUST_TRR_END_DT=20230630")*0.01</f>
        <v>#VALUE!</v>
      </c>
      <c r="AR143" s="11" t="e">
        <f>_xll.BDP($H143,$AQ$1, "CUST_TRR_START_DT=20130101","CUST_TRR_END_DT=20230630")*0.01</f>
        <v>#VALUE!</v>
      </c>
      <c r="AS143" s="11">
        <f>_xll.BDP($H143,$AQ$1, "CUST_TRR_START_DT=20180101","CUST_TRR_END_DT=20230630")*0.01</f>
        <v>0.40100839999999999</v>
      </c>
      <c r="AT143" s="17" t="s">
        <v>3108</v>
      </c>
      <c r="AU143" s="17" t="s">
        <v>3108</v>
      </c>
      <c r="AV143" s="17" t="s">
        <v>3108</v>
      </c>
      <c r="AW143" s="195">
        <v>0.51655317869900708</v>
      </c>
      <c r="AX143" s="195">
        <v>0.51655317869900708</v>
      </c>
      <c r="AY143" s="195">
        <v>-1.2136321434778415E-2</v>
      </c>
      <c r="AZ143" s="195">
        <v>0.50441685726422869</v>
      </c>
      <c r="BA143" s="195">
        <v>258.00944601849625</v>
      </c>
      <c r="BB143" s="195">
        <v>-6.0618842342158246</v>
      </c>
      <c r="BC143" s="195">
        <v>251.94756178428042</v>
      </c>
      <c r="BD143" s="195">
        <v>137.77995999999999</v>
      </c>
      <c r="BE143" s="195">
        <v>5106.9863210399999</v>
      </c>
      <c r="BF143" s="17">
        <v>65.332999999999998</v>
      </c>
      <c r="BG143" s="17">
        <v>76.394000000000005</v>
      </c>
      <c r="BH143" s="17">
        <v>91.49</v>
      </c>
      <c r="BI143" s="17">
        <v>67.462000000000003</v>
      </c>
      <c r="BJ143" s="17">
        <v>83.521000000000001</v>
      </c>
      <c r="BK143" s="17">
        <v>99.132000000000005</v>
      </c>
      <c r="BL143" s="15">
        <v>1.2792867631314786E-2</v>
      </c>
      <c r="BM143" s="15">
        <v>1.495872422553169E-2</v>
      </c>
      <c r="BN143" s="15">
        <v>1.7914674966540488E-2</v>
      </c>
      <c r="BO143" s="15">
        <v>1.3209747541728654E-2</v>
      </c>
      <c r="BP143" s="15">
        <v>1.6354263502901173E-2</v>
      </c>
      <c r="BQ143" s="15">
        <v>1.9411056495607083E-2</v>
      </c>
      <c r="BR143" s="15">
        <f>IF(IF(BN143&gt;BQ143,BN143,BQ143)=0,IF(BM143&gt;BP143,BM143,BP143),IF(BN143&gt;BQ143,BN143,BQ143))</f>
        <v>1.9411056495607083E-2</v>
      </c>
      <c r="CI143" s="11">
        <f>IF(ISNUMBER(L143),L143,M143)</f>
        <v>1.1749102284685045</v>
      </c>
      <c r="CJ143" s="17">
        <f>IF(AND(M143&lt;0,AA143&gt;0),1,0)</f>
        <v>0</v>
      </c>
      <c r="CK143" s="17">
        <f>IF(AND(CJ143=0,CI143&lt;0.1,CI143&gt;0),1,0)</f>
        <v>0</v>
      </c>
      <c r="CL143" s="17">
        <f>IF(AND(CK143=0,CI143&lt;0.2,CI143&gt;0.1),1,0)</f>
        <v>0</v>
      </c>
      <c r="CM143" s="17">
        <f>IF(AND(CL143=0,CI143&lt;0.3,CI143&gt;0.2),1,0)</f>
        <v>0</v>
      </c>
      <c r="CN143" s="17">
        <f>IF(AND(CM143=0,CI143&lt;0.4,CI143&gt;0.3),1,0)</f>
        <v>0</v>
      </c>
      <c r="CO143" s="17">
        <f>IF(AND(CN143=0,CI143&lt;0.5,CI143&gt;0.4),1,0)</f>
        <v>0</v>
      </c>
      <c r="CP143" s="17">
        <f>IF(AND(CJ143=0,CK143=0,CL143=0,CM143=0,CN143=0,CO143=0),1,0)</f>
        <v>1</v>
      </c>
      <c r="CR143" s="17" t="str">
        <f>_xll.BDP($H143,CR$1)</f>
        <v>Michael J Skipworth</v>
      </c>
      <c r="CS143" s="17" t="str">
        <f>_xll.BDP($H143,CS$1)</f>
        <v>No</v>
      </c>
      <c r="CT143" s="196">
        <f>_xll.BDP($H143,CT$1)</f>
        <v>6.4187102019786835E-2</v>
      </c>
      <c r="CU143" s="13">
        <f>_xll.BDP($H143,CU$1)</f>
        <v>1.5833300352096558</v>
      </c>
      <c r="CV143" s="13">
        <f>_xll.BDP($H143,CV$1)</f>
        <v>0.27434141681074642</v>
      </c>
      <c r="CW143" s="13">
        <f>_xll.BDP($H143,CW$1)</f>
        <v>-8.788332501524982</v>
      </c>
    </row>
    <row r="144" spans="1:101" s="17" customFormat="1" hidden="1" x14ac:dyDescent="0.3">
      <c r="A144" s="17" t="str">
        <f>B144&amp;C144</f>
        <v>4A</v>
      </c>
      <c r="B144" s="17">
        <v>4</v>
      </c>
      <c r="C144" s="17" t="s">
        <v>2999</v>
      </c>
      <c r="D144" s="17">
        <v>4</v>
      </c>
      <c r="E144" s="17">
        <v>2</v>
      </c>
      <c r="F144" s="19">
        <v>0.19</v>
      </c>
      <c r="G144" s="17" t="s">
        <v>2221</v>
      </c>
      <c r="H144" s="17" t="s">
        <v>1229</v>
      </c>
      <c r="I144" s="17">
        <v>1124</v>
      </c>
      <c r="J144" s="17" t="str">
        <f>I144&amp;H144</f>
        <v>1124CIE SM Equity</v>
      </c>
      <c r="K144" s="10" t="s">
        <v>1230</v>
      </c>
      <c r="L144" s="11">
        <v>0.39271509575144836</v>
      </c>
      <c r="M144" s="11">
        <v>0.45912822035561685</v>
      </c>
      <c r="N144" s="11">
        <v>0.14955535740097087</v>
      </c>
      <c r="O144" s="11">
        <v>0.16170122405802764</v>
      </c>
      <c r="P144" s="12">
        <v>13.131565074639523</v>
      </c>
      <c r="Q144" s="12">
        <v>10.128210273078718</v>
      </c>
      <c r="R144" s="12">
        <v>26.6001210730686</v>
      </c>
      <c r="S144" s="13">
        <v>16.908490141227883</v>
      </c>
      <c r="T144" s="13">
        <v>16.682722842615263</v>
      </c>
      <c r="U144" s="11">
        <v>0.32954306069537498</v>
      </c>
      <c r="V144" s="14">
        <v>1.8542888077837172</v>
      </c>
      <c r="W144" s="11">
        <v>0.28706133268443329</v>
      </c>
      <c r="X144" s="15" t="e">
        <v>#N/A</v>
      </c>
      <c r="Y144" s="14">
        <v>6.9033491083065552</v>
      </c>
      <c r="Z144" s="14">
        <v>7.2392324938695296</v>
      </c>
      <c r="AA144" s="14">
        <v>993485000</v>
      </c>
      <c r="AB144" s="14">
        <v>2820863000</v>
      </c>
      <c r="AC144" s="14" t="e">
        <v>#N/A</v>
      </c>
      <c r="AD144" s="16">
        <v>618956000</v>
      </c>
      <c r="AE144" s="11">
        <v>0</v>
      </c>
      <c r="AF144" s="16">
        <v>3122.1830330399994</v>
      </c>
      <c r="AG144" s="16">
        <v>4746.8030330399997</v>
      </c>
      <c r="AH144" s="195">
        <v>6.9624085227992758</v>
      </c>
      <c r="AI144" s="195">
        <v>9.6085434629842172</v>
      </c>
      <c r="AJ144" s="195">
        <v>12.176969065265348</v>
      </c>
      <c r="AK144" s="195">
        <v>10.7488294111829</v>
      </c>
      <c r="AL144" s="195">
        <v>2.5455352355427046</v>
      </c>
      <c r="AM144" s="17" t="s">
        <v>533</v>
      </c>
      <c r="AN144" s="17" t="s">
        <v>729</v>
      </c>
      <c r="AO144" s="17" t="s">
        <v>730</v>
      </c>
      <c r="AP144" s="17" t="s">
        <v>1226</v>
      </c>
      <c r="AQ144" s="11">
        <f>_xll.BDP($H144,$AQ$1, "CUST_TRR_START_DT=20030101","CUST_TRR_END_DT=20230630")*0.01</f>
        <v>0.1938184</v>
      </c>
      <c r="AR144" s="11">
        <f>_xll.BDP($H144,$AQ$1, "CUST_TRR_START_DT=20130101","CUST_TRR_END_DT=20230630")*0.01</f>
        <v>0.21772300000000003</v>
      </c>
      <c r="AS144" s="11">
        <f>_xll.BDP($H144,$AQ$1, "CUST_TRR_START_DT=20180101","CUST_TRR_END_DT=20230630")*0.01</f>
        <v>7.9165029999999997E-2</v>
      </c>
      <c r="AT144" s="17" t="s">
        <v>3697</v>
      </c>
      <c r="AU144" s="17" t="s">
        <v>3021</v>
      </c>
      <c r="AV144" s="17" t="s">
        <v>3021</v>
      </c>
      <c r="AW144" s="195">
        <v>3.1762451961122706</v>
      </c>
      <c r="AX144" s="195">
        <v>3.1762451961122706</v>
      </c>
      <c r="AY144" s="195">
        <v>0</v>
      </c>
      <c r="AZ144" s="195">
        <v>3.1762451961122706</v>
      </c>
      <c r="BA144" s="195">
        <v>31.932927903176456</v>
      </c>
      <c r="BB144" s="195">
        <v>0</v>
      </c>
      <c r="BC144" s="195" t="s">
        <v>3021</v>
      </c>
      <c r="BD144" s="195" t="s">
        <v>3021</v>
      </c>
      <c r="BE144" s="195">
        <v>3122.1830330399994</v>
      </c>
      <c r="BF144" s="17">
        <v>321.75</v>
      </c>
      <c r="BG144" s="17">
        <v>353.5</v>
      </c>
      <c r="BH144" s="17">
        <v>389.25</v>
      </c>
      <c r="BI144" s="17">
        <v>382.96000000000004</v>
      </c>
      <c r="BJ144" s="17">
        <v>420.875</v>
      </c>
      <c r="BK144" s="17">
        <v>507.47899999999998</v>
      </c>
      <c r="BL144" s="15">
        <v>0.10305289491203187</v>
      </c>
      <c r="BM144" s="15">
        <v>0.11322206169822306</v>
      </c>
      <c r="BN144" s="15">
        <v>0.12467238335511549</v>
      </c>
      <c r="BO144" s="15">
        <v>0.12265776732093778</v>
      </c>
      <c r="BP144" s="15">
        <v>0.13480151405159724</v>
      </c>
      <c r="BQ144" s="15">
        <v>0.16253979815715003</v>
      </c>
      <c r="BR144" s="15">
        <f>IF(IF(BN144&gt;BQ144,BN144,BQ144)=0,IF(BM144&gt;BP144,BM144,BP144),IF(BN144&gt;BQ144,BN144,BQ144))</f>
        <v>0.16253979815715003</v>
      </c>
      <c r="BS144" s="17">
        <v>1</v>
      </c>
      <c r="BT144" s="17">
        <v>0</v>
      </c>
      <c r="BU144" s="17">
        <v>0</v>
      </c>
      <c r="BV144" s="17">
        <v>0</v>
      </c>
      <c r="BW144" s="17">
        <v>0</v>
      </c>
      <c r="BX144" s="17">
        <v>1</v>
      </c>
      <c r="BY144" s="17">
        <v>1</v>
      </c>
      <c r="BZ144" s="17">
        <v>0</v>
      </c>
      <c r="CA144" s="17">
        <v>1</v>
      </c>
      <c r="CC144" s="17">
        <v>3</v>
      </c>
      <c r="CD144" s="17">
        <v>1</v>
      </c>
      <c r="CE144" s="17">
        <v>1</v>
      </c>
      <c r="CF144" s="17">
        <v>0</v>
      </c>
      <c r="CG144" s="17">
        <v>1</v>
      </c>
      <c r="CH144" s="17">
        <v>1</v>
      </c>
      <c r="CI144" s="11">
        <f>IF(ISNUMBER(L144),L144,M144)</f>
        <v>0.39271509575144836</v>
      </c>
      <c r="CJ144" s="17">
        <f>IF(AND(M144&lt;0,AA144&gt;0),1,0)</f>
        <v>0</v>
      </c>
      <c r="CK144" s="17">
        <f>IF(AND(CJ144=0,CI144&lt;0.1,CI144&gt;0),1,0)</f>
        <v>0</v>
      </c>
      <c r="CL144" s="17">
        <f>IF(AND(CK144=0,CI144&lt;0.2,CI144&gt;0.1),1,0)</f>
        <v>0</v>
      </c>
      <c r="CM144" s="17">
        <f>IF(AND(CL144=0,CI144&lt;0.3,CI144&gt;0.2),1,0)</f>
        <v>0</v>
      </c>
      <c r="CN144" s="17">
        <f>IF(AND(CM144=0,CI144&lt;0.4,CI144&gt;0.3),1,0)</f>
        <v>1</v>
      </c>
      <c r="CO144" s="17">
        <f>IF(AND(CN144=0,CI144&lt;0.5,CI144&gt;0.4),1,0)</f>
        <v>0</v>
      </c>
      <c r="CP144" s="17">
        <f>IF(AND(CJ144=0,CK144=0,CL144=0,CM144=0,CN144=0,CO144=0),1,0)</f>
        <v>0</v>
      </c>
      <c r="CR144" s="17" t="str">
        <f>_xll.BDP($H144,CR$1)</f>
        <v>Jesus Maria Herrera Barandiaran</v>
      </c>
      <c r="CS144" s="17" t="str">
        <f>_xll.BDP($H144,CS$1)</f>
        <v>No</v>
      </c>
      <c r="CT144" s="196">
        <f>_xll.BDP($H144,CT$1)</f>
        <v>1.4524999856948853</v>
      </c>
      <c r="CU144" s="13">
        <f>_xll.BDP($H144,CU$1)</f>
        <v>10.75</v>
      </c>
      <c r="CV144" s="13">
        <f>_xll.BDP($H144,CV$1)</f>
        <v>1.4729628779500448</v>
      </c>
      <c r="CW144" s="13">
        <f>_xll.BDP($H144,CW$1)</f>
        <v>0</v>
      </c>
    </row>
    <row r="145" spans="1:101" s="17" customFormat="1" hidden="1" x14ac:dyDescent="0.3">
      <c r="A145" s="17" t="str">
        <f>B145&amp;C145</f>
        <v>4B</v>
      </c>
      <c r="B145" s="17">
        <v>4</v>
      </c>
      <c r="C145" s="17" t="s">
        <v>3000</v>
      </c>
      <c r="D145" s="17">
        <v>5</v>
      </c>
      <c r="E145" s="17">
        <v>3</v>
      </c>
      <c r="F145" s="19">
        <v>0.18</v>
      </c>
      <c r="G145" s="17" t="s">
        <v>2223</v>
      </c>
      <c r="H145" s="17" t="s">
        <v>311</v>
      </c>
      <c r="I145" s="17">
        <v>1125</v>
      </c>
      <c r="J145" s="17" t="str">
        <f>I145&amp;H145</f>
        <v>1125FOXF US Equity</v>
      </c>
      <c r="K145" s="10" t="s">
        <v>992</v>
      </c>
      <c r="L145" s="11">
        <v>0.28977484353415112</v>
      </c>
      <c r="M145" s="11">
        <v>0.2840379292328557</v>
      </c>
      <c r="N145" s="11">
        <v>0.21532105260214274</v>
      </c>
      <c r="O145" s="11">
        <v>0.20882875048629068</v>
      </c>
      <c r="P145" s="12">
        <v>15.700344559297545</v>
      </c>
      <c r="Q145" s="12">
        <v>13.445803216073726</v>
      </c>
      <c r="R145" s="12">
        <v>16.780328011421698</v>
      </c>
      <c r="S145" s="13">
        <v>19.567441553829571</v>
      </c>
      <c r="T145" s="13">
        <v>19.716990610243677</v>
      </c>
      <c r="U145" s="11">
        <v>0.16532529600131837</v>
      </c>
      <c r="V145" s="14">
        <v>0.79787657097408959</v>
      </c>
      <c r="W145" s="11">
        <v>0.67221868217819192</v>
      </c>
      <c r="X145" s="15">
        <v>3.9044411391600309E-2</v>
      </c>
      <c r="Y145" s="14">
        <v>25.546785099683877</v>
      </c>
      <c r="Z145" s="14">
        <v>23.844873985866187</v>
      </c>
      <c r="AA145" s="14">
        <v>899570000</v>
      </c>
      <c r="AB145" s="14">
        <v>1223548000</v>
      </c>
      <c r="AC145" s="14">
        <v>19445000</v>
      </c>
      <c r="AD145" s="16">
        <v>269186000</v>
      </c>
      <c r="AE145" s="11">
        <v>7.223629757862593E-2</v>
      </c>
      <c r="AF145" s="16">
        <v>4392.6723532800006</v>
      </c>
      <c r="AG145" s="16">
        <v>4625.4113532800002</v>
      </c>
      <c r="AH145" s="195">
        <v>14.973281473563583</v>
      </c>
      <c r="AI145" s="195">
        <v>18.745030894250952</v>
      </c>
      <c r="AJ145" s="195">
        <v>5.0664575187895373</v>
      </c>
      <c r="AK145" s="195">
        <v>22.015795888680888</v>
      </c>
      <c r="AL145" s="195">
        <v>3.6417806362122898</v>
      </c>
      <c r="AM145" s="17" t="s">
        <v>533</v>
      </c>
      <c r="AN145" s="17" t="s">
        <v>729</v>
      </c>
      <c r="AO145" s="17" t="s">
        <v>730</v>
      </c>
      <c r="AP145" s="17" t="s">
        <v>574</v>
      </c>
      <c r="AQ145" s="11" t="e">
        <f>_xll.BDP($H145,$AQ$1, "CUST_TRR_START_DT=20030101","CUST_TRR_END_DT=20230630")*0.01</f>
        <v>#VALUE!</v>
      </c>
      <c r="AR145" s="11" t="e">
        <f>_xll.BDP($H145,$AQ$1, "CUST_TRR_START_DT=20130101","CUST_TRR_END_DT=20230630")*0.01</f>
        <v>#VALUE!</v>
      </c>
      <c r="AS145" s="11">
        <f>_xll.BDP($H145,$AQ$1, "CUST_TRR_START_DT=20180101","CUST_TRR_END_DT=20230630")*0.01</f>
        <v>0.20549630000000002</v>
      </c>
      <c r="AT145" s="17" t="s">
        <v>3109</v>
      </c>
      <c r="AU145" s="17" t="s">
        <v>3109</v>
      </c>
      <c r="AV145" s="17" t="s">
        <v>3109</v>
      </c>
      <c r="AW145" s="195" t="s">
        <v>3021</v>
      </c>
      <c r="AX145" s="195">
        <v>0</v>
      </c>
      <c r="AY145" s="195">
        <v>9.9550815949947455E-2</v>
      </c>
      <c r="AZ145" s="195">
        <v>9.9550815949947455E-2</v>
      </c>
      <c r="BA145" s="195">
        <v>0</v>
      </c>
      <c r="BB145" s="195">
        <v>2.0531291664839424</v>
      </c>
      <c r="BC145" s="195">
        <v>2.0531291664839424</v>
      </c>
      <c r="BD145" s="195">
        <v>4.3729411696979996</v>
      </c>
      <c r="BE145" s="195">
        <v>4392.6723532800006</v>
      </c>
      <c r="BF145" s="17">
        <v>213.4</v>
      </c>
      <c r="BG145" s="17">
        <v>254.4</v>
      </c>
      <c r="BH145" s="17">
        <v>359</v>
      </c>
      <c r="BI145" s="17">
        <v>172.29500000000002</v>
      </c>
      <c r="BJ145" s="17">
        <v>193.27</v>
      </c>
      <c r="BK145" s="17" t="s">
        <v>3021</v>
      </c>
      <c r="BL145" s="15">
        <v>4.8580905389097505E-2</v>
      </c>
      <c r="BM145" s="15">
        <v>5.7914631354200587E-2</v>
      </c>
      <c r="BN145" s="15">
        <v>8.1727015157853813E-2</v>
      </c>
      <c r="BO145" s="15">
        <v>3.9223275979449648E-2</v>
      </c>
      <c r="BP145" s="15">
        <v>4.3998273592084698E-2</v>
      </c>
      <c r="BQ145" s="15">
        <v>0</v>
      </c>
      <c r="BR145" s="15">
        <f>IF(IF(BN145&gt;BQ145,BN145,BQ145)=0,IF(BM145&gt;BP145,BM145,BP145),IF(BN145&gt;BQ145,BN145,BQ145))</f>
        <v>8.1727015157853813E-2</v>
      </c>
      <c r="BS145" s="17">
        <v>1</v>
      </c>
      <c r="BT145" s="17">
        <v>0</v>
      </c>
      <c r="BU145" s="17">
        <v>1</v>
      </c>
      <c r="BV145" s="17">
        <v>0</v>
      </c>
      <c r="BW145" s="17">
        <v>0</v>
      </c>
      <c r="BX145" s="17">
        <v>0</v>
      </c>
      <c r="BY145" s="17">
        <v>0</v>
      </c>
      <c r="BZ145" s="17">
        <v>0</v>
      </c>
      <c r="CA145" s="17">
        <v>0</v>
      </c>
      <c r="CB145" s="17" t="s">
        <v>4371</v>
      </c>
      <c r="CC145" s="17">
        <v>1</v>
      </c>
      <c r="CD145" s="17">
        <v>1</v>
      </c>
      <c r="CE145" s="17">
        <v>1</v>
      </c>
      <c r="CF145" s="17">
        <v>1</v>
      </c>
      <c r="CG145" s="17">
        <v>0</v>
      </c>
      <c r="CH145" s="17">
        <v>1</v>
      </c>
      <c r="CI145" s="11">
        <f>IF(ISNUMBER(L145),L145,M145)</f>
        <v>0.28977484353415112</v>
      </c>
      <c r="CJ145" s="17">
        <f>IF(AND(M145&lt;0,AA145&gt;0),1,0)</f>
        <v>0</v>
      </c>
      <c r="CK145" s="17">
        <f>IF(AND(CJ145=0,CI145&lt;0.1,CI145&gt;0),1,0)</f>
        <v>0</v>
      </c>
      <c r="CL145" s="17">
        <f>IF(AND(CK145=0,CI145&lt;0.2,CI145&gt;0.1),1,0)</f>
        <v>0</v>
      </c>
      <c r="CM145" s="17">
        <f>IF(AND(CL145=0,CI145&lt;0.3,CI145&gt;0.2),1,0)</f>
        <v>1</v>
      </c>
      <c r="CN145" s="17">
        <f>IF(AND(CM145=0,CI145&lt;0.4,CI145&gt;0.3),1,0)</f>
        <v>0</v>
      </c>
      <c r="CO145" s="17">
        <f>IF(AND(CN145=0,CI145&lt;0.5,CI145&gt;0.4),1,0)</f>
        <v>0</v>
      </c>
      <c r="CP145" s="17">
        <f>IF(AND(CJ145=0,CK145=0,CL145=0,CM145=0,CN145=0,CO145=0),1,0)</f>
        <v>0</v>
      </c>
      <c r="CR145" s="17" t="str">
        <f>_xll.BDP($H145,CR$1)</f>
        <v>Michael C Dennison "Mike"</v>
      </c>
      <c r="CS145" s="17" t="str">
        <f>_xll.BDP($H145,CS$1)</f>
        <v>No</v>
      </c>
      <c r="CT145" s="196">
        <f>_xll.BDP($H145,CT$1)</f>
        <v>0.16709500551223755</v>
      </c>
      <c r="CU145" s="13">
        <f>_xll.BDP($H145,CU$1)</f>
        <v>4.3333301544189453</v>
      </c>
      <c r="CV145" s="13">
        <f>_xll.BDP($H145,CV$1)</f>
        <v>0.47739546257045473</v>
      </c>
      <c r="CW145" s="13">
        <f>_xll.BDP($H145,CW$1)</f>
        <v>-4.9895952236674601</v>
      </c>
    </row>
    <row r="146" spans="1:101" s="17" customFormat="1" hidden="1" x14ac:dyDescent="0.3">
      <c r="A146" s="17" t="str">
        <f>B146&amp;C146</f>
        <v>4B</v>
      </c>
      <c r="B146" s="17">
        <v>4</v>
      </c>
      <c r="C146" s="17" t="s">
        <v>3000</v>
      </c>
      <c r="D146" s="17">
        <v>4</v>
      </c>
      <c r="E146" s="17">
        <v>1</v>
      </c>
      <c r="F146" s="19">
        <v>0.2</v>
      </c>
      <c r="H146" s="17" t="s">
        <v>293</v>
      </c>
      <c r="I146" s="17">
        <v>1131</v>
      </c>
      <c r="J146" s="17" t="str">
        <f>I146&amp;H146</f>
        <v>1131CF US Equity</v>
      </c>
      <c r="K146" s="10" t="s">
        <v>972</v>
      </c>
      <c r="L146" s="11">
        <v>0.30502312964973061</v>
      </c>
      <c r="M146" s="11">
        <v>0.85433543354335428</v>
      </c>
      <c r="N146" s="11">
        <v>0.23026093080153145</v>
      </c>
      <c r="O146" s="11">
        <v>0.65048543689320393</v>
      </c>
      <c r="P146" s="12">
        <v>30.884822770264297</v>
      </c>
      <c r="Q146" s="12">
        <v>24.692001775542163</v>
      </c>
      <c r="R146" s="12">
        <v>45.896276339844128</v>
      </c>
      <c r="S146" s="13">
        <v>44.704572364714991</v>
      </c>
      <c r="T146" s="13">
        <v>59.431432147327016</v>
      </c>
      <c r="U146" s="11">
        <v>2.1837875611460519E-3</v>
      </c>
      <c r="V146" s="14">
        <v>5.7603686635944703E-3</v>
      </c>
      <c r="W146" s="11">
        <v>0.62938612691142792</v>
      </c>
      <c r="X146" s="15">
        <v>3.76078914919852E-2</v>
      </c>
      <c r="Y146" s="14">
        <v>23.347053063062486</v>
      </c>
      <c r="Z146" s="14">
        <v>36.923705132536867</v>
      </c>
      <c r="AA146" s="14">
        <v>6666000000</v>
      </c>
      <c r="AB146" s="14">
        <v>8755000000</v>
      </c>
      <c r="AC146" s="14">
        <v>38000000</v>
      </c>
      <c r="AD146" s="16">
        <v>3236000000</v>
      </c>
      <c r="AE146" s="11">
        <v>1.1742892459826947E-2</v>
      </c>
      <c r="AF146" s="16">
        <v>15840.999602000002</v>
      </c>
      <c r="AG146" s="16">
        <v>18581.999602000004</v>
      </c>
      <c r="AH146" s="195">
        <v>4.2078803446557975</v>
      </c>
      <c r="AI146" s="195">
        <v>5.2050419053221297</v>
      </c>
      <c r="AJ146" s="195">
        <v>16.986366646567667</v>
      </c>
      <c r="AK146" s="195">
        <v>6.6216965395078642</v>
      </c>
      <c r="AL146" s="195">
        <v>2.7291557861825457</v>
      </c>
      <c r="AM146" s="17" t="s">
        <v>550</v>
      </c>
      <c r="AN146" s="17" t="s">
        <v>884</v>
      </c>
      <c r="AO146" s="17" t="s">
        <v>973</v>
      </c>
      <c r="AP146" s="17" t="s">
        <v>574</v>
      </c>
      <c r="AQ146" s="11" t="e">
        <f>_xll.BDP($H146,$AQ$1, "CUST_TRR_START_DT=20030101","CUST_TRR_END_DT=20230630")*0.01</f>
        <v>#VALUE!</v>
      </c>
      <c r="AR146" s="11">
        <f>_xll.BDP($H146,$AQ$1, "CUST_TRR_START_DT=20130101","CUST_TRR_END_DT=20230630")*0.01</f>
        <v>8.0436150000000012E-2</v>
      </c>
      <c r="AS146" s="11">
        <f>_xll.BDP($H146,$AQ$1, "CUST_TRR_START_DT=20180101","CUST_TRR_END_DT=20230630")*0.01</f>
        <v>0.1217713</v>
      </c>
      <c r="AT146" s="17" t="s">
        <v>3114</v>
      </c>
      <c r="AU146" s="17" t="s">
        <v>3114</v>
      </c>
      <c r="AV146" s="17" t="s">
        <v>3114</v>
      </c>
      <c r="AW146" s="195">
        <v>1.9490803067874989</v>
      </c>
      <c r="AX146" s="195">
        <v>1.9490803067874989</v>
      </c>
      <c r="AY146" s="195">
        <v>4.1338337225656421</v>
      </c>
      <c r="AZ146" s="195">
        <v>6.082914029353141</v>
      </c>
      <c r="BA146" s="195">
        <v>8.3246278401671461</v>
      </c>
      <c r="BB146" s="195">
        <v>17.655828327674762</v>
      </c>
      <c r="BC146" s="195">
        <v>25.980456167841908</v>
      </c>
      <c r="BD146" s="195">
        <v>955</v>
      </c>
      <c r="BE146" s="195">
        <v>15840.999602000002</v>
      </c>
      <c r="BF146" s="17">
        <v>1575.316</v>
      </c>
      <c r="BG146" s="17">
        <v>1197.579</v>
      </c>
      <c r="BH146" s="17">
        <v>1052.8130000000001</v>
      </c>
      <c r="BI146" s="17">
        <v>2205.6179999999999</v>
      </c>
      <c r="BJ146" s="17">
        <v>1639.7750000000001</v>
      </c>
      <c r="BK146" s="17">
        <v>1441.8440000000001</v>
      </c>
      <c r="BL146" s="15">
        <v>9.944549205096305E-2</v>
      </c>
      <c r="BM146" s="15">
        <v>7.5599964023027932E-2</v>
      </c>
      <c r="BN146" s="15">
        <v>6.6461273054200284E-2</v>
      </c>
      <c r="BO146" s="15">
        <v>0.139234774030392</v>
      </c>
      <c r="BP146" s="15">
        <v>0.10351461657716163</v>
      </c>
      <c r="BQ146" s="15">
        <v>9.1019761140449768E-2</v>
      </c>
      <c r="BR146" s="15">
        <f>IF(IF(BN146&gt;BQ146,BN146,BQ146)=0,IF(BM146&gt;BP146,BM146,BP146),IF(BN146&gt;BQ146,BN146,BQ146))</f>
        <v>9.1019761140449768E-2</v>
      </c>
      <c r="BS146" s="17">
        <v>0</v>
      </c>
      <c r="BT146" s="17">
        <v>0</v>
      </c>
      <c r="BU146" s="17">
        <v>0</v>
      </c>
      <c r="BV146" s="17">
        <v>0</v>
      </c>
      <c r="BW146" s="17">
        <v>0</v>
      </c>
      <c r="BX146" s="17">
        <v>0</v>
      </c>
      <c r="BY146" s="17">
        <v>1</v>
      </c>
      <c r="BZ146" s="17">
        <v>0</v>
      </c>
      <c r="CA146" s="17">
        <v>0</v>
      </c>
      <c r="CB146" s="17" t="s">
        <v>4370</v>
      </c>
      <c r="CC146" s="17">
        <v>1</v>
      </c>
      <c r="CD146" s="17">
        <v>1</v>
      </c>
      <c r="CE146" s="17">
        <v>0</v>
      </c>
      <c r="CF146" s="17">
        <v>0</v>
      </c>
      <c r="CG146" s="17">
        <v>1</v>
      </c>
      <c r="CH146" s="17">
        <v>1</v>
      </c>
      <c r="CI146" s="11">
        <f>IF(ISNUMBER(L146),L146,M146)</f>
        <v>0.30502312964973061</v>
      </c>
      <c r="CJ146" s="17">
        <f>IF(AND(M146&lt;0,AA146&gt;0),1,0)</f>
        <v>0</v>
      </c>
      <c r="CK146" s="17">
        <f>IF(AND(CJ146=0,CI146&lt;0.1,CI146&gt;0),1,0)</f>
        <v>0</v>
      </c>
      <c r="CL146" s="17">
        <f>IF(AND(CK146=0,CI146&lt;0.2,CI146&gt;0.1),1,0)</f>
        <v>0</v>
      </c>
      <c r="CM146" s="17">
        <f>IF(AND(CL146=0,CI146&lt;0.3,CI146&gt;0.2),1,0)</f>
        <v>0</v>
      </c>
      <c r="CN146" s="17">
        <f>IF(AND(CM146=0,CI146&lt;0.4,CI146&gt;0.3),1,0)</f>
        <v>1</v>
      </c>
      <c r="CO146" s="17">
        <f>IF(AND(CN146=0,CI146&lt;0.5,CI146&gt;0.4),1,0)</f>
        <v>0</v>
      </c>
      <c r="CP146" s="17">
        <f>IF(AND(CJ146=0,CK146=0,CL146=0,CM146=0,CN146=0,CO146=0),1,0)</f>
        <v>0</v>
      </c>
      <c r="CR146" s="17" t="str">
        <f>_xll.BDP($H146,CR$1)</f>
        <v>W Anthony Will "Tony"</v>
      </c>
      <c r="CS146" s="17" t="str">
        <f>_xll.BDP($H146,CS$1)</f>
        <v>No</v>
      </c>
      <c r="CT146" s="196">
        <f>_xll.BDP($H146,CT$1)</f>
        <v>0.21413999795913696</v>
      </c>
      <c r="CU146" s="13">
        <f>_xll.BDP($H146,CU$1)</f>
        <v>9.75</v>
      </c>
      <c r="CV146" s="13">
        <f>_xll.BDP($H146,CV$1)</f>
        <v>0.51725140141675774</v>
      </c>
      <c r="CW146" s="13">
        <f>_xll.BDP($H146,CW$1)</f>
        <v>-1.6646645942487448</v>
      </c>
    </row>
    <row r="147" spans="1:101" s="17" customFormat="1" hidden="1" x14ac:dyDescent="0.3">
      <c r="A147" s="17" t="str">
        <f>B147&amp;C147</f>
        <v>4B</v>
      </c>
      <c r="B147" s="17">
        <v>4</v>
      </c>
      <c r="C147" s="17" t="s">
        <v>3000</v>
      </c>
      <c r="D147" s="17">
        <v>2</v>
      </c>
      <c r="E147" s="17">
        <v>2</v>
      </c>
      <c r="F147" s="19" t="s">
        <v>2215</v>
      </c>
      <c r="H147" s="17" t="s">
        <v>1902</v>
      </c>
      <c r="I147" s="17">
        <v>1138</v>
      </c>
      <c r="J147" s="17" t="str">
        <f>I147&amp;H147</f>
        <v>1138P911 GR Equity</v>
      </c>
      <c r="K147" s="10" t="s">
        <v>4787</v>
      </c>
      <c r="L147" s="11">
        <v>0.25275288762522197</v>
      </c>
      <c r="M147" s="11">
        <v>0.32236560163801725</v>
      </c>
      <c r="N147" s="11">
        <v>0.25275288762522197</v>
      </c>
      <c r="O147" s="11">
        <v>0.32236560163801725</v>
      </c>
      <c r="P147" s="12">
        <v>26.473913446390512</v>
      </c>
      <c r="Q147" s="12">
        <v>26.07242037186332</v>
      </c>
      <c r="R147" s="12">
        <v>38.441452941859119</v>
      </c>
      <c r="S147" s="13">
        <v>26.325622860614821</v>
      </c>
      <c r="T147" s="13">
        <v>26.465585968642042</v>
      </c>
      <c r="U147" s="11">
        <v>0.12574045801526718</v>
      </c>
      <c r="V147" s="14">
        <v>0.59285919953930322</v>
      </c>
      <c r="W147" s="11">
        <v>0.3955826972010178</v>
      </c>
      <c r="X147" s="15" t="e">
        <v>#N/A</v>
      </c>
      <c r="Y147" s="14">
        <v>16.161180841258638</v>
      </c>
      <c r="Z147" s="14" t="e">
        <v>#N/A</v>
      </c>
      <c r="AA147" s="14">
        <v>21001000000</v>
      </c>
      <c r="AB147" s="14">
        <v>21001000000</v>
      </c>
      <c r="AC147" s="14" t="e">
        <v>#N/A</v>
      </c>
      <c r="AD147" s="16">
        <v>7125000000</v>
      </c>
      <c r="AE147" s="11">
        <v>0</v>
      </c>
      <c r="AF147" s="16">
        <v>89259.78</v>
      </c>
      <c r="AG147" s="16">
        <v>95437.78</v>
      </c>
      <c r="AH147" s="195">
        <v>9.2344247701983555</v>
      </c>
      <c r="AI147" s="195">
        <v>13.5219297251346</v>
      </c>
      <c r="AJ147" s="195" t="s">
        <v>3021</v>
      </c>
      <c r="AK147" s="195" t="s">
        <v>3021</v>
      </c>
      <c r="AL147" s="195">
        <v>2.3994565338216804</v>
      </c>
      <c r="AM147" s="17" t="s">
        <v>533</v>
      </c>
      <c r="AN147" s="17" t="s">
        <v>835</v>
      </c>
      <c r="AO147" s="17" t="s">
        <v>1085</v>
      </c>
      <c r="AP147" s="17" t="s">
        <v>2139</v>
      </c>
      <c r="AQ147" s="11" t="e">
        <f>_xll.BDP($H147,$AQ$1, "CUST_TRR_START_DT=20030101","CUST_TRR_END_DT=20230630")*0.01</f>
        <v>#VALUE!</v>
      </c>
      <c r="AR147" s="11" t="e">
        <f>_xll.BDP($H147,$AQ$1, "CUST_TRR_START_DT=20130101","CUST_TRR_END_DT=20230630")*0.01</f>
        <v>#VALUE!</v>
      </c>
      <c r="AS147" s="11" t="e">
        <f>_xll.BDP($H147,$AQ$1, "CUST_TRR_START_DT=20180101","CUST_TRR_END_DT=20230630")*0.01</f>
        <v>#VALUE!</v>
      </c>
      <c r="AT147" s="17" t="s">
        <v>3118</v>
      </c>
      <c r="AU147" s="17" t="s">
        <v>3118</v>
      </c>
      <c r="AV147" s="17" t="s">
        <v>3118</v>
      </c>
      <c r="AW147" s="195">
        <v>1.0310330649890331</v>
      </c>
      <c r="AX147" s="195">
        <v>1.0310330649890331</v>
      </c>
      <c r="AY147" s="195">
        <v>-3.424834791212795</v>
      </c>
      <c r="AZ147" s="195">
        <v>-2.3938017262237619</v>
      </c>
      <c r="BA147" s="195">
        <v>0</v>
      </c>
      <c r="BB147" s="195">
        <v>-61.757575757575758</v>
      </c>
      <c r="BC147" s="195">
        <v>-61.757575757575758</v>
      </c>
      <c r="BD147" s="195">
        <v>-3057</v>
      </c>
      <c r="BE147" s="195">
        <v>89259.78</v>
      </c>
      <c r="BF147" s="17">
        <v>5399.2860000000001</v>
      </c>
      <c r="BG147" s="17">
        <v>5761.81</v>
      </c>
      <c r="BH147" s="17">
        <v>6273.1580000000004</v>
      </c>
      <c r="BI147" s="17">
        <v>4361.72</v>
      </c>
      <c r="BJ147" s="17">
        <v>5027.9629999999997</v>
      </c>
      <c r="BK147" s="17">
        <v>5743.6930000000002</v>
      </c>
      <c r="BL147" s="15">
        <v>6.0489573243402574E-2</v>
      </c>
      <c r="BM147" s="15">
        <v>6.4551021747981011E-2</v>
      </c>
      <c r="BN147" s="15">
        <v>7.0279783346990102E-2</v>
      </c>
      <c r="BO147" s="15">
        <v>4.8865457656292681E-2</v>
      </c>
      <c r="BP147" s="15">
        <v>5.6329547305628579E-2</v>
      </c>
      <c r="BQ147" s="15">
        <v>6.4348052392690189E-2</v>
      </c>
      <c r="BR147" s="15">
        <f>IF(IF(BN147&gt;BQ147,BN147,BQ147)=0,IF(BM147&gt;BP147,BM147,BP147),IF(BN147&gt;BQ147,BN147,BQ147))</f>
        <v>7.0279783346990102E-2</v>
      </c>
      <c r="CI147" s="11">
        <f>IF(ISNUMBER(L147),L147,M147)</f>
        <v>0.25275288762522197</v>
      </c>
      <c r="CJ147" s="17">
        <f>IF(AND(M147&lt;0,AA147&gt;0),1,0)</f>
        <v>0</v>
      </c>
      <c r="CK147" s="17">
        <f>IF(AND(CJ147=0,CI147&lt;0.1,CI147&gt;0),1,0)</f>
        <v>0</v>
      </c>
      <c r="CL147" s="17">
        <f>IF(AND(CK147=0,CI147&lt;0.2,CI147&gt;0.1),1,0)</f>
        <v>0</v>
      </c>
      <c r="CM147" s="17">
        <f>IF(AND(CL147=0,CI147&lt;0.3,CI147&gt;0.2),1,0)</f>
        <v>1</v>
      </c>
      <c r="CN147" s="17">
        <f>IF(AND(CM147=0,CI147&lt;0.4,CI147&gt;0.3),1,0)</f>
        <v>0</v>
      </c>
      <c r="CO147" s="17">
        <f>IF(AND(CN147=0,CI147&lt;0.5,CI147&gt;0.4),1,0)</f>
        <v>0</v>
      </c>
      <c r="CP147" s="17">
        <f>IF(AND(CJ147=0,CK147=0,CL147=0,CM147=0,CN147=0,CO147=0),1,0)</f>
        <v>0</v>
      </c>
      <c r="CR147" s="17" t="str">
        <f>_xll.BDP($H147,CR$1)</f>
        <v>Oliver Blume</v>
      </c>
      <c r="CS147" s="17" t="str">
        <f>_xll.BDP($H147,CS$1)</f>
        <v>No</v>
      </c>
      <c r="CT147" s="196">
        <f>_xll.BDP($H147,CT$1)</f>
        <v>0</v>
      </c>
      <c r="CU147" s="13">
        <f>_xll.BDP($H147,CU$1)</f>
        <v>8</v>
      </c>
      <c r="CV147" s="13">
        <f>_xll.BDP($H147,CV$1)</f>
        <v>0</v>
      </c>
      <c r="CW147" s="13">
        <f>_xll.BDP($H147,CW$1)</f>
        <v>0</v>
      </c>
    </row>
    <row r="148" spans="1:101" s="17" customFormat="1" hidden="1" x14ac:dyDescent="0.3">
      <c r="A148" s="17" t="str">
        <f>B148&amp;C148</f>
        <v>4B</v>
      </c>
      <c r="B148" s="17">
        <v>4</v>
      </c>
      <c r="C148" s="17" t="s">
        <v>3000</v>
      </c>
      <c r="D148" s="17">
        <v>1</v>
      </c>
      <c r="E148" s="17">
        <v>1</v>
      </c>
      <c r="F148" s="19">
        <v>0.3</v>
      </c>
      <c r="G148" s="17" t="s">
        <v>2190</v>
      </c>
      <c r="H148" s="17" t="s">
        <v>36</v>
      </c>
      <c r="I148" s="17">
        <v>1139</v>
      </c>
      <c r="J148" s="17" t="str">
        <f>I148&amp;H148</f>
        <v>1139ANET US Equity</v>
      </c>
      <c r="K148" s="10" t="s">
        <v>634</v>
      </c>
      <c r="L148" s="11">
        <v>2.564103056530461</v>
      </c>
      <c r="M148" s="11">
        <v>0.92276427416959761</v>
      </c>
      <c r="N148" s="11">
        <v>1.9289252636771246</v>
      </c>
      <c r="O148" s="11">
        <v>0.79535321322185126</v>
      </c>
      <c r="P148" s="12">
        <v>42.293271955737829</v>
      </c>
      <c r="Q148" s="12">
        <v>36.273559415296816</v>
      </c>
      <c r="R148" s="12">
        <v>34.662499870733889</v>
      </c>
      <c r="S148" s="13">
        <v>34.830421282425597</v>
      </c>
      <c r="T148" s="13">
        <v>36.943996202049156</v>
      </c>
      <c r="U148" s="11">
        <v>-0.46598286582524051</v>
      </c>
      <c r="V148" s="14">
        <v>-1.8682321081252427</v>
      </c>
      <c r="W148" s="11">
        <v>0.71555737382698181</v>
      </c>
      <c r="X148" s="15">
        <v>0</v>
      </c>
      <c r="Y148" s="14">
        <v>23.97288834319372</v>
      </c>
      <c r="Z148" s="14">
        <v>51.85339029977871</v>
      </c>
      <c r="AA148" s="14">
        <v>1660009000.0000005</v>
      </c>
      <c r="AB148" s="14">
        <v>1925933000.0000005</v>
      </c>
      <c r="AC148" s="14">
        <v>260439000</v>
      </c>
      <c r="AD148" s="16">
        <v>983151000</v>
      </c>
      <c r="AE148" s="11">
        <v>0.26490233951854802</v>
      </c>
      <c r="AF148" s="16">
        <v>57185.733973600007</v>
      </c>
      <c r="AG148" s="16">
        <v>53496.309973600008</v>
      </c>
      <c r="AH148" s="195">
        <v>27.012990344133893</v>
      </c>
      <c r="AI148" s="195">
        <v>28.060296543624709</v>
      </c>
      <c r="AJ148" s="195">
        <v>1.664176714626225</v>
      </c>
      <c r="AK148" s="195">
        <v>35.840527739874283</v>
      </c>
      <c r="AL148" s="195">
        <v>9.7555708102132623</v>
      </c>
      <c r="AM148" s="17" t="s">
        <v>543</v>
      </c>
      <c r="AN148" s="17" t="s">
        <v>584</v>
      </c>
      <c r="AO148" s="17" t="s">
        <v>635</v>
      </c>
      <c r="AP148" s="17" t="s">
        <v>574</v>
      </c>
      <c r="AQ148" s="11" t="e">
        <f>_xll.BDP($H148,$AQ$1, "CUST_TRR_START_DT=20030101","CUST_TRR_END_DT=20230630")*0.01</f>
        <v>#VALUE!</v>
      </c>
      <c r="AR148" s="11" t="e">
        <f>_xll.BDP($H148,$AQ$1, "CUST_TRR_START_DT=20130101","CUST_TRR_END_DT=20230630")*0.01</f>
        <v>#VALUE!</v>
      </c>
      <c r="AS148" s="11">
        <f>_xll.BDP($H148,$AQ$1, "CUST_TRR_START_DT=20180101","CUST_TRR_END_DT=20230630")*0.01</f>
        <v>0.2022272</v>
      </c>
      <c r="AT148" s="17" t="s">
        <v>3119</v>
      </c>
      <c r="AU148" s="17" t="s">
        <v>3119</v>
      </c>
      <c r="AV148" s="17" t="s">
        <v>3119</v>
      </c>
      <c r="AW148" s="195" t="s">
        <v>3021</v>
      </c>
      <c r="AX148" s="195">
        <v>0</v>
      </c>
      <c r="AY148" s="195">
        <v>1.0874670250574929</v>
      </c>
      <c r="AZ148" s="195">
        <v>1.0874670250574929</v>
      </c>
      <c r="BA148" s="195">
        <v>0</v>
      </c>
      <c r="BB148" s="195">
        <v>50.893116635907603</v>
      </c>
      <c r="BC148" s="195">
        <v>50.893116635907603</v>
      </c>
      <c r="BD148" s="195">
        <v>621.87599999999998</v>
      </c>
      <c r="BE148" s="195">
        <v>53496.309973600008</v>
      </c>
      <c r="BF148" s="17">
        <v>1946.8</v>
      </c>
      <c r="BG148" s="17">
        <v>2159.192</v>
      </c>
      <c r="BH148" s="17">
        <v>2440.056</v>
      </c>
      <c r="BI148" s="17">
        <v>1563.5140000000001</v>
      </c>
      <c r="BJ148" s="17">
        <v>2183.6790000000001</v>
      </c>
      <c r="BK148" s="17">
        <v>2473.8580000000002</v>
      </c>
      <c r="BL148" s="15">
        <v>3.6391295043727873E-2</v>
      </c>
      <c r="BM148" s="15">
        <v>4.0361512804631641E-2</v>
      </c>
      <c r="BN148" s="15">
        <v>4.5611669313344184E-2</v>
      </c>
      <c r="BO148" s="15">
        <v>2.9226576576432683E-2</v>
      </c>
      <c r="BP148" s="15">
        <v>4.0819245310146211E-2</v>
      </c>
      <c r="BQ148" s="15">
        <v>4.6243525978162399E-2</v>
      </c>
      <c r="BR148" s="15">
        <f>IF(IF(BN148&gt;BQ148,BN148,BQ148)=0,IF(BM148&gt;BP148,BM148,BP148),IF(BN148&gt;BQ148,BN148,BQ148))</f>
        <v>4.6243525978162399E-2</v>
      </c>
      <c r="CI148" s="11">
        <f>IF(ISNUMBER(L148),L148,M148)</f>
        <v>2.564103056530461</v>
      </c>
      <c r="CJ148" s="17">
        <f>IF(AND(M148&lt;0,AA148&gt;0),1,0)</f>
        <v>0</v>
      </c>
      <c r="CK148" s="17">
        <f>IF(AND(CJ148=0,CI148&lt;0.1,CI148&gt;0),1,0)</f>
        <v>0</v>
      </c>
      <c r="CL148" s="17">
        <f>IF(AND(CK148=0,CI148&lt;0.2,CI148&gt;0.1),1,0)</f>
        <v>0</v>
      </c>
      <c r="CM148" s="17">
        <f>IF(AND(CL148=0,CI148&lt;0.3,CI148&gt;0.2),1,0)</f>
        <v>0</v>
      </c>
      <c r="CN148" s="17">
        <f>IF(AND(CM148=0,CI148&lt;0.4,CI148&gt;0.3),1,0)</f>
        <v>0</v>
      </c>
      <c r="CO148" s="17">
        <f>IF(AND(CN148=0,CI148&lt;0.5,CI148&gt;0.4),1,0)</f>
        <v>0</v>
      </c>
      <c r="CP148" s="17">
        <f>IF(AND(CJ148=0,CK148=0,CL148=0,CM148=0,CN148=0,CO148=0),1,0)</f>
        <v>1</v>
      </c>
      <c r="CR148" s="17" t="str">
        <f>_xll.BDP($H148,CR$1)</f>
        <v>Jayshree V Ullal</v>
      </c>
      <c r="CS148" s="17" t="str">
        <f>_xll.BDP($H148,CS$1)</f>
        <v>No</v>
      </c>
      <c r="CT148" s="196">
        <f>_xll.BDP($H148,CT$1)</f>
        <v>3.3500900268554688</v>
      </c>
      <c r="CU148" s="13">
        <f>_xll.BDP($H148,CU$1)</f>
        <v>15</v>
      </c>
      <c r="CV148" s="13">
        <f>_xll.BDP($H148,CV$1)</f>
        <v>22.523788635334384</v>
      </c>
      <c r="CW148" s="13">
        <f>_xll.BDP($H148,CW$1)</f>
        <v>-0.34109338311766119</v>
      </c>
    </row>
    <row r="149" spans="1:101" s="17" customFormat="1" hidden="1" x14ac:dyDescent="0.3">
      <c r="A149" s="17" t="str">
        <f>B149&amp;C149</f>
        <v>4B</v>
      </c>
      <c r="B149" s="17">
        <v>4</v>
      </c>
      <c r="C149" s="17" t="s">
        <v>3000</v>
      </c>
      <c r="D149" s="17">
        <v>4</v>
      </c>
      <c r="E149" s="17">
        <v>2</v>
      </c>
      <c r="F149" s="19">
        <v>0.2</v>
      </c>
      <c r="G149" s="17" t="s">
        <v>2556</v>
      </c>
      <c r="H149" s="17" t="s">
        <v>322</v>
      </c>
      <c r="I149" s="17">
        <v>1141</v>
      </c>
      <c r="J149" s="17" t="str">
        <f>I149&amp;H149</f>
        <v>1141ISRG US Equity</v>
      </c>
      <c r="K149" s="10" t="s">
        <v>1003</v>
      </c>
      <c r="L149" s="11">
        <v>0.27623363221089792</v>
      </c>
      <c r="M149" s="11">
        <v>0.24014836795252226</v>
      </c>
      <c r="N149" s="11">
        <v>0.25998621496652219</v>
      </c>
      <c r="O149" s="11">
        <v>0.22834168018621712</v>
      </c>
      <c r="P149" s="12">
        <v>12.742625976984407</v>
      </c>
      <c r="Q149" s="12">
        <v>10.712543034063163</v>
      </c>
      <c r="R149" s="12">
        <v>11.923638508750276</v>
      </c>
      <c r="S149" s="13">
        <v>34.813343965763735</v>
      </c>
      <c r="T149" s="13">
        <v>32.281186718523998</v>
      </c>
      <c r="U149" s="11">
        <v>-0.42783683888245411</v>
      </c>
      <c r="V149" s="14">
        <v>-2.8877601832486808</v>
      </c>
      <c r="W149" s="11">
        <v>0.86020585040961495</v>
      </c>
      <c r="X149" s="15" t="e">
        <v>#N/A</v>
      </c>
      <c r="Y149" s="14">
        <v>14.096332541246316</v>
      </c>
      <c r="Z149" s="14">
        <v>11.744841198380396</v>
      </c>
      <c r="AA149" s="14">
        <v>6740000000</v>
      </c>
      <c r="AB149" s="14">
        <v>7088500000</v>
      </c>
      <c r="AC149" s="14">
        <v>554200000</v>
      </c>
      <c r="AD149" s="16">
        <v>1858200000</v>
      </c>
      <c r="AE149" s="11">
        <v>0.2982456140350877</v>
      </c>
      <c r="AF149" s="16">
        <v>103839.3606495</v>
      </c>
      <c r="AG149" s="16">
        <v>98120.760649499993</v>
      </c>
      <c r="AH149" s="195">
        <v>47.749652367268475</v>
      </c>
      <c r="AI149" s="195">
        <v>58.793672868056795</v>
      </c>
      <c r="AJ149" s="195">
        <v>1.1344989380450496</v>
      </c>
      <c r="AK149" s="195">
        <v>72.363664632822321</v>
      </c>
      <c r="AL149" s="195">
        <v>8.7399891407456014</v>
      </c>
      <c r="AM149" s="17" t="s">
        <v>493</v>
      </c>
      <c r="AN149" s="17" t="s">
        <v>537</v>
      </c>
      <c r="AO149" s="17" t="s">
        <v>825</v>
      </c>
      <c r="AP149" s="17" t="s">
        <v>574</v>
      </c>
      <c r="AQ149" s="11">
        <f>_xll.BDP($H149,$AQ$1, "CUST_TRR_START_DT=20030101","CUST_TRR_END_DT=20230630")*0.01</f>
        <v>0.30892920000000001</v>
      </c>
      <c r="AR149" s="11">
        <f>_xll.BDP($H149,$AQ$1, "CUST_TRR_START_DT=20130101","CUST_TRR_END_DT=20230630")*0.01</f>
        <v>0.19118260000000001</v>
      </c>
      <c r="AS149" s="11">
        <f>_xll.BDP($H149,$AQ$1, "CUST_TRR_START_DT=20180101","CUST_TRR_END_DT=20230630")*0.01</f>
        <v>0.20689660000000001</v>
      </c>
      <c r="AT149" s="17" t="s">
        <v>3120</v>
      </c>
      <c r="AU149" s="17" t="s">
        <v>3120</v>
      </c>
      <c r="AV149" s="17" t="s">
        <v>3120</v>
      </c>
      <c r="AW149" s="195" t="s">
        <v>3021</v>
      </c>
      <c r="AX149" s="195">
        <v>0</v>
      </c>
      <c r="AY149" s="195">
        <v>2.2858384192212657</v>
      </c>
      <c r="AZ149" s="195">
        <v>2.2858384192212657</v>
      </c>
      <c r="BA149" s="195">
        <v>0</v>
      </c>
      <c r="BB149" s="195">
        <v>174.26445828935738</v>
      </c>
      <c r="BC149" s="195">
        <v>174.26445828935738</v>
      </c>
      <c r="BD149" s="195">
        <v>2373.6</v>
      </c>
      <c r="BE149" s="195">
        <v>98120.760649499993</v>
      </c>
      <c r="BF149" s="17">
        <v>1988.636</v>
      </c>
      <c r="BG149" s="17">
        <v>2307.0909999999999</v>
      </c>
      <c r="BH149" s="17">
        <v>2667.125</v>
      </c>
      <c r="BI149" s="17">
        <v>1946.3330000000001</v>
      </c>
      <c r="BJ149" s="17">
        <v>2386.6669999999999</v>
      </c>
      <c r="BK149" s="17">
        <v>2987.5</v>
      </c>
      <c r="BL149" s="15">
        <v>2.0267229756846913E-2</v>
      </c>
      <c r="BM149" s="15">
        <v>2.3512771249717748E-2</v>
      </c>
      <c r="BN149" s="15">
        <v>2.7182066082093618E-2</v>
      </c>
      <c r="BO149" s="15">
        <v>1.9836097754608248E-2</v>
      </c>
      <c r="BP149" s="15">
        <v>2.432377189293795E-2</v>
      </c>
      <c r="BQ149" s="15">
        <v>3.0447175299340934E-2</v>
      </c>
      <c r="BR149" s="15">
        <f>IF(IF(BN149&gt;BQ149,BN149,BQ149)=0,IF(BM149&gt;BP149,BM149,BP149),IF(BN149&gt;BQ149,BN149,BQ149))</f>
        <v>3.0447175299340934E-2</v>
      </c>
      <c r="CI149" s="11">
        <f>IF(ISNUMBER(L149),L149,M149)</f>
        <v>0.27623363221089792</v>
      </c>
      <c r="CJ149" s="17">
        <f>IF(AND(M149&lt;0,AA149&gt;0),1,0)</f>
        <v>0</v>
      </c>
      <c r="CK149" s="17">
        <f>IF(AND(CJ149=0,CI149&lt;0.1,CI149&gt;0),1,0)</f>
        <v>0</v>
      </c>
      <c r="CL149" s="17">
        <f>IF(AND(CK149=0,CI149&lt;0.2,CI149&gt;0.1),1,0)</f>
        <v>0</v>
      </c>
      <c r="CM149" s="17">
        <f>IF(AND(CL149=0,CI149&lt;0.3,CI149&gt;0.2),1,0)</f>
        <v>1</v>
      </c>
      <c r="CN149" s="17">
        <f>IF(AND(CM149=0,CI149&lt;0.4,CI149&gt;0.3),1,0)</f>
        <v>0</v>
      </c>
      <c r="CO149" s="17">
        <f>IF(AND(CN149=0,CI149&lt;0.5,CI149&gt;0.4),1,0)</f>
        <v>0</v>
      </c>
      <c r="CP149" s="17">
        <f>IF(AND(CJ149=0,CK149=0,CL149=0,CM149=0,CN149=0,CO149=0),1,0)</f>
        <v>0</v>
      </c>
      <c r="CR149" s="17" t="str">
        <f>_xll.BDP($H149,CR$1)</f>
        <v>Gary S Guthart</v>
      </c>
      <c r="CS149" s="17" t="str">
        <f>_xll.BDP($H149,CS$1)</f>
        <v>No</v>
      </c>
      <c r="CT149" s="196">
        <f>_xll.BDP($H149,CT$1)</f>
        <v>0.35915800929069519</v>
      </c>
      <c r="CU149" s="13">
        <f>_xll.BDP($H149,CU$1)</f>
        <v>13.75</v>
      </c>
      <c r="CV149" s="13">
        <f>_xll.BDP($H149,CV$1)</f>
        <v>0.48154699510210053</v>
      </c>
      <c r="CW149" s="13">
        <f>_xll.BDP($H149,CW$1)</f>
        <v>1.3535265071348428</v>
      </c>
    </row>
    <row r="150" spans="1:101" s="17" customFormat="1" hidden="1" x14ac:dyDescent="0.3">
      <c r="A150" s="17" t="str">
        <f>B150&amp;C150</f>
        <v>4B</v>
      </c>
      <c r="B150" s="17">
        <v>4</v>
      </c>
      <c r="C150" s="17" t="s">
        <v>3000</v>
      </c>
      <c r="D150" s="17">
        <v>6</v>
      </c>
      <c r="E150" s="17">
        <v>2</v>
      </c>
      <c r="F150" s="19">
        <v>0.18</v>
      </c>
      <c r="G150" s="17" t="s">
        <v>2526</v>
      </c>
      <c r="H150" s="17" t="s">
        <v>67</v>
      </c>
      <c r="I150" s="17">
        <v>1142</v>
      </c>
      <c r="J150" s="17" t="str">
        <f>I150&amp;H150</f>
        <v>1142TNET US Equity</v>
      </c>
      <c r="K150" s="10" t="s">
        <v>681</v>
      </c>
      <c r="L150" s="11">
        <v>1.0563528038855796</v>
      </c>
      <c r="M150" s="11">
        <v>1.2459770114942528</v>
      </c>
      <c r="N150" s="11">
        <v>0.54512738198837751</v>
      </c>
      <c r="O150" s="11">
        <v>0.60423634336677812</v>
      </c>
      <c r="P150" s="12">
        <v>31.414356787491116</v>
      </c>
      <c r="Q150" s="12">
        <v>23.269893916660088</v>
      </c>
      <c r="R150" s="12">
        <v>40.524433849821214</v>
      </c>
      <c r="S150" s="13">
        <v>10.785140362891617</v>
      </c>
      <c r="T150" s="13">
        <v>13.162743091095189</v>
      </c>
      <c r="U150" s="11">
        <v>-2.4752475247524753E-3</v>
      </c>
      <c r="V150" s="14">
        <v>-1.2962962962962963E-2</v>
      </c>
      <c r="W150" s="11">
        <v>0.27811550151975684</v>
      </c>
      <c r="X150" s="15">
        <v>7.3529411764705885E-2</v>
      </c>
      <c r="Y150" s="14">
        <v>7.8877242886953578</v>
      </c>
      <c r="Z150" s="14">
        <v>12.572139846945628</v>
      </c>
      <c r="AA150" s="14">
        <v>435000000</v>
      </c>
      <c r="AB150" s="14">
        <v>897000000</v>
      </c>
      <c r="AC150" s="14">
        <v>60000000</v>
      </c>
      <c r="AD150" s="16">
        <v>504000000</v>
      </c>
      <c r="AE150" s="11">
        <v>0.11904761904761904</v>
      </c>
      <c r="AF150" s="16">
        <v>7044.1798259799998</v>
      </c>
      <c r="AG150" s="16">
        <v>7037.1798259799998</v>
      </c>
      <c r="AH150" s="195">
        <v>12.2385736104</v>
      </c>
      <c r="AI150" s="195">
        <v>14.752997538742138</v>
      </c>
      <c r="AJ150" s="195">
        <v>6.0277185483460203</v>
      </c>
      <c r="AK150" s="195">
        <v>19.585737305079661</v>
      </c>
      <c r="AL150" s="195">
        <v>7.6977436677099345</v>
      </c>
      <c r="AM150" s="17" t="s">
        <v>493</v>
      </c>
      <c r="AN150" s="17" t="s">
        <v>524</v>
      </c>
      <c r="AO150" s="17" t="s">
        <v>682</v>
      </c>
      <c r="AP150" s="17" t="s">
        <v>574</v>
      </c>
      <c r="AQ150" s="11" t="e">
        <f>_xll.BDP($H150,$AQ$1, "CUST_TRR_START_DT=20030101","CUST_TRR_END_DT=20230630")*0.01</f>
        <v>#VALUE!</v>
      </c>
      <c r="AR150" s="11" t="e">
        <f>_xll.BDP($H150,$AQ$1, "CUST_TRR_START_DT=20130101","CUST_TRR_END_DT=20230630")*0.01</f>
        <v>#VALUE!</v>
      </c>
      <c r="AS150" s="11">
        <f>_xll.BDP($H150,$AQ$1, "CUST_TRR_START_DT=20180101","CUST_TRR_END_DT=20230630")*0.01</f>
        <v>0.1486527</v>
      </c>
      <c r="AT150" s="17" t="s">
        <v>3121</v>
      </c>
      <c r="AU150" s="17" t="s">
        <v>3121</v>
      </c>
      <c r="AV150" s="17" t="s">
        <v>3121</v>
      </c>
      <c r="AW150" s="195" t="s">
        <v>3021</v>
      </c>
      <c r="AX150" s="195">
        <v>0</v>
      </c>
      <c r="AY150" s="195">
        <v>0</v>
      </c>
      <c r="AZ150" s="195">
        <v>0</v>
      </c>
      <c r="BA150" s="195">
        <v>0</v>
      </c>
      <c r="BB150" s="195">
        <v>0</v>
      </c>
      <c r="BC150" s="195" t="s">
        <v>3021</v>
      </c>
      <c r="BD150" s="195" t="s">
        <v>3021</v>
      </c>
      <c r="BE150" s="195">
        <v>7037.1798259799998</v>
      </c>
      <c r="BF150" s="17">
        <v>400.33300000000003</v>
      </c>
      <c r="BG150" s="17">
        <v>353.16700000000003</v>
      </c>
      <c r="BH150" s="17">
        <v>342</v>
      </c>
      <c r="BI150" s="17">
        <v>409.37</v>
      </c>
      <c r="BJ150" s="17">
        <v>467.03000000000003</v>
      </c>
      <c r="BK150" s="17" t="s">
        <v>3021</v>
      </c>
      <c r="BL150" s="15">
        <v>5.6888271992431218E-2</v>
      </c>
      <c r="BM150" s="15">
        <v>5.018587114914573E-2</v>
      </c>
      <c r="BN150" s="15">
        <v>4.8599013874478188E-2</v>
      </c>
      <c r="BO150" s="15">
        <v>5.817245119823139E-2</v>
      </c>
      <c r="BP150" s="15">
        <v>6.6366074414612716E-2</v>
      </c>
      <c r="BQ150" s="15">
        <v>0</v>
      </c>
      <c r="BR150" s="15">
        <f>IF(IF(BN150&gt;BQ150,BN150,BQ150)=0,IF(BM150&gt;BP150,BM150,BP150),IF(BN150&gt;BQ150,BN150,BQ150))</f>
        <v>4.8599013874478188E-2</v>
      </c>
      <c r="CI150" s="11">
        <f>IF(ISNUMBER(L150),L150,M150)</f>
        <v>1.0563528038855796</v>
      </c>
      <c r="CJ150" s="17">
        <f>IF(AND(M150&lt;0,AA150&gt;0),1,0)</f>
        <v>0</v>
      </c>
      <c r="CK150" s="17">
        <f>IF(AND(CJ150=0,CI150&lt;0.1,CI150&gt;0),1,0)</f>
        <v>0</v>
      </c>
      <c r="CL150" s="17">
        <f>IF(AND(CK150=0,CI150&lt;0.2,CI150&gt;0.1),1,0)</f>
        <v>0</v>
      </c>
      <c r="CM150" s="17">
        <f>IF(AND(CL150=0,CI150&lt;0.3,CI150&gt;0.2),1,0)</f>
        <v>0</v>
      </c>
      <c r="CN150" s="17">
        <f>IF(AND(CM150=0,CI150&lt;0.4,CI150&gt;0.3),1,0)</f>
        <v>0</v>
      </c>
      <c r="CO150" s="17">
        <f>IF(AND(CN150=0,CI150&lt;0.5,CI150&gt;0.4),1,0)</f>
        <v>0</v>
      </c>
      <c r="CP150" s="17">
        <f>IF(AND(CJ150=0,CK150=0,CL150=0,CM150=0,CN150=0,CO150=0),1,0)</f>
        <v>1</v>
      </c>
      <c r="CR150" s="17" t="str">
        <f>_xll.BDP($H150,CR$1)</f>
        <v>Burton M Goldfield</v>
      </c>
      <c r="CS150" s="17" t="str">
        <f>_xll.BDP($H150,CS$1)</f>
        <v>No</v>
      </c>
      <c r="CT150" s="196">
        <f>_xll.BDP($H150,CT$1)</f>
        <v>0.90556001663208008</v>
      </c>
      <c r="CU150" s="13">
        <f>_xll.BDP($H150,CU$1)</f>
        <v>15.41670036315918</v>
      </c>
      <c r="CV150" s="13">
        <f>_xll.BDP($H150,CV$1)</f>
        <v>6.6612691050307742</v>
      </c>
      <c r="CW150" s="13">
        <f>_xll.BDP($H150,CW$1)</f>
        <v>-5.1230765522480208</v>
      </c>
    </row>
    <row r="151" spans="1:101" s="17" customFormat="1" hidden="1" x14ac:dyDescent="0.3">
      <c r="A151" s="17" t="str">
        <f>B151&amp;C151</f>
        <v>4B</v>
      </c>
      <c r="B151" s="17">
        <v>4</v>
      </c>
      <c r="C151" s="17" t="s">
        <v>3000</v>
      </c>
      <c r="D151" s="17">
        <v>1</v>
      </c>
      <c r="E151" s="17">
        <v>1</v>
      </c>
      <c r="F151" s="19">
        <v>0.17</v>
      </c>
      <c r="G151" s="17" t="s">
        <v>2631</v>
      </c>
      <c r="H151" s="17" t="s">
        <v>1342</v>
      </c>
      <c r="I151" s="17">
        <v>1149</v>
      </c>
      <c r="J151" s="17" t="str">
        <f>I151&amp;H151</f>
        <v>1149GTT FP Equity</v>
      </c>
      <c r="K151" s="10" t="s">
        <v>1343</v>
      </c>
      <c r="L151" s="11">
        <v>10.896418849778462</v>
      </c>
      <c r="M151" s="11">
        <v>4.2682085786375108</v>
      </c>
      <c r="N151" s="11">
        <v>6.4424903087115037</v>
      </c>
      <c r="O151" s="11">
        <v>2.9831880082296465</v>
      </c>
      <c r="P151" s="12">
        <v>57.312801597878185</v>
      </c>
      <c r="Q151" s="12">
        <v>48.171534526303475</v>
      </c>
      <c r="R151" s="12">
        <v>55.355672695438372</v>
      </c>
      <c r="S151" s="13">
        <v>59.423708682987602</v>
      </c>
      <c r="T151" s="13">
        <v>52.864032490058378</v>
      </c>
      <c r="U151" s="11">
        <v>-0.46004592616832451</v>
      </c>
      <c r="V151" s="14">
        <v>-1.2227365200917739</v>
      </c>
      <c r="W151" s="11">
        <v>0.52442751440353286</v>
      </c>
      <c r="X151" s="15" t="e">
        <v>#N/A</v>
      </c>
      <c r="Y151" s="14">
        <v>9.114840040795988</v>
      </c>
      <c r="Z151" s="14">
        <v>2.6773404320765692</v>
      </c>
      <c r="AA151" s="14">
        <v>35670000</v>
      </c>
      <c r="AB151" s="14">
        <v>51035000</v>
      </c>
      <c r="AC151" s="14">
        <v>2484000</v>
      </c>
      <c r="AD151" s="16">
        <v>214321000</v>
      </c>
      <c r="AE151" s="11">
        <v>1.1590091498266619E-2</v>
      </c>
      <c r="AF151" s="16">
        <v>4404.9088115999994</v>
      </c>
      <c r="AG151" s="16">
        <v>4160.3368115999992</v>
      </c>
      <c r="AH151" s="195">
        <v>20.792639259921931</v>
      </c>
      <c r="AI151" s="195">
        <v>23.648085919728061</v>
      </c>
      <c r="AJ151" s="195">
        <v>4.3209031152391644</v>
      </c>
      <c r="AK151" s="195">
        <v>29.478177477421852</v>
      </c>
      <c r="AL151" s="195">
        <v>15.355444671338462</v>
      </c>
      <c r="AM151" s="17" t="s">
        <v>519</v>
      </c>
      <c r="AN151" s="17" t="s">
        <v>743</v>
      </c>
      <c r="AO151" s="17" t="s">
        <v>743</v>
      </c>
      <c r="AP151" s="17" t="s">
        <v>1339</v>
      </c>
      <c r="AQ151" s="11" t="e">
        <f>_xll.BDP($H151,$AQ$1, "CUST_TRR_START_DT=20030101","CUST_TRR_END_DT=20230630")*0.01</f>
        <v>#VALUE!</v>
      </c>
      <c r="AR151" s="11" t="e">
        <f>_xll.BDP($H151,$AQ$1, "CUST_TRR_START_DT=20130101","CUST_TRR_END_DT=20230630")*0.01</f>
        <v>#VALUE!</v>
      </c>
      <c r="AS151" s="11">
        <f>_xll.BDP($H151,$AQ$1, "CUST_TRR_START_DT=20180101","CUST_TRR_END_DT=20230630")*0.01</f>
        <v>0.16778580000000001</v>
      </c>
      <c r="AT151" s="17" t="s">
        <v>3126</v>
      </c>
      <c r="AU151" s="17" t="s">
        <v>3126</v>
      </c>
      <c r="AV151" s="17" t="s">
        <v>3126</v>
      </c>
      <c r="AW151" s="195">
        <v>2.8716217021684387</v>
      </c>
      <c r="AX151" s="195">
        <v>2.8716217021684387</v>
      </c>
      <c r="AY151" s="195">
        <v>0</v>
      </c>
      <c r="AZ151" s="195">
        <v>2.8716217021684387</v>
      </c>
      <c r="BA151" s="195">
        <v>89.601392785453982</v>
      </c>
      <c r="BB151" s="195">
        <v>0</v>
      </c>
      <c r="BC151" s="195">
        <v>89.601392785453982</v>
      </c>
      <c r="BD151" s="195">
        <v>114.94290670000001</v>
      </c>
      <c r="BE151" s="195">
        <v>4160.3368115999992</v>
      </c>
      <c r="BF151" s="17">
        <v>178.5</v>
      </c>
      <c r="BG151" s="17">
        <v>278.5</v>
      </c>
      <c r="BH151" s="17">
        <v>324</v>
      </c>
      <c r="BI151" s="17">
        <v>171.71800000000002</v>
      </c>
      <c r="BJ151" s="17">
        <v>211.41200000000001</v>
      </c>
      <c r="BK151" s="17">
        <v>311.82800000000003</v>
      </c>
      <c r="BL151" s="15">
        <v>4.2905180057129018E-2</v>
      </c>
      <c r="BM151" s="15">
        <v>6.6941695495296535E-2</v>
      </c>
      <c r="BN151" s="15">
        <v>7.787831001966275E-2</v>
      </c>
      <c r="BO151" s="15">
        <v>4.1275023580112501E-2</v>
      </c>
      <c r="BP151" s="15">
        <v>5.0816078018138706E-2</v>
      </c>
      <c r="BQ151" s="15">
        <v>7.4952585360529012E-2</v>
      </c>
      <c r="BR151" s="15">
        <f>IF(IF(BN151&gt;BQ151,BN151,BQ151)=0,IF(BM151&gt;BP151,BM151,BP151),IF(BN151&gt;BQ151,BN151,BQ151))</f>
        <v>7.787831001966275E-2</v>
      </c>
      <c r="CI151" s="11">
        <f>IF(ISNUMBER(L151),L151,M151)</f>
        <v>10.896418849778462</v>
      </c>
      <c r="CJ151" s="17">
        <f>IF(AND(M151&lt;0,AA151&gt;0),1,0)</f>
        <v>0</v>
      </c>
      <c r="CK151" s="17">
        <f>IF(AND(CJ151=0,CI151&lt;0.1,CI151&gt;0),1,0)</f>
        <v>0</v>
      </c>
      <c r="CL151" s="17">
        <f>IF(AND(CK151=0,CI151&lt;0.2,CI151&gt;0.1),1,0)</f>
        <v>0</v>
      </c>
      <c r="CM151" s="17">
        <f>IF(AND(CL151=0,CI151&lt;0.3,CI151&gt;0.2),1,0)</f>
        <v>0</v>
      </c>
      <c r="CN151" s="17">
        <f>IF(AND(CM151=0,CI151&lt;0.4,CI151&gt;0.3),1,0)</f>
        <v>0</v>
      </c>
      <c r="CO151" s="17">
        <f>IF(AND(CN151=0,CI151&lt;0.5,CI151&gt;0.4),1,0)</f>
        <v>0</v>
      </c>
      <c r="CP151" s="17">
        <f>IF(AND(CJ151=0,CK151=0,CL151=0,CM151=0,CN151=0,CO151=0),1,0)</f>
        <v>1</v>
      </c>
      <c r="CR151" s="17" t="str">
        <f>_xll.BDP($H151,CR$1)</f>
        <v>Philippe Berterottiere</v>
      </c>
      <c r="CS151" s="17" t="str">
        <f>_xll.BDP($H151,CS$1)</f>
        <v>No</v>
      </c>
      <c r="CT151" s="196">
        <f>_xll.BDP($H151,CT$1)</f>
        <v>0.25875198841094971</v>
      </c>
      <c r="CU151" s="13">
        <f>_xll.BDP($H151,CU$1)</f>
        <v>9.8333301544189453</v>
      </c>
      <c r="CV151" s="13">
        <f>_xll.BDP($H151,CV$1)</f>
        <v>0</v>
      </c>
      <c r="CW151" s="13">
        <f>_xll.BDP($H151,CW$1)</f>
        <v>0</v>
      </c>
    </row>
    <row r="152" spans="1:101" s="17" customFormat="1" hidden="1" x14ac:dyDescent="0.3">
      <c r="A152" s="17" t="str">
        <f>B152&amp;C152</f>
        <v>4B</v>
      </c>
      <c r="B152" s="17">
        <v>4</v>
      </c>
      <c r="C152" s="17" t="s">
        <v>3000</v>
      </c>
      <c r="D152" s="17">
        <v>1</v>
      </c>
      <c r="E152" s="17">
        <v>1</v>
      </c>
      <c r="F152" s="19">
        <v>0.13</v>
      </c>
      <c r="H152" s="17" t="s">
        <v>153</v>
      </c>
      <c r="I152" s="17">
        <v>1151</v>
      </c>
      <c r="J152" s="17" t="str">
        <f>I152&amp;H152</f>
        <v>1151HLT US Equity</v>
      </c>
      <c r="K152" s="10" t="s">
        <v>799</v>
      </c>
      <c r="L152" s="11">
        <v>0.56420396113564686</v>
      </c>
      <c r="M152" s="11">
        <v>0.91156462585034015</v>
      </c>
      <c r="N152" s="11">
        <v>0.18300430988502339</v>
      </c>
      <c r="O152" s="11">
        <v>0.29035752979414953</v>
      </c>
      <c r="P152" s="12">
        <v>25.372475444211457</v>
      </c>
      <c r="Q152" s="12">
        <v>18.294516180455922</v>
      </c>
      <c r="R152" s="12" t="e">
        <v>#N/A</v>
      </c>
      <c r="S152" s="13">
        <v>23.152008566031334</v>
      </c>
      <c r="T152" s="13">
        <v>27.573236065200046</v>
      </c>
      <c r="U152" s="11">
        <v>0.85510781539662406</v>
      </c>
      <c r="V152" s="14">
        <v>3.5756833945328439</v>
      </c>
      <c r="W152" s="11">
        <v>-9.3024776099888865E-2</v>
      </c>
      <c r="X152" s="15">
        <v>4.7335423197492163E-2</v>
      </c>
      <c r="Y152" s="14">
        <v>11.838035406709821</v>
      </c>
      <c r="Z152" s="14">
        <v>3.7744614583662628</v>
      </c>
      <c r="AA152" s="14">
        <v>2352000000</v>
      </c>
      <c r="AB152" s="14">
        <v>7384000000</v>
      </c>
      <c r="AC152" s="14">
        <v>163000000</v>
      </c>
      <c r="AD152" s="16">
        <v>1947000000</v>
      </c>
      <c r="AE152" s="11">
        <v>8.3718541345659994E-2</v>
      </c>
      <c r="AF152" s="16">
        <v>40380.309726059997</v>
      </c>
      <c r="AG152" s="16">
        <v>49152.309726059997</v>
      </c>
      <c r="AH152" s="195">
        <v>19.528132588820021</v>
      </c>
      <c r="AI152" s="195">
        <v>20.783217643154334</v>
      </c>
      <c r="AJ152" s="195">
        <v>4.4424210488912816</v>
      </c>
      <c r="AK152" s="195">
        <v>29.553584826616365</v>
      </c>
      <c r="AL152" s="195" t="s">
        <v>3021</v>
      </c>
      <c r="AM152" s="17" t="s">
        <v>533</v>
      </c>
      <c r="AN152" s="17" t="s">
        <v>703</v>
      </c>
      <c r="AO152" s="17" t="s">
        <v>704</v>
      </c>
      <c r="AP152" s="17" t="s">
        <v>574</v>
      </c>
      <c r="AQ152" s="11" t="e">
        <f>_xll.BDP($H152,$AQ$1, "CUST_TRR_START_DT=20030101","CUST_TRR_END_DT=20230630")*0.01</f>
        <v>#VALUE!</v>
      </c>
      <c r="AR152" s="11" t="e">
        <f>_xll.BDP($H152,$AQ$1, "CUST_TRR_START_DT=20130101","CUST_TRR_END_DT=20230630")*0.01</f>
        <v>#VALUE!</v>
      </c>
      <c r="AS152" s="11">
        <f>_xll.BDP($H152,$AQ$1, "CUST_TRR_START_DT=20180101","CUST_TRR_END_DT=20230630")*0.01</f>
        <v>0.1197124</v>
      </c>
      <c r="AT152" s="17" t="s">
        <v>3128</v>
      </c>
      <c r="AU152" s="17" t="s">
        <v>3128</v>
      </c>
      <c r="AV152" s="17" t="s">
        <v>3128</v>
      </c>
      <c r="AW152" s="195">
        <v>0.38857588487912564</v>
      </c>
      <c r="AX152" s="195">
        <v>0.38857588487912564</v>
      </c>
      <c r="AY152" s="195">
        <v>5.0484975345470442</v>
      </c>
      <c r="AZ152" s="195">
        <v>5.4370734194261701</v>
      </c>
      <c r="BA152" s="195">
        <v>9.5671268157059544</v>
      </c>
      <c r="BB152" s="195">
        <v>124.29905720169688</v>
      </c>
      <c r="BC152" s="195">
        <v>133.86618401740284</v>
      </c>
      <c r="BD152" s="195">
        <v>1731.5481012499999</v>
      </c>
      <c r="BE152" s="195">
        <v>40380.309726059997</v>
      </c>
      <c r="BF152" s="17">
        <v>1576.133</v>
      </c>
      <c r="BG152" s="17">
        <v>1708.8</v>
      </c>
      <c r="BH152" s="17">
        <v>1885.3330000000001</v>
      </c>
      <c r="BI152" s="17">
        <v>1788</v>
      </c>
      <c r="BJ152" s="17">
        <v>1881.5</v>
      </c>
      <c r="BK152" s="17">
        <v>2093</v>
      </c>
      <c r="BL152" s="15">
        <v>3.9032216708898115E-2</v>
      </c>
      <c r="BM152" s="15">
        <v>4.2317654609201824E-2</v>
      </c>
      <c r="BN152" s="15">
        <v>4.6689414043381498E-2</v>
      </c>
      <c r="BO152" s="15">
        <v>4.4279006578448535E-2</v>
      </c>
      <c r="BP152" s="15">
        <v>4.6594491542142576E-2</v>
      </c>
      <c r="BQ152" s="15">
        <v>5.1832192823653686E-2</v>
      </c>
      <c r="BR152" s="15">
        <f>IF(IF(BN152&gt;BQ152,BN152,BQ152)=0,IF(BM152&gt;BP152,BM152,BP152),IF(BN152&gt;BQ152,BN152,BQ152))</f>
        <v>5.1832192823653686E-2</v>
      </c>
      <c r="CI152" s="11">
        <f>IF(ISNUMBER(L152),L152,M152)</f>
        <v>0.56420396113564686</v>
      </c>
      <c r="CJ152" s="17">
        <f>IF(AND(M152&lt;0,AA152&gt;0),1,0)</f>
        <v>0</v>
      </c>
      <c r="CK152" s="17">
        <f>IF(AND(CJ152=0,CI152&lt;0.1,CI152&gt;0),1,0)</f>
        <v>0</v>
      </c>
      <c r="CL152" s="17">
        <f>IF(AND(CK152=0,CI152&lt;0.2,CI152&gt;0.1),1,0)</f>
        <v>0</v>
      </c>
      <c r="CM152" s="17">
        <f>IF(AND(CL152=0,CI152&lt;0.3,CI152&gt;0.2),1,0)</f>
        <v>0</v>
      </c>
      <c r="CN152" s="17">
        <f>IF(AND(CM152=0,CI152&lt;0.4,CI152&gt;0.3),1,0)</f>
        <v>0</v>
      </c>
      <c r="CO152" s="17">
        <f>IF(AND(CN152=0,CI152&lt;0.5,CI152&gt;0.4),1,0)</f>
        <v>0</v>
      </c>
      <c r="CP152" s="17">
        <f>IF(AND(CJ152=0,CK152=0,CL152=0,CM152=0,CN152=0,CO152=0),1,0)</f>
        <v>1</v>
      </c>
      <c r="CR152" s="17" t="str">
        <f>_xll.BDP($H152,CR$1)</f>
        <v>Christopher J Nassetta</v>
      </c>
      <c r="CS152" s="17" t="str">
        <f>_xll.BDP($H152,CS$1)</f>
        <v>No</v>
      </c>
      <c r="CT152" s="196">
        <f>_xll.BDP($H152,CT$1)</f>
        <v>1.2764899730682373</v>
      </c>
      <c r="CU152" s="13">
        <f>_xll.BDP($H152,CU$1)</f>
        <v>15.83329963684082</v>
      </c>
      <c r="CV152" s="13">
        <f>_xll.BDP($H152,CV$1)</f>
        <v>1.6579984796201799</v>
      </c>
      <c r="CW152" s="13">
        <f>_xll.BDP($H152,CW$1)</f>
        <v>-1.5681696718071649E-2</v>
      </c>
    </row>
    <row r="153" spans="1:101" s="17" customFormat="1" hidden="1" x14ac:dyDescent="0.3">
      <c r="A153" s="17" t="str">
        <f>B153&amp;C153</f>
        <v>4B</v>
      </c>
      <c r="B153" s="17">
        <v>4</v>
      </c>
      <c r="C153" s="17" t="s">
        <v>3000</v>
      </c>
      <c r="D153" s="17">
        <v>2</v>
      </c>
      <c r="E153" s="17">
        <v>2</v>
      </c>
      <c r="F153" s="19">
        <v>0.12</v>
      </c>
      <c r="H153" s="17" t="s">
        <v>83</v>
      </c>
      <c r="I153" s="17">
        <v>1153</v>
      </c>
      <c r="J153" s="17" t="str">
        <f>I153&amp;H153</f>
        <v>1153MAR US Equity</v>
      </c>
      <c r="K153" s="10" t="s">
        <v>702</v>
      </c>
      <c r="L153" s="11">
        <v>0.82897982987231544</v>
      </c>
      <c r="M153" s="11">
        <v>1.4458838278311743</v>
      </c>
      <c r="N153" s="11">
        <v>0.17527107396076841</v>
      </c>
      <c r="O153" s="11">
        <v>0.30714602751886372</v>
      </c>
      <c r="P153" s="12">
        <v>33.735244519392914</v>
      </c>
      <c r="Q153" s="12">
        <v>26.341477362956468</v>
      </c>
      <c r="R153" s="12" t="e">
        <v>#N/A</v>
      </c>
      <c r="S153" s="13">
        <v>14.025765859081625</v>
      </c>
      <c r="T153" s="13">
        <v>18.808068165407018</v>
      </c>
      <c r="U153" s="11">
        <v>0.72260885631582183</v>
      </c>
      <c r="V153" s="14">
        <v>2.7426367461430576</v>
      </c>
      <c r="W153" s="11">
        <v>-8.9289273328815727E-3</v>
      </c>
      <c r="X153" s="15">
        <v>3.9199739752765125E-2</v>
      </c>
      <c r="Y153" s="14">
        <v>9.7812819411611844</v>
      </c>
      <c r="Z153" s="14">
        <v>13.885524364296774</v>
      </c>
      <c r="AA153" s="14">
        <v>2393000000</v>
      </c>
      <c r="AB153" s="14">
        <v>11265000000</v>
      </c>
      <c r="AC153" s="14">
        <v>189000000</v>
      </c>
      <c r="AD153" s="16">
        <v>2853000000</v>
      </c>
      <c r="AE153" s="11">
        <v>6.6246056782334389E-2</v>
      </c>
      <c r="AF153" s="16">
        <v>60590.353682279994</v>
      </c>
      <c r="AG153" s="16">
        <v>72323.353682279994</v>
      </c>
      <c r="AH153" s="195">
        <v>16.749271348374247</v>
      </c>
      <c r="AI153" s="195">
        <v>17.897390171314029</v>
      </c>
      <c r="AJ153" s="195">
        <v>3.6718806056211633</v>
      </c>
      <c r="AK153" s="195">
        <v>23.272232497583754</v>
      </c>
      <c r="AL153" s="195" t="s">
        <v>3021</v>
      </c>
      <c r="AM153" s="17" t="s">
        <v>533</v>
      </c>
      <c r="AN153" s="17" t="s">
        <v>703</v>
      </c>
      <c r="AO153" s="17" t="s">
        <v>704</v>
      </c>
      <c r="AP153" s="17" t="s">
        <v>574</v>
      </c>
      <c r="AQ153" s="11">
        <f>_xll.BDP($H153,$AQ$1, "CUST_TRR_START_DT=20030101","CUST_TRR_END_DT=20230630")*0.01</f>
        <v>0.1395141</v>
      </c>
      <c r="AR153" s="11">
        <f>_xll.BDP($H153,$AQ$1, "CUST_TRR_START_DT=20130101","CUST_TRR_END_DT=20230630")*0.01</f>
        <v>0.1764133</v>
      </c>
      <c r="AS153" s="11">
        <f>_xll.BDP($H153,$AQ$1, "CUST_TRR_START_DT=20180101","CUST_TRR_END_DT=20230630")*0.01</f>
        <v>6.4718940000000003E-2</v>
      </c>
      <c r="AT153" s="17" t="s">
        <v>3726</v>
      </c>
      <c r="AU153" s="17" t="s">
        <v>3129</v>
      </c>
      <c r="AV153" s="17" t="s">
        <v>3726</v>
      </c>
      <c r="AW153" s="195">
        <v>1.0238235497667134</v>
      </c>
      <c r="AX153" s="195">
        <v>1.0238235497667134</v>
      </c>
      <c r="AY153" s="195">
        <v>8.2057374518910464</v>
      </c>
      <c r="AZ153" s="195">
        <v>9.2295610016577605</v>
      </c>
      <c r="BA153" s="195">
        <v>13.607517239198202</v>
      </c>
      <c r="BB153" s="195">
        <v>109.06148218839498</v>
      </c>
      <c r="BC153" s="195">
        <v>122.66899942759318</v>
      </c>
      <c r="BD153" s="195">
        <v>2924.4</v>
      </c>
      <c r="BE153" s="195">
        <v>60590.353682279994</v>
      </c>
      <c r="BF153" s="17">
        <v>2654.0480000000002</v>
      </c>
      <c r="BG153" s="17">
        <v>2745.6669999999999</v>
      </c>
      <c r="BH153" s="17">
        <v>2993.4</v>
      </c>
      <c r="BI153" s="17">
        <v>2603.5750000000003</v>
      </c>
      <c r="BJ153" s="17">
        <v>2921.4250000000002</v>
      </c>
      <c r="BK153" s="17">
        <v>3282.5</v>
      </c>
      <c r="BL153" s="15">
        <v>4.3803144208682712E-2</v>
      </c>
      <c r="BM153" s="15">
        <v>4.5315249592328861E-2</v>
      </c>
      <c r="BN153" s="15">
        <v>4.9403903725279585E-2</v>
      </c>
      <c r="BO153" s="15">
        <v>4.2970123819584684E-2</v>
      </c>
      <c r="BP153" s="15">
        <v>4.8216008365278583E-2</v>
      </c>
      <c r="BQ153" s="15">
        <v>5.4175290298065823E-2</v>
      </c>
      <c r="BR153" s="15">
        <f>IF(IF(BN153&gt;BQ153,BN153,BQ153)=0,IF(BM153&gt;BP153,BM153,BP153),IF(BN153&gt;BQ153,BN153,BQ153))</f>
        <v>5.4175290298065823E-2</v>
      </c>
      <c r="CI153" s="11">
        <f>IF(ISNUMBER(L153),L153,M153)</f>
        <v>0.82897982987231544</v>
      </c>
      <c r="CJ153" s="17">
        <f>IF(AND(M153&lt;0,AA153&gt;0),1,0)</f>
        <v>0</v>
      </c>
      <c r="CK153" s="17">
        <f>IF(AND(CJ153=0,CI153&lt;0.1,CI153&gt;0),1,0)</f>
        <v>0</v>
      </c>
      <c r="CL153" s="17">
        <f>IF(AND(CK153=0,CI153&lt;0.2,CI153&gt;0.1),1,0)</f>
        <v>0</v>
      </c>
      <c r="CM153" s="17">
        <f>IF(AND(CL153=0,CI153&lt;0.3,CI153&gt;0.2),1,0)</f>
        <v>0</v>
      </c>
      <c r="CN153" s="17">
        <f>IF(AND(CM153=0,CI153&lt;0.4,CI153&gt;0.3),1,0)</f>
        <v>0</v>
      </c>
      <c r="CO153" s="17">
        <f>IF(AND(CN153=0,CI153&lt;0.5,CI153&gt;0.4),1,0)</f>
        <v>0</v>
      </c>
      <c r="CP153" s="17">
        <f>IF(AND(CJ153=0,CK153=0,CL153=0,CM153=0,CN153=0,CO153=0),1,0)</f>
        <v>1</v>
      </c>
      <c r="CR153" s="17" t="str">
        <f>_xll.BDP($H153,CR$1)</f>
        <v>Anthony G Capuano "Tony"</v>
      </c>
      <c r="CS153" s="17" t="str">
        <f>_xll.BDP($H153,CS$1)</f>
        <v>No</v>
      </c>
      <c r="CT153" s="196">
        <f>_xll.BDP($H153,CT$1)</f>
        <v>4.7004099935293198E-2</v>
      </c>
      <c r="CU153" s="13">
        <f>_xll.BDP($H153,CU$1)</f>
        <v>2.6666700839996338</v>
      </c>
      <c r="CV153" s="13">
        <f>_xll.BDP($H153,CV$1)</f>
        <v>1.4068843087906502</v>
      </c>
      <c r="CW153" s="13">
        <f>_xll.BDP($H153,CW$1)</f>
        <v>-2.6418737733255249</v>
      </c>
    </row>
    <row r="154" spans="1:101" s="17" customFormat="1" hidden="1" x14ac:dyDescent="0.3">
      <c r="A154" s="17" t="str">
        <f>B154&amp;C154</f>
        <v>4B</v>
      </c>
      <c r="B154" s="17">
        <v>4</v>
      </c>
      <c r="C154" s="17" t="s">
        <v>3000</v>
      </c>
      <c r="D154" s="17">
        <v>2</v>
      </c>
      <c r="E154" s="17">
        <v>1</v>
      </c>
      <c r="F154" s="19">
        <v>0.13</v>
      </c>
      <c r="G154" s="17" t="s">
        <v>2785</v>
      </c>
      <c r="H154" s="17" t="s">
        <v>265</v>
      </c>
      <c r="I154" s="17">
        <v>1154</v>
      </c>
      <c r="J154" s="17" t="str">
        <f>I154&amp;H154</f>
        <v>1154RSG US Equity</v>
      </c>
      <c r="K154" s="10" t="s">
        <v>937</v>
      </c>
      <c r="L154" s="11">
        <v>0.34593900821522822</v>
      </c>
      <c r="M154" s="11">
        <v>0.3468557010023281</v>
      </c>
      <c r="N154" s="11">
        <v>0.10916696779240369</v>
      </c>
      <c r="O154" s="11">
        <v>0.11505771151640709</v>
      </c>
      <c r="P154" s="12">
        <v>11.105281304810589</v>
      </c>
      <c r="Q154" s="12">
        <v>8.8203983703547291</v>
      </c>
      <c r="R154" s="12">
        <v>16.221143101379571</v>
      </c>
      <c r="S154" s="13">
        <v>29.433488530543407</v>
      </c>
      <c r="T154" s="13">
        <v>29.492350847068749</v>
      </c>
      <c r="U154" s="11">
        <v>0.84184191793886531</v>
      </c>
      <c r="V154" s="14">
        <v>2.9655273152205668</v>
      </c>
      <c r="W154" s="11">
        <v>0.34217206010065954</v>
      </c>
      <c r="X154" s="15">
        <v>3.795256737955803E-2</v>
      </c>
      <c r="Y154" s="14">
        <v>7.7354529828105543</v>
      </c>
      <c r="Z154" s="14">
        <v>4.0764321898693723</v>
      </c>
      <c r="AA154" s="14">
        <v>7173300000</v>
      </c>
      <c r="AB154" s="14">
        <v>21624800000</v>
      </c>
      <c r="AC154" s="14">
        <v>69800000</v>
      </c>
      <c r="AD154" s="16">
        <v>3392700000</v>
      </c>
      <c r="AE154" s="11">
        <v>2.0573584460753972E-2</v>
      </c>
      <c r="AF154" s="16">
        <v>47493.181586219995</v>
      </c>
      <c r="AG154" s="16">
        <v>59675.381586219999</v>
      </c>
      <c r="AH154" s="195">
        <v>14.30241146252037</v>
      </c>
      <c r="AI154" s="195">
        <v>22.454613781690249</v>
      </c>
      <c r="AJ154" s="195">
        <v>3.936928793808439</v>
      </c>
      <c r="AK154" s="195">
        <v>29.323428272763046</v>
      </c>
      <c r="AL154" s="195">
        <v>4.6555951083317577</v>
      </c>
      <c r="AM154" s="17" t="s">
        <v>498</v>
      </c>
      <c r="AN154" s="17" t="s">
        <v>540</v>
      </c>
      <c r="AO154" s="17" t="s">
        <v>541</v>
      </c>
      <c r="AP154" s="17" t="s">
        <v>574</v>
      </c>
      <c r="AQ154" s="11">
        <f>_xll.BDP($H154,$AQ$1, "CUST_TRR_START_DT=20030101","CUST_TRR_END_DT=20230630")*0.01</f>
        <v>0.14792330000000001</v>
      </c>
      <c r="AR154" s="11">
        <f>_xll.BDP($H154,$AQ$1, "CUST_TRR_START_DT=20130101","CUST_TRR_END_DT=20230630")*0.01</f>
        <v>0.19590740000000001</v>
      </c>
      <c r="AS154" s="11">
        <f>_xll.BDP($H154,$AQ$1, "CUST_TRR_START_DT=20180101","CUST_TRR_END_DT=20230630")*0.01</f>
        <v>0.18057330000000002</v>
      </c>
      <c r="AT154" s="17" t="s">
        <v>3030</v>
      </c>
      <c r="AU154" s="17" t="s">
        <v>3130</v>
      </c>
      <c r="AV154" s="17" t="s">
        <v>3030</v>
      </c>
      <c r="AW154" s="195">
        <v>1.4260962980835499</v>
      </c>
      <c r="AX154" s="195">
        <v>1.4260962980835499</v>
      </c>
      <c r="AY154" s="195">
        <v>0.48947646594704408</v>
      </c>
      <c r="AZ154" s="195">
        <v>1.915572764030594</v>
      </c>
      <c r="BA154" s="195">
        <v>37.938315843358069</v>
      </c>
      <c r="BB154" s="195">
        <v>13.02149987202457</v>
      </c>
      <c r="BC154" s="195">
        <v>50.959815715382639</v>
      </c>
      <c r="BD154" s="195">
        <v>796.4</v>
      </c>
      <c r="BE154" s="195">
        <v>47493.181586219995</v>
      </c>
      <c r="BF154" s="17">
        <v>1695.6110000000001</v>
      </c>
      <c r="BG154" s="17">
        <v>1865.778</v>
      </c>
      <c r="BH154" s="17">
        <v>2060.9090000000001</v>
      </c>
      <c r="BI154" s="17">
        <v>1913.75</v>
      </c>
      <c r="BJ154" s="17">
        <v>2054.5039999999999</v>
      </c>
      <c r="BK154" s="17">
        <v>2205.0280000000002</v>
      </c>
      <c r="BL154" s="15">
        <v>3.5702198576057845E-2</v>
      </c>
      <c r="BM154" s="15">
        <v>3.9285176054437043E-2</v>
      </c>
      <c r="BN154" s="15">
        <v>4.3393786879882705E-2</v>
      </c>
      <c r="BO154" s="15">
        <v>4.0295257889298129E-2</v>
      </c>
      <c r="BP154" s="15">
        <v>4.3258925415856075E-2</v>
      </c>
      <c r="BQ154" s="15">
        <v>4.6428306682232939E-2</v>
      </c>
      <c r="BR154" s="15">
        <f>IF(IF(BN154&gt;BQ154,BN154,BQ154)=0,IF(BM154&gt;BP154,BM154,BP154),IF(BN154&gt;BQ154,BN154,BQ154))</f>
        <v>4.6428306682232939E-2</v>
      </c>
      <c r="CI154" s="11">
        <f>IF(ISNUMBER(L154),L154,M154)</f>
        <v>0.34593900821522822</v>
      </c>
      <c r="CJ154" s="17">
        <f>IF(AND(M154&lt;0,AA154&gt;0),1,0)</f>
        <v>0</v>
      </c>
      <c r="CK154" s="17">
        <f>IF(AND(CJ154=0,CI154&lt;0.1,CI154&gt;0),1,0)</f>
        <v>0</v>
      </c>
      <c r="CL154" s="17">
        <f>IF(AND(CK154=0,CI154&lt;0.2,CI154&gt;0.1),1,0)</f>
        <v>0</v>
      </c>
      <c r="CM154" s="17">
        <f>IF(AND(CL154=0,CI154&lt;0.3,CI154&gt;0.2),1,0)</f>
        <v>0</v>
      </c>
      <c r="CN154" s="17">
        <f>IF(AND(CM154=0,CI154&lt;0.4,CI154&gt;0.3),1,0)</f>
        <v>1</v>
      </c>
      <c r="CO154" s="17">
        <f>IF(AND(CN154=0,CI154&lt;0.5,CI154&gt;0.4),1,0)</f>
        <v>0</v>
      </c>
      <c r="CP154" s="17">
        <f>IF(AND(CJ154=0,CK154=0,CL154=0,CM154=0,CN154=0,CO154=0),1,0)</f>
        <v>0</v>
      </c>
      <c r="CR154" s="17" t="str">
        <f>_xll.BDP($H154,CR$1)</f>
        <v>Jon Vander Ark</v>
      </c>
      <c r="CS154" s="17" t="str">
        <f>_xll.BDP($H154,CS$1)</f>
        <v>No</v>
      </c>
      <c r="CT154" s="196">
        <f>_xll.BDP($H154,CT$1)</f>
        <v>0</v>
      </c>
      <c r="CU154" s="13">
        <f>_xll.BDP($H154,CU$1)</f>
        <v>2.3333299160003662</v>
      </c>
      <c r="CV154" s="13">
        <f>_xll.BDP($H154,CV$1)</f>
        <v>8.8155573680317151E-2</v>
      </c>
      <c r="CW154" s="13">
        <f>_xll.BDP($H154,CW$1)</f>
        <v>-0.26930174670614992</v>
      </c>
    </row>
    <row r="155" spans="1:101" s="17" customFormat="1" hidden="1" x14ac:dyDescent="0.3">
      <c r="A155" s="17" t="str">
        <f>B155&amp;C155</f>
        <v>4B</v>
      </c>
      <c r="B155" s="17">
        <v>4</v>
      </c>
      <c r="C155" s="17" t="s">
        <v>3000</v>
      </c>
      <c r="D155" s="17">
        <v>3</v>
      </c>
      <c r="E155" s="17">
        <v>2</v>
      </c>
      <c r="F155" s="19">
        <v>0.13</v>
      </c>
      <c r="G155" s="17" t="s">
        <v>2785</v>
      </c>
      <c r="H155" s="17" t="s">
        <v>339</v>
      </c>
      <c r="I155" s="17">
        <v>1157</v>
      </c>
      <c r="J155" s="17" t="str">
        <f>I155&amp;H155</f>
        <v>1157WM US Equity</v>
      </c>
      <c r="K155" s="10" t="s">
        <v>1025</v>
      </c>
      <c r="L155" s="11">
        <v>0.25839875981551075</v>
      </c>
      <c r="M155" s="11">
        <v>0.27846905024413293</v>
      </c>
      <c r="N155" s="11">
        <v>0.15270631135833604</v>
      </c>
      <c r="O155" s="11">
        <v>0.16057399754779528</v>
      </c>
      <c r="P155" s="12">
        <v>15.86635019171079</v>
      </c>
      <c r="Q155" s="12">
        <v>11.374772754490429</v>
      </c>
      <c r="R155" s="12">
        <v>32.427831761117808</v>
      </c>
      <c r="S155" s="13">
        <v>28.9650793893755</v>
      </c>
      <c r="T155" s="13">
        <v>28.683115037059601</v>
      </c>
      <c r="U155" s="11">
        <v>0.68530272338510012</v>
      </c>
      <c r="V155" s="14">
        <v>2.743063063063063</v>
      </c>
      <c r="W155" s="11">
        <v>0.21914341747327135</v>
      </c>
      <c r="X155" s="15" t="e">
        <v>#N/A</v>
      </c>
      <c r="Y155" s="14">
        <v>6.6331405730893609</v>
      </c>
      <c r="Z155" s="14">
        <v>2.1868117282555222</v>
      </c>
      <c r="AA155" s="14">
        <v>12698000000</v>
      </c>
      <c r="AB155" s="14">
        <v>22021000000</v>
      </c>
      <c r="AC155" s="14">
        <v>80000000</v>
      </c>
      <c r="AD155" s="16">
        <v>4305000000</v>
      </c>
      <c r="AE155" s="11">
        <v>1.8583042973286876E-2</v>
      </c>
      <c r="AF155" s="16">
        <v>65003.941659359996</v>
      </c>
      <c r="AG155" s="16">
        <v>80246.941659359989</v>
      </c>
      <c r="AH155" s="195">
        <v>14.309369054807416</v>
      </c>
      <c r="AI155" s="195">
        <v>22.707114221663833</v>
      </c>
      <c r="AJ155" s="195">
        <v>2.2997729311670549</v>
      </c>
      <c r="AK155" s="195">
        <v>28.311464172278484</v>
      </c>
      <c r="AL155" s="195">
        <v>9.404303977992102</v>
      </c>
      <c r="AM155" s="17" t="s">
        <v>498</v>
      </c>
      <c r="AN155" s="17" t="s">
        <v>540</v>
      </c>
      <c r="AO155" s="17" t="s">
        <v>541</v>
      </c>
      <c r="AP155" s="17" t="s">
        <v>574</v>
      </c>
      <c r="AQ155" s="11">
        <f>_xll.BDP($H155,$AQ$1, "CUST_TRR_START_DT=20030101","CUST_TRR_END_DT=20230630")*0.01</f>
        <v>0.13355890000000001</v>
      </c>
      <c r="AR155" s="11">
        <f>_xll.BDP($H155,$AQ$1, "CUST_TRR_START_DT=20130101","CUST_TRR_END_DT=20230630")*0.01</f>
        <v>0.19653569999999998</v>
      </c>
      <c r="AS155" s="11">
        <f>_xll.BDP($H155,$AQ$1, "CUST_TRR_START_DT=20180101","CUST_TRR_END_DT=20230630")*0.01</f>
        <v>0.15616240000000001</v>
      </c>
      <c r="AT155" s="17" t="s">
        <v>3697</v>
      </c>
      <c r="AU155" s="17" t="s">
        <v>3133</v>
      </c>
      <c r="AV155" s="17" t="s">
        <v>3133</v>
      </c>
      <c r="AW155" s="195">
        <v>1.7444395690712631</v>
      </c>
      <c r="AX155" s="195">
        <v>1.7444395690712631</v>
      </c>
      <c r="AY155" s="195">
        <v>2.4716943197797092</v>
      </c>
      <c r="AZ155" s="195">
        <v>4.2161338888509725</v>
      </c>
      <c r="BA155" s="195">
        <v>45.443421463472269</v>
      </c>
      <c r="BB155" s="195">
        <v>64.388729018810267</v>
      </c>
      <c r="BC155" s="195">
        <v>109.83215048228254</v>
      </c>
      <c r="BD155" s="195">
        <v>2603</v>
      </c>
      <c r="BE155" s="195">
        <v>65003.941659359996</v>
      </c>
      <c r="BF155" s="17">
        <v>2418.5259999999998</v>
      </c>
      <c r="BG155" s="17">
        <v>2682.8420000000001</v>
      </c>
      <c r="BH155" s="17">
        <v>3038.7269999999999</v>
      </c>
      <c r="BI155" s="17">
        <v>1732.701</v>
      </c>
      <c r="BJ155" s="17">
        <v>2272.4009999999998</v>
      </c>
      <c r="BK155" s="17">
        <v>2923.3519999999999</v>
      </c>
      <c r="BL155" s="15">
        <v>3.7205836111812975E-2</v>
      </c>
      <c r="BM155" s="15">
        <v>4.1271989536555961E-2</v>
      </c>
      <c r="BN155" s="15">
        <v>4.6746811384513171E-2</v>
      </c>
      <c r="BO155" s="15">
        <v>2.6655322058466376E-2</v>
      </c>
      <c r="BP155" s="15">
        <v>3.4957895505907277E-2</v>
      </c>
      <c r="BQ155" s="15">
        <v>4.4971919015607306E-2</v>
      </c>
      <c r="BR155" s="15">
        <f>IF(IF(BN155&gt;BQ155,BN155,BQ155)=0,IF(BM155&gt;BP155,BM155,BP155),IF(BN155&gt;BQ155,BN155,BQ155))</f>
        <v>4.6746811384513171E-2</v>
      </c>
      <c r="CI155" s="11">
        <f>IF(ISNUMBER(L155),L155,M155)</f>
        <v>0.25839875981551075</v>
      </c>
      <c r="CJ155" s="17">
        <f>IF(AND(M155&lt;0,AA155&gt;0),1,0)</f>
        <v>0</v>
      </c>
      <c r="CK155" s="17">
        <f>IF(AND(CJ155=0,CI155&lt;0.1,CI155&gt;0),1,0)</f>
        <v>0</v>
      </c>
      <c r="CL155" s="17">
        <f>IF(AND(CK155=0,CI155&lt;0.2,CI155&gt;0.1),1,0)</f>
        <v>0</v>
      </c>
      <c r="CM155" s="17">
        <f>IF(AND(CL155=0,CI155&lt;0.3,CI155&gt;0.2),1,0)</f>
        <v>1</v>
      </c>
      <c r="CN155" s="17">
        <f>IF(AND(CM155=0,CI155&lt;0.4,CI155&gt;0.3),1,0)</f>
        <v>0</v>
      </c>
      <c r="CO155" s="17">
        <f>IF(AND(CN155=0,CI155&lt;0.5,CI155&gt;0.4),1,0)</f>
        <v>0</v>
      </c>
      <c r="CP155" s="17">
        <f>IF(AND(CJ155=0,CK155=0,CL155=0,CM155=0,CN155=0,CO155=0),1,0)</f>
        <v>0</v>
      </c>
      <c r="CR155" s="17" t="str">
        <f>_xll.BDP($H155,CR$1)</f>
        <v>James C Fish Jr "Jim"</v>
      </c>
      <c r="CS155" s="17" t="str">
        <f>_xll.BDP($H155,CS$1)</f>
        <v>No</v>
      </c>
      <c r="CT155" s="196">
        <f>_xll.BDP($H155,CT$1)</f>
        <v>6.6202901303768158E-2</v>
      </c>
      <c r="CU155" s="13">
        <f>_xll.BDP($H155,CU$1)</f>
        <v>6.9166698455810547</v>
      </c>
      <c r="CV155" s="13">
        <f>_xll.BDP($H155,CV$1)</f>
        <v>0.20878261551697955</v>
      </c>
      <c r="CW155" s="13">
        <f>_xll.BDP($H155,CW$1)</f>
        <v>-0.97086035025340467</v>
      </c>
    </row>
    <row r="156" spans="1:101" s="17" customFormat="1" hidden="1" x14ac:dyDescent="0.3">
      <c r="A156" s="17" t="str">
        <f>B156&amp;C156</f>
        <v>4B</v>
      </c>
      <c r="B156" s="17">
        <v>4</v>
      </c>
      <c r="C156" s="17" t="s">
        <v>3000</v>
      </c>
      <c r="D156" s="17">
        <v>9</v>
      </c>
      <c r="E156" s="17">
        <v>3</v>
      </c>
      <c r="F156" s="19">
        <v>0.18</v>
      </c>
      <c r="G156" s="17" t="s">
        <v>2740</v>
      </c>
      <c r="H156" s="17" t="s">
        <v>1911</v>
      </c>
      <c r="I156" s="17">
        <v>1158</v>
      </c>
      <c r="J156" s="17" t="str">
        <f>I156&amp;H156</f>
        <v>1158SRT GR Equity</v>
      </c>
      <c r="K156" s="10" t="s">
        <v>4788</v>
      </c>
      <c r="L156" s="11">
        <v>0.2772290423121701</v>
      </c>
      <c r="M156" s="11">
        <v>0.32445106476884034</v>
      </c>
      <c r="N156" s="11">
        <v>0.18435930615241927</v>
      </c>
      <c r="O156" s="11">
        <v>0.22009318687898805</v>
      </c>
      <c r="P156" s="12">
        <v>15.495821502467688</v>
      </c>
      <c r="Q156" s="12">
        <v>12.063157028648398</v>
      </c>
      <c r="R156" s="12">
        <v>26.719598152799158</v>
      </c>
      <c r="S156" s="13">
        <v>30.390061682078841</v>
      </c>
      <c r="T156" s="13">
        <v>35.051620475722814</v>
      </c>
      <c r="U156" s="11">
        <v>0.53022809755730649</v>
      </c>
      <c r="V156" s="14">
        <v>2.4026073619631902</v>
      </c>
      <c r="W156" s="11">
        <v>0.3843324908414506</v>
      </c>
      <c r="X156" s="15" t="e">
        <v>#N/A</v>
      </c>
      <c r="Y156" s="14">
        <v>22.475369746493307</v>
      </c>
      <c r="Z156" s="14">
        <v>31.998378362833012</v>
      </c>
      <c r="AA156" s="14">
        <v>3625200000</v>
      </c>
      <c r="AB156" s="14">
        <v>5344100000</v>
      </c>
      <c r="AC156" s="14" t="e">
        <v>#N/A</v>
      </c>
      <c r="AD156" s="16">
        <v>442400000</v>
      </c>
      <c r="AE156" s="11">
        <v>0</v>
      </c>
      <c r="AF156" s="16">
        <v>23373.791999999998</v>
      </c>
      <c r="AG156" s="16">
        <v>26863.391999999996</v>
      </c>
      <c r="AH156" s="195">
        <v>20.944481521908621</v>
      </c>
      <c r="AI156" s="195">
        <v>27.580484599589319</v>
      </c>
      <c r="AJ156" s="195">
        <v>-0.71427539004415852</v>
      </c>
      <c r="AK156" s="195">
        <v>39.639402852037179</v>
      </c>
      <c r="AL156" s="195">
        <v>10.201885310290651</v>
      </c>
      <c r="AM156" s="17" t="s">
        <v>498</v>
      </c>
      <c r="AN156" s="17" t="s">
        <v>590</v>
      </c>
      <c r="AO156" s="17" t="s">
        <v>591</v>
      </c>
      <c r="AP156" s="17" t="s">
        <v>2139</v>
      </c>
      <c r="AQ156" s="11">
        <f>_xll.BDP($H156,$AQ$1, "CUST_TRR_START_DT=20030101","CUST_TRR_END_DT=20230630")*0.01</f>
        <v>0.29726659999999999</v>
      </c>
      <c r="AR156" s="11">
        <f>_xll.BDP($H156,$AQ$1, "CUST_TRR_START_DT=20130101","CUST_TRR_END_DT=20230630")*0.01</f>
        <v>0.3075309</v>
      </c>
      <c r="AS156" s="11">
        <f>_xll.BDP($H156,$AQ$1, "CUST_TRR_START_DT=20180101","CUST_TRR_END_DT=20230630")*0.01</f>
        <v>0.25418560000000001</v>
      </c>
      <c r="AT156" s="17" t="s">
        <v>3697</v>
      </c>
      <c r="AU156" s="17" t="s">
        <v>3134</v>
      </c>
      <c r="AV156" s="17" t="s">
        <v>3134</v>
      </c>
      <c r="AW156" s="195">
        <v>0.51531529641366225</v>
      </c>
      <c r="AX156" s="195">
        <v>0.51531529641366225</v>
      </c>
      <c r="AY156" s="195">
        <v>0</v>
      </c>
      <c r="AZ156" s="195">
        <v>0.51531529641366225</v>
      </c>
      <c r="BA156" s="195">
        <v>14.864155029290099</v>
      </c>
      <c r="BB156" s="195">
        <v>0</v>
      </c>
      <c r="BC156" s="195">
        <v>14.864155029290099</v>
      </c>
      <c r="BD156" s="195">
        <v>107.0784</v>
      </c>
      <c r="BE156" s="195">
        <v>23373.791999999998</v>
      </c>
      <c r="BF156" s="17">
        <v>407.29399999999998</v>
      </c>
      <c r="BG156" s="17">
        <v>497.94100000000003</v>
      </c>
      <c r="BH156" s="17">
        <v>628.06299999999999</v>
      </c>
      <c r="BI156" s="17">
        <v>539.60500000000002</v>
      </c>
      <c r="BJ156" s="17">
        <v>454.16500000000002</v>
      </c>
      <c r="BK156" s="17">
        <v>664.48300000000006</v>
      </c>
      <c r="BL156" s="15">
        <v>1.7425242767626237E-2</v>
      </c>
      <c r="BM156" s="15">
        <v>2.1303389711006246E-2</v>
      </c>
      <c r="BN156" s="15">
        <v>2.6870393986564101E-2</v>
      </c>
      <c r="BO156" s="15">
        <v>2.308589894185762E-2</v>
      </c>
      <c r="BP156" s="15">
        <v>1.9430522869374387E-2</v>
      </c>
      <c r="BQ156" s="15">
        <v>2.8428549377011659E-2</v>
      </c>
      <c r="BR156" s="15">
        <f>IF(IF(BN156&gt;BQ156,BN156,BQ156)=0,IF(BM156&gt;BP156,BM156,BP156),IF(BN156&gt;BQ156,BN156,BQ156))</f>
        <v>2.8428549377011659E-2</v>
      </c>
      <c r="CI156" s="11">
        <f>IF(ISNUMBER(L156),L156,M156)</f>
        <v>0.2772290423121701</v>
      </c>
      <c r="CJ156" s="17">
        <f>IF(AND(M156&lt;0,AA156&gt;0),1,0)</f>
        <v>0</v>
      </c>
      <c r="CK156" s="17">
        <f>IF(AND(CJ156=0,CI156&lt;0.1,CI156&gt;0),1,0)</f>
        <v>0</v>
      </c>
      <c r="CL156" s="17">
        <f>IF(AND(CK156=0,CI156&lt;0.2,CI156&gt;0.1),1,0)</f>
        <v>0</v>
      </c>
      <c r="CM156" s="17">
        <f>IF(AND(CL156=0,CI156&lt;0.3,CI156&gt;0.2),1,0)</f>
        <v>1</v>
      </c>
      <c r="CN156" s="17">
        <f>IF(AND(CM156=0,CI156&lt;0.4,CI156&gt;0.3),1,0)</f>
        <v>0</v>
      </c>
      <c r="CO156" s="17">
        <f>IF(AND(CN156=0,CI156&lt;0.5,CI156&gt;0.4),1,0)</f>
        <v>0</v>
      </c>
      <c r="CP156" s="17">
        <f>IF(AND(CJ156=0,CK156=0,CL156=0,CM156=0,CN156=0,CO156=0),1,0)</f>
        <v>0</v>
      </c>
      <c r="CR156" s="17" t="str">
        <f>_xll.BDP($H156,CR$1)</f>
        <v>Joachim Kreuzburg</v>
      </c>
      <c r="CS156" s="17" t="str">
        <f>_xll.BDP($H156,CS$1)</f>
        <v>No</v>
      </c>
      <c r="CT156" s="196">
        <f>_xll.BDP($H156,CT$1)</f>
        <v>0.13354699313640594</v>
      </c>
      <c r="CU156" s="13">
        <f>_xll.BDP($H156,CU$1)</f>
        <v>17.91670036315918</v>
      </c>
      <c r="CV156" s="13">
        <f>_xll.BDP($H156,CV$1)</f>
        <v>0</v>
      </c>
      <c r="CW156" s="13">
        <f>_xll.BDP($H156,CW$1)</f>
        <v>0</v>
      </c>
    </row>
    <row r="157" spans="1:101" s="17" customFormat="1" hidden="1" x14ac:dyDescent="0.3">
      <c r="A157" s="17" t="str">
        <f>B157&amp;C157</f>
        <v>4B</v>
      </c>
      <c r="B157" s="17">
        <v>4</v>
      </c>
      <c r="C157" s="17" t="s">
        <v>3000</v>
      </c>
      <c r="D157" s="17">
        <v>9</v>
      </c>
      <c r="E157" s="17">
        <v>1</v>
      </c>
      <c r="F157" s="19">
        <v>0.13</v>
      </c>
      <c r="H157" s="17" t="s">
        <v>1903</v>
      </c>
      <c r="I157" s="17">
        <v>1159</v>
      </c>
      <c r="J157" s="17" t="str">
        <f>I157&amp;H157</f>
        <v>1159AFX GR Equity</v>
      </c>
      <c r="K157" s="10" t="s">
        <v>4789</v>
      </c>
      <c r="L157" s="11">
        <v>0.44155180597731025</v>
      </c>
      <c r="M157" s="11">
        <v>0.41947713458920005</v>
      </c>
      <c r="N157" s="11">
        <v>0.29547657841546238</v>
      </c>
      <c r="O157" s="11">
        <v>0.29045704938452782</v>
      </c>
      <c r="P157" s="12">
        <v>16.947203545410417</v>
      </c>
      <c r="Q157" s="12">
        <v>12.057707442413028</v>
      </c>
      <c r="R157" s="12">
        <v>15.042885656717447</v>
      </c>
      <c r="S157" s="13">
        <v>21.940421738781978</v>
      </c>
      <c r="T157" s="13">
        <v>24.989384266431788</v>
      </c>
      <c r="U157" s="11">
        <v>-0.22858738958588518</v>
      </c>
      <c r="V157" s="14">
        <v>-1.2189318945611669</v>
      </c>
      <c r="W157" s="11">
        <v>0.72400357816586791</v>
      </c>
      <c r="X157" s="15">
        <v>5.0670727076107362E-2</v>
      </c>
      <c r="Y157" s="14">
        <v>11.261743480275168</v>
      </c>
      <c r="Z157" s="14">
        <v>15.431476071637174</v>
      </c>
      <c r="AA157" s="14">
        <v>967247000</v>
      </c>
      <c r="AB157" s="14">
        <v>1396895000</v>
      </c>
      <c r="AC157" s="14" t="e">
        <v>#N/A</v>
      </c>
      <c r="AD157" s="16">
        <v>161513000</v>
      </c>
      <c r="AE157" s="11">
        <v>0</v>
      </c>
      <c r="AF157" s="16">
        <v>7428.9337441999996</v>
      </c>
      <c r="AG157" s="16">
        <v>6911.2687441999997</v>
      </c>
      <c r="AH157" s="195">
        <v>15.939324398648889</v>
      </c>
      <c r="AI157" s="195">
        <v>19.218008846447102</v>
      </c>
      <c r="AJ157" s="195">
        <v>1.3741676331458026</v>
      </c>
      <c r="AK157" s="195">
        <v>26.694931356355088</v>
      </c>
      <c r="AL157" s="195">
        <v>3.7853261762764228</v>
      </c>
      <c r="AM157" s="17" t="s">
        <v>493</v>
      </c>
      <c r="AN157" s="17" t="s">
        <v>537</v>
      </c>
      <c r="AO157" s="17" t="s">
        <v>1904</v>
      </c>
      <c r="AP157" s="17" t="s">
        <v>2139</v>
      </c>
      <c r="AQ157" s="11">
        <f>_xll.BDP($H157,$AQ$1, "CUST_TRR_START_DT=20030101","CUST_TRR_END_DT=20230630")*0.01</f>
        <v>0.15668480000000001</v>
      </c>
      <c r="AR157" s="11">
        <f>_xll.BDP($H157,$AQ$1, "CUST_TRR_START_DT=20130101","CUST_TRR_END_DT=20230630")*0.01</f>
        <v>0.16919920000000002</v>
      </c>
      <c r="AS157" s="11">
        <f>_xll.BDP($H157,$AQ$1, "CUST_TRR_START_DT=20180101","CUST_TRR_END_DT=20230630")*0.01</f>
        <v>0.1354283</v>
      </c>
      <c r="AT157" s="17" t="s">
        <v>3727</v>
      </c>
      <c r="AU157" s="17" t="s">
        <v>3021</v>
      </c>
      <c r="AV157" s="17" t="s">
        <v>3727</v>
      </c>
      <c r="AW157" s="195">
        <v>1.3214800863068932</v>
      </c>
      <c r="AX157" s="195">
        <v>1.3214800863068932</v>
      </c>
      <c r="AY157" s="195">
        <v>0</v>
      </c>
      <c r="AZ157" s="195">
        <v>1.3214800863068932</v>
      </c>
      <c r="BA157" s="195">
        <v>26.821442334685159</v>
      </c>
      <c r="BB157" s="195">
        <v>0</v>
      </c>
      <c r="BC157" s="195">
        <v>26.821442334685159</v>
      </c>
      <c r="BD157" s="195">
        <v>80.497</v>
      </c>
      <c r="BE157" s="195">
        <v>6911.2687441999997</v>
      </c>
      <c r="BF157" s="17">
        <v>268.846</v>
      </c>
      <c r="BG157" s="17">
        <v>290.76900000000001</v>
      </c>
      <c r="BH157" s="17">
        <v>341.25</v>
      </c>
      <c r="BI157" s="17">
        <v>214.245</v>
      </c>
      <c r="BJ157" s="17">
        <v>270.75600000000003</v>
      </c>
      <c r="BK157" s="17">
        <v>306.37700000000001</v>
      </c>
      <c r="BL157" s="15">
        <v>3.8899659375222245E-2</v>
      </c>
      <c r="BM157" s="15">
        <v>4.2071725288358383E-2</v>
      </c>
      <c r="BN157" s="15">
        <v>4.93758834492408E-2</v>
      </c>
      <c r="BO157" s="15">
        <v>3.0999373332110169E-2</v>
      </c>
      <c r="BP157" s="15">
        <v>3.9176019631304446E-2</v>
      </c>
      <c r="BQ157" s="15">
        <v>4.4330066061620654E-2</v>
      </c>
      <c r="BR157" s="15">
        <f>IF(IF(BN157&gt;BQ157,BN157,BQ157)=0,IF(BM157&gt;BP157,BM157,BP157),IF(BN157&gt;BQ157,BN157,BQ157))</f>
        <v>4.93758834492408E-2</v>
      </c>
      <c r="CI157" s="11">
        <f>IF(ISNUMBER(L157),L157,M157)</f>
        <v>0.44155180597731025</v>
      </c>
      <c r="CJ157" s="17">
        <f>IF(AND(M157&lt;0,AA157&gt;0),1,0)</f>
        <v>0</v>
      </c>
      <c r="CK157" s="17">
        <f>IF(AND(CJ157=0,CI157&lt;0.1,CI157&gt;0),1,0)</f>
        <v>0</v>
      </c>
      <c r="CL157" s="17">
        <f>IF(AND(CK157=0,CI157&lt;0.2,CI157&gt;0.1),1,0)</f>
        <v>0</v>
      </c>
      <c r="CM157" s="17">
        <f>IF(AND(CL157=0,CI157&lt;0.3,CI157&gt;0.2),1,0)</f>
        <v>0</v>
      </c>
      <c r="CN157" s="17">
        <f>IF(AND(CM157=0,CI157&lt;0.4,CI157&gt;0.3),1,0)</f>
        <v>0</v>
      </c>
      <c r="CO157" s="17">
        <f>IF(AND(CN157=0,CI157&lt;0.5,CI157&gt;0.4),1,0)</f>
        <v>1</v>
      </c>
      <c r="CP157" s="17">
        <f>IF(AND(CJ157=0,CK157=0,CL157=0,CM157=0,CN157=0,CO157=0),1,0)</f>
        <v>0</v>
      </c>
      <c r="CR157" s="17" t="str">
        <f>_xll.BDP($H157,CR$1)</f>
        <v>Markus Weber</v>
      </c>
      <c r="CS157" s="17" t="str">
        <f>_xll.BDP($H157,CS$1)</f>
        <v>No</v>
      </c>
      <c r="CT157" s="196">
        <f>_xll.BDP($H157,CT$1)</f>
        <v>0</v>
      </c>
      <c r="CU157" s="13">
        <f>_xll.BDP($H157,CU$1)</f>
        <v>1.75</v>
      </c>
      <c r="CV157" s="13">
        <f>_xll.BDP($H157,CV$1)</f>
        <v>0</v>
      </c>
      <c r="CW157" s="13">
        <f>_xll.BDP($H157,CW$1)</f>
        <v>0</v>
      </c>
    </row>
    <row r="158" spans="1:101" s="17" customFormat="1" hidden="1" x14ac:dyDescent="0.3">
      <c r="A158" s="17" t="str">
        <f>B158&amp;C158</f>
        <v>4C</v>
      </c>
      <c r="B158" s="17">
        <v>4</v>
      </c>
      <c r="C158" s="17" t="s">
        <v>2998</v>
      </c>
      <c r="D158" s="17">
        <v>6</v>
      </c>
      <c r="E158" s="17">
        <v>4</v>
      </c>
      <c r="F158" s="19">
        <v>0.17</v>
      </c>
      <c r="G158" s="17" t="s">
        <v>2222</v>
      </c>
      <c r="H158" s="17" t="s">
        <v>1182</v>
      </c>
      <c r="I158" s="17">
        <v>1127</v>
      </c>
      <c r="J158" s="17" t="str">
        <f>I158&amp;H158</f>
        <v>1127ARB AU Equity</v>
      </c>
      <c r="K158" s="10" t="s">
        <v>4790</v>
      </c>
      <c r="L158" s="11">
        <v>0.2819184019878529</v>
      </c>
      <c r="M158" s="11">
        <v>0.21861252957141664</v>
      </c>
      <c r="N158" s="11">
        <v>0.25923060354228289</v>
      </c>
      <c r="O158" s="11">
        <v>0.20567033150788011</v>
      </c>
      <c r="P158" s="12">
        <v>20.329132866225404</v>
      </c>
      <c r="Q158" s="12">
        <v>14.722393648011245</v>
      </c>
      <c r="R158" s="12">
        <v>15.218417976159445</v>
      </c>
      <c r="S158" s="13">
        <v>23.823052108508982</v>
      </c>
      <c r="T158" s="13">
        <v>21.61722640879325</v>
      </c>
      <c r="U158" s="11">
        <v>-1.3201545136345373E-2</v>
      </c>
      <c r="V158" s="14">
        <v>-6.0817673946165565E-2</v>
      </c>
      <c r="W158" s="11">
        <v>0.8376543371693711</v>
      </c>
      <c r="X158" s="15" t="e">
        <v>#N/A</v>
      </c>
      <c r="Y158" s="14">
        <v>10.762943924946722</v>
      </c>
      <c r="Z158" s="14">
        <v>10.907800962154312</v>
      </c>
      <c r="AA158" s="14">
        <v>562621000</v>
      </c>
      <c r="AB158" s="14">
        <v>598025000</v>
      </c>
      <c r="AC158" s="14">
        <v>0</v>
      </c>
      <c r="AD158" s="16">
        <v>90404000</v>
      </c>
      <c r="AE158" s="11">
        <v>0</v>
      </c>
      <c r="AF158" s="16">
        <v>2777.41928517</v>
      </c>
      <c r="AG158" s="16">
        <v>2768.3182851699999</v>
      </c>
      <c r="AH158" s="195">
        <v>18.594292619357873</v>
      </c>
      <c r="AI158" s="195">
        <v>22.507384672428373</v>
      </c>
      <c r="AJ158" s="195">
        <v>1.6244255012452389</v>
      </c>
      <c r="AK158" s="195">
        <v>31.345233802311647</v>
      </c>
      <c r="AL158" s="195">
        <v>4.5746835423417194</v>
      </c>
      <c r="AM158" s="17" t="s">
        <v>533</v>
      </c>
      <c r="AN158" s="17" t="s">
        <v>729</v>
      </c>
      <c r="AO158" s="17" t="s">
        <v>730</v>
      </c>
      <c r="AP158" s="17" t="s">
        <v>2136</v>
      </c>
      <c r="AQ158" s="11">
        <f>_xll.BDP($H158,$AQ$1, "CUST_TRR_START_DT=20030101","CUST_TRR_END_DT=20230630")*0.01</f>
        <v>0.1854056</v>
      </c>
      <c r="AR158" s="11">
        <f>_xll.BDP($H158,$AQ$1, "CUST_TRR_START_DT=20130101","CUST_TRR_END_DT=20230630")*0.01</f>
        <v>0.14039020000000002</v>
      </c>
      <c r="AS158" s="11">
        <f>_xll.BDP($H158,$AQ$1, "CUST_TRR_START_DT=20180101","CUST_TRR_END_DT=20230630")*0.01</f>
        <v>0.10886220000000001</v>
      </c>
      <c r="AT158" s="17" t="s">
        <v>3697</v>
      </c>
      <c r="AU158" s="17" t="s">
        <v>3021</v>
      </c>
      <c r="AV158" s="17" t="s">
        <v>3021</v>
      </c>
      <c r="AW158" s="195">
        <v>2.6181330527210602</v>
      </c>
      <c r="AX158" s="195">
        <v>2.6181330527210602</v>
      </c>
      <c r="AY158" s="195">
        <v>3.2327458898169608E-16</v>
      </c>
      <c r="AZ158" s="195">
        <v>2.6181330527210607</v>
      </c>
      <c r="BA158" s="195">
        <v>57.545365001444495</v>
      </c>
      <c r="BB158" s="195">
        <v>7.1054273576010019E-15</v>
      </c>
      <c r="BC158" s="195">
        <v>57.545365001444502</v>
      </c>
      <c r="BD158" s="195">
        <v>50.594000000000001</v>
      </c>
      <c r="BE158" s="195">
        <v>2768.3182851699999</v>
      </c>
      <c r="BF158" s="17">
        <v>99.4</v>
      </c>
      <c r="BG158" s="17">
        <v>110.10000000000001</v>
      </c>
      <c r="BH158" s="17">
        <v>120.444</v>
      </c>
      <c r="BI158" s="17">
        <v>81.019000000000005</v>
      </c>
      <c r="BJ158" s="17">
        <v>81.718000000000004</v>
      </c>
      <c r="BK158" s="17">
        <v>86.933999999999997</v>
      </c>
      <c r="BL158" s="15">
        <v>3.5906275854366197E-2</v>
      </c>
      <c r="BM158" s="15">
        <v>3.9771438345731575E-2</v>
      </c>
      <c r="BN158" s="15">
        <v>4.3508002907477687E-2</v>
      </c>
      <c r="BO158" s="15">
        <v>2.926650466242349E-2</v>
      </c>
      <c r="BP158" s="15">
        <v>2.9519004529850072E-2</v>
      </c>
      <c r="BQ158" s="15">
        <v>3.1403180936855846E-2</v>
      </c>
      <c r="BR158" s="15">
        <f>IF(IF(BN158&gt;BQ158,BN158,BQ158)=0,IF(BM158&gt;BP158,BM158,BP158),IF(BN158&gt;BQ158,BN158,BQ158))</f>
        <v>4.3508002907477687E-2</v>
      </c>
      <c r="BS158" s="17">
        <v>0</v>
      </c>
      <c r="BT158" s="17">
        <v>0</v>
      </c>
      <c r="BU158" s="17">
        <v>1</v>
      </c>
      <c r="BV158" s="17">
        <v>0</v>
      </c>
      <c r="BW158" s="17">
        <v>0</v>
      </c>
      <c r="BX158" s="17">
        <v>1</v>
      </c>
      <c r="BY158" s="17">
        <v>0</v>
      </c>
      <c r="BZ158" s="17">
        <v>0</v>
      </c>
      <c r="CA158" s="17">
        <v>0</v>
      </c>
      <c r="CI158" s="11">
        <f>IF(ISNUMBER(L158),L158,M158)</f>
        <v>0.2819184019878529</v>
      </c>
      <c r="CJ158" s="17">
        <f>IF(AND(M158&lt;0,AA158&gt;0),1,0)</f>
        <v>0</v>
      </c>
      <c r="CK158" s="17">
        <f>IF(AND(CJ158=0,CI158&lt;0.1,CI158&gt;0),1,0)</f>
        <v>0</v>
      </c>
      <c r="CL158" s="17">
        <f>IF(AND(CK158=0,CI158&lt;0.2,CI158&gt;0.1),1,0)</f>
        <v>0</v>
      </c>
      <c r="CM158" s="17">
        <f>IF(AND(CL158=0,CI158&lt;0.3,CI158&gt;0.2),1,0)</f>
        <v>1</v>
      </c>
      <c r="CN158" s="17">
        <f>IF(AND(CM158=0,CI158&lt;0.4,CI158&gt;0.3),1,0)</f>
        <v>0</v>
      </c>
      <c r="CO158" s="17">
        <f>IF(AND(CN158=0,CI158&lt;0.5,CI158&gt;0.4),1,0)</f>
        <v>0</v>
      </c>
      <c r="CP158" s="17">
        <f>IF(AND(CJ158=0,CK158=0,CL158=0,CM158=0,CN158=0,CO158=0),1,0)</f>
        <v>0</v>
      </c>
      <c r="CR158" s="17" t="str">
        <f>_xll.BDP($H158,CR$1)</f>
        <v>Lachlan Mccann</v>
      </c>
      <c r="CS158" s="17" t="str">
        <f>_xll.BDP($H158,CS$1)</f>
        <v>No</v>
      </c>
      <c r="CT158" s="196">
        <f>_xll.BDP($H158,CT$1)</f>
        <v>0</v>
      </c>
      <c r="CU158" s="13">
        <f>_xll.BDP($H158,CU$1)</f>
        <v>1.25</v>
      </c>
      <c r="CV158" s="13">
        <f>_xll.BDP($H158,CV$1)</f>
        <v>4.7337797033592248E-2</v>
      </c>
      <c r="CW158" s="13">
        <f>_xll.BDP($H158,CW$1)</f>
        <v>0.79883805374001449</v>
      </c>
    </row>
    <row r="159" spans="1:101" s="17" customFormat="1" hidden="1" x14ac:dyDescent="0.3">
      <c r="A159" s="17" t="str">
        <f>B159&amp;C159</f>
        <v>4C</v>
      </c>
      <c r="B159" s="17">
        <v>4</v>
      </c>
      <c r="C159" s="17" t="s">
        <v>2998</v>
      </c>
      <c r="D159" s="17">
        <v>11</v>
      </c>
      <c r="E159" s="17">
        <v>7</v>
      </c>
      <c r="F159" s="19">
        <v>0.14000000000000001</v>
      </c>
      <c r="G159" s="17" t="s">
        <v>2360</v>
      </c>
      <c r="H159" s="17" t="s">
        <v>357</v>
      </c>
      <c r="I159" s="17">
        <v>1145</v>
      </c>
      <c r="J159" s="17" t="str">
        <f>I159&amp;H159</f>
        <v>1145TRU US Equity</v>
      </c>
      <c r="K159" s="10" t="s">
        <v>1043</v>
      </c>
      <c r="L159" s="11">
        <v>0.23395646281432797</v>
      </c>
      <c r="M159" s="11">
        <v>0.19116457479842391</v>
      </c>
      <c r="N159" s="11">
        <v>9.5190611124686339E-2</v>
      </c>
      <c r="O159" s="11">
        <v>7.8071549601969367E-2</v>
      </c>
      <c r="P159" s="12">
        <v>6.1127881789026528</v>
      </c>
      <c r="Q159" s="12">
        <v>4.2068859399988323</v>
      </c>
      <c r="R159" s="12">
        <v>5.5258615558597697</v>
      </c>
      <c r="S159" s="13">
        <v>37.676314265376774</v>
      </c>
      <c r="T159" s="13">
        <v>34.936251650987899</v>
      </c>
      <c r="U159" s="11">
        <v>0.83349366416771709</v>
      </c>
      <c r="V159" s="14">
        <v>4.4236795774647888</v>
      </c>
      <c r="W159" s="11">
        <v>0.3837784371909001</v>
      </c>
      <c r="X159" s="15">
        <v>4.883629473383147E-2</v>
      </c>
      <c r="Y159" s="14">
        <v>12.504833150628395</v>
      </c>
      <c r="Z159" s="14">
        <v>-12.352677767919173</v>
      </c>
      <c r="AA159" s="14">
        <v>3832300000</v>
      </c>
      <c r="AB159" s="14">
        <v>9383700000</v>
      </c>
      <c r="AC159" s="14">
        <v>86500000</v>
      </c>
      <c r="AD159" s="16">
        <v>705100000</v>
      </c>
      <c r="AE159" s="11">
        <v>0.12267763437810239</v>
      </c>
      <c r="AF159" s="16">
        <v>15322.891</v>
      </c>
      <c r="AG159" s="16">
        <v>20448.391</v>
      </c>
      <c r="AH159" s="195">
        <v>16.266320101821655</v>
      </c>
      <c r="AI159" s="195">
        <v>27.719114816320999</v>
      </c>
      <c r="AJ159" s="195">
        <v>2.5157389839697899</v>
      </c>
      <c r="AK159" s="195">
        <v>43.323377377985366</v>
      </c>
      <c r="AL159" s="195">
        <v>3.5129740820543667</v>
      </c>
      <c r="AM159" s="17" t="s">
        <v>493</v>
      </c>
      <c r="AN159" s="17" t="s">
        <v>524</v>
      </c>
      <c r="AO159" s="17" t="s">
        <v>525</v>
      </c>
      <c r="AP159" s="17" t="s">
        <v>574</v>
      </c>
      <c r="AQ159" s="11" t="e">
        <f>_xll.BDP($H159,$AQ$1, "CUST_TRR_START_DT=20030101","CUST_TRR_END_DT=20230630")*0.01</f>
        <v>#VALUE!</v>
      </c>
      <c r="AR159" s="11" t="e">
        <f>_xll.BDP($H159,$AQ$1, "CUST_TRR_START_DT=20130101","CUST_TRR_END_DT=20230630")*0.01</f>
        <v>#VALUE!</v>
      </c>
      <c r="AS159" s="11">
        <f>_xll.BDP($H159,$AQ$1, "CUST_TRR_START_DT=20180101","CUST_TRR_END_DT=20230630")*0.01</f>
        <v>7.0989449999999996E-2</v>
      </c>
      <c r="AT159" s="17" t="s">
        <v>3124</v>
      </c>
      <c r="AU159" s="17" t="s">
        <v>3124</v>
      </c>
      <c r="AV159" s="17" t="s">
        <v>3124</v>
      </c>
      <c r="AW159" s="195">
        <v>0.52983472547871602</v>
      </c>
      <c r="AX159" s="195">
        <v>0.52983472547871602</v>
      </c>
      <c r="AY159" s="195">
        <v>0.78181267975522639</v>
      </c>
      <c r="AZ159" s="195">
        <v>1.3116474052339424</v>
      </c>
      <c r="BA159" s="195">
        <v>20.76415758730888</v>
      </c>
      <c r="BB159" s="195">
        <v>30.639142558137017</v>
      </c>
      <c r="BC159" s="195">
        <v>51.403300145445897</v>
      </c>
      <c r="BD159" s="195">
        <v>192.60000000000002</v>
      </c>
      <c r="BE159" s="195">
        <v>15322.891</v>
      </c>
      <c r="BF159" s="17">
        <v>687.31299999999999</v>
      </c>
      <c r="BG159" s="17">
        <v>806.44399999999996</v>
      </c>
      <c r="BH159" s="17">
        <v>954.28600000000006</v>
      </c>
      <c r="BI159" s="17">
        <v>516.82799999999997</v>
      </c>
      <c r="BJ159" s="17">
        <v>738.37099999999998</v>
      </c>
      <c r="BK159" s="17">
        <v>850.91499999999996</v>
      </c>
      <c r="BL159" s="15">
        <v>4.4855308309639477E-2</v>
      </c>
      <c r="BM159" s="15">
        <v>5.263001609813709E-2</v>
      </c>
      <c r="BN159" s="15">
        <v>6.2278456460990297E-2</v>
      </c>
      <c r="BO159" s="15">
        <v>3.3729144193481504E-2</v>
      </c>
      <c r="BP159" s="15">
        <v>4.8187447133833945E-2</v>
      </c>
      <c r="BQ159" s="15">
        <v>5.553227520837941E-2</v>
      </c>
      <c r="BR159" s="15">
        <f>IF(IF(BN159&gt;BQ159,BN159,BQ159)=0,IF(BM159&gt;BP159,BM159,BP159),IF(BN159&gt;BQ159,BN159,BQ159))</f>
        <v>6.2278456460990297E-2</v>
      </c>
      <c r="CI159" s="11">
        <f>IF(ISNUMBER(L159),L159,M159)</f>
        <v>0.23395646281432797</v>
      </c>
      <c r="CJ159" s="17">
        <f>IF(AND(M159&lt;0,AA159&gt;0),1,0)</f>
        <v>0</v>
      </c>
      <c r="CK159" s="17">
        <f>IF(AND(CJ159=0,CI159&lt;0.1,CI159&gt;0),1,0)</f>
        <v>0</v>
      </c>
      <c r="CL159" s="17">
        <f>IF(AND(CK159=0,CI159&lt;0.2,CI159&gt;0.1),1,0)</f>
        <v>0</v>
      </c>
      <c r="CM159" s="17">
        <f>IF(AND(CL159=0,CI159&lt;0.3,CI159&gt;0.2),1,0)</f>
        <v>1</v>
      </c>
      <c r="CN159" s="17">
        <f>IF(AND(CM159=0,CI159&lt;0.4,CI159&gt;0.3),1,0)</f>
        <v>0</v>
      </c>
      <c r="CO159" s="17">
        <f>IF(AND(CN159=0,CI159&lt;0.5,CI159&gt;0.4),1,0)</f>
        <v>0</v>
      </c>
      <c r="CP159" s="17">
        <f>IF(AND(CJ159=0,CK159=0,CL159=0,CM159=0,CN159=0,CO159=0),1,0)</f>
        <v>0</v>
      </c>
      <c r="CR159" s="17" t="str">
        <f>_xll.BDP($H159,CR$1)</f>
        <v>Christopher A Cartwright "Chris"</v>
      </c>
      <c r="CS159" s="17" t="str">
        <f>_xll.BDP($H159,CS$1)</f>
        <v>No</v>
      </c>
      <c r="CT159" s="196">
        <f>_xll.BDP($H159,CT$1)</f>
        <v>0</v>
      </c>
      <c r="CU159" s="13">
        <f>_xll.BDP($H159,CU$1)</f>
        <v>4.4166698455810547</v>
      </c>
      <c r="CV159" s="13">
        <f>_xll.BDP($H159,CV$1)</f>
        <v>0.515076882876358</v>
      </c>
      <c r="CW159" s="13">
        <f>_xll.BDP($H159,CW$1)</f>
        <v>-2.0806459499222552</v>
      </c>
    </row>
    <row r="160" spans="1:101" s="17" customFormat="1" hidden="1" x14ac:dyDescent="0.3">
      <c r="A160" s="17" t="str">
        <f>B160&amp;C160</f>
        <v>4C</v>
      </c>
      <c r="B160" s="17">
        <v>4</v>
      </c>
      <c r="C160" s="17" t="s">
        <v>2998</v>
      </c>
      <c r="D160" s="17">
        <v>14</v>
      </c>
      <c r="E160" s="17">
        <v>4</v>
      </c>
      <c r="F160" s="19">
        <v>0.22</v>
      </c>
      <c r="G160" s="17" t="s">
        <v>2281</v>
      </c>
      <c r="H160" s="17" t="s">
        <v>1669</v>
      </c>
      <c r="I160" s="17">
        <v>1146</v>
      </c>
      <c r="J160" s="17" t="str">
        <f>I160&amp;H160</f>
        <v>1146JD/ LN Equity</v>
      </c>
      <c r="K160" s="10" t="s">
        <v>1670</v>
      </c>
      <c r="L160" s="11">
        <v>0.36258419932417701</v>
      </c>
      <c r="M160" s="11">
        <v>0.42843377363793306</v>
      </c>
      <c r="N160" s="11">
        <v>0.27407308017254339</v>
      </c>
      <c r="O160" s="11">
        <v>0.30459852139411409</v>
      </c>
      <c r="P160" s="12">
        <v>10.260745302861054</v>
      </c>
      <c r="Q160" s="12">
        <v>5.6803770873367219</v>
      </c>
      <c r="R160" s="12">
        <v>7.044864664441973</v>
      </c>
      <c r="S160" s="13">
        <v>15.578927029082582</v>
      </c>
      <c r="T160" s="13">
        <v>16.793086419753088</v>
      </c>
      <c r="U160" s="11">
        <v>0.12405698720782649</v>
      </c>
      <c r="V160" s="14">
        <v>0.76106736657917773</v>
      </c>
      <c r="W160" s="11">
        <v>0.32816180044113796</v>
      </c>
      <c r="X160" s="15">
        <v>2.2427010275648343E-3</v>
      </c>
      <c r="Y160" s="14">
        <v>27.35377803833466</v>
      </c>
      <c r="Z160" s="14">
        <v>-10.348197019902106</v>
      </c>
      <c r="AA160" s="14">
        <v>2490700000</v>
      </c>
      <c r="AB160" s="14">
        <v>3503300000</v>
      </c>
      <c r="AC160" s="14">
        <v>0</v>
      </c>
      <c r="AD160" s="16">
        <v>1093300000</v>
      </c>
      <c r="AE160" s="11">
        <v>0</v>
      </c>
      <c r="AF160" s="16">
        <v>7139.7694887374992</v>
      </c>
      <c r="AG160" s="16">
        <v>8523.5694887374993</v>
      </c>
      <c r="AH160" s="195">
        <v>5.012979761652355</v>
      </c>
      <c r="AI160" s="195">
        <v>7.9876014326094085</v>
      </c>
      <c r="AJ160" s="195">
        <v>10.789034412912306</v>
      </c>
      <c r="AK160" s="195">
        <v>49.802957446039272</v>
      </c>
      <c r="AL160" s="195">
        <v>3.3525977001969802</v>
      </c>
      <c r="AM160" s="17" t="s">
        <v>533</v>
      </c>
      <c r="AN160" s="17" t="s">
        <v>534</v>
      </c>
      <c r="AO160" s="17" t="s">
        <v>868</v>
      </c>
      <c r="AP160" s="17" t="s">
        <v>1552</v>
      </c>
      <c r="AQ160" s="11">
        <f>_xll.BDP($H160,$AQ$1, "CUST_TRR_START_DT=20030101","CUST_TRR_END_DT=20230630")*0.01</f>
        <v>0.2444277</v>
      </c>
      <c r="AR160" s="11">
        <f>_xll.BDP($H160,$AQ$1, "CUST_TRR_START_DT=20130101","CUST_TRR_END_DT=20230630")*0.01</f>
        <v>0.34805680000000006</v>
      </c>
      <c r="AS160" s="11">
        <f>_xll.BDP($H160,$AQ$1, "CUST_TRR_START_DT=20180101","CUST_TRR_END_DT=20230630")*0.01</f>
        <v>0.15406040000000001</v>
      </c>
      <c r="AT160" s="17" t="s">
        <v>3697</v>
      </c>
      <c r="AU160" s="17" t="s">
        <v>4747</v>
      </c>
      <c r="AV160" s="17" t="s">
        <v>4747</v>
      </c>
      <c r="AW160" s="195">
        <v>0.58287796861269869</v>
      </c>
      <c r="AX160" s="195">
        <v>0.58287796861269869</v>
      </c>
      <c r="AY160" s="195">
        <v>-1.0498827865079671E-16</v>
      </c>
      <c r="AZ160" s="195">
        <v>0.58287796861269858</v>
      </c>
      <c r="BA160" s="195">
        <v>4.9310231550931078</v>
      </c>
      <c r="BB160" s="195">
        <v>-8.8817841970012523E-16</v>
      </c>
      <c r="BC160" s="195">
        <v>4.931023155093107</v>
      </c>
      <c r="BD160" s="195">
        <v>34.561935775899997</v>
      </c>
      <c r="BE160" s="195">
        <v>7139.7694887374992</v>
      </c>
      <c r="BF160" s="17">
        <v>684.5</v>
      </c>
      <c r="BG160" s="17">
        <v>779.14300000000003</v>
      </c>
      <c r="BH160" s="17">
        <v>870.58299999999997</v>
      </c>
      <c r="BI160" s="17">
        <v>602.75099999999998</v>
      </c>
      <c r="BJ160" s="17">
        <v>771.17899999999997</v>
      </c>
      <c r="BK160" s="17">
        <v>901.64499999999998</v>
      </c>
      <c r="BL160" s="15">
        <v>9.5871442499614615E-2</v>
      </c>
      <c r="BM160" s="15">
        <v>0.10912719258360443</v>
      </c>
      <c r="BN160" s="15">
        <v>0.12193432874454636</v>
      </c>
      <c r="BO160" s="15">
        <v>8.4421633072440036E-2</v>
      </c>
      <c r="BP160" s="15">
        <v>0.10801175040965712</v>
      </c>
      <c r="BQ160" s="15">
        <v>0.12628488936824692</v>
      </c>
      <c r="BR160" s="15">
        <f>IF(IF(BN160&gt;BQ160,BN160,BQ160)=0,IF(BM160&gt;BP160,BM160,BP160),IF(BN160&gt;BQ160,BN160,BQ160))</f>
        <v>0.12628488936824692</v>
      </c>
      <c r="CI160" s="11">
        <f>IF(ISNUMBER(L160),L160,M160)</f>
        <v>0.36258419932417701</v>
      </c>
      <c r="CJ160" s="17">
        <f>IF(AND(M160&lt;0,AA160&gt;0),1,0)</f>
        <v>0</v>
      </c>
      <c r="CK160" s="17">
        <f>IF(AND(CJ160=0,CI160&lt;0.1,CI160&gt;0),1,0)</f>
        <v>0</v>
      </c>
      <c r="CL160" s="17">
        <f>IF(AND(CK160=0,CI160&lt;0.2,CI160&gt;0.1),1,0)</f>
        <v>0</v>
      </c>
      <c r="CM160" s="17">
        <f>IF(AND(CL160=0,CI160&lt;0.3,CI160&gt;0.2),1,0)</f>
        <v>0</v>
      </c>
      <c r="CN160" s="17">
        <f>IF(AND(CM160=0,CI160&lt;0.4,CI160&gt;0.3),1,0)</f>
        <v>1</v>
      </c>
      <c r="CO160" s="17">
        <f>IF(AND(CN160=0,CI160&lt;0.5,CI160&gt;0.4),1,0)</f>
        <v>0</v>
      </c>
      <c r="CP160" s="17">
        <f>IF(AND(CJ160=0,CK160=0,CL160=0,CM160=0,CN160=0,CO160=0),1,0)</f>
        <v>0</v>
      </c>
      <c r="CR160" s="17" t="str">
        <f>_xll.BDP($H160,CR$1)</f>
        <v>Regis Schultz</v>
      </c>
      <c r="CS160" s="17" t="str">
        <f>_xll.BDP($H160,CS$1)</f>
        <v>No</v>
      </c>
      <c r="CT160" s="196">
        <f>_xll.BDP($H160,CT$1)</f>
        <v>0</v>
      </c>
      <c r="CU160" s="13">
        <f>_xll.BDP($H160,CU$1)</f>
        <v>1.0833300352096558</v>
      </c>
      <c r="CV160" s="13">
        <f>_xll.BDP($H160,CV$1)</f>
        <v>2.9899118988967296E-2</v>
      </c>
      <c r="CW160" s="13">
        <f>_xll.BDP($H160,CW$1)</f>
        <v>4.0276241313757293</v>
      </c>
    </row>
    <row r="161" spans="1:101" s="17" customFormat="1" hidden="1" x14ac:dyDescent="0.3">
      <c r="A161" s="17" t="str">
        <f>B161&amp;C161</f>
        <v>4C</v>
      </c>
      <c r="B161" s="17">
        <v>4</v>
      </c>
      <c r="C161" s="17" t="s">
        <v>2998</v>
      </c>
      <c r="D161" s="17">
        <v>16</v>
      </c>
      <c r="E161" s="17">
        <v>1</v>
      </c>
      <c r="F161" s="19">
        <v>0.18</v>
      </c>
      <c r="G161" s="17" t="s">
        <v>2320</v>
      </c>
      <c r="H161" s="17" t="s">
        <v>299</v>
      </c>
      <c r="I161" s="17">
        <v>1147</v>
      </c>
      <c r="J161" s="17" t="str">
        <f>I161&amp;H161</f>
        <v>1147DKS US Equity</v>
      </c>
      <c r="K161" s="10" t="s">
        <v>979</v>
      </c>
      <c r="L161" s="11">
        <v>0.30012430324626194</v>
      </c>
      <c r="M161" s="11">
        <v>0.3274512749711318</v>
      </c>
      <c r="N161" s="11">
        <v>0.27824894909593173</v>
      </c>
      <c r="O161" s="11">
        <v>0.31069790226438243</v>
      </c>
      <c r="P161" s="12">
        <v>18.869536257837726</v>
      </c>
      <c r="Q161" s="12">
        <v>14.949129873879896</v>
      </c>
      <c r="R161" s="12">
        <v>42.054144258769952</v>
      </c>
      <c r="S161" s="13">
        <v>17.030599011571219</v>
      </c>
      <c r="T161" s="13">
        <v>19.632334475887273</v>
      </c>
      <c r="U161" s="11">
        <v>0.25871889337061366</v>
      </c>
      <c r="V161" s="14">
        <v>1.433328588253616</v>
      </c>
      <c r="W161" s="11">
        <v>0.28259678687288431</v>
      </c>
      <c r="X161" s="15">
        <v>1.7264127458302216E-2</v>
      </c>
      <c r="Y161" s="14">
        <v>8.5501529899964765</v>
      </c>
      <c r="Z161" s="14">
        <v>28.235453206859475</v>
      </c>
      <c r="AA161" s="14">
        <v>4559515000</v>
      </c>
      <c r="AB161" s="14">
        <v>4805372000</v>
      </c>
      <c r="AC161" s="14">
        <v>51915000</v>
      </c>
      <c r="AD161" s="16">
        <v>1513630000</v>
      </c>
      <c r="AE161" s="11">
        <v>3.4298342395433494E-2</v>
      </c>
      <c r="AF161" s="16">
        <v>9600.8125171200008</v>
      </c>
      <c r="AG161" s="16">
        <v>11956.929517120001</v>
      </c>
      <c r="AH161" s="195">
        <v>7.1435490313823333</v>
      </c>
      <c r="AI161" s="195">
        <v>9.1715204219369166</v>
      </c>
      <c r="AJ161" s="195">
        <v>11.394968371520324</v>
      </c>
      <c r="AK161" s="195">
        <v>9.7941645243546418</v>
      </c>
      <c r="AL161" s="195">
        <v>3.5764789779617252</v>
      </c>
      <c r="AM161" s="17" t="s">
        <v>533</v>
      </c>
      <c r="AN161" s="17" t="s">
        <v>534</v>
      </c>
      <c r="AO161" s="17" t="s">
        <v>980</v>
      </c>
      <c r="AP161" s="17" t="s">
        <v>574</v>
      </c>
      <c r="AQ161" s="11">
        <f>_xll.BDP($H161,$AQ$1, "CUST_TRR_START_DT=20030101","CUST_TRR_END_DT=20230630")*0.01</f>
        <v>0.1933155</v>
      </c>
      <c r="AR161" s="11">
        <f>_xll.BDP($H161,$AQ$1, "CUST_TRR_START_DT=20130101","CUST_TRR_END_DT=20230630")*0.01</f>
        <v>0.1328299</v>
      </c>
      <c r="AS161" s="11">
        <f>_xll.BDP($H161,$AQ$1, "CUST_TRR_START_DT=20180101","CUST_TRR_END_DT=20230630")*0.01</f>
        <v>0.3638303</v>
      </c>
      <c r="AT161" s="17" t="s">
        <v>3125</v>
      </c>
      <c r="AU161" s="17" t="s">
        <v>3125</v>
      </c>
      <c r="AV161" s="17" t="s">
        <v>3125</v>
      </c>
      <c r="AW161" s="195">
        <v>3.5423308537017353</v>
      </c>
      <c r="AX161" s="195">
        <v>3.5423308537017353</v>
      </c>
      <c r="AY161" s="195">
        <v>9.5678114584400102</v>
      </c>
      <c r="AZ161" s="195">
        <v>13.110142312141745</v>
      </c>
      <c r="BA161" s="195">
        <v>14.19713208565874</v>
      </c>
      <c r="BB161" s="195">
        <v>38.346356863928719</v>
      </c>
      <c r="BC161" s="195">
        <v>52.543488949587463</v>
      </c>
      <c r="BD161" s="195">
        <v>560.55390663999992</v>
      </c>
      <c r="BE161" s="195">
        <v>9600.8125171200008</v>
      </c>
      <c r="BF161" s="17">
        <v>1032.5</v>
      </c>
      <c r="BG161" s="17">
        <v>1037</v>
      </c>
      <c r="BH161" s="17">
        <v>1072.25</v>
      </c>
      <c r="BI161" s="17">
        <v>782.72800000000007</v>
      </c>
      <c r="BJ161" s="17">
        <v>898.12599999999998</v>
      </c>
      <c r="BK161" s="17">
        <v>885.08</v>
      </c>
      <c r="BL161" s="15">
        <v>0.10754298119652519</v>
      </c>
      <c r="BM161" s="15">
        <v>0.10801169152619529</v>
      </c>
      <c r="BN161" s="15">
        <v>0.11168325577527762</v>
      </c>
      <c r="BO161" s="15">
        <v>8.1527266427112624E-2</v>
      </c>
      <c r="BP161" s="15">
        <v>9.3546874121172283E-2</v>
      </c>
      <c r="BQ161" s="15">
        <v>9.2188030796533191E-2</v>
      </c>
      <c r="BR161" s="15">
        <f>IF(IF(BN161&gt;BQ161,BN161,BQ161)=0,IF(BM161&gt;BP161,BM161,BP161),IF(BN161&gt;BQ161,BN161,BQ161))</f>
        <v>0.11168325577527762</v>
      </c>
      <c r="CI161" s="11">
        <f>IF(ISNUMBER(L161),L161,M161)</f>
        <v>0.30012430324626194</v>
      </c>
      <c r="CJ161" s="17">
        <f>IF(AND(M161&lt;0,AA161&gt;0),1,0)</f>
        <v>0</v>
      </c>
      <c r="CK161" s="17">
        <f>IF(AND(CJ161=0,CI161&lt;0.1,CI161&gt;0),1,0)</f>
        <v>0</v>
      </c>
      <c r="CL161" s="17">
        <f>IF(AND(CK161=0,CI161&lt;0.2,CI161&gt;0.1),1,0)</f>
        <v>0</v>
      </c>
      <c r="CM161" s="17">
        <f>IF(AND(CL161=0,CI161&lt;0.3,CI161&gt;0.2),1,0)</f>
        <v>0</v>
      </c>
      <c r="CN161" s="17">
        <f>IF(AND(CM161=0,CI161&lt;0.4,CI161&gt;0.3),1,0)</f>
        <v>1</v>
      </c>
      <c r="CO161" s="17">
        <f>IF(AND(CN161=0,CI161&lt;0.5,CI161&gt;0.4),1,0)</f>
        <v>0</v>
      </c>
      <c r="CP161" s="17">
        <f>IF(AND(CJ161=0,CK161=0,CL161=0,CM161=0,CN161=0,CO161=0),1,0)</f>
        <v>0</v>
      </c>
      <c r="CR161" s="17" t="str">
        <f>_xll.BDP($H161,CR$1)</f>
        <v>Lauren R Hobart</v>
      </c>
      <c r="CS161" s="17" t="str">
        <f>_xll.BDP($H161,CS$1)</f>
        <v>No</v>
      </c>
      <c r="CT161" s="196">
        <f>_xll.BDP($H161,CT$1)</f>
        <v>0</v>
      </c>
      <c r="CU161" s="13">
        <f>_xll.BDP($H161,CU$1)</f>
        <v>2.6666700839996338</v>
      </c>
      <c r="CV161" s="13">
        <f>_xll.BDP($H161,CV$1)</f>
        <v>3.4497786306496887</v>
      </c>
      <c r="CW161" s="13">
        <f>_xll.BDP($H161,CW$1)</f>
        <v>-3.6204579940918857</v>
      </c>
    </row>
    <row r="162" spans="1:101" s="17" customFormat="1" hidden="1" x14ac:dyDescent="0.3">
      <c r="A162" s="17" t="str">
        <f>B162&amp;C162</f>
        <v>4C</v>
      </c>
      <c r="B162" s="17">
        <v>4</v>
      </c>
      <c r="C162" s="17" t="s">
        <v>2998</v>
      </c>
      <c r="D162" s="17">
        <v>3</v>
      </c>
      <c r="E162" s="17">
        <v>1</v>
      </c>
      <c r="F162" s="19">
        <v>0.21</v>
      </c>
      <c r="G162" s="17" t="s">
        <v>2721</v>
      </c>
      <c r="H162" s="17" t="s">
        <v>1161</v>
      </c>
      <c r="I162" s="17">
        <v>1156</v>
      </c>
      <c r="J162" s="17" t="str">
        <f>I162&amp;H162</f>
        <v>1156ALU AU Equity</v>
      </c>
      <c r="K162" s="10" t="s">
        <v>4791</v>
      </c>
      <c r="L162" s="11">
        <v>0.95568034915409539</v>
      </c>
      <c r="M162" s="11">
        <v>1.0194669592609635</v>
      </c>
      <c r="N162" s="11">
        <v>0.65107265828225402</v>
      </c>
      <c r="O162" s="11">
        <v>0.75620919608632486</v>
      </c>
      <c r="P162" s="12">
        <v>33.1420067619528</v>
      </c>
      <c r="Q162" s="12">
        <v>25.054473476238183</v>
      </c>
      <c r="R162" s="12">
        <v>22.91500814223966</v>
      </c>
      <c r="S162" s="13">
        <v>36.100460367985832</v>
      </c>
      <c r="T162" s="13">
        <v>36.469086848522139</v>
      </c>
      <c r="U162" s="11">
        <v>-0.47759591693065823</v>
      </c>
      <c r="V162" s="14">
        <v>-1.9783686392134807</v>
      </c>
      <c r="W162" s="11">
        <v>0.71205883247863644</v>
      </c>
      <c r="X162" s="15">
        <v>5.219680464778504E-2</v>
      </c>
      <c r="Y162" s="14">
        <v>13.863207423851417</v>
      </c>
      <c r="Z162" s="14">
        <v>11.624368880659297</v>
      </c>
      <c r="AA162" s="14">
        <v>84759000</v>
      </c>
      <c r="AB162" s="14">
        <v>114266000</v>
      </c>
      <c r="AC162" s="14">
        <v>9762000</v>
      </c>
      <c r="AD162" s="16">
        <v>55727000</v>
      </c>
      <c r="AE162" s="11">
        <v>0.17517540868878639</v>
      </c>
      <c r="AF162" s="16">
        <v>5963.0930776000005</v>
      </c>
      <c r="AG162" s="16">
        <v>3649.6766326666398</v>
      </c>
      <c r="AH162" s="195">
        <v>38.0103379852386</v>
      </c>
      <c r="AI162" s="195">
        <v>42.237227981652829</v>
      </c>
      <c r="AJ162" s="195">
        <v>1.3587192587020789</v>
      </c>
      <c r="AK162" s="195">
        <v>57.721621384513654</v>
      </c>
      <c r="AL162" s="195">
        <v>12.216574950950744</v>
      </c>
      <c r="AM162" s="17" t="s">
        <v>506</v>
      </c>
      <c r="AN162" s="17" t="s">
        <v>507</v>
      </c>
      <c r="AO162" s="17" t="s">
        <v>618</v>
      </c>
      <c r="AP162" s="17" t="s">
        <v>2136</v>
      </c>
      <c r="AQ162" s="11">
        <f>_xll.BDP($H162,$AQ$1, "CUST_TRR_START_DT=20030101","CUST_TRR_END_DT=20230630")*0.01</f>
        <v>0.21670909999999999</v>
      </c>
      <c r="AR162" s="11">
        <f>_xll.BDP($H162,$AQ$1, "CUST_TRR_START_DT=20130101","CUST_TRR_END_DT=20230630")*0.01</f>
        <v>0.41350610000000004</v>
      </c>
      <c r="AS162" s="11">
        <f>_xll.BDP($H162,$AQ$1, "CUST_TRR_START_DT=20180101","CUST_TRR_END_DT=20230630")*0.01</f>
        <v>0.22081309999999998</v>
      </c>
      <c r="AT162" s="17" t="s">
        <v>3132</v>
      </c>
      <c r="AU162" s="17" t="s">
        <v>3132</v>
      </c>
      <c r="AV162" s="17" t="s">
        <v>3132</v>
      </c>
      <c r="AW162" s="195">
        <v>1.2895066653732703</v>
      </c>
      <c r="AX162" s="195">
        <v>1.2895066653732703</v>
      </c>
      <c r="AY162" s="195">
        <v>1.7631545027651666E-16</v>
      </c>
      <c r="AZ162" s="195">
        <v>1.2895066653732705</v>
      </c>
      <c r="BA162" s="195">
        <v>103.93298969072164</v>
      </c>
      <c r="BB162" s="195">
        <v>1.4210854715202004E-14</v>
      </c>
      <c r="BC162" s="195">
        <v>103.93298969072166</v>
      </c>
      <c r="BD162" s="195">
        <v>68.957459999999998</v>
      </c>
      <c r="BE162" s="195">
        <v>3649.6766326666398</v>
      </c>
      <c r="BF162" s="17">
        <v>81.013999999999996</v>
      </c>
      <c r="BG162" s="17">
        <v>102.614</v>
      </c>
      <c r="BH162" s="17">
        <v>124</v>
      </c>
      <c r="BI162" s="17">
        <v>86.109000000000009</v>
      </c>
      <c r="BJ162" s="17">
        <v>101.71000000000001</v>
      </c>
      <c r="BK162" s="17">
        <v>117.899</v>
      </c>
      <c r="BL162" s="15">
        <v>2.2197583006362688E-2</v>
      </c>
      <c r="BM162" s="15">
        <v>2.8115915553051336E-2</v>
      </c>
      <c r="BN162" s="15">
        <v>3.3975612768027422E-2</v>
      </c>
      <c r="BO162" s="15">
        <v>2.3593597095500591E-2</v>
      </c>
      <c r="BP162" s="15">
        <v>2.7868222376097332E-2</v>
      </c>
      <c r="BQ162" s="15">
        <v>3.2303957820465037E-2</v>
      </c>
      <c r="BR162" s="15">
        <f>IF(IF(BN162&gt;BQ162,BN162,BQ162)=0,IF(BM162&gt;BP162,BM162,BP162),IF(BN162&gt;BQ162,BN162,BQ162))</f>
        <v>3.3975612768027422E-2</v>
      </c>
      <c r="CI162" s="11">
        <f>IF(ISNUMBER(L162),L162,M162)</f>
        <v>0.95568034915409539</v>
      </c>
      <c r="CJ162" s="17">
        <f>IF(AND(M162&lt;0,AA162&gt;0),1,0)</f>
        <v>0</v>
      </c>
      <c r="CK162" s="17">
        <f>IF(AND(CJ162=0,CI162&lt;0.1,CI162&gt;0),1,0)</f>
        <v>0</v>
      </c>
      <c r="CL162" s="17">
        <f>IF(AND(CK162=0,CI162&lt;0.2,CI162&gt;0.1),1,0)</f>
        <v>0</v>
      </c>
      <c r="CM162" s="17">
        <f>IF(AND(CL162=0,CI162&lt;0.3,CI162&gt;0.2),1,0)</f>
        <v>0</v>
      </c>
      <c r="CN162" s="17">
        <f>IF(AND(CM162=0,CI162&lt;0.4,CI162&gt;0.3),1,0)</f>
        <v>0</v>
      </c>
      <c r="CO162" s="17">
        <f>IF(AND(CN162=0,CI162&lt;0.5,CI162&gt;0.4),1,0)</f>
        <v>0</v>
      </c>
      <c r="CP162" s="17">
        <f>IF(AND(CJ162=0,CK162=0,CL162=0,CM162=0,CN162=0,CO162=0),1,0)</f>
        <v>1</v>
      </c>
      <c r="CR162" s="17" t="str">
        <f>_xll.BDP($H162,CR$1)</f>
        <v>Aram Mirkazemi</v>
      </c>
      <c r="CS162" s="17" t="str">
        <f>_xll.BDP($H162,CS$1)</f>
        <v>No</v>
      </c>
      <c r="CT162" s="196">
        <f>_xll.BDP($H162,CT$1)</f>
        <v>0</v>
      </c>
      <c r="CU162" s="13">
        <f>_xll.BDP($H162,CU$1)</f>
        <v>9.75</v>
      </c>
      <c r="CV162" s="13">
        <f>_xll.BDP($H162,CV$1)</f>
        <v>2.1698199304462777</v>
      </c>
      <c r="CW162" s="13">
        <f>_xll.BDP($H162,CW$1)</f>
        <v>0</v>
      </c>
    </row>
    <row r="163" spans="1:101" s="17" customFormat="1" hidden="1" x14ac:dyDescent="0.3">
      <c r="A163" s="17" t="str">
        <f>B163&amp;C163</f>
        <v>5A</v>
      </c>
      <c r="B163" s="17">
        <v>5</v>
      </c>
      <c r="C163" s="17" t="s">
        <v>2999</v>
      </c>
      <c r="D163" s="17">
        <v>3</v>
      </c>
      <c r="E163" s="17">
        <v>3</v>
      </c>
      <c r="F163" s="19">
        <v>0.13</v>
      </c>
      <c r="H163" s="17" t="s">
        <v>1388</v>
      </c>
      <c r="I163" s="17">
        <v>1165</v>
      </c>
      <c r="J163" s="17" t="str">
        <f>I163&amp;H163</f>
        <v>1165OR FP Equity</v>
      </c>
      <c r="K163" s="10" t="s">
        <v>1389</v>
      </c>
      <c r="L163" s="11">
        <v>0.36661610358740793</v>
      </c>
      <c r="M163" s="11">
        <v>0.42460860765521757</v>
      </c>
      <c r="N163" s="11">
        <v>0.22225044457479104</v>
      </c>
      <c r="O163" s="11">
        <v>0.2598405118457045</v>
      </c>
      <c r="P163" s="12">
        <v>21.701838060048988</v>
      </c>
      <c r="Q163" s="12">
        <v>16.365363171608529</v>
      </c>
      <c r="R163" s="12">
        <v>21.686304275610702</v>
      </c>
      <c r="S163" s="13">
        <v>24.61258810385425</v>
      </c>
      <c r="T163" s="13">
        <v>24.360046627601239</v>
      </c>
      <c r="U163" s="11">
        <v>0.12133830156066409</v>
      </c>
      <c r="V163" s="14">
        <v>0.50054489408296909</v>
      </c>
      <c r="W163" s="11">
        <v>0.54710915533606352</v>
      </c>
      <c r="X163" s="15">
        <v>1.3972055888223553E-2</v>
      </c>
      <c r="Y163" s="14">
        <v>9.4364655625927423</v>
      </c>
      <c r="Z163" s="14">
        <v>9.9005125011044637</v>
      </c>
      <c r="AA163" s="14">
        <v>18478900000</v>
      </c>
      <c r="AB163" s="14">
        <v>30196600000</v>
      </c>
      <c r="AC163" s="14">
        <v>163500000</v>
      </c>
      <c r="AD163" s="16">
        <v>7124500000</v>
      </c>
      <c r="AE163" s="11">
        <v>2.2948978875710575E-2</v>
      </c>
      <c r="AF163" s="16">
        <v>218095.33360159997</v>
      </c>
      <c r="AG163" s="16">
        <v>222923.93360159997</v>
      </c>
      <c r="AH163" s="195">
        <v>21.988078355716876</v>
      </c>
      <c r="AI163" s="195">
        <v>26.60221883335123</v>
      </c>
      <c r="AJ163" s="195">
        <v>2.6123107452236796</v>
      </c>
      <c r="AK163" s="195">
        <v>37.31696038876445</v>
      </c>
      <c r="AL163" s="195">
        <v>7.80103438043193</v>
      </c>
      <c r="AM163" s="17" t="s">
        <v>493</v>
      </c>
      <c r="AN163" s="17" t="s">
        <v>610</v>
      </c>
      <c r="AO163" s="17" t="s">
        <v>611</v>
      </c>
      <c r="AP163" s="17" t="s">
        <v>1339</v>
      </c>
      <c r="AQ163" s="11">
        <f>_xll.BDP($H163,$AQ$1, "CUST_TRR_START_DT=20030101","CUST_TRR_END_DT=20230630")*0.01</f>
        <v>0.109085</v>
      </c>
      <c r="AR163" s="11">
        <f>_xll.BDP($H163,$AQ$1, "CUST_TRR_START_DT=20130101","CUST_TRR_END_DT=20230630")*0.01</f>
        <v>0.1626408</v>
      </c>
      <c r="AS163" s="11">
        <f>_xll.BDP($H163,$AQ$1, "CUST_TRR_START_DT=20180101","CUST_TRR_END_DT=20230630")*0.01</f>
        <v>0.18311250000000001</v>
      </c>
      <c r="AT163" s="17" t="s">
        <v>3697</v>
      </c>
      <c r="AU163" s="17" t="s">
        <v>3021</v>
      </c>
      <c r="AV163" s="17" t="s">
        <v>3021</v>
      </c>
      <c r="AW163" s="195">
        <v>1.4740203906154035</v>
      </c>
      <c r="AX163" s="195">
        <v>1.4740203906154035</v>
      </c>
      <c r="AY163" s="195">
        <v>-4.7372547292368082E-2</v>
      </c>
      <c r="AZ163" s="195">
        <v>1.4266478433230354</v>
      </c>
      <c r="BA163" s="195">
        <v>54.702043746380028</v>
      </c>
      <c r="BB163" s="195">
        <v>-1.7580320943068344</v>
      </c>
      <c r="BC163" s="195">
        <v>52.944011652073193</v>
      </c>
      <c r="BD163" s="195">
        <v>3107.9193720000003</v>
      </c>
      <c r="BE163" s="195">
        <v>218095.33360159997</v>
      </c>
      <c r="BF163" s="17">
        <v>6478.1360000000004</v>
      </c>
      <c r="BG163" s="17">
        <v>7001.1819999999998</v>
      </c>
      <c r="BH163" s="17">
        <v>7599</v>
      </c>
      <c r="BI163" s="17">
        <v>6449.933</v>
      </c>
      <c r="BJ163" s="17">
        <v>7183.33</v>
      </c>
      <c r="BK163" s="17">
        <v>7767.7290000000003</v>
      </c>
      <c r="BL163" s="15">
        <v>2.9703230660742923E-2</v>
      </c>
      <c r="BM163" s="15">
        <v>3.2101475462052886E-2</v>
      </c>
      <c r="BN163" s="15">
        <v>3.4842561161263899E-2</v>
      </c>
      <c r="BO163" s="15">
        <v>2.9573915651869238E-2</v>
      </c>
      <c r="BP163" s="15">
        <v>3.2936651515533856E-2</v>
      </c>
      <c r="BQ163" s="15">
        <v>3.5616209075749868E-2</v>
      </c>
      <c r="BR163" s="15">
        <f>IF(IF(BN163&gt;BQ163,BN163,BQ163)=0,IF(BM163&gt;BP163,BM163,BP163),IF(BN163&gt;BQ163,BN163,BQ163))</f>
        <v>3.5616209075749868E-2</v>
      </c>
      <c r="CI163" s="11">
        <f>IF(ISNUMBER(L163),L163,M163)</f>
        <v>0.36661610358740793</v>
      </c>
      <c r="CJ163" s="17">
        <f>IF(AND(M163&lt;0,AA163&gt;0),1,0)</f>
        <v>0</v>
      </c>
      <c r="CK163" s="17">
        <f>IF(AND(CJ163=0,CI163&lt;0.1,CI163&gt;0),1,0)</f>
        <v>0</v>
      </c>
      <c r="CL163" s="17">
        <f>IF(AND(CK163=0,CI163&lt;0.2,CI163&gt;0.1),1,0)</f>
        <v>0</v>
      </c>
      <c r="CM163" s="17">
        <f>IF(AND(CL163=0,CI163&lt;0.3,CI163&gt;0.2),1,0)</f>
        <v>0</v>
      </c>
      <c r="CN163" s="17">
        <f>IF(AND(CM163=0,CI163&lt;0.4,CI163&gt;0.3),1,0)</f>
        <v>1</v>
      </c>
      <c r="CO163" s="17">
        <f>IF(AND(CN163=0,CI163&lt;0.5,CI163&gt;0.4),1,0)</f>
        <v>0</v>
      </c>
      <c r="CP163" s="17">
        <f>IF(AND(CJ163=0,CK163=0,CL163=0,CM163=0,CN163=0,CO163=0),1,0)</f>
        <v>0</v>
      </c>
      <c r="CR163" s="17" t="str">
        <f>_xll.BDP($H163,CR$1)</f>
        <v>Nicolas Hieronimus</v>
      </c>
      <c r="CS163" s="17" t="str">
        <f>_xll.BDP($H163,CS$1)</f>
        <v>No</v>
      </c>
      <c r="CT163" s="196">
        <f>_xll.BDP($H163,CT$1)</f>
        <v>0</v>
      </c>
      <c r="CU163" s="13">
        <f>_xll.BDP($H163,CU$1)</f>
        <v>2.4166700839996338</v>
      </c>
      <c r="CV163" s="13">
        <f>_xll.BDP($H163,CV$1)</f>
        <v>34.905889354795079</v>
      </c>
      <c r="CW163" s="13">
        <f>_xll.BDP($H163,CW$1)</f>
        <v>1.0561706790631743E-3</v>
      </c>
    </row>
    <row r="164" spans="1:101" s="17" customFormat="1" hidden="1" x14ac:dyDescent="0.3">
      <c r="A164" s="17" t="str">
        <f>B164&amp;C164</f>
        <v>5A</v>
      </c>
      <c r="B164" s="17">
        <v>5</v>
      </c>
      <c r="C164" s="17" t="s">
        <v>2999</v>
      </c>
      <c r="D164" s="17">
        <v>3</v>
      </c>
      <c r="E164" s="17">
        <v>3</v>
      </c>
      <c r="F164" s="19">
        <v>0.12</v>
      </c>
      <c r="H164" s="17" t="s">
        <v>1860</v>
      </c>
      <c r="I164" s="17">
        <v>1168</v>
      </c>
      <c r="J164" s="17" t="str">
        <f>I164&amp;H164</f>
        <v>1168IHG LN Equity</v>
      </c>
      <c r="K164" s="10" t="s">
        <v>1861</v>
      </c>
      <c r="L164" s="11">
        <v>-36.745385898152755</v>
      </c>
      <c r="M164" s="11">
        <v>-7.572916666666667</v>
      </c>
      <c r="N164" s="11">
        <v>1.2160124109342656</v>
      </c>
      <c r="O164" s="11">
        <v>3.0418410041841004</v>
      </c>
      <c r="P164" s="12">
        <v>60.299116247450712</v>
      </c>
      <c r="Q164" s="12">
        <v>46.194496234123747</v>
      </c>
      <c r="R164" s="12" t="e">
        <v>#N/A</v>
      </c>
      <c r="S164" s="13">
        <v>16.776193576227278</v>
      </c>
      <c r="T164" s="13">
        <v>20.426515930113052</v>
      </c>
      <c r="U164" s="11">
        <v>0.58344249410531834</v>
      </c>
      <c r="V164" s="14">
        <v>2.3368310598111228</v>
      </c>
      <c r="W164" s="11">
        <v>-0.43786127167630057</v>
      </c>
      <c r="X164" s="15" t="e">
        <v>#N/A</v>
      </c>
      <c r="Y164" s="14">
        <v>5.0749816745218075</v>
      </c>
      <c r="Z164" s="14">
        <v>3.9450386557507766</v>
      </c>
      <c r="AA164" s="14">
        <v>-96000000</v>
      </c>
      <c r="AB164" s="14">
        <v>239000000</v>
      </c>
      <c r="AC164" s="14">
        <v>29000000</v>
      </c>
      <c r="AD164" s="16">
        <v>786000000</v>
      </c>
      <c r="AE164" s="11">
        <v>3.689567430025445E-2</v>
      </c>
      <c r="AF164" s="16">
        <v>10349.595862300001</v>
      </c>
      <c r="AG164" s="16">
        <v>15055.631793596585</v>
      </c>
      <c r="AH164" s="195">
        <v>15.238493718215167</v>
      </c>
      <c r="AI164" s="195">
        <v>16.32931864815248</v>
      </c>
      <c r="AJ164" s="195">
        <v>5.3921200676908825</v>
      </c>
      <c r="AK164" s="195">
        <v>21.793592287983561</v>
      </c>
      <c r="AL164" s="195" t="s">
        <v>3021</v>
      </c>
      <c r="AM164" s="17" t="s">
        <v>533</v>
      </c>
      <c r="AN164" s="17" t="s">
        <v>703</v>
      </c>
      <c r="AO164" s="17" t="s">
        <v>704</v>
      </c>
      <c r="AP164" s="17" t="s">
        <v>1552</v>
      </c>
      <c r="AQ164" s="11" t="e">
        <f>_xll.BDP($H164,$AQ$1, "CUST_TRR_START_DT=20030101","CUST_TRR_END_DT=20230630")*0.01</f>
        <v>#VALUE!</v>
      </c>
      <c r="AR164" s="11">
        <f>_xll.BDP($H164,$AQ$1, "CUST_TRR_START_DT=20130101","CUST_TRR_END_DT=20230630")*0.01</f>
        <v>0.1385699</v>
      </c>
      <c r="AS164" s="11">
        <f>_xll.BDP($H164,$AQ$1, "CUST_TRR_START_DT=20180101","CUST_TRR_END_DT=20230630")*0.01</f>
        <v>3.9113040000000002E-2</v>
      </c>
      <c r="AT164" s="17" t="s">
        <v>3728</v>
      </c>
      <c r="AU164" s="17" t="s">
        <v>3021</v>
      </c>
      <c r="AV164" s="17" t="s">
        <v>3728</v>
      </c>
      <c r="AW164" s="195">
        <v>1.8351256962079434</v>
      </c>
      <c r="AX164" s="195">
        <v>1.8351256962079434</v>
      </c>
      <c r="AY164" s="195">
        <v>0</v>
      </c>
      <c r="AZ164" s="195">
        <v>1.8351256962079434</v>
      </c>
      <c r="BA164" s="195">
        <v>62.482290731317967</v>
      </c>
      <c r="BB164" s="195">
        <v>0</v>
      </c>
      <c r="BC164" s="195">
        <v>62.482290731317967</v>
      </c>
      <c r="BD164" s="195">
        <v>250.50399999999999</v>
      </c>
      <c r="BE164" s="195">
        <v>10349.595862300001</v>
      </c>
      <c r="BF164" s="17">
        <v>623.85</v>
      </c>
      <c r="BG164" s="17">
        <v>671.05000000000007</v>
      </c>
      <c r="BH164" s="17">
        <v>729.25</v>
      </c>
      <c r="BI164" s="17">
        <v>613.28399999999999</v>
      </c>
      <c r="BJ164" s="17">
        <v>667.44</v>
      </c>
      <c r="BK164" s="17">
        <v>716.17</v>
      </c>
      <c r="BL164" s="15">
        <v>6.0277715990096764E-2</v>
      </c>
      <c r="BM164" s="15">
        <v>6.4838280540441509E-2</v>
      </c>
      <c r="BN164" s="15">
        <v>7.046168852412929E-2</v>
      </c>
      <c r="BO164" s="15">
        <v>5.9256806561305601E-2</v>
      </c>
      <c r="BP164" s="15">
        <v>6.4489474650044371E-2</v>
      </c>
      <c r="BQ164" s="15">
        <v>6.9197871059754099E-2</v>
      </c>
      <c r="BR164" s="15">
        <f>IF(IF(BN164&gt;BQ164,BN164,BQ164)=0,IF(BM164&gt;BP164,BM164,BP164),IF(BN164&gt;BQ164,BN164,BQ164))</f>
        <v>7.046168852412929E-2</v>
      </c>
      <c r="CI164" s="11">
        <f>IF(ISNUMBER(L164),L164,M164)</f>
        <v>-36.745385898152755</v>
      </c>
      <c r="CJ164" s="17">
        <f>IF(AND(M164&lt;0,AA164&gt;0),1,0)</f>
        <v>0</v>
      </c>
      <c r="CK164" s="17">
        <f>IF(AND(CJ164=0,CI164&lt;0.1,CI164&gt;0),1,0)</f>
        <v>0</v>
      </c>
      <c r="CL164" s="17">
        <f>IF(AND(CK164=0,CI164&lt;0.2,CI164&gt;0.1),1,0)</f>
        <v>0</v>
      </c>
      <c r="CM164" s="17">
        <f>IF(AND(CL164=0,CI164&lt;0.3,CI164&gt;0.2),1,0)</f>
        <v>0</v>
      </c>
      <c r="CN164" s="17">
        <f>IF(AND(CM164=0,CI164&lt;0.4,CI164&gt;0.3),1,0)</f>
        <v>0</v>
      </c>
      <c r="CO164" s="17">
        <f>IF(AND(CN164=0,CI164&lt;0.5,CI164&gt;0.4),1,0)</f>
        <v>0</v>
      </c>
      <c r="CP164" s="17">
        <f>IF(AND(CJ164=0,CK164=0,CL164=0,CM164=0,CN164=0,CO164=0),1,0)</f>
        <v>1</v>
      </c>
      <c r="CR164" s="17" t="str">
        <f>_xll.BDP($H164,CR$1)</f>
        <v>Elie W Maalouf</v>
      </c>
      <c r="CS164" s="17" t="str">
        <f>_xll.BDP($H164,CS$1)</f>
        <v>No</v>
      </c>
      <c r="CT164" s="196">
        <f>_xll.BDP($H164,CT$1)</f>
        <v>0</v>
      </c>
      <c r="CU164" s="13">
        <f>_xll.BDP($H164,CU$1)</f>
        <v>0.33333298563957214</v>
      </c>
      <c r="CV164" s="13">
        <f>_xll.BDP($H164,CV$1)</f>
        <v>0.24519489536929495</v>
      </c>
      <c r="CW164" s="13">
        <f>_xll.BDP($H164,CW$1)</f>
        <v>-9.095622016839771</v>
      </c>
    </row>
    <row r="165" spans="1:101" s="17" customFormat="1" hidden="1" x14ac:dyDescent="0.3">
      <c r="A165" s="17" t="str">
        <f>B165&amp;C165</f>
        <v>5A</v>
      </c>
      <c r="B165" s="17">
        <v>5</v>
      </c>
      <c r="C165" s="17" t="s">
        <v>2999</v>
      </c>
      <c r="D165" s="17">
        <v>4</v>
      </c>
      <c r="E165" s="17">
        <v>2</v>
      </c>
      <c r="F165" s="19">
        <v>0.2</v>
      </c>
      <c r="G165" s="17" t="s">
        <v>2750</v>
      </c>
      <c r="H165" s="17" t="s">
        <v>2029</v>
      </c>
      <c r="I165" s="17">
        <v>1169</v>
      </c>
      <c r="J165" s="17" t="str">
        <f>I165&amp;H165</f>
        <v>1169CHEMM DC Equity</v>
      </c>
      <c r="K165" s="10" t="s">
        <v>4792</v>
      </c>
      <c r="L165" s="11">
        <v>0.9342051815961433</v>
      </c>
      <c r="M165" s="11">
        <v>1.0313418086043527</v>
      </c>
      <c r="N165" s="11">
        <v>0.9342051815961433</v>
      </c>
      <c r="O165" s="11">
        <v>1.0313418086043527</v>
      </c>
      <c r="P165" s="12">
        <v>45.726950442521755</v>
      </c>
      <c r="Q165" s="12">
        <v>35.465779886760004</v>
      </c>
      <c r="R165" s="12">
        <v>40.138748010383637</v>
      </c>
      <c r="S165" s="13">
        <v>47.828817701679874</v>
      </c>
      <c r="T165" s="13">
        <v>56.758932245621487</v>
      </c>
      <c r="U165" s="11">
        <v>-0.47024663513562803</v>
      </c>
      <c r="V165" s="14">
        <v>-1.2329538435790253</v>
      </c>
      <c r="W165" s="11">
        <v>0.81012377351149589</v>
      </c>
      <c r="X165" s="15">
        <v>0.15195530726256984</v>
      </c>
      <c r="Y165" s="14">
        <v>32.905619206539441</v>
      </c>
      <c r="Z165" s="14">
        <v>54.410530967720085</v>
      </c>
      <c r="AA165" s="14">
        <v>223631000</v>
      </c>
      <c r="AB165" s="14">
        <v>223631000</v>
      </c>
      <c r="AC165" s="14">
        <v>0</v>
      </c>
      <c r="AD165" s="16">
        <v>154146000</v>
      </c>
      <c r="AE165" s="11">
        <v>0</v>
      </c>
      <c r="AF165" s="16">
        <v>6710.3959024000005</v>
      </c>
      <c r="AG165" s="16">
        <v>6400.9849024000005</v>
      </c>
      <c r="AH165" s="195">
        <v>25.498884206668532</v>
      </c>
      <c r="AI165" s="195">
        <v>27.753143003815474</v>
      </c>
      <c r="AJ165" s="195">
        <v>1.9814776926618027</v>
      </c>
      <c r="AK165" s="195">
        <v>37.550544346891805</v>
      </c>
      <c r="AL165" s="195">
        <v>12.58886918594839</v>
      </c>
      <c r="AM165" s="17" t="s">
        <v>498</v>
      </c>
      <c r="AN165" s="17" t="s">
        <v>590</v>
      </c>
      <c r="AO165" s="17" t="s">
        <v>1639</v>
      </c>
      <c r="AP165" s="17" t="s">
        <v>2141</v>
      </c>
      <c r="AQ165" s="11" t="e">
        <f>_xll.BDP($H165,$AQ$1, "CUST_TRR_START_DT=20030101","CUST_TRR_END_DT=20230630")*0.01</f>
        <v>#VALUE!</v>
      </c>
      <c r="AR165" s="11">
        <f>_xll.BDP($H165,$AQ$1, "CUST_TRR_START_DT=20130101","CUST_TRR_END_DT=20230630")*0.01</f>
        <v>0.62717900000000004</v>
      </c>
      <c r="AS165" s="11">
        <f>_xll.BDP($H165,$AQ$1, "CUST_TRR_START_DT=20180101","CUST_TRR_END_DT=20230630")*0.01</f>
        <v>0.72366039999999998</v>
      </c>
      <c r="AT165" s="17" t="s">
        <v>3729</v>
      </c>
      <c r="AU165" s="17" t="s">
        <v>3021</v>
      </c>
      <c r="AV165" s="17" t="s">
        <v>3729</v>
      </c>
      <c r="AW165" s="195">
        <v>1.5560165975103732</v>
      </c>
      <c r="AX165" s="195">
        <v>1.5560165975103732</v>
      </c>
      <c r="AY165" s="195">
        <v>0</v>
      </c>
      <c r="AZ165" s="195">
        <v>1.5560165975103732</v>
      </c>
      <c r="BA165" s="195">
        <v>0</v>
      </c>
      <c r="BB165" s="195">
        <v>0</v>
      </c>
      <c r="BC165" s="195">
        <v>0</v>
      </c>
      <c r="BD165" s="195">
        <v>0</v>
      </c>
      <c r="BE165" s="195">
        <v>6400.9849024000005</v>
      </c>
      <c r="BF165" s="17">
        <v>146.5</v>
      </c>
      <c r="BG165" s="17">
        <v>187</v>
      </c>
      <c r="BH165" s="17">
        <v>229.5</v>
      </c>
      <c r="BI165" s="17">
        <v>134.5</v>
      </c>
      <c r="BJ165" s="17">
        <v>153</v>
      </c>
      <c r="BK165" s="17">
        <v>182</v>
      </c>
      <c r="BL165" s="15">
        <v>2.2887102880850562E-2</v>
      </c>
      <c r="BM165" s="15">
        <v>2.9214254189208567E-2</v>
      </c>
      <c r="BN165" s="15">
        <v>3.5853857414028696E-2</v>
      </c>
      <c r="BO165" s="15">
        <v>2.1012391382077819E-2</v>
      </c>
      <c r="BP165" s="15">
        <v>2.3902571609352462E-2</v>
      </c>
      <c r="BQ165" s="15">
        <v>2.8433124398053258E-2</v>
      </c>
      <c r="BR165" s="15">
        <f>IF(IF(BN165&gt;BQ165,BN165,BQ165)=0,IF(BM165&gt;BP165,BM165,BP165),IF(BN165&gt;BQ165,BN165,BQ165))</f>
        <v>3.5853857414028696E-2</v>
      </c>
      <c r="CI165" s="11">
        <f>IF(ISNUMBER(L165),L165,M165)</f>
        <v>0.9342051815961433</v>
      </c>
      <c r="CJ165" s="17">
        <f>IF(AND(M165&lt;0,AA165&gt;0),1,0)</f>
        <v>0</v>
      </c>
      <c r="CK165" s="17">
        <f>IF(AND(CJ165=0,CI165&lt;0.1,CI165&gt;0),1,0)</f>
        <v>0</v>
      </c>
      <c r="CL165" s="17">
        <f>IF(AND(CK165=0,CI165&lt;0.2,CI165&gt;0.1),1,0)</f>
        <v>0</v>
      </c>
      <c r="CM165" s="17">
        <f>IF(AND(CL165=0,CI165&lt;0.3,CI165&gt;0.2),1,0)</f>
        <v>0</v>
      </c>
      <c r="CN165" s="17">
        <f>IF(AND(CM165=0,CI165&lt;0.4,CI165&gt;0.3),1,0)</f>
        <v>0</v>
      </c>
      <c r="CO165" s="17">
        <f>IF(AND(CN165=0,CI165&lt;0.5,CI165&gt;0.4),1,0)</f>
        <v>0</v>
      </c>
      <c r="CP165" s="17">
        <f>IF(AND(CJ165=0,CK165=0,CL165=0,CM165=0,CN165=0,CO165=0),1,0)</f>
        <v>1</v>
      </c>
      <c r="CR165" s="17" t="str">
        <f>_xll.BDP($H165,CR$1)</f>
        <v>#N/A Field Not Applicable</v>
      </c>
      <c r="CS165" s="17" t="str">
        <f>_xll.BDP($H165,CS$1)</f>
        <v>#N/A N/A</v>
      </c>
      <c r="CT165" s="196" t="str">
        <f>_xll.BDP($H165,CT$1)</f>
        <v>#N/A N/A</v>
      </c>
      <c r="CU165" s="13" t="str">
        <f>_xll.BDP($H165,CU$1)</f>
        <v>#N/A N/A</v>
      </c>
      <c r="CV165" s="13">
        <f>_xll.BDP($H165,CV$1)</f>
        <v>3.62890806367828</v>
      </c>
      <c r="CW165" s="13">
        <f>_xll.BDP($H165,CW$1)</f>
        <v>0</v>
      </c>
    </row>
    <row r="166" spans="1:101" s="17" customFormat="1" hidden="1" x14ac:dyDescent="0.3">
      <c r="A166" s="17" t="str">
        <f>B166&amp;C166</f>
        <v>5A</v>
      </c>
      <c r="B166" s="17">
        <v>5</v>
      </c>
      <c r="C166" s="17" t="s">
        <v>2999</v>
      </c>
      <c r="D166" s="17">
        <v>4</v>
      </c>
      <c r="E166" s="17">
        <v>2</v>
      </c>
      <c r="F166" s="19">
        <v>0.15</v>
      </c>
      <c r="G166" s="17" t="s">
        <v>2684</v>
      </c>
      <c r="H166" s="17" t="s">
        <v>1445</v>
      </c>
      <c r="I166" s="17">
        <v>1172</v>
      </c>
      <c r="J166" s="17" t="str">
        <f>I166&amp;H166</f>
        <v>1172SAF FP Equity</v>
      </c>
      <c r="K166" s="10" t="s">
        <v>1446</v>
      </c>
      <c r="L166" s="11">
        <v>0.22040976343707594</v>
      </c>
      <c r="M166" s="11">
        <v>0.38949152542372883</v>
      </c>
      <c r="N166" s="11">
        <v>0.13976378602406597</v>
      </c>
      <c r="O166" s="11">
        <v>0.21094180282724437</v>
      </c>
      <c r="P166" s="12">
        <v>13.640865996886939</v>
      </c>
      <c r="Q166" s="12">
        <v>9.9469786857950417</v>
      </c>
      <c r="R166" s="12">
        <v>31.115479115479118</v>
      </c>
      <c r="S166" s="13">
        <v>17.479445456659512</v>
      </c>
      <c r="T166" s="13">
        <v>18.803462582594889</v>
      </c>
      <c r="U166" s="11">
        <v>-2.0082638904919091E-3</v>
      </c>
      <c r="V166" s="14">
        <v>-2.3169107856191744E-2</v>
      </c>
      <c r="W166" s="11">
        <v>0.23250176122000746</v>
      </c>
      <c r="X166" s="15">
        <v>1.7176997759522031E-2</v>
      </c>
      <c r="Y166" s="14">
        <v>7.7540884215369186</v>
      </c>
      <c r="Z166" s="14">
        <v>10.492002940237644</v>
      </c>
      <c r="AA166" s="14">
        <v>5900000000</v>
      </c>
      <c r="AB166" s="14">
        <v>10894000000</v>
      </c>
      <c r="AC166" s="14" t="e">
        <v>#N/A</v>
      </c>
      <c r="AD166" s="16">
        <v>3536000000</v>
      </c>
      <c r="AE166" s="11">
        <v>0</v>
      </c>
      <c r="AF166" s="16">
        <v>64670.155485759999</v>
      </c>
      <c r="AG166" s="16">
        <v>65060.155485760006</v>
      </c>
      <c r="AH166" s="195">
        <v>16.012836693517109</v>
      </c>
      <c r="AI166" s="195">
        <v>23.936775381074323</v>
      </c>
      <c r="AJ166" s="195">
        <v>4.5752383171693234</v>
      </c>
      <c r="AK166" s="195">
        <v>20.222063346568646</v>
      </c>
      <c r="AL166" s="195">
        <v>5.8834456940746609</v>
      </c>
      <c r="AM166" s="17" t="s">
        <v>498</v>
      </c>
      <c r="AN166" s="17" t="s">
        <v>828</v>
      </c>
      <c r="AO166" s="17" t="s">
        <v>939</v>
      </c>
      <c r="AP166" s="17" t="s">
        <v>1339</v>
      </c>
      <c r="AQ166" s="11">
        <f>_xll.BDP($H166,$AQ$1, "CUST_TRR_START_DT=20030101","CUST_TRR_END_DT=20230630")*0.01</f>
        <v>0.15259800000000001</v>
      </c>
      <c r="AR166" s="11">
        <f>_xll.BDP($H166,$AQ$1, "CUST_TRR_START_DT=20130101","CUST_TRR_END_DT=20230630")*0.01</f>
        <v>0.16827670000000003</v>
      </c>
      <c r="AS166" s="11">
        <f>_xll.BDP($H166,$AQ$1, "CUST_TRR_START_DT=20180101","CUST_TRR_END_DT=20230630")*0.01</f>
        <v>0.10763719999999999</v>
      </c>
      <c r="AT166" s="17" t="s">
        <v>3730</v>
      </c>
      <c r="AU166" s="17" t="s">
        <v>3021</v>
      </c>
      <c r="AV166" s="17" t="s">
        <v>3730</v>
      </c>
      <c r="AW166" s="195">
        <v>0.89238499725136033</v>
      </c>
      <c r="AX166" s="195">
        <v>0.89238499725136033</v>
      </c>
      <c r="AY166" s="195">
        <v>0</v>
      </c>
      <c r="AZ166" s="195">
        <v>0.89238499725136033</v>
      </c>
      <c r="BA166" s="195" t="s">
        <v>3021</v>
      </c>
      <c r="BB166" s="195">
        <v>0</v>
      </c>
      <c r="BC166" s="195" t="s">
        <v>3021</v>
      </c>
      <c r="BD166" s="195">
        <v>852</v>
      </c>
      <c r="BE166" s="195">
        <v>64670.155485759999</v>
      </c>
      <c r="BF166" s="17">
        <v>2231.4120000000003</v>
      </c>
      <c r="BG166" s="17">
        <v>2837.2220000000002</v>
      </c>
      <c r="BH166" s="17">
        <v>3428.471</v>
      </c>
      <c r="BI166" s="17">
        <v>2666.578</v>
      </c>
      <c r="BJ166" s="17">
        <v>2660.3440000000001</v>
      </c>
      <c r="BK166" s="17">
        <v>3189.4050000000002</v>
      </c>
      <c r="BL166" s="15">
        <v>3.4504509587754813E-2</v>
      </c>
      <c r="BM166" s="15">
        <v>4.3872200069547389E-2</v>
      </c>
      <c r="BN166" s="15">
        <v>5.3014732595701428E-2</v>
      </c>
      <c r="BO166" s="15">
        <v>4.1233517686333154E-2</v>
      </c>
      <c r="BP166" s="15">
        <v>4.1137120825166296E-2</v>
      </c>
      <c r="BQ166" s="15">
        <v>4.9318035128310296E-2</v>
      </c>
      <c r="BR166" s="15">
        <f>IF(IF(BN166&gt;BQ166,BN166,BQ166)=0,IF(BM166&gt;BP166,BM166,BP166),IF(BN166&gt;BQ166,BN166,BQ166))</f>
        <v>5.3014732595701428E-2</v>
      </c>
      <c r="CI166" s="11">
        <f>IF(ISNUMBER(L166),L166,M166)</f>
        <v>0.22040976343707594</v>
      </c>
      <c r="CJ166" s="17">
        <f>IF(AND(M166&lt;0,AA166&gt;0),1,0)</f>
        <v>0</v>
      </c>
      <c r="CK166" s="17">
        <f>IF(AND(CJ166=0,CI166&lt;0.1,CI166&gt;0),1,0)</f>
        <v>0</v>
      </c>
      <c r="CL166" s="17">
        <f>IF(AND(CK166=0,CI166&lt;0.2,CI166&gt;0.1),1,0)</f>
        <v>0</v>
      </c>
      <c r="CM166" s="17">
        <f>IF(AND(CL166=0,CI166&lt;0.3,CI166&gt;0.2),1,0)</f>
        <v>1</v>
      </c>
      <c r="CN166" s="17">
        <f>IF(AND(CM166=0,CI166&lt;0.4,CI166&gt;0.3),1,0)</f>
        <v>0</v>
      </c>
      <c r="CO166" s="17">
        <f>IF(AND(CN166=0,CI166&lt;0.5,CI166&gt;0.4),1,0)</f>
        <v>0</v>
      </c>
      <c r="CP166" s="17">
        <f>IF(AND(CJ166=0,CK166=0,CL166=0,CM166=0,CN166=0,CO166=0),1,0)</f>
        <v>0</v>
      </c>
      <c r="CR166" s="17" t="str">
        <f>_xll.BDP($H166,CR$1)</f>
        <v>Olivier Andries</v>
      </c>
      <c r="CS166" s="17" t="str">
        <f>_xll.BDP($H166,CS$1)</f>
        <v>No</v>
      </c>
      <c r="CT166" s="196">
        <f>_xll.BDP($H166,CT$1)</f>
        <v>0</v>
      </c>
      <c r="CU166" s="13">
        <f>_xll.BDP($H166,CU$1)</f>
        <v>2.75</v>
      </c>
      <c r="CV166" s="13">
        <f>_xll.BDP($H166,CV$1)</f>
        <v>5.7361492578883379E-2</v>
      </c>
      <c r="CW166" s="13">
        <f>_xll.BDP($H166,CW$1)</f>
        <v>0</v>
      </c>
    </row>
    <row r="167" spans="1:101" s="17" customFormat="1" hidden="1" x14ac:dyDescent="0.3">
      <c r="A167" s="17" t="str">
        <f>B167&amp;C167</f>
        <v>5A</v>
      </c>
      <c r="B167" s="17">
        <v>5</v>
      </c>
      <c r="C167" s="17" t="s">
        <v>2999</v>
      </c>
      <c r="D167" s="17">
        <v>10</v>
      </c>
      <c r="E167" s="17">
        <v>1</v>
      </c>
      <c r="F167" s="19">
        <v>0.2</v>
      </c>
      <c r="G167" s="17" t="s">
        <v>2506</v>
      </c>
      <c r="H167" s="17" t="s">
        <v>414</v>
      </c>
      <c r="I167" s="17">
        <v>1224</v>
      </c>
      <c r="J167" s="17" t="str">
        <f>I167&amp;H167</f>
        <v>1224PANW US Equity</v>
      </c>
      <c r="K167" s="10" t="s">
        <v>1107</v>
      </c>
      <c r="L167" s="11">
        <v>3.582049622173341E-2</v>
      </c>
      <c r="M167" s="11">
        <v>-9.4739506627393222E-2</v>
      </c>
      <c r="N167" s="11">
        <v>-0.19997827090928705</v>
      </c>
      <c r="O167" s="11">
        <v>-0.29017479560191711</v>
      </c>
      <c r="P167" s="12">
        <v>9.4478392915950096</v>
      </c>
      <c r="Q167" s="12">
        <v>7.3357141736082045</v>
      </c>
      <c r="R167" s="12">
        <v>44.904003267973856</v>
      </c>
      <c r="S167" s="13">
        <v>4.556259652984803</v>
      </c>
      <c r="T167" s="13">
        <v>10.067172515850102</v>
      </c>
      <c r="U167" s="11">
        <v>-0.27364073853278387</v>
      </c>
      <c r="V167" s="14">
        <v>-4.730694548170276</v>
      </c>
      <c r="W167" s="11">
        <v>0.12057016364275813</v>
      </c>
      <c r="X167" s="15">
        <v>1.1978684987008412E-2</v>
      </c>
      <c r="Y167" s="14">
        <v>24.900152312590063</v>
      </c>
      <c r="Z167" s="14" t="e">
        <v>#N/A</v>
      </c>
      <c r="AA167" s="14">
        <v>-4345600000</v>
      </c>
      <c r="AB167" s="14">
        <v>-1418800000</v>
      </c>
      <c r="AC167" s="14">
        <v>1145100000</v>
      </c>
      <c r="AD167" s="16">
        <v>2777500000</v>
      </c>
      <c r="AE167" s="11">
        <v>0.41227722772277225</v>
      </c>
      <c r="AF167" s="16">
        <v>74124.423880799994</v>
      </c>
      <c r="AG167" s="16">
        <v>70957.223880799997</v>
      </c>
      <c r="AH167" s="195">
        <v>102.25857310966998</v>
      </c>
      <c r="AI167" s="195">
        <v>172.35177041729415</v>
      </c>
      <c r="AJ167" s="195">
        <v>3.6266814618065113</v>
      </c>
      <c r="AK167" s="195">
        <v>183.50810426518234</v>
      </c>
      <c r="AL167" s="195">
        <v>42.355101269242205</v>
      </c>
      <c r="AM167" s="17" t="s">
        <v>543</v>
      </c>
      <c r="AN167" s="17" t="s">
        <v>570</v>
      </c>
      <c r="AO167" s="17" t="s">
        <v>1108</v>
      </c>
      <c r="AP167" s="17" t="s">
        <v>574</v>
      </c>
      <c r="AQ167" s="11" t="e">
        <f>_xll.BDP($H167,$AQ$1, "CUST_TRR_START_DT=20030101","CUST_TRR_END_DT=20230630")*0.01</f>
        <v>#VALUE!</v>
      </c>
      <c r="AR167" s="11">
        <f>_xll.BDP($H167,$AQ$1, "CUST_TRR_START_DT=20130101","CUST_TRR_END_DT=20230630")*0.01</f>
        <v>0.28857840000000001</v>
      </c>
      <c r="AS167" s="11">
        <f>_xll.BDP($H167,$AQ$1, "CUST_TRR_START_DT=20180101","CUST_TRR_END_DT=20230630")*0.01</f>
        <v>0.35398820000000003</v>
      </c>
      <c r="AT167" s="17" t="s">
        <v>3176</v>
      </c>
      <c r="AU167" s="17" t="s">
        <v>3176</v>
      </c>
      <c r="AV167" s="17" t="s">
        <v>3176</v>
      </c>
      <c r="AW167" s="195" t="s">
        <v>3021</v>
      </c>
      <c r="AX167" s="195">
        <v>0</v>
      </c>
      <c r="AY167" s="195">
        <v>-1.2452036072270654E-2</v>
      </c>
      <c r="AZ167" s="195">
        <v>-1.2452036072270654E-2</v>
      </c>
      <c r="BA167" s="195">
        <v>0</v>
      </c>
      <c r="BB167" s="195">
        <v>-2.0351599794499595</v>
      </c>
      <c r="BC167" s="195">
        <v>-2.0351599794499595</v>
      </c>
      <c r="BD167" s="195">
        <v>-9.2300000000000182</v>
      </c>
      <c r="BE167" s="195">
        <v>70957.223880799997</v>
      </c>
      <c r="BF167" s="17">
        <v>1818.1110000000001</v>
      </c>
      <c r="BG167" s="17">
        <v>2194.194</v>
      </c>
      <c r="BH167" s="17">
        <v>2747.5</v>
      </c>
      <c r="BI167" s="17">
        <v>3083.1460000000002</v>
      </c>
      <c r="BJ167" s="17">
        <v>3631.1</v>
      </c>
      <c r="BK167" s="17">
        <v>4313.1540000000005</v>
      </c>
      <c r="BL167" s="15">
        <v>2.5622634321971476E-2</v>
      </c>
      <c r="BM167" s="15">
        <v>3.0922771213343893E-2</v>
      </c>
      <c r="BN167" s="15">
        <v>3.872051145371027E-2</v>
      </c>
      <c r="BO167" s="15">
        <v>4.3450769793070429E-2</v>
      </c>
      <c r="BP167" s="15">
        <v>5.1173084309214689E-2</v>
      </c>
      <c r="BQ167" s="15">
        <v>6.07852698302516E-2</v>
      </c>
      <c r="BR167" s="15">
        <f>IF(IF(BN167&gt;BQ167,BN167,BQ167)=0,IF(BM167&gt;BP167,BM167,BP167),IF(BN167&gt;BQ167,BN167,BQ167))</f>
        <v>6.07852698302516E-2</v>
      </c>
      <c r="CI167" s="11">
        <f>IF(ISNUMBER(L167),L167,M167)</f>
        <v>3.582049622173341E-2</v>
      </c>
      <c r="CJ167" s="17">
        <f>IF(AND(M167&lt;0,AA167&gt;0),1,0)</f>
        <v>0</v>
      </c>
      <c r="CK167" s="17">
        <f>IF(AND(CJ167=0,CI167&lt;0.1,CI167&gt;0),1,0)</f>
        <v>1</v>
      </c>
      <c r="CL167" s="17">
        <f>IF(AND(CK167=0,CI167&lt;0.2,CI167&gt;0.1),1,0)</f>
        <v>0</v>
      </c>
      <c r="CM167" s="17">
        <f>IF(AND(CL167=0,CI167&lt;0.3,CI167&gt;0.2),1,0)</f>
        <v>0</v>
      </c>
      <c r="CN167" s="17">
        <f>IF(AND(CM167=0,CI167&lt;0.4,CI167&gt;0.3),1,0)</f>
        <v>0</v>
      </c>
      <c r="CO167" s="17">
        <f>IF(AND(CN167=0,CI167&lt;0.5,CI167&gt;0.4),1,0)</f>
        <v>0</v>
      </c>
      <c r="CP167" s="17">
        <f>IF(AND(CJ167=0,CK167=0,CL167=0,CM167=0,CN167=0,CO167=0),1,0)</f>
        <v>0</v>
      </c>
      <c r="CR167" s="17" t="str">
        <f>_xll.BDP($H167,CR$1)</f>
        <v>Nikesh Arora</v>
      </c>
      <c r="CS167" s="17" t="str">
        <f>_xll.BDP($H167,CS$1)</f>
        <v>No</v>
      </c>
      <c r="CT167" s="196">
        <f>_xll.BDP($H167,CT$1)</f>
        <v>0</v>
      </c>
      <c r="CU167" s="13">
        <f>_xll.BDP($H167,CU$1)</f>
        <v>5.3333301544189453</v>
      </c>
      <c r="CV167" s="13">
        <f>_xll.BDP($H167,CV$1)</f>
        <v>1.5879458033290279</v>
      </c>
      <c r="CW167" s="13">
        <f>_xll.BDP($H167,CW$1)</f>
        <v>-10.203390905141111</v>
      </c>
    </row>
    <row r="168" spans="1:101" s="17" customFormat="1" hidden="1" x14ac:dyDescent="0.3">
      <c r="A168" s="17" t="str">
        <f>B168&amp;C168</f>
        <v>5A</v>
      </c>
      <c r="B168" s="17">
        <v>5</v>
      </c>
      <c r="C168" s="17" t="s">
        <v>2999</v>
      </c>
      <c r="D168" s="17">
        <v>11</v>
      </c>
      <c r="E168" s="17">
        <v>5</v>
      </c>
      <c r="F168" s="19">
        <v>0.14000000000000001</v>
      </c>
      <c r="G168" s="17" t="s">
        <v>2945</v>
      </c>
      <c r="H168" s="17" t="s">
        <v>105</v>
      </c>
      <c r="I168" s="17">
        <v>1183</v>
      </c>
      <c r="J168" s="17" t="str">
        <f>I168&amp;H168</f>
        <v>1183AMAT US Equity</v>
      </c>
      <c r="K168" s="10" t="s">
        <v>735</v>
      </c>
      <c r="L168" s="11">
        <v>0.72467095549137617</v>
      </c>
      <c r="M168" s="11">
        <v>0.66947709078521545</v>
      </c>
      <c r="N168" s="11">
        <v>0.48821651048406417</v>
      </c>
      <c r="O168" s="11">
        <v>0.50906618313689933</v>
      </c>
      <c r="P168" s="12">
        <v>41.139274422592578</v>
      </c>
      <c r="Q168" s="12">
        <v>35.374395449721604</v>
      </c>
      <c r="R168" s="12">
        <v>47.439531715937122</v>
      </c>
      <c r="S168" s="13">
        <v>30.35572214247431</v>
      </c>
      <c r="T168" s="13">
        <v>32.569323249951523</v>
      </c>
      <c r="U168" s="11">
        <v>-2.0128945198290726E-2</v>
      </c>
      <c r="V168" s="14">
        <v>-6.4706591155560905E-2</v>
      </c>
      <c r="W168" s="11">
        <v>0.4963170009865176</v>
      </c>
      <c r="X168" s="15">
        <v>3.9513171057019007E-2</v>
      </c>
      <c r="Y168" s="14">
        <v>10.498300170015046</v>
      </c>
      <c r="Z168" s="14">
        <v>19.350700851955892</v>
      </c>
      <c r="AA168" s="14">
        <v>11742000000</v>
      </c>
      <c r="AB168" s="14">
        <v>15442000000</v>
      </c>
      <c r="AC168" s="14">
        <v>474000000</v>
      </c>
      <c r="AD168" s="16">
        <v>8002000000</v>
      </c>
      <c r="AE168" s="11">
        <v>5.9235191202199451E-2</v>
      </c>
      <c r="AF168" s="16">
        <v>115650.80503899998</v>
      </c>
      <c r="AG168" s="16">
        <v>115113.80503899998</v>
      </c>
      <c r="AH168" s="195">
        <v>13.758073985777457</v>
      </c>
      <c r="AI168" s="195">
        <v>14.862983220012909</v>
      </c>
      <c r="AJ168" s="195">
        <v>5.9917160123697304</v>
      </c>
      <c r="AK168" s="195">
        <v>17.761701813851968</v>
      </c>
      <c r="AL168" s="195">
        <v>7.6576558669581916</v>
      </c>
      <c r="AM168" s="17" t="s">
        <v>506</v>
      </c>
      <c r="AN168" s="17" t="s">
        <v>577</v>
      </c>
      <c r="AO168" s="17" t="s">
        <v>665</v>
      </c>
      <c r="AP168" s="17" t="s">
        <v>574</v>
      </c>
      <c r="AQ168" s="11">
        <f>_xll.BDP($H168,$AQ$1, "CUST_TRR_START_DT=20030101","CUST_TRR_END_DT=20230630")*0.01</f>
        <v>0.14109080000000002</v>
      </c>
      <c r="AR168" s="11">
        <f>_xll.BDP($H168,$AQ$1, "CUST_TRR_START_DT=20130101","CUST_TRR_END_DT=20230630")*0.01</f>
        <v>0.29277429999999999</v>
      </c>
      <c r="AS168" s="11">
        <f>_xll.BDP($H168,$AQ$1, "CUST_TRR_START_DT=20180101","CUST_TRR_END_DT=20230630")*0.01</f>
        <v>0.2233975</v>
      </c>
      <c r="AT168" s="17" t="s">
        <v>3697</v>
      </c>
      <c r="AU168" s="17" t="s">
        <v>3147</v>
      </c>
      <c r="AV168" s="17" t="s">
        <v>3147</v>
      </c>
      <c r="AW168" s="195">
        <v>0.92592590522986873</v>
      </c>
      <c r="AX168" s="195">
        <v>0.92592590522986873</v>
      </c>
      <c r="AY168" s="195">
        <v>6.2619318951628236</v>
      </c>
      <c r="AZ168" s="195">
        <v>7.1878578003926918</v>
      </c>
      <c r="BA168" s="195">
        <v>13.414259373079288</v>
      </c>
      <c r="BB168" s="195">
        <v>90.719114935464049</v>
      </c>
      <c r="BC168" s="195">
        <v>104.13337430854334</v>
      </c>
      <c r="BD168" s="195">
        <v>6777</v>
      </c>
      <c r="BE168" s="195">
        <v>115113.80503899998</v>
      </c>
      <c r="BF168" s="17">
        <v>6657.7039999999997</v>
      </c>
      <c r="BG168" s="17">
        <v>6428.5</v>
      </c>
      <c r="BH168" s="17">
        <v>7114.4740000000002</v>
      </c>
      <c r="BI168" s="17">
        <v>7425.26</v>
      </c>
      <c r="BJ168" s="17">
        <v>5806.8550000000005</v>
      </c>
      <c r="BK168" s="17">
        <v>6273.9180000000006</v>
      </c>
      <c r="BL168" s="15">
        <v>5.7835843387718813E-2</v>
      </c>
      <c r="BM168" s="15">
        <v>5.5844735545159473E-2</v>
      </c>
      <c r="BN168" s="15">
        <v>6.1803829676116188E-2</v>
      </c>
      <c r="BO168" s="15">
        <v>6.4503644871128696E-2</v>
      </c>
      <c r="BP168" s="15">
        <v>5.044447100009132E-2</v>
      </c>
      <c r="BQ168" s="15">
        <v>5.4501873149570793E-2</v>
      </c>
      <c r="BR168" s="15">
        <f>IF(IF(BN168&gt;BQ168,BN168,BQ168)=0,IF(BM168&gt;BP168,BM168,BP168),IF(BN168&gt;BQ168,BN168,BQ168))</f>
        <v>6.1803829676116188E-2</v>
      </c>
      <c r="CI168" s="11">
        <f>IF(ISNUMBER(L168),L168,M168)</f>
        <v>0.72467095549137617</v>
      </c>
      <c r="CJ168" s="17">
        <f>IF(AND(M168&lt;0,AA168&gt;0),1,0)</f>
        <v>0</v>
      </c>
      <c r="CK168" s="17">
        <f>IF(AND(CJ168=0,CI168&lt;0.1,CI168&gt;0),1,0)</f>
        <v>0</v>
      </c>
      <c r="CL168" s="17">
        <f>IF(AND(CK168=0,CI168&lt;0.2,CI168&gt;0.1),1,0)</f>
        <v>0</v>
      </c>
      <c r="CM168" s="17">
        <f>IF(AND(CL168=0,CI168&lt;0.3,CI168&gt;0.2),1,0)</f>
        <v>0</v>
      </c>
      <c r="CN168" s="17">
        <f>IF(AND(CM168=0,CI168&lt;0.4,CI168&gt;0.3),1,0)</f>
        <v>0</v>
      </c>
      <c r="CO168" s="17">
        <f>IF(AND(CN168=0,CI168&lt;0.5,CI168&gt;0.4),1,0)</f>
        <v>0</v>
      </c>
      <c r="CP168" s="17">
        <f>IF(AND(CJ168=0,CK168=0,CL168=0,CM168=0,CN168=0,CO168=0),1,0)</f>
        <v>1</v>
      </c>
      <c r="CR168" s="17" t="str">
        <f>_xll.BDP($H168,CR$1)</f>
        <v>Gary E Dickerson</v>
      </c>
      <c r="CS168" s="17" t="str">
        <f>_xll.BDP($H168,CS$1)</f>
        <v>No</v>
      </c>
      <c r="CT168" s="196">
        <f>_xll.BDP($H168,CT$1)</f>
        <v>0.21615900099277496</v>
      </c>
      <c r="CU168" s="13">
        <f>_xll.BDP($H168,CU$1)</f>
        <v>10.08329963684082</v>
      </c>
      <c r="CV168" s="13">
        <f>_xll.BDP($H168,CV$1)</f>
        <v>0.53042201876098505</v>
      </c>
      <c r="CW168" s="13">
        <f>_xll.BDP($H168,CW$1)</f>
        <v>-1.7408754291069484</v>
      </c>
    </row>
    <row r="169" spans="1:101" s="17" customFormat="1" hidden="1" x14ac:dyDescent="0.3">
      <c r="A169" s="17" t="str">
        <f>B169&amp;C169</f>
        <v>5A</v>
      </c>
      <c r="B169" s="17">
        <v>5</v>
      </c>
      <c r="C169" s="17" t="s">
        <v>2999</v>
      </c>
      <c r="D169" s="17">
        <v>12</v>
      </c>
      <c r="E169" s="17">
        <v>5</v>
      </c>
      <c r="F169" s="19">
        <v>0.18</v>
      </c>
      <c r="H169" s="17" t="s">
        <v>27</v>
      </c>
      <c r="I169" s="17">
        <v>1184</v>
      </c>
      <c r="J169" s="17" t="str">
        <f>I169&amp;H169</f>
        <v>1184OTCM US Equity</v>
      </c>
      <c r="K169" s="10" t="s">
        <v>620</v>
      </c>
      <c r="L169" s="11">
        <v>6.8769059200841571</v>
      </c>
      <c r="M169" s="11">
        <v>24.229415105053999</v>
      </c>
      <c r="N169" s="11">
        <v>3.1567563890773807</v>
      </c>
      <c r="O169" s="11">
        <v>7.4269799825935641</v>
      </c>
      <c r="P169" s="12">
        <v>68.751447764651374</v>
      </c>
      <c r="Q169" s="12">
        <v>57.620827153783907</v>
      </c>
      <c r="R169" s="12">
        <v>80.903690719641645</v>
      </c>
      <c r="S169" s="13">
        <v>40.113096934565782</v>
      </c>
      <c r="T169" s="13">
        <v>42.568165175132428</v>
      </c>
      <c r="U169" s="11">
        <v>-0.23825748658794954</v>
      </c>
      <c r="V169" s="14">
        <v>-0.52599906999644397</v>
      </c>
      <c r="W169" s="11">
        <v>0.44348544778322213</v>
      </c>
      <c r="X169" s="15" t="e">
        <v>#N/A</v>
      </c>
      <c r="Y169" s="14">
        <v>14.414024232038548</v>
      </c>
      <c r="Z169" s="14">
        <v>15.160403721413452</v>
      </c>
      <c r="AA169" s="14">
        <v>1760999.9999999963</v>
      </c>
      <c r="AB169" s="14">
        <v>5744999.9999999963</v>
      </c>
      <c r="AC169" s="14">
        <v>5139000</v>
      </c>
      <c r="AD169" s="16" t="e">
        <v>#N/A</v>
      </c>
      <c r="AE169" s="11">
        <v>0</v>
      </c>
      <c r="AF169" s="16">
        <v>615.91973141999995</v>
      </c>
      <c r="AG169" s="16">
        <v>596.68973141999993</v>
      </c>
      <c r="AH169" s="195">
        <v>14.930680898308477</v>
      </c>
      <c r="AI169" s="195">
        <v>15.570240995115999</v>
      </c>
      <c r="AJ169" s="195">
        <v>5.6433785805427945</v>
      </c>
      <c r="AK169" s="195">
        <v>21.047184253948291</v>
      </c>
      <c r="AL169" s="195">
        <v>17.475741078844024</v>
      </c>
      <c r="AM169" s="17" t="s">
        <v>502</v>
      </c>
      <c r="AN169" s="17" t="s">
        <v>528</v>
      </c>
      <c r="AO169" s="17" t="s">
        <v>529</v>
      </c>
      <c r="AP169" s="17" t="s">
        <v>574</v>
      </c>
      <c r="AQ169" s="11" t="e">
        <f>_xll.BDP($H169,$AQ$1, "CUST_TRR_START_DT=20030101","CUST_TRR_END_DT=20230630")*0.01</f>
        <v>#VALUE!</v>
      </c>
      <c r="AR169" s="11">
        <f>_xll.BDP($H169,$AQ$1, "CUST_TRR_START_DT=20130101","CUST_TRR_END_DT=20230630")*0.01</f>
        <v>0.26957999999999999</v>
      </c>
      <c r="AS169" s="11">
        <f>_xll.BDP($H169,$AQ$1, "CUST_TRR_START_DT=20180101","CUST_TRR_END_DT=20230630")*0.01</f>
        <v>0.17473259999999999</v>
      </c>
      <c r="AT169" s="17" t="s">
        <v>3734</v>
      </c>
      <c r="AU169" s="17" t="s">
        <v>3021</v>
      </c>
      <c r="AV169" s="17" t="s">
        <v>3734</v>
      </c>
      <c r="AW169" s="195">
        <v>1.3074269631563999</v>
      </c>
      <c r="AX169" s="195">
        <v>1.3074269631563999</v>
      </c>
      <c r="AY169" s="195">
        <v>0.14215427911513515</v>
      </c>
      <c r="AZ169" s="195">
        <v>1.4495812422715351</v>
      </c>
      <c r="BA169" s="195">
        <v>72.678509744975955</v>
      </c>
      <c r="BB169" s="195">
        <v>7.9022090343133584</v>
      </c>
      <c r="BC169" s="195">
        <v>80.580718779289313</v>
      </c>
      <c r="BD169" s="195">
        <v>28.552270840000002</v>
      </c>
      <c r="BE169" s="195">
        <v>596.68973141999993</v>
      </c>
      <c r="BF169" s="17">
        <v>28.400000000000002</v>
      </c>
      <c r="BG169" s="17">
        <v>31.8</v>
      </c>
      <c r="BH169" s="17" t="s">
        <v>3021</v>
      </c>
      <c r="BI169" s="17">
        <v>23.882999999999999</v>
      </c>
      <c r="BJ169" s="17">
        <v>38.965000000000003</v>
      </c>
      <c r="BK169" s="17" t="s">
        <v>3021</v>
      </c>
      <c r="BL169" s="15">
        <v>4.7595925494500785E-2</v>
      </c>
      <c r="BM169" s="15">
        <v>5.3294029250884681E-2</v>
      </c>
      <c r="BN169" s="15">
        <v>0</v>
      </c>
      <c r="BO169" s="15">
        <v>4.0025827062857823E-2</v>
      </c>
      <c r="BP169" s="15">
        <v>6.5301944961028979E-2</v>
      </c>
      <c r="BQ169" s="15">
        <v>0</v>
      </c>
      <c r="BR169" s="15">
        <f>IF(IF(BN169&gt;BQ169,BN169,BQ169)=0,IF(BM169&gt;BP169,BM169,BP169),IF(BN169&gt;BQ169,BN169,BQ169))</f>
        <v>6.5301944961028979E-2</v>
      </c>
      <c r="CI169" s="11">
        <f>IF(ISNUMBER(L169),L169,M169)</f>
        <v>6.8769059200841571</v>
      </c>
      <c r="CJ169" s="17">
        <f>IF(AND(M169&lt;0,AA169&gt;0),1,0)</f>
        <v>0</v>
      </c>
      <c r="CK169" s="17">
        <f>IF(AND(CJ169=0,CI169&lt;0.1,CI169&gt;0),1,0)</f>
        <v>0</v>
      </c>
      <c r="CL169" s="17">
        <f>IF(AND(CK169=0,CI169&lt;0.2,CI169&gt;0.1),1,0)</f>
        <v>0</v>
      </c>
      <c r="CM169" s="17">
        <f>IF(AND(CL169=0,CI169&lt;0.3,CI169&gt;0.2),1,0)</f>
        <v>0</v>
      </c>
      <c r="CN169" s="17">
        <f>IF(AND(CM169=0,CI169&lt;0.4,CI169&gt;0.3),1,0)</f>
        <v>0</v>
      </c>
      <c r="CO169" s="17">
        <f>IF(AND(CN169=0,CI169&lt;0.5,CI169&gt;0.4),1,0)</f>
        <v>0</v>
      </c>
      <c r="CP169" s="17">
        <f>IF(AND(CJ169=0,CK169=0,CL169=0,CM169=0,CN169=0,CO169=0),1,0)</f>
        <v>1</v>
      </c>
      <c r="CR169" s="17" t="str">
        <f>_xll.BDP($H169,CR$1)</f>
        <v>#N/A Field Not Applicable</v>
      </c>
      <c r="CS169" s="17" t="str">
        <f>_xll.BDP($H169,CS$1)</f>
        <v>#N/A N/A</v>
      </c>
      <c r="CT169" s="196" t="str">
        <f>_xll.BDP($H169,CT$1)</f>
        <v>#N/A N/A</v>
      </c>
      <c r="CU169" s="13" t="str">
        <f>_xll.BDP($H169,CU$1)</f>
        <v>#N/A N/A</v>
      </c>
      <c r="CV169" s="13">
        <f>_xll.BDP($H169,CV$1)</f>
        <v>0</v>
      </c>
      <c r="CW169" s="13">
        <f>_xll.BDP($H169,CW$1)</f>
        <v>0</v>
      </c>
    </row>
    <row r="170" spans="1:101" s="17" customFormat="1" hidden="1" x14ac:dyDescent="0.3">
      <c r="A170" s="17" t="str">
        <f>B170&amp;C170</f>
        <v>5A</v>
      </c>
      <c r="B170" s="17">
        <v>5</v>
      </c>
      <c r="C170" s="17" t="s">
        <v>2999</v>
      </c>
      <c r="D170" s="17">
        <v>28</v>
      </c>
      <c r="E170" s="17">
        <v>1</v>
      </c>
      <c r="F170" s="19">
        <v>0.2</v>
      </c>
      <c r="G170" s="17" t="s">
        <v>2881</v>
      </c>
      <c r="H170" s="17" t="s">
        <v>1386</v>
      </c>
      <c r="I170" s="17">
        <v>1192</v>
      </c>
      <c r="J170" s="17" t="str">
        <f>I170&amp;H170</f>
        <v>1192ALESK FP Equity</v>
      </c>
      <c r="K170" s="10" t="s">
        <v>1387</v>
      </c>
      <c r="L170" s="11">
        <v>0.3967727630932476</v>
      </c>
      <c r="M170" s="11">
        <v>0.3926671802208283</v>
      </c>
      <c r="N170" s="11">
        <v>0.33093022043545706</v>
      </c>
      <c r="O170" s="11">
        <v>0.30243826637283155</v>
      </c>
      <c r="P170" s="12">
        <v>16.622996473943868</v>
      </c>
      <c r="Q170" s="12">
        <v>17.166877531311528</v>
      </c>
      <c r="R170" s="12">
        <v>15.847123595387675</v>
      </c>
      <c r="S170" s="13">
        <v>20.353581548927838</v>
      </c>
      <c r="T170" s="13">
        <v>20.002893318321625</v>
      </c>
      <c r="U170" s="11">
        <v>-0.19070213275820752</v>
      </c>
      <c r="V170" s="14">
        <v>-0.83140801767111427</v>
      </c>
      <c r="W170" s="11">
        <v>0.60769093339740388</v>
      </c>
      <c r="X170" s="15" t="e">
        <v>#N/A</v>
      </c>
      <c r="Y170" s="14">
        <v>16.162275984064401</v>
      </c>
      <c r="Z170" s="14">
        <v>14.30797852304504</v>
      </c>
      <c r="AA170" s="14">
        <v>54522000</v>
      </c>
      <c r="AB170" s="14">
        <v>70788000</v>
      </c>
      <c r="AC170" s="14" t="e">
        <v>#N/A</v>
      </c>
      <c r="AD170" s="16">
        <v>28060469.477075066</v>
      </c>
      <c r="AE170" s="11">
        <v>0</v>
      </c>
      <c r="AF170" s="16">
        <v>784.47212999999999</v>
      </c>
      <c r="AG170" s="16">
        <v>756.61913000000004</v>
      </c>
      <c r="AH170" s="195">
        <v>23.791558078108295</v>
      </c>
      <c r="AI170" s="195">
        <v>35.341171002849272</v>
      </c>
      <c r="AJ170" s="195">
        <v>1.0060953415033409</v>
      </c>
      <c r="AK170" s="195">
        <v>49.542456360717864</v>
      </c>
      <c r="AL170" s="195">
        <v>7.8886690118713325</v>
      </c>
      <c r="AM170" s="17" t="s">
        <v>506</v>
      </c>
      <c r="AN170" s="17" t="s">
        <v>507</v>
      </c>
      <c r="AO170" s="17" t="s">
        <v>554</v>
      </c>
      <c r="AP170" s="17" t="s">
        <v>1339</v>
      </c>
      <c r="AQ170" s="11">
        <f>_xll.BDP($H170,$AQ$1, "CUST_TRR_START_DT=20030101","CUST_TRR_END_DT=20230630")*0.01</f>
        <v>0.221494</v>
      </c>
      <c r="AR170" s="11">
        <f>_xll.BDP($H170,$AQ$1, "CUST_TRR_START_DT=20130101","CUST_TRR_END_DT=20230630")*0.01</f>
        <v>0.27458050000000001</v>
      </c>
      <c r="AS170" s="11">
        <f>_xll.BDP($H170,$AQ$1, "CUST_TRR_START_DT=20180101","CUST_TRR_END_DT=20230630")*0.01</f>
        <v>0.20408180000000001</v>
      </c>
      <c r="AT170" s="17" t="s">
        <v>3151</v>
      </c>
      <c r="AU170" s="17" t="s">
        <v>3151</v>
      </c>
      <c r="AV170" s="17" t="s">
        <v>3151</v>
      </c>
      <c r="AW170" s="195">
        <v>0.57736720554272514</v>
      </c>
      <c r="AX170" s="195">
        <v>0.57736720554272514</v>
      </c>
      <c r="AY170" s="195">
        <v>0</v>
      </c>
      <c r="AZ170" s="195">
        <v>0.57736720554272514</v>
      </c>
      <c r="BA170" s="195">
        <v>21.509714870150511</v>
      </c>
      <c r="BB170" s="195">
        <v>0</v>
      </c>
      <c r="BC170" s="195" t="s">
        <v>3021</v>
      </c>
      <c r="BD170" s="195" t="s">
        <v>3021</v>
      </c>
      <c r="BE170" s="195">
        <v>756.61913000000004</v>
      </c>
      <c r="BF170" s="17">
        <v>17.900000000000002</v>
      </c>
      <c r="BG170" s="17">
        <v>21.925000000000001</v>
      </c>
      <c r="BH170" s="17">
        <v>26.766999999999999</v>
      </c>
      <c r="BI170" s="17">
        <v>17.959</v>
      </c>
      <c r="BJ170" s="17">
        <v>19.147000000000002</v>
      </c>
      <c r="BK170" s="17">
        <v>22.734999999999999</v>
      </c>
      <c r="BL170" s="15">
        <v>2.3657873942468256E-2</v>
      </c>
      <c r="BM170" s="15">
        <v>2.8977591407185276E-2</v>
      </c>
      <c r="BN170" s="15">
        <v>3.5377112392069705E-2</v>
      </c>
      <c r="BO170" s="15">
        <v>2.3735852409652924E-2</v>
      </c>
      <c r="BP170" s="15">
        <v>2.5305995104829032E-2</v>
      </c>
      <c r="BQ170" s="15">
        <v>3.0048143244805346E-2</v>
      </c>
      <c r="BR170" s="15">
        <f>IF(IF(BN170&gt;BQ170,BN170,BQ170)=0,IF(BM170&gt;BP170,BM170,BP170),IF(BN170&gt;BQ170,BN170,BQ170))</f>
        <v>3.5377112392069705E-2</v>
      </c>
      <c r="CI170" s="11">
        <f>IF(ISNUMBER(L170),L170,M170)</f>
        <v>0.3967727630932476</v>
      </c>
      <c r="CJ170" s="17">
        <f>IF(AND(M170&lt;0,AA170&gt;0),1,0)</f>
        <v>0</v>
      </c>
      <c r="CK170" s="17">
        <f>IF(AND(CJ170=0,CI170&lt;0.1,CI170&gt;0),1,0)</f>
        <v>0</v>
      </c>
      <c r="CL170" s="17">
        <f>IF(AND(CK170=0,CI170&lt;0.2,CI170&gt;0.1),1,0)</f>
        <v>0</v>
      </c>
      <c r="CM170" s="17">
        <f>IF(AND(CL170=0,CI170&lt;0.3,CI170&gt;0.2),1,0)</f>
        <v>0</v>
      </c>
      <c r="CN170" s="17">
        <f>IF(AND(CM170=0,CI170&lt;0.4,CI170&gt;0.3),1,0)</f>
        <v>1</v>
      </c>
      <c r="CO170" s="17">
        <f>IF(AND(CN170=0,CI170&lt;0.5,CI170&gt;0.4),1,0)</f>
        <v>0</v>
      </c>
      <c r="CP170" s="17">
        <f>IF(AND(CJ170=0,CK170=0,CL170=0,CM170=0,CN170=0,CO170=0),1,0)</f>
        <v>0</v>
      </c>
      <c r="CR170" s="17" t="str">
        <f>_xll.BDP($H170,CR$1)</f>
        <v>Jean-Michel Berard</v>
      </c>
      <c r="CS170" s="17" t="str">
        <f>_xll.BDP($H170,CS$1)</f>
        <v>Yes</v>
      </c>
      <c r="CT170" s="196">
        <f>_xll.BDP($H170,CT$1)</f>
        <v>6.542870044708252</v>
      </c>
      <c r="CU170" s="13">
        <f>_xll.BDP($H170,CU$1)</f>
        <v>24.16670036315918</v>
      </c>
      <c r="CV170" s="13">
        <f>_xll.BDP($H170,CV$1)</f>
        <v>7.8275719209863457</v>
      </c>
      <c r="CW170" s="13">
        <f>_xll.BDP($H170,CW$1)</f>
        <v>0</v>
      </c>
    </row>
    <row r="171" spans="1:101" s="17" customFormat="1" hidden="1" x14ac:dyDescent="0.3">
      <c r="A171" s="17" t="str">
        <f>B171&amp;C171</f>
        <v>5A</v>
      </c>
      <c r="B171" s="17">
        <v>5</v>
      </c>
      <c r="C171" s="17" t="s">
        <v>2999</v>
      </c>
      <c r="D171" s="17">
        <v>31</v>
      </c>
      <c r="E171" s="17">
        <v>2</v>
      </c>
      <c r="F171" s="19">
        <v>0.2</v>
      </c>
      <c r="G171" s="17" t="s">
        <v>2900</v>
      </c>
      <c r="H171" s="17" t="s">
        <v>1888</v>
      </c>
      <c r="I171" s="17">
        <v>1195</v>
      </c>
      <c r="J171" s="17" t="str">
        <f>I171&amp;H171</f>
        <v>1195AOF GR Equity</v>
      </c>
      <c r="K171" s="10" t="s">
        <v>4794</v>
      </c>
      <c r="L171" s="11">
        <v>3.3800117825099116</v>
      </c>
      <c r="M171" s="11">
        <v>4.8225732450982441</v>
      </c>
      <c r="N171" s="11">
        <v>3.3800117825099116</v>
      </c>
      <c r="O171" s="11">
        <v>4.8225732450982441</v>
      </c>
      <c r="P171" s="12">
        <v>76.341321502941938</v>
      </c>
      <c r="Q171" s="12">
        <v>50.454867839658299</v>
      </c>
      <c r="R171" s="12">
        <v>72.548813420417304</v>
      </c>
      <c r="S171" s="13">
        <v>31.737647642719303</v>
      </c>
      <c r="T171" s="13">
        <v>30.804981518006031</v>
      </c>
      <c r="U171" s="11">
        <v>-0.46924235787041574</v>
      </c>
      <c r="V171" s="14">
        <v>-0.93685954659756132</v>
      </c>
      <c r="W171" s="11">
        <v>0.45830395507238969</v>
      </c>
      <c r="X171" s="15" t="e">
        <v>#N/A</v>
      </c>
      <c r="Y171" s="14">
        <v>18.430046115813628</v>
      </c>
      <c r="Z171" s="14">
        <v>22.421296289092439</v>
      </c>
      <c r="AA171" s="14">
        <v>6466815</v>
      </c>
      <c r="AB171" s="14">
        <v>6466815</v>
      </c>
      <c r="AC171" s="14" t="e">
        <v>#N/A</v>
      </c>
      <c r="AD171" s="16">
        <v>43142559</v>
      </c>
      <c r="AE171" s="11">
        <v>0</v>
      </c>
      <c r="AF171" s="16">
        <v>1697.9945359999999</v>
      </c>
      <c r="AG171" s="16">
        <v>1655.439443</v>
      </c>
      <c r="AH171" s="195">
        <v>36.430477543018476</v>
      </c>
      <c r="AI171" s="195">
        <v>39.839743864033856</v>
      </c>
      <c r="AJ171" s="195">
        <v>2.4302531088945747</v>
      </c>
      <c r="AK171" s="195">
        <v>62.180523894941416</v>
      </c>
      <c r="AL171" s="195">
        <v>40.850915667319654</v>
      </c>
      <c r="AM171" s="17" t="s">
        <v>506</v>
      </c>
      <c r="AN171" s="17" t="s">
        <v>507</v>
      </c>
      <c r="AO171" s="17" t="s">
        <v>1115</v>
      </c>
      <c r="AP171" s="17" t="s">
        <v>2139</v>
      </c>
      <c r="AQ171" s="11">
        <f>_xll.BDP($H171,$AQ$1, "CUST_TRR_START_DT=20030101","CUST_TRR_END_DT=20230630")*0.01</f>
        <v>0.28673110000000002</v>
      </c>
      <c r="AR171" s="11">
        <f>_xll.BDP($H171,$AQ$1, "CUST_TRR_START_DT=20130101","CUST_TRR_END_DT=20230630")*0.01</f>
        <v>0.3699731</v>
      </c>
      <c r="AS171" s="11">
        <f>_xll.BDP($H171,$AQ$1, "CUST_TRR_START_DT=20180101","CUST_TRR_END_DT=20230630")*0.01</f>
        <v>0.39193</v>
      </c>
      <c r="AT171" s="17" t="s">
        <v>3736</v>
      </c>
      <c r="AU171" s="17" t="s">
        <v>3021</v>
      </c>
      <c r="AV171" s="17" t="s">
        <v>3736</v>
      </c>
      <c r="AW171" s="195">
        <v>0.85915494972551365</v>
      </c>
      <c r="AX171" s="195">
        <v>0.85915494972551365</v>
      </c>
      <c r="AY171" s="195">
        <v>0</v>
      </c>
      <c r="AZ171" s="195">
        <v>0.85915494972551365</v>
      </c>
      <c r="BA171" s="195">
        <v>74.338113292711043</v>
      </c>
      <c r="BB171" s="195">
        <v>0</v>
      </c>
      <c r="BC171" s="195">
        <v>74.338113292711043</v>
      </c>
      <c r="BD171" s="195">
        <v>14.474707519999999</v>
      </c>
      <c r="BE171" s="195">
        <v>1655.439443</v>
      </c>
      <c r="BF171" s="17">
        <v>28.98</v>
      </c>
      <c r="BG171" s="17">
        <v>33.700000000000003</v>
      </c>
      <c r="BH171" s="17">
        <v>41.54</v>
      </c>
      <c r="BI171" s="17">
        <v>31.25</v>
      </c>
      <c r="BJ171" s="17">
        <v>34.9</v>
      </c>
      <c r="BK171" s="17">
        <v>44.774999999999999</v>
      </c>
      <c r="BL171" s="15">
        <v>1.7505925766443154E-2</v>
      </c>
      <c r="BM171" s="15">
        <v>2.0357132447520163E-2</v>
      </c>
      <c r="BN171" s="15">
        <v>2.5093035070326036E-2</v>
      </c>
      <c r="BO171" s="15">
        <v>1.8877162877893323E-2</v>
      </c>
      <c r="BP171" s="15">
        <v>2.1082015502031263E-2</v>
      </c>
      <c r="BQ171" s="15">
        <v>2.7047198971445554E-2</v>
      </c>
      <c r="BR171" s="15">
        <f>IF(IF(BN171&gt;BQ171,BN171,BQ171)=0,IF(BM171&gt;BP171,BM171,BP171),IF(BN171&gt;BQ171,BN171,BQ171))</f>
        <v>2.7047198971445554E-2</v>
      </c>
      <c r="CI171" s="11">
        <f>IF(ISNUMBER(L171),L171,M171)</f>
        <v>3.3800117825099116</v>
      </c>
      <c r="CJ171" s="17">
        <f>IF(AND(M171&lt;0,AA171&gt;0),1,0)</f>
        <v>0</v>
      </c>
      <c r="CK171" s="17">
        <f>IF(AND(CJ171=0,CI171&lt;0.1,CI171&gt;0),1,0)</f>
        <v>0</v>
      </c>
      <c r="CL171" s="17">
        <f>IF(AND(CK171=0,CI171&lt;0.2,CI171&gt;0.1),1,0)</f>
        <v>0</v>
      </c>
      <c r="CM171" s="17">
        <f>IF(AND(CL171=0,CI171&lt;0.3,CI171&gt;0.2),1,0)</f>
        <v>0</v>
      </c>
      <c r="CN171" s="17">
        <f>IF(AND(CM171=0,CI171&lt;0.4,CI171&gt;0.3),1,0)</f>
        <v>0</v>
      </c>
      <c r="CO171" s="17">
        <f>IF(AND(CN171=0,CI171&lt;0.5,CI171&gt;0.4),1,0)</f>
        <v>0</v>
      </c>
      <c r="CP171" s="17">
        <f>IF(AND(CJ171=0,CK171=0,CL171=0,CM171=0,CN171=0,CO171=0),1,0)</f>
        <v>1</v>
      </c>
      <c r="CR171" s="17" t="str">
        <f>_xll.BDP($H171,CR$1)</f>
        <v>Andreas F J Obereder</v>
      </c>
      <c r="CS171" s="17" t="str">
        <f>_xll.BDP($H171,CS$1)</f>
        <v>Yes</v>
      </c>
      <c r="CT171" s="196">
        <f>_xll.BDP($H171,CT$1)</f>
        <v>0</v>
      </c>
      <c r="CU171" s="13">
        <f>_xll.BDP($H171,CU$1)</f>
        <v>9.75</v>
      </c>
      <c r="CV171" s="13">
        <f>_xll.BDP($H171,CV$1)</f>
        <v>30.173164527676526</v>
      </c>
      <c r="CW171" s="13">
        <f>_xll.BDP($H171,CW$1)</f>
        <v>-39.861961568167906</v>
      </c>
    </row>
    <row r="172" spans="1:101" s="17" customFormat="1" hidden="1" x14ac:dyDescent="0.3">
      <c r="A172" s="17" t="str">
        <f>B172&amp;C172</f>
        <v>5A</v>
      </c>
      <c r="B172" s="17">
        <v>5</v>
      </c>
      <c r="C172" s="17" t="s">
        <v>2999</v>
      </c>
      <c r="D172" s="17">
        <v>39</v>
      </c>
      <c r="E172" s="17">
        <v>2</v>
      </c>
      <c r="F172" s="19">
        <v>0.2</v>
      </c>
      <c r="G172" s="17" t="s">
        <v>2911</v>
      </c>
      <c r="H172" s="17" t="s">
        <v>1160</v>
      </c>
      <c r="I172" s="17">
        <v>1199</v>
      </c>
      <c r="J172" s="17" t="str">
        <f>I172&amp;H172</f>
        <v>1199PME AU Equity</v>
      </c>
      <c r="K172" s="10" t="s">
        <v>4795</v>
      </c>
      <c r="L172" s="11">
        <v>1.4992722842080102</v>
      </c>
      <c r="M172" s="11">
        <v>1.7181595415054982</v>
      </c>
      <c r="N172" s="11">
        <v>1.4992722842080102</v>
      </c>
      <c r="O172" s="11">
        <v>1.7181595415054982</v>
      </c>
      <c r="P172" s="12">
        <v>66.793645227744548</v>
      </c>
      <c r="Q172" s="12">
        <v>47.034588809096576</v>
      </c>
      <c r="R172" s="12">
        <v>50.433249621634211</v>
      </c>
      <c r="S172" s="13">
        <v>71.631816634785352</v>
      </c>
      <c r="T172" s="13">
        <v>74.272217774219357</v>
      </c>
      <c r="U172" s="11">
        <v>-0.44226383357657012</v>
      </c>
      <c r="V172" s="14">
        <v>-0.97448167607752512</v>
      </c>
      <c r="W172" s="11">
        <v>0.68655106735597493</v>
      </c>
      <c r="X172" s="15">
        <v>4.1058887088060506E-2</v>
      </c>
      <c r="Y172" s="14">
        <v>30.422888870788171</v>
      </c>
      <c r="Z172" s="14">
        <v>43.595515695035189</v>
      </c>
      <c r="AA172" s="14">
        <v>49379000</v>
      </c>
      <c r="AB172" s="14">
        <v>49379000</v>
      </c>
      <c r="AC172" s="14">
        <v>1233000</v>
      </c>
      <c r="AD172" s="16">
        <v>64772999.999999993</v>
      </c>
      <c r="AE172" s="11">
        <v>1.9035709323329167E-2</v>
      </c>
      <c r="AF172" s="16">
        <v>7407.9683866799996</v>
      </c>
      <c r="AG172" s="16">
        <v>7318.5713866799997</v>
      </c>
      <c r="AH172" s="195">
        <v>78.892820501908034</v>
      </c>
      <c r="AI172" s="195">
        <v>86.262200901450953</v>
      </c>
      <c r="AJ172" s="195">
        <v>0.87063523181735414</v>
      </c>
      <c r="AK172" s="195">
        <v>122.09398098168471</v>
      </c>
      <c r="AL172" s="195">
        <v>53.368991695529729</v>
      </c>
      <c r="AM172" s="17" t="s">
        <v>506</v>
      </c>
      <c r="AN172" s="17" t="s">
        <v>507</v>
      </c>
      <c r="AO172" s="17" t="s">
        <v>604</v>
      </c>
      <c r="AP172" s="17" t="s">
        <v>2136</v>
      </c>
      <c r="AQ172" s="11">
        <f>_xll.BDP($H172,$AQ$1, "CUST_TRR_START_DT=20030101","CUST_TRR_END_DT=20230630")*0.01</f>
        <v>0.2670112</v>
      </c>
      <c r="AR172" s="11">
        <f>_xll.BDP($H172,$AQ$1, "CUST_TRR_START_DT=20130101","CUST_TRR_END_DT=20230630")*0.01</f>
        <v>0.64426709999999998</v>
      </c>
      <c r="AS172" s="11">
        <f>_xll.BDP($H172,$AQ$1, "CUST_TRR_START_DT=20180101","CUST_TRR_END_DT=20230630")*0.01</f>
        <v>0.45375650000000001</v>
      </c>
      <c r="AT172" s="17" t="s">
        <v>3157</v>
      </c>
      <c r="AU172" s="17" t="s">
        <v>3157</v>
      </c>
      <c r="AV172" s="17" t="s">
        <v>3157</v>
      </c>
      <c r="AW172" s="195">
        <v>0.60430222053818294</v>
      </c>
      <c r="AX172" s="195">
        <v>0.60430222053818294</v>
      </c>
      <c r="AY172" s="195">
        <v>-8.4106126230047435E-17</v>
      </c>
      <c r="AZ172" s="195">
        <v>0.60430222053818283</v>
      </c>
      <c r="BA172" s="195">
        <v>51.05247052190407</v>
      </c>
      <c r="BB172" s="195">
        <v>-7.1054273576010019E-15</v>
      </c>
      <c r="BC172" s="195">
        <v>51.052470521904063</v>
      </c>
      <c r="BD172" s="195">
        <v>31.329675899999998</v>
      </c>
      <c r="BE172" s="195">
        <v>7318.5713866799997</v>
      </c>
      <c r="BF172" s="17">
        <v>76.766999999999996</v>
      </c>
      <c r="BG172" s="17">
        <v>95.091999999999999</v>
      </c>
      <c r="BH172" s="17">
        <v>118.10900000000001</v>
      </c>
      <c r="BI172" s="17">
        <v>75.001999999999995</v>
      </c>
      <c r="BJ172" s="17">
        <v>93.882999999999996</v>
      </c>
      <c r="BK172" s="17">
        <v>119.09</v>
      </c>
      <c r="BL172" s="15">
        <v>1.0489342242355938E-2</v>
      </c>
      <c r="BM172" s="15">
        <v>1.2993246219210219E-2</v>
      </c>
      <c r="BN172" s="15">
        <v>1.6138258925090437E-2</v>
      </c>
      <c r="BO172" s="15">
        <v>1.0248174956181433E-2</v>
      </c>
      <c r="BP172" s="15">
        <v>1.282805004414791E-2</v>
      </c>
      <c r="BQ172" s="15">
        <v>1.6272301479049185E-2</v>
      </c>
      <c r="BR172" s="15">
        <f>IF(IF(BN172&gt;BQ172,BN172,BQ172)=0,IF(BM172&gt;BP172,BM172,BP172),IF(BN172&gt;BQ172,BN172,BQ172))</f>
        <v>1.6272301479049185E-2</v>
      </c>
      <c r="CI172" s="11">
        <f>IF(ISNUMBER(L172),L172,M172)</f>
        <v>1.4992722842080102</v>
      </c>
      <c r="CJ172" s="17">
        <f>IF(AND(M172&lt;0,AA172&gt;0),1,0)</f>
        <v>0</v>
      </c>
      <c r="CK172" s="17">
        <f>IF(AND(CJ172=0,CI172&lt;0.1,CI172&gt;0),1,0)</f>
        <v>0</v>
      </c>
      <c r="CL172" s="17">
        <f>IF(AND(CK172=0,CI172&lt;0.2,CI172&gt;0.1),1,0)</f>
        <v>0</v>
      </c>
      <c r="CM172" s="17">
        <f>IF(AND(CL172=0,CI172&lt;0.3,CI172&gt;0.2),1,0)</f>
        <v>0</v>
      </c>
      <c r="CN172" s="17">
        <f>IF(AND(CM172=0,CI172&lt;0.4,CI172&gt;0.3),1,0)</f>
        <v>0</v>
      </c>
      <c r="CO172" s="17">
        <f>IF(AND(CN172=0,CI172&lt;0.5,CI172&gt;0.4),1,0)</f>
        <v>0</v>
      </c>
      <c r="CP172" s="17">
        <f>IF(AND(CJ172=0,CK172=0,CL172=0,CM172=0,CN172=0,CO172=0),1,0)</f>
        <v>1</v>
      </c>
      <c r="CR172" s="17" t="str">
        <f>_xll.BDP($H172,CR$1)</f>
        <v>Sam Aaron Hupert</v>
      </c>
      <c r="CS172" s="17" t="str">
        <f>_xll.BDP($H172,CS$1)</f>
        <v>Yes</v>
      </c>
      <c r="CT172" s="196">
        <f>_xll.BDP($H172,CT$1)</f>
        <v>25.022899627685547</v>
      </c>
      <c r="CU172" s="13">
        <f>_xll.BDP($H172,CU$1)</f>
        <v>13</v>
      </c>
      <c r="CV172" s="13">
        <f>_xll.BDP($H172,CV$1)</f>
        <v>51.137957576111503</v>
      </c>
      <c r="CW172" s="13">
        <f>_xll.BDP($H172,CW$1)</f>
        <v>0.13121808038183411</v>
      </c>
    </row>
    <row r="173" spans="1:101" s="17" customFormat="1" hidden="1" x14ac:dyDescent="0.3">
      <c r="A173" s="17" t="str">
        <f>B173&amp;C173</f>
        <v>5A</v>
      </c>
      <c r="B173" s="17">
        <v>5</v>
      </c>
      <c r="C173" s="17" t="s">
        <v>2999</v>
      </c>
      <c r="D173" s="17">
        <v>6</v>
      </c>
      <c r="E173" s="17">
        <v>5</v>
      </c>
      <c r="F173" s="19">
        <v>0.15</v>
      </c>
      <c r="G173" s="17" t="s">
        <v>2662</v>
      </c>
      <c r="H173" s="17" t="s">
        <v>50</v>
      </c>
      <c r="I173" s="17">
        <v>1204</v>
      </c>
      <c r="J173" s="17" t="str">
        <f>I173&amp;H173</f>
        <v>1204AON US Equity</v>
      </c>
      <c r="K173" s="10" t="s">
        <v>656</v>
      </c>
      <c r="L173" s="11">
        <v>1.3798731939736297</v>
      </c>
      <c r="M173" s="11">
        <v>2.0248070562293274</v>
      </c>
      <c r="N173" s="11">
        <v>0.27366253859727585</v>
      </c>
      <c r="O173" s="11">
        <v>0.36344745695626363</v>
      </c>
      <c r="P173" s="12">
        <v>32.840075455879273</v>
      </c>
      <c r="Q173" s="12">
        <v>28.419208966047261</v>
      </c>
      <c r="R173" s="12">
        <v>714.28571428571433</v>
      </c>
      <c r="S173" s="13">
        <v>30.320498051255527</v>
      </c>
      <c r="T173" s="13">
        <v>32.951358281913613</v>
      </c>
      <c r="U173" s="11">
        <v>0.39849759832424431</v>
      </c>
      <c r="V173" s="14">
        <v>2.6416088101508262</v>
      </c>
      <c r="W173" s="11">
        <v>4.4938833254736608E-3</v>
      </c>
      <c r="X173" s="15">
        <v>3.7255867388806825E-2</v>
      </c>
      <c r="Y173" s="14">
        <v>3.4222132173139328</v>
      </c>
      <c r="Z173" s="14">
        <v>32.033157428022683</v>
      </c>
      <c r="AA173" s="14">
        <v>1814000000</v>
      </c>
      <c r="AB173" s="14">
        <v>10106000000</v>
      </c>
      <c r="AC173" s="14">
        <v>412000000</v>
      </c>
      <c r="AD173" s="16">
        <v>3219000000</v>
      </c>
      <c r="AE173" s="11">
        <v>0.12799005902454177</v>
      </c>
      <c r="AF173" s="16">
        <v>68195.701134880001</v>
      </c>
      <c r="AG173" s="16">
        <v>79326.701134880001</v>
      </c>
      <c r="AH173" s="195">
        <v>19.023189720594726</v>
      </c>
      <c r="AI173" s="195">
        <v>20.288158858025575</v>
      </c>
      <c r="AJ173" s="195">
        <v>4.2163399378486339</v>
      </c>
      <c r="AK173" s="195">
        <v>26.233948322502233</v>
      </c>
      <c r="AL173" s="195">
        <v>1050.8878883713942</v>
      </c>
      <c r="AM173" s="17" t="s">
        <v>502</v>
      </c>
      <c r="AN173" s="17" t="s">
        <v>503</v>
      </c>
      <c r="AO173" s="17" t="s">
        <v>657</v>
      </c>
      <c r="AP173" s="17" t="s">
        <v>574</v>
      </c>
      <c r="AQ173" s="11">
        <f>_xll.BDP($H173,$AQ$1, "CUST_TRR_START_DT=20030101","CUST_TRR_END_DT=20230630")*0.01</f>
        <v>0.16818719999999998</v>
      </c>
      <c r="AR173" s="11">
        <f>_xll.BDP($H173,$AQ$1, "CUST_TRR_START_DT=20130101","CUST_TRR_END_DT=20230630")*0.01</f>
        <v>0.20197470000000001</v>
      </c>
      <c r="AS173" s="11">
        <f>_xll.BDP($H173,$AQ$1, "CUST_TRR_START_DT=20180101","CUST_TRR_END_DT=20230630")*0.01</f>
        <v>0.19845160000000001</v>
      </c>
      <c r="AT173" s="17" t="s">
        <v>3738</v>
      </c>
      <c r="AU173" s="17" t="s">
        <v>3021</v>
      </c>
      <c r="AV173" s="17" t="s">
        <v>3738</v>
      </c>
      <c r="AW173" s="195">
        <v>0.7318814822524613</v>
      </c>
      <c r="AX173" s="195">
        <v>0.7318814822524613</v>
      </c>
      <c r="AY173" s="195">
        <v>4.9714195716716869</v>
      </c>
      <c r="AZ173" s="195">
        <v>5.7033010539241484</v>
      </c>
      <c r="BA173" s="195">
        <v>17.862654320987652</v>
      </c>
      <c r="BB173" s="195">
        <v>121.33487654320987</v>
      </c>
      <c r="BC173" s="195">
        <v>139.19753086419752</v>
      </c>
      <c r="BD173" s="195">
        <v>3608</v>
      </c>
      <c r="BE173" s="195">
        <v>68195.701134880001</v>
      </c>
      <c r="BF173" s="17">
        <v>2917.3890000000001</v>
      </c>
      <c r="BG173" s="17">
        <v>3201.6109999999999</v>
      </c>
      <c r="BH173" s="17">
        <v>3424.2310000000002</v>
      </c>
      <c r="BI173" s="17">
        <v>3246.6179999999999</v>
      </c>
      <c r="BJ173" s="17">
        <v>3650.2249999999999</v>
      </c>
      <c r="BK173" s="17">
        <v>3904.4880000000003</v>
      </c>
      <c r="BL173" s="15">
        <v>4.2779661348885896E-2</v>
      </c>
      <c r="BM173" s="15">
        <v>4.6947402060838618E-2</v>
      </c>
      <c r="BN173" s="15">
        <v>5.0211830702164471E-2</v>
      </c>
      <c r="BO173" s="15">
        <v>4.7607370346977117E-2</v>
      </c>
      <c r="BP173" s="15">
        <v>5.3525734602837334E-2</v>
      </c>
      <c r="BQ173" s="15">
        <v>5.7254166098792039E-2</v>
      </c>
      <c r="BR173" s="15">
        <f>IF(IF(BN173&gt;BQ173,BN173,BQ173)=0,IF(BM173&gt;BP173,BM173,BP173),IF(BN173&gt;BQ173,BN173,BQ173))</f>
        <v>5.7254166098792039E-2</v>
      </c>
      <c r="CI173" s="11">
        <f>IF(ISNUMBER(L173),L173,M173)</f>
        <v>1.3798731939736297</v>
      </c>
      <c r="CJ173" s="17">
        <f>IF(AND(M173&lt;0,AA173&gt;0),1,0)</f>
        <v>0</v>
      </c>
      <c r="CK173" s="17">
        <f>IF(AND(CJ173=0,CI173&lt;0.1,CI173&gt;0),1,0)</f>
        <v>0</v>
      </c>
      <c r="CL173" s="17">
        <f>IF(AND(CK173=0,CI173&lt;0.2,CI173&gt;0.1),1,0)</f>
        <v>0</v>
      </c>
      <c r="CM173" s="17">
        <f>IF(AND(CL173=0,CI173&lt;0.3,CI173&gt;0.2),1,0)</f>
        <v>0</v>
      </c>
      <c r="CN173" s="17">
        <f>IF(AND(CM173=0,CI173&lt;0.4,CI173&gt;0.3),1,0)</f>
        <v>0</v>
      </c>
      <c r="CO173" s="17">
        <f>IF(AND(CN173=0,CI173&lt;0.5,CI173&gt;0.4),1,0)</f>
        <v>0</v>
      </c>
      <c r="CP173" s="17">
        <f>IF(AND(CJ173=0,CK173=0,CL173=0,CM173=0,CN173=0,CO173=0),1,0)</f>
        <v>1</v>
      </c>
      <c r="CR173" s="17" t="str">
        <f>_xll.BDP($H173,CR$1)</f>
        <v>Gregory C Case "Greg"</v>
      </c>
      <c r="CS173" s="17" t="str">
        <f>_xll.BDP($H173,CS$1)</f>
        <v>No</v>
      </c>
      <c r="CT173" s="196">
        <f>_xll.BDP($H173,CT$1)</f>
        <v>0</v>
      </c>
      <c r="CU173" s="13">
        <f>_xll.BDP($H173,CU$1)</f>
        <v>18.5</v>
      </c>
      <c r="CV173" s="13">
        <f>_xll.BDP($H173,CV$1)</f>
        <v>1.1625135310459869</v>
      </c>
      <c r="CW173" s="13">
        <f>_xll.BDP($H173,CW$1)</f>
        <v>-0.10737480669358027</v>
      </c>
    </row>
    <row r="174" spans="1:101" s="17" customFormat="1" hidden="1" x14ac:dyDescent="0.3">
      <c r="A174" s="17" t="str">
        <f>B174&amp;C174</f>
        <v>5A</v>
      </c>
      <c r="B174" s="17">
        <v>5</v>
      </c>
      <c r="C174" s="17" t="s">
        <v>2999</v>
      </c>
      <c r="D174" s="17">
        <v>7</v>
      </c>
      <c r="E174" s="17">
        <v>6</v>
      </c>
      <c r="F174" s="19">
        <v>0.14000000000000001</v>
      </c>
      <c r="H174" s="17" t="s">
        <v>103</v>
      </c>
      <c r="I174" s="17">
        <v>1205</v>
      </c>
      <c r="J174" s="17" t="str">
        <f>I174&amp;H174</f>
        <v>1205MMC US Equity</v>
      </c>
      <c r="K174" s="10" t="s">
        <v>733</v>
      </c>
      <c r="L174" s="11">
        <v>0.74998416759025877</v>
      </c>
      <c r="M174" s="11">
        <v>0.73039215686274506</v>
      </c>
      <c r="N174" s="11">
        <v>0.19653883151430379</v>
      </c>
      <c r="O174" s="11">
        <v>0.20931559769963562</v>
      </c>
      <c r="P174" s="12">
        <v>17.65352956795509</v>
      </c>
      <c r="Q174" s="12">
        <v>13.175920977647756</v>
      </c>
      <c r="R174" s="12">
        <v>28.975015449810186</v>
      </c>
      <c r="S174" s="13">
        <v>26.628989321396098</v>
      </c>
      <c r="T174" s="13">
        <v>28.055019305019304</v>
      </c>
      <c r="U174" s="11">
        <v>0.44945733845383201</v>
      </c>
      <c r="V174" s="14">
        <v>2.3678747361013373</v>
      </c>
      <c r="W174" s="11">
        <v>0.2606837606837607</v>
      </c>
      <c r="X174" s="15">
        <v>3.6021872863978129E-2</v>
      </c>
      <c r="Y174" s="14">
        <v>7.9338081443320334</v>
      </c>
      <c r="Z174" s="14">
        <v>15.403309705888347</v>
      </c>
      <c r="AA174" s="14">
        <v>6528000000</v>
      </c>
      <c r="AB174" s="14">
        <v>22779000000</v>
      </c>
      <c r="AC174" s="14">
        <v>463000000</v>
      </c>
      <c r="AD174" s="16">
        <v>3550000000</v>
      </c>
      <c r="AE174" s="11">
        <v>0.13042253521126759</v>
      </c>
      <c r="AF174" s="16">
        <v>96908.782092509995</v>
      </c>
      <c r="AG174" s="16">
        <v>122109.78209250999</v>
      </c>
      <c r="AH174" s="195">
        <v>19.644430838563384</v>
      </c>
      <c r="AI174" s="195">
        <v>23.275703271110626</v>
      </c>
      <c r="AJ174" s="195">
        <v>3.2164441248711326</v>
      </c>
      <c r="AK174" s="195">
        <v>26.622144326433741</v>
      </c>
      <c r="AL174" s="195">
        <v>8.1036543768145215</v>
      </c>
      <c r="AM174" s="17" t="s">
        <v>502</v>
      </c>
      <c r="AN174" s="17" t="s">
        <v>503</v>
      </c>
      <c r="AO174" s="17" t="s">
        <v>657</v>
      </c>
      <c r="AP174" s="17" t="s">
        <v>574</v>
      </c>
      <c r="AQ174" s="11">
        <f>_xll.BDP($H174,$AQ$1, "CUST_TRR_START_DT=20030101","CUST_TRR_END_DT=20230630")*0.01</f>
        <v>9.6420530000000004E-2</v>
      </c>
      <c r="AR174" s="11">
        <f>_xll.BDP($H174,$AQ$1, "CUST_TRR_START_DT=20130101","CUST_TRR_END_DT=20230630")*0.01</f>
        <v>0.1978558</v>
      </c>
      <c r="AS174" s="11">
        <f>_xll.BDP($H174,$AQ$1, "CUST_TRR_START_DT=20180101","CUST_TRR_END_DT=20230630")*0.01</f>
        <v>0.18408349999999998</v>
      </c>
      <c r="AT174" s="17" t="s">
        <v>3697</v>
      </c>
      <c r="AU174" s="17" t="s">
        <v>3162</v>
      </c>
      <c r="AV174" s="17" t="s">
        <v>3162</v>
      </c>
      <c r="AW174" s="195">
        <v>1.4475762853200018</v>
      </c>
      <c r="AX174" s="195">
        <v>1.4475762853200018</v>
      </c>
      <c r="AY174" s="195">
        <v>1.8965382606544414</v>
      </c>
      <c r="AZ174" s="195">
        <v>3.3441145459744432</v>
      </c>
      <c r="BA174" s="195">
        <v>32.542667052357537</v>
      </c>
      <c r="BB174" s="195">
        <v>42.635689596760194</v>
      </c>
      <c r="BC174" s="195">
        <v>75.178356649117731</v>
      </c>
      <c r="BD174" s="195">
        <v>2598.91578936</v>
      </c>
      <c r="BE174" s="195">
        <v>96908.782092509995</v>
      </c>
      <c r="BF174" s="17">
        <v>3857.9470000000001</v>
      </c>
      <c r="BG174" s="17">
        <v>4218.2110000000002</v>
      </c>
      <c r="BH174" s="17">
        <v>4572.0709999999999</v>
      </c>
      <c r="BI174" s="17">
        <v>3579.1570000000002</v>
      </c>
      <c r="BJ174" s="17">
        <v>4337.567</v>
      </c>
      <c r="BK174" s="17">
        <v>4753.9620000000004</v>
      </c>
      <c r="BL174" s="15">
        <v>3.9810086523604946E-2</v>
      </c>
      <c r="BM174" s="15">
        <v>4.3527644336436487E-2</v>
      </c>
      <c r="BN174" s="15">
        <v>4.717911938708981E-2</v>
      </c>
      <c r="BO174" s="15">
        <v>3.6933257468691583E-2</v>
      </c>
      <c r="BP174" s="15">
        <v>4.4759276779057236E-2</v>
      </c>
      <c r="BQ174" s="15">
        <v>4.9056049383241922E-2</v>
      </c>
      <c r="BR174" s="15">
        <f>IF(IF(BN174&gt;BQ174,BN174,BQ174)=0,IF(BM174&gt;BP174,BM174,BP174),IF(BN174&gt;BQ174,BN174,BQ174))</f>
        <v>4.9056049383241922E-2</v>
      </c>
      <c r="CI174" s="11">
        <f>IF(ISNUMBER(L174),L174,M174)</f>
        <v>0.74998416759025877</v>
      </c>
      <c r="CJ174" s="17">
        <f>IF(AND(M174&lt;0,AA174&gt;0),1,0)</f>
        <v>0</v>
      </c>
      <c r="CK174" s="17">
        <f>IF(AND(CJ174=0,CI174&lt;0.1,CI174&gt;0),1,0)</f>
        <v>0</v>
      </c>
      <c r="CL174" s="17">
        <f>IF(AND(CK174=0,CI174&lt;0.2,CI174&gt;0.1),1,0)</f>
        <v>0</v>
      </c>
      <c r="CM174" s="17">
        <f>IF(AND(CL174=0,CI174&lt;0.3,CI174&gt;0.2),1,0)</f>
        <v>0</v>
      </c>
      <c r="CN174" s="17">
        <f>IF(AND(CM174=0,CI174&lt;0.4,CI174&gt;0.3),1,0)</f>
        <v>0</v>
      </c>
      <c r="CO174" s="17">
        <f>IF(AND(CN174=0,CI174&lt;0.5,CI174&gt;0.4),1,0)</f>
        <v>0</v>
      </c>
      <c r="CP174" s="17">
        <f>IF(AND(CJ174=0,CK174=0,CL174=0,CM174=0,CN174=0,CO174=0),1,0)</f>
        <v>1</v>
      </c>
      <c r="CR174" s="17" t="str">
        <f>_xll.BDP($H174,CR$1)</f>
        <v>John Q Doyle</v>
      </c>
      <c r="CS174" s="17" t="str">
        <f>_xll.BDP($H174,CS$1)</f>
        <v>No</v>
      </c>
      <c r="CT174" s="196">
        <f>_xll.BDP($H174,CT$1)</f>
        <v>1.1556699872016907E-2</v>
      </c>
      <c r="CU174" s="13">
        <f>_xll.BDP($H174,CU$1)</f>
        <v>0.75</v>
      </c>
      <c r="CV174" s="13">
        <f>_xll.BDP($H174,CV$1)</f>
        <v>0.2452107142430556</v>
      </c>
      <c r="CW174" s="13">
        <f>_xll.BDP($H174,CW$1)</f>
        <v>-0.43718774810656663</v>
      </c>
    </row>
    <row r="175" spans="1:101" s="17" customFormat="1" hidden="1" x14ac:dyDescent="0.3">
      <c r="A175" s="17" t="str">
        <f>B175&amp;C175</f>
        <v>5A</v>
      </c>
      <c r="B175" s="17">
        <v>5</v>
      </c>
      <c r="C175" s="17" t="s">
        <v>2999</v>
      </c>
      <c r="D175" s="17">
        <v>12</v>
      </c>
      <c r="E175" s="17">
        <v>5</v>
      </c>
      <c r="F175" s="19">
        <v>0.14000000000000001</v>
      </c>
      <c r="G175" s="17" t="s">
        <v>2756</v>
      </c>
      <c r="H175" s="17" t="s">
        <v>1725</v>
      </c>
      <c r="I175" s="17">
        <v>1208</v>
      </c>
      <c r="J175" s="17" t="str">
        <f>I175&amp;H175</f>
        <v>1208HLMA LN Equity</v>
      </c>
      <c r="K175" s="10" t="s">
        <v>1726</v>
      </c>
      <c r="L175" s="11">
        <v>0.36080626225057993</v>
      </c>
      <c r="M175" s="11">
        <v>0.29206585433913124</v>
      </c>
      <c r="N175" s="11">
        <v>0.15922921075535668</v>
      </c>
      <c r="O175" s="11">
        <v>0.14301329932592458</v>
      </c>
      <c r="P175" s="12">
        <v>14.112801738931472</v>
      </c>
      <c r="Q175" s="12">
        <v>11.343497246763787</v>
      </c>
      <c r="R175" s="12">
        <v>15.625520573046812</v>
      </c>
      <c r="S175" s="13">
        <v>23.270667667074768</v>
      </c>
      <c r="T175" s="13">
        <v>22.430915371329878</v>
      </c>
      <c r="U175" s="11">
        <v>0.35775526110678096</v>
      </c>
      <c r="V175" s="14">
        <v>1.4553658536585365</v>
      </c>
      <c r="W175" s="11">
        <v>0.57341127528331659</v>
      </c>
      <c r="X175" s="15">
        <v>1.9968676585747847E-2</v>
      </c>
      <c r="Y175" s="14">
        <v>11.743441639428658</v>
      </c>
      <c r="Z175" s="14">
        <v>8.7387772602607541</v>
      </c>
      <c r="AA175" s="14">
        <v>1075100000</v>
      </c>
      <c r="AB175" s="14">
        <v>2195600000</v>
      </c>
      <c r="AC175" s="14">
        <v>12900000</v>
      </c>
      <c r="AD175" s="16">
        <v>241200000</v>
      </c>
      <c r="AE175" s="11">
        <v>5.3482587064676616E-2</v>
      </c>
      <c r="AF175" s="16">
        <v>8143.3923713999993</v>
      </c>
      <c r="AG175" s="16">
        <v>8740.1923713999986</v>
      </c>
      <c r="AH175" s="195">
        <v>21.030299257459092</v>
      </c>
      <c r="AI175" s="195">
        <v>27.835007552229296</v>
      </c>
      <c r="AJ175" s="195">
        <v>2.6175725919769972</v>
      </c>
      <c r="AK175" s="195">
        <v>34.585338718649474</v>
      </c>
      <c r="AL175" s="195">
        <v>5.0934403123592693</v>
      </c>
      <c r="AM175" s="17" t="s">
        <v>498</v>
      </c>
      <c r="AN175" s="17" t="s">
        <v>590</v>
      </c>
      <c r="AO175" s="17" t="s">
        <v>591</v>
      </c>
      <c r="AP175" s="17" t="s">
        <v>1552</v>
      </c>
      <c r="AQ175" s="11">
        <f>_xll.BDP($H175,$AQ$1, "CUST_TRR_START_DT=20030101","CUST_TRR_END_DT=20230630")*0.01</f>
        <v>0.1864779</v>
      </c>
      <c r="AR175" s="11">
        <f>_xll.BDP($H175,$AQ$1, "CUST_TRR_START_DT=20130101","CUST_TRR_END_DT=20230630")*0.01</f>
        <v>0.17917620000000001</v>
      </c>
      <c r="AS175" s="11">
        <f>_xll.BDP($H175,$AQ$1, "CUST_TRR_START_DT=20180101","CUST_TRR_END_DT=20230630")*0.01</f>
        <v>0.1222196</v>
      </c>
      <c r="AT175" s="17" t="s">
        <v>3697</v>
      </c>
      <c r="AU175" s="17" t="s">
        <v>3021</v>
      </c>
      <c r="AV175" s="17" t="s">
        <v>3021</v>
      </c>
      <c r="AW175" s="195">
        <v>0.94260386201304036</v>
      </c>
      <c r="AX175" s="195">
        <v>0.94260386201304036</v>
      </c>
      <c r="AY175" s="195">
        <v>0.27549234761324759</v>
      </c>
      <c r="AZ175" s="195">
        <v>1.218096209626288</v>
      </c>
      <c r="BA175" s="195">
        <v>31.353114971009667</v>
      </c>
      <c r="BB175" s="195">
        <v>9.1634923178704497</v>
      </c>
      <c r="BC175" s="195">
        <v>40.516607288880117</v>
      </c>
      <c r="BD175" s="195">
        <v>98.6</v>
      </c>
      <c r="BE175" s="195">
        <v>8143.3923713999993</v>
      </c>
      <c r="BF175" s="17">
        <v>306.923</v>
      </c>
      <c r="BG175" s="17">
        <v>328.76900000000001</v>
      </c>
      <c r="BH175" s="17">
        <v>349.81799999999998</v>
      </c>
      <c r="BI175" s="17">
        <v>279.185</v>
      </c>
      <c r="BJ175" s="17">
        <v>301.39499999999998</v>
      </c>
      <c r="BK175" s="17">
        <v>318.67500000000001</v>
      </c>
      <c r="BL175" s="15">
        <v>3.768982090043075E-2</v>
      </c>
      <c r="BM175" s="15">
        <v>4.0372486674552628E-2</v>
      </c>
      <c r="BN175" s="15">
        <v>4.2957281688719588E-2</v>
      </c>
      <c r="BO175" s="15">
        <v>3.4283623736529219E-2</v>
      </c>
      <c r="BP175" s="15">
        <v>3.7010988326991866E-2</v>
      </c>
      <c r="BQ175" s="15">
        <v>3.9132954113718324E-2</v>
      </c>
      <c r="BR175" s="15">
        <f>IF(IF(BN175&gt;BQ175,BN175,BQ175)=0,IF(BM175&gt;BP175,BM175,BP175),IF(BN175&gt;BQ175,BN175,BQ175))</f>
        <v>4.2957281688719588E-2</v>
      </c>
      <c r="CI175" s="11">
        <f>IF(ISNUMBER(L175),L175,M175)</f>
        <v>0.36080626225057993</v>
      </c>
      <c r="CJ175" s="17">
        <f>IF(AND(M175&lt;0,AA175&gt;0),1,0)</f>
        <v>0</v>
      </c>
      <c r="CK175" s="17">
        <f>IF(AND(CJ175=0,CI175&lt;0.1,CI175&gt;0),1,0)</f>
        <v>0</v>
      </c>
      <c r="CL175" s="17">
        <f>IF(AND(CK175=0,CI175&lt;0.2,CI175&gt;0.1),1,0)</f>
        <v>0</v>
      </c>
      <c r="CM175" s="17">
        <f>IF(AND(CL175=0,CI175&lt;0.3,CI175&gt;0.2),1,0)</f>
        <v>0</v>
      </c>
      <c r="CN175" s="17">
        <f>IF(AND(CM175=0,CI175&lt;0.4,CI175&gt;0.3),1,0)</f>
        <v>1</v>
      </c>
      <c r="CO175" s="17">
        <f>IF(AND(CN175=0,CI175&lt;0.5,CI175&gt;0.4),1,0)</f>
        <v>0</v>
      </c>
      <c r="CP175" s="17">
        <f>IF(AND(CJ175=0,CK175=0,CL175=0,CM175=0,CN175=0,CO175=0),1,0)</f>
        <v>0</v>
      </c>
      <c r="CR175" s="17" t="str">
        <f>_xll.BDP($H175,CR$1)</f>
        <v>Marc Arthur Ronchetti</v>
      </c>
      <c r="CS175" s="17" t="str">
        <f>_xll.BDP($H175,CS$1)</f>
        <v>No</v>
      </c>
      <c r="CT175" s="196">
        <f>_xll.BDP($H175,CT$1)</f>
        <v>0</v>
      </c>
      <c r="CU175" s="13">
        <f>_xll.BDP($H175,CU$1)</f>
        <v>0.5</v>
      </c>
      <c r="CV175" s="13">
        <f>_xll.BDP($H175,CV$1)</f>
        <v>0.23525116733961937</v>
      </c>
      <c r="CW175" s="13">
        <f>_xll.BDP($H175,CW$1)</f>
        <v>4.8469651292743174</v>
      </c>
    </row>
    <row r="176" spans="1:101" s="17" customFormat="1" hidden="1" x14ac:dyDescent="0.3">
      <c r="A176" s="17" t="str">
        <f>B176&amp;C176</f>
        <v>5A</v>
      </c>
      <c r="B176" s="17">
        <v>5</v>
      </c>
      <c r="C176" s="17" t="s">
        <v>2999</v>
      </c>
      <c r="D176" s="17">
        <v>11</v>
      </c>
      <c r="E176" s="17">
        <v>2</v>
      </c>
      <c r="F176" s="19" t="s">
        <v>2149</v>
      </c>
      <c r="H176" s="17" t="s">
        <v>2439</v>
      </c>
      <c r="I176" s="17">
        <v>1182</v>
      </c>
      <c r="J176" s="17" t="str">
        <f>I176&amp;H176</f>
        <v>1182SPOT US Equity</v>
      </c>
      <c r="K176" s="10" t="s">
        <v>4793</v>
      </c>
      <c r="L176" s="11">
        <v>0.16383429648936448</v>
      </c>
      <c r="M176" s="11">
        <v>1.7526595744680851</v>
      </c>
      <c r="N176" s="11">
        <v>-0.19922799191197146</v>
      </c>
      <c r="O176" s="11">
        <v>-0.83207070707070707</v>
      </c>
      <c r="P176" s="12">
        <v>-21.894843789687577</v>
      </c>
      <c r="Q176" s="12">
        <v>-24.058928117856233</v>
      </c>
      <c r="R176" s="12">
        <v>-45.510907003444316</v>
      </c>
      <c r="S176" s="13">
        <v>-0.75762103756255639</v>
      </c>
      <c r="T176" s="13">
        <v>-4.1613370853585741</v>
      </c>
      <c r="U176" s="11">
        <v>-0.27141466580142765</v>
      </c>
      <c r="V176" s="14">
        <v>2.460294117647059</v>
      </c>
      <c r="W176" s="11">
        <v>0.2809080962800875</v>
      </c>
      <c r="X176" s="15">
        <v>2.3522662076878944E-2</v>
      </c>
      <c r="Y176" s="14">
        <v>22.131510950497134</v>
      </c>
      <c r="Z176" s="14" t="e">
        <v>#N/A</v>
      </c>
      <c r="AA176" s="14">
        <v>-376000000</v>
      </c>
      <c r="AB176" s="14">
        <v>792000000</v>
      </c>
      <c r="AC176" s="14">
        <v>410000000</v>
      </c>
      <c r="AD176" s="16">
        <v>42000000</v>
      </c>
      <c r="AE176" s="11">
        <v>9.7619047619047628</v>
      </c>
      <c r="AF176" s="16">
        <v>30695.135279443341</v>
      </c>
      <c r="AG176" s="16">
        <v>27096.047609403337</v>
      </c>
      <c r="AH176" s="195" t="s">
        <v>3021</v>
      </c>
      <c r="AI176" s="195" t="s">
        <v>3021</v>
      </c>
      <c r="AJ176" s="195">
        <v>9.7012894240965666E-2</v>
      </c>
      <c r="AK176" s="195" t="s">
        <v>3021</v>
      </c>
      <c r="AL176" s="195">
        <v>14.298051341926827</v>
      </c>
      <c r="AM176" s="17" t="s">
        <v>543</v>
      </c>
      <c r="AN176" s="17" t="s">
        <v>570</v>
      </c>
      <c r="AO176" s="17" t="s">
        <v>588</v>
      </c>
      <c r="AP176" s="17" t="s">
        <v>4617</v>
      </c>
      <c r="AQ176" s="11" t="e">
        <f>_xll.BDP($H176,$AQ$1, "CUST_TRR_START_DT=20030101","CUST_TRR_END_DT=20230630")*0.01</f>
        <v>#VALUE!</v>
      </c>
      <c r="AR176" s="11" t="e">
        <f>_xll.BDP($H176,$AQ$1, "CUST_TRR_START_DT=20130101","CUST_TRR_END_DT=20230630")*0.01</f>
        <v>#VALUE!</v>
      </c>
      <c r="AS176" s="11" t="e">
        <f>_xll.BDP($H176,$AQ$1, "CUST_TRR_START_DT=20180101","CUST_TRR_END_DT=20230630")*0.01</f>
        <v>#VALUE!</v>
      </c>
      <c r="AT176" s="17" t="s">
        <v>3733</v>
      </c>
      <c r="AU176" s="17" t="s">
        <v>3021</v>
      </c>
      <c r="AV176" s="17" t="s">
        <v>3733</v>
      </c>
      <c r="AW176" s="195" t="s">
        <v>3021</v>
      </c>
      <c r="AX176" s="195">
        <v>0</v>
      </c>
      <c r="AY176" s="195">
        <v>0</v>
      </c>
      <c r="AZ176" s="195">
        <v>0</v>
      </c>
      <c r="BA176" s="195" t="s">
        <v>3021</v>
      </c>
      <c r="BB176" s="195">
        <v>0</v>
      </c>
      <c r="BC176" s="195" t="s">
        <v>3021</v>
      </c>
      <c r="BD176" s="195">
        <v>-43</v>
      </c>
      <c r="BE176" s="195">
        <v>27096.047609403337</v>
      </c>
      <c r="BF176" s="17">
        <v>-531.88900000000001</v>
      </c>
      <c r="BG176" s="17">
        <v>99.03</v>
      </c>
      <c r="BH176" s="17">
        <v>446.79200000000003</v>
      </c>
      <c r="BI176" s="17">
        <v>315.43299999999999</v>
      </c>
      <c r="BJ176" s="17">
        <v>718.48</v>
      </c>
      <c r="BK176" s="17">
        <v>1078.7470000000001</v>
      </c>
      <c r="BL176" s="15">
        <v>-1.9629763265378037E-2</v>
      </c>
      <c r="BM176" s="15">
        <v>3.6547765721238585E-3</v>
      </c>
      <c r="BN176" s="15">
        <v>1.6489194529055468E-2</v>
      </c>
      <c r="BO176" s="15">
        <v>1.164129191633591E-2</v>
      </c>
      <c r="BP176" s="15">
        <v>2.6516044345547309E-2</v>
      </c>
      <c r="BQ176" s="15">
        <v>3.9811968725122653E-2</v>
      </c>
      <c r="BR176" s="15">
        <f>IF(IF(BN176&gt;BQ176,BN176,BQ176)=0,IF(BM176&gt;BP176,BM176,BP176),IF(BN176&gt;BQ176,BN176,BQ176))</f>
        <v>3.9811968725122653E-2</v>
      </c>
      <c r="CI176" s="11">
        <f>IF(ISNUMBER(L176),L176,M176)</f>
        <v>0.16383429648936448</v>
      </c>
      <c r="CJ176" s="17">
        <f>IF(AND(M176&lt;0,AA176&gt;0),1,0)</f>
        <v>0</v>
      </c>
      <c r="CK176" s="17">
        <f>IF(AND(CJ176=0,CI176&lt;0.1,CI176&gt;0),1,0)</f>
        <v>0</v>
      </c>
      <c r="CL176" s="17">
        <f>IF(AND(CK176=0,CI176&lt;0.2,CI176&gt;0.1),1,0)</f>
        <v>1</v>
      </c>
      <c r="CM176" s="17">
        <f>IF(AND(CL176=0,CI176&lt;0.3,CI176&gt;0.2),1,0)</f>
        <v>0</v>
      </c>
      <c r="CN176" s="17">
        <f>IF(AND(CM176=0,CI176&lt;0.4,CI176&gt;0.3),1,0)</f>
        <v>0</v>
      </c>
      <c r="CO176" s="17">
        <f>IF(AND(CN176=0,CI176&lt;0.5,CI176&gt;0.4),1,0)</f>
        <v>0</v>
      </c>
      <c r="CP176" s="17">
        <f>IF(AND(CJ176=0,CK176=0,CL176=0,CM176=0,CN176=0,CO176=0),1,0)</f>
        <v>0</v>
      </c>
      <c r="CR176" s="17" t="str">
        <f>_xll.BDP($H176,CR$1)</f>
        <v>Daniel Ek</v>
      </c>
      <c r="CS176" s="17" t="str">
        <f>_xll.BDP($H176,CS$1)</f>
        <v>Yes</v>
      </c>
      <c r="CT176" s="196">
        <f>_xll.BDP($H176,CT$1)</f>
        <v>0</v>
      </c>
      <c r="CU176" s="13">
        <f>_xll.BDP($H176,CU$1)</f>
        <v>17.75</v>
      </c>
      <c r="CV176" s="13">
        <f>_xll.BDP($H176,CV$1)</f>
        <v>28.002650823377461</v>
      </c>
      <c r="CW176" s="13">
        <f>_xll.BDP($H176,CW$1)</f>
        <v>0</v>
      </c>
    </row>
    <row r="177" spans="1:101" s="17" customFormat="1" hidden="1" x14ac:dyDescent="0.3">
      <c r="A177" s="17" t="str">
        <f>B177&amp;C177</f>
        <v>5A</v>
      </c>
      <c r="B177" s="17">
        <v>5</v>
      </c>
      <c r="C177" s="17" t="s">
        <v>2999</v>
      </c>
      <c r="D177" s="17">
        <v>21</v>
      </c>
      <c r="E177" s="17">
        <v>12</v>
      </c>
      <c r="F177" s="19">
        <v>0.2</v>
      </c>
      <c r="G177" s="17" t="s">
        <v>2365</v>
      </c>
      <c r="H177" s="17" t="s">
        <v>1517</v>
      </c>
      <c r="I177" s="17">
        <v>1227</v>
      </c>
      <c r="J177" s="17" t="str">
        <f>I177&amp;H177</f>
        <v>1227ADYEN NA Equity</v>
      </c>
      <c r="K177" s="10" t="s">
        <v>1518</v>
      </c>
      <c r="L177" s="11">
        <v>-0.26001373025250807</v>
      </c>
      <c r="M177" s="11">
        <v>-0.17011743074370758</v>
      </c>
      <c r="N177" s="11">
        <v>-0.26001373025250807</v>
      </c>
      <c r="O177" s="11">
        <v>-0.17011743074370758</v>
      </c>
      <c r="P177" s="12">
        <v>24.514212794244607</v>
      </c>
      <c r="Q177" s="12">
        <v>18.859645347229275</v>
      </c>
      <c r="R177" s="12">
        <v>23.339799430999953</v>
      </c>
      <c r="S177" s="13">
        <v>10.529631742692752</v>
      </c>
      <c r="T177" s="13">
        <v>8.1503995641708222</v>
      </c>
      <c r="U177" s="11">
        <v>-0.81637655588940428</v>
      </c>
      <c r="V177" s="14">
        <v>-9.0147200559497946</v>
      </c>
      <c r="W177" s="11">
        <v>0.357771173502336</v>
      </c>
      <c r="X177" s="15">
        <v>1.9486194060476726E-2</v>
      </c>
      <c r="Y177" s="14">
        <v>38.642257124426109</v>
      </c>
      <c r="Z177" s="14">
        <v>40.547032624006718</v>
      </c>
      <c r="AA177" s="14">
        <v>-3907154000</v>
      </c>
      <c r="AB177" s="14">
        <v>-3907154000</v>
      </c>
      <c r="AC177" s="14">
        <v>29469000</v>
      </c>
      <c r="AD177" s="16">
        <v>959124000</v>
      </c>
      <c r="AE177" s="11">
        <v>3.0724911481727075E-2</v>
      </c>
      <c r="AF177" s="16">
        <v>21598.984589</v>
      </c>
      <c r="AG177" s="16">
        <v>15360.356588999999</v>
      </c>
      <c r="AH177" s="195">
        <v>22.195475448992774</v>
      </c>
      <c r="AI177" s="195">
        <v>25.061643667921349</v>
      </c>
      <c r="AJ177" s="195">
        <v>3.9329719695030616</v>
      </c>
      <c r="AK177" s="195">
        <v>38.264792473796028</v>
      </c>
      <c r="AL177" s="195">
        <v>7.9000424241249378</v>
      </c>
      <c r="AM177" s="17" t="s">
        <v>493</v>
      </c>
      <c r="AN177" s="17" t="s">
        <v>524</v>
      </c>
      <c r="AO177" s="17" t="s">
        <v>525</v>
      </c>
      <c r="AP177" s="17" t="s">
        <v>1458</v>
      </c>
      <c r="AQ177" s="11" t="e">
        <f>_xll.BDP($H177,$AQ$1, "CUST_TRR_START_DT=20030101","CUST_TRR_END_DT=20230630")*0.01</f>
        <v>#VALUE!</v>
      </c>
      <c r="AR177" s="11" t="e">
        <f>_xll.BDP($H177,$AQ$1, "CUST_TRR_START_DT=20130101","CUST_TRR_END_DT=20230630")*0.01</f>
        <v>#VALUE!</v>
      </c>
      <c r="AS177" s="11" t="e">
        <f>_xll.BDP($H177,$AQ$1, "CUST_TRR_START_DT=20180101","CUST_TRR_END_DT=20230630")*0.01</f>
        <v>#VALUE!</v>
      </c>
      <c r="AT177" s="17" t="s">
        <v>3179</v>
      </c>
      <c r="AU177" s="17" t="s">
        <v>3179</v>
      </c>
      <c r="AV177" s="17" t="s">
        <v>3179</v>
      </c>
      <c r="AW177" s="195" t="s">
        <v>3021</v>
      </c>
      <c r="AX177" s="195">
        <v>0</v>
      </c>
      <c r="AY177" s="195">
        <v>0</v>
      </c>
      <c r="AZ177" s="195">
        <v>0</v>
      </c>
      <c r="BA177" s="195">
        <v>0</v>
      </c>
      <c r="BB177" s="195">
        <v>0</v>
      </c>
      <c r="BC177" s="195">
        <v>0</v>
      </c>
      <c r="BD177" s="195">
        <v>0</v>
      </c>
      <c r="BE177" s="195">
        <v>15360.356588999999</v>
      </c>
      <c r="BF177" s="17">
        <v>622.96600000000001</v>
      </c>
      <c r="BG177" s="17">
        <v>773.4</v>
      </c>
      <c r="BH177" s="17">
        <v>995.19200000000001</v>
      </c>
      <c r="BI177" s="17">
        <v>613.62</v>
      </c>
      <c r="BJ177" s="17">
        <v>771.02</v>
      </c>
      <c r="BK177" s="17">
        <v>1047.3589999999999</v>
      </c>
      <c r="BL177" s="15">
        <v>4.0556740749503446E-2</v>
      </c>
      <c r="BM177" s="15">
        <v>5.0350393593977784E-2</v>
      </c>
      <c r="BN177" s="15">
        <v>6.4789641713961649E-2</v>
      </c>
      <c r="BO177" s="15">
        <v>3.9948291333251416E-2</v>
      </c>
      <c r="BP177" s="15">
        <v>5.0195449274410074E-2</v>
      </c>
      <c r="BQ177" s="15">
        <v>6.8185851931982122E-2</v>
      </c>
      <c r="BR177" s="15">
        <f>IF(IF(BN177&gt;BQ177,BN177,BQ177)=0,IF(BM177&gt;BP177,BM177,BP177),IF(BN177&gt;BQ177,BN177,BQ177))</f>
        <v>6.8185851931982122E-2</v>
      </c>
      <c r="CI177" s="11">
        <f>IF(ISNUMBER(L177),L177,M177)</f>
        <v>-0.26001373025250807</v>
      </c>
      <c r="CJ177" s="17">
        <f>IF(AND(M177&lt;0,AA177&gt;0),1,0)</f>
        <v>0</v>
      </c>
      <c r="CK177" s="17">
        <f>IF(AND(CJ177=0,CI177&lt;0.1,CI177&gt;0),1,0)</f>
        <v>0</v>
      </c>
      <c r="CL177" s="17">
        <f>IF(AND(CK177=0,CI177&lt;0.2,CI177&gt;0.1),1,0)</f>
        <v>0</v>
      </c>
      <c r="CM177" s="17">
        <f>IF(AND(CL177=0,CI177&lt;0.3,CI177&gt;0.2),1,0)</f>
        <v>0</v>
      </c>
      <c r="CN177" s="17">
        <f>IF(AND(CM177=0,CI177&lt;0.4,CI177&gt;0.3),1,0)</f>
        <v>0</v>
      </c>
      <c r="CO177" s="17">
        <f>IF(AND(CN177=0,CI177&lt;0.5,CI177&gt;0.4),1,0)</f>
        <v>0</v>
      </c>
      <c r="CP177" s="17">
        <f>IF(AND(CJ177=0,CK177=0,CL177=0,CM177=0,CN177=0,CO177=0),1,0)</f>
        <v>1</v>
      </c>
      <c r="CR177" s="17" t="str">
        <f>_xll.BDP($H177,CR$1)</f>
        <v>#N/A Field Not Applicable</v>
      </c>
      <c r="CS177" s="17" t="str">
        <f>_xll.BDP($H177,CS$1)</f>
        <v>Yes</v>
      </c>
      <c r="CT177" s="196">
        <f>_xll.BDP($H177,CT$1)</f>
        <v>0</v>
      </c>
      <c r="CU177" s="13">
        <f>_xll.BDP($H177,CU$1)</f>
        <v>16.25</v>
      </c>
      <c r="CV177" s="13">
        <f>_xll.BDP($H177,CV$1)</f>
        <v>5.9327845988890955</v>
      </c>
      <c r="CW177" s="13">
        <f>_xll.BDP($H177,CW$1)</f>
        <v>6.7946747144605902E-3</v>
      </c>
    </row>
    <row r="178" spans="1:101" s="17" customFormat="1" hidden="1" x14ac:dyDescent="0.3">
      <c r="A178" s="17" t="str">
        <f>B178&amp;C178</f>
        <v>5A</v>
      </c>
      <c r="B178" s="17">
        <v>5</v>
      </c>
      <c r="C178" s="17" t="s">
        <v>2999</v>
      </c>
      <c r="D178" s="17">
        <v>22</v>
      </c>
      <c r="E178" s="17">
        <v>1</v>
      </c>
      <c r="F178" s="19">
        <v>0.15</v>
      </c>
      <c r="G178" s="17" t="s">
        <v>2350</v>
      </c>
      <c r="H178" s="17" t="s">
        <v>94</v>
      </c>
      <c r="I178" s="17">
        <v>1228</v>
      </c>
      <c r="J178" s="17" t="str">
        <f>I178&amp;H178</f>
        <v>1228ROL US Equity</v>
      </c>
      <c r="K178" s="10" t="s">
        <v>718</v>
      </c>
      <c r="L178" s="11">
        <v>0.77824152604326602</v>
      </c>
      <c r="M178" s="11">
        <v>0.74588949561284157</v>
      </c>
      <c r="N178" s="11">
        <v>0.34060343013521188</v>
      </c>
      <c r="O178" s="11">
        <v>0.32714132265379464</v>
      </c>
      <c r="P178" s="12">
        <v>28.77616379096462</v>
      </c>
      <c r="Q178" s="12">
        <v>20.787706933136029</v>
      </c>
      <c r="R178" s="12">
        <v>31.374648684455934</v>
      </c>
      <c r="S178" s="13">
        <v>23.913506592975917</v>
      </c>
      <c r="T178" s="13">
        <v>25.316127950536814</v>
      </c>
      <c r="U178" s="11">
        <v>0.30249856276793191</v>
      </c>
      <c r="V178" s="14">
        <v>0.64765077544809491</v>
      </c>
      <c r="W178" s="11">
        <v>0.51637345008136715</v>
      </c>
      <c r="X178" s="15" t="e">
        <v>#N/A</v>
      </c>
      <c r="Y178" s="14">
        <v>10.358968074856941</v>
      </c>
      <c r="Z178" s="14">
        <v>14.328273043245732</v>
      </c>
      <c r="AA178" s="14">
        <v>661476000</v>
      </c>
      <c r="AB178" s="14">
        <v>1508180000</v>
      </c>
      <c r="AC178" s="14">
        <v>22205000</v>
      </c>
      <c r="AD178" s="16">
        <v>499299000</v>
      </c>
      <c r="AE178" s="11">
        <v>4.4472350235029511E-2</v>
      </c>
      <c r="AF178" s="16">
        <v>17926.09935683</v>
      </c>
      <c r="AG178" s="16">
        <v>18395.980356830001</v>
      </c>
      <c r="AH178" s="195">
        <v>25.38931477598695</v>
      </c>
      <c r="AI178" s="195">
        <v>34.73115301817365</v>
      </c>
      <c r="AJ178" s="195">
        <v>2.5780313112491973</v>
      </c>
      <c r="AK178" s="195">
        <v>47.099733376193548</v>
      </c>
      <c r="AL178" s="195">
        <v>13.596194511532834</v>
      </c>
      <c r="AM178" s="17" t="s">
        <v>493</v>
      </c>
      <c r="AN178" s="17" t="s">
        <v>524</v>
      </c>
      <c r="AO178" s="17" t="s">
        <v>719</v>
      </c>
      <c r="AP178" s="17" t="s">
        <v>574</v>
      </c>
      <c r="AQ178" s="11">
        <f>_xll.BDP($H178,$AQ$1, "CUST_TRR_START_DT=20030101","CUST_TRR_END_DT=20230630")*0.01</f>
        <v>0.1943309</v>
      </c>
      <c r="AR178" s="11">
        <f>_xll.BDP($H178,$AQ$1, "CUST_TRR_START_DT=20130101","CUST_TRR_END_DT=20230630")*0.01</f>
        <v>0.21318410000000002</v>
      </c>
      <c r="AS178" s="11">
        <f>_xll.BDP($H178,$AQ$1, "CUST_TRR_START_DT=20180101","CUST_TRR_END_DT=20230630")*0.01</f>
        <v>0.1554468</v>
      </c>
      <c r="AT178" s="17" t="s">
        <v>3697</v>
      </c>
      <c r="AU178" s="17" t="s">
        <v>3180</v>
      </c>
      <c r="AV178" s="17" t="s">
        <v>3180</v>
      </c>
      <c r="AW178" s="195">
        <v>1.4042667591858322</v>
      </c>
      <c r="AX178" s="195">
        <v>1.4042667591858322</v>
      </c>
      <c r="AY178" s="195">
        <v>0</v>
      </c>
      <c r="AZ178" s="195">
        <v>1.4042667591858322</v>
      </c>
      <c r="BA178" s="195">
        <v>57.430703827194328</v>
      </c>
      <c r="BB178" s="195">
        <v>0</v>
      </c>
      <c r="BC178" s="195">
        <v>57.430703827194328</v>
      </c>
      <c r="BD178" s="195">
        <v>211.68899999999999</v>
      </c>
      <c r="BE178" s="195">
        <v>17926.09935683</v>
      </c>
      <c r="BF178" s="17">
        <v>427.625</v>
      </c>
      <c r="BG178" s="17">
        <v>482.875</v>
      </c>
      <c r="BH178" s="17">
        <v>537.5</v>
      </c>
      <c r="BI178" s="17">
        <v>496.87400000000002</v>
      </c>
      <c r="BJ178" s="17">
        <v>562.86</v>
      </c>
      <c r="BK178" s="17">
        <v>622.84</v>
      </c>
      <c r="BL178" s="15">
        <v>2.3854882843604857E-2</v>
      </c>
      <c r="BM178" s="15">
        <v>2.6936981123895223E-2</v>
      </c>
      <c r="BN178" s="15">
        <v>2.9984214039023935E-2</v>
      </c>
      <c r="BO178" s="15">
        <v>2.7717909518932052E-2</v>
      </c>
      <c r="BP178" s="15">
        <v>3.1398911095823274E-2</v>
      </c>
      <c r="BQ178" s="15">
        <v>3.474487045965706E-2</v>
      </c>
      <c r="BR178" s="15">
        <f>IF(IF(BN178&gt;BQ178,BN178,BQ178)=0,IF(BM178&gt;BP178,BM178,BP178),IF(BN178&gt;BQ178,BN178,BQ178))</f>
        <v>3.474487045965706E-2</v>
      </c>
      <c r="CI178" s="11">
        <f>IF(ISNUMBER(L178),L178,M178)</f>
        <v>0.77824152604326602</v>
      </c>
      <c r="CJ178" s="17">
        <f>IF(AND(M178&lt;0,AA178&gt;0),1,0)</f>
        <v>0</v>
      </c>
      <c r="CK178" s="17">
        <f>IF(AND(CJ178=0,CI178&lt;0.1,CI178&gt;0),1,0)</f>
        <v>0</v>
      </c>
      <c r="CL178" s="17">
        <f>IF(AND(CK178=0,CI178&lt;0.2,CI178&gt;0.1),1,0)</f>
        <v>0</v>
      </c>
      <c r="CM178" s="17">
        <f>IF(AND(CL178=0,CI178&lt;0.3,CI178&gt;0.2),1,0)</f>
        <v>0</v>
      </c>
      <c r="CN178" s="17">
        <f>IF(AND(CM178=0,CI178&lt;0.4,CI178&gt;0.3),1,0)</f>
        <v>0</v>
      </c>
      <c r="CO178" s="17">
        <f>IF(AND(CN178=0,CI178&lt;0.5,CI178&gt;0.4),1,0)</f>
        <v>0</v>
      </c>
      <c r="CP178" s="17">
        <f>IF(AND(CJ178=0,CK178=0,CL178=0,CM178=0,CN178=0,CO178=0),1,0)</f>
        <v>1</v>
      </c>
      <c r="CR178" s="17" t="str">
        <f>_xll.BDP($H178,CR$1)</f>
        <v>Jerry E Gahlhoff Jr</v>
      </c>
      <c r="CS178" s="17" t="str">
        <f>_xll.BDP($H178,CS$1)</f>
        <v>No</v>
      </c>
      <c r="CT178" s="196">
        <f>_xll.BDP($H178,CT$1)</f>
        <v>0</v>
      </c>
      <c r="CU178" s="13">
        <f>_xll.BDP($H178,CU$1)</f>
        <v>0.75</v>
      </c>
      <c r="CV178" s="13">
        <f>_xll.BDP($H178,CV$1)</f>
        <v>1.4855554685665076</v>
      </c>
      <c r="CW178" s="13">
        <f>_xll.BDP($H178,CW$1)</f>
        <v>-0.46308759480818157</v>
      </c>
    </row>
    <row r="179" spans="1:101" s="17" customFormat="1" hidden="1" x14ac:dyDescent="0.3">
      <c r="A179" s="17" t="str">
        <f>B179&amp;C179</f>
        <v>5A</v>
      </c>
      <c r="B179" s="17">
        <v>5</v>
      </c>
      <c r="C179" s="17" t="s">
        <v>2999</v>
      </c>
      <c r="D179" s="17">
        <v>24</v>
      </c>
      <c r="E179" s="17">
        <v>5</v>
      </c>
      <c r="F179" s="19">
        <v>0.13</v>
      </c>
      <c r="H179" s="17" t="s">
        <v>1449</v>
      </c>
      <c r="I179" s="17">
        <v>1232</v>
      </c>
      <c r="J179" s="17" t="str">
        <f>I179&amp;H179</f>
        <v>1232EDEN FP Equity</v>
      </c>
      <c r="K179" s="10" t="s">
        <v>1450</v>
      </c>
      <c r="L179" s="11">
        <v>-0.32495426429862634</v>
      </c>
      <c r="M179" s="11">
        <v>-0.30959891843172599</v>
      </c>
      <c r="N179" s="11">
        <v>5.3892615799051367</v>
      </c>
      <c r="O179" s="11">
        <v>-1.1188925081433225</v>
      </c>
      <c r="P179" s="12">
        <v>23.010909090909092</v>
      </c>
      <c r="Q179" s="12">
        <v>15.784922394678494</v>
      </c>
      <c r="R179" s="12" t="e">
        <v>#N/A</v>
      </c>
      <c r="S179" s="13">
        <v>41.413137760041785</v>
      </c>
      <c r="T179" s="13">
        <v>41.90054160512063</v>
      </c>
      <c r="U179" s="11">
        <v>0.15197505197505198</v>
      </c>
      <c r="V179" s="14">
        <v>1.5357142857142858</v>
      </c>
      <c r="W179" s="11">
        <v>-4.3602800763844686E-2</v>
      </c>
      <c r="X179" s="15">
        <v>1.2413463833850561E-2</v>
      </c>
      <c r="Y179" s="14">
        <v>11.344544359500038</v>
      </c>
      <c r="Z179" s="14">
        <v>8.2998093909164794</v>
      </c>
      <c r="AA179" s="14">
        <v>-2219000000</v>
      </c>
      <c r="AB179" s="14">
        <v>-614000000</v>
      </c>
      <c r="AC179" s="14">
        <v>22000000</v>
      </c>
      <c r="AD179" s="16">
        <v>999000000</v>
      </c>
      <c r="AE179" s="11">
        <v>2.2022022022022022E-2</v>
      </c>
      <c r="AF179" s="16">
        <v>14506.057989079998</v>
      </c>
      <c r="AG179" s="16">
        <v>16083.057989079998</v>
      </c>
      <c r="AH179" s="195">
        <v>16.893968475924368</v>
      </c>
      <c r="AI179" s="195">
        <v>20.332563829431098</v>
      </c>
      <c r="AJ179" s="195">
        <v>-1.5825346659368633</v>
      </c>
      <c r="AK179" s="195">
        <v>34.654831392725207</v>
      </c>
      <c r="AL179" s="195" t="s">
        <v>3021</v>
      </c>
      <c r="AM179" s="17" t="s">
        <v>493</v>
      </c>
      <c r="AN179" s="17" t="s">
        <v>524</v>
      </c>
      <c r="AO179" s="17" t="s">
        <v>524</v>
      </c>
      <c r="AP179" s="17" t="s">
        <v>1339</v>
      </c>
      <c r="AQ179" s="11" t="e">
        <f>_xll.BDP($H179,$AQ$1, "CUST_TRR_START_DT=20030101","CUST_TRR_END_DT=20230630")*0.01</f>
        <v>#VALUE!</v>
      </c>
      <c r="AR179" s="11">
        <f>_xll.BDP($H179,$AQ$1, "CUST_TRR_START_DT=20130101","CUST_TRR_END_DT=20230630")*0.01</f>
        <v>0.12837029999999999</v>
      </c>
      <c r="AS179" s="11">
        <f>_xll.BDP($H179,$AQ$1, "CUST_TRR_START_DT=20180101","CUST_TRR_END_DT=20230630")*0.01</f>
        <v>0.21137039999999999</v>
      </c>
      <c r="AT179" s="17" t="s">
        <v>3744</v>
      </c>
      <c r="AU179" s="17" t="s">
        <v>3021</v>
      </c>
      <c r="AV179" s="17" t="s">
        <v>3744</v>
      </c>
      <c r="AW179" s="195">
        <v>1.7205781142463867</v>
      </c>
      <c r="AX179" s="195">
        <v>1.7205781142463867</v>
      </c>
      <c r="AY179" s="195">
        <v>0</v>
      </c>
      <c r="AZ179" s="195">
        <v>1.7205781142463867</v>
      </c>
      <c r="BA179" s="195">
        <v>60.994115874792712</v>
      </c>
      <c r="BB179" s="195">
        <v>0</v>
      </c>
      <c r="BC179" s="195" t="s">
        <v>3021</v>
      </c>
      <c r="BD179" s="195" t="s">
        <v>3021</v>
      </c>
      <c r="BE179" s="195">
        <v>14506.057989079998</v>
      </c>
      <c r="BF179" s="17">
        <v>497.76900000000001</v>
      </c>
      <c r="BG179" s="17">
        <v>600.38499999999999</v>
      </c>
      <c r="BH179" s="17">
        <v>696.077</v>
      </c>
      <c r="BI179" s="17">
        <v>745.22199999999998</v>
      </c>
      <c r="BJ179" s="17">
        <v>887.78700000000003</v>
      </c>
      <c r="BK179" s="17">
        <v>931.81799999999998</v>
      </c>
      <c r="BL179" s="15">
        <v>3.4314560190970907E-2</v>
      </c>
      <c r="BM179" s="15">
        <v>4.1388570240927153E-2</v>
      </c>
      <c r="BN179" s="15">
        <v>4.7985262469238656E-2</v>
      </c>
      <c r="BO179" s="15">
        <v>5.1373157377489799E-2</v>
      </c>
      <c r="BP179" s="15">
        <v>6.120112029528052E-2</v>
      </c>
      <c r="BQ179" s="15">
        <v>6.4236472837862796E-2</v>
      </c>
      <c r="BR179" s="15">
        <f>IF(IF(BN179&gt;BQ179,BN179,BQ179)=0,IF(BM179&gt;BP179,BM179,BP179),IF(BN179&gt;BQ179,BN179,BQ179))</f>
        <v>6.4236472837862796E-2</v>
      </c>
      <c r="CI179" s="11">
        <f>IF(ISNUMBER(L179),L179,M179)</f>
        <v>-0.32495426429862634</v>
      </c>
      <c r="CJ179" s="17">
        <f>IF(AND(M179&lt;0,AA179&gt;0),1,0)</f>
        <v>0</v>
      </c>
      <c r="CK179" s="17">
        <f>IF(AND(CJ179=0,CI179&lt;0.1,CI179&gt;0),1,0)</f>
        <v>0</v>
      </c>
      <c r="CL179" s="17">
        <f>IF(AND(CK179=0,CI179&lt;0.2,CI179&gt;0.1),1,0)</f>
        <v>0</v>
      </c>
      <c r="CM179" s="17">
        <f>IF(AND(CL179=0,CI179&lt;0.3,CI179&gt;0.2),1,0)</f>
        <v>0</v>
      </c>
      <c r="CN179" s="17">
        <f>IF(AND(CM179=0,CI179&lt;0.4,CI179&gt;0.3),1,0)</f>
        <v>0</v>
      </c>
      <c r="CO179" s="17">
        <f>IF(AND(CN179=0,CI179&lt;0.5,CI179&gt;0.4),1,0)</f>
        <v>0</v>
      </c>
      <c r="CP179" s="17">
        <f>IF(AND(CJ179=0,CK179=0,CL179=0,CM179=0,CN179=0,CO179=0),1,0)</f>
        <v>1</v>
      </c>
      <c r="CR179" s="17" t="str">
        <f>_xll.BDP($H179,CR$1)</f>
        <v>Bertrand Joseph Dumazy</v>
      </c>
      <c r="CS179" s="17" t="str">
        <f>_xll.BDP($H179,CS$1)</f>
        <v>No</v>
      </c>
      <c r="CT179" s="196">
        <f>_xll.BDP($H179,CT$1)</f>
        <v>3.3371400088071823E-2</v>
      </c>
      <c r="CU179" s="13">
        <f>_xll.BDP($H179,CU$1)</f>
        <v>8</v>
      </c>
      <c r="CV179" s="13">
        <f>_xll.BDP($H179,CV$1)</f>
        <v>4.8710255016164633E-2</v>
      </c>
      <c r="CW179" s="13">
        <f>_xll.BDP($H179,CW$1)</f>
        <v>-39.925880172946265</v>
      </c>
    </row>
    <row r="180" spans="1:101" s="17" customFormat="1" hidden="1" x14ac:dyDescent="0.3">
      <c r="A180" s="17" t="str">
        <f>B180&amp;C180</f>
        <v>5A</v>
      </c>
      <c r="B180" s="17">
        <v>5</v>
      </c>
      <c r="C180" s="17" t="s">
        <v>2999</v>
      </c>
      <c r="D180" s="17">
        <v>25</v>
      </c>
      <c r="E180" s="17">
        <v>2</v>
      </c>
      <c r="F180" s="19">
        <v>0.14000000000000001</v>
      </c>
      <c r="G180" s="17" t="s">
        <v>2392</v>
      </c>
      <c r="H180" s="17" t="s">
        <v>435</v>
      </c>
      <c r="I180" s="17">
        <v>1234</v>
      </c>
      <c r="J180" s="17" t="str">
        <f>I180&amp;H180</f>
        <v>1234IT US Equity</v>
      </c>
      <c r="K180" s="10" t="s">
        <v>1131</v>
      </c>
      <c r="L180" s="11">
        <v>-1.011324367586689</v>
      </c>
      <c r="M180" s="11">
        <v>-4.9255436511707664</v>
      </c>
      <c r="N180" s="11">
        <v>0.2441638474176088</v>
      </c>
      <c r="O180" s="11">
        <v>0.44345265773624631</v>
      </c>
      <c r="P180" s="12">
        <v>37.132190046321369</v>
      </c>
      <c r="Q180" s="12">
        <v>29.043303833395996</v>
      </c>
      <c r="R180" s="12" t="e">
        <v>#N/A</v>
      </c>
      <c r="S180" s="13">
        <v>22.008779733789702</v>
      </c>
      <c r="T180" s="13">
        <v>26.572752411225583</v>
      </c>
      <c r="U180" s="11">
        <v>0.44018325033362626</v>
      </c>
      <c r="V180" s="14">
        <v>1.2716931355135304</v>
      </c>
      <c r="W180" s="11">
        <v>7.9732373853867347E-2</v>
      </c>
      <c r="X180" s="15" t="e">
        <v>#N/A</v>
      </c>
      <c r="Y180" s="14">
        <v>8.7043437234576295</v>
      </c>
      <c r="Z180" s="14">
        <v>66.200713278245075</v>
      </c>
      <c r="AA180" s="14">
        <v>-242021000</v>
      </c>
      <c r="AB180" s="14">
        <v>2688190000</v>
      </c>
      <c r="AC180" s="14">
        <v>111348000</v>
      </c>
      <c r="AD180" s="16">
        <v>1118361000</v>
      </c>
      <c r="AE180" s="11">
        <v>9.9563557742088651E-2</v>
      </c>
      <c r="AF180" s="16">
        <v>27599.863231079999</v>
      </c>
      <c r="AG180" s="16">
        <v>29547.28323108</v>
      </c>
      <c r="AH180" s="195">
        <v>18.302342376996023</v>
      </c>
      <c r="AI180" s="195">
        <v>21.804648714425824</v>
      </c>
      <c r="AJ180" s="195">
        <v>3.6091675000655092</v>
      </c>
      <c r="AK180" s="195">
        <v>28.917508268622903</v>
      </c>
      <c r="AL180" s="195">
        <v>47.267690081616927</v>
      </c>
      <c r="AM180" s="17" t="s">
        <v>493</v>
      </c>
      <c r="AN180" s="17" t="s">
        <v>524</v>
      </c>
      <c r="AO180" s="17" t="s">
        <v>691</v>
      </c>
      <c r="AP180" s="17" t="s">
        <v>574</v>
      </c>
      <c r="AQ180" s="11">
        <f>_xll.BDP($H180,$AQ$1, "CUST_TRR_START_DT=20030101","CUST_TRR_END_DT=20230630")*0.01</f>
        <v>0.19420760000000001</v>
      </c>
      <c r="AR180" s="11">
        <f>_xll.BDP($H180,$AQ$1, "CUST_TRR_START_DT=20130101","CUST_TRR_END_DT=20230630")*0.01</f>
        <v>0.21328800000000001</v>
      </c>
      <c r="AS180" s="11">
        <f>_xll.BDP($H180,$AQ$1, "CUST_TRR_START_DT=20180101","CUST_TRR_END_DT=20230630")*0.01</f>
        <v>0.2095128</v>
      </c>
      <c r="AT180" s="17" t="s">
        <v>3745</v>
      </c>
      <c r="AU180" s="17" t="s">
        <v>3183</v>
      </c>
      <c r="AV180" s="17" t="s">
        <v>3745</v>
      </c>
      <c r="AW180" s="195" t="s">
        <v>3021</v>
      </c>
      <c r="AX180" s="195">
        <v>0</v>
      </c>
      <c r="AY180" s="195">
        <v>3.863564264692458</v>
      </c>
      <c r="AZ180" s="195">
        <v>3.863564264692458</v>
      </c>
      <c r="BA180" s="195">
        <v>0</v>
      </c>
      <c r="BB180" s="195">
        <v>127.3539932507049</v>
      </c>
      <c r="BC180" s="195">
        <v>127.3539932507049</v>
      </c>
      <c r="BD180" s="195">
        <v>1066.3384529</v>
      </c>
      <c r="BE180" s="195">
        <v>27599.863231079999</v>
      </c>
      <c r="BF180" s="17">
        <v>816</v>
      </c>
      <c r="BG180" s="17">
        <v>880.25</v>
      </c>
      <c r="BH180" s="17">
        <v>996.6</v>
      </c>
      <c r="BI180" s="17">
        <v>994.50099999999998</v>
      </c>
      <c r="BJ180" s="17">
        <v>1123.742</v>
      </c>
      <c r="BK180" s="17">
        <v>1145.1859999999999</v>
      </c>
      <c r="BL180" s="15">
        <v>2.9565363899380071E-2</v>
      </c>
      <c r="BM180" s="15">
        <v>3.1893273985820231E-2</v>
      </c>
      <c r="BN180" s="15">
        <v>3.6108874585934043E-2</v>
      </c>
      <c r="BO180" s="15">
        <v>3.6032823484433062E-2</v>
      </c>
      <c r="BP180" s="15">
        <v>4.0715491616442598E-2</v>
      </c>
      <c r="BQ180" s="15">
        <v>4.1492451988327773E-2</v>
      </c>
      <c r="BR180" s="15">
        <f>IF(IF(BN180&gt;BQ180,BN180,BQ180)=0,IF(BM180&gt;BP180,BM180,BP180),IF(BN180&gt;BQ180,BN180,BQ180))</f>
        <v>4.1492451988327773E-2</v>
      </c>
      <c r="CI180" s="11">
        <f>IF(ISNUMBER(L180),L180,M180)</f>
        <v>-1.011324367586689</v>
      </c>
      <c r="CJ180" s="17">
        <f>IF(AND(M180&lt;0,AA180&gt;0),1,0)</f>
        <v>0</v>
      </c>
      <c r="CK180" s="17">
        <f>IF(AND(CJ180=0,CI180&lt;0.1,CI180&gt;0),1,0)</f>
        <v>0</v>
      </c>
      <c r="CL180" s="17">
        <f>IF(AND(CK180=0,CI180&lt;0.2,CI180&gt;0.1),1,0)</f>
        <v>0</v>
      </c>
      <c r="CM180" s="17">
        <f>IF(AND(CL180=0,CI180&lt;0.3,CI180&gt;0.2),1,0)</f>
        <v>0</v>
      </c>
      <c r="CN180" s="17">
        <f>IF(AND(CM180=0,CI180&lt;0.4,CI180&gt;0.3),1,0)</f>
        <v>0</v>
      </c>
      <c r="CO180" s="17">
        <f>IF(AND(CN180=0,CI180&lt;0.5,CI180&gt;0.4),1,0)</f>
        <v>0</v>
      </c>
      <c r="CP180" s="17">
        <f>IF(AND(CJ180=0,CK180=0,CL180=0,CM180=0,CN180=0,CO180=0),1,0)</f>
        <v>1</v>
      </c>
      <c r="CR180" s="17" t="str">
        <f>_xll.BDP($H180,CR$1)</f>
        <v>Eugene A Hall</v>
      </c>
      <c r="CS180" s="17" t="str">
        <f>_xll.BDP($H180,CS$1)</f>
        <v>No</v>
      </c>
      <c r="CT180" s="196">
        <f>_xll.BDP($H180,CT$1)</f>
        <v>0</v>
      </c>
      <c r="CU180" s="13">
        <f>_xll.BDP($H180,CU$1)</f>
        <v>19.16670036315918</v>
      </c>
      <c r="CV180" s="13">
        <f>_xll.BDP($H180,CV$1)</f>
        <v>2.8837750151537795</v>
      </c>
      <c r="CW180" s="13">
        <f>_xll.BDP($H180,CW$1)</f>
        <v>-1.7886908079438613</v>
      </c>
    </row>
    <row r="181" spans="1:101" s="17" customFormat="1" hidden="1" x14ac:dyDescent="0.3">
      <c r="A181" s="17" t="str">
        <f>B181&amp;C181</f>
        <v>5A</v>
      </c>
      <c r="B181" s="17">
        <v>5</v>
      </c>
      <c r="C181" s="17" t="s">
        <v>2999</v>
      </c>
      <c r="D181" s="17">
        <v>27</v>
      </c>
      <c r="E181" s="17">
        <v>1</v>
      </c>
      <c r="F181" s="19">
        <v>0.14000000000000001</v>
      </c>
      <c r="G181" s="17" t="s">
        <v>2393</v>
      </c>
      <c r="H181" s="17" t="s">
        <v>203</v>
      </c>
      <c r="I181" s="17">
        <v>1235</v>
      </c>
      <c r="J181" s="17" t="str">
        <f>I181&amp;H181</f>
        <v>1235SCI US Equity</v>
      </c>
      <c r="K181" s="10" t="s">
        <v>858</v>
      </c>
      <c r="L181" s="11">
        <v>0.45463524048402137</v>
      </c>
      <c r="M181" s="11">
        <v>0.40408617060920793</v>
      </c>
      <c r="N181" s="11">
        <v>0.22266670203884997</v>
      </c>
      <c r="O181" s="11">
        <v>0.2175999612883209</v>
      </c>
      <c r="P181" s="12">
        <v>13.156712009859719</v>
      </c>
      <c r="Q181" s="12">
        <v>9.96432263454059</v>
      </c>
      <c r="R181" s="12">
        <v>28.130716403261307</v>
      </c>
      <c r="S181" s="13">
        <v>30.165534901117354</v>
      </c>
      <c r="T181" s="13">
        <v>29.600470810319955</v>
      </c>
      <c r="U181" s="11">
        <v>0.18240369797221026</v>
      </c>
      <c r="V181" s="14">
        <v>2.1866415598827378</v>
      </c>
      <c r="W181" s="11">
        <v>0.1049452816492534</v>
      </c>
      <c r="X181" s="15">
        <v>4.5616979720026568E-2</v>
      </c>
      <c r="Y181" s="14">
        <v>5.5809009344694491</v>
      </c>
      <c r="Z181" s="14">
        <v>4.1688660404562539</v>
      </c>
      <c r="AA181" s="14">
        <v>2270193999.9999995</v>
      </c>
      <c r="AB181" s="14">
        <v>4215781999.9999995</v>
      </c>
      <c r="AC181" s="14">
        <v>15458000</v>
      </c>
      <c r="AD181" s="16">
        <v>716483000</v>
      </c>
      <c r="AE181" s="11">
        <v>2.1574831503329457E-2</v>
      </c>
      <c r="AF181" s="16">
        <v>9163.0778686000012</v>
      </c>
      <c r="AG181" s="16">
        <v>11665.8228686</v>
      </c>
      <c r="AH181" s="195">
        <v>10.345737766773059</v>
      </c>
      <c r="AI181" s="195">
        <v>14.010004910181367</v>
      </c>
      <c r="AJ181" s="195">
        <v>3.446043441918567</v>
      </c>
      <c r="AK181" s="195">
        <v>19.860071082464348</v>
      </c>
      <c r="AL181" s="195">
        <v>5.5726500820411013</v>
      </c>
      <c r="AM181" s="17" t="s">
        <v>493</v>
      </c>
      <c r="AN181" s="17" t="s">
        <v>524</v>
      </c>
      <c r="AO181" s="17" t="s">
        <v>556</v>
      </c>
      <c r="AP181" s="17" t="s">
        <v>574</v>
      </c>
      <c r="AQ181" s="11">
        <f>_xll.BDP($H181,$AQ$1, "CUST_TRR_START_DT=20030101","CUST_TRR_END_DT=20230630")*0.01</f>
        <v>0.17361489999999999</v>
      </c>
      <c r="AR181" s="11">
        <f>_xll.BDP($H181,$AQ$1, "CUST_TRR_START_DT=20130101","CUST_TRR_END_DT=20230630")*0.01</f>
        <v>0.17776800000000001</v>
      </c>
      <c r="AS181" s="11">
        <f>_xll.BDP($H181,$AQ$1, "CUST_TRR_START_DT=20180101","CUST_TRR_END_DT=20230630")*0.01</f>
        <v>0.1233727</v>
      </c>
      <c r="AT181" s="17" t="s">
        <v>3697</v>
      </c>
      <c r="AU181" s="17" t="s">
        <v>3021</v>
      </c>
      <c r="AV181" s="17" t="s">
        <v>3021</v>
      </c>
      <c r="AW181" s="195">
        <v>1.9097793326002614</v>
      </c>
      <c r="AX181" s="195">
        <v>1.9097793326002614</v>
      </c>
      <c r="AY181" s="195">
        <v>7.5573250503020537</v>
      </c>
      <c r="AZ181" s="195">
        <v>9.4671043829023152</v>
      </c>
      <c r="BA181" s="195">
        <v>28.750621259362909</v>
      </c>
      <c r="BB181" s="195">
        <v>113.77114965386883</v>
      </c>
      <c r="BC181" s="195">
        <v>142.52177091323173</v>
      </c>
      <c r="BD181" s="195">
        <v>793.32100000000003</v>
      </c>
      <c r="BE181" s="195">
        <v>9163.0778686000012</v>
      </c>
      <c r="BF181" s="17">
        <v>530.4</v>
      </c>
      <c r="BG181" s="17">
        <v>563.20000000000005</v>
      </c>
      <c r="BH181" s="17">
        <v>599.66700000000003</v>
      </c>
      <c r="BI181" s="17">
        <v>525.25200000000007</v>
      </c>
      <c r="BJ181" s="17">
        <v>593.11500000000001</v>
      </c>
      <c r="BK181" s="17">
        <v>567.51300000000003</v>
      </c>
      <c r="BL181" s="15">
        <v>5.7884480259364879E-2</v>
      </c>
      <c r="BM181" s="15">
        <v>6.1464063503156682E-2</v>
      </c>
      <c r="BN181" s="15">
        <v>6.5443839788258976E-2</v>
      </c>
      <c r="BO181" s="15">
        <v>5.7322660303906349E-2</v>
      </c>
      <c r="BP181" s="15">
        <v>6.4728796208584474E-2</v>
      </c>
      <c r="BQ181" s="15">
        <v>6.1934756872988203E-2</v>
      </c>
      <c r="BR181" s="15">
        <f>IF(IF(BN181&gt;BQ181,BN181,BQ181)=0,IF(BM181&gt;BP181,BM181,BP181),IF(BN181&gt;BQ181,BN181,BQ181))</f>
        <v>6.5443839788258976E-2</v>
      </c>
      <c r="CI181" s="11">
        <f>IF(ISNUMBER(L181),L181,M181)</f>
        <v>0.45463524048402137</v>
      </c>
      <c r="CJ181" s="17">
        <f>IF(AND(M181&lt;0,AA181&gt;0),1,0)</f>
        <v>0</v>
      </c>
      <c r="CK181" s="17">
        <f>IF(AND(CJ181=0,CI181&lt;0.1,CI181&gt;0),1,0)</f>
        <v>0</v>
      </c>
      <c r="CL181" s="17">
        <f>IF(AND(CK181=0,CI181&lt;0.2,CI181&gt;0.1),1,0)</f>
        <v>0</v>
      </c>
      <c r="CM181" s="17">
        <f>IF(AND(CL181=0,CI181&lt;0.3,CI181&gt;0.2),1,0)</f>
        <v>0</v>
      </c>
      <c r="CN181" s="17">
        <f>IF(AND(CM181=0,CI181&lt;0.4,CI181&gt;0.3),1,0)</f>
        <v>0</v>
      </c>
      <c r="CO181" s="17">
        <f>IF(AND(CN181=0,CI181&lt;0.5,CI181&gt;0.4),1,0)</f>
        <v>1</v>
      </c>
      <c r="CP181" s="17">
        <f>IF(AND(CJ181=0,CK181=0,CL181=0,CM181=0,CN181=0,CO181=0),1,0)</f>
        <v>0</v>
      </c>
      <c r="CR181" s="17" t="str">
        <f>_xll.BDP($H181,CR$1)</f>
        <v>Thomas L Ryan "Tom"</v>
      </c>
      <c r="CS181" s="17" t="str">
        <f>_xll.BDP($H181,CS$1)</f>
        <v>No</v>
      </c>
      <c r="CT181" s="196">
        <f>_xll.BDP($H181,CT$1)</f>
        <v>1.0686999559402466</v>
      </c>
      <c r="CU181" s="13">
        <f>_xll.BDP($H181,CU$1)</f>
        <v>18.66670036315918</v>
      </c>
      <c r="CV181" s="13">
        <f>_xll.BDP($H181,CV$1)</f>
        <v>3.5991253992180692</v>
      </c>
      <c r="CW181" s="13">
        <f>_xll.BDP($H181,CW$1)</f>
        <v>0.44688719095436391</v>
      </c>
    </row>
    <row r="182" spans="1:101" s="17" customFormat="1" hidden="1" x14ac:dyDescent="0.3">
      <c r="A182" s="17" t="str">
        <f>B182&amp;C182</f>
        <v>5A</v>
      </c>
      <c r="B182" s="17">
        <v>5</v>
      </c>
      <c r="C182" s="17" t="s">
        <v>2999</v>
      </c>
      <c r="D182" s="17">
        <v>22</v>
      </c>
      <c r="E182" s="17">
        <v>4</v>
      </c>
      <c r="F182" s="19">
        <v>0.12</v>
      </c>
      <c r="G182" s="17" t="s">
        <v>2890</v>
      </c>
      <c r="H182" s="17" t="s">
        <v>48</v>
      </c>
      <c r="I182" s="17">
        <v>1239</v>
      </c>
      <c r="J182" s="17" t="str">
        <f>I182&amp;H182</f>
        <v>1239PAYX US Equity</v>
      </c>
      <c r="K182" s="10" t="s">
        <v>652</v>
      </c>
      <c r="L182" s="11">
        <v>1.6920687553354754</v>
      </c>
      <c r="M182" s="11">
        <v>2.1405559065066329</v>
      </c>
      <c r="N182" s="11">
        <v>0.58884205321017125</v>
      </c>
      <c r="O182" s="11">
        <v>0.73033263883899702</v>
      </c>
      <c r="P182" s="12">
        <v>48.35303351011963</v>
      </c>
      <c r="Q182" s="12">
        <v>36.764075327267498</v>
      </c>
      <c r="R182" s="12">
        <v>47.345859175483405</v>
      </c>
      <c r="S182" s="13">
        <v>42.917725097687189</v>
      </c>
      <c r="T182" s="13">
        <v>44.546743624053846</v>
      </c>
      <c r="U182" s="11">
        <v>-8.1424177035030548E-2</v>
      </c>
      <c r="V182" s="14">
        <v>-0.31804528132705678</v>
      </c>
      <c r="W182" s="11">
        <v>0.3312220283698703</v>
      </c>
      <c r="X182" s="15">
        <v>4.1422121896162525E-2</v>
      </c>
      <c r="Y182" s="14">
        <v>8.2895996478782852</v>
      </c>
      <c r="Z182" s="14">
        <v>9.3521062182361661</v>
      </c>
      <c r="AA182" s="14">
        <v>949800000</v>
      </c>
      <c r="AB182" s="14">
        <v>2783800000</v>
      </c>
      <c r="AC182" s="14">
        <v>62600000</v>
      </c>
      <c r="AD182" s="16">
        <v>1699400000</v>
      </c>
      <c r="AE182" s="11">
        <v>3.6836530540190655E-2</v>
      </c>
      <c r="AF182" s="16">
        <v>41865.733962109996</v>
      </c>
      <c r="AG182" s="16">
        <v>41156.333962109995</v>
      </c>
      <c r="AH182" s="195">
        <v>18.451618005877602</v>
      </c>
      <c r="AI182" s="195">
        <v>20.243142964984504</v>
      </c>
      <c r="AJ182" s="195">
        <v>3.7236916535421964</v>
      </c>
      <c r="AK182" s="195">
        <v>26.989790384192723</v>
      </c>
      <c r="AL182" s="195">
        <v>11.968162555840914</v>
      </c>
      <c r="AM182" s="17" t="s">
        <v>506</v>
      </c>
      <c r="AN182" s="17" t="s">
        <v>507</v>
      </c>
      <c r="AO182" s="17" t="s">
        <v>508</v>
      </c>
      <c r="AP182" s="17" t="s">
        <v>574</v>
      </c>
      <c r="AQ182" s="11">
        <f>_xll.BDP($H182,$AQ$1, "CUST_TRR_START_DT=20030101","CUST_TRR_END_DT=20230630")*0.01</f>
        <v>0.1033501</v>
      </c>
      <c r="AR182" s="11">
        <f>_xll.BDP($H182,$AQ$1, "CUST_TRR_START_DT=20130101","CUST_TRR_END_DT=20230630")*0.01</f>
        <v>0.1635742</v>
      </c>
      <c r="AS182" s="11">
        <f>_xll.BDP($H182,$AQ$1, "CUST_TRR_START_DT=20180101","CUST_TRR_END_DT=20230630")*0.01</f>
        <v>0.12710170000000001</v>
      </c>
      <c r="AT182" s="17" t="s">
        <v>3697</v>
      </c>
      <c r="AU182" s="17" t="s">
        <v>3186</v>
      </c>
      <c r="AV182" s="17" t="s">
        <v>3186</v>
      </c>
      <c r="AW182" s="195">
        <v>3.0697593711990523</v>
      </c>
      <c r="AX182" s="195">
        <v>3.0697593711990523</v>
      </c>
      <c r="AY182" s="195">
        <v>0</v>
      </c>
      <c r="AZ182" s="195">
        <v>3.0697593711990523</v>
      </c>
      <c r="BA182" s="195">
        <v>75.507248053198225</v>
      </c>
      <c r="BB182" s="195">
        <v>0</v>
      </c>
      <c r="BC182" s="195">
        <v>75.507248053198225</v>
      </c>
      <c r="BD182" s="195">
        <v>1175</v>
      </c>
      <c r="BE182" s="195">
        <v>41156.333962109995</v>
      </c>
      <c r="BF182" s="17">
        <v>1694.8130000000001</v>
      </c>
      <c r="BG182" s="17">
        <v>1800.941</v>
      </c>
      <c r="BH182" s="17">
        <v>1924.625</v>
      </c>
      <c r="BI182" s="17">
        <v>1928.3389999999999</v>
      </c>
      <c r="BJ182" s="17">
        <v>1948.395</v>
      </c>
      <c r="BK182" s="17">
        <v>2067.7600000000002</v>
      </c>
      <c r="BL182" s="15">
        <v>4.1179882580414134E-2</v>
      </c>
      <c r="BM182" s="15">
        <v>4.3758537912001863E-2</v>
      </c>
      <c r="BN182" s="15">
        <v>4.6763761849436813E-2</v>
      </c>
      <c r="BO182" s="15">
        <v>4.6854003123196014E-2</v>
      </c>
      <c r="BP182" s="15">
        <v>4.7341315720534356E-2</v>
      </c>
      <c r="BQ182" s="15">
        <v>5.0241598338269258E-2</v>
      </c>
      <c r="BR182" s="15">
        <f>IF(IF(BN182&gt;BQ182,BN182,BQ182)=0,IF(BM182&gt;BP182,BM182,BP182),IF(BN182&gt;BQ182,BN182,BQ182))</f>
        <v>5.0241598338269258E-2</v>
      </c>
      <c r="CI182" s="11">
        <f>IF(ISNUMBER(L182),L182,M182)</f>
        <v>1.6920687553354754</v>
      </c>
      <c r="CJ182" s="17">
        <f>IF(AND(M182&lt;0,AA182&gt;0),1,0)</f>
        <v>0</v>
      </c>
      <c r="CK182" s="17">
        <f>IF(AND(CJ182=0,CI182&lt;0.1,CI182&gt;0),1,0)</f>
        <v>0</v>
      </c>
      <c r="CL182" s="17">
        <f>IF(AND(CK182=0,CI182&lt;0.2,CI182&gt;0.1),1,0)</f>
        <v>0</v>
      </c>
      <c r="CM182" s="17">
        <f>IF(AND(CL182=0,CI182&lt;0.3,CI182&gt;0.2),1,0)</f>
        <v>0</v>
      </c>
      <c r="CN182" s="17">
        <f>IF(AND(CM182=0,CI182&lt;0.4,CI182&gt;0.3),1,0)</f>
        <v>0</v>
      </c>
      <c r="CO182" s="17">
        <f>IF(AND(CN182=0,CI182&lt;0.5,CI182&gt;0.4),1,0)</f>
        <v>0</v>
      </c>
      <c r="CP182" s="17">
        <f>IF(AND(CJ182=0,CK182=0,CL182=0,CM182=0,CN182=0,CO182=0),1,0)</f>
        <v>1</v>
      </c>
      <c r="CR182" s="17" t="str">
        <f>_xll.BDP($H182,CR$1)</f>
        <v>John B Gibson Jr</v>
      </c>
      <c r="CS182" s="17" t="str">
        <f>_xll.BDP($H182,CS$1)</f>
        <v>No</v>
      </c>
      <c r="CT182" s="196">
        <f>_xll.BDP($H182,CT$1)</f>
        <v>0</v>
      </c>
      <c r="CU182" s="13">
        <f>_xll.BDP($H182,CU$1)</f>
        <v>1</v>
      </c>
      <c r="CV182" s="13">
        <f>_xll.BDP($H182,CV$1)</f>
        <v>10.689880109660562</v>
      </c>
      <c r="CW182" s="13">
        <f>_xll.BDP($H182,CW$1)</f>
        <v>0.20260971891020579</v>
      </c>
    </row>
    <row r="183" spans="1:101" s="17" customFormat="1" hidden="1" x14ac:dyDescent="0.3">
      <c r="A183" s="17" t="str">
        <f>B183&amp;C183</f>
        <v>5B</v>
      </c>
      <c r="B183" s="17">
        <v>5</v>
      </c>
      <c r="C183" s="17" t="s">
        <v>3000</v>
      </c>
      <c r="D183" s="17">
        <v>1</v>
      </c>
      <c r="E183" s="17">
        <v>1</v>
      </c>
      <c r="F183" s="19">
        <v>0.16</v>
      </c>
      <c r="G183" s="17" t="s">
        <v>2850</v>
      </c>
      <c r="H183" s="17" t="s">
        <v>1222</v>
      </c>
      <c r="I183" s="17">
        <v>1160</v>
      </c>
      <c r="J183" s="17" t="str">
        <f>I183&amp;H183</f>
        <v>1160VID SM Equity</v>
      </c>
      <c r="K183" s="10" t="s">
        <v>1242</v>
      </c>
      <c r="L183" s="11">
        <v>0.20688916263706036</v>
      </c>
      <c r="M183" s="11">
        <v>0.18619331533196812</v>
      </c>
      <c r="N183" s="11">
        <v>0.16644259429744804</v>
      </c>
      <c r="O183" s="11">
        <v>0.15371176280889798</v>
      </c>
      <c r="P183" s="12">
        <v>18.083993530029382</v>
      </c>
      <c r="Q183" s="12">
        <v>14.62144344544666</v>
      </c>
      <c r="R183" s="12">
        <v>20.828107706783971</v>
      </c>
      <c r="S183" s="13">
        <v>25.055721005811094</v>
      </c>
      <c r="T183" s="13">
        <v>20.080321881623245</v>
      </c>
      <c r="U183" s="11">
        <v>0.16882241432843625</v>
      </c>
      <c r="V183" s="14">
        <v>0.88700234506222198</v>
      </c>
      <c r="W183" s="11">
        <v>0.53337480095769163</v>
      </c>
      <c r="X183" s="15" t="e">
        <v>#N/A</v>
      </c>
      <c r="Y183" s="14">
        <v>10.75106405014343</v>
      </c>
      <c r="Z183" s="14">
        <v>18.108717219753288</v>
      </c>
      <c r="AA183" s="14">
        <v>993258000</v>
      </c>
      <c r="AB183" s="14">
        <v>1203148000</v>
      </c>
      <c r="AC183" s="14" t="e">
        <v>#N/A</v>
      </c>
      <c r="AD183" s="16">
        <v>222719000</v>
      </c>
      <c r="AE183" s="11">
        <v>0</v>
      </c>
      <c r="AF183" s="16">
        <v>2553.3951686999999</v>
      </c>
      <c r="AG183" s="16">
        <v>2883.9791686999997</v>
      </c>
      <c r="AH183" s="195">
        <v>7.719306351343393</v>
      </c>
      <c r="AI183" s="195">
        <v>10.251997514121483</v>
      </c>
      <c r="AJ183" s="195">
        <v>2.8056411760865823</v>
      </c>
      <c r="AK183" s="195">
        <v>11.525625025796886</v>
      </c>
      <c r="AL183" s="195">
        <v>2.1911216427648474</v>
      </c>
      <c r="AM183" s="17" t="s">
        <v>498</v>
      </c>
      <c r="AN183" s="17" t="s">
        <v>510</v>
      </c>
      <c r="AO183" s="17" t="s">
        <v>1053</v>
      </c>
      <c r="AP183" s="17" t="s">
        <v>1226</v>
      </c>
      <c r="AQ183" s="11">
        <f>_xll.BDP($H183,$AQ$1, "CUST_TRR_START_DT=20030101","CUST_TRR_END_DT=20230630")*0.01</f>
        <v>0.17206199999999999</v>
      </c>
      <c r="AR183" s="11">
        <f>_xll.BDP($H183,$AQ$1, "CUST_TRR_START_DT=20130101","CUST_TRR_END_DT=20230630")*0.01</f>
        <v>0.19506989999999999</v>
      </c>
      <c r="AS183" s="11">
        <f>_xll.BDP($H183,$AQ$1, "CUST_TRR_START_DT=20180101","CUST_TRR_END_DT=20230630")*0.01</f>
        <v>6.3616560000000003E-2</v>
      </c>
      <c r="AT183" s="17" t="s">
        <v>3697</v>
      </c>
      <c r="AU183" s="17" t="s">
        <v>3021</v>
      </c>
      <c r="AV183" s="17" t="s">
        <v>3021</v>
      </c>
      <c r="AW183" s="195">
        <v>1.4706378092117403</v>
      </c>
      <c r="AX183" s="195">
        <v>1.4706378092117403</v>
      </c>
      <c r="AY183" s="195">
        <v>3.0294226548978883E-16</v>
      </c>
      <c r="AZ183" s="195">
        <v>1.4706378092117405</v>
      </c>
      <c r="BA183" s="195">
        <v>17.246702281375327</v>
      </c>
      <c r="BB183" s="195">
        <v>3.5527136788005009E-15</v>
      </c>
      <c r="BC183" s="195">
        <v>17.246702281375331</v>
      </c>
      <c r="BD183" s="195">
        <v>27.199343000399999</v>
      </c>
      <c r="BE183" s="195">
        <v>2553.3951686999999</v>
      </c>
      <c r="BF183" s="17">
        <v>235.77799999999999</v>
      </c>
      <c r="BG183" s="17">
        <v>230.22200000000001</v>
      </c>
      <c r="BH183" s="17">
        <v>234.333</v>
      </c>
      <c r="BI183" s="17">
        <v>115.697</v>
      </c>
      <c r="BJ183" s="17">
        <v>159.691</v>
      </c>
      <c r="BK183" s="17">
        <v>154.07300000000001</v>
      </c>
      <c r="BL183" s="15">
        <v>9.2339017042959604E-2</v>
      </c>
      <c r="BM183" s="15">
        <v>9.0163090626200273E-2</v>
      </c>
      <c r="BN183" s="15">
        <v>9.1773103855015539E-2</v>
      </c>
      <c r="BO183" s="15">
        <v>4.5311043671671221E-2</v>
      </c>
      <c r="BP183" s="15">
        <v>6.254065252316697E-2</v>
      </c>
      <c r="BQ183" s="15">
        <v>6.0340444710108306E-2</v>
      </c>
      <c r="BR183" s="15">
        <f>IF(IF(BN183&gt;BQ183,BN183,BQ183)=0,IF(BM183&gt;BP183,BM183,BP183),IF(BN183&gt;BQ183,BN183,BQ183))</f>
        <v>9.1773103855015539E-2</v>
      </c>
      <c r="CI183" s="11">
        <f>IF(ISNUMBER(L183),L183,M183)</f>
        <v>0.20688916263706036</v>
      </c>
      <c r="CJ183" s="17">
        <f>IF(AND(M183&lt;0,AA183&gt;0),1,0)</f>
        <v>0</v>
      </c>
      <c r="CK183" s="17">
        <f>IF(AND(CJ183=0,CI183&lt;0.1,CI183&gt;0),1,0)</f>
        <v>0</v>
      </c>
      <c r="CL183" s="17">
        <f>IF(AND(CK183=0,CI183&lt;0.2,CI183&gt;0.1),1,0)</f>
        <v>0</v>
      </c>
      <c r="CM183" s="17">
        <f>IF(AND(CL183=0,CI183&lt;0.3,CI183&gt;0.2),1,0)</f>
        <v>1</v>
      </c>
      <c r="CN183" s="17">
        <f>IF(AND(CM183=0,CI183&lt;0.4,CI183&gt;0.3),1,0)</f>
        <v>0</v>
      </c>
      <c r="CO183" s="17">
        <f>IF(AND(CN183=0,CI183&lt;0.5,CI183&gt;0.4),1,0)</f>
        <v>0</v>
      </c>
      <c r="CP183" s="17">
        <f>IF(AND(CJ183=0,CK183=0,CL183=0,CM183=0,CN183=0,CO183=0),1,0)</f>
        <v>0</v>
      </c>
      <c r="CR183" s="17" t="str">
        <f>_xll.BDP($H183,CR$1)</f>
        <v>Gorka Schmitt Zalbide</v>
      </c>
      <c r="CS183" s="17" t="str">
        <f>_xll.BDP($H183,CS$1)</f>
        <v>No</v>
      </c>
      <c r="CT183" s="196">
        <f>_xll.BDP($H183,CT$1)</f>
        <v>0</v>
      </c>
      <c r="CU183" s="13">
        <f>_xll.BDP($H183,CU$1)</f>
        <v>12.58329963684082</v>
      </c>
      <c r="CV183" s="13">
        <f>_xll.BDP($H183,CV$1)</f>
        <v>12.680752458604513</v>
      </c>
      <c r="CW183" s="13">
        <f>_xll.BDP($H183,CW$1)</f>
        <v>0</v>
      </c>
    </row>
    <row r="184" spans="1:101" s="17" customFormat="1" hidden="1" x14ac:dyDescent="0.3">
      <c r="A184" s="17" t="str">
        <f>B184&amp;C184</f>
        <v>5B</v>
      </c>
      <c r="B184" s="17">
        <v>5</v>
      </c>
      <c r="C184" s="17" t="s">
        <v>3000</v>
      </c>
      <c r="D184" s="17">
        <v>2</v>
      </c>
      <c r="E184" s="17">
        <v>1</v>
      </c>
      <c r="F184" s="19">
        <v>0.17</v>
      </c>
      <c r="H184" s="17" t="s">
        <v>1336</v>
      </c>
      <c r="I184" s="17">
        <v>1162</v>
      </c>
      <c r="J184" s="17" t="str">
        <f>I184&amp;H184</f>
        <v>1162COR PL Equity</v>
      </c>
      <c r="K184" s="10" t="s">
        <v>4796</v>
      </c>
      <c r="L184" s="11">
        <v>0.14046259579782458</v>
      </c>
      <c r="M184" s="11">
        <v>0.13579380589657314</v>
      </c>
      <c r="N184" s="11">
        <v>0.13770462871073838</v>
      </c>
      <c r="O184" s="11">
        <v>0.13286105138612195</v>
      </c>
      <c r="P184" s="12">
        <v>11.71096292000902</v>
      </c>
      <c r="Q184" s="12">
        <v>10.589906996185986</v>
      </c>
      <c r="R184" s="12">
        <v>13.952937276549914</v>
      </c>
      <c r="S184" s="13">
        <v>16.492718823564783</v>
      </c>
      <c r="T184" s="13">
        <v>16.1298660356318</v>
      </c>
      <c r="U184" s="11">
        <v>0.12806493248610012</v>
      </c>
      <c r="V184" s="14">
        <v>0.72375154303669642</v>
      </c>
      <c r="W184" s="11">
        <v>0.93937725367897873</v>
      </c>
      <c r="X184" s="15" t="e">
        <v>#N/A</v>
      </c>
      <c r="Y184" s="14">
        <v>7.8214944296776663</v>
      </c>
      <c r="Z184" s="14">
        <v>6.5019934914890332</v>
      </c>
      <c r="AA184" s="14">
        <v>855039000</v>
      </c>
      <c r="AB184" s="14">
        <v>873913000</v>
      </c>
      <c r="AC184" s="14" t="e">
        <v>#N/A</v>
      </c>
      <c r="AD184" s="16">
        <v>58029000</v>
      </c>
      <c r="AE184" s="11">
        <v>0</v>
      </c>
      <c r="AF184" s="16">
        <v>1323.35</v>
      </c>
      <c r="AG184" s="16">
        <v>1572.0259999999998</v>
      </c>
      <c r="AH184" s="195" t="s">
        <v>3021</v>
      </c>
      <c r="AI184" s="195">
        <v>12.2999029794692</v>
      </c>
      <c r="AJ184" s="195" t="s">
        <v>3021</v>
      </c>
      <c r="AK184" s="195">
        <v>12.622322113122822</v>
      </c>
      <c r="AL184" s="195">
        <v>1.7520852305471513</v>
      </c>
      <c r="AM184" s="17" t="s">
        <v>498</v>
      </c>
      <c r="AN184" s="17" t="s">
        <v>510</v>
      </c>
      <c r="AO184" s="17" t="s">
        <v>511</v>
      </c>
      <c r="AP184" s="17" t="s">
        <v>2135</v>
      </c>
      <c r="AQ184" s="11">
        <f>_xll.BDP($H184,$AQ$1, "CUST_TRR_START_DT=20030101","CUST_TRR_END_DT=20230630")*0.01</f>
        <v>0.16937819999999998</v>
      </c>
      <c r="AR184" s="11">
        <f>_xll.BDP($H184,$AQ$1, "CUST_TRR_START_DT=20130101","CUST_TRR_END_DT=20230630")*0.01</f>
        <v>0.23505389999999998</v>
      </c>
      <c r="AS184" s="11">
        <f>_xll.BDP($H184,$AQ$1, "CUST_TRR_START_DT=20180101","CUST_TRR_END_DT=20230630")*0.01</f>
        <v>1.5016089999999999E-2</v>
      </c>
      <c r="AT184" s="17" t="s">
        <v>3697</v>
      </c>
      <c r="AU184" s="17" t="s">
        <v>3021</v>
      </c>
      <c r="AV184" s="17" t="s">
        <v>3021</v>
      </c>
      <c r="AW184" s="195">
        <v>2.0100502812083643</v>
      </c>
      <c r="AX184" s="195">
        <v>2.0100502812083643</v>
      </c>
      <c r="AY184" s="195">
        <v>0</v>
      </c>
      <c r="AZ184" s="195">
        <v>2.0100502812083643</v>
      </c>
      <c r="BA184" s="195">
        <v>38.755524634200142</v>
      </c>
      <c r="BB184" s="195">
        <v>0</v>
      </c>
      <c r="BC184" s="195">
        <v>38.755524634200142</v>
      </c>
      <c r="BD184" s="195">
        <v>38.57</v>
      </c>
      <c r="BE184" s="195">
        <v>1323.35</v>
      </c>
      <c r="BF184" s="17">
        <v>83.66</v>
      </c>
      <c r="BG184" s="17">
        <v>93.9</v>
      </c>
      <c r="BH184" s="17">
        <v>108.5</v>
      </c>
      <c r="BI184" s="17">
        <v>1.44</v>
      </c>
      <c r="BJ184" s="17">
        <v>100.146</v>
      </c>
      <c r="BK184" s="17">
        <v>101.21000000000001</v>
      </c>
      <c r="BL184" s="15">
        <v>6.3218347375977632E-2</v>
      </c>
      <c r="BM184" s="15">
        <v>7.0956285185325124E-2</v>
      </c>
      <c r="BN184" s="15">
        <v>8.1988891827558849E-2</v>
      </c>
      <c r="BO184" s="15">
        <v>1.0881475044394906E-3</v>
      </c>
      <c r="BP184" s="15">
        <v>7.5676124985831414E-2</v>
      </c>
      <c r="BQ184" s="15">
        <v>7.6480145086333939E-2</v>
      </c>
      <c r="BR184" s="15">
        <f>IF(IF(BN184&gt;BQ184,BN184,BQ184)=0,IF(BM184&gt;BP184,BM184,BP184),IF(BN184&gt;BQ184,BN184,BQ184))</f>
        <v>8.1988891827558849E-2</v>
      </c>
      <c r="CI184" s="11">
        <f>IF(ISNUMBER(L184),L184,M184)</f>
        <v>0.14046259579782458</v>
      </c>
      <c r="CJ184" s="17">
        <f>IF(AND(M184&lt;0,AA184&gt;0),1,0)</f>
        <v>0</v>
      </c>
      <c r="CK184" s="17">
        <f>IF(AND(CJ184=0,CI184&lt;0.1,CI184&gt;0),1,0)</f>
        <v>0</v>
      </c>
      <c r="CL184" s="17">
        <f>IF(AND(CK184=0,CI184&lt;0.2,CI184&gt;0.1),1,0)</f>
        <v>1</v>
      </c>
      <c r="CM184" s="17">
        <f>IF(AND(CL184=0,CI184&lt;0.3,CI184&gt;0.2),1,0)</f>
        <v>0</v>
      </c>
      <c r="CN184" s="17">
        <f>IF(AND(CM184=0,CI184&lt;0.4,CI184&gt;0.3),1,0)</f>
        <v>0</v>
      </c>
      <c r="CO184" s="17">
        <f>IF(AND(CN184=0,CI184&lt;0.5,CI184&gt;0.4),1,0)</f>
        <v>0</v>
      </c>
      <c r="CP184" s="17">
        <f>IF(AND(CJ184=0,CK184=0,CL184=0,CM184=0,CN184=0,CO184=0),1,0)</f>
        <v>0</v>
      </c>
      <c r="CR184" s="17" t="str">
        <f>_xll.BDP($H184,CR$1)</f>
        <v>Antonio Rios De Amorim</v>
      </c>
      <c r="CS184" s="17" t="str">
        <f>_xll.BDP($H184,CS$1)</f>
        <v>No</v>
      </c>
      <c r="CT184" s="196">
        <f>_xll.BDP($H184,CT$1)</f>
        <v>0</v>
      </c>
      <c r="CU184" s="13">
        <f>_xll.BDP($H184,CU$1)</f>
        <v>22.58329963684082</v>
      </c>
      <c r="CV184" s="13">
        <f>_xll.BDP($H184,CV$1)</f>
        <v>0</v>
      </c>
      <c r="CW184" s="13">
        <f>_xll.BDP($H184,CW$1)</f>
        <v>0</v>
      </c>
    </row>
    <row r="185" spans="1:101" s="17" customFormat="1" hidden="1" x14ac:dyDescent="0.3">
      <c r="A185" s="17" t="str">
        <f>B185&amp;C185</f>
        <v>5B</v>
      </c>
      <c r="B185" s="17">
        <v>5</v>
      </c>
      <c r="C185" s="17" t="s">
        <v>3000</v>
      </c>
      <c r="D185" s="17">
        <v>2</v>
      </c>
      <c r="E185" s="17">
        <v>1</v>
      </c>
      <c r="F185" s="19">
        <v>0.18</v>
      </c>
      <c r="G185" s="17" t="s">
        <v>2834</v>
      </c>
      <c r="H185" s="17" t="s">
        <v>1782</v>
      </c>
      <c r="I185" s="17">
        <v>1163</v>
      </c>
      <c r="J185" s="17" t="str">
        <f>I185&amp;H185</f>
        <v>1163DPLM LN Equity</v>
      </c>
      <c r="K185" s="10" t="s">
        <v>1783</v>
      </c>
      <c r="L185" s="11">
        <v>0.41044455536018526</v>
      </c>
      <c r="M185" s="11">
        <v>0.21213431330162846</v>
      </c>
      <c r="N185" s="11">
        <v>0.22856229661216859</v>
      </c>
      <c r="O185" s="11">
        <v>0.1380604014256237</v>
      </c>
      <c r="P185" s="12">
        <v>16.284476863460224</v>
      </c>
      <c r="Q185" s="12">
        <v>12.450991931523149</v>
      </c>
      <c r="R185" s="12">
        <v>16.861293078894903</v>
      </c>
      <c r="S185" s="13">
        <v>19.066210629342947</v>
      </c>
      <c r="T185" s="13">
        <v>16.893759873617693</v>
      </c>
      <c r="U185" s="11">
        <v>0.20915793558401241</v>
      </c>
      <c r="V185" s="14">
        <v>1.0517073170731708</v>
      </c>
      <c r="W185" s="11">
        <v>0.61406005407713105</v>
      </c>
      <c r="X185" s="15">
        <v>6.6041014946124438E-2</v>
      </c>
      <c r="Y185" s="14">
        <v>20.26605856969109</v>
      </c>
      <c r="Z185" s="14">
        <v>16.513426871984095</v>
      </c>
      <c r="AA185" s="14">
        <v>693900000</v>
      </c>
      <c r="AB185" s="14">
        <v>1066200000</v>
      </c>
      <c r="AC185" s="14">
        <v>3500000</v>
      </c>
      <c r="AD185" s="16">
        <v>148200000</v>
      </c>
      <c r="AE185" s="11">
        <v>2.3616734143049933E-2</v>
      </c>
      <c r="AF185" s="16">
        <v>4224.7671563200001</v>
      </c>
      <c r="AG185" s="16">
        <v>4446.6671563199998</v>
      </c>
      <c r="AH185" s="195">
        <v>21.215015058778626</v>
      </c>
      <c r="AI185" s="195">
        <v>24.272200634934499</v>
      </c>
      <c r="AJ185" s="195">
        <v>3.2947538003230146</v>
      </c>
      <c r="AK185" s="195">
        <v>33.265542828858699</v>
      </c>
      <c r="AL185" s="195">
        <v>4.9314429278860743</v>
      </c>
      <c r="AM185" s="17" t="s">
        <v>498</v>
      </c>
      <c r="AN185" s="17" t="s">
        <v>738</v>
      </c>
      <c r="AO185" s="17" t="s">
        <v>1784</v>
      </c>
      <c r="AP185" s="17" t="s">
        <v>1552</v>
      </c>
      <c r="AQ185" s="11">
        <f>_xll.BDP($H185,$AQ$1, "CUST_TRR_START_DT=20030101","CUST_TRR_END_DT=20230630")*0.01</f>
        <v>0.24192920000000001</v>
      </c>
      <c r="AR185" s="11">
        <f>_xll.BDP($H185,$AQ$1, "CUST_TRR_START_DT=20130101","CUST_TRR_END_DT=20230630")*0.01</f>
        <v>0.19726250000000001</v>
      </c>
      <c r="AS185" s="11">
        <f>_xll.BDP($H185,$AQ$1, "CUST_TRR_START_DT=20180101","CUST_TRR_END_DT=20230630")*0.01</f>
        <v>0.19167510000000001</v>
      </c>
      <c r="AT185" s="17" t="s">
        <v>3697</v>
      </c>
      <c r="AU185" s="17" t="s">
        <v>3021</v>
      </c>
      <c r="AV185" s="17" t="s">
        <v>3021</v>
      </c>
      <c r="AW185" s="195">
        <v>1.7589058281507808</v>
      </c>
      <c r="AX185" s="195">
        <v>1.7589058281507808</v>
      </c>
      <c r="AY185" s="195">
        <v>7.3421481821254297E-2</v>
      </c>
      <c r="AZ185" s="195">
        <v>1.832327309972035</v>
      </c>
      <c r="BA185" s="195">
        <v>69.117243450215867</v>
      </c>
      <c r="BB185" s="195">
        <v>2.8851404960380904</v>
      </c>
      <c r="BC185" s="195">
        <v>72.002383946253957</v>
      </c>
      <c r="BD185" s="195">
        <v>69.877593595999997</v>
      </c>
      <c r="BE185" s="195">
        <v>4224.7671563200001</v>
      </c>
      <c r="BF185" s="17">
        <v>149.53800000000001</v>
      </c>
      <c r="BG185" s="17">
        <v>164.846</v>
      </c>
      <c r="BH185" s="17">
        <v>177.61500000000001</v>
      </c>
      <c r="BI185" s="17">
        <v>147.03900000000002</v>
      </c>
      <c r="BJ185" s="17">
        <v>168.71299999999999</v>
      </c>
      <c r="BK185" s="17">
        <v>183.09300000000002</v>
      </c>
      <c r="BL185" s="15">
        <v>3.5395560149699627E-2</v>
      </c>
      <c r="BM185" s="15">
        <v>3.9018955104638181E-2</v>
      </c>
      <c r="BN185" s="15">
        <v>4.204137019345517E-2</v>
      </c>
      <c r="BO185" s="15">
        <v>3.4804048260988402E-2</v>
      </c>
      <c r="BP185" s="15">
        <v>3.9934271820783164E-2</v>
      </c>
      <c r="BQ185" s="15">
        <v>4.3338009699801748E-2</v>
      </c>
      <c r="BR185" s="15">
        <f>IF(IF(BN185&gt;BQ185,BN185,BQ185)=0,IF(BM185&gt;BP185,BM185,BP185),IF(BN185&gt;BQ185,BN185,BQ185))</f>
        <v>4.3338009699801748E-2</v>
      </c>
      <c r="CI185" s="11">
        <f>IF(ISNUMBER(L185),L185,M185)</f>
        <v>0.41044455536018526</v>
      </c>
      <c r="CJ185" s="17">
        <f>IF(AND(M185&lt;0,AA185&gt;0),1,0)</f>
        <v>0</v>
      </c>
      <c r="CK185" s="17">
        <f>IF(AND(CJ185=0,CI185&lt;0.1,CI185&gt;0),1,0)</f>
        <v>0</v>
      </c>
      <c r="CL185" s="17">
        <f>IF(AND(CK185=0,CI185&lt;0.2,CI185&gt;0.1),1,0)</f>
        <v>0</v>
      </c>
      <c r="CM185" s="17">
        <f>IF(AND(CL185=0,CI185&lt;0.3,CI185&gt;0.2),1,0)</f>
        <v>0</v>
      </c>
      <c r="CN185" s="17">
        <f>IF(AND(CM185=0,CI185&lt;0.4,CI185&gt;0.3),1,0)</f>
        <v>0</v>
      </c>
      <c r="CO185" s="17">
        <f>IF(AND(CN185=0,CI185&lt;0.5,CI185&gt;0.4),1,0)</f>
        <v>1</v>
      </c>
      <c r="CP185" s="17">
        <f>IF(AND(CJ185=0,CK185=0,CL185=0,CM185=0,CN185=0,CO185=0),1,0)</f>
        <v>0</v>
      </c>
      <c r="CR185" s="17" t="str">
        <f>_xll.BDP($H185,CR$1)</f>
        <v>Johnny D Thomson</v>
      </c>
      <c r="CS185" s="17" t="str">
        <f>_xll.BDP($H185,CS$1)</f>
        <v>No</v>
      </c>
      <c r="CT185" s="196">
        <f>_xll.BDP($H185,CT$1)</f>
        <v>0</v>
      </c>
      <c r="CU185" s="13">
        <f>_xll.BDP($H185,CU$1)</f>
        <v>4.6666698455810547</v>
      </c>
      <c r="CV185" s="13">
        <f>_xll.BDP($H185,CV$1)</f>
        <v>8.9607526420436526E-2</v>
      </c>
      <c r="CW185" s="13">
        <f>_xll.BDP($H185,CW$1)</f>
        <v>2.5355359200922014</v>
      </c>
    </row>
    <row r="186" spans="1:101" s="17" customFormat="1" hidden="1" x14ac:dyDescent="0.3">
      <c r="A186" s="17" t="str">
        <f>B186&amp;C186</f>
        <v>5B</v>
      </c>
      <c r="B186" s="17">
        <v>5</v>
      </c>
      <c r="C186" s="17" t="s">
        <v>3000</v>
      </c>
      <c r="D186" s="17">
        <v>3</v>
      </c>
      <c r="E186" s="17">
        <v>2</v>
      </c>
      <c r="F186" s="19" t="s">
        <v>2149</v>
      </c>
      <c r="G186" s="17" t="s">
        <v>2850</v>
      </c>
      <c r="H186" s="17" t="s">
        <v>1411</v>
      </c>
      <c r="I186" s="17">
        <v>1166</v>
      </c>
      <c r="J186" s="17" t="str">
        <f>I186&amp;H186</f>
        <v>1166VRLA FP Equity</v>
      </c>
      <c r="K186" s="10" t="s">
        <v>1412</v>
      </c>
      <c r="L186" s="11">
        <v>0.28889885832810591</v>
      </c>
      <c r="M186" s="11">
        <v>0.365248434482355</v>
      </c>
      <c r="N186" s="11">
        <v>0.20711449684345071</v>
      </c>
      <c r="O186" s="11">
        <v>0.25038112813929231</v>
      </c>
      <c r="P186" s="12">
        <v>23.432538778238609</v>
      </c>
      <c r="Q186" s="12">
        <v>17.405573091381203</v>
      </c>
      <c r="R186" s="12">
        <v>45.383485716992752</v>
      </c>
      <c r="S186" s="13">
        <v>26.615552013473565</v>
      </c>
      <c r="T186" s="13">
        <v>27.450395345367745</v>
      </c>
      <c r="U186" s="11">
        <v>0.36976517407690485</v>
      </c>
      <c r="V186" s="14">
        <v>1.2898777236370322</v>
      </c>
      <c r="W186" s="11">
        <v>0.21431130216729358</v>
      </c>
      <c r="X186" s="15" t="e">
        <v>#N/A</v>
      </c>
      <c r="Y186" s="14">
        <v>10.37769417563327</v>
      </c>
      <c r="Z186" s="14">
        <v>109.74354694763493</v>
      </c>
      <c r="AA186" s="14">
        <v>1708700000</v>
      </c>
      <c r="AB186" s="14">
        <v>2492600000</v>
      </c>
      <c r="AC186" s="14" t="e">
        <v>#N/A</v>
      </c>
      <c r="AD186" s="16">
        <v>791500000</v>
      </c>
      <c r="AE186" s="11">
        <v>0</v>
      </c>
      <c r="AF186" s="16">
        <v>4859.7721324200002</v>
      </c>
      <c r="AG186" s="16">
        <v>6331.2721324200002</v>
      </c>
      <c r="AH186" s="195">
        <v>5.6183087518147126</v>
      </c>
      <c r="AI186" s="195">
        <v>7.8125273104886466</v>
      </c>
      <c r="AJ186" s="195">
        <v>7.7635644609392207</v>
      </c>
      <c r="AK186" s="195">
        <v>10.305314154783218</v>
      </c>
      <c r="AL186" s="195">
        <v>5.4684059161453051</v>
      </c>
      <c r="AM186" s="17" t="s">
        <v>498</v>
      </c>
      <c r="AN186" s="17" t="s">
        <v>510</v>
      </c>
      <c r="AO186" s="17" t="s">
        <v>1053</v>
      </c>
      <c r="AP186" s="17" t="s">
        <v>1339</v>
      </c>
      <c r="AQ186" s="11" t="e">
        <f>_xll.BDP($H186,$AQ$1, "CUST_TRR_START_DT=20030101","CUST_TRR_END_DT=20230630")*0.01</f>
        <v>#VALUE!</v>
      </c>
      <c r="AR186" s="11" t="e">
        <f>_xll.BDP($H186,$AQ$1, "CUST_TRR_START_DT=20130101","CUST_TRR_END_DT=20230630")*0.01</f>
        <v>#VALUE!</v>
      </c>
      <c r="AS186" s="11" t="e">
        <f>_xll.BDP($H186,$AQ$1, "CUST_TRR_START_DT=20180101","CUST_TRR_END_DT=20230630")*0.01</f>
        <v>#VALUE!</v>
      </c>
      <c r="AT186" s="17" t="s">
        <v>3137</v>
      </c>
      <c r="AU186" s="17" t="s">
        <v>3137</v>
      </c>
      <c r="AV186" s="17" t="s">
        <v>3137</v>
      </c>
      <c r="AW186" s="195">
        <v>3.5282257463662856</v>
      </c>
      <c r="AX186" s="195">
        <v>3.5282257463662856</v>
      </c>
      <c r="AY186" s="195">
        <v>-0.26790673886715227</v>
      </c>
      <c r="AZ186" s="195">
        <v>3.2603190074991333</v>
      </c>
      <c r="BA186" s="195">
        <v>43.747248294365662</v>
      </c>
      <c r="BB186" s="195">
        <v>-3.3218346748434939</v>
      </c>
      <c r="BC186" s="195">
        <v>40.425413619522168</v>
      </c>
      <c r="BD186" s="195">
        <v>158.20485619999999</v>
      </c>
      <c r="BE186" s="195">
        <v>4859.7721324200002</v>
      </c>
      <c r="BF186" s="17">
        <v>547.9</v>
      </c>
      <c r="BG186" s="17">
        <v>540.36400000000003</v>
      </c>
      <c r="BH186" s="17">
        <v>541.5</v>
      </c>
      <c r="BI186" s="17">
        <v>416.33699999999999</v>
      </c>
      <c r="BJ186" s="17">
        <v>448.649</v>
      </c>
      <c r="BK186" s="17">
        <v>481.93600000000004</v>
      </c>
      <c r="BL186" s="15">
        <v>0.11274191156924976</v>
      </c>
      <c r="BM186" s="15">
        <v>0.11119122157913137</v>
      </c>
      <c r="BN186" s="15">
        <v>0.11142497739505156</v>
      </c>
      <c r="BO186" s="15">
        <v>8.5670066137993675E-2</v>
      </c>
      <c r="BP186" s="15">
        <v>9.2318937549976887E-2</v>
      </c>
      <c r="BQ186" s="15">
        <v>9.9168435652560602E-2</v>
      </c>
      <c r="BR186" s="15">
        <f>IF(IF(BN186&gt;BQ186,BN186,BQ186)=0,IF(BM186&gt;BP186,BM186,BP186),IF(BN186&gt;BQ186,BN186,BQ186))</f>
        <v>0.11142497739505156</v>
      </c>
      <c r="CI186" s="11">
        <f>IF(ISNUMBER(L186),L186,M186)</f>
        <v>0.28889885832810591</v>
      </c>
      <c r="CJ186" s="17">
        <f>IF(AND(M186&lt;0,AA186&gt;0),1,0)</f>
        <v>0</v>
      </c>
      <c r="CK186" s="17">
        <f>IF(AND(CJ186=0,CI186&lt;0.1,CI186&gt;0),1,0)</f>
        <v>0</v>
      </c>
      <c r="CL186" s="17">
        <f>IF(AND(CK186=0,CI186&lt;0.2,CI186&gt;0.1),1,0)</f>
        <v>0</v>
      </c>
      <c r="CM186" s="17">
        <f>IF(AND(CL186=0,CI186&lt;0.3,CI186&gt;0.2),1,0)</f>
        <v>1</v>
      </c>
      <c r="CN186" s="17">
        <f>IF(AND(CM186=0,CI186&lt;0.4,CI186&gt;0.3),1,0)</f>
        <v>0</v>
      </c>
      <c r="CO186" s="17">
        <f>IF(AND(CN186=0,CI186&lt;0.5,CI186&gt;0.4),1,0)</f>
        <v>0</v>
      </c>
      <c r="CP186" s="17">
        <f>IF(AND(CJ186=0,CK186=0,CL186=0,CM186=0,CN186=0,CO186=0),1,0)</f>
        <v>0</v>
      </c>
      <c r="CR186" s="17" t="str">
        <f>_xll.BDP($H186,CR$1)</f>
        <v>Patrice Lucas</v>
      </c>
      <c r="CS186" s="17" t="str">
        <f>_xll.BDP($H186,CS$1)</f>
        <v>No</v>
      </c>
      <c r="CT186" s="196">
        <f>_xll.BDP($H186,CT$1)</f>
        <v>0</v>
      </c>
      <c r="CU186" s="13">
        <f>_xll.BDP($H186,CU$1)</f>
        <v>1.4166699647903442</v>
      </c>
      <c r="CV186" s="13">
        <f>_xll.BDP($H186,CV$1)</f>
        <v>0</v>
      </c>
      <c r="CW186" s="13">
        <f>_xll.BDP($H186,CW$1)</f>
        <v>0</v>
      </c>
    </row>
    <row r="187" spans="1:101" s="17" customFormat="1" hidden="1" x14ac:dyDescent="0.3">
      <c r="A187" s="17" t="str">
        <f>B187&amp;C187</f>
        <v>5B</v>
      </c>
      <c r="B187" s="17">
        <v>5</v>
      </c>
      <c r="C187" s="17" t="s">
        <v>3000</v>
      </c>
      <c r="D187" s="17">
        <v>3</v>
      </c>
      <c r="E187" s="17">
        <v>1</v>
      </c>
      <c r="F187" s="19">
        <v>0.25</v>
      </c>
      <c r="G187" s="17" t="s">
        <v>2587</v>
      </c>
      <c r="H187" s="17" t="s">
        <v>457</v>
      </c>
      <c r="I187" s="17">
        <v>1167</v>
      </c>
      <c r="J187" s="17" t="str">
        <f>I187&amp;H187</f>
        <v>1167MEDP US Equity</v>
      </c>
      <c r="K187" s="10" t="s">
        <v>1153</v>
      </c>
      <c r="L187" s="11">
        <v>-15.761917564797546</v>
      </c>
      <c r="M187" s="11">
        <v>-2.8990170073334371</v>
      </c>
      <c r="N187" s="11">
        <v>0.28192996335957787</v>
      </c>
      <c r="O187" s="11">
        <v>0.49217057152090643</v>
      </c>
      <c r="P187" s="12">
        <v>52.42739039501204</v>
      </c>
      <c r="Q187" s="12">
        <v>44.388912694906693</v>
      </c>
      <c r="R187" s="12">
        <v>79.683885204475075</v>
      </c>
      <c r="S187" s="13">
        <v>20.992385112702042</v>
      </c>
      <c r="T187" s="13">
        <v>22.391294222723904</v>
      </c>
      <c r="U187" s="11">
        <v>0.23536348520298381</v>
      </c>
      <c r="V187" s="14">
        <v>0.47405824349731496</v>
      </c>
      <c r="W187" s="11">
        <v>0.27795112506734482</v>
      </c>
      <c r="X187" s="15" t="e">
        <v>#N/A</v>
      </c>
      <c r="Y187" s="14">
        <v>25.034660853811307</v>
      </c>
      <c r="Z187" s="14">
        <v>42.994549702372083</v>
      </c>
      <c r="AA187" s="14">
        <v>-96135000</v>
      </c>
      <c r="AB187" s="14">
        <v>566261000</v>
      </c>
      <c r="AC187" s="14">
        <v>21731000</v>
      </c>
      <c r="AD187" s="16">
        <v>407769000</v>
      </c>
      <c r="AE187" s="11">
        <v>5.3292427820653361E-2</v>
      </c>
      <c r="AF187" s="16">
        <v>8556.9651845400003</v>
      </c>
      <c r="AG187" s="16">
        <v>8732.2031845399997</v>
      </c>
      <c r="AH187" s="195">
        <v>23.622575603035262</v>
      </c>
      <c r="AI187" s="195">
        <v>26.682432457407508</v>
      </c>
      <c r="AJ187" s="195">
        <v>4.3053650949927951</v>
      </c>
      <c r="AK187" s="195">
        <v>33.450419472679577</v>
      </c>
      <c r="AL187" s="195">
        <v>21.881464533096338</v>
      </c>
      <c r="AM187" s="17" t="s">
        <v>493</v>
      </c>
      <c r="AN187" s="17" t="s">
        <v>494</v>
      </c>
      <c r="AO187" s="17" t="s">
        <v>495</v>
      </c>
      <c r="AP187" s="17" t="s">
        <v>574</v>
      </c>
      <c r="AQ187" s="11" t="e">
        <f>_xll.BDP($H187,$AQ$1, "CUST_TRR_START_DT=20030101","CUST_TRR_END_DT=20230630")*0.01</f>
        <v>#VALUE!</v>
      </c>
      <c r="AR187" s="11" t="e">
        <f>_xll.BDP($H187,$AQ$1, "CUST_TRR_START_DT=20130101","CUST_TRR_END_DT=20230630")*0.01</f>
        <v>#VALUE!</v>
      </c>
      <c r="AS187" s="11">
        <f>_xll.BDP($H187,$AQ$1, "CUST_TRR_START_DT=20180101","CUST_TRR_END_DT=20230630")*0.01</f>
        <v>0.41059030000000002</v>
      </c>
      <c r="AT187" s="17" t="s">
        <v>3138</v>
      </c>
      <c r="AU187" s="17" t="s">
        <v>3138</v>
      </c>
      <c r="AV187" s="17" t="s">
        <v>3138</v>
      </c>
      <c r="AW187" s="195" t="s">
        <v>3021</v>
      </c>
      <c r="AX187" s="195">
        <v>0</v>
      </c>
      <c r="AY187" s="195">
        <v>9.6485843075728681</v>
      </c>
      <c r="AZ187" s="195">
        <v>9.6485843075728681</v>
      </c>
      <c r="BA187" s="195">
        <v>0</v>
      </c>
      <c r="BB187" s="195">
        <v>336.48479019269013</v>
      </c>
      <c r="BC187" s="195">
        <v>336.48479019269013</v>
      </c>
      <c r="BD187" s="195">
        <v>825.62600000000009</v>
      </c>
      <c r="BE187" s="195">
        <v>8556.9651845400003</v>
      </c>
      <c r="BF187" s="17">
        <v>272</v>
      </c>
      <c r="BG187" s="17">
        <v>312.66700000000003</v>
      </c>
      <c r="BH187" s="17">
        <v>358</v>
      </c>
      <c r="BI187" s="17">
        <v>314.70400000000001</v>
      </c>
      <c r="BJ187" s="17">
        <v>374.27800000000002</v>
      </c>
      <c r="BK187" s="17">
        <v>423.53399999999999</v>
      </c>
      <c r="BL187" s="15">
        <v>3.1786970512796588E-2</v>
      </c>
      <c r="BM187" s="15">
        <v>3.6539473196046217E-2</v>
      </c>
      <c r="BN187" s="15">
        <v>4.1837262660224923E-2</v>
      </c>
      <c r="BO187" s="15">
        <v>3.677752488330565E-2</v>
      </c>
      <c r="BP187" s="15">
        <v>4.3739572608781183E-2</v>
      </c>
      <c r="BQ187" s="15">
        <v>4.9495819004289669E-2</v>
      </c>
      <c r="BR187" s="15">
        <f>IF(IF(BN187&gt;BQ187,BN187,BQ187)=0,IF(BM187&gt;BP187,BM187,BP187),IF(BN187&gt;BQ187,BN187,BQ187))</f>
        <v>4.9495819004289669E-2</v>
      </c>
      <c r="CI187" s="11">
        <f>IF(ISNUMBER(L187),L187,M187)</f>
        <v>-15.761917564797546</v>
      </c>
      <c r="CJ187" s="17">
        <f>IF(AND(M187&lt;0,AA187&gt;0),1,0)</f>
        <v>0</v>
      </c>
      <c r="CK187" s="17">
        <f>IF(AND(CJ187=0,CI187&lt;0.1,CI187&gt;0),1,0)</f>
        <v>0</v>
      </c>
      <c r="CL187" s="17">
        <f>IF(AND(CK187=0,CI187&lt;0.2,CI187&gt;0.1),1,0)</f>
        <v>0</v>
      </c>
      <c r="CM187" s="17">
        <f>IF(AND(CL187=0,CI187&lt;0.3,CI187&gt;0.2),1,0)</f>
        <v>0</v>
      </c>
      <c r="CN187" s="17">
        <f>IF(AND(CM187=0,CI187&lt;0.4,CI187&gt;0.3),1,0)</f>
        <v>0</v>
      </c>
      <c r="CO187" s="17">
        <f>IF(AND(CN187=0,CI187&lt;0.5,CI187&gt;0.4),1,0)</f>
        <v>0</v>
      </c>
      <c r="CP187" s="17">
        <f>IF(AND(CJ187=0,CK187=0,CL187=0,CM187=0,CN187=0,CO187=0),1,0)</f>
        <v>1</v>
      </c>
      <c r="CR187" s="17" t="str">
        <f>_xll.BDP($H187,CR$1)</f>
        <v>August J Troendle</v>
      </c>
      <c r="CS187" s="17" t="str">
        <f>_xll.BDP($H187,CS$1)</f>
        <v>Yes</v>
      </c>
      <c r="CT187" s="196">
        <f>_xll.BDP($H187,CT$1)</f>
        <v>0</v>
      </c>
      <c r="CU187" s="13">
        <f>_xll.BDP($H187,CU$1)</f>
        <v>31.83329963684082</v>
      </c>
      <c r="CV187" s="13">
        <f>_xll.BDP($H187,CV$1)</f>
        <v>2.8289942305622167</v>
      </c>
      <c r="CW187" s="13">
        <f>_xll.BDP($H187,CW$1)</f>
        <v>-4.2511298362028205</v>
      </c>
    </row>
    <row r="188" spans="1:101" s="17" customFormat="1" hidden="1" x14ac:dyDescent="0.3">
      <c r="A188" s="17" t="str">
        <f>B188&amp;C188</f>
        <v>5B</v>
      </c>
      <c r="B188" s="17">
        <v>5</v>
      </c>
      <c r="C188" s="17" t="s">
        <v>3000</v>
      </c>
      <c r="D188" s="17">
        <v>4</v>
      </c>
      <c r="E188" s="17">
        <v>3</v>
      </c>
      <c r="F188" s="19">
        <v>0.13</v>
      </c>
      <c r="G188" s="17" t="s">
        <v>2785</v>
      </c>
      <c r="H188" s="17" t="s">
        <v>474</v>
      </c>
      <c r="I188" s="17">
        <v>1170</v>
      </c>
      <c r="J188" s="17" t="str">
        <f>I188&amp;H188</f>
        <v>1170WCN CN Equity</v>
      </c>
      <c r="K188" s="10" t="s">
        <v>539</v>
      </c>
      <c r="L188" s="11">
        <v>0.16290846625400449</v>
      </c>
      <c r="M188" s="11">
        <v>0.17028244152139557</v>
      </c>
      <c r="N188" s="11">
        <v>8.3330685775897126E-2</v>
      </c>
      <c r="O188" s="11">
        <v>8.8947726663758372E-2</v>
      </c>
      <c r="P188" s="12">
        <v>10.182477535986681</v>
      </c>
      <c r="Q188" s="12">
        <v>7.9998229041671989</v>
      </c>
      <c r="R188" s="12">
        <v>11.708378365468283</v>
      </c>
      <c r="S188" s="13">
        <v>31.386614869793</v>
      </c>
      <c r="T188" s="13">
        <v>31.145977756913993</v>
      </c>
      <c r="U188" s="11">
        <v>0.6718880114624578</v>
      </c>
      <c r="V188" s="14">
        <v>3.0272059411517236</v>
      </c>
      <c r="W188" s="11">
        <v>0.42970393144928432</v>
      </c>
      <c r="X188" s="15">
        <v>3.5683334618070356E-2</v>
      </c>
      <c r="Y188" s="14">
        <v>10.19340541679613</v>
      </c>
      <c r="Z188" s="14">
        <v>4.1663621617417324</v>
      </c>
      <c r="AA188" s="14">
        <v>7548359000</v>
      </c>
      <c r="AB188" s="14">
        <v>14450656000</v>
      </c>
      <c r="AC188" s="14">
        <v>77238000</v>
      </c>
      <c r="AD188" s="16">
        <v>2065526000</v>
      </c>
      <c r="AE188" s="11">
        <v>3.7393864807317843E-2</v>
      </c>
      <c r="AF188" s="16">
        <v>49426.445766149998</v>
      </c>
      <c r="AG188" s="16">
        <v>43567.707099437357</v>
      </c>
      <c r="AH188" s="195">
        <v>18.417019751861183</v>
      </c>
      <c r="AI188" s="195">
        <v>31.983059244403481</v>
      </c>
      <c r="AJ188" s="195">
        <v>3.0911676001732622</v>
      </c>
      <c r="AK188" s="195">
        <v>41.32884771630588</v>
      </c>
      <c r="AL188" s="195">
        <v>4.907961277111216</v>
      </c>
      <c r="AM188" s="17" t="s">
        <v>498</v>
      </c>
      <c r="AN188" s="17" t="s">
        <v>540</v>
      </c>
      <c r="AO188" s="17" t="s">
        <v>541</v>
      </c>
      <c r="AP188" s="17" t="s">
        <v>496</v>
      </c>
      <c r="AQ188" s="11">
        <f>_xll.BDP($H188,$AQ$1, "CUST_TRR_START_DT=20030101","CUST_TRR_END_DT=20230630")*0.01</f>
        <v>0.16651890000000003</v>
      </c>
      <c r="AR188" s="11">
        <f>_xll.BDP($H188,$AQ$1, "CUST_TRR_START_DT=20130101","CUST_TRR_END_DT=20230630")*0.01</f>
        <v>0.20697679999999999</v>
      </c>
      <c r="AS188" s="11">
        <f>_xll.BDP($H188,$AQ$1, "CUST_TRR_START_DT=20180101","CUST_TRR_END_DT=20230630")*0.01</f>
        <v>0.15539420000000001</v>
      </c>
      <c r="AT188" s="17" t="s">
        <v>3139</v>
      </c>
      <c r="AU188" s="17" t="s">
        <v>3139</v>
      </c>
      <c r="AV188" s="17" t="s">
        <v>3139</v>
      </c>
      <c r="AW188" s="195">
        <v>0.71695076477909769</v>
      </c>
      <c r="AX188" s="195">
        <v>0.71695076477909769</v>
      </c>
      <c r="AY188" s="195">
        <v>-1.0341206368318841E-2</v>
      </c>
      <c r="AZ188" s="195">
        <v>0.70660955841077888</v>
      </c>
      <c r="BA188" s="195">
        <v>28.161204239375952</v>
      </c>
      <c r="BB188" s="195">
        <v>-0.4061936173671441</v>
      </c>
      <c r="BC188" s="195">
        <v>27.755010622008808</v>
      </c>
      <c r="BD188" s="195">
        <v>239.49499900000001</v>
      </c>
      <c r="BE188" s="195">
        <v>43567.707099437357</v>
      </c>
      <c r="BF188" s="17">
        <v>1071.556</v>
      </c>
      <c r="BG188" s="17">
        <v>1224.3890000000001</v>
      </c>
      <c r="BH188" s="17">
        <v>1368.7</v>
      </c>
      <c r="BI188" s="17">
        <v>1221.2450000000001</v>
      </c>
      <c r="BJ188" s="17">
        <v>1384.3869999999999</v>
      </c>
      <c r="BK188" s="17">
        <v>1540.923</v>
      </c>
      <c r="BL188" s="15">
        <v>2.4595189220179052E-2</v>
      </c>
      <c r="BM188" s="15">
        <v>2.8103131459397187E-2</v>
      </c>
      <c r="BN188" s="15">
        <v>3.1415470106703772E-2</v>
      </c>
      <c r="BO188" s="15">
        <v>2.8030967918799922E-2</v>
      </c>
      <c r="BP188" s="15">
        <v>3.1775530367947183E-2</v>
      </c>
      <c r="BQ188" s="15">
        <v>3.5368466751831883E-2</v>
      </c>
      <c r="BR188" s="15">
        <f>IF(IF(BN188&gt;BQ188,BN188,BQ188)=0,IF(BM188&gt;BP188,BM188,BP188),IF(BN188&gt;BQ188,BN188,BQ188))</f>
        <v>3.5368466751831883E-2</v>
      </c>
      <c r="CI188" s="11">
        <f>IF(ISNUMBER(L188),L188,M188)</f>
        <v>0.16290846625400449</v>
      </c>
      <c r="CJ188" s="17">
        <f>IF(AND(M188&lt;0,AA188&gt;0),1,0)</f>
        <v>0</v>
      </c>
      <c r="CK188" s="17">
        <f>IF(AND(CJ188=0,CI188&lt;0.1,CI188&gt;0),1,0)</f>
        <v>0</v>
      </c>
      <c r="CL188" s="17">
        <f>IF(AND(CK188=0,CI188&lt;0.2,CI188&gt;0.1),1,0)</f>
        <v>1</v>
      </c>
      <c r="CM188" s="17">
        <f>IF(AND(CL188=0,CI188&lt;0.3,CI188&gt;0.2),1,0)</f>
        <v>0</v>
      </c>
      <c r="CN188" s="17">
        <f>IF(AND(CM188=0,CI188&lt;0.4,CI188&gt;0.3),1,0)</f>
        <v>0</v>
      </c>
      <c r="CO188" s="17">
        <f>IF(AND(CN188=0,CI188&lt;0.5,CI188&gt;0.4),1,0)</f>
        <v>0</v>
      </c>
      <c r="CP188" s="17">
        <f>IF(AND(CJ188=0,CK188=0,CL188=0,CM188=0,CN188=0,CO188=0),1,0)</f>
        <v>0</v>
      </c>
      <c r="CR188" s="17" t="str">
        <f>_xll.BDP($H188,CR$1)</f>
        <v>Ronald J Mittelstaedt</v>
      </c>
      <c r="CS188" s="17" t="str">
        <f>_xll.BDP($H188,CS$1)</f>
        <v>Yes</v>
      </c>
      <c r="CT188" s="196">
        <f>_xll.BDP($H188,CT$1)</f>
        <v>0.17105799913406372</v>
      </c>
      <c r="CU188" s="13">
        <f>_xll.BDP($H188,CU$1)</f>
        <v>0.5</v>
      </c>
      <c r="CV188" s="13">
        <f>_xll.BDP($H188,CV$1)</f>
        <v>0.6074462399085202</v>
      </c>
      <c r="CW188" s="13">
        <f>_xll.BDP($H188,CW$1)</f>
        <v>-0.97971972574934263</v>
      </c>
    </row>
    <row r="189" spans="1:101" s="17" customFormat="1" hidden="1" x14ac:dyDescent="0.3">
      <c r="A189" s="17" t="str">
        <f>B189&amp;C189</f>
        <v>5B</v>
      </c>
      <c r="B189" s="17">
        <v>5</v>
      </c>
      <c r="C189" s="17" t="s">
        <v>3000</v>
      </c>
      <c r="D189" s="17">
        <v>5</v>
      </c>
      <c r="E189" s="17">
        <v>1</v>
      </c>
      <c r="F189" s="19">
        <v>0.18</v>
      </c>
      <c r="G189" s="17" t="s">
        <v>2737</v>
      </c>
      <c r="H189" s="17" t="s">
        <v>268</v>
      </c>
      <c r="I189" s="17">
        <v>1173</v>
      </c>
      <c r="J189" s="17" t="str">
        <f>I189&amp;H189</f>
        <v>1173BMI US Equity</v>
      </c>
      <c r="K189" s="10" t="s">
        <v>941</v>
      </c>
      <c r="L189" s="11">
        <v>0.33996082563796509</v>
      </c>
      <c r="M189" s="11">
        <v>0.41588653698648409</v>
      </c>
      <c r="N189" s="11">
        <v>0.24199552894424822</v>
      </c>
      <c r="O189" s="11">
        <v>0.2805451822523316</v>
      </c>
      <c r="P189" s="12">
        <v>22.486552264802537</v>
      </c>
      <c r="Q189" s="12">
        <v>16.92863174831367</v>
      </c>
      <c r="R189" s="12">
        <v>17.35415323371927</v>
      </c>
      <c r="S189" s="13">
        <v>21.810955731840036</v>
      </c>
      <c r="T189" s="13">
        <v>20.684161763041757</v>
      </c>
      <c r="U189" s="11">
        <v>-0.2476427936310053</v>
      </c>
      <c r="V189" s="14">
        <v>-1.0386460800295267</v>
      </c>
      <c r="W189" s="11">
        <v>0.72141153913829614</v>
      </c>
      <c r="X189" s="15" t="e">
        <v>#N/A</v>
      </c>
      <c r="Y189" s="14">
        <v>8.9666501146394744</v>
      </c>
      <c r="Z189" s="14">
        <v>21.580551983711317</v>
      </c>
      <c r="AA189" s="14">
        <v>209901000</v>
      </c>
      <c r="AB189" s="14">
        <v>311162000</v>
      </c>
      <c r="AC189" s="14">
        <v>4904000</v>
      </c>
      <c r="AD189" s="16">
        <v>94278000</v>
      </c>
      <c r="AE189" s="11">
        <v>5.2016377097520099E-2</v>
      </c>
      <c r="AF189" s="16">
        <v>4715.19801783</v>
      </c>
      <c r="AG189" s="16">
        <v>4580.1200178299996</v>
      </c>
      <c r="AH189" s="195">
        <v>35.217605402685081</v>
      </c>
      <c r="AI189" s="195">
        <v>45.395815545478868</v>
      </c>
      <c r="AJ189" s="195">
        <v>1.7909459420863634</v>
      </c>
      <c r="AK189" s="195">
        <v>61.152091950971368</v>
      </c>
      <c r="AL189" s="195">
        <v>9.8990884388086879</v>
      </c>
      <c r="AM189" s="17" t="s">
        <v>498</v>
      </c>
      <c r="AN189" s="17" t="s">
        <v>590</v>
      </c>
      <c r="AO189" s="17" t="s">
        <v>591</v>
      </c>
      <c r="AP189" s="17" t="s">
        <v>574</v>
      </c>
      <c r="AQ189" s="11">
        <f>_xll.BDP($H189,$AQ$1, "CUST_TRR_START_DT=20030101","CUST_TRR_END_DT=20230630")*0.01</f>
        <v>0.2087726</v>
      </c>
      <c r="AR189" s="11">
        <f>_xll.BDP($H189,$AQ$1, "CUST_TRR_START_DT=20130101","CUST_TRR_END_DT=20230630")*0.01</f>
        <v>0.20373240000000001</v>
      </c>
      <c r="AS189" s="11">
        <f>_xll.BDP($H189,$AQ$1, "CUST_TRR_START_DT=20180101","CUST_TRR_END_DT=20230630")*0.01</f>
        <v>0.23945640000000001</v>
      </c>
      <c r="AT189" s="17" t="s">
        <v>3697</v>
      </c>
      <c r="AU189" s="17" t="s">
        <v>3021</v>
      </c>
      <c r="AV189" s="17" t="s">
        <v>3021</v>
      </c>
      <c r="AW189" s="195">
        <v>0.67164181773342302</v>
      </c>
      <c r="AX189" s="195">
        <v>0.67164181773342302</v>
      </c>
      <c r="AY189" s="195">
        <v>-1.898071224741104E-2</v>
      </c>
      <c r="AZ189" s="195">
        <v>0.65266110548601197</v>
      </c>
      <c r="BA189" s="195">
        <v>37.409769008662181</v>
      </c>
      <c r="BB189" s="195">
        <v>-1.0572064485081825</v>
      </c>
      <c r="BC189" s="195">
        <v>36.352562560153999</v>
      </c>
      <c r="BD189" s="195">
        <v>24.173000000000002</v>
      </c>
      <c r="BE189" s="195">
        <v>4580.1200178299996</v>
      </c>
      <c r="BF189" s="17">
        <v>89.875</v>
      </c>
      <c r="BG189" s="17">
        <v>96.966999999999999</v>
      </c>
      <c r="BH189" s="17">
        <v>107.667</v>
      </c>
      <c r="BI189" s="17">
        <v>85.242999999999995</v>
      </c>
      <c r="BJ189" s="17">
        <v>104.11800000000001</v>
      </c>
      <c r="BK189" s="17">
        <v>112.495</v>
      </c>
      <c r="BL189" s="15">
        <v>1.9622848233261273E-2</v>
      </c>
      <c r="BM189" s="15">
        <v>2.1171279272708159E-2</v>
      </c>
      <c r="BN189" s="15">
        <v>2.3507462595054703E-2</v>
      </c>
      <c r="BO189" s="15">
        <v>1.861152102306415E-2</v>
      </c>
      <c r="BP189" s="15">
        <v>2.2732592070661445E-2</v>
      </c>
      <c r="BQ189" s="15">
        <v>2.4561583443679855E-2</v>
      </c>
      <c r="BR189" s="15">
        <f>IF(IF(BN189&gt;BQ189,BN189,BQ189)=0,IF(BM189&gt;BP189,BM189,BP189),IF(BN189&gt;BQ189,BN189,BQ189))</f>
        <v>2.4561583443679855E-2</v>
      </c>
      <c r="CI189" s="11">
        <f>IF(ISNUMBER(L189),L189,M189)</f>
        <v>0.33996082563796509</v>
      </c>
      <c r="CJ189" s="17">
        <f>IF(AND(M189&lt;0,AA189&gt;0),1,0)</f>
        <v>0</v>
      </c>
      <c r="CK189" s="17">
        <f>IF(AND(CJ189=0,CI189&lt;0.1,CI189&gt;0),1,0)</f>
        <v>0</v>
      </c>
      <c r="CL189" s="17">
        <f>IF(AND(CK189=0,CI189&lt;0.2,CI189&gt;0.1),1,0)</f>
        <v>0</v>
      </c>
      <c r="CM189" s="17">
        <f>IF(AND(CL189=0,CI189&lt;0.3,CI189&gt;0.2),1,0)</f>
        <v>0</v>
      </c>
      <c r="CN189" s="17">
        <f>IF(AND(CM189=0,CI189&lt;0.4,CI189&gt;0.3),1,0)</f>
        <v>1</v>
      </c>
      <c r="CO189" s="17">
        <f>IF(AND(CN189=0,CI189&lt;0.5,CI189&gt;0.4),1,0)</f>
        <v>0</v>
      </c>
      <c r="CP189" s="17">
        <f>IF(AND(CJ189=0,CK189=0,CL189=0,CM189=0,CN189=0,CO189=0),1,0)</f>
        <v>0</v>
      </c>
      <c r="CR189" s="17" t="str">
        <f>_xll.BDP($H189,CR$1)</f>
        <v>Kenneth C Bockhorst "Ken"</v>
      </c>
      <c r="CS189" s="17" t="str">
        <f>_xll.BDP($H189,CS$1)</f>
        <v>No</v>
      </c>
      <c r="CT189" s="196">
        <f>_xll.BDP($H189,CT$1)</f>
        <v>0</v>
      </c>
      <c r="CU189" s="13">
        <f>_xll.BDP($H189,CU$1)</f>
        <v>4.75</v>
      </c>
      <c r="CV189" s="13">
        <f>_xll.BDP($H189,CV$1)</f>
        <v>0.6111110908352918</v>
      </c>
      <c r="CW189" s="13">
        <f>_xll.BDP($H189,CW$1)</f>
        <v>1.1985792926725514</v>
      </c>
    </row>
    <row r="190" spans="1:101" s="17" customFormat="1" hidden="1" x14ac:dyDescent="0.3">
      <c r="A190" s="17" t="str">
        <f>B190&amp;C190</f>
        <v>5B</v>
      </c>
      <c r="B190" s="17">
        <v>5</v>
      </c>
      <c r="C190" s="17" t="s">
        <v>3000</v>
      </c>
      <c r="D190" s="17">
        <v>7</v>
      </c>
      <c r="E190" s="17">
        <v>2</v>
      </c>
      <c r="F190" s="19">
        <v>0.2</v>
      </c>
      <c r="H190" s="17" t="s">
        <v>377</v>
      </c>
      <c r="I190" s="17">
        <v>1174</v>
      </c>
      <c r="J190" s="17" t="str">
        <f>I190&amp;H190</f>
        <v>1174SAIA US Equity</v>
      </c>
      <c r="K190" s="10" t="s">
        <v>1065</v>
      </c>
      <c r="L190" s="11">
        <v>0.21042712688550608</v>
      </c>
      <c r="M190" s="11">
        <v>0.30788004574970096</v>
      </c>
      <c r="N190" s="11">
        <v>0.20800484418713677</v>
      </c>
      <c r="O190" s="11">
        <v>0.30426682789458537</v>
      </c>
      <c r="P190" s="12">
        <v>23.721520793977575</v>
      </c>
      <c r="Q190" s="12">
        <v>18.068617815187878</v>
      </c>
      <c r="R190" s="12">
        <v>21.344171906904926</v>
      </c>
      <c r="S190" s="13">
        <v>19.084233941173157</v>
      </c>
      <c r="T190" s="13">
        <v>23.590492600974837</v>
      </c>
      <c r="U190" s="11">
        <v>-4.3010622856260693E-2</v>
      </c>
      <c r="V190" s="14">
        <v>-0.16396811384062512</v>
      </c>
      <c r="W190" s="11">
        <v>0.74717118699111851</v>
      </c>
      <c r="X190" s="15">
        <v>1.7721818464109067E-2</v>
      </c>
      <c r="Y190" s="14">
        <v>12.856160427715952</v>
      </c>
      <c r="Z190" s="14">
        <v>23.853532154868496</v>
      </c>
      <c r="AA190" s="14">
        <v>1528316000</v>
      </c>
      <c r="AB190" s="14">
        <v>1546465000</v>
      </c>
      <c r="AC190" s="14" t="e">
        <v>#N/A</v>
      </c>
      <c r="AD190" s="16">
        <v>556526000</v>
      </c>
      <c r="AE190" s="11">
        <v>0</v>
      </c>
      <c r="AF190" s="16">
        <v>10794.858751419999</v>
      </c>
      <c r="AG190" s="16">
        <v>10695.118751419999</v>
      </c>
      <c r="AH190" s="195">
        <v>17.58202965785043</v>
      </c>
      <c r="AI190" s="195">
        <v>24.282072018577221</v>
      </c>
      <c r="AJ190" s="195">
        <v>1.0943634495074406</v>
      </c>
      <c r="AK190" s="195">
        <v>32.311441405029747</v>
      </c>
      <c r="AL190" s="195">
        <v>6.1818363797022098</v>
      </c>
      <c r="AM190" s="17" t="s">
        <v>498</v>
      </c>
      <c r="AN190" s="17" t="s">
        <v>516</v>
      </c>
      <c r="AO190" s="17" t="s">
        <v>580</v>
      </c>
      <c r="AP190" s="17" t="s">
        <v>574</v>
      </c>
      <c r="AQ190" s="11">
        <f>_xll.BDP($H190,$AQ$1, "CUST_TRR_START_DT=20030101","CUST_TRR_END_DT=20230630")*0.01</f>
        <v>0.21229790000000001</v>
      </c>
      <c r="AR190" s="11">
        <f>_xll.BDP($H190,$AQ$1, "CUST_TRR_START_DT=20130101","CUST_TRR_END_DT=20230630")*0.01</f>
        <v>0.34359720000000005</v>
      </c>
      <c r="AS190" s="11">
        <f>_xll.BDP($H190,$AQ$1, "CUST_TRR_START_DT=20180101","CUST_TRR_END_DT=20230630")*0.01</f>
        <v>0.33231169999999999</v>
      </c>
      <c r="AT190" s="17" t="s">
        <v>3731</v>
      </c>
      <c r="AU190" s="17" t="s">
        <v>3021</v>
      </c>
      <c r="AV190" s="17" t="s">
        <v>3731</v>
      </c>
      <c r="AW190" s="195" t="s">
        <v>3021</v>
      </c>
      <c r="AX190" s="195">
        <v>0</v>
      </c>
      <c r="AY190" s="195">
        <v>5.9036852730024632E-2</v>
      </c>
      <c r="AZ190" s="195">
        <v>5.9036852730024632E-2</v>
      </c>
      <c r="BA190" s="195">
        <v>0</v>
      </c>
      <c r="BB190" s="195">
        <v>1.7828339173561349</v>
      </c>
      <c r="BC190" s="195">
        <v>1.7828339173561349</v>
      </c>
      <c r="BD190" s="195">
        <v>6.3729448634900008</v>
      </c>
      <c r="BE190" s="195">
        <v>10695.118751419999</v>
      </c>
      <c r="BF190" s="17">
        <v>341.267</v>
      </c>
      <c r="BG190" s="17">
        <v>412.25</v>
      </c>
      <c r="BH190" s="17">
        <v>481.125</v>
      </c>
      <c r="BI190" s="17">
        <v>108.85000000000001</v>
      </c>
      <c r="BJ190" s="17">
        <v>163.83799999999999</v>
      </c>
      <c r="BK190" s="17">
        <v>226.26500000000001</v>
      </c>
      <c r="BL190" s="15">
        <v>3.190866861152801E-2</v>
      </c>
      <c r="BM190" s="15">
        <v>3.8545621566405258E-2</v>
      </c>
      <c r="BN190" s="15">
        <v>4.4985475260489335E-2</v>
      </c>
      <c r="BO190" s="15">
        <v>1.0177540103100577E-2</v>
      </c>
      <c r="BP190" s="15">
        <v>1.5318950991380727E-2</v>
      </c>
      <c r="BQ190" s="15">
        <v>2.1155912828921011E-2</v>
      </c>
      <c r="BR190" s="15">
        <f>IF(IF(BN190&gt;BQ190,BN190,BQ190)=0,IF(BM190&gt;BP190,BM190,BP190),IF(BN190&gt;BQ190,BN190,BQ190))</f>
        <v>4.4985475260489335E-2</v>
      </c>
      <c r="CI190" s="11">
        <f>IF(ISNUMBER(L190),L190,M190)</f>
        <v>0.21042712688550608</v>
      </c>
      <c r="CJ190" s="17">
        <f>IF(AND(M190&lt;0,AA190&gt;0),1,0)</f>
        <v>0</v>
      </c>
      <c r="CK190" s="17">
        <f>IF(AND(CJ190=0,CI190&lt;0.1,CI190&gt;0),1,0)</f>
        <v>0</v>
      </c>
      <c r="CL190" s="17">
        <f>IF(AND(CK190=0,CI190&lt;0.2,CI190&gt;0.1),1,0)</f>
        <v>0</v>
      </c>
      <c r="CM190" s="17">
        <f>IF(AND(CL190=0,CI190&lt;0.3,CI190&gt;0.2),1,0)</f>
        <v>1</v>
      </c>
      <c r="CN190" s="17">
        <f>IF(AND(CM190=0,CI190&lt;0.4,CI190&gt;0.3),1,0)</f>
        <v>0</v>
      </c>
      <c r="CO190" s="17">
        <f>IF(AND(CN190=0,CI190&lt;0.5,CI190&gt;0.4),1,0)</f>
        <v>0</v>
      </c>
      <c r="CP190" s="17">
        <f>IF(AND(CJ190=0,CK190=0,CL190=0,CM190=0,CN190=0,CO190=0),1,0)</f>
        <v>0</v>
      </c>
      <c r="CR190" s="17" t="str">
        <f>_xll.BDP($H190,CR$1)</f>
        <v>Frederick J Holzgrefe III "Fritz"</v>
      </c>
      <c r="CS190" s="17" t="str">
        <f>_xll.BDP($H190,CS$1)</f>
        <v>No</v>
      </c>
      <c r="CT190" s="196">
        <f>_xll.BDP($H190,CT$1)</f>
        <v>0</v>
      </c>
      <c r="CU190" s="13">
        <f>_xll.BDP($H190,CU$1)</f>
        <v>3.5</v>
      </c>
      <c r="CV190" s="13">
        <f>_xll.BDP($H190,CV$1)</f>
        <v>0.24244989142797277</v>
      </c>
      <c r="CW190" s="13">
        <f>_xll.BDP($H190,CW$1)</f>
        <v>-6.7135503516276369</v>
      </c>
    </row>
    <row r="191" spans="1:101" s="17" customFormat="1" hidden="1" x14ac:dyDescent="0.3">
      <c r="A191" s="17" t="str">
        <f>B191&amp;C191</f>
        <v>5B</v>
      </c>
      <c r="B191" s="17">
        <v>5</v>
      </c>
      <c r="C191" s="17" t="s">
        <v>3000</v>
      </c>
      <c r="D191" s="17">
        <v>4</v>
      </c>
      <c r="E191" s="17">
        <v>3</v>
      </c>
      <c r="F191" s="19">
        <v>0.18</v>
      </c>
      <c r="H191" s="17" t="s">
        <v>1210</v>
      </c>
      <c r="I191" s="17">
        <v>1175</v>
      </c>
      <c r="J191" s="17" t="str">
        <f>I191&amp;H191</f>
        <v>1175SDF AU Equity</v>
      </c>
      <c r="K191" s="10" t="s">
        <v>4797</v>
      </c>
      <c r="L191" s="11">
        <v>-2.0241119241499823</v>
      </c>
      <c r="M191" s="11">
        <v>-1.1445086705202312</v>
      </c>
      <c r="N191" s="11">
        <v>0.17957154468330455</v>
      </c>
      <c r="O191" s="11">
        <v>0.19898321116103099</v>
      </c>
      <c r="P191" s="12">
        <v>11.734636767284803</v>
      </c>
      <c r="Q191" s="12">
        <v>7.9180990983041415</v>
      </c>
      <c r="R191" s="12">
        <v>10.155935478676293</v>
      </c>
      <c r="S191" s="13">
        <v>37.525277385514883</v>
      </c>
      <c r="T191" s="13">
        <v>42.136057120190408</v>
      </c>
      <c r="U191" s="11">
        <v>-0.19083258605228667</v>
      </c>
      <c r="V191" s="14">
        <v>-1.3736345580933467</v>
      </c>
      <c r="W191" s="11">
        <v>0.45954023459089888</v>
      </c>
      <c r="X191" s="15" t="e">
        <v>#N/A</v>
      </c>
      <c r="Y191" s="14">
        <v>18.29774499686577</v>
      </c>
      <c r="Z191" s="14">
        <v>13.358179078578747</v>
      </c>
      <c r="AA191" s="14">
        <v>-294100000</v>
      </c>
      <c r="AB191" s="14">
        <v>1691600000</v>
      </c>
      <c r="AC191" s="14">
        <v>0</v>
      </c>
      <c r="AD191" s="16">
        <v>430700000</v>
      </c>
      <c r="AE191" s="11">
        <v>0</v>
      </c>
      <c r="AF191" s="16">
        <v>5791.5140151100004</v>
      </c>
      <c r="AG191" s="16">
        <v>5441.7140151100002</v>
      </c>
      <c r="AH191" s="195">
        <v>12.807046399411625</v>
      </c>
      <c r="AI191" s="195">
        <v>16.166708303951278</v>
      </c>
      <c r="AJ191" s="195">
        <v>7.2710606805693452</v>
      </c>
      <c r="AK191" s="195">
        <v>30.239528391829232</v>
      </c>
      <c r="AL191" s="195">
        <v>2.8248364738517795</v>
      </c>
      <c r="AM191" s="17" t="s">
        <v>502</v>
      </c>
      <c r="AN191" s="17" t="s">
        <v>503</v>
      </c>
      <c r="AO191" s="17" t="s">
        <v>657</v>
      </c>
      <c r="AP191" s="17" t="s">
        <v>2136</v>
      </c>
      <c r="AQ191" s="11" t="e">
        <f>_xll.BDP($H191,$AQ$1, "CUST_TRR_START_DT=20030101","CUST_TRR_END_DT=20230630")*0.01</f>
        <v>#VALUE!</v>
      </c>
      <c r="AR191" s="11" t="e">
        <f>_xll.BDP($H191,$AQ$1, "CUST_TRR_START_DT=20130101","CUST_TRR_END_DT=20230630")*0.01</f>
        <v>#VALUE!</v>
      </c>
      <c r="AS191" s="11">
        <f>_xll.BDP($H191,$AQ$1, "CUST_TRR_START_DT=20180101","CUST_TRR_END_DT=20230630")*0.01</f>
        <v>0.18934100000000001</v>
      </c>
      <c r="AT191" s="17" t="s">
        <v>3141</v>
      </c>
      <c r="AU191" s="17" t="s">
        <v>3141</v>
      </c>
      <c r="AV191" s="17" t="s">
        <v>3141</v>
      </c>
      <c r="AW191" s="195">
        <v>3.8471352476191907</v>
      </c>
      <c r="AX191" s="195">
        <v>3.8471352476191907</v>
      </c>
      <c r="AY191" s="195">
        <v>0</v>
      </c>
      <c r="AZ191" s="195">
        <v>3.8471352476191907</v>
      </c>
      <c r="BA191" s="195">
        <v>82.012949413065229</v>
      </c>
      <c r="BB191" s="195">
        <v>0</v>
      </c>
      <c r="BC191" s="195" t="s">
        <v>3021</v>
      </c>
      <c r="BD191" s="195" t="s">
        <v>3021</v>
      </c>
      <c r="BE191" s="195">
        <v>5441.7140151100002</v>
      </c>
      <c r="BF191" s="17">
        <v>276.66700000000003</v>
      </c>
      <c r="BG191" s="17">
        <v>298.75</v>
      </c>
      <c r="BH191" s="17">
        <v>314.88900000000001</v>
      </c>
      <c r="BI191" s="17">
        <v>372.80700000000002</v>
      </c>
      <c r="BJ191" s="17">
        <v>387.37400000000002</v>
      </c>
      <c r="BK191" s="17">
        <v>405.20499999999998</v>
      </c>
      <c r="BL191" s="15">
        <v>5.0841885338292148E-2</v>
      </c>
      <c r="BM191" s="15">
        <v>5.4899981728268203E-2</v>
      </c>
      <c r="BN191" s="15">
        <v>5.786577521818459E-2</v>
      </c>
      <c r="BO191" s="15">
        <v>6.8509112931114585E-2</v>
      </c>
      <c r="BP191" s="15">
        <v>7.1186026851903492E-2</v>
      </c>
      <c r="BQ191" s="15">
        <v>7.4462751786453271E-2</v>
      </c>
      <c r="BR191" s="15">
        <f>IF(IF(BN191&gt;BQ191,BN191,BQ191)=0,IF(BM191&gt;BP191,BM191,BP191),IF(BN191&gt;BQ191,BN191,BQ191))</f>
        <v>7.4462751786453271E-2</v>
      </c>
      <c r="CI191" s="11">
        <f>IF(ISNUMBER(L191),L191,M191)</f>
        <v>-2.0241119241499823</v>
      </c>
      <c r="CJ191" s="17">
        <f>IF(AND(M191&lt;0,AA191&gt;0),1,0)</f>
        <v>0</v>
      </c>
      <c r="CK191" s="17">
        <f>IF(AND(CJ191=0,CI191&lt;0.1,CI191&gt;0),1,0)</f>
        <v>0</v>
      </c>
      <c r="CL191" s="17">
        <f>IF(AND(CK191=0,CI191&lt;0.2,CI191&gt;0.1),1,0)</f>
        <v>0</v>
      </c>
      <c r="CM191" s="17">
        <f>IF(AND(CL191=0,CI191&lt;0.3,CI191&gt;0.2),1,0)</f>
        <v>0</v>
      </c>
      <c r="CN191" s="17">
        <f>IF(AND(CM191=0,CI191&lt;0.4,CI191&gt;0.3),1,0)</f>
        <v>0</v>
      </c>
      <c r="CO191" s="17">
        <f>IF(AND(CN191=0,CI191&lt;0.5,CI191&gt;0.4),1,0)</f>
        <v>0</v>
      </c>
      <c r="CP191" s="17">
        <f>IF(AND(CJ191=0,CK191=0,CL191=0,CM191=0,CN191=0,CO191=0),1,0)</f>
        <v>1</v>
      </c>
      <c r="CR191" s="17" t="str">
        <f>_xll.BDP($H191,CR$1)</f>
        <v>Robert Kelly</v>
      </c>
      <c r="CS191" s="17" t="str">
        <f>_xll.BDP($H191,CS$1)</f>
        <v>Yes</v>
      </c>
      <c r="CT191" s="196">
        <f>_xll.BDP($H191,CT$1)</f>
        <v>0.32820498943328857</v>
      </c>
      <c r="CU191" s="13">
        <f>_xll.BDP($H191,CU$1)</f>
        <v>11</v>
      </c>
      <c r="CV191" s="13">
        <f>_xll.BDP($H191,CV$1)</f>
        <v>0.6273613658418361</v>
      </c>
      <c r="CW191" s="13">
        <f>_xll.BDP($H191,CW$1)</f>
        <v>4.0434802927587556</v>
      </c>
    </row>
    <row r="192" spans="1:101" s="17" customFormat="1" hidden="1" x14ac:dyDescent="0.3">
      <c r="A192" s="17" t="str">
        <f>B192&amp;C192</f>
        <v>5B</v>
      </c>
      <c r="B192" s="17">
        <v>5</v>
      </c>
      <c r="C192" s="17" t="s">
        <v>3000</v>
      </c>
      <c r="D192" s="17">
        <v>8</v>
      </c>
      <c r="E192" s="17">
        <v>3</v>
      </c>
      <c r="F192" s="19">
        <v>0.19</v>
      </c>
      <c r="H192" s="17" t="s">
        <v>1216</v>
      </c>
      <c r="I192" s="17">
        <v>1177</v>
      </c>
      <c r="J192" s="17" t="str">
        <f>I192&amp;H192</f>
        <v>1177MFT NZ Equity</v>
      </c>
      <c r="K192" s="10" t="s">
        <v>4798</v>
      </c>
      <c r="L192" s="11">
        <v>0.22971273389678748</v>
      </c>
      <c r="M192" s="11">
        <v>0.27378626613880108</v>
      </c>
      <c r="N192" s="11">
        <v>0.19946006158419519</v>
      </c>
      <c r="O192" s="11">
        <v>0.24865938647487612</v>
      </c>
      <c r="P192" s="12">
        <v>23.441740472178648</v>
      </c>
      <c r="Q192" s="12">
        <v>17.019703352093231</v>
      </c>
      <c r="R192" s="12">
        <v>27.02569454874056</v>
      </c>
      <c r="S192" s="13">
        <v>12.548849198256002</v>
      </c>
      <c r="T192" s="13">
        <v>14.660142019261382</v>
      </c>
      <c r="U192" s="11">
        <v>0.20417548422795073</v>
      </c>
      <c r="V192" s="14">
        <v>0.79141635338684835</v>
      </c>
      <c r="W192" s="11">
        <v>0.50153512281418178</v>
      </c>
      <c r="X192" s="15">
        <v>1.0079137524942916E-2</v>
      </c>
      <c r="Y192" s="14">
        <v>17.622323822739602</v>
      </c>
      <c r="Z192" s="14">
        <v>31.638964197124043</v>
      </c>
      <c r="AA192" s="14">
        <v>2166208000</v>
      </c>
      <c r="AB192" s="14">
        <v>2385102000</v>
      </c>
      <c r="AC192" s="14" t="e">
        <v>#N/A</v>
      </c>
      <c r="AD192" s="16">
        <v>757205000</v>
      </c>
      <c r="AE192" s="11">
        <v>0</v>
      </c>
      <c r="AF192" s="16">
        <v>6485.9934766799997</v>
      </c>
      <c r="AG192" s="16">
        <v>7144.2864766799994</v>
      </c>
      <c r="AH192" s="195">
        <v>8.5861913483890113</v>
      </c>
      <c r="AI192" s="195">
        <v>12.046116154502442</v>
      </c>
      <c r="AJ192" s="195">
        <v>6.9952425623787358</v>
      </c>
      <c r="AK192" s="195">
        <v>15.208503269936484</v>
      </c>
      <c r="AL192" s="195">
        <v>3.7560574710052457</v>
      </c>
      <c r="AM192" s="17" t="s">
        <v>498</v>
      </c>
      <c r="AN192" s="17" t="s">
        <v>516</v>
      </c>
      <c r="AO192" s="17" t="s">
        <v>580</v>
      </c>
      <c r="AP192" s="17" t="s">
        <v>2137</v>
      </c>
      <c r="AQ192" s="11">
        <f>_xll.BDP($H192,$AQ$1, "CUST_TRR_START_DT=20030101","CUST_TRR_END_DT=20230630")*0.01</f>
        <v>0.27189920000000001</v>
      </c>
      <c r="AR192" s="11">
        <f>_xll.BDP($H192,$AQ$1, "CUST_TRR_START_DT=20130101","CUST_TRR_END_DT=20230630")*0.01</f>
        <v>0.21912109999999999</v>
      </c>
      <c r="AS192" s="11">
        <f>_xll.BDP($H192,$AQ$1, "CUST_TRR_START_DT=20180101","CUST_TRR_END_DT=20230630")*0.01</f>
        <v>0.2336153</v>
      </c>
      <c r="AT192" s="17" t="s">
        <v>3143</v>
      </c>
      <c r="AU192" s="17" t="s">
        <v>3143</v>
      </c>
      <c r="AV192" s="17" t="s">
        <v>3143</v>
      </c>
      <c r="AW192" s="195">
        <v>3.708879541599349</v>
      </c>
      <c r="AX192" s="195">
        <v>3.708879541599349</v>
      </c>
      <c r="AY192" s="195">
        <v>6.4919765396615657E-16</v>
      </c>
      <c r="AZ192" s="195">
        <v>3.7088795415993494</v>
      </c>
      <c r="BA192" s="195">
        <v>40.593452548583144</v>
      </c>
      <c r="BB192" s="195">
        <v>7.1054273576010019E-15</v>
      </c>
      <c r="BC192" s="195">
        <v>40.593452548583151</v>
      </c>
      <c r="BD192" s="195">
        <v>173.202</v>
      </c>
      <c r="BE192" s="195">
        <v>6485.9934766799997</v>
      </c>
      <c r="BF192" s="17">
        <v>281.66700000000003</v>
      </c>
      <c r="BG192" s="17">
        <v>329.66700000000003</v>
      </c>
      <c r="BH192" s="17">
        <v>379.5</v>
      </c>
      <c r="BI192" s="17">
        <v>209</v>
      </c>
      <c r="BJ192" s="17">
        <v>302</v>
      </c>
      <c r="BK192" s="17">
        <v>362</v>
      </c>
      <c r="BL192" s="15">
        <v>4.3426963195802901E-2</v>
      </c>
      <c r="BM192" s="15">
        <v>5.0827525680575837E-2</v>
      </c>
      <c r="BN192" s="15">
        <v>5.8510697145236032E-2</v>
      </c>
      <c r="BO192" s="15">
        <v>3.2223282485782163E-2</v>
      </c>
      <c r="BP192" s="15">
        <v>4.6561872300029727E-2</v>
      </c>
      <c r="BQ192" s="15">
        <v>5.58125754059959E-2</v>
      </c>
      <c r="BR192" s="15">
        <f>IF(IF(BN192&gt;BQ192,BN192,BQ192)=0,IF(BM192&gt;BP192,BM192,BP192),IF(BN192&gt;BQ192,BN192,BQ192))</f>
        <v>5.8510697145236032E-2</v>
      </c>
      <c r="CI192" s="11">
        <f>IF(ISNUMBER(L192),L192,M192)</f>
        <v>0.22971273389678748</v>
      </c>
      <c r="CJ192" s="17">
        <f>IF(AND(M192&lt;0,AA192&gt;0),1,0)</f>
        <v>0</v>
      </c>
      <c r="CK192" s="17">
        <f>IF(AND(CJ192=0,CI192&lt;0.1,CI192&gt;0),1,0)</f>
        <v>0</v>
      </c>
      <c r="CL192" s="17">
        <f>IF(AND(CK192=0,CI192&lt;0.2,CI192&gt;0.1),1,0)</f>
        <v>0</v>
      </c>
      <c r="CM192" s="17">
        <f>IF(AND(CL192=0,CI192&lt;0.3,CI192&gt;0.2),1,0)</f>
        <v>1</v>
      </c>
      <c r="CN192" s="17">
        <f>IF(AND(CM192=0,CI192&lt;0.4,CI192&gt;0.3),1,0)</f>
        <v>0</v>
      </c>
      <c r="CO192" s="17">
        <f>IF(AND(CN192=0,CI192&lt;0.5,CI192&gt;0.4),1,0)</f>
        <v>0</v>
      </c>
      <c r="CP192" s="17">
        <f>IF(AND(CJ192=0,CK192=0,CL192=0,CM192=0,CN192=0,CO192=0),1,0)</f>
        <v>0</v>
      </c>
      <c r="CR192" s="17" t="str">
        <f>_xll.BDP($H192,CR$1)</f>
        <v>Donald R Braid "Don"</v>
      </c>
      <c r="CS192" s="17" t="str">
        <f>_xll.BDP($H192,CS$1)</f>
        <v>No</v>
      </c>
      <c r="CT192" s="196">
        <f>_xll.BDP($H192,CT$1)</f>
        <v>0</v>
      </c>
      <c r="CU192" s="13">
        <f>_xll.BDP($H192,CU$1)</f>
        <v>19.91670036315918</v>
      </c>
      <c r="CV192" s="13">
        <f>_xll.BDP($H192,CV$1)</f>
        <v>18.051339394330601</v>
      </c>
      <c r="CW192" s="13">
        <f>_xll.BDP($H192,CW$1)</f>
        <v>5.5043564779780604E-2</v>
      </c>
    </row>
    <row r="193" spans="1:101" s="17" customFormat="1" hidden="1" x14ac:dyDescent="0.3">
      <c r="A193" s="17" t="str">
        <f>B193&amp;C193</f>
        <v>5B</v>
      </c>
      <c r="B193" s="17">
        <v>5</v>
      </c>
      <c r="C193" s="17" t="s">
        <v>3000</v>
      </c>
      <c r="D193" s="17">
        <v>9</v>
      </c>
      <c r="E193" s="17">
        <v>1</v>
      </c>
      <c r="F193" s="19">
        <v>0.24</v>
      </c>
      <c r="G193" s="17" t="s">
        <v>2936</v>
      </c>
      <c r="H193" s="17" t="s">
        <v>1465</v>
      </c>
      <c r="I193" s="17">
        <v>1178</v>
      </c>
      <c r="J193" s="17" t="str">
        <f>I193&amp;H193</f>
        <v>1178NXPI US Equity</v>
      </c>
      <c r="K193" s="10" t="s">
        <v>1466</v>
      </c>
      <c r="L193" s="11">
        <v>0.38132196992096407</v>
      </c>
      <c r="M193" s="11">
        <v>0.91849646445850386</v>
      </c>
      <c r="N193" s="11">
        <v>0.13244327473381129</v>
      </c>
      <c r="O193" s="11">
        <v>0.32225631651106612</v>
      </c>
      <c r="P193" s="12">
        <v>20.242827397852952</v>
      </c>
      <c r="Q193" s="12">
        <v>16.812666033880554</v>
      </c>
      <c r="R193" s="12">
        <v>36.645962732919259</v>
      </c>
      <c r="S193" s="13">
        <v>35.555187175797109</v>
      </c>
      <c r="T193" s="13">
        <v>47.345702385460051</v>
      </c>
      <c r="U193" s="11">
        <v>0.52777175875767424</v>
      </c>
      <c r="V193" s="14">
        <v>1.4821501014198784</v>
      </c>
      <c r="W193" s="11">
        <v>0.3562513133011137</v>
      </c>
      <c r="X193" s="15">
        <v>3.3393017009847807E-2</v>
      </c>
      <c r="Y193" s="14">
        <v>7.677998602811952</v>
      </c>
      <c r="Z193" s="14">
        <v>30.33880457798519</v>
      </c>
      <c r="AA193" s="14">
        <v>5374000000</v>
      </c>
      <c r="AB193" s="14">
        <v>15317000000</v>
      </c>
      <c r="AC193" s="14">
        <v>387000000</v>
      </c>
      <c r="AD193" s="16">
        <v>3608000000</v>
      </c>
      <c r="AE193" s="11">
        <v>0.10726164079822616</v>
      </c>
      <c r="AF193" s="16">
        <v>50884.985208919992</v>
      </c>
      <c r="AG193" s="16">
        <v>58496.985208919992</v>
      </c>
      <c r="AH193" s="195">
        <v>10.23927624871696</v>
      </c>
      <c r="AI193" s="195">
        <v>12.924654266221827</v>
      </c>
      <c r="AJ193" s="195">
        <v>5.1296732315090185</v>
      </c>
      <c r="AK193" s="195">
        <v>15.277563150779631</v>
      </c>
      <c r="AL193" s="195">
        <v>6.2345464709221705</v>
      </c>
      <c r="AM193" s="17" t="s">
        <v>506</v>
      </c>
      <c r="AN193" s="17" t="s">
        <v>577</v>
      </c>
      <c r="AO193" s="17" t="s">
        <v>787</v>
      </c>
      <c r="AP193" s="17" t="s">
        <v>1458</v>
      </c>
      <c r="AQ193" s="11" t="e">
        <f>_xll.BDP($H193,$AQ$1, "CUST_TRR_START_DT=20030101","CUST_TRR_END_DT=20230630")*0.01</f>
        <v>#VALUE!</v>
      </c>
      <c r="AR193" s="11">
        <f>_xll.BDP($H193,$AQ$1, "CUST_TRR_START_DT=20130101","CUST_TRR_END_DT=20230630")*0.01</f>
        <v>0.22416910000000001</v>
      </c>
      <c r="AS193" s="11">
        <f>_xll.BDP($H193,$AQ$1, "CUST_TRR_START_DT=20180101","CUST_TRR_END_DT=20230630")*0.01</f>
        <v>0.12163690000000001</v>
      </c>
      <c r="AT193" s="17" t="s">
        <v>3144</v>
      </c>
      <c r="AU193" s="17" t="s">
        <v>3144</v>
      </c>
      <c r="AV193" s="17" t="s">
        <v>3144</v>
      </c>
      <c r="AW193" s="195">
        <v>2.0550236777101549</v>
      </c>
      <c r="AX193" s="195">
        <v>2.0550236777101549</v>
      </c>
      <c r="AY193" s="195">
        <v>3.1760370011294712</v>
      </c>
      <c r="AZ193" s="195">
        <v>5.2310606788396257</v>
      </c>
      <c r="BA193" s="195">
        <v>23.91634274782966</v>
      </c>
      <c r="BB193" s="195">
        <v>36.962683361118401</v>
      </c>
      <c r="BC193" s="195">
        <v>60.879026108948061</v>
      </c>
      <c r="BD193" s="195">
        <v>2253.1510200000002</v>
      </c>
      <c r="BE193" s="195">
        <v>50884.985208919992</v>
      </c>
      <c r="BF193" s="17">
        <v>3632.652</v>
      </c>
      <c r="BG193" s="17">
        <v>3789.7310000000002</v>
      </c>
      <c r="BH193" s="17">
        <v>3997.6669999999999</v>
      </c>
      <c r="BI193" s="17">
        <v>2929.8310000000001</v>
      </c>
      <c r="BJ193" s="17">
        <v>3499.3450000000003</v>
      </c>
      <c r="BK193" s="17">
        <v>3773.0050000000001</v>
      </c>
      <c r="BL193" s="15">
        <v>7.138946754303481E-2</v>
      </c>
      <c r="BM193" s="15">
        <v>7.4476409582127007E-2</v>
      </c>
      <c r="BN193" s="15">
        <v>7.8562801651344896E-2</v>
      </c>
      <c r="BO193" s="15">
        <v>5.7577515016873956E-2</v>
      </c>
      <c r="BP193" s="15">
        <v>6.8769696711763514E-2</v>
      </c>
      <c r="BQ193" s="15">
        <v>7.4147707511539235E-2</v>
      </c>
      <c r="BR193" s="15">
        <f>IF(IF(BN193&gt;BQ193,BN193,BQ193)=0,IF(BM193&gt;BP193,BM193,BP193),IF(BN193&gt;BQ193,BN193,BQ193))</f>
        <v>7.8562801651344896E-2</v>
      </c>
      <c r="CI193" s="11">
        <f>IF(ISNUMBER(L193),L193,M193)</f>
        <v>0.38132196992096407</v>
      </c>
      <c r="CJ193" s="17">
        <f>IF(AND(M193&lt;0,AA193&gt;0),1,0)</f>
        <v>0</v>
      </c>
      <c r="CK193" s="17">
        <f>IF(AND(CJ193=0,CI193&lt;0.1,CI193&gt;0),1,0)</f>
        <v>0</v>
      </c>
      <c r="CL193" s="17">
        <f>IF(AND(CK193=0,CI193&lt;0.2,CI193&gt;0.1),1,0)</f>
        <v>0</v>
      </c>
      <c r="CM193" s="17">
        <f>IF(AND(CL193=0,CI193&lt;0.3,CI193&gt;0.2),1,0)</f>
        <v>0</v>
      </c>
      <c r="CN193" s="17">
        <f>IF(AND(CM193=0,CI193&lt;0.4,CI193&gt;0.3),1,0)</f>
        <v>1</v>
      </c>
      <c r="CO193" s="17">
        <f>IF(AND(CN193=0,CI193&lt;0.5,CI193&gt;0.4),1,0)</f>
        <v>0</v>
      </c>
      <c r="CP193" s="17">
        <f>IF(AND(CJ193=0,CK193=0,CL193=0,CM193=0,CN193=0,CO193=0),1,0)</f>
        <v>0</v>
      </c>
      <c r="CR193" s="17" t="str">
        <f>_xll.BDP($H193,CR$1)</f>
        <v>Kurt Sievers</v>
      </c>
      <c r="CS193" s="17" t="str">
        <f>_xll.BDP($H193,CS$1)</f>
        <v>No</v>
      </c>
      <c r="CT193" s="196">
        <f>_xll.BDP($H193,CT$1)</f>
        <v>6.0688801109790802E-2</v>
      </c>
      <c r="CU193" s="13">
        <f>_xll.BDP($H193,CU$1)</f>
        <v>3.5833299160003662</v>
      </c>
      <c r="CV193" s="13">
        <f>_xll.BDP($H193,CV$1)</f>
        <v>0.11344835313599076</v>
      </c>
      <c r="CW193" s="13">
        <f>_xll.BDP($H193,CW$1)</f>
        <v>-11.695094700901777</v>
      </c>
    </row>
    <row r="194" spans="1:101" s="17" customFormat="1" hidden="1" x14ac:dyDescent="0.3">
      <c r="A194" s="17" t="str">
        <f>B194&amp;C194</f>
        <v>5B</v>
      </c>
      <c r="B194" s="17">
        <v>5</v>
      </c>
      <c r="C194" s="17" t="s">
        <v>3000</v>
      </c>
      <c r="D194" s="17">
        <v>9</v>
      </c>
      <c r="E194" s="17">
        <v>7</v>
      </c>
      <c r="F194" s="19">
        <v>0.13</v>
      </c>
      <c r="H194" s="17" t="s">
        <v>207</v>
      </c>
      <c r="I194" s="17">
        <v>1179</v>
      </c>
      <c r="J194" s="17" t="str">
        <f>I194&amp;H194</f>
        <v>1179LLY US Equity</v>
      </c>
      <c r="K194" s="10" t="s">
        <v>862</v>
      </c>
      <c r="L194" s="11">
        <v>0.45056317697641407</v>
      </c>
      <c r="M194" s="11">
        <v>0.39945584007101093</v>
      </c>
      <c r="N194" s="11">
        <v>0.37112336583797612</v>
      </c>
      <c r="O194" s="11">
        <v>0.33385748038480456</v>
      </c>
      <c r="P194" s="12">
        <v>27.107783520826999</v>
      </c>
      <c r="Q194" s="12">
        <v>23.269634706252173</v>
      </c>
      <c r="R194" s="12">
        <v>66.272279878624062</v>
      </c>
      <c r="S194" s="13">
        <v>33.486190075319811</v>
      </c>
      <c r="T194" s="13">
        <v>34.346247906549785</v>
      </c>
      <c r="U194" s="11">
        <v>0.31518416244375197</v>
      </c>
      <c r="V194" s="14">
        <v>1.8596015862125106</v>
      </c>
      <c r="W194" s="11">
        <v>0.2034024154413106</v>
      </c>
      <c r="X194" s="15">
        <v>2.0648246546227416E-2</v>
      </c>
      <c r="Y194" s="14">
        <v>5.9087023077530834</v>
      </c>
      <c r="Z194" s="14" t="e">
        <v>#N/A</v>
      </c>
      <c r="AA194" s="14">
        <v>20729200000</v>
      </c>
      <c r="AB194" s="14">
        <v>24802200000</v>
      </c>
      <c r="AC194" s="14">
        <v>470700000</v>
      </c>
      <c r="AD194" s="16">
        <v>6127000000</v>
      </c>
      <c r="AE194" s="11">
        <v>7.6823894238615964E-2</v>
      </c>
      <c r="AF194" s="16">
        <v>546471.25928917993</v>
      </c>
      <c r="AG194" s="16">
        <v>562547.65928917995</v>
      </c>
      <c r="AH194" s="195">
        <v>60.176466233345103</v>
      </c>
      <c r="AI194" s="195">
        <v>71.372993388462021</v>
      </c>
      <c r="AJ194" s="195">
        <v>0.69375907735084763</v>
      </c>
      <c r="AK194" s="195">
        <v>70.493556945969459</v>
      </c>
      <c r="AL194" s="195">
        <v>49.392247985907147</v>
      </c>
      <c r="AM194" s="17" t="s">
        <v>493</v>
      </c>
      <c r="AN194" s="17" t="s">
        <v>654</v>
      </c>
      <c r="AO194" s="17" t="s">
        <v>655</v>
      </c>
      <c r="AP194" s="17" t="s">
        <v>574</v>
      </c>
      <c r="AQ194" s="11">
        <f>_xll.BDP($H194,$AQ$1, "CUST_TRR_START_DT=20030101","CUST_TRR_END_DT=20230630")*0.01</f>
        <v>0.1370236</v>
      </c>
      <c r="AR194" s="11">
        <f>_xll.BDP($H194,$AQ$1, "CUST_TRR_START_DT=20130101","CUST_TRR_END_DT=20230630")*0.01</f>
        <v>0.26900000000000002</v>
      </c>
      <c r="AS194" s="11">
        <f>_xll.BDP($H194,$AQ$1, "CUST_TRR_START_DT=20180101","CUST_TRR_END_DT=20230630")*0.01</f>
        <v>0.39151760000000002</v>
      </c>
      <c r="AT194" s="17" t="s">
        <v>3732</v>
      </c>
      <c r="AU194" s="17" t="s">
        <v>3021</v>
      </c>
      <c r="AV194" s="17" t="s">
        <v>3732</v>
      </c>
      <c r="AW194" s="195">
        <v>0.78464048552694421</v>
      </c>
      <c r="AX194" s="195">
        <v>0.78464048552694421</v>
      </c>
      <c r="AY194" s="195">
        <v>0.32093705952190993</v>
      </c>
      <c r="AZ194" s="195">
        <v>1.1055775450488541</v>
      </c>
      <c r="BA194" s="195">
        <v>53.553319320153939</v>
      </c>
      <c r="BB194" s="195">
        <v>21.904611280293018</v>
      </c>
      <c r="BC194" s="195">
        <v>75.457930600446957</v>
      </c>
      <c r="BD194" s="195">
        <v>5167.5967799999999</v>
      </c>
      <c r="BE194" s="195">
        <v>546471.25928917993</v>
      </c>
      <c r="BF194" s="17">
        <v>8883.2109999999993</v>
      </c>
      <c r="BG194" s="17">
        <v>11476.237999999999</v>
      </c>
      <c r="BH194" s="17">
        <v>15361.526</v>
      </c>
      <c r="BI194" s="17">
        <v>6555.7970000000005</v>
      </c>
      <c r="BJ194" s="17">
        <v>8658.7990000000009</v>
      </c>
      <c r="BK194" s="17">
        <v>11477.98</v>
      </c>
      <c r="BL194" s="15">
        <v>1.6255586819981706E-2</v>
      </c>
      <c r="BM194" s="15">
        <v>2.1000625019013196E-2</v>
      </c>
      <c r="BN194" s="15">
        <v>2.8110400572541432E-2</v>
      </c>
      <c r="BO194" s="15">
        <v>1.199659980019338E-2</v>
      </c>
      <c r="BP194" s="15">
        <v>1.5844930273666898E-2</v>
      </c>
      <c r="BQ194" s="15">
        <v>2.100381274383932E-2</v>
      </c>
      <c r="BR194" s="15">
        <f>IF(IF(BN194&gt;BQ194,BN194,BQ194)=0,IF(BM194&gt;BP194,BM194,BP194),IF(BN194&gt;BQ194,BN194,BQ194))</f>
        <v>2.8110400572541432E-2</v>
      </c>
      <c r="CI194" s="11">
        <f>IF(ISNUMBER(L194),L194,M194)</f>
        <v>0.45056317697641407</v>
      </c>
      <c r="CJ194" s="17">
        <f>IF(AND(M194&lt;0,AA194&gt;0),1,0)</f>
        <v>0</v>
      </c>
      <c r="CK194" s="17">
        <f>IF(AND(CJ194=0,CI194&lt;0.1,CI194&gt;0),1,0)</f>
        <v>0</v>
      </c>
      <c r="CL194" s="17">
        <f>IF(AND(CK194=0,CI194&lt;0.2,CI194&gt;0.1),1,0)</f>
        <v>0</v>
      </c>
      <c r="CM194" s="17">
        <f>IF(AND(CL194=0,CI194&lt;0.3,CI194&gt;0.2),1,0)</f>
        <v>0</v>
      </c>
      <c r="CN194" s="17">
        <f>IF(AND(CM194=0,CI194&lt;0.4,CI194&gt;0.3),1,0)</f>
        <v>0</v>
      </c>
      <c r="CO194" s="17">
        <f>IF(AND(CN194=0,CI194&lt;0.5,CI194&gt;0.4),1,0)</f>
        <v>1</v>
      </c>
      <c r="CP194" s="17">
        <f>IF(AND(CJ194=0,CK194=0,CL194=0,CM194=0,CN194=0,CO194=0),1,0)</f>
        <v>0</v>
      </c>
      <c r="CR194" s="17" t="str">
        <f>_xll.BDP($H194,CR$1)</f>
        <v>David A Ricks "Dave"</v>
      </c>
      <c r="CS194" s="17" t="str">
        <f>_xll.BDP($H194,CS$1)</f>
        <v>No</v>
      </c>
      <c r="CT194" s="196">
        <f>_xll.BDP($H194,CT$1)</f>
        <v>0</v>
      </c>
      <c r="CU194" s="13">
        <f>_xll.BDP($H194,CU$1)</f>
        <v>6.75</v>
      </c>
      <c r="CV194" s="13">
        <f>_xll.BDP($H194,CV$1)</f>
        <v>0.16626872231103665</v>
      </c>
      <c r="CW194" s="13">
        <f>_xll.BDP($H194,CW$1)</f>
        <v>-1.1539278071802039</v>
      </c>
    </row>
    <row r="195" spans="1:101" s="17" customFormat="1" hidden="1" x14ac:dyDescent="0.3">
      <c r="A195" s="17" t="str">
        <f>B195&amp;C195</f>
        <v>5B</v>
      </c>
      <c r="B195" s="17">
        <v>5</v>
      </c>
      <c r="C195" s="17" t="s">
        <v>3000</v>
      </c>
      <c r="D195" s="17">
        <v>13</v>
      </c>
      <c r="E195" s="17">
        <v>6</v>
      </c>
      <c r="F195" s="19">
        <v>0.17</v>
      </c>
      <c r="G195" s="17" t="s">
        <v>2941</v>
      </c>
      <c r="H195" s="17" t="s">
        <v>1491</v>
      </c>
      <c r="I195" s="17">
        <v>1186</v>
      </c>
      <c r="J195" s="17" t="str">
        <f>I195&amp;H195</f>
        <v>1186ASM NA Equity</v>
      </c>
      <c r="K195" s="10" t="s">
        <v>1492</v>
      </c>
      <c r="L195" s="11">
        <v>0.21781679124574921</v>
      </c>
      <c r="M195" s="11">
        <v>0.31186710655442623</v>
      </c>
      <c r="N195" s="11">
        <v>0.20813230678908176</v>
      </c>
      <c r="O195" s="11">
        <v>0.26926630582881433</v>
      </c>
      <c r="P195" s="12">
        <v>24.390487084585811</v>
      </c>
      <c r="Q195" s="12">
        <v>20.342161961986321</v>
      </c>
      <c r="R195" s="12">
        <v>22.132943558276274</v>
      </c>
      <c r="S195" s="13">
        <v>28.5895519731822</v>
      </c>
      <c r="T195" s="13">
        <v>31.308911468493232</v>
      </c>
      <c r="U195" s="11">
        <v>-0.12661609823235148</v>
      </c>
      <c r="V195" s="14">
        <v>-0.53844830946675681</v>
      </c>
      <c r="W195" s="11">
        <v>0.75585672956230809</v>
      </c>
      <c r="X195" s="15" t="e">
        <v>#N/A</v>
      </c>
      <c r="Y195" s="14">
        <v>29.534363739629789</v>
      </c>
      <c r="Z195" s="14">
        <v>15.72292306943579</v>
      </c>
      <c r="AA195" s="14">
        <v>2027790000</v>
      </c>
      <c r="AB195" s="14">
        <v>2348608000</v>
      </c>
      <c r="AC195" s="14" t="e">
        <v>#N/A</v>
      </c>
      <c r="AD195" s="16">
        <v>661538000</v>
      </c>
      <c r="AE195" s="11">
        <v>0</v>
      </c>
      <c r="AF195" s="16">
        <v>18987.976714199998</v>
      </c>
      <c r="AG195" s="16">
        <v>18518.336714199999</v>
      </c>
      <c r="AH195" s="195">
        <v>21.233824339909301</v>
      </c>
      <c r="AI195" s="195">
        <v>25.839671804181322</v>
      </c>
      <c r="AJ195" s="195">
        <v>2.8216238022116329</v>
      </c>
      <c r="AK195" s="195">
        <v>30.781249510936245</v>
      </c>
      <c r="AL195" s="195">
        <v>6.2154821722469134</v>
      </c>
      <c r="AM195" s="17" t="s">
        <v>506</v>
      </c>
      <c r="AN195" s="17" t="s">
        <v>577</v>
      </c>
      <c r="AO195" s="17" t="s">
        <v>665</v>
      </c>
      <c r="AP195" s="17" t="s">
        <v>1458</v>
      </c>
      <c r="AQ195" s="11">
        <f>_xll.BDP($H195,$AQ$1, "CUST_TRR_START_DT=20030101","CUST_TRR_END_DT=20230630")*0.01</f>
        <v>0.2123584</v>
      </c>
      <c r="AR195" s="11">
        <f>_xll.BDP($H195,$AQ$1, "CUST_TRR_START_DT=20130101","CUST_TRR_END_DT=20230630")*0.01</f>
        <v>0.34027470000000004</v>
      </c>
      <c r="AS195" s="11">
        <f>_xll.BDP($H195,$AQ$1, "CUST_TRR_START_DT=20180101","CUST_TRR_END_DT=20230630")*0.01</f>
        <v>0.4656536</v>
      </c>
      <c r="AT195" s="17" t="s">
        <v>3697</v>
      </c>
      <c r="AU195" s="17" t="s">
        <v>3149</v>
      </c>
      <c r="AV195" s="17" t="s">
        <v>3149</v>
      </c>
      <c r="AW195" s="195">
        <v>0.65036420395421446</v>
      </c>
      <c r="AX195" s="195">
        <v>0.65036420395421446</v>
      </c>
      <c r="AY195" s="195">
        <v>0</v>
      </c>
      <c r="AZ195" s="195">
        <v>0.65036420395421446</v>
      </c>
      <c r="BA195" s="195">
        <v>22.465723710532</v>
      </c>
      <c r="BB195" s="195">
        <v>0</v>
      </c>
      <c r="BC195" s="195">
        <v>22.465723710532</v>
      </c>
      <c r="BD195" s="195">
        <v>123.3157975</v>
      </c>
      <c r="BE195" s="195">
        <v>18518.336714199999</v>
      </c>
      <c r="BF195" s="17">
        <v>592.52600000000007</v>
      </c>
      <c r="BG195" s="17">
        <v>690.44399999999996</v>
      </c>
      <c r="BH195" s="17">
        <v>830.05600000000004</v>
      </c>
      <c r="BI195" s="17">
        <v>494.02000000000004</v>
      </c>
      <c r="BJ195" s="17">
        <v>467.15199999999999</v>
      </c>
      <c r="BK195" s="17">
        <v>608.89700000000005</v>
      </c>
      <c r="BL195" s="15">
        <v>3.1996718125642823E-2</v>
      </c>
      <c r="BM195" s="15">
        <v>3.7284342036537348E-2</v>
      </c>
      <c r="BN195" s="15">
        <v>4.4823464051364122E-2</v>
      </c>
      <c r="BO195" s="15">
        <v>2.6677341903022091E-2</v>
      </c>
      <c r="BP195" s="15">
        <v>2.5226455659043308E-2</v>
      </c>
      <c r="BQ195" s="15">
        <v>3.2880760804672768E-2</v>
      </c>
      <c r="BR195" s="15">
        <f>IF(IF(BN195&gt;BQ195,BN195,BQ195)=0,IF(BM195&gt;BP195,BM195,BP195),IF(BN195&gt;BQ195,BN195,BQ195))</f>
        <v>4.4823464051364122E-2</v>
      </c>
      <c r="CI195" s="11">
        <f>IF(ISNUMBER(L195),L195,M195)</f>
        <v>0.21781679124574921</v>
      </c>
      <c r="CJ195" s="17">
        <f>IF(AND(M195&lt;0,AA195&gt;0),1,0)</f>
        <v>0</v>
      </c>
      <c r="CK195" s="17">
        <f>IF(AND(CJ195=0,CI195&lt;0.1,CI195&gt;0),1,0)</f>
        <v>0</v>
      </c>
      <c r="CL195" s="17">
        <f>IF(AND(CK195=0,CI195&lt;0.2,CI195&gt;0.1),1,0)</f>
        <v>0</v>
      </c>
      <c r="CM195" s="17">
        <f>IF(AND(CL195=0,CI195&lt;0.3,CI195&gt;0.2),1,0)</f>
        <v>1</v>
      </c>
      <c r="CN195" s="17">
        <f>IF(AND(CM195=0,CI195&lt;0.4,CI195&gt;0.3),1,0)</f>
        <v>0</v>
      </c>
      <c r="CO195" s="17">
        <f>IF(AND(CN195=0,CI195&lt;0.5,CI195&gt;0.4),1,0)</f>
        <v>0</v>
      </c>
      <c r="CP195" s="17">
        <f>IF(AND(CJ195=0,CK195=0,CL195=0,CM195=0,CN195=0,CO195=0),1,0)</f>
        <v>0</v>
      </c>
      <c r="CR195" s="17" t="str">
        <f>_xll.BDP($H195,CR$1)</f>
        <v>Benjamin Loh Gek Lim</v>
      </c>
      <c r="CS195" s="17" t="str">
        <f>_xll.BDP($H195,CS$1)</f>
        <v>No</v>
      </c>
      <c r="CT195" s="196">
        <f>_xll.BDP($H195,CT$1)</f>
        <v>1.0680000297725201E-2</v>
      </c>
      <c r="CU195" s="13">
        <f>_xll.BDP($H195,CU$1)</f>
        <v>3.4166700839996338</v>
      </c>
      <c r="CV195" s="13">
        <f>_xll.BDP($H195,CV$1)</f>
        <v>0.14177029267498237</v>
      </c>
      <c r="CW195" s="13">
        <f>_xll.BDP($H195,CW$1)</f>
        <v>24.70414464435072</v>
      </c>
    </row>
    <row r="196" spans="1:101" s="17" customFormat="1" hidden="1" x14ac:dyDescent="0.3">
      <c r="A196" s="17" t="str">
        <f>B196&amp;C196</f>
        <v>5B</v>
      </c>
      <c r="B196" s="17">
        <v>5</v>
      </c>
      <c r="C196" s="17" t="s">
        <v>3000</v>
      </c>
      <c r="D196" s="17">
        <v>13</v>
      </c>
      <c r="E196" s="17">
        <v>6</v>
      </c>
      <c r="F196" s="19">
        <v>0.13</v>
      </c>
      <c r="G196" s="17" t="s">
        <v>2755</v>
      </c>
      <c r="H196" s="17" t="s">
        <v>1713</v>
      </c>
      <c r="I196" s="17">
        <v>1187</v>
      </c>
      <c r="J196" s="17" t="str">
        <f>I196&amp;H196</f>
        <v>1187OXIG LN Equity</v>
      </c>
      <c r="K196" s="10" t="s">
        <v>1714</v>
      </c>
      <c r="L196" s="11">
        <v>0.36734948727262273</v>
      </c>
      <c r="M196" s="11">
        <v>0.38443804034582135</v>
      </c>
      <c r="N196" s="11">
        <v>0.2165096079106259</v>
      </c>
      <c r="O196" s="11">
        <v>0.24236918604651161</v>
      </c>
      <c r="P196" s="12">
        <v>17.056504599211568</v>
      </c>
      <c r="Q196" s="12">
        <v>14.939133077672595</v>
      </c>
      <c r="R196" s="12">
        <v>17.746820109024831</v>
      </c>
      <c r="S196" s="13">
        <v>19.015151324836985</v>
      </c>
      <c r="T196" s="13">
        <v>19.518776703395552</v>
      </c>
      <c r="U196" s="11">
        <v>-0.14628960238145863</v>
      </c>
      <c r="V196" s="14">
        <v>-0.80941176470588239</v>
      </c>
      <c r="W196" s="11">
        <v>0.60139860139860135</v>
      </c>
      <c r="X196" s="15">
        <v>2.7334851936218679E-2</v>
      </c>
      <c r="Y196" s="14">
        <v>8.7166794082870034</v>
      </c>
      <c r="Z196" s="14">
        <v>-2.5472040303302967</v>
      </c>
      <c r="AA196" s="14">
        <v>173500000</v>
      </c>
      <c r="AB196" s="14">
        <v>275200000</v>
      </c>
      <c r="AC196" s="14">
        <v>2400000</v>
      </c>
      <c r="AD196" s="16">
        <v>67600000</v>
      </c>
      <c r="AE196" s="11">
        <v>3.5502958579881658E-2</v>
      </c>
      <c r="AF196" s="16">
        <v>1324.1406773000001</v>
      </c>
      <c r="AG196" s="16">
        <v>1255.3406773000002</v>
      </c>
      <c r="AH196" s="195">
        <v>14.462450199308755</v>
      </c>
      <c r="AI196" s="195">
        <v>18.820699809595204</v>
      </c>
      <c r="AJ196" s="195">
        <v>2.6715506345878772</v>
      </c>
      <c r="AK196" s="195">
        <v>22.542786997241709</v>
      </c>
      <c r="AL196" s="195">
        <v>3.8419082360465118</v>
      </c>
      <c r="AM196" s="17" t="s">
        <v>498</v>
      </c>
      <c r="AN196" s="17" t="s">
        <v>590</v>
      </c>
      <c r="AO196" s="17" t="s">
        <v>591</v>
      </c>
      <c r="AP196" s="17" t="s">
        <v>1552</v>
      </c>
      <c r="AQ196" s="11">
        <f>_xll.BDP($H196,$AQ$1, "CUST_TRR_START_DT=20030101","CUST_TRR_END_DT=20230630")*0.01</f>
        <v>0.18917420000000001</v>
      </c>
      <c r="AR196" s="11">
        <f>_xll.BDP($H196,$AQ$1, "CUST_TRR_START_DT=20130101","CUST_TRR_END_DT=20230630")*0.01</f>
        <v>7.6075939999999995E-2</v>
      </c>
      <c r="AS196" s="11">
        <f>_xll.BDP($H196,$AQ$1, "CUST_TRR_START_DT=20180101","CUST_TRR_END_DT=20230630")*0.01</f>
        <v>0.24630270000000001</v>
      </c>
      <c r="AT196" s="17" t="s">
        <v>3697</v>
      </c>
      <c r="AU196" s="17" t="s">
        <v>3021</v>
      </c>
      <c r="AV196" s="17" t="s">
        <v>3021</v>
      </c>
      <c r="AW196" s="195">
        <v>0.85152838427947597</v>
      </c>
      <c r="AX196" s="195">
        <v>0.85152838427947597</v>
      </c>
      <c r="AY196" s="195">
        <v>-7.5664918722197086E-3</v>
      </c>
      <c r="AZ196" s="195">
        <v>0.84396189240725628</v>
      </c>
      <c r="BA196" s="195">
        <v>19.528595578538209</v>
      </c>
      <c r="BB196" s="195">
        <v>-0.17352675782605331</v>
      </c>
      <c r="BC196" s="195">
        <v>19.355068820712155</v>
      </c>
      <c r="BD196" s="195">
        <v>11.153939060000001</v>
      </c>
      <c r="BE196" s="195">
        <v>1255.3406773000002</v>
      </c>
      <c r="BF196" s="17">
        <v>63.800000000000004</v>
      </c>
      <c r="BG196" s="17">
        <v>65.742999999999995</v>
      </c>
      <c r="BH196" s="17">
        <v>69.156999999999996</v>
      </c>
      <c r="BI196" s="17">
        <v>51.058</v>
      </c>
      <c r="BJ196" s="17">
        <v>62.164000000000001</v>
      </c>
      <c r="BK196" s="17">
        <v>69.421000000000006</v>
      </c>
      <c r="BL196" s="15">
        <v>5.0822857216115798E-2</v>
      </c>
      <c r="BM196" s="15">
        <v>5.2370644231333863E-2</v>
      </c>
      <c r="BN196" s="15">
        <v>5.5090224709951723E-2</v>
      </c>
      <c r="BO196" s="15">
        <v>4.0672624510038245E-2</v>
      </c>
      <c r="BP196" s="15">
        <v>4.9519625328881225E-2</v>
      </c>
      <c r="BQ196" s="15">
        <v>5.5300526188087382E-2</v>
      </c>
      <c r="BR196" s="15">
        <f>IF(IF(BN196&gt;BQ196,BN196,BQ196)=0,IF(BM196&gt;BP196,BM196,BP196),IF(BN196&gt;BQ196,BN196,BQ196))</f>
        <v>5.5300526188087382E-2</v>
      </c>
      <c r="CI196" s="11">
        <f>IF(ISNUMBER(L196),L196,M196)</f>
        <v>0.36734948727262273</v>
      </c>
      <c r="CJ196" s="17">
        <f>IF(AND(M196&lt;0,AA196&gt;0),1,0)</f>
        <v>0</v>
      </c>
      <c r="CK196" s="17">
        <f>IF(AND(CJ196=0,CI196&lt;0.1,CI196&gt;0),1,0)</f>
        <v>0</v>
      </c>
      <c r="CL196" s="17">
        <f>IF(AND(CK196=0,CI196&lt;0.2,CI196&gt;0.1),1,0)</f>
        <v>0</v>
      </c>
      <c r="CM196" s="17">
        <f>IF(AND(CL196=0,CI196&lt;0.3,CI196&gt;0.2),1,0)</f>
        <v>0</v>
      </c>
      <c r="CN196" s="17">
        <f>IF(AND(CM196=0,CI196&lt;0.4,CI196&gt;0.3),1,0)</f>
        <v>1</v>
      </c>
      <c r="CO196" s="17">
        <f>IF(AND(CN196=0,CI196&lt;0.5,CI196&gt;0.4),1,0)</f>
        <v>0</v>
      </c>
      <c r="CP196" s="17">
        <f>IF(AND(CJ196=0,CK196=0,CL196=0,CM196=0,CN196=0,CO196=0),1,0)</f>
        <v>0</v>
      </c>
      <c r="CR196" s="17" t="str">
        <f>_xll.BDP($H196,CR$1)</f>
        <v>Ian Barkshire</v>
      </c>
      <c r="CS196" s="17" t="str">
        <f>_xll.BDP($H196,CS$1)</f>
        <v>No</v>
      </c>
      <c r="CT196" s="196">
        <f>_xll.BDP($H196,CT$1)</f>
        <v>2.1927399560809135E-2</v>
      </c>
      <c r="CU196" s="13">
        <f>_xll.BDP($H196,CU$1)</f>
        <v>7.4166698455810547</v>
      </c>
      <c r="CV196" s="13">
        <f>_xll.BDP($H196,CV$1)</f>
        <v>2.56975024013044E-2</v>
      </c>
      <c r="CW196" s="13">
        <f>_xll.BDP($H196,CW$1)</f>
        <v>11.111941972631421</v>
      </c>
    </row>
    <row r="197" spans="1:101" s="17" customFormat="1" hidden="1" x14ac:dyDescent="0.3">
      <c r="A197" s="17" t="str">
        <f>B197&amp;C197</f>
        <v>5B</v>
      </c>
      <c r="B197" s="17">
        <v>5</v>
      </c>
      <c r="C197" s="17" t="s">
        <v>3000</v>
      </c>
      <c r="D197" s="17">
        <v>16</v>
      </c>
      <c r="E197" s="17">
        <v>4</v>
      </c>
      <c r="F197" s="19">
        <v>0.14000000000000001</v>
      </c>
      <c r="G197" s="17" t="s">
        <v>2377</v>
      </c>
      <c r="H197" s="17" t="s">
        <v>1605</v>
      </c>
      <c r="I197" s="17">
        <v>1188</v>
      </c>
      <c r="J197" s="17" t="str">
        <f>I197&amp;H197</f>
        <v>1188REL LN Equity</v>
      </c>
      <c r="K197" s="10" t="s">
        <v>1606</v>
      </c>
      <c r="L197" s="11">
        <v>1.1374261968881438</v>
      </c>
      <c r="M197" s="11">
        <v>1.3427922814982973</v>
      </c>
      <c r="N197" s="11">
        <v>0.2213388399532617</v>
      </c>
      <c r="O197" s="11">
        <v>0.23310344827586207</v>
      </c>
      <c r="P197" s="12">
        <v>22.659074475777295</v>
      </c>
      <c r="Q197" s="12">
        <v>17.449304322084071</v>
      </c>
      <c r="R197" s="12">
        <v>50.46216060080878</v>
      </c>
      <c r="S197" s="13">
        <v>35.946577357726682</v>
      </c>
      <c r="T197" s="13">
        <v>36.840874546942594</v>
      </c>
      <c r="U197" s="11">
        <v>1.0102548635198312</v>
      </c>
      <c r="V197" s="14">
        <v>2.0214242607121302</v>
      </c>
      <c r="W197" s="11">
        <v>0.22154014050883294</v>
      </c>
      <c r="X197" s="15" t="e">
        <v>#N/A</v>
      </c>
      <c r="Y197" s="14">
        <v>4.8483763393582064</v>
      </c>
      <c r="Z197" s="14">
        <v>2.2401659203236113</v>
      </c>
      <c r="AA197" s="14">
        <v>1762000000</v>
      </c>
      <c r="AB197" s="14">
        <v>10150000000</v>
      </c>
      <c r="AC197" s="14">
        <v>49000000</v>
      </c>
      <c r="AD197" s="16">
        <v>2506000000</v>
      </c>
      <c r="AE197" s="11">
        <v>1.9553072625698324E-2</v>
      </c>
      <c r="AF197" s="16">
        <v>52924.65322113</v>
      </c>
      <c r="AG197" s="16">
        <v>59599.65322113</v>
      </c>
      <c r="AH197" s="195">
        <v>17.581018649300884</v>
      </c>
      <c r="AI197" s="195">
        <v>23.073810770859467</v>
      </c>
      <c r="AJ197" s="195">
        <v>4.6279449832104689</v>
      </c>
      <c r="AK197" s="195">
        <v>30.540298136158011</v>
      </c>
      <c r="AL197" s="195">
        <v>16.161829767726161</v>
      </c>
      <c r="AM197" s="17" t="s">
        <v>493</v>
      </c>
      <c r="AN197" s="17" t="s">
        <v>524</v>
      </c>
      <c r="AO197" s="17" t="s">
        <v>524</v>
      </c>
      <c r="AP197" s="17" t="s">
        <v>1552</v>
      </c>
      <c r="AQ197" s="11">
        <f>_xll.BDP($H197,$AQ$1, "CUST_TRR_START_DT=20030101","CUST_TRR_END_DT=20230630")*0.01</f>
        <v>0.1116419</v>
      </c>
      <c r="AR197" s="11">
        <f>_xll.BDP($H197,$AQ$1, "CUST_TRR_START_DT=20130101","CUST_TRR_END_DT=20230630")*0.01</f>
        <v>0.1729028</v>
      </c>
      <c r="AS197" s="11">
        <f>_xll.BDP($H197,$AQ$1, "CUST_TRR_START_DT=20180101","CUST_TRR_END_DT=20230630")*0.01</f>
        <v>0.10450139999999999</v>
      </c>
      <c r="AT197" s="17" t="s">
        <v>3697</v>
      </c>
      <c r="AU197" s="17" t="s">
        <v>3021</v>
      </c>
      <c r="AV197" s="17" t="s">
        <v>3021</v>
      </c>
      <c r="AW197" s="195">
        <v>1.9985699508716088</v>
      </c>
      <c r="AX197" s="195">
        <v>1.9985699508716088</v>
      </c>
      <c r="AY197" s="195">
        <v>1.1961665063384488</v>
      </c>
      <c r="AZ197" s="195">
        <v>3.1947364572100576</v>
      </c>
      <c r="BA197" s="195">
        <v>61.509557522123892</v>
      </c>
      <c r="BB197" s="195">
        <v>36.814159292035406</v>
      </c>
      <c r="BC197" s="195">
        <v>98.323716814159297</v>
      </c>
      <c r="BD197" s="195">
        <v>1666.587</v>
      </c>
      <c r="BE197" s="195">
        <v>52924.65322113</v>
      </c>
      <c r="BF197" s="17">
        <v>2124.2139999999999</v>
      </c>
      <c r="BG197" s="17">
        <v>2286.143</v>
      </c>
      <c r="BH197" s="17">
        <v>2445.2310000000002</v>
      </c>
      <c r="BI197" s="17">
        <v>2133.1350000000002</v>
      </c>
      <c r="BJ197" s="17">
        <v>2277.4720000000002</v>
      </c>
      <c r="BK197" s="17">
        <v>2453.2350000000001</v>
      </c>
      <c r="BL197" s="15">
        <v>4.0136569079151078E-2</v>
      </c>
      <c r="BM197" s="15">
        <v>4.3196182891327185E-2</v>
      </c>
      <c r="BN197" s="15">
        <v>4.6202116616302163E-2</v>
      </c>
      <c r="BO197" s="15">
        <v>4.030512946560702E-2</v>
      </c>
      <c r="BP197" s="15">
        <v>4.303234620138667E-2</v>
      </c>
      <c r="BQ197" s="15">
        <v>4.635335048393957E-2</v>
      </c>
      <c r="BR197" s="15">
        <f>IF(IF(BN197&gt;BQ197,BN197,BQ197)=0,IF(BM197&gt;BP197,BM197,BP197),IF(BN197&gt;BQ197,BN197,BQ197))</f>
        <v>4.635335048393957E-2</v>
      </c>
      <c r="CI197" s="11">
        <f>IF(ISNUMBER(L197),L197,M197)</f>
        <v>1.1374261968881438</v>
      </c>
      <c r="CJ197" s="17">
        <f>IF(AND(M197&lt;0,AA197&gt;0),1,0)</f>
        <v>0</v>
      </c>
      <c r="CK197" s="17">
        <f>IF(AND(CJ197=0,CI197&lt;0.1,CI197&gt;0),1,0)</f>
        <v>0</v>
      </c>
      <c r="CL197" s="17">
        <f>IF(AND(CK197=0,CI197&lt;0.2,CI197&gt;0.1),1,0)</f>
        <v>0</v>
      </c>
      <c r="CM197" s="17">
        <f>IF(AND(CL197=0,CI197&lt;0.3,CI197&gt;0.2),1,0)</f>
        <v>0</v>
      </c>
      <c r="CN197" s="17">
        <f>IF(AND(CM197=0,CI197&lt;0.4,CI197&gt;0.3),1,0)</f>
        <v>0</v>
      </c>
      <c r="CO197" s="17">
        <f>IF(AND(CN197=0,CI197&lt;0.5,CI197&gt;0.4),1,0)</f>
        <v>0</v>
      </c>
      <c r="CP197" s="17">
        <f>IF(AND(CJ197=0,CK197=0,CL197=0,CM197=0,CN197=0,CO197=0),1,0)</f>
        <v>1</v>
      </c>
      <c r="CR197" s="17" t="str">
        <f>_xll.BDP($H197,CR$1)</f>
        <v>Erik Nils Engstrom</v>
      </c>
      <c r="CS197" s="17" t="str">
        <f>_xll.BDP($H197,CS$1)</f>
        <v>No</v>
      </c>
      <c r="CT197" s="196">
        <f>_xll.BDP($H197,CT$1)</f>
        <v>0</v>
      </c>
      <c r="CU197" s="13">
        <f>_xll.BDP($H197,CU$1)</f>
        <v>14.83329963684082</v>
      </c>
      <c r="CV197" s="13">
        <f>_xll.BDP($H197,CV$1)</f>
        <v>8.1989125473797109E-2</v>
      </c>
      <c r="CW197" s="13">
        <f>_xll.BDP($H197,CW$1)</f>
        <v>6.1316668968731079E-2</v>
      </c>
    </row>
    <row r="198" spans="1:101" s="17" customFormat="1" hidden="1" x14ac:dyDescent="0.3">
      <c r="A198" s="17" t="str">
        <f>B198&amp;C198</f>
        <v>5B</v>
      </c>
      <c r="B198" s="17">
        <v>5</v>
      </c>
      <c r="C198" s="17" t="s">
        <v>3000</v>
      </c>
      <c r="D198" s="17">
        <v>27</v>
      </c>
      <c r="E198" s="17">
        <v>1</v>
      </c>
      <c r="F198" s="19" t="s">
        <v>2149</v>
      </c>
      <c r="G198" s="17" t="s">
        <v>2913</v>
      </c>
      <c r="H198" s="17" t="s">
        <v>193</v>
      </c>
      <c r="I198" s="17">
        <v>1191</v>
      </c>
      <c r="J198" s="17" t="str">
        <f>I198&amp;H198</f>
        <v>1191AMEH US Equity</v>
      </c>
      <c r="K198" s="10" t="s">
        <v>847</v>
      </c>
      <c r="L198" s="11">
        <v>0.47060290108144132</v>
      </c>
      <c r="M198" s="11">
        <v>0.46285691455359046</v>
      </c>
      <c r="N198" s="11">
        <v>0.20038290336898443</v>
      </c>
      <c r="O198" s="11">
        <v>0.21092740083792383</v>
      </c>
      <c r="P198" s="12">
        <v>14.156717629233276</v>
      </c>
      <c r="Q198" s="12">
        <v>8.2298733837098776</v>
      </c>
      <c r="R198" s="12">
        <v>9.7856742684836586</v>
      </c>
      <c r="S198" s="13">
        <v>14.769650664537888</v>
      </c>
      <c r="T198" s="13">
        <v>11.168076576501774</v>
      </c>
      <c r="U198" s="11">
        <v>-8.9485850703780262E-2</v>
      </c>
      <c r="V198" s="14">
        <v>-0.49489290146347181</v>
      </c>
      <c r="W198" s="11">
        <v>0.56815774511865547</v>
      </c>
      <c r="X198" s="15">
        <v>5.1646882082721848E-2</v>
      </c>
      <c r="Y198" s="14">
        <v>24.948340997930998</v>
      </c>
      <c r="Z198" s="14">
        <v>6.3498797185099098</v>
      </c>
      <c r="AA198" s="14">
        <v>225264000</v>
      </c>
      <c r="AB198" s="14">
        <v>494317000</v>
      </c>
      <c r="AC198" s="14">
        <v>16784000</v>
      </c>
      <c r="AD198" s="16">
        <v>80486000</v>
      </c>
      <c r="AE198" s="11">
        <v>0.20853316104664166</v>
      </c>
      <c r="AF198" s="16">
        <v>1875.3764108399998</v>
      </c>
      <c r="AG198" s="16">
        <v>1825.5664108399999</v>
      </c>
      <c r="AH198" s="195">
        <v>13.405244493365545</v>
      </c>
      <c r="AI198" s="195">
        <v>16.122907275731755</v>
      </c>
      <c r="AJ198" s="195">
        <v>3.9910319969142058</v>
      </c>
      <c r="AK198" s="195">
        <v>23.895337131837039</v>
      </c>
      <c r="AL198" s="195">
        <v>2.6796493168025335</v>
      </c>
      <c r="AM198" s="17" t="s">
        <v>506</v>
      </c>
      <c r="AN198" s="17" t="s">
        <v>507</v>
      </c>
      <c r="AO198" s="17" t="s">
        <v>604</v>
      </c>
      <c r="AP198" s="17" t="s">
        <v>574</v>
      </c>
      <c r="AQ198" s="11" t="e">
        <f>_xll.BDP($H198,$AQ$1, "CUST_TRR_START_DT=20030101","CUST_TRR_END_DT=20230630")*0.01</f>
        <v>#VALUE!</v>
      </c>
      <c r="AR198" s="11">
        <f>_xll.BDP($H198,$AQ$1, "CUST_TRR_START_DT=20130101","CUST_TRR_END_DT=20230630")*0.01</f>
        <v>0.19197929999999999</v>
      </c>
      <c r="AS198" s="11">
        <f>_xll.BDP($H198,$AQ$1, "CUST_TRR_START_DT=20180101","CUST_TRR_END_DT=20230630")*0.01</f>
        <v>5.133016E-2</v>
      </c>
      <c r="AT198" s="17" t="s">
        <v>3697</v>
      </c>
      <c r="AU198" s="17" t="s">
        <v>3021</v>
      </c>
      <c r="AV198" s="17" t="s">
        <v>3021</v>
      </c>
      <c r="AW198" s="195" t="s">
        <v>3021</v>
      </c>
      <c r="AX198" s="195">
        <v>0</v>
      </c>
      <c r="AY198" s="195">
        <v>0</v>
      </c>
      <c r="AZ198" s="195">
        <v>0</v>
      </c>
      <c r="BA198" s="195">
        <v>0</v>
      </c>
      <c r="BB198" s="195">
        <v>0</v>
      </c>
      <c r="BC198" s="195" t="s">
        <v>3021</v>
      </c>
      <c r="BD198" s="195" t="s">
        <v>3021</v>
      </c>
      <c r="BE198" s="195">
        <v>1825.5664108399999</v>
      </c>
      <c r="BF198" s="17">
        <v>59.1</v>
      </c>
      <c r="BG198" s="17">
        <v>75.900000000000006</v>
      </c>
      <c r="BH198" s="17">
        <v>88.100000000000009</v>
      </c>
      <c r="BI198" s="17">
        <v>34.300000000000004</v>
      </c>
      <c r="BJ198" s="17">
        <v>74.900000000000006</v>
      </c>
      <c r="BK198" s="17" t="s">
        <v>3021</v>
      </c>
      <c r="BL198" s="15">
        <v>3.2373514131872227E-2</v>
      </c>
      <c r="BM198" s="15">
        <v>4.1576137438394285E-2</v>
      </c>
      <c r="BN198" s="15">
        <v>4.8258994839559116E-2</v>
      </c>
      <c r="BO198" s="15">
        <v>1.8788689250815865E-2</v>
      </c>
      <c r="BP198" s="15">
        <v>4.10283622415775E-2</v>
      </c>
      <c r="BQ198" s="15">
        <v>0</v>
      </c>
      <c r="BR198" s="15">
        <f>IF(IF(BN198&gt;BQ198,BN198,BQ198)=0,IF(BM198&gt;BP198,BM198,BP198),IF(BN198&gt;BQ198,BN198,BQ198))</f>
        <v>4.8258994839559116E-2</v>
      </c>
      <c r="CI198" s="11">
        <f>IF(ISNUMBER(L198),L198,M198)</f>
        <v>0.47060290108144132</v>
      </c>
      <c r="CJ198" s="17">
        <f>IF(AND(M198&lt;0,AA198&gt;0),1,0)</f>
        <v>0</v>
      </c>
      <c r="CK198" s="17">
        <f>IF(AND(CJ198=0,CI198&lt;0.1,CI198&gt;0),1,0)</f>
        <v>0</v>
      </c>
      <c r="CL198" s="17">
        <f>IF(AND(CK198=0,CI198&lt;0.2,CI198&gt;0.1),1,0)</f>
        <v>0</v>
      </c>
      <c r="CM198" s="17">
        <f>IF(AND(CL198=0,CI198&lt;0.3,CI198&gt;0.2),1,0)</f>
        <v>0</v>
      </c>
      <c r="CN198" s="17">
        <f>IF(AND(CM198=0,CI198&lt;0.4,CI198&gt;0.3),1,0)</f>
        <v>0</v>
      </c>
      <c r="CO198" s="17">
        <f>IF(AND(CN198=0,CI198&lt;0.5,CI198&gt;0.4),1,0)</f>
        <v>1</v>
      </c>
      <c r="CP198" s="17">
        <f>IF(AND(CJ198=0,CK198=0,CL198=0,CM198=0,CN198=0,CO198=0),1,0)</f>
        <v>0</v>
      </c>
      <c r="CR198" s="17" t="str">
        <f>_xll.BDP($H198,CR$1)</f>
        <v>#N/A Field Not Applicable</v>
      </c>
      <c r="CS198" s="17" t="str">
        <f>_xll.BDP($H198,CS$1)</f>
        <v>No</v>
      </c>
      <c r="CT198" s="196">
        <f>_xll.BDP($H198,CT$1)</f>
        <v>0</v>
      </c>
      <c r="CU198" s="13">
        <f>_xll.BDP($H198,CU$1)</f>
        <v>5.8333301544189453</v>
      </c>
      <c r="CV198" s="13">
        <f>_xll.BDP($H198,CV$1)</f>
        <v>9.5949216673441953</v>
      </c>
      <c r="CW198" s="13">
        <f>_xll.BDP($H198,CW$1)</f>
        <v>10.190706273792896</v>
      </c>
    </row>
    <row r="199" spans="1:101" s="17" customFormat="1" hidden="1" x14ac:dyDescent="0.3">
      <c r="A199" s="17" t="str">
        <f>B199&amp;C199</f>
        <v>5C</v>
      </c>
      <c r="B199" s="17">
        <v>5</v>
      </c>
      <c r="C199" s="17" t="s">
        <v>2998</v>
      </c>
      <c r="D199" s="17">
        <v>12</v>
      </c>
      <c r="E199" s="17">
        <v>2</v>
      </c>
      <c r="F199" s="19">
        <v>0.2</v>
      </c>
      <c r="H199" s="17" t="s">
        <v>1248</v>
      </c>
      <c r="I199" s="17">
        <v>1129</v>
      </c>
      <c r="J199" s="17" t="str">
        <f>I199&amp;H199</f>
        <v>1129REY IM Equity</v>
      </c>
      <c r="K199" s="10" t="s">
        <v>1249</v>
      </c>
      <c r="L199" s="11">
        <v>0.82658356099985009</v>
      </c>
      <c r="M199" s="11">
        <v>0.65148462980180344</v>
      </c>
      <c r="N199" s="11">
        <v>0.2945208171230827</v>
      </c>
      <c r="O199" s="11">
        <v>0.19591833564666108</v>
      </c>
      <c r="P199" s="12">
        <v>23.171430560254606</v>
      </c>
      <c r="Q199" s="12">
        <v>16.290400633591325</v>
      </c>
      <c r="R199" s="12">
        <v>20.783773497928269</v>
      </c>
      <c r="S199" s="13">
        <v>15.073183543387653</v>
      </c>
      <c r="T199" s="13">
        <v>12.436743633646621</v>
      </c>
      <c r="U199" s="11">
        <v>-6.8154778880124514E-2</v>
      </c>
      <c r="V199" s="14">
        <v>-0.28884989577082654</v>
      </c>
      <c r="W199" s="11">
        <v>0.478958317514322</v>
      </c>
      <c r="X199" s="15">
        <v>3.3993315846237833E-2</v>
      </c>
      <c r="Y199" s="14">
        <v>16.43660935336046</v>
      </c>
      <c r="Z199" s="14">
        <v>16.998496363238381</v>
      </c>
      <c r="AA199" s="14">
        <v>271044000</v>
      </c>
      <c r="AB199" s="14">
        <v>901299000</v>
      </c>
      <c r="AC199" s="14" t="e">
        <v>#N/A</v>
      </c>
      <c r="AD199" s="16">
        <v>213154000</v>
      </c>
      <c r="AE199" s="11">
        <v>0</v>
      </c>
      <c r="AF199" s="16">
        <v>3294.0762354000003</v>
      </c>
      <c r="AG199" s="16">
        <v>3194.2382354000001</v>
      </c>
      <c r="AH199" s="195">
        <v>13.105965089199257</v>
      </c>
      <c r="AI199" s="195">
        <v>17.907733474984862</v>
      </c>
      <c r="AJ199" s="195">
        <v>5.2517921197574351</v>
      </c>
      <c r="AK199" s="195">
        <v>16.937972981915671</v>
      </c>
      <c r="AL199" s="195">
        <v>3.2375923173688408</v>
      </c>
      <c r="AM199" s="17" t="s">
        <v>543</v>
      </c>
      <c r="AN199" s="17" t="s">
        <v>570</v>
      </c>
      <c r="AO199" s="17" t="s">
        <v>765</v>
      </c>
      <c r="AP199" s="17" t="s">
        <v>1250</v>
      </c>
      <c r="AQ199" s="11">
        <f>_xll.BDP($H199,$AQ$1, "CUST_TRR_START_DT=20030101","CUST_TRR_END_DT=20230630")*0.01</f>
        <v>0.2113766</v>
      </c>
      <c r="AR199" s="11">
        <f>_xll.BDP($H199,$AQ$1, "CUST_TRR_START_DT=20130101","CUST_TRR_END_DT=20230630")*0.01</f>
        <v>0.34153550000000005</v>
      </c>
      <c r="AS199" s="11">
        <f>_xll.BDP($H199,$AQ$1, "CUST_TRR_START_DT=20180101","CUST_TRR_END_DT=20230630")*0.01</f>
        <v>0.1687707</v>
      </c>
      <c r="AT199" s="17" t="s">
        <v>3112</v>
      </c>
      <c r="AU199" s="17" t="s">
        <v>3112</v>
      </c>
      <c r="AV199" s="17" t="s">
        <v>3112</v>
      </c>
      <c r="AW199" s="195">
        <v>1.1357183418512209</v>
      </c>
      <c r="AX199" s="195">
        <v>1.1357183418512209</v>
      </c>
      <c r="AY199" s="195">
        <v>0</v>
      </c>
      <c r="AZ199" s="195">
        <v>1.1357183418512209</v>
      </c>
      <c r="BA199" s="195">
        <v>33.134693828718788</v>
      </c>
      <c r="BB199" s="195">
        <v>0</v>
      </c>
      <c r="BC199" s="195">
        <v>33.134693828718788</v>
      </c>
      <c r="BD199" s="195">
        <v>37.278236</v>
      </c>
      <c r="BE199" s="195">
        <v>3194.2382354000001</v>
      </c>
      <c r="BF199" s="17">
        <v>183.375</v>
      </c>
      <c r="BG199" s="17">
        <v>211.857</v>
      </c>
      <c r="BH199" s="17">
        <v>235</v>
      </c>
      <c r="BI199" s="17">
        <v>179.49299999999999</v>
      </c>
      <c r="BJ199" s="17">
        <v>208.155</v>
      </c>
      <c r="BK199" s="17">
        <v>219.83600000000001</v>
      </c>
      <c r="BL199" s="15">
        <v>5.7408053653529939E-2</v>
      </c>
      <c r="BM199" s="15">
        <v>6.6324733594415222E-2</v>
      </c>
      <c r="BN199" s="15">
        <v>7.3569966508954518E-2</v>
      </c>
      <c r="BO199" s="15">
        <v>5.6192740419539464E-2</v>
      </c>
      <c r="BP199" s="15">
        <v>6.5165771824133745E-2</v>
      </c>
      <c r="BQ199" s="15">
        <v>6.8822668755159688E-2</v>
      </c>
      <c r="BR199" s="15">
        <f>IF(IF(BN199&gt;BQ199,BN199,BQ199)=0,IF(BM199&gt;BP199,BM199,BP199),IF(BN199&gt;BQ199,BN199,BQ199))</f>
        <v>7.3569966508954518E-2</v>
      </c>
      <c r="CI199" s="11">
        <f>IF(ISNUMBER(L199),L199,M199)</f>
        <v>0.82658356099985009</v>
      </c>
      <c r="CJ199" s="17">
        <f>IF(AND(M199&lt;0,AA199&gt;0),1,0)</f>
        <v>0</v>
      </c>
      <c r="CK199" s="17">
        <f>IF(AND(CJ199=0,CI199&lt;0.1,CI199&gt;0),1,0)</f>
        <v>0</v>
      </c>
      <c r="CL199" s="17">
        <f>IF(AND(CK199=0,CI199&lt;0.2,CI199&gt;0.1),1,0)</f>
        <v>0</v>
      </c>
      <c r="CM199" s="17">
        <f>IF(AND(CL199=0,CI199&lt;0.3,CI199&gt;0.2),1,0)</f>
        <v>0</v>
      </c>
      <c r="CN199" s="17">
        <f>IF(AND(CM199=0,CI199&lt;0.4,CI199&gt;0.3),1,0)</f>
        <v>0</v>
      </c>
      <c r="CO199" s="17">
        <f>IF(AND(CN199=0,CI199&lt;0.5,CI199&gt;0.4),1,0)</f>
        <v>0</v>
      </c>
      <c r="CP199" s="17">
        <f>IF(AND(CJ199=0,CK199=0,CL199=0,CM199=0,CN199=0,CO199=0),1,0)</f>
        <v>1</v>
      </c>
      <c r="CR199" s="17" t="str">
        <f>_xll.BDP($H199,CR$1)</f>
        <v>#N/A Field Not Applicable</v>
      </c>
      <c r="CS199" s="17" t="str">
        <f>_xll.BDP($H199,CS$1)</f>
        <v>Yes</v>
      </c>
      <c r="CT199" s="196">
        <f>_xll.BDP($H199,CT$1)</f>
        <v>39.754501342773438</v>
      </c>
      <c r="CU199" s="13">
        <f>_xll.BDP($H199,CU$1)</f>
        <v>23.25</v>
      </c>
      <c r="CV199" s="13">
        <f>_xll.BDP($H199,CV$1)</f>
        <v>39.753997874767137</v>
      </c>
      <c r="CW199" s="13">
        <f>_xll.BDP($H199,CW$1)</f>
        <v>0</v>
      </c>
    </row>
    <row r="200" spans="1:101" s="17" customFormat="1" hidden="1" x14ac:dyDescent="0.3">
      <c r="A200" s="17" t="str">
        <f>B200&amp;C200</f>
        <v>5C</v>
      </c>
      <c r="B200" s="17">
        <v>5</v>
      </c>
      <c r="C200" s="17" t="s">
        <v>2998</v>
      </c>
      <c r="D200" s="17">
        <v>12</v>
      </c>
      <c r="E200" s="17">
        <v>3</v>
      </c>
      <c r="F200" s="19">
        <v>0.14000000000000001</v>
      </c>
      <c r="G200" s="17" t="s">
        <v>2523</v>
      </c>
      <c r="H200" s="17" t="s">
        <v>1891</v>
      </c>
      <c r="I200" s="17">
        <v>1130</v>
      </c>
      <c r="J200" s="17" t="str">
        <f>I200&amp;H200</f>
        <v>1130AAD GR Equity</v>
      </c>
      <c r="K200" s="10" t="s">
        <v>4799</v>
      </c>
      <c r="L200" s="11">
        <v>-13.744289764036349</v>
      </c>
      <c r="M200" s="11">
        <v>0.9108614125802601</v>
      </c>
      <c r="N200" s="11">
        <v>1.3268051217299377</v>
      </c>
      <c r="O200" s="11">
        <v>0.26442848953973169</v>
      </c>
      <c r="P200" s="12">
        <v>27.499036481104671</v>
      </c>
      <c r="Q200" s="12">
        <v>19.187098042448195</v>
      </c>
      <c r="R200" s="12">
        <v>27.342146757233582</v>
      </c>
      <c r="S200" s="13">
        <v>21.338001459344611</v>
      </c>
      <c r="T200" s="13">
        <v>22.698687210124987</v>
      </c>
      <c r="U200" s="11">
        <v>0.46458362275684195</v>
      </c>
      <c r="V200" s="14">
        <v>0.80298996732333194</v>
      </c>
      <c r="W200" s="11">
        <v>0.48156089701823179</v>
      </c>
      <c r="X200" s="15" t="e">
        <v>#N/A</v>
      </c>
      <c r="Y200" s="14">
        <v>17.071539172710544</v>
      </c>
      <c r="Z200" s="14">
        <v>11.938963229092803</v>
      </c>
      <c r="AA200" s="14">
        <v>70396000</v>
      </c>
      <c r="AB200" s="14">
        <v>242489000</v>
      </c>
      <c r="AC200" s="14" t="e">
        <v>#N/A</v>
      </c>
      <c r="AD200" s="16">
        <v>90819000</v>
      </c>
      <c r="AE200" s="11">
        <v>0</v>
      </c>
      <c r="AF200" s="16">
        <v>601.53991200000007</v>
      </c>
      <c r="AG200" s="16">
        <v>680.72991200000001</v>
      </c>
      <c r="AH200" s="195" t="s">
        <v>3021</v>
      </c>
      <c r="AI200" s="195" t="s">
        <v>3021</v>
      </c>
      <c r="AJ200" s="195">
        <v>13.852417414891121</v>
      </c>
      <c r="AK200" s="195">
        <v>14.723007589800508</v>
      </c>
      <c r="AL200" s="195">
        <v>3.7519403125509827</v>
      </c>
      <c r="AM200" s="17" t="s">
        <v>493</v>
      </c>
      <c r="AN200" s="17" t="s">
        <v>524</v>
      </c>
      <c r="AO200" s="17" t="s">
        <v>682</v>
      </c>
      <c r="AP200" s="17" t="s">
        <v>2139</v>
      </c>
      <c r="AQ200" s="11">
        <f>_xll.BDP($H200,$AQ$1, "CUST_TRR_START_DT=20030101","CUST_TRR_END_DT=20230630")*0.01</f>
        <v>0.2058702</v>
      </c>
      <c r="AR200" s="11">
        <f>_xll.BDP($H200,$AQ$1, "CUST_TRR_START_DT=20130101","CUST_TRR_END_DT=20230630")*0.01</f>
        <v>0.14122670000000001</v>
      </c>
      <c r="AS200" s="11">
        <f>_xll.BDP($H200,$AQ$1, "CUST_TRR_START_DT=20180101","CUST_TRR_END_DT=20230630")*0.01</f>
        <v>9.8531870000000008E-2</v>
      </c>
      <c r="AT200" s="17" t="s">
        <v>3113</v>
      </c>
      <c r="AU200" s="17" t="s">
        <v>3113</v>
      </c>
      <c r="AV200" s="17" t="s">
        <v>3113</v>
      </c>
      <c r="AW200" s="195">
        <v>4.269449715370019</v>
      </c>
      <c r="AX200" s="195">
        <v>4.269449715370019</v>
      </c>
      <c r="AY200" s="195">
        <v>-5.4399254656676564E-16</v>
      </c>
      <c r="AZ200" s="195">
        <v>4.2694497153700182</v>
      </c>
      <c r="BA200" s="195">
        <v>111.53191344605563</v>
      </c>
      <c r="BB200" s="195">
        <v>-1.4210854715202004E-14</v>
      </c>
      <c r="BC200" s="195">
        <v>111.53191344605561</v>
      </c>
      <c r="BD200" s="195">
        <v>43.114172400000001</v>
      </c>
      <c r="BE200" s="195">
        <v>601.53991200000007</v>
      </c>
      <c r="BF200" s="17">
        <v>47.2</v>
      </c>
      <c r="BG200" s="17">
        <v>50.300000000000004</v>
      </c>
      <c r="BH200" s="17">
        <v>56</v>
      </c>
      <c r="BI200" s="17">
        <v>53.1</v>
      </c>
      <c r="BJ200" s="17">
        <v>58.2</v>
      </c>
      <c r="BK200" s="17">
        <v>56.800000000000004</v>
      </c>
      <c r="BL200" s="15">
        <v>7.8465283946113282E-2</v>
      </c>
      <c r="BM200" s="15">
        <v>8.3618724205285974E-2</v>
      </c>
      <c r="BN200" s="15">
        <v>9.3094404681829307E-2</v>
      </c>
      <c r="BO200" s="15">
        <v>8.8273444439377444E-2</v>
      </c>
      <c r="BP200" s="15">
        <v>9.6751684865758331E-2</v>
      </c>
      <c r="BQ200" s="15">
        <v>9.4424324748712596E-2</v>
      </c>
      <c r="BR200" s="15">
        <f>IF(IF(BN200&gt;BQ200,BN200,BQ200)=0,IF(BM200&gt;BP200,BM200,BP200),IF(BN200&gt;BQ200,BN200,BQ200))</f>
        <v>9.4424324748712596E-2</v>
      </c>
      <c r="CI200" s="11">
        <f>IF(ISNUMBER(L200),L200,M200)</f>
        <v>-13.744289764036349</v>
      </c>
      <c r="CJ200" s="17">
        <f>IF(AND(M200&lt;0,AA200&gt;0),1,0)</f>
        <v>0</v>
      </c>
      <c r="CK200" s="17">
        <f>IF(AND(CJ200=0,CI200&lt;0.1,CI200&gt;0),1,0)</f>
        <v>0</v>
      </c>
      <c r="CL200" s="17">
        <f>IF(AND(CK200=0,CI200&lt;0.2,CI200&gt;0.1),1,0)</f>
        <v>0</v>
      </c>
      <c r="CM200" s="17">
        <f>IF(AND(CL200=0,CI200&lt;0.3,CI200&gt;0.2),1,0)</f>
        <v>0</v>
      </c>
      <c r="CN200" s="17">
        <f>IF(AND(CM200=0,CI200&lt;0.4,CI200&gt;0.3),1,0)</f>
        <v>0</v>
      </c>
      <c r="CO200" s="17">
        <f>IF(AND(CN200=0,CI200&lt;0.5,CI200&gt;0.4),1,0)</f>
        <v>0</v>
      </c>
      <c r="CP200" s="17">
        <f>IF(AND(CJ200=0,CK200=0,CL200=0,CM200=0,CN200=0,CO200=0),1,0)</f>
        <v>1</v>
      </c>
      <c r="CR200" s="17" t="str">
        <f>_xll.BDP($H200,CR$1)</f>
        <v>Robert Von Wuelfing</v>
      </c>
      <c r="CS200" s="17" t="str">
        <f>_xll.BDP($H200,CS$1)</f>
        <v>No</v>
      </c>
      <c r="CT200" s="196">
        <f>_xll.BDP($H200,CT$1)</f>
        <v>4.1972700506448746E-2</v>
      </c>
      <c r="CU200" s="13">
        <f>_xll.BDP($H200,CU$1)</f>
        <v>2.9166700839996338</v>
      </c>
      <c r="CV200" s="13">
        <f>_xll.BDP($H200,CV$1)</f>
        <v>0.18747617198840166</v>
      </c>
      <c r="CW200" s="13">
        <f>_xll.BDP($H200,CW$1)</f>
        <v>0</v>
      </c>
    </row>
    <row r="201" spans="1:101" s="17" customFormat="1" hidden="1" x14ac:dyDescent="0.3">
      <c r="A201" s="17" t="str">
        <f>B201&amp;C201</f>
        <v>5C</v>
      </c>
      <c r="B201" s="17">
        <v>5</v>
      </c>
      <c r="C201" s="17" t="s">
        <v>2998</v>
      </c>
      <c r="D201" s="17">
        <v>2</v>
      </c>
      <c r="E201" s="17">
        <v>1</v>
      </c>
      <c r="F201" s="19">
        <v>0.22</v>
      </c>
      <c r="G201" s="17" t="s">
        <v>2193</v>
      </c>
      <c r="H201" s="17" t="s">
        <v>1644</v>
      </c>
      <c r="I201" s="17">
        <v>1133</v>
      </c>
      <c r="J201" s="17" t="str">
        <f>I201&amp;H201</f>
        <v>1133GAMA LN Equity</v>
      </c>
      <c r="K201" s="10" t="s">
        <v>1645</v>
      </c>
      <c r="L201" s="11">
        <v>0.52415450416493214</v>
      </c>
      <c r="M201" s="11">
        <v>0.54943502824858759</v>
      </c>
      <c r="N201" s="11">
        <v>0.38898580427155038</v>
      </c>
      <c r="O201" s="11">
        <v>0.35639028859367844</v>
      </c>
      <c r="P201" s="12">
        <v>21.062299096892698</v>
      </c>
      <c r="Q201" s="12">
        <v>15.495834335571057</v>
      </c>
      <c r="R201" s="12">
        <v>16.830708661417322</v>
      </c>
      <c r="S201" s="13">
        <v>21.368385424123815</v>
      </c>
      <c r="T201" s="13">
        <v>21.667354519191086</v>
      </c>
      <c r="U201" s="11">
        <v>-0.3180778032036613</v>
      </c>
      <c r="V201" s="14">
        <v>-1.145211122554068</v>
      </c>
      <c r="W201" s="11">
        <v>0.75981198589894239</v>
      </c>
      <c r="X201" s="15" t="e">
        <v>#N/A</v>
      </c>
      <c r="Y201" s="14">
        <v>14.330319314774295</v>
      </c>
      <c r="Z201" s="14">
        <v>15.492396191336821</v>
      </c>
      <c r="AA201" s="14">
        <v>141600000</v>
      </c>
      <c r="AB201" s="14">
        <v>218300000</v>
      </c>
      <c r="AC201" s="14">
        <v>3800000</v>
      </c>
      <c r="AD201" s="16">
        <v>96600000</v>
      </c>
      <c r="AE201" s="11">
        <v>3.9337474120082816E-2</v>
      </c>
      <c r="AF201" s="16">
        <v>1136.6909892000001</v>
      </c>
      <c r="AG201" s="16">
        <v>1024.1909892000001</v>
      </c>
      <c r="AH201" s="195">
        <v>9.3448082956204388</v>
      </c>
      <c r="AI201" s="195">
        <v>12.597675143911438</v>
      </c>
      <c r="AJ201" s="195">
        <v>7.9627664379150103</v>
      </c>
      <c r="AK201" s="195">
        <v>22.069059179031001</v>
      </c>
      <c r="AL201" s="195">
        <v>3.4954324186691315</v>
      </c>
      <c r="AM201" s="17" t="s">
        <v>543</v>
      </c>
      <c r="AN201" s="17" t="s">
        <v>584</v>
      </c>
      <c r="AO201" s="17" t="s">
        <v>1646</v>
      </c>
      <c r="AP201" s="17" t="s">
        <v>1552</v>
      </c>
      <c r="AQ201" s="11" t="e">
        <f>_xll.BDP($H201,$AQ$1, "CUST_TRR_START_DT=20030101","CUST_TRR_END_DT=20230630")*0.01</f>
        <v>#VALUE!</v>
      </c>
      <c r="AR201" s="11" t="e">
        <f>_xll.BDP($H201,$AQ$1, "CUST_TRR_START_DT=20130101","CUST_TRR_END_DT=20230630")*0.01</f>
        <v>#VALUE!</v>
      </c>
      <c r="AS201" s="11">
        <f>_xll.BDP($H201,$AQ$1, "CUST_TRR_START_DT=20180101","CUST_TRR_END_DT=20230630")*0.01</f>
        <v>0.12062150000000001</v>
      </c>
      <c r="AT201" s="17" t="s">
        <v>3115</v>
      </c>
      <c r="AU201" s="17" t="s">
        <v>3115</v>
      </c>
      <c r="AV201" s="17" t="s">
        <v>3115</v>
      </c>
      <c r="AW201" s="195">
        <v>1.3418803255782168</v>
      </c>
      <c r="AX201" s="195">
        <v>1.3418803255782168</v>
      </c>
      <c r="AY201" s="195">
        <v>-0.28634967736770628</v>
      </c>
      <c r="AZ201" s="195">
        <v>1.0555306482105105</v>
      </c>
      <c r="BA201" s="195">
        <v>23.528327340751179</v>
      </c>
      <c r="BB201" s="195">
        <v>-5.0208120758628496</v>
      </c>
      <c r="BC201" s="195">
        <v>18.50751526488833</v>
      </c>
      <c r="BD201" s="195">
        <v>11.427095150000001</v>
      </c>
      <c r="BE201" s="195">
        <v>1024.1909892000001</v>
      </c>
      <c r="BF201" s="17">
        <v>73.350000000000009</v>
      </c>
      <c r="BG201" s="17">
        <v>77.766999999999996</v>
      </c>
      <c r="BH201" s="17">
        <v>83.42</v>
      </c>
      <c r="BI201" s="17">
        <v>71.194000000000003</v>
      </c>
      <c r="BJ201" s="17">
        <v>72.778999999999996</v>
      </c>
      <c r="BK201" s="17">
        <v>73.45</v>
      </c>
      <c r="BL201" s="15">
        <v>7.1617501787722235E-2</v>
      </c>
      <c r="BM201" s="15">
        <v>7.5930173981265087E-2</v>
      </c>
      <c r="BN201" s="15">
        <v>8.1449652339901674E-2</v>
      </c>
      <c r="BO201" s="15">
        <v>6.9512425661555508E-2</v>
      </c>
      <c r="BP201" s="15">
        <v>7.1059988583621475E-2</v>
      </c>
      <c r="BQ201" s="15">
        <v>7.1715139826969296E-2</v>
      </c>
      <c r="BR201" s="15">
        <f>IF(IF(BN201&gt;BQ201,BN201,BQ201)=0,IF(BM201&gt;BP201,BM201,BP201),IF(BN201&gt;BQ201,BN201,BQ201))</f>
        <v>8.1449652339901674E-2</v>
      </c>
      <c r="CI201" s="11">
        <f>IF(ISNUMBER(L201),L201,M201)</f>
        <v>0.52415450416493214</v>
      </c>
      <c r="CJ201" s="17">
        <f>IF(AND(M201&lt;0,AA201&gt;0),1,0)</f>
        <v>0</v>
      </c>
      <c r="CK201" s="17">
        <f>IF(AND(CJ201=0,CI201&lt;0.1,CI201&gt;0),1,0)</f>
        <v>0</v>
      </c>
      <c r="CL201" s="17">
        <f>IF(AND(CK201=0,CI201&lt;0.2,CI201&gt;0.1),1,0)</f>
        <v>0</v>
      </c>
      <c r="CM201" s="17">
        <f>IF(AND(CL201=0,CI201&lt;0.3,CI201&gt;0.2),1,0)</f>
        <v>0</v>
      </c>
      <c r="CN201" s="17">
        <f>IF(AND(CM201=0,CI201&lt;0.4,CI201&gt;0.3),1,0)</f>
        <v>0</v>
      </c>
      <c r="CO201" s="17">
        <f>IF(AND(CN201=0,CI201&lt;0.5,CI201&gt;0.4),1,0)</f>
        <v>0</v>
      </c>
      <c r="CP201" s="17">
        <f>IF(AND(CJ201=0,CK201=0,CL201=0,CM201=0,CN201=0,CO201=0),1,0)</f>
        <v>1</v>
      </c>
      <c r="CR201" s="17" t="str">
        <f>_xll.BDP($H201,CR$1)</f>
        <v>Andrew Scott James Belshaw</v>
      </c>
      <c r="CS201" s="17" t="str">
        <f>_xll.BDP($H201,CS$1)</f>
        <v>No</v>
      </c>
      <c r="CT201" s="196">
        <f>_xll.BDP($H201,CT$1)</f>
        <v>0</v>
      </c>
      <c r="CU201" s="13">
        <f>_xll.BDP($H201,CU$1)</f>
        <v>1.25</v>
      </c>
      <c r="CV201" s="13">
        <f>_xll.BDP($H201,CV$1)</f>
        <v>0.17912041491633615</v>
      </c>
      <c r="CW201" s="13">
        <f>_xll.BDP($H201,CW$1)</f>
        <v>1.1626487463739892</v>
      </c>
    </row>
    <row r="202" spans="1:101" s="17" customFormat="1" hidden="1" x14ac:dyDescent="0.3">
      <c r="A202" s="17" t="str">
        <f>B202&amp;C202</f>
        <v>5C</v>
      </c>
      <c r="B202" s="17">
        <v>5</v>
      </c>
      <c r="C202" s="17" t="s">
        <v>2998</v>
      </c>
      <c r="D202" s="17">
        <v>4</v>
      </c>
      <c r="E202" s="17">
        <v>2</v>
      </c>
      <c r="F202" s="19">
        <v>0.15</v>
      </c>
      <c r="G202" s="17" t="s">
        <v>2838</v>
      </c>
      <c r="H202" s="17" t="s">
        <v>239</v>
      </c>
      <c r="I202" s="17">
        <v>1171</v>
      </c>
      <c r="J202" s="17" t="str">
        <f>I202&amp;H202</f>
        <v>1171PH US Equity</v>
      </c>
      <c r="K202" s="10" t="s">
        <v>906</v>
      </c>
      <c r="L202" s="11">
        <v>0.35175545422038468</v>
      </c>
      <c r="M202" s="11">
        <v>0.24400296917367481</v>
      </c>
      <c r="N202" s="11">
        <v>0.17008493815516917</v>
      </c>
      <c r="O202" s="11">
        <v>0.13004316300307495</v>
      </c>
      <c r="P202" s="12">
        <v>13.327213468446786</v>
      </c>
      <c r="Q202" s="12">
        <v>10.058819981414402</v>
      </c>
      <c r="R202" s="12">
        <v>21.725652896528949</v>
      </c>
      <c r="S202" s="13">
        <v>21.24921919971851</v>
      </c>
      <c r="T202" s="13">
        <v>20.130720935753395</v>
      </c>
      <c r="U202" s="11">
        <v>0.64227453234862153</v>
      </c>
      <c r="V202" s="14">
        <v>3.1410626751032376</v>
      </c>
      <c r="W202" s="11">
        <v>0.34501789319030884</v>
      </c>
      <c r="X202" s="15">
        <v>4.447923869720273E-2</v>
      </c>
      <c r="Y202" s="14">
        <v>6.2546038809007412</v>
      </c>
      <c r="Z202" s="14">
        <v>15.421980069291275</v>
      </c>
      <c r="AA202" s="14">
        <v>12128627000</v>
      </c>
      <c r="AB202" s="14">
        <v>22757221000</v>
      </c>
      <c r="AC202" s="14">
        <v>142720000</v>
      </c>
      <c r="AD202" s="16">
        <v>2979930000</v>
      </c>
      <c r="AE202" s="11">
        <v>4.7893742470460715E-2</v>
      </c>
      <c r="AF202" s="16">
        <v>50360.520960119997</v>
      </c>
      <c r="AG202" s="16">
        <v>62790.853960119995</v>
      </c>
      <c r="AH202" s="195">
        <v>16.360472125725092</v>
      </c>
      <c r="AI202" s="195">
        <v>21.165073070175502</v>
      </c>
      <c r="AJ202" s="195">
        <v>5.1633428819334295</v>
      </c>
      <c r="AK202" s="195">
        <v>21.877057048013675</v>
      </c>
      <c r="AL202" s="195">
        <v>4.8767043359747237</v>
      </c>
      <c r="AM202" s="17" t="s">
        <v>498</v>
      </c>
      <c r="AN202" s="17" t="s">
        <v>738</v>
      </c>
      <c r="AO202" s="17" t="s">
        <v>739</v>
      </c>
      <c r="AP202" s="17" t="s">
        <v>574</v>
      </c>
      <c r="AQ202" s="11">
        <f>_xll.BDP($H202,$AQ$1, "CUST_TRR_START_DT=20030101","CUST_TRR_END_DT=20230630")*0.01</f>
        <v>0.15120069999999999</v>
      </c>
      <c r="AR202" s="11">
        <f>_xll.BDP($H202,$AQ$1, "CUST_TRR_START_DT=20130101","CUST_TRR_END_DT=20230630")*0.01</f>
        <v>0.17708390000000002</v>
      </c>
      <c r="AS202" s="11">
        <f>_xll.BDP($H202,$AQ$1, "CUST_TRR_START_DT=20180101","CUST_TRR_END_DT=20230630")*0.01</f>
        <v>0.14900350000000001</v>
      </c>
      <c r="AT202" s="17" t="s">
        <v>3697</v>
      </c>
      <c r="AU202" s="17" t="s">
        <v>3140</v>
      </c>
      <c r="AV202" s="17" t="s">
        <v>3140</v>
      </c>
      <c r="AW202" s="195">
        <v>1.5097419351968646</v>
      </c>
      <c r="AX202" s="195">
        <v>1.5097419351968646</v>
      </c>
      <c r="AY202" s="195">
        <v>0.40767568906312118</v>
      </c>
      <c r="AZ202" s="195">
        <v>1.9174176242599859</v>
      </c>
      <c r="BA202" s="195">
        <v>34.412243371132753</v>
      </c>
      <c r="BB202" s="195">
        <v>9.2923397711046789</v>
      </c>
      <c r="BC202" s="195">
        <v>43.704583142237432</v>
      </c>
      <c r="BD202" s="195">
        <v>894.16973627000004</v>
      </c>
      <c r="BE202" s="195">
        <v>50360.520960119997</v>
      </c>
      <c r="BF202" s="17">
        <v>2875.75</v>
      </c>
      <c r="BG202" s="17">
        <v>3200.125</v>
      </c>
      <c r="BH202" s="17">
        <v>3531.2000000000003</v>
      </c>
      <c r="BI202" s="17">
        <v>2906.9859999999999</v>
      </c>
      <c r="BJ202" s="17">
        <v>3081.029</v>
      </c>
      <c r="BK202" s="17">
        <v>3531.4110000000001</v>
      </c>
      <c r="BL202" s="15">
        <v>5.7103261546425983E-2</v>
      </c>
      <c r="BM202" s="15">
        <v>6.354431882335268E-2</v>
      </c>
      <c r="BN202" s="15">
        <v>7.0118416820912619E-2</v>
      </c>
      <c r="BO202" s="15">
        <v>5.7723509300112552E-2</v>
      </c>
      <c r="BP202" s="15">
        <v>6.1179450515212834E-2</v>
      </c>
      <c r="BQ202" s="15">
        <v>7.0122606610771354E-2</v>
      </c>
      <c r="BR202" s="15">
        <f>IF(IF(BN202&gt;BQ202,BN202,BQ202)=0,IF(BM202&gt;BP202,BM202,BP202),IF(BN202&gt;BQ202,BN202,BQ202))</f>
        <v>7.0122606610771354E-2</v>
      </c>
      <c r="BS202" s="17">
        <v>1</v>
      </c>
      <c r="BT202" s="17">
        <v>1</v>
      </c>
      <c r="BU202" s="17">
        <v>0</v>
      </c>
      <c r="BV202" s="17">
        <v>0</v>
      </c>
      <c r="BW202" s="17">
        <v>0</v>
      </c>
      <c r="BX202" s="17">
        <v>0</v>
      </c>
      <c r="BY202" s="17">
        <v>0</v>
      </c>
      <c r="BZ202" s="17">
        <v>0</v>
      </c>
      <c r="CA202" s="17">
        <v>1</v>
      </c>
      <c r="CB202" s="17" t="s">
        <v>4379</v>
      </c>
      <c r="CC202" s="17">
        <v>1</v>
      </c>
      <c r="CD202" s="17">
        <v>1</v>
      </c>
      <c r="CE202" s="17">
        <v>1</v>
      </c>
      <c r="CF202" s="17">
        <v>0</v>
      </c>
      <c r="CG202" s="17">
        <v>1</v>
      </c>
      <c r="CH202" s="17">
        <v>1</v>
      </c>
      <c r="CI202" s="11">
        <f>IF(ISNUMBER(L202),L202,M202)</f>
        <v>0.35175545422038468</v>
      </c>
      <c r="CJ202" s="17">
        <f>IF(AND(M202&lt;0,AA202&gt;0),1,0)</f>
        <v>0</v>
      </c>
      <c r="CK202" s="17">
        <f>IF(AND(CJ202=0,CI202&lt;0.1,CI202&gt;0),1,0)</f>
        <v>0</v>
      </c>
      <c r="CL202" s="17">
        <f>IF(AND(CK202=0,CI202&lt;0.2,CI202&gt;0.1),1,0)</f>
        <v>0</v>
      </c>
      <c r="CM202" s="17">
        <f>IF(AND(CL202=0,CI202&lt;0.3,CI202&gt;0.2),1,0)</f>
        <v>0</v>
      </c>
      <c r="CN202" s="17">
        <f>IF(AND(CM202=0,CI202&lt;0.4,CI202&gt;0.3),1,0)</f>
        <v>1</v>
      </c>
      <c r="CO202" s="17">
        <f>IF(AND(CN202=0,CI202&lt;0.5,CI202&gt;0.4),1,0)</f>
        <v>0</v>
      </c>
      <c r="CP202" s="17">
        <f>IF(AND(CJ202=0,CK202=0,CL202=0,CM202=0,CN202=0,CO202=0),1,0)</f>
        <v>0</v>
      </c>
      <c r="CR202" s="17" t="str">
        <f>_xll.BDP($H202,CR$1)</f>
        <v>Jennifer A Parmentier "Jenny"</v>
      </c>
      <c r="CS202" s="17" t="str">
        <f>_xll.BDP($H202,CS$1)</f>
        <v>No</v>
      </c>
      <c r="CT202" s="196">
        <f>_xll.BDP($H202,CT$1)</f>
        <v>0</v>
      </c>
      <c r="CU202" s="13">
        <f>_xll.BDP($H202,CU$1)</f>
        <v>0.75</v>
      </c>
      <c r="CV202" s="13">
        <f>_xll.BDP($H202,CV$1)</f>
        <v>0.52325005489311804</v>
      </c>
      <c r="CW202" s="13">
        <f>_xll.BDP($H202,CW$1)</f>
        <v>2.8542857027892468</v>
      </c>
    </row>
    <row r="203" spans="1:101" s="17" customFormat="1" hidden="1" x14ac:dyDescent="0.3">
      <c r="A203" s="17" t="str">
        <f>B203&amp;C203</f>
        <v>6C</v>
      </c>
      <c r="B203" s="17">
        <v>6</v>
      </c>
      <c r="C203" s="17" t="s">
        <v>2998</v>
      </c>
      <c r="D203" s="17">
        <v>5</v>
      </c>
      <c r="E203" s="17">
        <v>5</v>
      </c>
      <c r="F203" s="19">
        <v>0.16</v>
      </c>
      <c r="G203" s="17" t="s">
        <v>2325</v>
      </c>
      <c r="H203" s="17" t="s">
        <v>156</v>
      </c>
      <c r="I203" s="17">
        <v>1200</v>
      </c>
      <c r="J203" s="17" t="str">
        <f>I203&amp;H203</f>
        <v>1200MO US Equity</v>
      </c>
      <c r="K203" s="10" t="s">
        <v>802</v>
      </c>
      <c r="L203" s="11">
        <v>0.55545076459455989</v>
      </c>
      <c r="M203" s="11">
        <v>0.8850922509225092</v>
      </c>
      <c r="N203" s="11">
        <v>0.4338128297060021</v>
      </c>
      <c r="O203" s="11">
        <v>0.64041223901318955</v>
      </c>
      <c r="P203" s="12">
        <v>40.053902767699803</v>
      </c>
      <c r="Q203" s="12">
        <v>31.955780845652381</v>
      </c>
      <c r="R203" s="12" t="e">
        <v>#N/A</v>
      </c>
      <c r="S203" s="13">
        <v>55.427339993919269</v>
      </c>
      <c r="T203" s="13">
        <v>59.06322505800464</v>
      </c>
      <c r="U203" s="11">
        <v>0.86693455419781962</v>
      </c>
      <c r="V203" s="14">
        <v>2.2262539118667006</v>
      </c>
      <c r="W203" s="11">
        <v>-0.10166617318510941</v>
      </c>
      <c r="X203" s="15" t="e">
        <v>#N/A</v>
      </c>
      <c r="Y203" s="14">
        <v>1.3443286656850177</v>
      </c>
      <c r="Z203" s="14">
        <v>-7.2807229227994874</v>
      </c>
      <c r="AA203" s="14">
        <v>13550000000</v>
      </c>
      <c r="AB203" s="14">
        <v>18727000000</v>
      </c>
      <c r="AC203" s="14" t="e">
        <v>#N/A</v>
      </c>
      <c r="AD203" s="16">
        <v>8803000000</v>
      </c>
      <c r="AE203" s="11">
        <v>0</v>
      </c>
      <c r="AF203" s="16">
        <v>77248.772647049991</v>
      </c>
      <c r="AG203" s="16">
        <v>103619.77264704999</v>
      </c>
      <c r="AH203" s="195">
        <v>8.4243717599227637</v>
      </c>
      <c r="AI203" s="195">
        <v>8.5856137747162151</v>
      </c>
      <c r="AJ203" s="195">
        <v>10.998429092237908</v>
      </c>
      <c r="AK203" s="195">
        <v>8.5807330661203114</v>
      </c>
      <c r="AL203" s="195" t="s">
        <v>3021</v>
      </c>
      <c r="AM203" s="17" t="s">
        <v>493</v>
      </c>
      <c r="AN203" s="17" t="s">
        <v>661</v>
      </c>
      <c r="AO203" s="17" t="s">
        <v>662</v>
      </c>
      <c r="AP203" s="17" t="s">
        <v>574</v>
      </c>
      <c r="AQ203" s="11">
        <f>_xll.BDP($H203,$AQ$1, "CUST_TRR_START_DT=20030101","CUST_TRR_END_DT=20230630")*0.01</f>
        <v>0.1428546</v>
      </c>
      <c r="AR203" s="11">
        <f>_xll.BDP($H203,$AQ$1, "CUST_TRR_START_DT=20130101","CUST_TRR_END_DT=20230630")*0.01</f>
        <v>9.7490939999999998E-2</v>
      </c>
      <c r="AS203" s="11">
        <f>_xll.BDP($H203,$AQ$1, "CUST_TRR_START_DT=20180101","CUST_TRR_END_DT=20230630")*0.01</f>
        <v>-1.0015909999999999E-2</v>
      </c>
      <c r="AT203" s="17" t="s">
        <v>3697</v>
      </c>
      <c r="AU203" s="17" t="s">
        <v>3158</v>
      </c>
      <c r="AV203" s="17" t="s">
        <v>3158</v>
      </c>
      <c r="AW203" s="195">
        <v>9.0114944282619422</v>
      </c>
      <c r="AX203" s="195">
        <v>9.0114944282619422</v>
      </c>
      <c r="AY203" s="195">
        <v>2.4782967648550409</v>
      </c>
      <c r="AZ203" s="195">
        <v>11.489791193116982</v>
      </c>
      <c r="BA203" s="195">
        <v>75.779376498800957</v>
      </c>
      <c r="BB203" s="195">
        <v>20.840470480758256</v>
      </c>
      <c r="BC203" s="195">
        <v>96.619846979559213</v>
      </c>
      <c r="BD203" s="195">
        <v>8461</v>
      </c>
      <c r="BE203" s="195">
        <v>77248.772647049991</v>
      </c>
      <c r="BF203" s="17">
        <v>8808.3639999999996</v>
      </c>
      <c r="BG203" s="17">
        <v>9079.4549999999999</v>
      </c>
      <c r="BH203" s="17">
        <v>9364.5</v>
      </c>
      <c r="BI203" s="17">
        <v>8235.18</v>
      </c>
      <c r="BJ203" s="17">
        <v>8364.3580000000002</v>
      </c>
      <c r="BK203" s="17">
        <v>8794.8690000000006</v>
      </c>
      <c r="BL203" s="15">
        <v>0.11402594110129693</v>
      </c>
      <c r="BM203" s="15">
        <v>0.11753526546608155</v>
      </c>
      <c r="BN203" s="15">
        <v>0.12122522700504829</v>
      </c>
      <c r="BO203" s="15">
        <v>0.10660596560707283</v>
      </c>
      <c r="BP203" s="15">
        <v>0.10827819929536993</v>
      </c>
      <c r="BQ203" s="15">
        <v>0.113851245769092</v>
      </c>
      <c r="BR203" s="15">
        <f>IF(IF(BN203&gt;BQ203,BN203,BQ203)=0,IF(BM203&gt;BP203,BM203,BP203),IF(BN203&gt;BQ203,BN203,BQ203))</f>
        <v>0.12122522700504829</v>
      </c>
      <c r="CI203" s="11">
        <f>IF(ISNUMBER(L203),L203,M203)</f>
        <v>0.55545076459455989</v>
      </c>
      <c r="CJ203" s="17">
        <f>IF(AND(M203&lt;0,AA203&gt;0),1,0)</f>
        <v>0</v>
      </c>
      <c r="CK203" s="17">
        <f>IF(AND(CJ203=0,CI203&lt;0.1,CI203&gt;0),1,0)</f>
        <v>0</v>
      </c>
      <c r="CL203" s="17">
        <f>IF(AND(CK203=0,CI203&lt;0.2,CI203&gt;0.1),1,0)</f>
        <v>0</v>
      </c>
      <c r="CM203" s="17">
        <f>IF(AND(CL203=0,CI203&lt;0.3,CI203&gt;0.2),1,0)</f>
        <v>0</v>
      </c>
      <c r="CN203" s="17">
        <f>IF(AND(CM203=0,CI203&lt;0.4,CI203&gt;0.3),1,0)</f>
        <v>0</v>
      </c>
      <c r="CO203" s="17">
        <f>IF(AND(CN203=0,CI203&lt;0.5,CI203&gt;0.4),1,0)</f>
        <v>0</v>
      </c>
      <c r="CP203" s="17">
        <f>IF(AND(CJ203=0,CK203=0,CL203=0,CM203=0,CN203=0,CO203=0),1,0)</f>
        <v>1</v>
      </c>
      <c r="CR203" s="17" t="str">
        <f>_xll.BDP($H203,CR$1)</f>
        <v>William F Gifford Jr "Billy"</v>
      </c>
      <c r="CS203" s="17" t="str">
        <f>_xll.BDP($H203,CS$1)</f>
        <v>No</v>
      </c>
      <c r="CT203" s="196">
        <f>_xll.BDP($H203,CT$1)</f>
        <v>0</v>
      </c>
      <c r="CU203" s="13">
        <f>_xll.BDP($H203,CU$1)</f>
        <v>3.5833299160003662</v>
      </c>
      <c r="CV203" s="13">
        <f>_xll.BDP($H203,CV$1)</f>
        <v>0.11792974230957788</v>
      </c>
      <c r="CW203" s="13">
        <f>_xll.BDP($H203,CW$1)</f>
        <v>2.150298305445447</v>
      </c>
    </row>
    <row r="204" spans="1:101" s="17" customFormat="1" hidden="1" x14ac:dyDescent="0.3">
      <c r="A204" s="17" t="str">
        <f>B204&amp;C204</f>
        <v>6A</v>
      </c>
      <c r="B204" s="17">
        <v>6</v>
      </c>
      <c r="C204" s="17" t="s">
        <v>2999</v>
      </c>
      <c r="D204" s="17">
        <v>5</v>
      </c>
      <c r="E204" s="17">
        <v>2</v>
      </c>
      <c r="F204" s="19">
        <v>0.16</v>
      </c>
      <c r="G204" s="17" t="s">
        <v>2842</v>
      </c>
      <c r="H204" s="17" t="s">
        <v>1413</v>
      </c>
      <c r="I204" s="17">
        <v>1210</v>
      </c>
      <c r="J204" s="17" t="str">
        <f>I204&amp;H204</f>
        <v>1210ALDLT FP Equity</v>
      </c>
      <c r="K204" s="10" t="s">
        <v>1414</v>
      </c>
      <c r="L204" s="11">
        <v>0.26655585407661586</v>
      </c>
      <c r="M204" s="11">
        <v>0.23024303330288032</v>
      </c>
      <c r="N204" s="11">
        <v>0.14488316643662585</v>
      </c>
      <c r="O204" s="11">
        <v>0.11981050186730874</v>
      </c>
      <c r="P204" s="12">
        <v>11.158727930833468</v>
      </c>
      <c r="Q204" s="12">
        <v>8.7208787257429137</v>
      </c>
      <c r="R204" s="12">
        <v>17.336739401987373</v>
      </c>
      <c r="S204" s="13">
        <v>16.561635175458363</v>
      </c>
      <c r="T204" s="13">
        <v>15.739786629986506</v>
      </c>
      <c r="U204" s="11">
        <v>0.54034927171509184</v>
      </c>
      <c r="V204" s="14">
        <v>2.5385133489058624</v>
      </c>
      <c r="W204" s="11">
        <v>0.42714483507943274</v>
      </c>
      <c r="X204" s="15">
        <v>1.7616046156211283E-2</v>
      </c>
      <c r="Y204" s="14">
        <v>12.686293361833391</v>
      </c>
      <c r="Z204" s="14">
        <v>18.659086019056168</v>
      </c>
      <c r="AA204" s="14">
        <v>220011000</v>
      </c>
      <c r="AB204" s="14">
        <v>422801000</v>
      </c>
      <c r="AC204" s="14" t="e">
        <v>#N/A</v>
      </c>
      <c r="AD204" s="16">
        <v>56470000</v>
      </c>
      <c r="AE204" s="11">
        <v>0</v>
      </c>
      <c r="AF204" s="16">
        <v>562.94116199999996</v>
      </c>
      <c r="AG204" s="16">
        <v>738.76616199999989</v>
      </c>
      <c r="AH204" s="195">
        <v>10.62193443660048</v>
      </c>
      <c r="AI204" s="195">
        <v>13.623082889229009</v>
      </c>
      <c r="AJ204" s="195">
        <v>8.5865800271972077</v>
      </c>
      <c r="AK204" s="195">
        <v>14.215325198327015</v>
      </c>
      <c r="AL204" s="195">
        <v>2.3388305006607859</v>
      </c>
      <c r="AM204" s="17" t="s">
        <v>498</v>
      </c>
      <c r="AN204" s="17" t="s">
        <v>738</v>
      </c>
      <c r="AO204" s="17" t="s">
        <v>738</v>
      </c>
      <c r="AP204" s="17" t="s">
        <v>1339</v>
      </c>
      <c r="AQ204" s="11">
        <f>_xll.BDP($H204,$AQ$1, "CUST_TRR_START_DT=20030101","CUST_TRR_END_DT=20230630")*0.01</f>
        <v>0.1855831</v>
      </c>
      <c r="AR204" s="11">
        <f>_xll.BDP($H204,$AQ$1, "CUST_TRR_START_DT=20130101","CUST_TRR_END_DT=20230630")*0.01</f>
        <v>0.30522010000000005</v>
      </c>
      <c r="AS204" s="11">
        <f>_xll.BDP($H204,$AQ$1, "CUST_TRR_START_DT=20180101","CUST_TRR_END_DT=20230630")*0.01</f>
        <v>0.10643810000000001</v>
      </c>
      <c r="AT204" s="17" t="s">
        <v>3165</v>
      </c>
      <c r="AU204" s="17" t="s">
        <v>3165</v>
      </c>
      <c r="AV204" s="17" t="s">
        <v>3165</v>
      </c>
      <c r="AW204" s="195">
        <v>1.4379085278978534</v>
      </c>
      <c r="AX204" s="195">
        <v>1.4379085278978534</v>
      </c>
      <c r="AY204" s="195">
        <v>0</v>
      </c>
      <c r="AZ204" s="195">
        <v>1.4379085278978534</v>
      </c>
      <c r="BA204" s="195">
        <v>23.092234814175576</v>
      </c>
      <c r="BB204" s="195">
        <v>0</v>
      </c>
      <c r="BC204" s="195">
        <v>23.092234814175576</v>
      </c>
      <c r="BD204" s="195">
        <v>8.094578799999999</v>
      </c>
      <c r="BE204" s="195">
        <v>562.94116199999996</v>
      </c>
      <c r="BF204" s="17">
        <v>39.36</v>
      </c>
      <c r="BG204" s="17">
        <v>41.300000000000004</v>
      </c>
      <c r="BH204" s="17">
        <v>44.867000000000004</v>
      </c>
      <c r="BI204" s="17">
        <v>43.02</v>
      </c>
      <c r="BJ204" s="17">
        <v>44</v>
      </c>
      <c r="BK204" s="17">
        <v>45.867000000000004</v>
      </c>
      <c r="BL204" s="15">
        <v>6.9918497095083632E-2</v>
      </c>
      <c r="BM204" s="15">
        <v>7.3364683181579127E-2</v>
      </c>
      <c r="BN204" s="15">
        <v>7.9701046980821075E-2</v>
      </c>
      <c r="BO204" s="15">
        <v>7.6420064660327691E-2</v>
      </c>
      <c r="BP204" s="15">
        <v>7.8160921549382104E-2</v>
      </c>
      <c r="BQ204" s="15">
        <v>8.1477431561488844E-2</v>
      </c>
      <c r="BR204" s="15">
        <f>IF(IF(BN204&gt;BQ204,BN204,BQ204)=0,IF(BM204&gt;BP204,BM204,BP204),IF(BN204&gt;BQ204,BN204,BQ204))</f>
        <v>8.1477431561488844E-2</v>
      </c>
      <c r="CI204" s="11">
        <f>IF(ISNUMBER(L204),L204,M204)</f>
        <v>0.26655585407661586</v>
      </c>
      <c r="CJ204" s="17">
        <f>IF(AND(M204&lt;0,AA204&gt;0),1,0)</f>
        <v>0</v>
      </c>
      <c r="CK204" s="17">
        <f>IF(AND(CJ204=0,CI204&lt;0.1,CI204&gt;0),1,0)</f>
        <v>0</v>
      </c>
      <c r="CL204" s="17">
        <f>IF(AND(CK204=0,CI204&lt;0.2,CI204&gt;0.1),1,0)</f>
        <v>0</v>
      </c>
      <c r="CM204" s="17">
        <f>IF(AND(CL204=0,CI204&lt;0.3,CI204&gt;0.2),1,0)</f>
        <v>1</v>
      </c>
      <c r="CN204" s="17">
        <f>IF(AND(CM204=0,CI204&lt;0.4,CI204&gt;0.3),1,0)</f>
        <v>0</v>
      </c>
      <c r="CO204" s="17">
        <f>IF(AND(CN204=0,CI204&lt;0.5,CI204&gt;0.4),1,0)</f>
        <v>0</v>
      </c>
      <c r="CP204" s="17">
        <f>IF(AND(CJ204=0,CK204=0,CL204=0,CM204=0,CN204=0,CO204=0),1,0)</f>
        <v>0</v>
      </c>
      <c r="CR204" s="17" t="str">
        <f>_xll.BDP($H204,CR$1)</f>
        <v>Jerome Benoit</v>
      </c>
      <c r="CS204" s="17" t="str">
        <f>_xll.BDP($H204,CS$1)</f>
        <v>No</v>
      </c>
      <c r="CT204" s="196">
        <f>_xll.BDP($H204,CT$1)</f>
        <v>0</v>
      </c>
      <c r="CU204" s="13">
        <f>_xll.BDP($H204,CU$1)</f>
        <v>12.58329963684082</v>
      </c>
      <c r="CV204" s="13">
        <f>_xll.BDP($H204,CV$1)</f>
        <v>9.1000098930517588</v>
      </c>
      <c r="CW204" s="13">
        <f>_xll.BDP($H204,CW$1)</f>
        <v>0</v>
      </c>
    </row>
    <row r="205" spans="1:101" s="17" customFormat="1" hidden="1" x14ac:dyDescent="0.3">
      <c r="A205" s="17" t="str">
        <f>B205&amp;C205</f>
        <v>6A</v>
      </c>
      <c r="B205" s="17">
        <v>6</v>
      </c>
      <c r="C205" s="17" t="s">
        <v>2999</v>
      </c>
      <c r="D205" s="17">
        <v>15</v>
      </c>
      <c r="E205" s="17">
        <v>3</v>
      </c>
      <c r="F205" s="19">
        <v>0.17</v>
      </c>
      <c r="G205" s="17" t="s">
        <v>2379</v>
      </c>
      <c r="H205" s="17" t="s">
        <v>221</v>
      </c>
      <c r="I205" s="17">
        <v>1219</v>
      </c>
      <c r="J205" s="17" t="str">
        <f>I205&amp;H205</f>
        <v>1219CTAS US Equity</v>
      </c>
      <c r="K205" s="10" t="s">
        <v>881</v>
      </c>
      <c r="L205" s="11">
        <v>0.4551374285463492</v>
      </c>
      <c r="M205" s="11">
        <v>0.53778293684213352</v>
      </c>
      <c r="N205" s="11">
        <v>0.23236296772563217</v>
      </c>
      <c r="O205" s="11">
        <v>0.28130450998169543</v>
      </c>
      <c r="P205" s="12">
        <v>28.058488025563356</v>
      </c>
      <c r="Q205" s="12">
        <v>22.334872133590501</v>
      </c>
      <c r="R205" s="12">
        <v>37.589955190763426</v>
      </c>
      <c r="S205" s="13">
        <v>24.389270487733068</v>
      </c>
      <c r="T205" s="13">
        <v>25.994623951693836</v>
      </c>
      <c r="U205" s="11">
        <v>0.46341933879826708</v>
      </c>
      <c r="V205" s="14">
        <v>1.1102352652657981</v>
      </c>
      <c r="W205" s="11">
        <v>0.45212088052498633</v>
      </c>
      <c r="X205" s="15">
        <v>4.1685014163955612E-2</v>
      </c>
      <c r="Y205" s="14">
        <v>6.453486063082515</v>
      </c>
      <c r="Z205" s="14">
        <v>11.519157711497741</v>
      </c>
      <c r="AA205" s="14">
        <v>3352029000</v>
      </c>
      <c r="AB205" s="14">
        <v>6408230000</v>
      </c>
      <c r="AC205" s="14">
        <v>103621000</v>
      </c>
      <c r="AD205" s="16">
        <v>1597814000</v>
      </c>
      <c r="AE205" s="11">
        <v>6.4851728674301265E-2</v>
      </c>
      <c r="AF205" s="16">
        <v>52752.235489280007</v>
      </c>
      <c r="AG205" s="16">
        <v>55296.479489280006</v>
      </c>
      <c r="AH205" s="195">
        <v>24.129801062337396</v>
      </c>
      <c r="AI205" s="195">
        <v>30.588444472062314</v>
      </c>
      <c r="AJ205" s="195">
        <v>2.4187600191802834</v>
      </c>
      <c r="AK205" s="195">
        <v>39.682589914471784</v>
      </c>
      <c r="AL205" s="195">
        <v>13.561176601164318</v>
      </c>
      <c r="AM205" s="17" t="s">
        <v>493</v>
      </c>
      <c r="AN205" s="17" t="s">
        <v>524</v>
      </c>
      <c r="AO205" s="17" t="s">
        <v>524</v>
      </c>
      <c r="AP205" s="17" t="s">
        <v>574</v>
      </c>
      <c r="AQ205" s="11">
        <f>_xll.BDP($H205,$AQ$1, "CUST_TRR_START_DT=20030101","CUST_TRR_END_DT=20230630")*0.01</f>
        <v>0.13839180000000001</v>
      </c>
      <c r="AR205" s="11">
        <f>_xll.BDP($H205,$AQ$1, "CUST_TRR_START_DT=20130101","CUST_TRR_END_DT=20230630")*0.01</f>
        <v>0.2842673</v>
      </c>
      <c r="AS205" s="11">
        <f>_xll.BDP($H205,$AQ$1, "CUST_TRR_START_DT=20180101","CUST_TRR_END_DT=20230630")*0.01</f>
        <v>0.24752389999999999</v>
      </c>
      <c r="AT205" s="17" t="s">
        <v>3697</v>
      </c>
      <c r="AU205" s="17" t="s">
        <v>3171</v>
      </c>
      <c r="AV205" s="17" t="s">
        <v>3171</v>
      </c>
      <c r="AW205" s="195">
        <v>1.0483808525602685</v>
      </c>
      <c r="AX205" s="195">
        <v>1.0483808525602685</v>
      </c>
      <c r="AY205" s="195">
        <v>0.84933923135191869</v>
      </c>
      <c r="AZ205" s="195">
        <v>1.8977200839121871</v>
      </c>
      <c r="BA205" s="195">
        <v>34.685721916009527</v>
      </c>
      <c r="BB205" s="195">
        <v>28.100422016565169</v>
      </c>
      <c r="BC205" s="195">
        <v>62.786143932574696</v>
      </c>
      <c r="BD205" s="195">
        <v>846.36349882550007</v>
      </c>
      <c r="BE205" s="195">
        <v>52752.235489280007</v>
      </c>
      <c r="BF205" s="17">
        <v>1483.1759999999999</v>
      </c>
      <c r="BG205" s="17">
        <v>1640.2940000000001</v>
      </c>
      <c r="BH205" s="17">
        <v>1808.6670000000001</v>
      </c>
      <c r="BI205" s="17">
        <v>1523.146</v>
      </c>
      <c r="BJ205" s="17">
        <v>1682.9069999999999</v>
      </c>
      <c r="BK205" s="17">
        <v>1814.692</v>
      </c>
      <c r="BL205" s="15">
        <v>2.8115889047041466E-2</v>
      </c>
      <c r="BM205" s="15">
        <v>3.1094303109359806E-2</v>
      </c>
      <c r="BN205" s="15">
        <v>3.4286073058790972E-2</v>
      </c>
      <c r="BO205" s="15">
        <v>2.8873582055295544E-2</v>
      </c>
      <c r="BP205" s="15">
        <v>3.1902098259740864E-2</v>
      </c>
      <c r="BQ205" s="15">
        <v>3.4400286228036168E-2</v>
      </c>
      <c r="BR205" s="15">
        <f>IF(IF(BN205&gt;BQ205,BN205,BQ205)=0,IF(BM205&gt;BP205,BM205,BP205),IF(BN205&gt;BQ205,BN205,BQ205))</f>
        <v>3.4400286228036168E-2</v>
      </c>
      <c r="CI205" s="11">
        <f>IF(ISNUMBER(L205),L205,M205)</f>
        <v>0.4551374285463492</v>
      </c>
      <c r="CJ205" s="17">
        <f>IF(AND(M205&lt;0,AA205&gt;0),1,0)</f>
        <v>0</v>
      </c>
      <c r="CK205" s="17">
        <f>IF(AND(CJ205=0,CI205&lt;0.1,CI205&gt;0),1,0)</f>
        <v>0</v>
      </c>
      <c r="CL205" s="17">
        <f>IF(AND(CK205=0,CI205&lt;0.2,CI205&gt;0.1),1,0)</f>
        <v>0</v>
      </c>
      <c r="CM205" s="17">
        <f>IF(AND(CL205=0,CI205&lt;0.3,CI205&gt;0.2),1,0)</f>
        <v>0</v>
      </c>
      <c r="CN205" s="17">
        <f>IF(AND(CM205=0,CI205&lt;0.4,CI205&gt;0.3),1,0)</f>
        <v>0</v>
      </c>
      <c r="CO205" s="17">
        <f>IF(AND(CN205=0,CI205&lt;0.5,CI205&gt;0.4),1,0)</f>
        <v>1</v>
      </c>
      <c r="CP205" s="17">
        <f>IF(AND(CJ205=0,CK205=0,CL205=0,CM205=0,CN205=0,CO205=0),1,0)</f>
        <v>0</v>
      </c>
      <c r="CR205" s="17" t="str">
        <f>_xll.BDP($H205,CR$1)</f>
        <v>Todd M Schneider</v>
      </c>
      <c r="CS205" s="17" t="str">
        <f>_xll.BDP($H205,CS$1)</f>
        <v>No</v>
      </c>
      <c r="CT205" s="196">
        <f>_xll.BDP($H205,CT$1)</f>
        <v>0.18605500459671021</v>
      </c>
      <c r="CU205" s="13">
        <f>_xll.BDP($H205,CU$1)</f>
        <v>2.3333299160003662</v>
      </c>
      <c r="CV205" s="13">
        <f>_xll.BDP($H205,CV$1)</f>
        <v>1.5570523435882815</v>
      </c>
      <c r="CW205" s="13">
        <f>_xll.BDP($H205,CW$1)</f>
        <v>3.216401332839689</v>
      </c>
    </row>
    <row r="206" spans="1:101" s="17" customFormat="1" hidden="1" x14ac:dyDescent="0.3">
      <c r="A206" s="17" t="str">
        <f>B206&amp;C206</f>
        <v>6A</v>
      </c>
      <c r="B206" s="17">
        <v>6</v>
      </c>
      <c r="C206" s="17" t="s">
        <v>2999</v>
      </c>
      <c r="D206" s="17">
        <v>13</v>
      </c>
      <c r="E206" s="17">
        <v>1</v>
      </c>
      <c r="F206" s="19" t="s">
        <v>2149</v>
      </c>
      <c r="G206" s="17" t="s">
        <v>2510</v>
      </c>
      <c r="H206" s="17" t="s">
        <v>1789</v>
      </c>
      <c r="I206" s="17">
        <v>1264</v>
      </c>
      <c r="J206" s="17" t="str">
        <f>I206&amp;H206</f>
        <v>1264BCG LN Equity</v>
      </c>
      <c r="K206" s="10" t="s">
        <v>1790</v>
      </c>
      <c r="L206" s="11" t="e">
        <v>#N/A</v>
      </c>
      <c r="M206" s="11">
        <v>0.64121463565344039</v>
      </c>
      <c r="N206" s="11" t="e">
        <v>#N/A</v>
      </c>
      <c r="O206" s="11">
        <v>7.742588768236626E-2</v>
      </c>
      <c r="P206" s="12">
        <v>7.0257480997522759</v>
      </c>
      <c r="Q206" s="12">
        <v>6.1863357532997947</v>
      </c>
      <c r="R206" s="12">
        <v>7.0345393914509824</v>
      </c>
      <c r="S206" s="13" t="e">
        <v>#N/A</v>
      </c>
      <c r="T206" s="13">
        <v>75.714473640937939</v>
      </c>
      <c r="U206" s="11">
        <v>0.48543899411181851</v>
      </c>
      <c r="V206" s="14">
        <v>0.92568139863177323</v>
      </c>
      <c r="W206" s="11">
        <v>0.79626774925556054</v>
      </c>
      <c r="X206" s="15">
        <v>3.7335169959680309E-2</v>
      </c>
      <c r="Y206" s="14" t="e">
        <v>#N/A</v>
      </c>
      <c r="Z206" s="14" t="e">
        <v>#N/A</v>
      </c>
      <c r="AA206" s="14">
        <v>45314000</v>
      </c>
      <c r="AB206" s="14">
        <v>375275000</v>
      </c>
      <c r="AC206" s="14">
        <v>0</v>
      </c>
      <c r="AD206" s="16">
        <v>42661000</v>
      </c>
      <c r="AE206" s="11">
        <v>0</v>
      </c>
      <c r="AF206" s="16">
        <v>1024.2051156</v>
      </c>
      <c r="AG206" s="16">
        <v>1231.9373382156414</v>
      </c>
      <c r="AH206" s="195">
        <v>26.755073041929446</v>
      </c>
      <c r="AI206" s="195">
        <v>42.398724470527306</v>
      </c>
      <c r="AJ206" s="195">
        <v>3.5565913155997864</v>
      </c>
      <c r="AK206" s="195">
        <v>51.361086988561276</v>
      </c>
      <c r="AL206" s="195">
        <v>3.5909893783029241</v>
      </c>
      <c r="AM206" s="17" t="s">
        <v>543</v>
      </c>
      <c r="AN206" s="17" t="s">
        <v>570</v>
      </c>
      <c r="AO206" s="17" t="s">
        <v>900</v>
      </c>
      <c r="AP206" s="17" t="s">
        <v>1552</v>
      </c>
      <c r="AQ206" s="11" t="e">
        <f>_xll.BDP($H206,$AQ$1, "CUST_TRR_START_DT=20030101","CUST_TRR_END_DT=20230630")*0.01</f>
        <v>#VALUE!</v>
      </c>
      <c r="AR206" s="11" t="e">
        <f>_xll.BDP($H206,$AQ$1, "CUST_TRR_START_DT=20130101","CUST_TRR_END_DT=20230630")*0.01</f>
        <v>#VALUE!</v>
      </c>
      <c r="AS206" s="11" t="e">
        <f>_xll.BDP($H206,$AQ$1, "CUST_TRR_START_DT=20180101","CUST_TRR_END_DT=20230630")*0.01</f>
        <v>#VALUE!</v>
      </c>
      <c r="AT206" s="17" t="s">
        <v>3203</v>
      </c>
      <c r="AU206" s="17" t="s">
        <v>3203</v>
      </c>
      <c r="AV206" s="17" t="s">
        <v>3203</v>
      </c>
      <c r="AW206" s="195">
        <v>1.4093346065945096</v>
      </c>
      <c r="AX206" s="195">
        <v>1.4093346065945096</v>
      </c>
      <c r="AY206" s="195">
        <v>0</v>
      </c>
      <c r="AZ206" s="195">
        <v>1.4093346065945096</v>
      </c>
      <c r="BA206" s="195">
        <v>47.029937540383372</v>
      </c>
      <c r="BB206" s="195">
        <v>0</v>
      </c>
      <c r="BC206" s="195">
        <v>47.029937540383372</v>
      </c>
      <c r="BD206" s="195">
        <v>10.917999999999999</v>
      </c>
      <c r="BE206" s="195">
        <v>1024.2051156</v>
      </c>
      <c r="BF206" s="17">
        <v>41.2</v>
      </c>
      <c r="BG206" s="17">
        <v>48.300000000000004</v>
      </c>
      <c r="BH206" s="17">
        <v>55.6</v>
      </c>
      <c r="BI206" s="17">
        <v>43.9</v>
      </c>
      <c r="BJ206" s="17">
        <v>51.5</v>
      </c>
      <c r="BK206" s="17">
        <v>59.2</v>
      </c>
      <c r="BL206" s="15">
        <v>4.0226317338655559E-2</v>
      </c>
      <c r="BM206" s="15">
        <v>4.715852251109378E-2</v>
      </c>
      <c r="BN206" s="15">
        <v>5.4286001068671097E-2</v>
      </c>
      <c r="BO206" s="15">
        <v>4.2862508038033473E-2</v>
      </c>
      <c r="BP206" s="15">
        <v>5.0282896673319449E-2</v>
      </c>
      <c r="BQ206" s="15">
        <v>5.7800922001174981E-2</v>
      </c>
      <c r="BR206" s="15">
        <f>IF(IF(BN206&gt;BQ206,BN206,BQ206)=0,IF(BM206&gt;BP206,BM206,BP206),IF(BN206&gt;BQ206,BN206,BQ206))</f>
        <v>5.7800922001174981E-2</v>
      </c>
      <c r="CI206" s="11">
        <f>IF(ISNUMBER(L206),L206,M206)</f>
        <v>0.64121463565344039</v>
      </c>
      <c r="CJ206" s="17">
        <f>IF(AND(M206&lt;0,AA206&gt;0),1,0)</f>
        <v>0</v>
      </c>
      <c r="CK206" s="17">
        <f>IF(AND(CJ206=0,CI206&lt;0.1,CI206&gt;0),1,0)</f>
        <v>0</v>
      </c>
      <c r="CL206" s="17">
        <f>IF(AND(CK206=0,CI206&lt;0.2,CI206&gt;0.1),1,0)</f>
        <v>0</v>
      </c>
      <c r="CM206" s="17">
        <f>IF(AND(CL206=0,CI206&lt;0.3,CI206&gt;0.2),1,0)</f>
        <v>0</v>
      </c>
      <c r="CN206" s="17">
        <f>IF(AND(CM206=0,CI206&lt;0.4,CI206&gt;0.3),1,0)</f>
        <v>0</v>
      </c>
      <c r="CO206" s="17">
        <f>IF(AND(CN206=0,CI206&lt;0.5,CI206&gt;0.4),1,0)</f>
        <v>0</v>
      </c>
      <c r="CP206" s="17">
        <f>IF(AND(CJ206=0,CK206=0,CL206=0,CM206=0,CN206=0,CO206=0),1,0)</f>
        <v>1</v>
      </c>
      <c r="CR206" s="17" t="str">
        <f>_xll.BDP($H206,CR$1)</f>
        <v>#N/A Field Not Applicable</v>
      </c>
      <c r="CS206" s="17" t="str">
        <f>_xll.BDP($H206,CS$1)</f>
        <v>#N/A N/A</v>
      </c>
      <c r="CT206" s="196" t="str">
        <f>_xll.BDP($H206,CT$1)</f>
        <v>#N/A N/A</v>
      </c>
      <c r="CU206" s="13" t="str">
        <f>_xll.BDP($H206,CU$1)</f>
        <v>#N/A N/A</v>
      </c>
      <c r="CV206" s="13">
        <f>_xll.BDP($H206,CV$1)</f>
        <v>2.9266509844374862</v>
      </c>
      <c r="CW206" s="13">
        <f>_xll.BDP($H206,CW$1)</f>
        <v>-7.5042518717753266</v>
      </c>
    </row>
    <row r="207" spans="1:101" s="17" customFormat="1" hidden="1" x14ac:dyDescent="0.3">
      <c r="A207" s="17" t="str">
        <f>B207&amp;C207</f>
        <v>6A</v>
      </c>
      <c r="B207" s="17">
        <v>6</v>
      </c>
      <c r="C207" s="17" t="s">
        <v>2999</v>
      </c>
      <c r="D207" s="17">
        <v>19</v>
      </c>
      <c r="E207" s="17">
        <v>7</v>
      </c>
      <c r="F207" s="19">
        <v>0.13</v>
      </c>
      <c r="G207" s="17" t="s">
        <v>2651</v>
      </c>
      <c r="H207" s="17" t="s">
        <v>1910</v>
      </c>
      <c r="I207" s="17">
        <v>1223</v>
      </c>
      <c r="J207" s="17" t="str">
        <f>I207&amp;H207</f>
        <v>1223DB1 GR Equity</v>
      </c>
      <c r="K207" s="10" t="s">
        <v>4800</v>
      </c>
      <c r="L207" s="11">
        <v>0.38018640737623877</v>
      </c>
      <c r="M207" s="11">
        <v>0.32529094961000371</v>
      </c>
      <c r="N207" s="11">
        <v>0.1968360882946017</v>
      </c>
      <c r="O207" s="11">
        <v>0.16984638756232173</v>
      </c>
      <c r="P207" s="12">
        <v>17.691246248572387</v>
      </c>
      <c r="Q207" s="12">
        <v>13.026352694171264</v>
      </c>
      <c r="R207" s="12">
        <v>20.295634407808098</v>
      </c>
      <c r="S207" s="13">
        <v>60.271832780447291</v>
      </c>
      <c r="T207" s="13">
        <v>58.110664459683143</v>
      </c>
      <c r="U207" s="11">
        <v>1.0968030411017231E-2</v>
      </c>
      <c r="V207" s="14">
        <v>1.091318054620807</v>
      </c>
      <c r="W207" s="11">
        <v>3.1028433402875873E-2</v>
      </c>
      <c r="X207" s="15" t="e">
        <v>#N/A</v>
      </c>
      <c r="Y207" s="14">
        <v>12.922361767714557</v>
      </c>
      <c r="Z207" s="14">
        <v>13.755781382715071</v>
      </c>
      <c r="AA207" s="14">
        <v>6461600000</v>
      </c>
      <c r="AB207" s="14">
        <v>12375300000</v>
      </c>
      <c r="AC207" s="14" t="e">
        <v>#N/A</v>
      </c>
      <c r="AD207" s="16">
        <v>2256800000</v>
      </c>
      <c r="AE207" s="11">
        <v>0</v>
      </c>
      <c r="AF207" s="16">
        <v>31359.500000000004</v>
      </c>
      <c r="AG207" s="16">
        <v>34986.400000000001</v>
      </c>
      <c r="AH207" s="195">
        <v>12.514361340630256</v>
      </c>
      <c r="AI207" s="195">
        <v>14.410742235769009</v>
      </c>
      <c r="AJ207" s="195" t="s">
        <v>3021</v>
      </c>
      <c r="AK207" s="195">
        <v>18.382541636846721</v>
      </c>
      <c r="AL207" s="195">
        <v>3.6308697524007476</v>
      </c>
      <c r="AM207" s="17" t="s">
        <v>502</v>
      </c>
      <c r="AN207" s="17" t="s">
        <v>528</v>
      </c>
      <c r="AO207" s="17" t="s">
        <v>529</v>
      </c>
      <c r="AP207" s="17" t="s">
        <v>2139</v>
      </c>
      <c r="AQ207" s="11">
        <f>_xll.BDP($H207,$AQ$1, "CUST_TRR_START_DT=20030101","CUST_TRR_END_DT=20230630")*0.01</f>
        <v>0.14421039999999999</v>
      </c>
      <c r="AR207" s="11">
        <f>_xll.BDP($H207,$AQ$1, "CUST_TRR_START_DT=20130101","CUST_TRR_END_DT=20230630")*0.01</f>
        <v>0.16341940000000002</v>
      </c>
      <c r="AS207" s="11">
        <f>_xll.BDP($H207,$AQ$1, "CUST_TRR_START_DT=20180101","CUST_TRR_END_DT=20230630")*0.01</f>
        <v>0.13235040000000001</v>
      </c>
      <c r="AT207" s="17" t="s">
        <v>3175</v>
      </c>
      <c r="AU207" s="17" t="s">
        <v>3175</v>
      </c>
      <c r="AV207" s="17" t="s">
        <v>3175</v>
      </c>
      <c r="AW207" s="195">
        <v>2.1818181240197387</v>
      </c>
      <c r="AX207" s="195">
        <v>2.1818181240197387</v>
      </c>
      <c r="AY207" s="195">
        <v>-3.9251999738352708E-2</v>
      </c>
      <c r="AZ207" s="195">
        <v>2.142566124281386</v>
      </c>
      <c r="BA207" s="195">
        <v>45.496516332271788</v>
      </c>
      <c r="BB207" s="195">
        <v>-0.81850509330269716</v>
      </c>
      <c r="BC207" s="195">
        <v>44.678011238969091</v>
      </c>
      <c r="BD207" s="195">
        <v>649.560202</v>
      </c>
      <c r="BE207" s="195">
        <v>31359.500000000004</v>
      </c>
      <c r="BF207" s="17">
        <v>1794.6320000000001</v>
      </c>
      <c r="BG207" s="17">
        <v>1869.444</v>
      </c>
      <c r="BH207" s="17">
        <v>1928.588</v>
      </c>
      <c r="BI207" s="17">
        <v>1956.08</v>
      </c>
      <c r="BJ207" s="17">
        <v>1770.8720000000001</v>
      </c>
      <c r="BK207" s="17">
        <v>1708.566</v>
      </c>
      <c r="BL207" s="15">
        <v>5.7227698145697468E-2</v>
      </c>
      <c r="BM207" s="15">
        <v>5.9613322916500573E-2</v>
      </c>
      <c r="BN207" s="15">
        <v>6.1499322374400096E-2</v>
      </c>
      <c r="BO207" s="15">
        <v>6.2375994515218663E-2</v>
      </c>
      <c r="BP207" s="15">
        <v>5.6470033004352743E-2</v>
      </c>
      <c r="BQ207" s="15">
        <v>5.4483202857188405E-2</v>
      </c>
      <c r="BR207" s="15">
        <f>IF(IF(BN207&gt;BQ207,BN207,BQ207)=0,IF(BM207&gt;BP207,BM207,BP207),IF(BN207&gt;BQ207,BN207,BQ207))</f>
        <v>6.1499322374400096E-2</v>
      </c>
      <c r="CI207" s="11">
        <f>IF(ISNUMBER(L207),L207,M207)</f>
        <v>0.38018640737623877</v>
      </c>
      <c r="CJ207" s="17">
        <f>IF(AND(M207&lt;0,AA207&gt;0),1,0)</f>
        <v>0</v>
      </c>
      <c r="CK207" s="17">
        <f>IF(AND(CJ207=0,CI207&lt;0.1,CI207&gt;0),1,0)</f>
        <v>0</v>
      </c>
      <c r="CL207" s="17">
        <f>IF(AND(CK207=0,CI207&lt;0.2,CI207&gt;0.1),1,0)</f>
        <v>0</v>
      </c>
      <c r="CM207" s="17">
        <f>IF(AND(CL207=0,CI207&lt;0.3,CI207&gt;0.2),1,0)</f>
        <v>0</v>
      </c>
      <c r="CN207" s="17">
        <f>IF(AND(CM207=0,CI207&lt;0.4,CI207&gt;0.3),1,0)</f>
        <v>1</v>
      </c>
      <c r="CO207" s="17">
        <f>IF(AND(CN207=0,CI207&lt;0.5,CI207&gt;0.4),1,0)</f>
        <v>0</v>
      </c>
      <c r="CP207" s="17">
        <f>IF(AND(CJ207=0,CK207=0,CL207=0,CM207=0,CN207=0,CO207=0),1,0)</f>
        <v>0</v>
      </c>
      <c r="CR207" s="17" t="str">
        <f>_xll.BDP($H207,CR$1)</f>
        <v>Theodor Weimer</v>
      </c>
      <c r="CS207" s="17" t="str">
        <f>_xll.BDP($H207,CS$1)</f>
        <v>No</v>
      </c>
      <c r="CT207" s="196">
        <f>_xll.BDP($H207,CT$1)</f>
        <v>0</v>
      </c>
      <c r="CU207" s="13">
        <f>_xll.BDP($H207,CU$1)</f>
        <v>5.75</v>
      </c>
      <c r="CV207" s="13">
        <f>_xll.BDP($H207,CV$1)</f>
        <v>0</v>
      </c>
      <c r="CW207" s="13">
        <f>_xll.BDP($H207,CW$1)</f>
        <v>0</v>
      </c>
    </row>
    <row r="208" spans="1:101" s="17" customFormat="1" hidden="1" x14ac:dyDescent="0.3">
      <c r="A208" s="17" t="str">
        <f>B208&amp;C208</f>
        <v>6A</v>
      </c>
      <c r="B208" s="17">
        <v>6</v>
      </c>
      <c r="C208" s="17" t="s">
        <v>2999</v>
      </c>
      <c r="D208" s="17">
        <v>23</v>
      </c>
      <c r="E208" s="17">
        <v>7</v>
      </c>
      <c r="F208" s="19">
        <v>0.3</v>
      </c>
      <c r="G208" s="17" t="s">
        <v>2427</v>
      </c>
      <c r="H208" s="17" t="s">
        <v>2428</v>
      </c>
      <c r="I208" s="17">
        <v>1245</v>
      </c>
      <c r="J208" s="17" t="str">
        <f>I208&amp;H208</f>
        <v>1245FNOX SS Equity</v>
      </c>
      <c r="K208" s="10" t="s">
        <v>4801</v>
      </c>
      <c r="L208" s="11">
        <v>1.2805250622422513</v>
      </c>
      <c r="M208" s="11">
        <v>0.78257967628900382</v>
      </c>
      <c r="N208" s="11">
        <v>1.1297563516137823</v>
      </c>
      <c r="O208" s="11">
        <v>0.38795599305153444</v>
      </c>
      <c r="P208" s="12">
        <v>33.674980745304815</v>
      </c>
      <c r="Q208" s="12">
        <v>26.032095247515812</v>
      </c>
      <c r="R208" s="12">
        <v>34.942254082039028</v>
      </c>
      <c r="S208" s="13">
        <v>43.180153940546525</v>
      </c>
      <c r="T208" s="13">
        <v>46.52347730657678</v>
      </c>
      <c r="U208" s="11">
        <v>-0.13123644251626898</v>
      </c>
      <c r="V208" s="14">
        <v>-0.33780011166945839</v>
      </c>
      <c r="W208" s="11">
        <v>0.58557457212713937</v>
      </c>
      <c r="X208" s="15" t="e">
        <v>#N/A</v>
      </c>
      <c r="Y208" s="14">
        <v>35.726361811852392</v>
      </c>
      <c r="Z208" s="14">
        <v>49.20982573017276</v>
      </c>
      <c r="AA208" s="14">
        <v>599300000</v>
      </c>
      <c r="AB208" s="14">
        <v>1208900000</v>
      </c>
      <c r="AC208" s="14" t="e">
        <v>#N/A</v>
      </c>
      <c r="AD208" s="16">
        <v>580600000</v>
      </c>
      <c r="AE208" s="11">
        <v>0</v>
      </c>
      <c r="AF208" s="16">
        <v>35511.531328000005</v>
      </c>
      <c r="AG208" s="16">
        <v>35269.531328000005</v>
      </c>
      <c r="AH208" s="195">
        <v>49.14929114827202</v>
      </c>
      <c r="AI208" s="195">
        <v>61.919823258426987</v>
      </c>
      <c r="AJ208" s="195">
        <v>1.6240369727849919</v>
      </c>
      <c r="AK208" s="195">
        <v>82.028171378122252</v>
      </c>
      <c r="AL208" s="195">
        <v>24.712270251521385</v>
      </c>
      <c r="AM208" s="17" t="s">
        <v>506</v>
      </c>
      <c r="AN208" s="17" t="s">
        <v>507</v>
      </c>
      <c r="AO208" s="17" t="s">
        <v>618</v>
      </c>
      <c r="AP208" s="17" t="s">
        <v>4617</v>
      </c>
      <c r="AQ208" s="11" t="e">
        <f>_xll.BDP($H208,$AQ$1, "CUST_TRR_START_DT=20030101","CUST_TRR_END_DT=20230630")*0.01</f>
        <v>#VALUE!</v>
      </c>
      <c r="AR208" s="11">
        <f>_xll.BDP($H208,$AQ$1, "CUST_TRR_START_DT=20130101","CUST_TRR_END_DT=20230630")*0.01</f>
        <v>0.60211519999999996</v>
      </c>
      <c r="AS208" s="11">
        <f>_xll.BDP($H208,$AQ$1, "CUST_TRR_START_DT=20180101","CUST_TRR_END_DT=20230630")*0.01</f>
        <v>0.63741010000000009</v>
      </c>
      <c r="AT208" s="17" t="s">
        <v>3746</v>
      </c>
      <c r="AU208" s="17" t="s">
        <v>3021</v>
      </c>
      <c r="AV208" s="17" t="s">
        <v>3746</v>
      </c>
      <c r="AW208" s="195">
        <v>0.20597321887708717</v>
      </c>
      <c r="AX208" s="195">
        <v>0.20597321887708717</v>
      </c>
      <c r="AY208" s="195">
        <v>-2.5324576091445093E-3</v>
      </c>
      <c r="AZ208" s="195">
        <v>0.20344076126794267</v>
      </c>
      <c r="BA208" s="195">
        <v>20.877827063140025</v>
      </c>
      <c r="BB208" s="195">
        <v>-0.25669459503860637</v>
      </c>
      <c r="BC208" s="195">
        <v>20.621132468101418</v>
      </c>
      <c r="BD208" s="195">
        <v>72.3</v>
      </c>
      <c r="BE208" s="195">
        <v>35269.531328000005</v>
      </c>
      <c r="BF208" s="17">
        <v>526.85699999999997</v>
      </c>
      <c r="BG208" s="17">
        <v>778.57100000000003</v>
      </c>
      <c r="BH208" s="17">
        <v>1043.857</v>
      </c>
      <c r="BI208" s="17">
        <v>484.88300000000004</v>
      </c>
      <c r="BJ208" s="17">
        <v>721.94600000000003</v>
      </c>
      <c r="BK208" s="17">
        <v>969.37800000000004</v>
      </c>
      <c r="BL208" s="15">
        <v>1.4938021010268863E-2</v>
      </c>
      <c r="BM208" s="15">
        <v>2.2074889307698371E-2</v>
      </c>
      <c r="BN208" s="15">
        <v>2.9596565667185264E-2</v>
      </c>
      <c r="BO208" s="15">
        <v>1.3747928643867688E-2</v>
      </c>
      <c r="BP208" s="15">
        <v>2.0469395901126047E-2</v>
      </c>
      <c r="BQ208" s="15">
        <v>2.7484856290971579E-2</v>
      </c>
      <c r="BR208" s="15">
        <f>IF(IF(BN208&gt;BQ208,BN208,BQ208)=0,IF(BM208&gt;BP208,BM208,BP208),IF(BN208&gt;BQ208,BN208,BQ208))</f>
        <v>2.9596565667185264E-2</v>
      </c>
      <c r="CI208" s="11">
        <f>IF(ISNUMBER(L208),L208,M208)</f>
        <v>1.2805250622422513</v>
      </c>
      <c r="CJ208" s="17">
        <f>IF(AND(M208&lt;0,AA208&gt;0),1,0)</f>
        <v>0</v>
      </c>
      <c r="CK208" s="17">
        <f>IF(AND(CJ208=0,CI208&lt;0.1,CI208&gt;0),1,0)</f>
        <v>0</v>
      </c>
      <c r="CL208" s="17">
        <f>IF(AND(CK208=0,CI208&lt;0.2,CI208&gt;0.1),1,0)</f>
        <v>0</v>
      </c>
      <c r="CM208" s="17">
        <f>IF(AND(CL208=0,CI208&lt;0.3,CI208&gt;0.2),1,0)</f>
        <v>0</v>
      </c>
      <c r="CN208" s="17">
        <f>IF(AND(CM208=0,CI208&lt;0.4,CI208&gt;0.3),1,0)</f>
        <v>0</v>
      </c>
      <c r="CO208" s="17">
        <f>IF(AND(CN208=0,CI208&lt;0.5,CI208&gt;0.4),1,0)</f>
        <v>0</v>
      </c>
      <c r="CP208" s="17">
        <f>IF(AND(CJ208=0,CK208=0,CL208=0,CM208=0,CN208=0,CO208=0),1,0)</f>
        <v>1</v>
      </c>
      <c r="CR208" s="17" t="str">
        <f>_xll.BDP($H208,CR$1)</f>
        <v>Per Tord Tommy Eklund</v>
      </c>
      <c r="CS208" s="17" t="str">
        <f>_xll.BDP($H208,CS$1)</f>
        <v>No</v>
      </c>
      <c r="CT208" s="196">
        <f>_xll.BDP($H208,CT$1)</f>
        <v>5.7401001453399658E-2</v>
      </c>
      <c r="CU208" s="13">
        <f>_xll.BDP($H208,CU$1)</f>
        <v>3.75</v>
      </c>
      <c r="CV208" s="13">
        <f>_xll.BDP($H208,CV$1)</f>
        <v>0</v>
      </c>
      <c r="CW208" s="13">
        <f>_xll.BDP($H208,CW$1)</f>
        <v>0</v>
      </c>
    </row>
    <row r="209" spans="1:101" s="17" customFormat="1" hidden="1" x14ac:dyDescent="0.3">
      <c r="A209" s="17" t="str">
        <f>B209&amp;C209</f>
        <v>6C</v>
      </c>
      <c r="B209" s="17">
        <v>6</v>
      </c>
      <c r="C209" s="17" t="s">
        <v>2998</v>
      </c>
      <c r="D209" s="17">
        <v>4</v>
      </c>
      <c r="E209" s="17">
        <v>4</v>
      </c>
      <c r="F209" s="19">
        <v>0.15</v>
      </c>
      <c r="G209" s="17" t="s">
        <v>2326</v>
      </c>
      <c r="H209" s="17" t="s">
        <v>77</v>
      </c>
      <c r="I209" s="17">
        <v>1247</v>
      </c>
      <c r="J209" s="17" t="str">
        <f>I209&amp;H209</f>
        <v>1247VGR US Equity</v>
      </c>
      <c r="K209" s="10" t="s">
        <v>694</v>
      </c>
      <c r="L209" s="11">
        <v>0.93443697065272846</v>
      </c>
      <c r="M209" s="11">
        <v>1.2373730514987906</v>
      </c>
      <c r="N209" s="11">
        <v>0.88083056129465442</v>
      </c>
      <c r="O209" s="11">
        <v>1.2373730514987906</v>
      </c>
      <c r="P209" s="12">
        <v>45.643680553022683</v>
      </c>
      <c r="Q209" s="12">
        <v>32.863480342099102</v>
      </c>
      <c r="R209" s="12" t="e">
        <v>#N/A</v>
      </c>
      <c r="S209" s="13">
        <v>23.879929297919332</v>
      </c>
      <c r="T209" s="13">
        <v>24.201722543023667</v>
      </c>
      <c r="U209" s="11">
        <v>1.0485926077913481</v>
      </c>
      <c r="V209" s="14">
        <v>3.3222737043521993</v>
      </c>
      <c r="W209" s="11">
        <v>-0.77149366593658875</v>
      </c>
      <c r="X209" s="15">
        <v>7.1535488965176447E-2</v>
      </c>
      <c r="Y209" s="14">
        <v>4.8819108225368382</v>
      </c>
      <c r="Z209" s="14">
        <v>14.736709040480033</v>
      </c>
      <c r="AA209" s="14">
        <v>272453000</v>
      </c>
      <c r="AB209" s="14">
        <v>272453000</v>
      </c>
      <c r="AC209" s="14">
        <v>7881000</v>
      </c>
      <c r="AD209" s="16">
        <v>189627000</v>
      </c>
      <c r="AE209" s="11">
        <v>4.1560537265262855E-2</v>
      </c>
      <c r="AF209" s="16">
        <v>1687.1952764</v>
      </c>
      <c r="AG209" s="16">
        <v>2770.6252764000001</v>
      </c>
      <c r="AH209" s="195">
        <v>8.0402131086837922</v>
      </c>
      <c r="AI209" s="195">
        <v>8.2068770442952861</v>
      </c>
      <c r="AJ209" s="195">
        <v>10.656690560638221</v>
      </c>
      <c r="AK209" s="195">
        <v>9.7825592828752939</v>
      </c>
      <c r="AL209" s="195" t="s">
        <v>3021</v>
      </c>
      <c r="AM209" s="17" t="s">
        <v>493</v>
      </c>
      <c r="AN209" s="17" t="s">
        <v>661</v>
      </c>
      <c r="AO209" s="17" t="s">
        <v>662</v>
      </c>
      <c r="AP209" s="17" t="s">
        <v>574</v>
      </c>
      <c r="AQ209" s="11">
        <f>_xll.BDP($H209,$AQ$1, "CUST_TRR_START_DT=20030101","CUST_TRR_END_DT=20230630")*0.01</f>
        <v>0.16085070000000001</v>
      </c>
      <c r="AR209" s="11">
        <f>_xll.BDP($H209,$AQ$1, "CUST_TRR_START_DT=20130101","CUST_TRR_END_DT=20230630")*0.01</f>
        <v>0.1411462</v>
      </c>
      <c r="AS209" s="11">
        <f>_xll.BDP($H209,$AQ$1, "CUST_TRR_START_DT=20180101","CUST_TRR_END_DT=20230630")*0.01</f>
        <v>6.5016309999999994E-2</v>
      </c>
      <c r="AT209" s="17" t="s">
        <v>3697</v>
      </c>
      <c r="AU209" s="17" t="s">
        <v>3192</v>
      </c>
      <c r="AV209" s="17" t="s">
        <v>3192</v>
      </c>
      <c r="AW209" s="195">
        <v>7.3937154521342778</v>
      </c>
      <c r="AX209" s="195">
        <v>7.3937154521342778</v>
      </c>
      <c r="AY209" s="195">
        <v>0.32186255619862264</v>
      </c>
      <c r="AZ209" s="195">
        <v>7.7155780083329004</v>
      </c>
      <c r="BA209" s="195">
        <v>78.426974638475116</v>
      </c>
      <c r="BB209" s="195">
        <v>3.4140760075879797</v>
      </c>
      <c r="BC209" s="195">
        <v>81.841050646063096</v>
      </c>
      <c r="BD209" s="195">
        <v>127.5219987</v>
      </c>
      <c r="BE209" s="195">
        <v>1687.1952764</v>
      </c>
      <c r="BF209" s="17">
        <v>181</v>
      </c>
      <c r="BG209" s="17">
        <v>208</v>
      </c>
      <c r="BH209" s="17">
        <v>253</v>
      </c>
      <c r="BI209" s="17" t="s">
        <v>3021</v>
      </c>
      <c r="BJ209" s="17" t="s">
        <v>3021</v>
      </c>
      <c r="BK209" s="17" t="s">
        <v>3021</v>
      </c>
      <c r="BL209" s="15">
        <v>0.1072786313071022</v>
      </c>
      <c r="BM209" s="15">
        <v>0.12328152106009535</v>
      </c>
      <c r="BN209" s="15">
        <v>0.1499530039817506</v>
      </c>
      <c r="BO209" s="15">
        <v>0</v>
      </c>
      <c r="BP209" s="15">
        <v>0</v>
      </c>
      <c r="BQ209" s="15">
        <v>0</v>
      </c>
      <c r="BR209" s="15">
        <f>IF(IF(BN209&gt;BQ209,BN209,BQ209)=0,IF(BM209&gt;BP209,BM209,BP209),IF(BN209&gt;BQ209,BN209,BQ209))</f>
        <v>0.1499530039817506</v>
      </c>
      <c r="CI209" s="11">
        <f>IF(ISNUMBER(L209),L209,M209)</f>
        <v>0.93443697065272846</v>
      </c>
      <c r="CJ209" s="17">
        <f>IF(AND(M209&lt;0,AA209&gt;0),1,0)</f>
        <v>0</v>
      </c>
      <c r="CK209" s="17">
        <f>IF(AND(CJ209=0,CI209&lt;0.1,CI209&gt;0),1,0)</f>
        <v>0</v>
      </c>
      <c r="CL209" s="17">
        <f>IF(AND(CK209=0,CI209&lt;0.2,CI209&gt;0.1),1,0)</f>
        <v>0</v>
      </c>
      <c r="CM209" s="17">
        <f>IF(AND(CL209=0,CI209&lt;0.3,CI209&gt;0.2),1,0)</f>
        <v>0</v>
      </c>
      <c r="CN209" s="17">
        <f>IF(AND(CM209=0,CI209&lt;0.4,CI209&gt;0.3),1,0)</f>
        <v>0</v>
      </c>
      <c r="CO209" s="17">
        <f>IF(AND(CN209=0,CI209&lt;0.5,CI209&gt;0.4),1,0)</f>
        <v>0</v>
      </c>
      <c r="CP209" s="17">
        <f>IF(AND(CJ209=0,CK209=0,CL209=0,CM209=0,CN209=0,CO209=0),1,0)</f>
        <v>1</v>
      </c>
      <c r="CR209" s="17" t="str">
        <f>_xll.BDP($H209,CR$1)</f>
        <v>Howard M Lorber</v>
      </c>
      <c r="CS209" s="17" t="str">
        <f>_xll.BDP($H209,CS$1)</f>
        <v>No</v>
      </c>
      <c r="CT209" s="196">
        <f>_xll.BDP($H209,CT$1)</f>
        <v>3.2508900165557861</v>
      </c>
      <c r="CU209" s="13">
        <f>_xll.BDP($H209,CU$1)</f>
        <v>17.75</v>
      </c>
      <c r="CV209" s="13">
        <f>_xll.BDP($H209,CV$1)</f>
        <v>4.6979900643224974</v>
      </c>
      <c r="CW209" s="13">
        <f>_xll.BDP($H209,CW$1)</f>
        <v>-2.4440143873250357</v>
      </c>
    </row>
    <row r="210" spans="1:101" s="17" customFormat="1" hidden="1" x14ac:dyDescent="0.3">
      <c r="A210" s="17" t="str">
        <f>B210&amp;C210</f>
        <v>6A</v>
      </c>
      <c r="B210" s="17">
        <v>6</v>
      </c>
      <c r="C210" s="17" t="s">
        <v>2999</v>
      </c>
      <c r="D210" s="17">
        <v>8</v>
      </c>
      <c r="E210" s="17">
        <v>7</v>
      </c>
      <c r="F210" s="19">
        <v>0.13</v>
      </c>
      <c r="H210" s="17" t="s">
        <v>334</v>
      </c>
      <c r="I210" s="17">
        <v>1253</v>
      </c>
      <c r="J210" s="17" t="str">
        <f>I210&amp;H210</f>
        <v>1253AJG US Equity</v>
      </c>
      <c r="K210" s="10" t="s">
        <v>1019</v>
      </c>
      <c r="L210" s="11">
        <v>0.26413161376523775</v>
      </c>
      <c r="M210" s="11">
        <v>0.33773890739388324</v>
      </c>
      <c r="N210" s="11">
        <v>0.10359061657516641</v>
      </c>
      <c r="O210" s="11">
        <v>0.12554043764690304</v>
      </c>
      <c r="P210" s="12">
        <v>9.7087028299759126</v>
      </c>
      <c r="Q210" s="12">
        <v>8.0715092472460537</v>
      </c>
      <c r="R210" s="12">
        <v>11.583803711649415</v>
      </c>
      <c r="S210" s="13">
        <v>23.902502171792889</v>
      </c>
      <c r="T210" s="13">
        <v>30.856446776611687</v>
      </c>
      <c r="U210" s="11">
        <v>0.14532228087978744</v>
      </c>
      <c r="V210" s="14">
        <v>2.8336520076481833</v>
      </c>
      <c r="W210" s="11">
        <v>0.19203461037575509</v>
      </c>
      <c r="X210" s="15">
        <v>3.7420306079263881E-2</v>
      </c>
      <c r="Y210" s="14">
        <v>6.9759631331220167</v>
      </c>
      <c r="Z210" s="14">
        <v>10.602644029802132</v>
      </c>
      <c r="AA210" s="14">
        <v>5614100000</v>
      </c>
      <c r="AB210" s="14">
        <v>15103500000</v>
      </c>
      <c r="AC210" s="14">
        <v>26800000</v>
      </c>
      <c r="AD210" s="16">
        <v>1798000000</v>
      </c>
      <c r="AE210" s="11">
        <v>1.4905450500556174E-2</v>
      </c>
      <c r="AF210" s="16">
        <v>49596.550840000004</v>
      </c>
      <c r="AG210" s="16">
        <v>56013.450839999998</v>
      </c>
      <c r="AH210" s="195">
        <v>20.94587197666592</v>
      </c>
      <c r="AI210" s="195">
        <v>27.462958835065695</v>
      </c>
      <c r="AJ210" s="195">
        <v>3.3286658257954307</v>
      </c>
      <c r="AK210" s="195">
        <v>35.250671176464493</v>
      </c>
      <c r="AL210" s="195">
        <v>4.7707388505313961</v>
      </c>
      <c r="AM210" s="17" t="s">
        <v>502</v>
      </c>
      <c r="AN210" s="17" t="s">
        <v>503</v>
      </c>
      <c r="AO210" s="17" t="s">
        <v>657</v>
      </c>
      <c r="AP210" s="17" t="s">
        <v>574</v>
      </c>
      <c r="AQ210" s="11">
        <f>_xll.BDP($H210,$AQ$1, "CUST_TRR_START_DT=20030101","CUST_TRR_END_DT=20230630")*0.01</f>
        <v>0.13978759999999998</v>
      </c>
      <c r="AR210" s="11">
        <f>_xll.BDP($H210,$AQ$1, "CUST_TRR_START_DT=20130101","CUST_TRR_END_DT=20230630")*0.01</f>
        <v>0.2205107</v>
      </c>
      <c r="AS210" s="11">
        <f>_xll.BDP($H210,$AQ$1, "CUST_TRR_START_DT=20180101","CUST_TRR_END_DT=20230630")*0.01</f>
        <v>0.27490600000000004</v>
      </c>
      <c r="AT210" s="17" t="s">
        <v>3697</v>
      </c>
      <c r="AU210" s="17" t="s">
        <v>3197</v>
      </c>
      <c r="AV210" s="17" t="s">
        <v>3197</v>
      </c>
      <c r="AW210" s="195">
        <v>0.95593988341171277</v>
      </c>
      <c r="AX210" s="195">
        <v>0.95593988341171277</v>
      </c>
      <c r="AY210" s="195">
        <v>-0.14133811039137897</v>
      </c>
      <c r="AZ210" s="195">
        <v>0.81460177302033376</v>
      </c>
      <c r="BA210" s="195">
        <v>32.651799984778137</v>
      </c>
      <c r="BB210" s="195">
        <v>-4.8276505571200161</v>
      </c>
      <c r="BC210" s="195">
        <v>27.824149427658121</v>
      </c>
      <c r="BD210" s="195">
        <v>365.58149933000004</v>
      </c>
      <c r="BE210" s="195">
        <v>49596.550840000004</v>
      </c>
      <c r="BF210" s="17">
        <v>1914.2139999999999</v>
      </c>
      <c r="BG210" s="17">
        <v>2176.8240000000001</v>
      </c>
      <c r="BH210" s="17">
        <v>2544.636</v>
      </c>
      <c r="BI210" s="17">
        <v>1809.356</v>
      </c>
      <c r="BJ210" s="17">
        <v>2467.7110000000002</v>
      </c>
      <c r="BK210" s="17">
        <v>2490.741</v>
      </c>
      <c r="BL210" s="15">
        <v>3.8595708120415732E-2</v>
      </c>
      <c r="BM210" s="15">
        <v>4.3890632778527304E-2</v>
      </c>
      <c r="BN210" s="15">
        <v>5.1306713005286879E-2</v>
      </c>
      <c r="BO210" s="15">
        <v>3.6481488517962429E-2</v>
      </c>
      <c r="BP210" s="15">
        <v>4.975569789038177E-2</v>
      </c>
      <c r="BQ210" s="15">
        <v>5.0220044696963041E-2</v>
      </c>
      <c r="BR210" s="15">
        <f>IF(IF(BN210&gt;BQ210,BN210,BQ210)=0,IF(BM210&gt;BP210,BM210,BP210),IF(BN210&gt;BQ210,BN210,BQ210))</f>
        <v>5.1306713005286879E-2</v>
      </c>
      <c r="CI210" s="11">
        <f>IF(ISNUMBER(L210),L210,M210)</f>
        <v>0.26413161376523775</v>
      </c>
      <c r="CJ210" s="17">
        <f>IF(AND(M210&lt;0,AA210&gt;0),1,0)</f>
        <v>0</v>
      </c>
      <c r="CK210" s="17">
        <f>IF(AND(CJ210=0,CI210&lt;0.1,CI210&gt;0),1,0)</f>
        <v>0</v>
      </c>
      <c r="CL210" s="17">
        <f>IF(AND(CK210=0,CI210&lt;0.2,CI210&gt;0.1),1,0)</f>
        <v>0</v>
      </c>
      <c r="CM210" s="17">
        <f>IF(AND(CL210=0,CI210&lt;0.3,CI210&gt;0.2),1,0)</f>
        <v>1</v>
      </c>
      <c r="CN210" s="17">
        <f>IF(AND(CM210=0,CI210&lt;0.4,CI210&gt;0.3),1,0)</f>
        <v>0</v>
      </c>
      <c r="CO210" s="17">
        <f>IF(AND(CN210=0,CI210&lt;0.5,CI210&gt;0.4),1,0)</f>
        <v>0</v>
      </c>
      <c r="CP210" s="17">
        <f>IF(AND(CJ210=0,CK210=0,CL210=0,CM210=0,CN210=0,CO210=0),1,0)</f>
        <v>0</v>
      </c>
      <c r="CR210" s="17" t="str">
        <f>_xll.BDP($H210,CR$1)</f>
        <v>J Patrick Gallagher Jr "Pat"</v>
      </c>
      <c r="CS210" s="17" t="str">
        <f>_xll.BDP($H210,CS$1)</f>
        <v>No</v>
      </c>
      <c r="CT210" s="196">
        <f>_xll.BDP($H210,CT$1)</f>
        <v>0</v>
      </c>
      <c r="CU210" s="13">
        <f>_xll.BDP($H210,CU$1)</f>
        <v>28.83329963684082</v>
      </c>
      <c r="CV210" s="13">
        <f>_xll.BDP($H210,CV$1)</f>
        <v>1.1444388859242896</v>
      </c>
      <c r="CW210" s="13">
        <f>_xll.BDP($H210,CW$1)</f>
        <v>0.37066360349649052</v>
      </c>
    </row>
    <row r="211" spans="1:101" s="17" customFormat="1" hidden="1" x14ac:dyDescent="0.3">
      <c r="A211" s="17" t="str">
        <f>B211&amp;C211</f>
        <v>6A</v>
      </c>
      <c r="B211" s="17">
        <v>6</v>
      </c>
      <c r="C211" s="17" t="s">
        <v>2999</v>
      </c>
      <c r="D211" s="17">
        <v>14</v>
      </c>
      <c r="E211" s="17">
        <v>3</v>
      </c>
      <c r="F211" s="19">
        <v>0.25</v>
      </c>
      <c r="H211" s="17" t="s">
        <v>391</v>
      </c>
      <c r="I211" s="17">
        <v>1222</v>
      </c>
      <c r="J211" s="17" t="str">
        <f>I211&amp;H211</f>
        <v>1222NFLX US Equity</v>
      </c>
      <c r="K211" s="10" t="s">
        <v>1080</v>
      </c>
      <c r="L211" s="11">
        <v>0.18390568015737113</v>
      </c>
      <c r="M211" s="11">
        <v>0.18270891849367496</v>
      </c>
      <c r="N211" s="11">
        <v>0.18390568015737113</v>
      </c>
      <c r="O211" s="11">
        <v>0.18270891849367496</v>
      </c>
      <c r="P211" s="12">
        <v>14.918633830999811</v>
      </c>
      <c r="Q211" s="12">
        <v>13.17180590230608</v>
      </c>
      <c r="R211" s="12">
        <v>20.264564522222614</v>
      </c>
      <c r="S211" s="13">
        <v>18.214004512371275</v>
      </c>
      <c r="T211" s="13">
        <v>20.66444202299185</v>
      </c>
      <c r="U211" s="11">
        <v>0.16562614201615258</v>
      </c>
      <c r="V211" s="14">
        <v>1.4068360579315382</v>
      </c>
      <c r="W211" s="11">
        <v>0.44929851195080084</v>
      </c>
      <c r="X211" s="15">
        <v>4.0734470221919415E-2</v>
      </c>
      <c r="Y211" s="14">
        <v>18.661440372940934</v>
      </c>
      <c r="Z211" s="14">
        <v>33.796359106993748</v>
      </c>
      <c r="AA211" s="14">
        <v>31650513000</v>
      </c>
      <c r="AB211" s="14">
        <v>31650513000</v>
      </c>
      <c r="AC211" s="14">
        <v>482980000</v>
      </c>
      <c r="AD211" s="16">
        <v>4619640000</v>
      </c>
      <c r="AE211" s="11">
        <v>0.10454927223766354</v>
      </c>
      <c r="AF211" s="16">
        <v>175902.67134194</v>
      </c>
      <c r="AG211" s="16">
        <v>184319.37334193999</v>
      </c>
      <c r="AH211" s="195">
        <v>32.502626132034059</v>
      </c>
      <c r="AI211" s="195">
        <v>34.694679345782227</v>
      </c>
      <c r="AJ211" s="195">
        <v>2.4130057376729743</v>
      </c>
      <c r="AK211" s="195">
        <v>41.83195622950965</v>
      </c>
      <c r="AL211" s="195">
        <v>7.7041440098492959</v>
      </c>
      <c r="AM211" s="17" t="s">
        <v>543</v>
      </c>
      <c r="AN211" s="17" t="s">
        <v>570</v>
      </c>
      <c r="AO211" s="17" t="s">
        <v>588</v>
      </c>
      <c r="AP211" s="17" t="s">
        <v>574</v>
      </c>
      <c r="AQ211" s="11">
        <f>_xll.BDP($H211,$AQ$1, "CUST_TRR_START_DT=20030101","CUST_TRR_END_DT=20230630")*0.01</f>
        <v>0.36149960000000003</v>
      </c>
      <c r="AR211" s="11">
        <f>_xll.BDP($H211,$AQ$1, "CUST_TRR_START_DT=20130101","CUST_TRR_END_DT=20230630")*0.01</f>
        <v>0.39642000000000005</v>
      </c>
      <c r="AS211" s="11">
        <f>_xll.BDP($H211,$AQ$1, "CUST_TRR_START_DT=20180101","CUST_TRR_END_DT=20230630")*0.01</f>
        <v>0.1631493</v>
      </c>
      <c r="AT211" s="17" t="s">
        <v>3741</v>
      </c>
      <c r="AU211" s="17" t="s">
        <v>3174</v>
      </c>
      <c r="AV211" s="17" t="s">
        <v>3741</v>
      </c>
      <c r="AW211" s="195" t="s">
        <v>3021</v>
      </c>
      <c r="AX211" s="195">
        <v>0</v>
      </c>
      <c r="AY211" s="195">
        <v>-2.0321465118919531E-2</v>
      </c>
      <c r="AZ211" s="195">
        <v>-2.0321465118919531E-2</v>
      </c>
      <c r="BA211" s="195">
        <v>0</v>
      </c>
      <c r="BB211" s="195">
        <v>-0.82526325825214619</v>
      </c>
      <c r="BC211" s="195">
        <v>-0.82526325825214619</v>
      </c>
      <c r="BD211" s="195">
        <v>-35.746000000000002</v>
      </c>
      <c r="BE211" s="195">
        <v>175902.67134194</v>
      </c>
      <c r="BF211" s="17">
        <v>5378.8130000000001</v>
      </c>
      <c r="BG211" s="17">
        <v>6943.4380000000001</v>
      </c>
      <c r="BH211" s="17">
        <v>8627.1540000000005</v>
      </c>
      <c r="BI211" s="17">
        <v>5057.6090000000004</v>
      </c>
      <c r="BJ211" s="17">
        <v>5292.9310000000005</v>
      </c>
      <c r="BK211" s="17">
        <v>7476.87</v>
      </c>
      <c r="BL211" s="15">
        <v>3.0578347440466325E-2</v>
      </c>
      <c r="BM211" s="15">
        <v>3.9473181089459068E-2</v>
      </c>
      <c r="BN211" s="15">
        <v>4.9045042546451943E-2</v>
      </c>
      <c r="BO211" s="15">
        <v>2.8752314910376966E-2</v>
      </c>
      <c r="BP211" s="15">
        <v>3.0090111535094242E-2</v>
      </c>
      <c r="BQ211" s="15">
        <v>4.2505721732136709E-2</v>
      </c>
      <c r="BR211" s="15">
        <f>IF(IF(BN211&gt;BQ211,BN211,BQ211)=0,IF(BM211&gt;BP211,BM211,BP211),IF(BN211&gt;BQ211,BN211,BQ211))</f>
        <v>4.9045042546451943E-2</v>
      </c>
      <c r="CI211" s="11">
        <f>IF(ISNUMBER(L211),L211,M211)</f>
        <v>0.18390568015737113</v>
      </c>
      <c r="CJ211" s="17">
        <f>IF(AND(M211&lt;0,AA211&gt;0),1,0)</f>
        <v>0</v>
      </c>
      <c r="CK211" s="17">
        <f>IF(AND(CJ211=0,CI211&lt;0.1,CI211&gt;0),1,0)</f>
        <v>0</v>
      </c>
      <c r="CL211" s="17">
        <f>IF(AND(CK211=0,CI211&lt;0.2,CI211&gt;0.1),1,0)</f>
        <v>1</v>
      </c>
      <c r="CM211" s="17">
        <f>IF(AND(CL211=0,CI211&lt;0.3,CI211&gt;0.2),1,0)</f>
        <v>0</v>
      </c>
      <c r="CN211" s="17">
        <f>IF(AND(CM211=0,CI211&lt;0.4,CI211&gt;0.3),1,0)</f>
        <v>0</v>
      </c>
      <c r="CO211" s="17">
        <f>IF(AND(CN211=0,CI211&lt;0.5,CI211&gt;0.4),1,0)</f>
        <v>0</v>
      </c>
      <c r="CP211" s="17">
        <f>IF(AND(CJ211=0,CK211=0,CL211=0,CM211=0,CN211=0,CO211=0),1,0)</f>
        <v>0</v>
      </c>
      <c r="CR211" s="17" t="str">
        <f>_xll.BDP($H211,CR$1)</f>
        <v>#N/A Field Not Applicable</v>
      </c>
      <c r="CS211" s="17" t="str">
        <f>_xll.BDP($H211,CS$1)</f>
        <v>No</v>
      </c>
      <c r="CT211" s="196">
        <f>_xll.BDP($H211,CT$1)</f>
        <v>2.9538699891418219E-3</v>
      </c>
      <c r="CU211" s="13">
        <f>_xll.BDP($H211,CU$1)</f>
        <v>3.25</v>
      </c>
      <c r="CV211" s="13">
        <f>_xll.BDP($H211,CV$1)</f>
        <v>1.2570216009683473</v>
      </c>
      <c r="CW211" s="13">
        <f>_xll.BDP($H211,CW$1)</f>
        <v>-2.2530857536019102</v>
      </c>
    </row>
    <row r="212" spans="1:101" s="17" customFormat="1" hidden="1" x14ac:dyDescent="0.3">
      <c r="A212" s="17" t="str">
        <f>B212&amp;C212</f>
        <v>6A</v>
      </c>
      <c r="B212" s="17">
        <v>6</v>
      </c>
      <c r="C212" s="17" t="s">
        <v>2999</v>
      </c>
      <c r="D212" s="17">
        <v>4</v>
      </c>
      <c r="E212" s="17">
        <v>4</v>
      </c>
      <c r="F212" s="19">
        <v>0.12</v>
      </c>
      <c r="H212" s="17" t="s">
        <v>172</v>
      </c>
      <c r="I212" s="17">
        <v>1268</v>
      </c>
      <c r="J212" s="17" t="str">
        <f>I212&amp;H212</f>
        <v>1268CHH US Equity</v>
      </c>
      <c r="K212" s="10" t="s">
        <v>820</v>
      </c>
      <c r="L212" s="11">
        <v>0.519589193985871</v>
      </c>
      <c r="M212" s="11">
        <v>0.34746244768446821</v>
      </c>
      <c r="N212" s="11">
        <v>0.40233246519277638</v>
      </c>
      <c r="O212" s="11">
        <v>0.29312852845722659</v>
      </c>
      <c r="P212" s="12">
        <v>26.287333676107842</v>
      </c>
      <c r="Q212" s="12">
        <v>20.115104926444772</v>
      </c>
      <c r="R212" s="12">
        <v>125.63128956166103</v>
      </c>
      <c r="S212" s="13">
        <v>37.301898085195241</v>
      </c>
      <c r="T212" s="13">
        <v>35.733610851749965</v>
      </c>
      <c r="U212" s="11">
        <v>0.73638696962286598</v>
      </c>
      <c r="V212" s="14">
        <v>2.7970673955867276</v>
      </c>
      <c r="W212" s="11">
        <v>2.5433853425741157E-2</v>
      </c>
      <c r="X212" s="15">
        <v>3.5285908552625263E-2</v>
      </c>
      <c r="Y212" s="14">
        <v>10.029221545605553</v>
      </c>
      <c r="Z212" s="14">
        <v>16.688574295091186</v>
      </c>
      <c r="AA212" s="14">
        <v>1179620999.9999998</v>
      </c>
      <c r="AB212" s="14">
        <v>1398273999.9999998</v>
      </c>
      <c r="AC212" s="14">
        <v>48893000</v>
      </c>
      <c r="AD212" s="16">
        <v>333451000</v>
      </c>
      <c r="AE212" s="11">
        <v>0.14662724058407381</v>
      </c>
      <c r="AF212" s="16">
        <v>6318.8617408500004</v>
      </c>
      <c r="AG212" s="16">
        <v>7740.1887408500006</v>
      </c>
      <c r="AH212" s="195">
        <v>14.772254681297333</v>
      </c>
      <c r="AI212" s="195">
        <v>17.594777026532462</v>
      </c>
      <c r="AJ212" s="195">
        <v>3.7129815020346411</v>
      </c>
      <c r="AK212" s="195">
        <v>21.831108416555541</v>
      </c>
      <c r="AL212" s="195">
        <v>115.96932711527414</v>
      </c>
      <c r="AM212" s="17" t="s">
        <v>533</v>
      </c>
      <c r="AN212" s="17" t="s">
        <v>703</v>
      </c>
      <c r="AO212" s="17" t="s">
        <v>704</v>
      </c>
      <c r="AP212" s="17" t="s">
        <v>574</v>
      </c>
      <c r="AQ212" s="11">
        <f>_xll.BDP($H212,$AQ$1, "CUST_TRR_START_DT=20030101","CUST_TRR_END_DT=20230630")*0.01</f>
        <v>0.1529182</v>
      </c>
      <c r="AR212" s="11">
        <f>_xll.BDP($H212,$AQ$1, "CUST_TRR_START_DT=20130101","CUST_TRR_END_DT=20230630")*0.01</f>
        <v>0.13919510000000002</v>
      </c>
      <c r="AS212" s="11">
        <f>_xll.BDP($H212,$AQ$1, "CUST_TRR_START_DT=20180101","CUST_TRR_END_DT=20230630")*0.01</f>
        <v>8.642031E-2</v>
      </c>
      <c r="AT212" s="17" t="s">
        <v>3752</v>
      </c>
      <c r="AU212" s="17" t="s">
        <v>3021</v>
      </c>
      <c r="AV212" s="17" t="s">
        <v>3752</v>
      </c>
      <c r="AW212" s="195">
        <v>0.91728481786563143</v>
      </c>
      <c r="AX212" s="195">
        <v>0.91728481786563143</v>
      </c>
      <c r="AY212" s="195">
        <v>7.6207050473089364</v>
      </c>
      <c r="AZ212" s="195">
        <v>8.537989865174568</v>
      </c>
      <c r="BA212" s="195">
        <v>17.838189672369083</v>
      </c>
      <c r="BB212" s="195">
        <v>148.19778919636531</v>
      </c>
      <c r="BC212" s="195">
        <v>166.03597886873439</v>
      </c>
      <c r="BD212" s="195">
        <v>482.75624999999997</v>
      </c>
      <c r="BE212" s="195">
        <v>6318.8617408500004</v>
      </c>
      <c r="BF212" s="17">
        <v>302.55599999999998</v>
      </c>
      <c r="BG212" s="17">
        <v>338</v>
      </c>
      <c r="BH212" s="17">
        <v>345</v>
      </c>
      <c r="BI212" s="17">
        <v>248.96600000000001</v>
      </c>
      <c r="BJ212" s="17">
        <v>324.58199999999999</v>
      </c>
      <c r="BK212" s="17">
        <v>319.60000000000002</v>
      </c>
      <c r="BL212" s="15">
        <v>4.7881408457482844E-2</v>
      </c>
      <c r="BM212" s="15">
        <v>5.3490646553461849E-2</v>
      </c>
      <c r="BN212" s="15">
        <v>5.4598441008711057E-2</v>
      </c>
      <c r="BO212" s="15">
        <v>3.9400450620796397E-2</v>
      </c>
      <c r="BP212" s="15">
        <v>5.136716283909986E-2</v>
      </c>
      <c r="BQ212" s="15">
        <v>5.0578729699663927E-2</v>
      </c>
      <c r="BR212" s="15">
        <f>IF(IF(BN212&gt;BQ212,BN212,BQ212)=0,IF(BM212&gt;BP212,BM212,BP212),IF(BN212&gt;BQ212,BN212,BQ212))</f>
        <v>5.4598441008711057E-2</v>
      </c>
      <c r="CI212" s="11">
        <f>IF(ISNUMBER(L212),L212,M212)</f>
        <v>0.519589193985871</v>
      </c>
      <c r="CJ212" s="17">
        <f>IF(AND(M212&lt;0,AA212&gt;0),1,0)</f>
        <v>0</v>
      </c>
      <c r="CK212" s="17">
        <f>IF(AND(CJ212=0,CI212&lt;0.1,CI212&gt;0),1,0)</f>
        <v>0</v>
      </c>
      <c r="CL212" s="17">
        <f>IF(AND(CK212=0,CI212&lt;0.2,CI212&gt;0.1),1,0)</f>
        <v>0</v>
      </c>
      <c r="CM212" s="17">
        <f>IF(AND(CL212=0,CI212&lt;0.3,CI212&gt;0.2),1,0)</f>
        <v>0</v>
      </c>
      <c r="CN212" s="17">
        <f>IF(AND(CM212=0,CI212&lt;0.4,CI212&gt;0.3),1,0)</f>
        <v>0</v>
      </c>
      <c r="CO212" s="17">
        <f>IF(AND(CN212=0,CI212&lt;0.5,CI212&gt;0.4),1,0)</f>
        <v>0</v>
      </c>
      <c r="CP212" s="17">
        <f>IF(AND(CJ212=0,CK212=0,CL212=0,CM212=0,CN212=0,CO212=0),1,0)</f>
        <v>1</v>
      </c>
      <c r="CR212" s="17" t="str">
        <f>_xll.BDP($H212,CR$1)</f>
        <v>Patrick S Pacious "Pat"</v>
      </c>
      <c r="CS212" s="17" t="str">
        <f>_xll.BDP($H212,CS$1)</f>
        <v>No</v>
      </c>
      <c r="CT212" s="196">
        <f>_xll.BDP($H212,CT$1)</f>
        <v>0.81241399049758911</v>
      </c>
      <c r="CU212" s="13">
        <f>_xll.BDP($H212,CU$1)</f>
        <v>6.0833301544189453</v>
      </c>
      <c r="CV212" s="13">
        <f>_xll.BDP($H212,CV$1)</f>
        <v>10.71386566648669</v>
      </c>
      <c r="CW212" s="13">
        <f>_xll.BDP($H212,CW$1)</f>
        <v>0.18915528227949868</v>
      </c>
    </row>
    <row r="213" spans="1:101" s="17" customFormat="1" hidden="1" x14ac:dyDescent="0.3">
      <c r="A213" s="17" t="str">
        <f>B213&amp;C213</f>
        <v>6A</v>
      </c>
      <c r="B213" s="17">
        <v>6</v>
      </c>
      <c r="C213" s="17" t="s">
        <v>2999</v>
      </c>
      <c r="D213" s="17">
        <v>6</v>
      </c>
      <c r="E213" s="17">
        <v>6</v>
      </c>
      <c r="F213" s="19">
        <v>0.15</v>
      </c>
      <c r="G213" s="17" t="s">
        <v>2238</v>
      </c>
      <c r="H213" s="17" t="s">
        <v>288</v>
      </c>
      <c r="I213" s="17">
        <v>1269</v>
      </c>
      <c r="J213" s="17" t="str">
        <f>I213&amp;H213</f>
        <v>1269WSO US Equity</v>
      </c>
      <c r="K213" s="10" t="s">
        <v>966</v>
      </c>
      <c r="L213" s="11">
        <v>0.31024268833485269</v>
      </c>
      <c r="M213" s="11">
        <v>0.40356286133444241</v>
      </c>
      <c r="N213" s="11">
        <v>0.24725710222609099</v>
      </c>
      <c r="O213" s="11">
        <v>0.33379253097376393</v>
      </c>
      <c r="P213" s="12">
        <v>26.521473473478757</v>
      </c>
      <c r="Q213" s="12">
        <v>22.530860170800167</v>
      </c>
      <c r="R213" s="12">
        <v>27.636848787371349</v>
      </c>
      <c r="S213" s="13">
        <v>10.73188570926196</v>
      </c>
      <c r="T213" s="13">
        <v>13.25846014430992</v>
      </c>
      <c r="U213" s="11">
        <v>0.14500551421671021</v>
      </c>
      <c r="V213" s="14">
        <v>0.63620534919377292</v>
      </c>
      <c r="W213" s="11">
        <v>0.59762208777895054</v>
      </c>
      <c r="X213" s="15" t="e">
        <v>#N/A</v>
      </c>
      <c r="Y213" s="14">
        <v>10.287640280382943</v>
      </c>
      <c r="Z213" s="14">
        <v>18.67524044780118</v>
      </c>
      <c r="AA213" s="14">
        <v>2060591000</v>
      </c>
      <c r="AB213" s="14">
        <v>2491302000</v>
      </c>
      <c r="AC213" s="14">
        <v>27389000</v>
      </c>
      <c r="AD213" s="16">
        <v>409713000</v>
      </c>
      <c r="AE213" s="11">
        <v>6.6849233487831727E-2</v>
      </c>
      <c r="AF213" s="16">
        <v>13777.275470420002</v>
      </c>
      <c r="AG213" s="16">
        <v>14724.054470420002</v>
      </c>
      <c r="AH213" s="195">
        <v>17.595688415521533</v>
      </c>
      <c r="AI213" s="195">
        <v>18.316302706035877</v>
      </c>
      <c r="AJ213" s="195">
        <v>3.0042577658146294</v>
      </c>
      <c r="AK213" s="195">
        <v>23.780175567235965</v>
      </c>
      <c r="AL213" s="195">
        <v>6.7611746955300065</v>
      </c>
      <c r="AM213" s="17" t="s">
        <v>533</v>
      </c>
      <c r="AN213" s="17" t="s">
        <v>856</v>
      </c>
      <c r="AO213" s="17" t="s">
        <v>856</v>
      </c>
      <c r="AP213" s="17" t="s">
        <v>574</v>
      </c>
      <c r="AQ213" s="11">
        <f>_xll.BDP($H213,$AQ$1, "CUST_TRR_START_DT=20030101","CUST_TRR_END_DT=20230630")*0.01</f>
        <v>0.20333080000000001</v>
      </c>
      <c r="AR213" s="11">
        <f>_xll.BDP($H213,$AQ$1, "CUST_TRR_START_DT=20130101","CUST_TRR_END_DT=20230630")*0.01</f>
        <v>0.2019415</v>
      </c>
      <c r="AS213" s="11">
        <f>_xll.BDP($H213,$AQ$1, "CUST_TRR_START_DT=20180101","CUST_TRR_END_DT=20230630")*0.01</f>
        <v>0.1984966</v>
      </c>
      <c r="AT213" s="17" t="s">
        <v>3697</v>
      </c>
      <c r="AU213" s="17" t="s">
        <v>3021</v>
      </c>
      <c r="AV213" s="17" t="s">
        <v>3021</v>
      </c>
      <c r="AW213" s="195">
        <v>2.7780928083498311</v>
      </c>
      <c r="AX213" s="195">
        <v>2.7780928083498311</v>
      </c>
      <c r="AY213" s="195">
        <v>0.58651832249367342</v>
      </c>
      <c r="AZ213" s="195">
        <v>3.3646111308435045</v>
      </c>
      <c r="BA213" s="195">
        <v>50.580609988572213</v>
      </c>
      <c r="BB213" s="195">
        <v>10.678712544101721</v>
      </c>
      <c r="BC213" s="195">
        <v>61.259322532673934</v>
      </c>
      <c r="BD213" s="195">
        <v>368.27083148999992</v>
      </c>
      <c r="BE213" s="195">
        <v>13777.275470420002</v>
      </c>
      <c r="BF213" s="17">
        <v>508</v>
      </c>
      <c r="BG213" s="17">
        <v>532.077</v>
      </c>
      <c r="BH213" s="17">
        <v>578.1</v>
      </c>
      <c r="BI213" s="17">
        <v>546.61099999999999</v>
      </c>
      <c r="BJ213" s="17">
        <v>677.14</v>
      </c>
      <c r="BK213" s="17">
        <v>682.95</v>
      </c>
      <c r="BL213" s="15">
        <v>3.6872312025021413E-2</v>
      </c>
      <c r="BM213" s="15">
        <v>3.8619899931766379E-2</v>
      </c>
      <c r="BN213" s="15">
        <v>4.1960400751308823E-2</v>
      </c>
      <c r="BO213" s="15">
        <v>3.9674825488797208E-2</v>
      </c>
      <c r="BP213" s="15">
        <v>4.914904993036024E-2</v>
      </c>
      <c r="BQ213" s="15">
        <v>4.9570758853323578E-2</v>
      </c>
      <c r="BR213" s="15">
        <f>IF(IF(BN213&gt;BQ213,BN213,BQ213)=0,IF(BM213&gt;BP213,BM213,BP213),IF(BN213&gt;BQ213,BN213,BQ213))</f>
        <v>4.9570758853323578E-2</v>
      </c>
      <c r="BS213" s="17">
        <v>0</v>
      </c>
      <c r="BT213" s="17">
        <v>1</v>
      </c>
      <c r="BU213" s="17">
        <v>0</v>
      </c>
      <c r="BV213" s="17">
        <v>0</v>
      </c>
      <c r="BW213" s="17">
        <v>0</v>
      </c>
      <c r="BX213" s="17">
        <v>0</v>
      </c>
      <c r="BY213" s="17">
        <v>1</v>
      </c>
      <c r="BZ213" s="17">
        <v>0</v>
      </c>
      <c r="CA213" s="17">
        <v>1</v>
      </c>
      <c r="CB213" s="17" t="s">
        <v>5123</v>
      </c>
      <c r="CC213" s="17">
        <v>3</v>
      </c>
      <c r="CD213" s="17">
        <v>1</v>
      </c>
      <c r="CE213" s="17">
        <v>1</v>
      </c>
      <c r="CF213" s="17">
        <v>0</v>
      </c>
      <c r="CG213" s="17">
        <v>1</v>
      </c>
      <c r="CH213" s="17">
        <v>1</v>
      </c>
      <c r="CI213" s="11">
        <f>IF(ISNUMBER(L213),L213,M213)</f>
        <v>0.31024268833485269</v>
      </c>
      <c r="CJ213" s="17">
        <f>IF(AND(M213&lt;0,AA213&gt;0),1,0)</f>
        <v>0</v>
      </c>
      <c r="CK213" s="17">
        <f>IF(AND(CJ213=0,CI213&lt;0.1,CI213&gt;0),1,0)</f>
        <v>0</v>
      </c>
      <c r="CL213" s="17">
        <f>IF(AND(CK213=0,CI213&lt;0.2,CI213&gt;0.1),1,0)</f>
        <v>0</v>
      </c>
      <c r="CM213" s="17">
        <f>IF(AND(CL213=0,CI213&lt;0.3,CI213&gt;0.2),1,0)</f>
        <v>0</v>
      </c>
      <c r="CN213" s="17">
        <f>IF(AND(CM213=0,CI213&lt;0.4,CI213&gt;0.3),1,0)</f>
        <v>1</v>
      </c>
      <c r="CO213" s="17">
        <f>IF(AND(CN213=0,CI213&lt;0.5,CI213&gt;0.4),1,0)</f>
        <v>0</v>
      </c>
      <c r="CP213" s="17">
        <f>IF(AND(CJ213=0,CK213=0,CL213=0,CM213=0,CN213=0,CO213=0),1,0)</f>
        <v>0</v>
      </c>
      <c r="CR213" s="17" t="str">
        <f>_xll.BDP($H213,CR$1)</f>
        <v>Albert H Nahmad</v>
      </c>
      <c r="CS213" s="17" t="str">
        <f>_xll.BDP($H213,CS$1)</f>
        <v>Yes</v>
      </c>
      <c r="CT213" s="196">
        <f>_xll.BDP($H213,CT$1)</f>
        <v>10.721099853515625</v>
      </c>
      <c r="CU213" s="13">
        <f>_xll.BDP($H213,CU$1)</f>
        <v>51.833301544189453</v>
      </c>
      <c r="CV213" s="13">
        <f>_xll.BDP($H213,CV$1)</f>
        <v>0.76043121814205272</v>
      </c>
      <c r="CW213" s="13">
        <f>_xll.BDP($H213,CW$1)</f>
        <v>-0.4232490219199263</v>
      </c>
    </row>
    <row r="214" spans="1:101" s="17" customFormat="1" hidden="1" x14ac:dyDescent="0.3">
      <c r="A214" s="17" t="str">
        <f>B214&amp;C214</f>
        <v>6A</v>
      </c>
      <c r="B214" s="17">
        <v>6</v>
      </c>
      <c r="C214" s="17" t="s">
        <v>2999</v>
      </c>
      <c r="F214" s="19"/>
      <c r="H214" s="17" t="s">
        <v>4404</v>
      </c>
      <c r="K214" s="10" t="s">
        <v>4459</v>
      </c>
      <c r="L214" s="11">
        <v>0.54223285083961714</v>
      </c>
      <c r="M214" s="11">
        <v>0.542204249873385</v>
      </c>
      <c r="N214" s="11">
        <v>0.54157816958739102</v>
      </c>
      <c r="O214" s="11">
        <v>0.5420305954656095</v>
      </c>
      <c r="P214" s="12">
        <v>41.125479096228638</v>
      </c>
      <c r="Q214" s="12">
        <v>31.201553746637366</v>
      </c>
      <c r="R214" s="12">
        <v>31.381644231901284</v>
      </c>
      <c r="S214" s="13">
        <v>27.378951334213262</v>
      </c>
      <c r="T214" s="13">
        <v>29.914464526204998</v>
      </c>
      <c r="U214" s="11">
        <v>-0.3328308911952676</v>
      </c>
      <c r="V214" s="14">
        <v>-1.1572975069305129</v>
      </c>
      <c r="W214" s="11">
        <v>0.70629497071439618</v>
      </c>
      <c r="X214" s="15" t="e">
        <v>#N/A</v>
      </c>
      <c r="Y214" s="14">
        <v>13.03811826606071</v>
      </c>
      <c r="Z214" s="14">
        <v>16.549952990249306</v>
      </c>
      <c r="AA214" s="14">
        <v>1139281000000</v>
      </c>
      <c r="AB214" s="14">
        <v>1139646000000</v>
      </c>
      <c r="AC214" s="14" t="e">
        <v>#N/A</v>
      </c>
      <c r="AD214" s="16">
        <v>482014000000</v>
      </c>
      <c r="AE214" s="11">
        <v>0</v>
      </c>
      <c r="AF214" s="16">
        <v>10326398.689035</v>
      </c>
      <c r="AG214" s="16">
        <v>9866520.6890350003</v>
      </c>
      <c r="AH214" s="195">
        <v>14.930768667068694</v>
      </c>
      <c r="AI214" s="195">
        <v>15.972402984889667</v>
      </c>
      <c r="AJ214" s="195">
        <v>3.8532768684530656</v>
      </c>
      <c r="AK214" s="195">
        <v>22.885882019209927</v>
      </c>
      <c r="AL214" s="195">
        <v>6.6418842431079552</v>
      </c>
      <c r="AM214" s="17" t="s">
        <v>506</v>
      </c>
      <c r="AN214" s="17" t="s">
        <v>577</v>
      </c>
      <c r="AO214" s="17" t="s">
        <v>665</v>
      </c>
      <c r="AP214" s="17" t="s">
        <v>4618</v>
      </c>
      <c r="AQ214" s="11">
        <f>_xll.BDP($H214,$AQ$1, "CUST_TRR_START_DT=20030101","CUST_TRR_END_DT=20230630")*0.01</f>
        <v>0.14890880000000001</v>
      </c>
      <c r="AR214" s="11">
        <f>_xll.BDP($H214,$AQ$1, "CUST_TRR_START_DT=20130101","CUST_TRR_END_DT=20230630")*0.01</f>
        <v>0.33703110000000003</v>
      </c>
      <c r="AS214" s="11">
        <f>_xll.BDP($H214,$AQ$1, "CUST_TRR_START_DT=20180101","CUST_TRR_END_DT=20230630")*0.01</f>
        <v>0.26362160000000001</v>
      </c>
      <c r="AT214" s="17" t="s">
        <v>4510</v>
      </c>
      <c r="AU214" s="17" t="s">
        <v>4510</v>
      </c>
      <c r="AV214" s="17" t="s">
        <v>4510</v>
      </c>
      <c r="AW214" s="195">
        <v>1.4615208951815484</v>
      </c>
      <c r="AX214" s="195">
        <v>1.4615208951815484</v>
      </c>
      <c r="AY214" s="195">
        <v>9.4267385824054178E-3</v>
      </c>
      <c r="AZ214" s="195">
        <v>1.4709476337639538</v>
      </c>
      <c r="BA214" s="195">
        <v>56.782966997600717</v>
      </c>
      <c r="BB214" s="195">
        <v>0.36624737120384765</v>
      </c>
      <c r="BC214" s="195">
        <v>57.149214368804564</v>
      </c>
      <c r="BD214" s="195">
        <v>269637</v>
      </c>
      <c r="BE214" s="195">
        <v>9866520.6890350003</v>
      </c>
      <c r="BF214" s="17">
        <v>308199.76199999999</v>
      </c>
      <c r="BG214" s="17">
        <v>410187.4</v>
      </c>
      <c r="BH214" s="17">
        <v>505831</v>
      </c>
      <c r="BI214" s="17">
        <v>433020.13500000001</v>
      </c>
      <c r="BJ214" s="17">
        <v>279079.22200000001</v>
      </c>
      <c r="BK214" s="17">
        <v>325846.2</v>
      </c>
      <c r="BL214" s="15">
        <v>3.1236924516107573E-2</v>
      </c>
      <c r="BM214" s="15">
        <v>4.1573662380889262E-2</v>
      </c>
      <c r="BN214" s="15">
        <v>5.1267413908344321E-2</v>
      </c>
      <c r="BO214" s="15">
        <v>4.3887825166294941E-2</v>
      </c>
      <c r="BP214" s="15">
        <v>2.8285474768238235E-2</v>
      </c>
      <c r="BQ214" s="15">
        <v>3.3025441315105535E-2</v>
      </c>
      <c r="BR214" s="15">
        <f>IF(IF(BN214&gt;BQ214,BN214,BQ214)=0,IF(BM214&gt;BP214,BM214,BP214),IF(BN214&gt;BQ214,BN214,BQ214))</f>
        <v>5.1267413908344321E-2</v>
      </c>
      <c r="CI214" s="11">
        <f>IFERROR(L214,M214)</f>
        <v>0.54223285083961714</v>
      </c>
      <c r="CJ214" s="17">
        <f>IF(AND(M214&lt;0,AA214&gt;0),1,0)</f>
        <v>0</v>
      </c>
      <c r="CK214" s="17">
        <f>IF(AND(CJ214=0,CI214&lt;0.1,CI214&gt;0),1,0)</f>
        <v>0</v>
      </c>
      <c r="CL214" s="17">
        <f>IF(AND(CK214=0,CI214&lt;0.2,CI214&gt;0.1),1,0)</f>
        <v>0</v>
      </c>
      <c r="CM214" s="17">
        <f>IF(AND(CL214=0,CI214&lt;0.3,CI214&gt;0.2),1,0)</f>
        <v>0</v>
      </c>
      <c r="CN214" s="17">
        <f>IF(AND(CM214=0,CI214&lt;0.4,CI214&gt;0.3),1,0)</f>
        <v>0</v>
      </c>
      <c r="CO214" s="17">
        <f>IF(AND(CN214=0,CI214&lt;0.5,CI214&gt;0.4),1,0)</f>
        <v>0</v>
      </c>
      <c r="CP214" s="17">
        <f>IF(AND(CJ214=0,CK214=0,CL214=0,CM214=0,CN214=0,CO214=0),1,0)</f>
        <v>1</v>
      </c>
      <c r="CR214" s="17" t="str">
        <f>_xll.BDP($H214,CR$1)</f>
        <v>Toshiki Kawai</v>
      </c>
      <c r="CS214" s="17" t="str">
        <f>_xll.BDP($H214,CS$1)</f>
        <v>No</v>
      </c>
      <c r="CT214" s="196">
        <f>_xll.BDP($H214,CT$1)</f>
        <v>1.9973199814558029E-2</v>
      </c>
      <c r="CU214" s="13">
        <f>_xll.BDP($H214,CU$1)</f>
        <v>7.75</v>
      </c>
      <c r="CV214" s="13">
        <f>_xll.BDP($H214,CV$1)</f>
        <v>4.1081757053741189E-2</v>
      </c>
      <c r="CW214" s="13">
        <f>_xll.BDP($H214,CW$1)</f>
        <v>0</v>
      </c>
    </row>
    <row r="215" spans="1:101" s="17" customFormat="1" hidden="1" x14ac:dyDescent="0.3">
      <c r="A215" s="17" t="str">
        <f>B215&amp;C215</f>
        <v>6A</v>
      </c>
      <c r="B215" s="17">
        <v>6</v>
      </c>
      <c r="C215" s="17" t="s">
        <v>2999</v>
      </c>
      <c r="F215" s="19"/>
      <c r="H215" s="17" t="s">
        <v>4405</v>
      </c>
      <c r="K215" s="10" t="s">
        <v>4460</v>
      </c>
      <c r="L215" s="11">
        <v>1.8765169493537635</v>
      </c>
      <c r="M215" s="11">
        <v>1.2821376459762168</v>
      </c>
      <c r="N215" s="11">
        <v>1.8765169493537635</v>
      </c>
      <c r="O215" s="11">
        <v>1.2821376459762168</v>
      </c>
      <c r="P215" s="12">
        <v>27.049360326173062</v>
      </c>
      <c r="Q215" s="12">
        <v>19.459862788230307</v>
      </c>
      <c r="R215" s="12">
        <v>22.511848449044049</v>
      </c>
      <c r="S215" s="13">
        <v>30.81107668381021</v>
      </c>
      <c r="T215" s="13">
        <v>32.179709142355172</v>
      </c>
      <c r="U215" s="11">
        <v>-0.59105980035637784</v>
      </c>
      <c r="V215" s="14">
        <v>-2.9356820384529363</v>
      </c>
      <c r="W215" s="11">
        <v>0.78779776259847589</v>
      </c>
      <c r="X215" s="15" t="e">
        <v>#N/A</v>
      </c>
      <c r="Y215" s="14">
        <v>10.793175816297692</v>
      </c>
      <c r="Z215" s="14">
        <v>27.938487580588145</v>
      </c>
      <c r="AA215" s="14">
        <v>393386000000</v>
      </c>
      <c r="AB215" s="14">
        <v>393386000000</v>
      </c>
      <c r="AC215" s="14" t="e">
        <v>#N/A</v>
      </c>
      <c r="AD215" s="16">
        <v>380145561880.75562</v>
      </c>
      <c r="AE215" s="11">
        <v>0</v>
      </c>
      <c r="AF215" s="16">
        <v>8231097.2200000007</v>
      </c>
      <c r="AG215" s="16">
        <v>6358249.2200000007</v>
      </c>
      <c r="AH215" s="195">
        <v>12.336174189730606</v>
      </c>
      <c r="AI215" s="195">
        <v>12.606194240396531</v>
      </c>
      <c r="AJ215" s="195" t="s">
        <v>3021</v>
      </c>
      <c r="AK215" s="195">
        <v>14.913292077460646</v>
      </c>
      <c r="AL215" s="195">
        <v>3.1258884131735867</v>
      </c>
      <c r="AM215" s="17" t="s">
        <v>533</v>
      </c>
      <c r="AN215" s="17" t="s">
        <v>956</v>
      </c>
      <c r="AO215" s="17" t="s">
        <v>957</v>
      </c>
      <c r="AP215" s="17" t="s">
        <v>4618</v>
      </c>
      <c r="AQ215" s="11">
        <f>_xll.BDP($H215,$AQ$1, "CUST_TRR_START_DT=20030101","CUST_TRR_END_DT=20230630")*0.01</f>
        <v>0.1135468</v>
      </c>
      <c r="AR215" s="11">
        <f>_xll.BDP($H215,$AQ$1, "CUST_TRR_START_DT=20130101","CUST_TRR_END_DT=20230630")*0.01</f>
        <v>0.23128579999999999</v>
      </c>
      <c r="AS215" s="11">
        <f>_xll.BDP($H215,$AQ$1, "CUST_TRR_START_DT=20180101","CUST_TRR_END_DT=20230630")*0.01</f>
        <v>0.12080600000000001</v>
      </c>
      <c r="AT215" s="17" t="s">
        <v>4511</v>
      </c>
      <c r="AU215" s="17" t="s">
        <v>3021</v>
      </c>
      <c r="AV215" s="17" t="s">
        <v>4511</v>
      </c>
      <c r="AW215" s="195">
        <v>2.9346797096875985</v>
      </c>
      <c r="AX215" s="195">
        <v>2.9346797096875985</v>
      </c>
      <c r="AY215" s="195">
        <v>0.68743651821739238</v>
      </c>
      <c r="AZ215" s="195">
        <v>3.622116227904991</v>
      </c>
      <c r="BA215" s="195">
        <v>49.973470647105394</v>
      </c>
      <c r="BB215" s="195">
        <v>11.706077685916256</v>
      </c>
      <c r="BC215" s="195">
        <v>61.67954833302165</v>
      </c>
      <c r="BD215" s="195">
        <v>267271</v>
      </c>
      <c r="BE215" s="195">
        <v>6358249.2200000007</v>
      </c>
      <c r="BF215" s="17">
        <v>420113.15</v>
      </c>
      <c r="BG215" s="17">
        <v>352187.21100000001</v>
      </c>
      <c r="BH215" s="17">
        <v>357635.93800000002</v>
      </c>
      <c r="BI215" s="17">
        <v>367193.16499999998</v>
      </c>
      <c r="BJ215" s="17">
        <v>312511.22000000003</v>
      </c>
      <c r="BK215" s="17">
        <v>266785.80800000002</v>
      </c>
      <c r="BL215" s="15">
        <v>6.6073715493649682E-2</v>
      </c>
      <c r="BM215" s="15">
        <v>5.5390595557687182E-2</v>
      </c>
      <c r="BN215" s="15">
        <v>5.6247549541633093E-2</v>
      </c>
      <c r="BO215" s="15">
        <v>5.7750671968784507E-2</v>
      </c>
      <c r="BP215" s="15">
        <v>4.9150514424157785E-2</v>
      </c>
      <c r="BQ215" s="15">
        <v>4.1959004557547051E-2</v>
      </c>
      <c r="BR215" s="15">
        <f>IF(IF(BN215&gt;BQ215,BN215,BQ215)=0,IF(BM215&gt;BP215,BM215,BP215),IF(BN215&gt;BQ215,BN215,BQ215))</f>
        <v>5.6247549541633093E-2</v>
      </c>
      <c r="CI215" s="11">
        <f>IFERROR(L215,M215)</f>
        <v>1.8765169493537635</v>
      </c>
      <c r="CJ215" s="17">
        <f>IF(AND(M215&lt;0,AA215&gt;0),1,0)</f>
        <v>0</v>
      </c>
      <c r="CK215" s="17">
        <f>IF(AND(CJ215=0,CI215&lt;0.1,CI215&gt;0),1,0)</f>
        <v>0</v>
      </c>
      <c r="CL215" s="17">
        <f>IF(AND(CK215=0,CI215&lt;0.2,CI215&gt;0.1),1,0)</f>
        <v>0</v>
      </c>
      <c r="CM215" s="17">
        <f>IF(AND(CL215=0,CI215&lt;0.3,CI215&gt;0.2),1,0)</f>
        <v>0</v>
      </c>
      <c r="CN215" s="17">
        <f>IF(AND(CM215=0,CI215&lt;0.4,CI215&gt;0.3),1,0)</f>
        <v>0</v>
      </c>
      <c r="CO215" s="17">
        <f>IF(AND(CN215=0,CI215&lt;0.5,CI215&gt;0.4),1,0)</f>
        <v>0</v>
      </c>
      <c r="CP215" s="17">
        <f>IF(AND(CJ215=0,CK215=0,CL215=0,CM215=0,CN215=0,CO215=0),1,0)</f>
        <v>1</v>
      </c>
      <c r="CR215" s="17" t="str">
        <f>_xll.BDP($H215,CR$1)</f>
        <v>Shuntaro Furukawa</v>
      </c>
      <c r="CS215" s="17" t="str">
        <f>_xll.BDP($H215,CS$1)</f>
        <v>No</v>
      </c>
      <c r="CT215" s="196">
        <f>_xll.BDP($H215,CT$1)</f>
        <v>0</v>
      </c>
      <c r="CU215" s="13">
        <f>_xll.BDP($H215,CU$1)</f>
        <v>5.3333301544189453</v>
      </c>
      <c r="CV215" s="13">
        <f>_xll.BDP($H215,CV$1)</f>
        <v>1.3090113883990791E-3</v>
      </c>
      <c r="CW215" s="13">
        <f>_xll.BDP($H215,CW$1)</f>
        <v>0</v>
      </c>
    </row>
    <row r="216" spans="1:101" s="17" customFormat="1" hidden="1" x14ac:dyDescent="0.3">
      <c r="A216" s="17" t="str">
        <f>B216&amp;C216</f>
        <v>6A</v>
      </c>
      <c r="B216" s="17">
        <v>6</v>
      </c>
      <c r="C216" s="17" t="s">
        <v>2999</v>
      </c>
      <c r="F216" s="19"/>
      <c r="H216" s="17" t="s">
        <v>4406</v>
      </c>
      <c r="K216" s="10" t="s">
        <v>4461</v>
      </c>
      <c r="L216" s="11">
        <v>0.80606820204691743</v>
      </c>
      <c r="M216" s="11">
        <v>0.61983544289779968</v>
      </c>
      <c r="N216" s="11">
        <v>0.56654879419431281</v>
      </c>
      <c r="O216" s="11">
        <v>0.50274999176649171</v>
      </c>
      <c r="P216" s="12">
        <v>33.475649114929247</v>
      </c>
      <c r="Q216" s="12">
        <v>25.413542522135955</v>
      </c>
      <c r="R216" s="12">
        <v>28.982631109961744</v>
      </c>
      <c r="S216" s="13">
        <v>28.132455522359315</v>
      </c>
      <c r="T216" s="13">
        <v>33.794723585348571</v>
      </c>
      <c r="U216" s="11">
        <v>-1.3088793730306213E-2</v>
      </c>
      <c r="V216" s="14">
        <v>-4.4641794690331998E-2</v>
      </c>
      <c r="W216" s="11">
        <v>0.631291140073723</v>
      </c>
      <c r="X216" s="15" t="e">
        <v>#N/A</v>
      </c>
      <c r="Y216" s="14">
        <v>17.7479938726622</v>
      </c>
      <c r="Z216" s="14">
        <v>28.534571032675405</v>
      </c>
      <c r="AA216" s="14">
        <v>270909000000</v>
      </c>
      <c r="AB216" s="14">
        <v>334001000000</v>
      </c>
      <c r="AC216" s="14">
        <v>1715000000</v>
      </c>
      <c r="AD216" s="16">
        <v>62269000000</v>
      </c>
      <c r="AE216" s="11">
        <v>2.7541794472369881E-2</v>
      </c>
      <c r="AF216" s="16">
        <v>3184274.5952499998</v>
      </c>
      <c r="AG216" s="16">
        <v>3177146.5952499998</v>
      </c>
      <c r="AH216" s="195">
        <v>19.86921193004509</v>
      </c>
      <c r="AI216" s="195">
        <v>23.122496235580947</v>
      </c>
      <c r="AJ216" s="195">
        <v>1.2215360969036633</v>
      </c>
      <c r="AK216" s="195">
        <v>29.980884368462817</v>
      </c>
      <c r="AL216" s="195">
        <v>7.9964604067665395</v>
      </c>
      <c r="AM216" s="17" t="s">
        <v>506</v>
      </c>
      <c r="AN216" s="17" t="s">
        <v>577</v>
      </c>
      <c r="AO216" s="17" t="s">
        <v>665</v>
      </c>
      <c r="AP216" s="17" t="s">
        <v>4618</v>
      </c>
      <c r="AQ216" s="11">
        <f>_xll.BDP($H216,$AQ$1, "CUST_TRR_START_DT=20030101","CUST_TRR_END_DT=20230630")*0.01</f>
        <v>0.1157469</v>
      </c>
      <c r="AR216" s="11">
        <f>_xll.BDP($H216,$AQ$1, "CUST_TRR_START_DT=20130101","CUST_TRR_END_DT=20230630")*0.01</f>
        <v>0.30973870000000003</v>
      </c>
      <c r="AS216" s="11">
        <f>_xll.BDP($H216,$AQ$1, "CUST_TRR_START_DT=20180101","CUST_TRR_END_DT=20230630")*0.01</f>
        <v>0.52598809999999996</v>
      </c>
      <c r="AT216" s="17" t="s">
        <v>4512</v>
      </c>
      <c r="AU216" s="17" t="s">
        <v>4512</v>
      </c>
      <c r="AV216" s="17" t="s">
        <v>4512</v>
      </c>
      <c r="AW216" s="195">
        <v>0.81203007518796999</v>
      </c>
      <c r="AX216" s="195">
        <v>0.81203007518796999</v>
      </c>
      <c r="AY216" s="195">
        <v>1.5845556342066405</v>
      </c>
      <c r="AZ216" s="195">
        <v>2.3965857093946106</v>
      </c>
      <c r="BA216" s="195">
        <v>19.175632246010117</v>
      </c>
      <c r="BB216" s="195">
        <v>37.418387622966222</v>
      </c>
      <c r="BC216" s="195">
        <v>56.594019868976339</v>
      </c>
      <c r="BD216" s="195">
        <v>73952</v>
      </c>
      <c r="BE216" s="195">
        <v>3177146.5952499998</v>
      </c>
      <c r="BF216" s="17">
        <v>83330.118000000002</v>
      </c>
      <c r="BG216" s="17">
        <v>122303.167</v>
      </c>
      <c r="BH216" s="17">
        <v>149383.28599999999</v>
      </c>
      <c r="BI216" s="17">
        <v>106698.8</v>
      </c>
      <c r="BJ216" s="17">
        <v>101517.8</v>
      </c>
      <c r="BK216" s="17">
        <v>139789.6</v>
      </c>
      <c r="BL216" s="15">
        <v>2.6227973907336503E-2</v>
      </c>
      <c r="BM216" s="15">
        <v>3.849465655215583E-2</v>
      </c>
      <c r="BN216" s="15">
        <v>4.701806527383276E-2</v>
      </c>
      <c r="BO216" s="15">
        <v>3.358321588293102E-2</v>
      </c>
      <c r="BP216" s="15">
        <v>3.1952507369906825E-2</v>
      </c>
      <c r="BQ216" s="15">
        <v>4.3998473412902243E-2</v>
      </c>
      <c r="BR216" s="15">
        <f>IF(IF(BN216&gt;BQ216,BN216,BQ216)=0,IF(BM216&gt;BP216,BM216,BP216),IF(BN216&gt;BQ216,BN216,BQ216))</f>
        <v>4.701806527383276E-2</v>
      </c>
      <c r="CI216" s="11">
        <f>IFERROR(L216,M216)</f>
        <v>0.80606820204691743</v>
      </c>
      <c r="CJ216" s="17">
        <f>IF(AND(M216&lt;0,AA216&gt;0),1,0)</f>
        <v>0</v>
      </c>
      <c r="CK216" s="17">
        <f>IF(AND(CJ216=0,CI216&lt;0.1,CI216&gt;0),1,0)</f>
        <v>0</v>
      </c>
      <c r="CL216" s="17">
        <f>IF(AND(CK216=0,CI216&lt;0.2,CI216&gt;0.1),1,0)</f>
        <v>0</v>
      </c>
      <c r="CM216" s="17">
        <f>IF(AND(CL216=0,CI216&lt;0.3,CI216&gt;0.2),1,0)</f>
        <v>0</v>
      </c>
      <c r="CN216" s="17">
        <f>IF(AND(CM216=0,CI216&lt;0.4,CI216&gt;0.3),1,0)</f>
        <v>0</v>
      </c>
      <c r="CO216" s="17">
        <f>IF(AND(CN216=0,CI216&lt;0.5,CI216&gt;0.4),1,0)</f>
        <v>0</v>
      </c>
      <c r="CP216" s="17">
        <f>IF(AND(CJ216=0,CK216=0,CL216=0,CM216=0,CN216=0,CO216=0),1,0)</f>
        <v>1</v>
      </c>
      <c r="CR216" s="17" t="str">
        <f>_xll.BDP($H216,CR$1)</f>
        <v>Yoshiaki Yoshida</v>
      </c>
      <c r="CS216" s="17" t="str">
        <f>_xll.BDP($H216,CS$1)</f>
        <v>No</v>
      </c>
      <c r="CT216" s="196">
        <f>_xll.BDP($H216,CT$1)</f>
        <v>0</v>
      </c>
      <c r="CU216" s="13">
        <f>_xll.BDP($H216,CU$1)</f>
        <v>6.75</v>
      </c>
      <c r="CV216" s="13">
        <f>_xll.BDP($H216,CV$1)</f>
        <v>5.7482876524588424E-2</v>
      </c>
      <c r="CW216" s="13">
        <f>_xll.BDP($H216,CW$1)</f>
        <v>0</v>
      </c>
    </row>
    <row r="217" spans="1:101" s="17" customFormat="1" hidden="1" x14ac:dyDescent="0.3">
      <c r="A217" s="17" t="str">
        <f>B217&amp;C217</f>
        <v>6A</v>
      </c>
      <c r="B217" s="17">
        <v>6</v>
      </c>
      <c r="C217" s="17" t="s">
        <v>2999</v>
      </c>
      <c r="F217" s="19"/>
      <c r="H217" s="17" t="s">
        <v>4409</v>
      </c>
      <c r="K217" s="10" t="s">
        <v>4464</v>
      </c>
      <c r="L217" s="11">
        <v>0.71307691051753963</v>
      </c>
      <c r="M217" s="11">
        <v>0.72004929275610796</v>
      </c>
      <c r="N217" s="11">
        <v>0.41777368197952447</v>
      </c>
      <c r="O217" s="11">
        <v>0.40634845763562588</v>
      </c>
      <c r="P217" s="12">
        <v>20.087092557852891</v>
      </c>
      <c r="Q217" s="12">
        <v>14.0831326845375</v>
      </c>
      <c r="R217" s="12">
        <v>17.055451212610826</v>
      </c>
      <c r="S217" s="13">
        <v>65.974180521968918</v>
      </c>
      <c r="T217" s="13">
        <v>64.307304221925349</v>
      </c>
      <c r="U217" s="11">
        <v>-1.9590299338381224E-3</v>
      </c>
      <c r="V217" s="14">
        <v>-1.558393181110646</v>
      </c>
      <c r="W217" s="11">
        <v>4.2787582975310741E-3</v>
      </c>
      <c r="X217" s="15">
        <v>1.5626488804192473E-3</v>
      </c>
      <c r="Y217" s="14">
        <v>2.3665805479811284</v>
      </c>
      <c r="Z217" s="14">
        <v>0.73376652690104738</v>
      </c>
      <c r="AA217" s="14">
        <v>93320000000</v>
      </c>
      <c r="AB217" s="14">
        <v>165363000000</v>
      </c>
      <c r="AC217" s="14" t="e">
        <v>#N/A</v>
      </c>
      <c r="AD217" s="16">
        <v>62019000000</v>
      </c>
      <c r="AE217" s="11">
        <v>0</v>
      </c>
      <c r="AF217" s="16">
        <v>1384082.6477585</v>
      </c>
      <c r="AG217" s="16">
        <v>1248298.6477585</v>
      </c>
      <c r="AH217" s="195">
        <v>13.363078850691545</v>
      </c>
      <c r="AI217" s="195">
        <v>16.775501905048916</v>
      </c>
      <c r="AJ217" s="195">
        <v>4.3319093456465554</v>
      </c>
      <c r="AK217" s="195">
        <v>26.401492236337969</v>
      </c>
      <c r="AL217" s="195">
        <v>4.4226509975193915</v>
      </c>
      <c r="AM217" s="17" t="s">
        <v>502</v>
      </c>
      <c r="AN217" s="17" t="s">
        <v>528</v>
      </c>
      <c r="AO217" s="17" t="s">
        <v>529</v>
      </c>
      <c r="AP217" s="17" t="s">
        <v>4618</v>
      </c>
      <c r="AQ217" s="11" t="e">
        <f>_xll.BDP($H217,$AQ$1, "CUST_TRR_START_DT=20030101","CUST_TRR_END_DT=20230630")*0.01</f>
        <v>#VALUE!</v>
      </c>
      <c r="AR217" s="11">
        <f>_xll.BDP($H217,$AQ$1, "CUST_TRR_START_DT=20130101","CUST_TRR_END_DT=20230630")*0.01</f>
        <v>0.2152538</v>
      </c>
      <c r="AS217" s="11">
        <f>_xll.BDP($H217,$AQ$1, "CUST_TRR_START_DT=20180101","CUST_TRR_END_DT=20230630")*0.01</f>
        <v>7.8669760000000005E-2</v>
      </c>
      <c r="AT217" s="17" t="s">
        <v>4515</v>
      </c>
      <c r="AU217" s="17" t="s">
        <v>4515</v>
      </c>
      <c r="AV217" s="17" t="s">
        <v>4515</v>
      </c>
      <c r="AW217" s="195">
        <v>2.1768187893832347</v>
      </c>
      <c r="AX217" s="195">
        <v>2.1768187893832347</v>
      </c>
      <c r="AY217" s="195">
        <v>0.78904257803246225</v>
      </c>
      <c r="AZ217" s="195">
        <v>2.9658613674156968</v>
      </c>
      <c r="BA217" s="195">
        <v>71.177492040841457</v>
      </c>
      <c r="BB217" s="195">
        <v>25.800067553488546</v>
      </c>
      <c r="BC217" s="195">
        <v>96.977559594330003</v>
      </c>
      <c r="BD217" s="195">
        <v>45117</v>
      </c>
      <c r="BE217" s="195">
        <v>1248298.6477585</v>
      </c>
      <c r="BF217" s="17">
        <v>53252</v>
      </c>
      <c r="BG217" s="17">
        <v>52433.667000000001</v>
      </c>
      <c r="BH217" s="17">
        <v>57667.25</v>
      </c>
      <c r="BI217" s="17">
        <v>48861</v>
      </c>
      <c r="BJ217" s="17">
        <v>50464</v>
      </c>
      <c r="BK217" s="17">
        <v>56746</v>
      </c>
      <c r="BL217" s="15">
        <v>4.2659663291009439E-2</v>
      </c>
      <c r="BM217" s="15">
        <v>4.2004104622040732E-2</v>
      </c>
      <c r="BN217" s="15">
        <v>4.6196677456592505E-2</v>
      </c>
      <c r="BO217" s="15">
        <v>3.9142075566401487E-2</v>
      </c>
      <c r="BP217" s="15">
        <v>4.0426223396632995E-2</v>
      </c>
      <c r="BQ217" s="15">
        <v>4.5458672972125393E-2</v>
      </c>
      <c r="BR217" s="15">
        <f>IF(IF(BN217&gt;BQ217,BN217,BQ217)=0,IF(BM217&gt;BP217,BM217,BP217),IF(BN217&gt;BQ217,BN217,BQ217))</f>
        <v>4.6196677456592505E-2</v>
      </c>
      <c r="CI217" s="11">
        <f>IFERROR(L217,M217)</f>
        <v>0.71307691051753963</v>
      </c>
      <c r="CJ217" s="17">
        <f>IF(AND(M217&lt;0,AA217&gt;0),1,0)</f>
        <v>0</v>
      </c>
      <c r="CK217" s="17">
        <f>IF(AND(CJ217=0,CI217&lt;0.1,CI217&gt;0),1,0)</f>
        <v>0</v>
      </c>
      <c r="CL217" s="17">
        <f>IF(AND(CK217=0,CI217&lt;0.2,CI217&gt;0.1),1,0)</f>
        <v>0</v>
      </c>
      <c r="CM217" s="17">
        <f>IF(AND(CL217=0,CI217&lt;0.3,CI217&gt;0.2),1,0)</f>
        <v>0</v>
      </c>
      <c r="CN217" s="17">
        <f>IF(AND(CM217=0,CI217&lt;0.4,CI217&gt;0.3),1,0)</f>
        <v>0</v>
      </c>
      <c r="CO217" s="17">
        <f>IF(AND(CN217=0,CI217&lt;0.5,CI217&gt;0.4),1,0)</f>
        <v>0</v>
      </c>
      <c r="CP217" s="17">
        <f>IF(AND(CJ217=0,CK217=0,CL217=0,CM217=0,CN217=0,CO217=0),1,0)</f>
        <v>1</v>
      </c>
      <c r="CR217" s="17" t="str">
        <f>_xll.BDP($H217,CR$1)</f>
        <v>Hiromi Yamaji</v>
      </c>
      <c r="CS217" s="17" t="str">
        <f>_xll.BDP($H217,CS$1)</f>
        <v>No</v>
      </c>
      <c r="CT217" s="196">
        <f>_xll.BDP($H217,CT$1)</f>
        <v>0</v>
      </c>
      <c r="CU217" s="13">
        <f>_xll.BDP($H217,CU$1)</f>
        <v>0.5</v>
      </c>
      <c r="CV217" s="13">
        <f>_xll.BDP($H217,CV$1)</f>
        <v>0.10997763056530498</v>
      </c>
      <c r="CW217" s="13">
        <f>_xll.BDP($H217,CW$1)</f>
        <v>0</v>
      </c>
    </row>
    <row r="218" spans="1:101" s="17" customFormat="1" hidden="1" x14ac:dyDescent="0.3">
      <c r="A218" s="17" t="str">
        <f>B218&amp;C218</f>
        <v>6A</v>
      </c>
      <c r="B218" s="17">
        <v>6</v>
      </c>
      <c r="C218" s="17" t="s">
        <v>2999</v>
      </c>
      <c r="F218" s="19"/>
      <c r="G218" s="17" t="s">
        <v>4442</v>
      </c>
      <c r="H218" s="17" t="s">
        <v>4413</v>
      </c>
      <c r="K218" s="10" t="s">
        <v>4468</v>
      </c>
      <c r="L218" s="11">
        <v>0.49540630467320212</v>
      </c>
      <c r="M218" s="11">
        <v>0.4436506291163666</v>
      </c>
      <c r="N218" s="11">
        <v>0.48984276624207163</v>
      </c>
      <c r="O218" s="11">
        <v>0.44356574562732187</v>
      </c>
      <c r="P218" s="12">
        <v>20.686265496488758</v>
      </c>
      <c r="Q218" s="12">
        <v>14.069626901117131</v>
      </c>
      <c r="R218" s="12">
        <v>20.462069275439028</v>
      </c>
      <c r="S218" s="13">
        <v>7.8935277534013961</v>
      </c>
      <c r="T218" s="13">
        <v>8.0432532883659071</v>
      </c>
      <c r="U218" s="11">
        <v>-0.22537841507300799</v>
      </c>
      <c r="V218" s="14">
        <v>-1.2987232062356397</v>
      </c>
      <c r="W218" s="11">
        <v>0.5489171852367758</v>
      </c>
      <c r="X218" s="15">
        <v>1.60736991099489E-3</v>
      </c>
      <c r="Y218" s="14">
        <v>11.256040293496271</v>
      </c>
      <c r="Z218" s="14">
        <v>15.084949175884921</v>
      </c>
      <c r="AA218" s="14">
        <v>62707000000</v>
      </c>
      <c r="AB218" s="14">
        <v>62719000000</v>
      </c>
      <c r="AC218" s="14" t="e">
        <v>#N/A</v>
      </c>
      <c r="AD218" s="16">
        <v>32167698098.086529</v>
      </c>
      <c r="AE218" s="11">
        <v>0</v>
      </c>
      <c r="AF218" s="16">
        <v>1012593.6000000001</v>
      </c>
      <c r="AG218" s="16">
        <v>967939.60000000009</v>
      </c>
      <c r="AH218" s="195">
        <v>28.151691242765324</v>
      </c>
      <c r="AI218" s="195">
        <v>33.090820826638407</v>
      </c>
      <c r="AJ218" s="195" t="s">
        <v>3021</v>
      </c>
      <c r="AK218" s="195">
        <v>39.62526766595289</v>
      </c>
      <c r="AL218" s="195">
        <v>7.4880666336897663</v>
      </c>
      <c r="AM218" s="17" t="s">
        <v>493</v>
      </c>
      <c r="AN218" s="17" t="s">
        <v>513</v>
      </c>
      <c r="AO218" s="17" t="s">
        <v>514</v>
      </c>
      <c r="AP218" s="17" t="s">
        <v>4618</v>
      </c>
      <c r="AQ218" s="11" t="e">
        <f>_xll.BDP($H218,$AQ$1, "CUST_TRR_START_DT=20030101","CUST_TRR_END_DT=20230630")*0.01</f>
        <v>#VALUE!</v>
      </c>
      <c r="AR218" s="11">
        <f>_xll.BDP($H218,$AQ$1, "CUST_TRR_START_DT=20130101","CUST_TRR_END_DT=20230630")*0.01</f>
        <v>0.46955449999999999</v>
      </c>
      <c r="AS218" s="11">
        <f>_xll.BDP($H218,$AQ$1, "CUST_TRR_START_DT=20180101","CUST_TRR_END_DT=20230630")*0.01</f>
        <v>0.43038020000000005</v>
      </c>
      <c r="AT218" s="17" t="s">
        <v>4520</v>
      </c>
      <c r="AU218" s="17" t="s">
        <v>4520</v>
      </c>
      <c r="AV218" s="17" t="s">
        <v>4520</v>
      </c>
      <c r="AW218" s="195">
        <v>0.59443393677384493</v>
      </c>
      <c r="AX218" s="195">
        <v>0.59443393677384493</v>
      </c>
      <c r="AY218" s="195">
        <v>-9.475947292269625E-2</v>
      </c>
      <c r="AZ218" s="195">
        <v>0.49967446385114866</v>
      </c>
      <c r="BA218" s="195">
        <v>22.32876213952866</v>
      </c>
      <c r="BB218" s="195">
        <v>-3.5594564853436026</v>
      </c>
      <c r="BC218" s="195">
        <v>18.769305654185057</v>
      </c>
      <c r="BD218" s="195">
        <v>4055</v>
      </c>
      <c r="BE218" s="195">
        <v>967939.60000000009</v>
      </c>
      <c r="BF218" s="17">
        <v>20868.462</v>
      </c>
      <c r="BG218" s="17">
        <v>24037.922999999999</v>
      </c>
      <c r="BH218" s="17">
        <v>27068.799999999999</v>
      </c>
      <c r="BI218" s="17">
        <v>15008.4</v>
      </c>
      <c r="BJ218" s="17">
        <v>16596.400000000001</v>
      </c>
      <c r="BK218" s="17">
        <v>16062.4</v>
      </c>
      <c r="BL218" s="15">
        <v>2.1559673764767966E-2</v>
      </c>
      <c r="BM218" s="15">
        <v>2.4834114649302495E-2</v>
      </c>
      <c r="BN218" s="15">
        <v>2.7965381310982623E-2</v>
      </c>
      <c r="BO218" s="15">
        <v>1.550551294729547E-2</v>
      </c>
      <c r="BP218" s="15">
        <v>1.7146111182970509E-2</v>
      </c>
      <c r="BQ218" s="15">
        <v>1.659442386694376E-2</v>
      </c>
      <c r="BR218" s="15">
        <f>IF(IF(BN218&gt;BQ218,BN218,BQ218)=0,IF(BM218&gt;BP218,BM218,BP218),IF(BN218&gt;BQ218,BN218,BQ218))</f>
        <v>2.7965381310982623E-2</v>
      </c>
      <c r="CI218" s="11">
        <f>IFERROR(L218,M218)</f>
        <v>0.49540630467320212</v>
      </c>
      <c r="CJ218" s="17">
        <f>IF(AND(M218&lt;0,AA218&gt;0),1,0)</f>
        <v>0</v>
      </c>
      <c r="CK218" s="17">
        <f>IF(AND(CJ218=0,CI218&lt;0.1,CI218&gt;0),1,0)</f>
        <v>0</v>
      </c>
      <c r="CL218" s="17">
        <f>IF(AND(CK218=0,CI218&lt;0.2,CI218&gt;0.1),1,0)</f>
        <v>0</v>
      </c>
      <c r="CM218" s="17">
        <f>IF(AND(CL218=0,CI218&lt;0.3,CI218&gt;0.2),1,0)</f>
        <v>0</v>
      </c>
      <c r="CN218" s="17">
        <f>IF(AND(CM218=0,CI218&lt;0.4,CI218&gt;0.3),1,0)</f>
        <v>0</v>
      </c>
      <c r="CO218" s="17">
        <f>IF(AND(CN218=0,CI218&lt;0.5,CI218&gt;0.4),1,0)</f>
        <v>1</v>
      </c>
      <c r="CP218" s="17">
        <f>IF(AND(CJ218=0,CK218=0,CL218=0,CM218=0,CN218=0,CO218=0),1,0)</f>
        <v>0</v>
      </c>
      <c r="CR218" s="17" t="str">
        <f>_xll.BDP($H218,CR$1)</f>
        <v>Hirokazu Numata</v>
      </c>
      <c r="CS218" s="17" t="str">
        <f>_xll.BDP($H218,CS$1)</f>
        <v>No</v>
      </c>
      <c r="CT218" s="196">
        <f>_xll.BDP($H218,CT$1)</f>
        <v>0</v>
      </c>
      <c r="CU218" s="13">
        <f>_xll.BDP($H218,CU$1)</f>
        <v>11.66670036315918</v>
      </c>
      <c r="CV218" s="13">
        <f>_xll.BDP($H218,CV$1)</f>
        <v>1.175</v>
      </c>
      <c r="CW218" s="13">
        <f>_xll.BDP($H218,CW$1)</f>
        <v>0</v>
      </c>
    </row>
    <row r="219" spans="1:101" s="17" customFormat="1" hidden="1" x14ac:dyDescent="0.3">
      <c r="A219" s="17" t="str">
        <f>B219&amp;C219</f>
        <v>6A</v>
      </c>
      <c r="B219" s="17">
        <v>6</v>
      </c>
      <c r="C219" s="17" t="s">
        <v>2999</v>
      </c>
      <c r="F219" s="19"/>
      <c r="H219" s="17" t="s">
        <v>4399</v>
      </c>
      <c r="K219" s="10" t="s">
        <v>4494</v>
      </c>
      <c r="L219" s="11">
        <v>0.38021113882364205</v>
      </c>
      <c r="M219" s="11">
        <v>0.49104161860187318</v>
      </c>
      <c r="N219" s="11">
        <v>0.37881537261282022</v>
      </c>
      <c r="O219" s="11">
        <v>0.48980014919309578</v>
      </c>
      <c r="P219" s="12">
        <v>28.169970649925496</v>
      </c>
      <c r="Q219" s="12">
        <v>24.510259476536202</v>
      </c>
      <c r="R219" s="12">
        <v>33.967913303023728</v>
      </c>
      <c r="S219" s="13">
        <v>66.185050125190429</v>
      </c>
      <c r="T219" s="13">
        <v>68.877640393344464</v>
      </c>
      <c r="U219" s="11">
        <v>-0.10520449325379258</v>
      </c>
      <c r="V219" s="14">
        <v>-0.35700794020078164</v>
      </c>
      <c r="W219" s="11">
        <v>0.62248567006245203</v>
      </c>
      <c r="X219" s="15">
        <v>1.3371558193049788E-2</v>
      </c>
      <c r="Y219" s="14">
        <v>17.543535800049256</v>
      </c>
      <c r="Z219" s="14" t="e">
        <v>#N/A</v>
      </c>
      <c r="AA219" s="14">
        <v>2285062177000</v>
      </c>
      <c r="AB219" s="14">
        <v>2290853998000</v>
      </c>
      <c r="AC219" s="14">
        <v>388899000</v>
      </c>
      <c r="AD219" s="16">
        <v>1480857724000</v>
      </c>
      <c r="AE219" s="11">
        <v>2.6261739645691985E-4</v>
      </c>
      <c r="AF219" s="16">
        <v>462887.46717149997</v>
      </c>
      <c r="AG219" s="16">
        <v>14271089.722936239</v>
      </c>
      <c r="AH219" s="195" t="s">
        <v>3697</v>
      </c>
      <c r="AI219" s="195" t="s">
        <v>3697</v>
      </c>
      <c r="AJ219" s="195" t="s">
        <v>3697</v>
      </c>
      <c r="AK219" s="195" t="s">
        <v>3697</v>
      </c>
      <c r="AL219" s="195" t="s">
        <v>3697</v>
      </c>
      <c r="AM219" s="17" t="s">
        <v>506</v>
      </c>
      <c r="AN219" s="17" t="s">
        <v>577</v>
      </c>
      <c r="AO219" s="17" t="s">
        <v>787</v>
      </c>
      <c r="AP219" s="17" t="s">
        <v>4619</v>
      </c>
      <c r="AQ219" s="11">
        <f>_xll.BDP($H219,$AQ$1, "CUST_TRR_START_DT=20030101","CUST_TRR_END_DT=20230630")*0.01</f>
        <v>0.19254940000000001</v>
      </c>
      <c r="AR219" s="11">
        <f>_xll.BDP($H219,$AQ$1, "CUST_TRR_START_DT=20130101","CUST_TRR_END_DT=20230630")*0.01</f>
        <v>0.21854220000000002</v>
      </c>
      <c r="AS219" s="11">
        <f>_xll.BDP($H219,$AQ$1, "CUST_TRR_START_DT=20180101","CUST_TRR_END_DT=20230630")*0.01</f>
        <v>0.2189943</v>
      </c>
      <c r="AT219" s="17" t="s">
        <v>4546</v>
      </c>
      <c r="AU219" s="17" t="s">
        <v>4547</v>
      </c>
      <c r="AV219" s="17" t="s">
        <v>4546</v>
      </c>
      <c r="AW219" s="195">
        <v>2.1158258053479861</v>
      </c>
      <c r="AX219" s="195">
        <v>2.1158258053479861</v>
      </c>
      <c r="AY219" s="195">
        <v>-2.6828562001851123E-16</v>
      </c>
      <c r="AZ219" s="195">
        <v>2.1158258053479857</v>
      </c>
      <c r="BA219" s="195">
        <v>28.018360731000875</v>
      </c>
      <c r="BB219" s="195">
        <v>-3.5527136788005009E-15</v>
      </c>
      <c r="BC219" s="195">
        <v>28.018360731000872</v>
      </c>
      <c r="BD219" s="195">
        <v>285234.185</v>
      </c>
      <c r="BE219" s="195">
        <v>462887.46717149997</v>
      </c>
      <c r="BF219" s="17">
        <v>778609.05700000003</v>
      </c>
      <c r="BG219" s="17">
        <v>946937.26500000001</v>
      </c>
      <c r="BH219" s="17">
        <v>1138639.476</v>
      </c>
      <c r="BI219" s="17">
        <v>342764.984</v>
      </c>
      <c r="BJ219" s="17">
        <v>632062.41899999999</v>
      </c>
      <c r="BK219" s="17">
        <v>769897.71499999997</v>
      </c>
      <c r="BL219" s="15">
        <v>1.6820698597819783</v>
      </c>
      <c r="BM219" s="15">
        <v>2.0457180895095597</v>
      </c>
      <c r="BN219" s="15">
        <v>2.4598624001589866</v>
      </c>
      <c r="BO219" s="15">
        <v>0.74049311832632847</v>
      </c>
      <c r="BP219" s="15">
        <v>1.365477494697044</v>
      </c>
      <c r="BQ219" s="15">
        <v>1.6632502921379648</v>
      </c>
      <c r="BR219" s="15">
        <f>IF(IF(BN219&gt;BQ219,BN219,BQ219)=0,IF(BM219&gt;BP219,BM219,BP219),IF(BN219&gt;BQ219,BN219,BQ219))</f>
        <v>2.4598624001589866</v>
      </c>
      <c r="BS219" s="17">
        <f>BR219/31.228</f>
        <v>7.8771051625431868E-2</v>
      </c>
      <c r="CI219" s="11">
        <f>IFERROR(L219,M219)</f>
        <v>0.38021113882364205</v>
      </c>
      <c r="CJ219" s="17">
        <f>IF(AND(M219&lt;0,AA219&gt;0),1,0)</f>
        <v>0</v>
      </c>
      <c r="CK219" s="17">
        <f>IF(AND(CJ219=0,CI219&lt;0.1,CI219&gt;0),1,0)</f>
        <v>0</v>
      </c>
      <c r="CL219" s="17">
        <f>IF(AND(CK219=0,CI219&lt;0.2,CI219&gt;0.1),1,0)</f>
        <v>0</v>
      </c>
      <c r="CM219" s="17">
        <f>IF(AND(CL219=0,CI219&lt;0.3,CI219&gt;0.2),1,0)</f>
        <v>0</v>
      </c>
      <c r="CN219" s="17">
        <f>IF(AND(CM219=0,CI219&lt;0.4,CI219&gt;0.3),1,0)</f>
        <v>1</v>
      </c>
      <c r="CO219" s="17">
        <f>IF(AND(CN219=0,CI219&lt;0.5,CI219&gt;0.4),1,0)</f>
        <v>0</v>
      </c>
      <c r="CP219" s="17">
        <f>IF(AND(CJ219=0,CK219=0,CL219=0,CM219=0,CN219=0,CO219=0),1,0)</f>
        <v>0</v>
      </c>
      <c r="CR219" s="17" t="str">
        <f>_xll.BDP($H219,CR$1)</f>
        <v>Wei Che-Chia</v>
      </c>
      <c r="CS219" s="17" t="str">
        <f>_xll.BDP($H219,CS$1)</f>
        <v>No</v>
      </c>
      <c r="CT219" s="196">
        <f>_xll.BDP($H219,CT$1)</f>
        <v>0</v>
      </c>
      <c r="CU219" s="13">
        <f>_xll.BDP($H219,CU$1)</f>
        <v>9.9166698455810547</v>
      </c>
      <c r="CV219" s="13">
        <f>_xll.BDP($H219,CV$1)</f>
        <v>0</v>
      </c>
      <c r="CW219" s="13">
        <f>_xll.BDP($H219,CW$1)</f>
        <v>0</v>
      </c>
    </row>
    <row r="220" spans="1:101" s="17" customFormat="1" hidden="1" x14ac:dyDescent="0.3">
      <c r="A220" s="17" t="str">
        <f>B220&amp;C220</f>
        <v>6A</v>
      </c>
      <c r="B220" s="17">
        <v>6</v>
      </c>
      <c r="C220" s="17" t="s">
        <v>2999</v>
      </c>
      <c r="F220" s="19"/>
      <c r="H220" s="17" t="s">
        <v>4457</v>
      </c>
      <c r="K220" s="10" t="s">
        <v>4498</v>
      </c>
      <c r="L220" s="11">
        <v>0.23823738054113069</v>
      </c>
      <c r="M220" s="11">
        <v>0.12297592997811817</v>
      </c>
      <c r="N220" s="11">
        <v>0.13013932460997613</v>
      </c>
      <c r="O220" s="11">
        <v>5.0269835117326099E-2</v>
      </c>
      <c r="P220" s="12">
        <v>3.3374651792021535</v>
      </c>
      <c r="Q220" s="12">
        <v>2.6790743211231836</v>
      </c>
      <c r="R220" s="12">
        <v>4.4643387668601084</v>
      </c>
      <c r="S220" s="13">
        <v>50.262552697223803</v>
      </c>
      <c r="T220" s="13">
        <v>46.222394420767145</v>
      </c>
      <c r="U220" s="11">
        <v>6.4655589065460307E-3</v>
      </c>
      <c r="V220" s="14">
        <v>1.6333943833943834</v>
      </c>
      <c r="W220" s="11">
        <v>3.1512230485948846E-2</v>
      </c>
      <c r="X220" s="15">
        <v>2.112755620833804E-2</v>
      </c>
      <c r="Y220" s="14">
        <v>36.674294367490447</v>
      </c>
      <c r="Z220" s="14">
        <v>3.5898979242489526</v>
      </c>
      <c r="AA220" s="14">
        <v>13710000000</v>
      </c>
      <c r="AB220" s="14">
        <v>33539000000</v>
      </c>
      <c r="AC220" s="14">
        <v>155000000</v>
      </c>
      <c r="AD220" s="16">
        <v>2790000000</v>
      </c>
      <c r="AE220" s="11">
        <v>5.5555555555555552E-2</v>
      </c>
      <c r="AF220" s="16">
        <v>45212.598439819994</v>
      </c>
      <c r="AG220" s="16">
        <v>52684.598439819994</v>
      </c>
      <c r="AH220" s="195">
        <v>14.493699708341126</v>
      </c>
      <c r="AI220" s="195">
        <v>32.703040620620726</v>
      </c>
      <c r="AJ220" s="195">
        <v>5.7736544367778357</v>
      </c>
      <c r="AK220" s="195">
        <v>69.198477202771258</v>
      </c>
      <c r="AL220" s="195">
        <v>1.8735973624226638</v>
      </c>
      <c r="AM220" s="17" t="s">
        <v>502</v>
      </c>
      <c r="AN220" s="17" t="s">
        <v>528</v>
      </c>
      <c r="AO220" s="17" t="s">
        <v>529</v>
      </c>
      <c r="AP220" s="17" t="s">
        <v>1552</v>
      </c>
      <c r="AQ220" s="11">
        <f>_xll.BDP($H220,$AQ$1, "CUST_TRR_START_DT=20030101","CUST_TRR_END_DT=20230630")*0.01</f>
        <v>0.19781230000000002</v>
      </c>
      <c r="AR220" s="11">
        <f>_xll.BDP($H220,$AQ$1, "CUST_TRR_START_DT=20130101","CUST_TRR_END_DT=20230630")*0.01</f>
        <v>0.23991800000000002</v>
      </c>
      <c r="AS220" s="11">
        <f>_xll.BDP($H220,$AQ$1, "CUST_TRR_START_DT=20180101","CUST_TRR_END_DT=20230630")*0.01</f>
        <v>0.16856760000000001</v>
      </c>
      <c r="AT220" s="17" t="s">
        <v>4551</v>
      </c>
      <c r="AU220" s="17" t="s">
        <v>3021</v>
      </c>
      <c r="AV220" s="17" t="s">
        <v>4551</v>
      </c>
      <c r="AW220" s="195">
        <v>1.329022988505747</v>
      </c>
      <c r="AX220" s="195">
        <v>1.329022988505747</v>
      </c>
      <c r="AY220" s="195">
        <v>0</v>
      </c>
      <c r="AZ220" s="195">
        <v>1.329022988505747</v>
      </c>
      <c r="BA220" s="195">
        <v>59.155562251234088</v>
      </c>
      <c r="BB220" s="195">
        <v>0</v>
      </c>
      <c r="BC220" s="195">
        <v>59.155562251234088</v>
      </c>
      <c r="BD220" s="195">
        <v>592.78</v>
      </c>
      <c r="BE220" s="195">
        <v>45212.598439819994</v>
      </c>
      <c r="BF220" s="17">
        <v>1794.1880000000001</v>
      </c>
      <c r="BG220" s="17">
        <v>1956.8820000000001</v>
      </c>
      <c r="BH220" s="17">
        <v>2197.1880000000001</v>
      </c>
      <c r="BI220" s="17">
        <v>2510.393</v>
      </c>
      <c r="BJ220" s="17">
        <v>1563.4929999999999</v>
      </c>
      <c r="BK220" s="17">
        <v>1679.3969999999999</v>
      </c>
      <c r="BL220" s="15">
        <v>3.9683363971839511E-2</v>
      </c>
      <c r="BM220" s="15">
        <v>4.3281785774925065E-2</v>
      </c>
      <c r="BN220" s="15">
        <v>4.8596808761711768E-2</v>
      </c>
      <c r="BO220" s="15">
        <v>5.5524192075389035E-2</v>
      </c>
      <c r="BP220" s="15">
        <v>3.4580914478540302E-2</v>
      </c>
      <c r="BQ220" s="15">
        <v>3.7144447741382369E-2</v>
      </c>
      <c r="BR220" s="15">
        <f>IF(IF(BN220&gt;BQ220,BN220,BQ220)=0,IF(BM220&gt;BP220,BM220,BP220),IF(BN220&gt;BQ220,BN220,BQ220))</f>
        <v>4.8596808761711768E-2</v>
      </c>
      <c r="CI220" s="11">
        <f>IFERROR(L220,M220)</f>
        <v>0.23823738054113069</v>
      </c>
      <c r="CJ220" s="17">
        <f>IF(AND(M220&lt;0,AA220&gt;0),1,0)</f>
        <v>0</v>
      </c>
      <c r="CK220" s="17">
        <f>IF(AND(CJ220=0,CI220&lt;0.1,CI220&gt;0),1,0)</f>
        <v>0</v>
      </c>
      <c r="CL220" s="17">
        <f>IF(AND(CK220=0,CI220&lt;0.2,CI220&gt;0.1),1,0)</f>
        <v>0</v>
      </c>
      <c r="CM220" s="17">
        <f>IF(AND(CL220=0,CI220&lt;0.3,CI220&gt;0.2),1,0)</f>
        <v>1</v>
      </c>
      <c r="CN220" s="17">
        <f>IF(AND(CM220=0,CI220&lt;0.4,CI220&gt;0.3),1,0)</f>
        <v>0</v>
      </c>
      <c r="CO220" s="17">
        <f>IF(AND(CN220=0,CI220&lt;0.5,CI220&gt;0.4),1,0)</f>
        <v>0</v>
      </c>
      <c r="CP220" s="17">
        <f>IF(AND(CJ220=0,CK220=0,CL220=0,CM220=0,CN220=0,CO220=0),1,0)</f>
        <v>0</v>
      </c>
      <c r="CR220" s="17" t="str">
        <f>_xll.BDP($H220,CR$1)</f>
        <v>David Schwimmer</v>
      </c>
      <c r="CS220" s="17" t="str">
        <f>_xll.BDP($H220,CS$1)</f>
        <v>No</v>
      </c>
      <c r="CT220" s="196">
        <f>_xll.BDP($H220,CT$1)</f>
        <v>0</v>
      </c>
      <c r="CU220" s="13">
        <f>_xll.BDP($H220,CU$1)</f>
        <v>5.1666698455810547</v>
      </c>
      <c r="CV220" s="13">
        <f>_xll.BDP($H220,CV$1)</f>
        <v>1.5886983018508761E-2</v>
      </c>
      <c r="CW220" s="13">
        <f>_xll.BDP($H220,CW$1)</f>
        <v>0</v>
      </c>
    </row>
    <row r="221" spans="1:101" s="17" customFormat="1" hidden="1" x14ac:dyDescent="0.3">
      <c r="A221" s="17" t="str">
        <f>B221&amp;C221</f>
        <v>6A</v>
      </c>
      <c r="B221" s="17">
        <v>6</v>
      </c>
      <c r="C221" s="17" t="s">
        <v>2999</v>
      </c>
      <c r="F221" s="19"/>
      <c r="H221" s="17" t="s">
        <v>4450</v>
      </c>
      <c r="K221" s="10" t="s">
        <v>4500</v>
      </c>
      <c r="L221" s="11">
        <v>-0.13224939126189297</v>
      </c>
      <c r="M221" s="11">
        <v>-0.17208513624137528</v>
      </c>
      <c r="N221" s="11">
        <v>-0.15648473153816531</v>
      </c>
      <c r="O221" s="11">
        <v>-0.21387692810813758</v>
      </c>
      <c r="P221" s="12">
        <v>23.743276836158191</v>
      </c>
      <c r="Q221" s="12">
        <v>21.050852210933122</v>
      </c>
      <c r="R221" s="12">
        <v>22.923920915052133</v>
      </c>
      <c r="S221" s="13">
        <v>84.540705666916793</v>
      </c>
      <c r="T221" s="13">
        <v>78.132750679107119</v>
      </c>
      <c r="U221" s="11">
        <v>-0.3054936432982201</v>
      </c>
      <c r="V221" s="14">
        <v>-7.2035082910785251</v>
      </c>
      <c r="W221" s="11">
        <v>0.14566200082799055</v>
      </c>
      <c r="X221" s="15">
        <v>6.3739376770538245E-2</v>
      </c>
      <c r="Y221" s="14">
        <v>4.2855293192360309</v>
      </c>
      <c r="Z221" s="14">
        <v>4.7587943057090909</v>
      </c>
      <c r="AA221" s="14">
        <v>-68408000000</v>
      </c>
      <c r="AB221" s="14">
        <v>-55041000000</v>
      </c>
      <c r="AC221" s="14">
        <v>351000000</v>
      </c>
      <c r="AD221" s="16">
        <v>14101000000</v>
      </c>
      <c r="AE221" s="11">
        <v>2.4891851641727539E-2</v>
      </c>
      <c r="AF221" s="16">
        <v>370461.94071899995</v>
      </c>
      <c r="AG221" s="16">
        <v>265756.94071899995</v>
      </c>
      <c r="AH221" s="195">
        <v>18.134216357488906</v>
      </c>
      <c r="AI221" s="195">
        <v>20.142257141048958</v>
      </c>
      <c r="AJ221" s="195" t="s">
        <v>3021</v>
      </c>
      <c r="AK221" s="195">
        <v>31.984431639522917</v>
      </c>
      <c r="AL221" s="195">
        <v>7.172545728490336</v>
      </c>
      <c r="AM221" s="17" t="s">
        <v>502</v>
      </c>
      <c r="AN221" s="17" t="s">
        <v>528</v>
      </c>
      <c r="AO221" s="17" t="s">
        <v>529</v>
      </c>
      <c r="AP221" s="17" t="s">
        <v>4620</v>
      </c>
      <c r="AQ221" s="11">
        <f>_xll.BDP($H221,$AQ$1, "CUST_TRR_START_DT=20030101","CUST_TRR_END_DT=20230630")*0.01</f>
        <v>0.22283840000000002</v>
      </c>
      <c r="AR221" s="11">
        <f>_xll.BDP($H221,$AQ$1, "CUST_TRR_START_DT=20130101","CUST_TRR_END_DT=20230630")*0.01</f>
        <v>0.10590949999999999</v>
      </c>
      <c r="AS221" s="11">
        <f>_xll.BDP($H221,$AQ$1, "CUST_TRR_START_DT=20180101","CUST_TRR_END_DT=20230630")*0.01</f>
        <v>6.3306180000000004E-2</v>
      </c>
      <c r="AT221" s="17" t="s">
        <v>4553</v>
      </c>
      <c r="AU221" s="17" t="s">
        <v>4553</v>
      </c>
      <c r="AV221" s="17" t="s">
        <v>4553</v>
      </c>
      <c r="AW221" s="195">
        <v>2.8028745997205</v>
      </c>
      <c r="AX221" s="195">
        <v>2.8028745997205</v>
      </c>
      <c r="AY221" s="195">
        <v>0</v>
      </c>
      <c r="AZ221" s="195">
        <v>2.8028745997205</v>
      </c>
      <c r="BA221" s="195">
        <v>89.30993225295498</v>
      </c>
      <c r="BB221" s="195">
        <v>0</v>
      </c>
      <c r="BC221" s="195" t="s">
        <v>3021</v>
      </c>
      <c r="BD221" s="195" t="s">
        <v>3021</v>
      </c>
      <c r="BE221" s="195">
        <v>265756.94071899995</v>
      </c>
      <c r="BF221" s="17">
        <v>12296.043</v>
      </c>
      <c r="BG221" s="17">
        <v>13415.913</v>
      </c>
      <c r="BH221" s="17">
        <v>14521.429</v>
      </c>
      <c r="BI221" s="17">
        <v>14320.531000000001</v>
      </c>
      <c r="BJ221" s="17">
        <v>12941.02</v>
      </c>
      <c r="BK221" s="17">
        <v>13725.548000000001</v>
      </c>
      <c r="BL221" s="15">
        <v>4.6268003261677036E-2</v>
      </c>
      <c r="BM221" s="15">
        <v>5.0481891324093073E-2</v>
      </c>
      <c r="BN221" s="15">
        <v>5.4641767626887078E-2</v>
      </c>
      <c r="BO221" s="15">
        <v>5.3885821236713885E-2</v>
      </c>
      <c r="BP221" s="15">
        <v>4.8694946461184933E-2</v>
      </c>
      <c r="BQ221" s="15">
        <v>5.1646997300863758E-2</v>
      </c>
      <c r="BR221" s="15">
        <f>IF(IF(BN221&gt;BQ221,BN221,BQ221)=0,IF(BM221&gt;BP221,BM221,BP221),IF(BN221&gt;BQ221,BN221,BQ221))</f>
        <v>5.4641767626887078E-2</v>
      </c>
      <c r="BS221" s="17">
        <f>BR221/7.8011</f>
        <v>7.0043670286096937E-3</v>
      </c>
      <c r="CI221" s="11">
        <f>IFERROR(L221,M221)</f>
        <v>-0.13224939126189297</v>
      </c>
      <c r="CJ221" s="17">
        <f>IF(AND(M221&lt;0,AA221&gt;0),1,0)</f>
        <v>0</v>
      </c>
      <c r="CK221" s="17">
        <f>IF(AND(CJ221=0,CI221&lt;0.1,CI221&gt;0),1,0)</f>
        <v>0</v>
      </c>
      <c r="CL221" s="17">
        <f>IF(AND(CK221=0,CI221&lt;0.2,CI221&gt;0.1),1,0)</f>
        <v>0</v>
      </c>
      <c r="CM221" s="17">
        <f>IF(AND(CL221=0,CI221&lt;0.3,CI221&gt;0.2),1,0)</f>
        <v>0</v>
      </c>
      <c r="CN221" s="17">
        <f>IF(AND(CM221=0,CI221&lt;0.4,CI221&gt;0.3),1,0)</f>
        <v>0</v>
      </c>
      <c r="CO221" s="17">
        <f>IF(AND(CN221=0,CI221&lt;0.5,CI221&gt;0.4),1,0)</f>
        <v>0</v>
      </c>
      <c r="CP221" s="17">
        <f>IF(AND(CJ221=0,CK221=0,CL221=0,CM221=0,CN221=0,CO221=0),1,0)</f>
        <v>1</v>
      </c>
      <c r="CR221" s="17" t="str">
        <f>_xll.BDP($H221,CR$1)</f>
        <v>Alejandro Nicolas Aguzin "Gucho"</v>
      </c>
      <c r="CS221" s="17" t="str">
        <f>_xll.BDP($H221,CS$1)</f>
        <v>No</v>
      </c>
      <c r="CT221" s="196">
        <f>_xll.BDP($H221,CT$1)</f>
        <v>0</v>
      </c>
      <c r="CU221" s="13">
        <f>_xll.BDP($H221,CU$1)</f>
        <v>2.4166700839996338</v>
      </c>
      <c r="CV221" s="13">
        <f>_xll.BDP($H221,CV$1)</f>
        <v>4.1031615262845302E-2</v>
      </c>
      <c r="CW221" s="13">
        <f>_xll.BDP($H221,CW$1)</f>
        <v>0.58858789179573445</v>
      </c>
    </row>
    <row r="222" spans="1:101" s="17" customFormat="1" hidden="1" x14ac:dyDescent="0.3">
      <c r="A222" s="17" t="str">
        <f>B222&amp;C222</f>
        <v>6A</v>
      </c>
      <c r="B222" s="17">
        <v>6</v>
      </c>
      <c r="C222" s="17" t="s">
        <v>2999</v>
      </c>
      <c r="D222" s="17">
        <v>18</v>
      </c>
      <c r="E222" s="17">
        <v>7</v>
      </c>
      <c r="F222" s="19">
        <v>0.12</v>
      </c>
      <c r="G222" s="17" t="s">
        <v>2944</v>
      </c>
      <c r="H222" s="17" t="s">
        <v>58</v>
      </c>
      <c r="I222" s="17">
        <v>1540</v>
      </c>
      <c r="J222" s="17" t="str">
        <f>I222&amp;H222</f>
        <v>1540TER US Equity</v>
      </c>
      <c r="K222" s="10" t="s">
        <v>669</v>
      </c>
      <c r="L222" s="11">
        <v>1.229935088019154</v>
      </c>
      <c r="M222" s="11">
        <v>0.72215352323736071</v>
      </c>
      <c r="N222" s="11">
        <v>0.71943727535315749</v>
      </c>
      <c r="O222" s="11">
        <v>0.53775481834584427</v>
      </c>
      <c r="P222" s="12">
        <v>25.733353565464405</v>
      </c>
      <c r="Q222" s="12">
        <v>22.430304295428776</v>
      </c>
      <c r="R222" s="12">
        <v>23.634498008758463</v>
      </c>
      <c r="S222" s="13">
        <v>32.056143017140535</v>
      </c>
      <c r="T222" s="13">
        <v>31.18177395251098</v>
      </c>
      <c r="U222" s="11">
        <v>-0.23300196527675801</v>
      </c>
      <c r="V222" s="14">
        <v>-0.93690853010800801</v>
      </c>
      <c r="W222" s="11">
        <v>0.71721873070633091</v>
      </c>
      <c r="X222" s="15">
        <v>3.2397097301370907E-2</v>
      </c>
      <c r="Y222" s="14">
        <v>8.7827501619412871</v>
      </c>
      <c r="Z222" s="14">
        <v>29.368752555543722</v>
      </c>
      <c r="AA222" s="14">
        <v>1175822000</v>
      </c>
      <c r="AB222" s="14">
        <v>1579017000</v>
      </c>
      <c r="AC222" s="14">
        <v>55555000</v>
      </c>
      <c r="AD222" s="16">
        <v>617110000</v>
      </c>
      <c r="AE222" s="11">
        <v>9.0024468895334706E-2</v>
      </c>
      <c r="AF222" s="16">
        <v>14706.771650639999</v>
      </c>
      <c r="AG222" s="16">
        <v>14011.77665064</v>
      </c>
      <c r="AH222" s="195">
        <v>18.462590193852378</v>
      </c>
      <c r="AI222" s="195">
        <v>21.623212222649176</v>
      </c>
      <c r="AJ222" s="195">
        <v>3.1108339791530342</v>
      </c>
      <c r="AK222" s="195">
        <v>20.539909430756804</v>
      </c>
      <c r="AL222" s="195">
        <v>6.0452975320392586</v>
      </c>
      <c r="AM222" s="17" t="s">
        <v>506</v>
      </c>
      <c r="AN222" s="17" t="s">
        <v>577</v>
      </c>
      <c r="AO222" s="17" t="s">
        <v>665</v>
      </c>
      <c r="AP222" s="17" t="s">
        <v>574</v>
      </c>
      <c r="AQ222" s="11">
        <f>_xll.BDP($H222,$AQ$1, "CUST_TRR_START_DT=20030101","CUST_TRR_END_DT=20230630")*0.01</f>
        <v>0.11427609999999999</v>
      </c>
      <c r="AR222" s="11">
        <f>_xll.BDP($H222,$AQ$1, "CUST_TRR_START_DT=20130101","CUST_TRR_END_DT=20230630")*0.01</f>
        <v>0.20501819999999998</v>
      </c>
      <c r="AS222" s="11">
        <f>_xll.BDP($H222,$AQ$1, "CUST_TRR_START_DT=20180101","CUST_TRR_END_DT=20230630")*0.01</f>
        <v>0.2015738</v>
      </c>
      <c r="AT222" s="17" t="s">
        <v>3697</v>
      </c>
      <c r="AU222" s="17" t="s">
        <v>3363</v>
      </c>
      <c r="AV222" s="17" t="s">
        <v>3363</v>
      </c>
      <c r="AW222" s="195">
        <v>0.46073298179666411</v>
      </c>
      <c r="AX222" s="195">
        <v>0.46073298179666411</v>
      </c>
      <c r="AY222" s="195">
        <v>5.3813986829867728</v>
      </c>
      <c r="AZ222" s="195">
        <v>5.8421316647834374</v>
      </c>
      <c r="BA222" s="195">
        <v>9.6464912593974219</v>
      </c>
      <c r="BB222" s="195">
        <v>112.67180212784272</v>
      </c>
      <c r="BC222" s="195">
        <v>122.31829338724015</v>
      </c>
      <c r="BD222" s="195">
        <v>883.94064000000003</v>
      </c>
      <c r="BE222" s="195">
        <v>14011.77665064</v>
      </c>
      <c r="BF222" s="17">
        <v>461.214</v>
      </c>
      <c r="BG222" s="17">
        <v>731.66700000000003</v>
      </c>
      <c r="BH222" s="17">
        <v>979</v>
      </c>
      <c r="BI222" s="17">
        <v>412.45</v>
      </c>
      <c r="BJ222" s="17">
        <v>660.54300000000001</v>
      </c>
      <c r="BK222" s="17">
        <v>843.51499999999999</v>
      </c>
      <c r="BL222" s="15">
        <v>3.2916168413156491E-2</v>
      </c>
      <c r="BM222" s="15">
        <v>5.2218003344107006E-2</v>
      </c>
      <c r="BN222" s="15">
        <v>6.9869797700156985E-2</v>
      </c>
      <c r="BO222" s="15">
        <v>2.9435953076026297E-2</v>
      </c>
      <c r="BP222" s="15">
        <v>4.7141987520178542E-2</v>
      </c>
      <c r="BQ222" s="15">
        <v>6.0200431467873253E-2</v>
      </c>
      <c r="BR222" s="15">
        <f>IF(IF(BN222&gt;BQ222,BN222,BQ222)=0,IF(BM222&gt;BP222,BM222,BP222),IF(BN222&gt;BQ222,BN222,BQ222))</f>
        <v>6.9869797700156985E-2</v>
      </c>
      <c r="CI222" s="11">
        <f>IFERROR(L222,M222)</f>
        <v>1.229935088019154</v>
      </c>
      <c r="CJ222" s="17">
        <f>IF(AND(M222&lt;0,AA222&gt;0),1,0)</f>
        <v>0</v>
      </c>
      <c r="CK222" s="17">
        <f>IF(AND(CJ222=0,CI222&lt;0.1,CI222&gt;0),1,0)</f>
        <v>0</v>
      </c>
      <c r="CL222" s="17">
        <f>IF(AND(CK222=0,CI222&lt;0.2,CI222&gt;0.1),1,0)</f>
        <v>0</v>
      </c>
      <c r="CM222" s="17">
        <f>IF(AND(CL222=0,CI222&lt;0.3,CI222&gt;0.2),1,0)</f>
        <v>0</v>
      </c>
      <c r="CN222" s="17">
        <f>IF(AND(CM222=0,CI222&lt;0.4,CI222&gt;0.3),1,0)</f>
        <v>0</v>
      </c>
      <c r="CO222" s="17">
        <f>IF(AND(CN222=0,CI222&lt;0.5,CI222&gt;0.4),1,0)</f>
        <v>0</v>
      </c>
      <c r="CP222" s="17">
        <f>IF(AND(CJ222=0,CK222=0,CL222=0,CM222=0,CN222=0,CO222=0),1,0)</f>
        <v>1</v>
      </c>
      <c r="CR222" s="17" t="str">
        <f>_xll.BDP($H222,CR$1)</f>
        <v>Gregory S Smith "Greg"</v>
      </c>
      <c r="CS222" s="17" t="str">
        <f>_xll.BDP($H222,CS$1)</f>
        <v>No</v>
      </c>
      <c r="CT222" s="196">
        <f>_xll.BDP($H222,CT$1)</f>
        <v>3.6862898617982864E-2</v>
      </c>
      <c r="CU222" s="13">
        <f>_xll.BDP($H222,CU$1)</f>
        <v>0.66666698455810547</v>
      </c>
      <c r="CV222" s="13">
        <f>_xll.BDP($H222,CV$1)</f>
        <v>0.43553415540305829</v>
      </c>
      <c r="CW222" s="13">
        <f>_xll.BDP($H222,CW$1)</f>
        <v>-0.9228538663524376</v>
      </c>
    </row>
    <row r="223" spans="1:101" s="17" customFormat="1" hidden="1" x14ac:dyDescent="0.3">
      <c r="A223" s="17" t="str">
        <f>B223&amp;C223</f>
        <v>6B</v>
      </c>
      <c r="B223" s="17">
        <v>6</v>
      </c>
      <c r="C223" s="17" t="s">
        <v>3000</v>
      </c>
      <c r="D223" s="17">
        <v>7</v>
      </c>
      <c r="E223" s="17">
        <v>5</v>
      </c>
      <c r="F223" s="19">
        <v>0.3</v>
      </c>
      <c r="G223" s="17" t="s">
        <v>2225</v>
      </c>
      <c r="H223" s="17" t="s">
        <v>2093</v>
      </c>
      <c r="I223" s="17">
        <v>1128</v>
      </c>
      <c r="J223" s="17" t="str">
        <f>I223&amp;H223</f>
        <v>1128APR PW Equity</v>
      </c>
      <c r="K223" s="10" t="s">
        <v>4802</v>
      </c>
      <c r="L223" s="11">
        <v>0.19549840401898649</v>
      </c>
      <c r="M223" s="11">
        <v>0.21560091104895168</v>
      </c>
      <c r="N223" s="11">
        <v>0.19549840401898649</v>
      </c>
      <c r="O223" s="11">
        <v>0.21560091104895168</v>
      </c>
      <c r="P223" s="12">
        <v>23.581674073187962</v>
      </c>
      <c r="Q223" s="12">
        <v>19.011030106669644</v>
      </c>
      <c r="R223" s="12">
        <v>25.363855257111602</v>
      </c>
      <c r="S223" s="13">
        <v>9.4839917734413852</v>
      </c>
      <c r="T223" s="13">
        <v>11.113411961261523</v>
      </c>
      <c r="U223" s="11">
        <v>0.2040807611974936</v>
      </c>
      <c r="V223" s="14">
        <v>1.0001880457497112</v>
      </c>
      <c r="W223" s="11">
        <v>0.57593811402490913</v>
      </c>
      <c r="X223" s="15">
        <v>6.1155925248900143E-2</v>
      </c>
      <c r="Y223" s="14">
        <v>25.976568997395134</v>
      </c>
      <c r="Z223" s="14">
        <v>36.301580256127266</v>
      </c>
      <c r="AA223" s="14">
        <v>1308821000</v>
      </c>
      <c r="AB223" s="14">
        <v>1308821000</v>
      </c>
      <c r="AC223" s="14" t="e">
        <v>#N/A</v>
      </c>
      <c r="AD223" s="16">
        <v>130704000</v>
      </c>
      <c r="AE223" s="11">
        <v>0</v>
      </c>
      <c r="AF223" s="16">
        <v>2821.3920000000003</v>
      </c>
      <c r="AG223" s="16">
        <v>3151.1610000000001</v>
      </c>
      <c r="AH223" s="195">
        <v>9.5574585920226145</v>
      </c>
      <c r="AI223" s="195">
        <v>10.80082055992761</v>
      </c>
      <c r="AJ223" s="195">
        <v>3.2423710843585392</v>
      </c>
      <c r="AK223" s="195">
        <v>13.344544633775492</v>
      </c>
      <c r="AL223" s="195">
        <v>3.0316555523138553</v>
      </c>
      <c r="AM223" s="17" t="s">
        <v>533</v>
      </c>
      <c r="AN223" s="17" t="s">
        <v>729</v>
      </c>
      <c r="AO223" s="17" t="s">
        <v>730</v>
      </c>
      <c r="AP223" s="17" t="s">
        <v>2085</v>
      </c>
      <c r="AQ223" s="11" t="e">
        <f>_xll.BDP($H223,$AQ$1, "CUST_TRR_START_DT=20030101","CUST_TRR_END_DT=20230630")*0.01</f>
        <v>#VALUE!</v>
      </c>
      <c r="AR223" s="11" t="e">
        <f>_xll.BDP($H223,$AQ$1, "CUST_TRR_START_DT=20130101","CUST_TRR_END_DT=20230630")*0.01</f>
        <v>#VALUE!</v>
      </c>
      <c r="AS223" s="11">
        <f>_xll.BDP($H223,$AQ$1, "CUST_TRR_START_DT=20180101","CUST_TRR_END_DT=20230630")*0.01</f>
        <v>0.3069402</v>
      </c>
      <c r="AT223" s="17" t="s">
        <v>3111</v>
      </c>
      <c r="AU223" s="17" t="s">
        <v>3111</v>
      </c>
      <c r="AV223" s="17" t="s">
        <v>3111</v>
      </c>
      <c r="AW223" s="195">
        <v>0.69605571211352424</v>
      </c>
      <c r="AX223" s="195">
        <v>0.69605571211352424</v>
      </c>
      <c r="AY223" s="195">
        <v>0</v>
      </c>
      <c r="AZ223" s="195">
        <v>0.69605571211352424</v>
      </c>
      <c r="BA223" s="195">
        <v>0</v>
      </c>
      <c r="BB223" s="195">
        <v>0</v>
      </c>
      <c r="BC223" s="195">
        <v>0</v>
      </c>
      <c r="BD223" s="195">
        <v>0</v>
      </c>
      <c r="BE223" s="195">
        <v>2821.3920000000003</v>
      </c>
      <c r="BF223" s="17">
        <v>228.5</v>
      </c>
      <c r="BG223" s="17">
        <v>280.5</v>
      </c>
      <c r="BH223" s="17">
        <v>322.5</v>
      </c>
      <c r="BI223" s="17">
        <v>-8</v>
      </c>
      <c r="BJ223" s="17">
        <v>66</v>
      </c>
      <c r="BK223" s="17" t="s">
        <v>3021</v>
      </c>
      <c r="BL223" s="15">
        <v>8.0988391545733451E-2</v>
      </c>
      <c r="BM223" s="15">
        <v>9.9419010190714363E-2</v>
      </c>
      <c r="BN223" s="15">
        <v>0.11430527909627587</v>
      </c>
      <c r="BO223" s="15">
        <v>-2.8354797915355256E-3</v>
      </c>
      <c r="BP223" s="15">
        <v>2.3392708280168085E-2</v>
      </c>
      <c r="BQ223" s="15">
        <v>0</v>
      </c>
      <c r="BR223" s="15">
        <f>IF(IF(BN223&gt;BQ223,BN223,BQ223)=0,IF(BM223&gt;BP223,BM223,BP223),IF(BN223&gt;BQ223,BN223,BQ223))</f>
        <v>0.11430527909627587</v>
      </c>
      <c r="CI223" s="11">
        <f>IF(ISNUMBER(L223),L223,M223)</f>
        <v>0.19549840401898649</v>
      </c>
      <c r="CJ223" s="17">
        <f>IF(AND(M223&lt;0,AA223&gt;0),1,0)</f>
        <v>0</v>
      </c>
      <c r="CK223" s="17">
        <f>IF(AND(CJ223=0,CI223&lt;0.1,CI223&gt;0),1,0)</f>
        <v>0</v>
      </c>
      <c r="CL223" s="17">
        <f>IF(AND(CK223=0,CI223&lt;0.2,CI223&gt;0.1),1,0)</f>
        <v>1</v>
      </c>
      <c r="CM223" s="17">
        <f>IF(AND(CL223=0,CI223&lt;0.3,CI223&gt;0.2),1,0)</f>
        <v>0</v>
      </c>
      <c r="CN223" s="17">
        <f>IF(AND(CM223=0,CI223&lt;0.4,CI223&gt;0.3),1,0)</f>
        <v>0</v>
      </c>
      <c r="CO223" s="17">
        <f>IF(AND(CN223=0,CI223&lt;0.5,CI223&gt;0.4),1,0)</f>
        <v>0</v>
      </c>
      <c r="CP223" s="17">
        <f>IF(AND(CJ223=0,CK223=0,CL223=0,CM223=0,CN223=0,CO223=0),1,0)</f>
        <v>0</v>
      </c>
      <c r="CR223" s="17" t="str">
        <f>_xll.BDP($H223,CR$1)</f>
        <v>Aleksander Gorecki</v>
      </c>
      <c r="CS223" s="17" t="str">
        <f>_xll.BDP($H223,CS$1)</f>
        <v>Yes</v>
      </c>
      <c r="CT223" s="196">
        <f>_xll.BDP($H223,CT$1)</f>
        <v>0</v>
      </c>
      <c r="CU223" s="13">
        <f>_xll.BDP($H223,CU$1)</f>
        <v>16.75</v>
      </c>
      <c r="CV223" s="13">
        <f>_xll.BDP($H223,CV$1)</f>
        <v>47.87037054049916</v>
      </c>
      <c r="CW223" s="13">
        <f>_xll.BDP($H223,CW$1)</f>
        <v>0</v>
      </c>
    </row>
    <row r="224" spans="1:101" s="17" customFormat="1" hidden="1" x14ac:dyDescent="0.3">
      <c r="A224" s="17" t="str">
        <f>B224&amp;C224</f>
        <v>6B</v>
      </c>
      <c r="B224" s="17">
        <v>6</v>
      </c>
      <c r="C224" s="17" t="s">
        <v>3000</v>
      </c>
      <c r="D224" s="17">
        <v>9</v>
      </c>
      <c r="E224" s="17">
        <v>3</v>
      </c>
      <c r="F224" s="19">
        <v>0.18</v>
      </c>
      <c r="G224" s="17" t="s">
        <v>2313</v>
      </c>
      <c r="H224" s="17" t="s">
        <v>75</v>
      </c>
      <c r="I224" s="17">
        <v>1144</v>
      </c>
      <c r="J224" s="17" t="str">
        <f>I224&amp;H224</f>
        <v>1144DPZ US Equity</v>
      </c>
      <c r="K224" s="10" t="s">
        <v>692</v>
      </c>
      <c r="L224" s="11">
        <v>0.91981686502289739</v>
      </c>
      <c r="M224" s="11">
        <v>0.76558001585231816</v>
      </c>
      <c r="N224" s="11">
        <v>0.90039428407238908</v>
      </c>
      <c r="O224" s="11">
        <v>0.75647928629319983</v>
      </c>
      <c r="P224" s="12">
        <v>73.537789239322876</v>
      </c>
      <c r="Q224" s="12">
        <v>58.650765673542146</v>
      </c>
      <c r="R224" s="12" t="e">
        <v>#N/A</v>
      </c>
      <c r="S224" s="13">
        <v>19.566115227179303</v>
      </c>
      <c r="T224" s="13">
        <v>19.304044514209114</v>
      </c>
      <c r="U224" s="11">
        <v>3.2500893036336165</v>
      </c>
      <c r="V224" s="14">
        <v>5.5630720701743011</v>
      </c>
      <c r="W224" s="11">
        <v>-2.6103522807720987</v>
      </c>
      <c r="X224" s="15">
        <v>3.7884121767958842E-2</v>
      </c>
      <c r="Y224" s="14">
        <v>7.9310528186519758</v>
      </c>
      <c r="Z224" s="14">
        <v>13.415952754680816</v>
      </c>
      <c r="AA224" s="14">
        <v>977774999.99999952</v>
      </c>
      <c r="AB224" s="14">
        <v>989537999.99999952</v>
      </c>
      <c r="AC224" s="14">
        <v>30036000</v>
      </c>
      <c r="AD224" s="16">
        <v>564193000</v>
      </c>
      <c r="AE224" s="11">
        <v>5.3237101488320483E-2</v>
      </c>
      <c r="AF224" s="16">
        <v>13633.435217920001</v>
      </c>
      <c r="AG224" s="16">
        <v>18783.143217920002</v>
      </c>
      <c r="AH224" s="195">
        <v>20.721928270791828</v>
      </c>
      <c r="AI224" s="195">
        <v>23.841218313293627</v>
      </c>
      <c r="AJ224" s="195">
        <v>3.4178192266436578</v>
      </c>
      <c r="AK224" s="195">
        <v>30.340372530711594</v>
      </c>
      <c r="AL224" s="195" t="s">
        <v>3021</v>
      </c>
      <c r="AM224" s="17" t="s">
        <v>533</v>
      </c>
      <c r="AN224" s="17" t="s">
        <v>534</v>
      </c>
      <c r="AO224" s="17" t="s">
        <v>535</v>
      </c>
      <c r="AP224" s="17" t="s">
        <v>574</v>
      </c>
      <c r="AQ224" s="11" t="e">
        <f>_xll.BDP($H224,$AQ$1, "CUST_TRR_START_DT=20030101","CUST_TRR_END_DT=20230630")*0.01</f>
        <v>#VALUE!</v>
      </c>
      <c r="AR224" s="11">
        <f>_xll.BDP($H224,$AQ$1, "CUST_TRR_START_DT=20130101","CUST_TRR_END_DT=20230630")*0.01</f>
        <v>0.2283163</v>
      </c>
      <c r="AS224" s="11">
        <f>_xll.BDP($H224,$AQ$1, "CUST_TRR_START_DT=20180101","CUST_TRR_END_DT=20230630")*0.01</f>
        <v>0.12219200000000001</v>
      </c>
      <c r="AT224" s="17" t="s">
        <v>3724</v>
      </c>
      <c r="AU224" s="17" t="s">
        <v>3123</v>
      </c>
      <c r="AV224" s="17" t="s">
        <v>3724</v>
      </c>
      <c r="AW224" s="195">
        <v>1.2458814231332092</v>
      </c>
      <c r="AX224" s="195">
        <v>1.2458814231332092</v>
      </c>
      <c r="AY224" s="195">
        <v>2.2984214102294676</v>
      </c>
      <c r="AZ224" s="195">
        <v>3.5443028333626767</v>
      </c>
      <c r="BA224" s="195">
        <v>36.87146072967257</v>
      </c>
      <c r="BB224" s="195">
        <v>68.021043731746403</v>
      </c>
      <c r="BC224" s="195">
        <v>104.89250446141898</v>
      </c>
      <c r="BD224" s="195">
        <v>458.34730824999997</v>
      </c>
      <c r="BE224" s="195">
        <v>13633.435217920001</v>
      </c>
      <c r="BF224" s="17">
        <v>485.714</v>
      </c>
      <c r="BG224" s="17">
        <v>548.92899999999997</v>
      </c>
      <c r="BH224" s="17">
        <v>602.375</v>
      </c>
      <c r="BI224" s="17">
        <v>510.78100000000001</v>
      </c>
      <c r="BJ224" s="17">
        <v>541.52099999999996</v>
      </c>
      <c r="BK224" s="17">
        <v>613.56200000000001</v>
      </c>
      <c r="BL224" s="15">
        <v>3.5626677520099258E-2</v>
      </c>
      <c r="BM224" s="15">
        <v>4.0263439934674648E-2</v>
      </c>
      <c r="BN224" s="15">
        <v>4.4183655136911408E-2</v>
      </c>
      <c r="BO224" s="15">
        <v>3.7465319036292584E-2</v>
      </c>
      <c r="BP224" s="15">
        <v>3.9720069912256323E-2</v>
      </c>
      <c r="BQ224" s="15">
        <v>4.5004211351921376E-2</v>
      </c>
      <c r="BR224" s="15">
        <f>IF(IF(BN224&gt;BQ224,BN224,BQ224)=0,IF(BM224&gt;BP224,BM224,BP224),IF(BN224&gt;BQ224,BN224,BQ224))</f>
        <v>4.5004211351921376E-2</v>
      </c>
      <c r="CI224" s="11">
        <f>IF(ISNUMBER(L224),L224,M224)</f>
        <v>0.91981686502289739</v>
      </c>
      <c r="CJ224" s="17">
        <f>IF(AND(M224&lt;0,AA224&gt;0),1,0)</f>
        <v>0</v>
      </c>
      <c r="CK224" s="17">
        <f>IF(AND(CJ224=0,CI224&lt;0.1,CI224&gt;0),1,0)</f>
        <v>0</v>
      </c>
      <c r="CL224" s="17">
        <f>IF(AND(CK224=0,CI224&lt;0.2,CI224&gt;0.1),1,0)</f>
        <v>0</v>
      </c>
      <c r="CM224" s="17">
        <f>IF(AND(CL224=0,CI224&lt;0.3,CI224&gt;0.2),1,0)</f>
        <v>0</v>
      </c>
      <c r="CN224" s="17">
        <f>IF(AND(CM224=0,CI224&lt;0.4,CI224&gt;0.3),1,0)</f>
        <v>0</v>
      </c>
      <c r="CO224" s="17">
        <f>IF(AND(CN224=0,CI224&lt;0.5,CI224&gt;0.4),1,0)</f>
        <v>0</v>
      </c>
      <c r="CP224" s="17">
        <f>IF(AND(CJ224=0,CK224=0,CL224=0,CM224=0,CN224=0,CO224=0),1,0)</f>
        <v>1</v>
      </c>
      <c r="CR224" s="17" t="str">
        <f>_xll.BDP($H224,CR$1)</f>
        <v>Russell J Weiner</v>
      </c>
      <c r="CS224" s="17" t="str">
        <f>_xll.BDP($H224,CS$1)</f>
        <v>No</v>
      </c>
      <c r="CT224" s="196">
        <f>_xll.BDP($H224,CT$1)</f>
        <v>9.4366498291492462E-2</v>
      </c>
      <c r="CU224" s="13">
        <f>_xll.BDP($H224,CU$1)</f>
        <v>1.4166699647903442</v>
      </c>
      <c r="CV224" s="13">
        <f>_xll.BDP($H224,CV$1)</f>
        <v>0.54087373733056354</v>
      </c>
      <c r="CW224" s="13">
        <f>_xll.BDP($H224,CW$1)</f>
        <v>-6.3483416939485355</v>
      </c>
    </row>
    <row r="225" spans="1:101" s="17" customFormat="1" hidden="1" x14ac:dyDescent="0.3">
      <c r="A225" s="17" t="str">
        <f>B225&amp;C225</f>
        <v>6B</v>
      </c>
      <c r="B225" s="17">
        <v>6</v>
      </c>
      <c r="C225" s="17" t="s">
        <v>3000</v>
      </c>
      <c r="D225" s="17">
        <v>16</v>
      </c>
      <c r="E225" s="17">
        <v>2</v>
      </c>
      <c r="F225" s="19">
        <v>0.14000000000000001</v>
      </c>
      <c r="G225" s="17" t="s">
        <v>2546</v>
      </c>
      <c r="H225" s="17" t="s">
        <v>307</v>
      </c>
      <c r="I225" s="17">
        <v>1189</v>
      </c>
      <c r="J225" s="17" t="str">
        <f>I225&amp;H225</f>
        <v>1189DHR US Equity</v>
      </c>
      <c r="K225" s="10" t="s">
        <v>988</v>
      </c>
      <c r="L225" s="11">
        <v>0.29267629405107176</v>
      </c>
      <c r="M225" s="11">
        <v>0.35830476038593412</v>
      </c>
      <c r="N225" s="11">
        <v>0.10659913473288829</v>
      </c>
      <c r="O225" s="11">
        <v>0.13861554122836783</v>
      </c>
      <c r="P225" s="12">
        <v>10.716012858077546</v>
      </c>
      <c r="Q225" s="12">
        <v>9.2656449631981435</v>
      </c>
      <c r="R225" s="12">
        <v>13.02953167359947</v>
      </c>
      <c r="S225" s="13">
        <v>31.275499963923608</v>
      </c>
      <c r="T225" s="13">
        <v>36.376346477709639</v>
      </c>
      <c r="U225" s="11">
        <v>0.27136742708379297</v>
      </c>
      <c r="V225" s="14">
        <v>1.2605042016806722</v>
      </c>
      <c r="W225" s="11">
        <v>0.60922004193069657</v>
      </c>
      <c r="X225" s="15">
        <v>1.1544910179640719E-2</v>
      </c>
      <c r="Y225" s="14">
        <v>10.695114235528029</v>
      </c>
      <c r="Z225" s="14">
        <v>17.71170462264071</v>
      </c>
      <c r="AA225" s="14">
        <v>25082000000</v>
      </c>
      <c r="AB225" s="14">
        <v>64834000000</v>
      </c>
      <c r="AC225" s="14">
        <v>705000000</v>
      </c>
      <c r="AD225" s="16">
        <v>8424000000</v>
      </c>
      <c r="AE225" s="11">
        <v>8.3689458689458693E-2</v>
      </c>
      <c r="AF225" s="16">
        <v>188464.37709849997</v>
      </c>
      <c r="AG225" s="16">
        <v>200772.37709849997</v>
      </c>
      <c r="AH225" s="195">
        <v>20.190303408940061</v>
      </c>
      <c r="AI225" s="195">
        <v>26.00678459825129</v>
      </c>
      <c r="AJ225" s="195">
        <v>3.8611561480389183</v>
      </c>
      <c r="AK225" s="195">
        <v>28.913497046971948</v>
      </c>
      <c r="AL225" s="195">
        <v>3.6434672055070001</v>
      </c>
      <c r="AM225" s="17" t="s">
        <v>493</v>
      </c>
      <c r="AN225" s="17" t="s">
        <v>537</v>
      </c>
      <c r="AO225" s="17" t="s">
        <v>698</v>
      </c>
      <c r="AP225" s="17" t="s">
        <v>574</v>
      </c>
      <c r="AQ225" s="11">
        <f>_xll.BDP($H225,$AQ$1, "CUST_TRR_START_DT=20030101","CUST_TRR_END_DT=20230630")*0.01</f>
        <v>0.1589303</v>
      </c>
      <c r="AR225" s="11">
        <f>_xll.BDP($H225,$AQ$1, "CUST_TRR_START_DT=20130101","CUST_TRR_END_DT=20230630")*0.01</f>
        <v>0.18523520000000002</v>
      </c>
      <c r="AS225" s="11">
        <f>_xll.BDP($H225,$AQ$1, "CUST_TRR_START_DT=20180101","CUST_TRR_END_DT=20230630")*0.01</f>
        <v>0.19393380000000002</v>
      </c>
      <c r="AT225" s="17" t="s">
        <v>3735</v>
      </c>
      <c r="AU225" s="17" t="s">
        <v>3021</v>
      </c>
      <c r="AV225" s="17" t="s">
        <v>3735</v>
      </c>
      <c r="AW225" s="195">
        <v>0.42311461034881259</v>
      </c>
      <c r="AX225" s="195">
        <v>0.42311461034881259</v>
      </c>
      <c r="AY225" s="195">
        <v>-1.8089302056010413E-2</v>
      </c>
      <c r="AZ225" s="195">
        <v>0.4050253082928022</v>
      </c>
      <c r="BA225" s="195">
        <v>10.111063551543081</v>
      </c>
      <c r="BB225" s="195">
        <v>-0.43227550696157024</v>
      </c>
      <c r="BC225" s="195">
        <v>9.6787880445815109</v>
      </c>
      <c r="BD225" s="195">
        <v>694.1</v>
      </c>
      <c r="BE225" s="195">
        <v>188464.37709849997</v>
      </c>
      <c r="BF225" s="17">
        <v>6591.6500000000005</v>
      </c>
      <c r="BG225" s="17">
        <v>7235.75</v>
      </c>
      <c r="BH225" s="17">
        <v>8105.125</v>
      </c>
      <c r="BI225" s="17">
        <v>6697.6080000000002</v>
      </c>
      <c r="BJ225" s="17">
        <v>7266.1570000000002</v>
      </c>
      <c r="BK225" s="17">
        <v>8243.1910000000007</v>
      </c>
      <c r="BL225" s="15">
        <v>3.4975575233270252E-2</v>
      </c>
      <c r="BM225" s="15">
        <v>3.8393197225904771E-2</v>
      </c>
      <c r="BN225" s="15">
        <v>4.3006137949156815E-2</v>
      </c>
      <c r="BO225" s="15">
        <v>3.5537792887509606E-2</v>
      </c>
      <c r="BP225" s="15">
        <v>3.8554538061070176E-2</v>
      </c>
      <c r="BQ225" s="15">
        <v>4.3738722016902633E-2</v>
      </c>
      <c r="BR225" s="15">
        <f>IF(IF(BN225&gt;BQ225,BN225,BQ225)=0,IF(BM225&gt;BP225,BM225,BP225),IF(BN225&gt;BQ225,BN225,BQ225))</f>
        <v>4.3738722016902633E-2</v>
      </c>
      <c r="CI225" s="11">
        <f>IF(ISNUMBER(L225),L225,M225)</f>
        <v>0.29267629405107176</v>
      </c>
      <c r="CJ225" s="17">
        <f>IF(AND(M225&lt;0,AA225&gt;0),1,0)</f>
        <v>0</v>
      </c>
      <c r="CK225" s="17">
        <f>IF(AND(CJ225=0,CI225&lt;0.1,CI225&gt;0),1,0)</f>
        <v>0</v>
      </c>
      <c r="CL225" s="17">
        <f>IF(AND(CK225=0,CI225&lt;0.2,CI225&gt;0.1),1,0)</f>
        <v>0</v>
      </c>
      <c r="CM225" s="17">
        <f>IF(AND(CL225=0,CI225&lt;0.3,CI225&gt;0.2),1,0)</f>
        <v>1</v>
      </c>
      <c r="CN225" s="17">
        <f>IF(AND(CM225=0,CI225&lt;0.4,CI225&gt;0.3),1,0)</f>
        <v>0</v>
      </c>
      <c r="CO225" s="17">
        <f>IF(AND(CN225=0,CI225&lt;0.5,CI225&gt;0.4),1,0)</f>
        <v>0</v>
      </c>
      <c r="CP225" s="17">
        <f>IF(AND(CJ225=0,CK225=0,CL225=0,CM225=0,CN225=0,CO225=0),1,0)</f>
        <v>0</v>
      </c>
      <c r="CR225" s="17" t="str">
        <f>_xll.BDP($H225,CR$1)</f>
        <v>Rainer M Blair</v>
      </c>
      <c r="CS225" s="17" t="str">
        <f>_xll.BDP($H225,CS$1)</f>
        <v>No</v>
      </c>
      <c r="CT225" s="196">
        <f>_xll.BDP($H225,CT$1)</f>
        <v>1.5432300046086311E-2</v>
      </c>
      <c r="CU225" s="13">
        <f>_xll.BDP($H225,CU$1)</f>
        <v>3.0833299160003662</v>
      </c>
      <c r="CV225" s="13">
        <f>_xll.BDP($H225,CV$1)</f>
        <v>8.7678712427309424</v>
      </c>
      <c r="CW225" s="13">
        <f>_xll.BDP($H225,CW$1)</f>
        <v>0.27221890406403804</v>
      </c>
    </row>
    <row r="226" spans="1:101" s="17" customFormat="1" hidden="1" x14ac:dyDescent="0.3">
      <c r="A226" s="17" t="str">
        <f>B226&amp;C226</f>
        <v>6B</v>
      </c>
      <c r="B226" s="17">
        <v>6</v>
      </c>
      <c r="C226" s="17" t="s">
        <v>3000</v>
      </c>
      <c r="D226" s="17">
        <v>5</v>
      </c>
      <c r="E226" s="17">
        <v>3</v>
      </c>
      <c r="F226" s="19">
        <v>0.15</v>
      </c>
      <c r="G226" s="17" t="s">
        <v>2586</v>
      </c>
      <c r="H226" s="17" t="s">
        <v>1873</v>
      </c>
      <c r="I226" s="17">
        <v>1201</v>
      </c>
      <c r="J226" s="17" t="str">
        <f>I226&amp;H226</f>
        <v>1201ICLR US Equity</v>
      </c>
      <c r="K226" s="10" t="s">
        <v>1874</v>
      </c>
      <c r="L226" s="11">
        <v>0.53329301695407105</v>
      </c>
      <c r="M226" s="11">
        <v>0.22449905296042114</v>
      </c>
      <c r="N226" s="11">
        <v>0.20037391271174201</v>
      </c>
      <c r="O226" s="11">
        <v>7.0005223606405473E-2</v>
      </c>
      <c r="P226" s="12">
        <v>6.1248643238352276</v>
      </c>
      <c r="Q226" s="12">
        <v>5.5097544156978771</v>
      </c>
      <c r="R226" s="12">
        <v>6.018620798298806</v>
      </c>
      <c r="S226" s="13">
        <v>18.000054367307634</v>
      </c>
      <c r="T226" s="13">
        <v>19.130992822215557</v>
      </c>
      <c r="U226" s="11">
        <v>0.51383983661974131</v>
      </c>
      <c r="V226" s="14">
        <v>2.8811485520441105</v>
      </c>
      <c r="W226" s="11">
        <v>0.5141813667094155</v>
      </c>
      <c r="X226" s="15">
        <v>6.9790696810408975E-2</v>
      </c>
      <c r="Y226" s="14">
        <v>40.976033567782359</v>
      </c>
      <c r="Z226" s="14">
        <v>2.7618372767022059</v>
      </c>
      <c r="AA226" s="14">
        <v>4065300000</v>
      </c>
      <c r="AB226" s="14">
        <v>13036970000</v>
      </c>
      <c r="AC226" s="14">
        <v>63694000</v>
      </c>
      <c r="AD226" s="16">
        <v>533730000</v>
      </c>
      <c r="AE226" s="11">
        <v>0.11933749273977479</v>
      </c>
      <c r="AF226" s="16">
        <v>21499.751033789998</v>
      </c>
      <c r="AG226" s="16">
        <v>25669.087033789998</v>
      </c>
      <c r="AH226" s="195">
        <v>16.391749958996819</v>
      </c>
      <c r="AI226" s="195">
        <v>25.883871398656044</v>
      </c>
      <c r="AJ226" s="195">
        <v>1.7760621225673252</v>
      </c>
      <c r="AK226" s="195">
        <v>41.940703758826629</v>
      </c>
      <c r="AL226" s="195">
        <v>2.4441422134199406</v>
      </c>
      <c r="AM226" s="17" t="s">
        <v>493</v>
      </c>
      <c r="AN226" s="17" t="s">
        <v>494</v>
      </c>
      <c r="AO226" s="17" t="s">
        <v>495</v>
      </c>
      <c r="AP226" s="17" t="s">
        <v>2138</v>
      </c>
      <c r="AQ226" s="11">
        <f>_xll.BDP($H226,$AQ$1, "CUST_TRR_START_DT=20030101","CUST_TRR_END_DT=20230630")*0.01</f>
        <v>0.19283650000000002</v>
      </c>
      <c r="AR226" s="11">
        <f>_xll.BDP($H226,$AQ$1, "CUST_TRR_START_DT=20130101","CUST_TRR_END_DT=20230630")*0.01</f>
        <v>0.2329676</v>
      </c>
      <c r="AS226" s="11">
        <f>_xll.BDP($H226,$AQ$1, "CUST_TRR_START_DT=20180101","CUST_TRR_END_DT=20230630")*0.01</f>
        <v>0.15720110000000001</v>
      </c>
      <c r="AT226" s="17" t="s">
        <v>3737</v>
      </c>
      <c r="AU226" s="17" t="s">
        <v>3159</v>
      </c>
      <c r="AV226" s="17" t="s">
        <v>3737</v>
      </c>
      <c r="AW226" s="195" t="s">
        <v>3021</v>
      </c>
      <c r="AX226" s="195">
        <v>0</v>
      </c>
      <c r="AY226" s="195">
        <v>0</v>
      </c>
      <c r="AZ226" s="195">
        <v>0</v>
      </c>
      <c r="BA226" s="195">
        <v>0</v>
      </c>
      <c r="BB226" s="195">
        <v>0</v>
      </c>
      <c r="BC226" s="195">
        <v>0</v>
      </c>
      <c r="BD226" s="195">
        <v>0</v>
      </c>
      <c r="BE226" s="195">
        <v>21499.751033789998</v>
      </c>
      <c r="BF226" s="17">
        <v>1052.846</v>
      </c>
      <c r="BG226" s="17">
        <v>1214.538</v>
      </c>
      <c r="BH226" s="17">
        <v>1390.5450000000001</v>
      </c>
      <c r="BI226" s="17">
        <v>969.67600000000004</v>
      </c>
      <c r="BJ226" s="17">
        <v>1275.825</v>
      </c>
      <c r="BK226" s="17">
        <v>1523.6949999999999</v>
      </c>
      <c r="BL226" s="15">
        <v>4.8970148461035611E-2</v>
      </c>
      <c r="BM226" s="15">
        <v>5.6490793688316492E-2</v>
      </c>
      <c r="BN226" s="15">
        <v>6.4677260579183243E-2</v>
      </c>
      <c r="BO226" s="15">
        <v>4.5101731572426702E-2</v>
      </c>
      <c r="BP226" s="15">
        <v>5.934138483719438E-2</v>
      </c>
      <c r="BQ226" s="15">
        <v>7.0870355549945238E-2</v>
      </c>
      <c r="BR226" s="15">
        <f>IF(IF(BN226&gt;BQ226,BN226,BQ226)=0,IF(BM226&gt;BP226,BM226,BP226),IF(BN226&gt;BQ226,BN226,BQ226))</f>
        <v>7.0870355549945238E-2</v>
      </c>
      <c r="CI226" s="11">
        <f>IF(ISNUMBER(L226),L226,M226)</f>
        <v>0.53329301695407105</v>
      </c>
      <c r="CJ226" s="17">
        <f>IF(AND(M226&lt;0,AA226&gt;0),1,0)</f>
        <v>0</v>
      </c>
      <c r="CK226" s="17">
        <f>IF(AND(CJ226=0,CI226&lt;0.1,CI226&gt;0),1,0)</f>
        <v>0</v>
      </c>
      <c r="CL226" s="17">
        <f>IF(AND(CK226=0,CI226&lt;0.2,CI226&gt;0.1),1,0)</f>
        <v>0</v>
      </c>
      <c r="CM226" s="17">
        <f>IF(AND(CL226=0,CI226&lt;0.3,CI226&gt;0.2),1,0)</f>
        <v>0</v>
      </c>
      <c r="CN226" s="17">
        <f>IF(AND(CM226=0,CI226&lt;0.4,CI226&gt;0.3),1,0)</f>
        <v>0</v>
      </c>
      <c r="CO226" s="17">
        <f>IF(AND(CN226=0,CI226&lt;0.5,CI226&gt;0.4),1,0)</f>
        <v>0</v>
      </c>
      <c r="CP226" s="17">
        <f>IF(AND(CJ226=0,CK226=0,CL226=0,CM226=0,CN226=0,CO226=0),1,0)</f>
        <v>1</v>
      </c>
      <c r="CR226" s="17" t="str">
        <f>_xll.BDP($H226,CR$1)</f>
        <v>Stephen A Cutler "Steve"</v>
      </c>
      <c r="CS226" s="17" t="str">
        <f>_xll.BDP($H226,CS$1)</f>
        <v>No</v>
      </c>
      <c r="CT226" s="196">
        <f>_xll.BDP($H226,CT$1)</f>
        <v>0</v>
      </c>
      <c r="CU226" s="13">
        <f>_xll.BDP($H226,CU$1)</f>
        <v>6.5833301544189453</v>
      </c>
      <c r="CV226" s="13">
        <f>_xll.BDP($H226,CV$1)</f>
        <v>0.71505476801574663</v>
      </c>
      <c r="CW226" s="13">
        <f>_xll.BDP($H226,CW$1)</f>
        <v>0</v>
      </c>
    </row>
    <row r="227" spans="1:101" s="17" customFormat="1" hidden="1" x14ac:dyDescent="0.3">
      <c r="A227" s="17" t="str">
        <f>B227&amp;C227</f>
        <v>6B</v>
      </c>
      <c r="B227" s="17">
        <v>6</v>
      </c>
      <c r="C227" s="17" t="s">
        <v>3000</v>
      </c>
      <c r="D227" s="17">
        <v>14</v>
      </c>
      <c r="E227" s="17">
        <v>1</v>
      </c>
      <c r="F227" s="19">
        <v>0.25</v>
      </c>
      <c r="G227" s="17" t="s">
        <v>2545</v>
      </c>
      <c r="H227" s="17" t="s">
        <v>2418</v>
      </c>
      <c r="I227" s="17">
        <v>1209</v>
      </c>
      <c r="J227" s="17" t="str">
        <f>I227&amp;H227</f>
        <v>1209LIFCOB SS Equity</v>
      </c>
      <c r="K227" s="10" t="s">
        <v>4803</v>
      </c>
      <c r="L227" s="11">
        <v>0.47193540787435301</v>
      </c>
      <c r="M227" s="11">
        <v>0.46104946833102173</v>
      </c>
      <c r="N227" s="11">
        <v>0.19012412171120766</v>
      </c>
      <c r="O227" s="11">
        <v>0.200462334790693</v>
      </c>
      <c r="P227" s="12">
        <v>12.467306015693111</v>
      </c>
      <c r="Q227" s="12">
        <v>9.156510736466295</v>
      </c>
      <c r="R227" s="12">
        <v>12.556183250175252</v>
      </c>
      <c r="S227" s="13">
        <v>21.911554328781499</v>
      </c>
      <c r="T227" s="13">
        <v>23.84929472902747</v>
      </c>
      <c r="U227" s="11">
        <v>0.37696040204488346</v>
      </c>
      <c r="V227" s="14">
        <v>1.5192945695826785</v>
      </c>
      <c r="W227" s="11">
        <v>0.78001106935826847</v>
      </c>
      <c r="X227" s="15" t="e">
        <v>#N/A</v>
      </c>
      <c r="Y227" s="14">
        <v>16.62728870891106</v>
      </c>
      <c r="Z227" s="14">
        <v>20.49192460570708</v>
      </c>
      <c r="AA227" s="14">
        <v>8652000000</v>
      </c>
      <c r="AB227" s="14">
        <v>19899000000</v>
      </c>
      <c r="AC227" s="14" t="e">
        <v>#N/A</v>
      </c>
      <c r="AD227" s="16">
        <v>3646000000</v>
      </c>
      <c r="AE227" s="11">
        <v>0</v>
      </c>
      <c r="AF227" s="16">
        <v>89412.478654999999</v>
      </c>
      <c r="AG227" s="16">
        <v>98233.478654999999</v>
      </c>
      <c r="AH227" s="195">
        <v>16.977787531109573</v>
      </c>
      <c r="AI227" s="195">
        <v>21.868539326580589</v>
      </c>
      <c r="AJ227" s="195">
        <v>3.7187226470105661</v>
      </c>
      <c r="AK227" s="195">
        <v>29.336811639868202</v>
      </c>
      <c r="AL227" s="195">
        <v>6.1249775566731373</v>
      </c>
      <c r="AM227" s="17" t="s">
        <v>493</v>
      </c>
      <c r="AN227" s="17" t="s">
        <v>537</v>
      </c>
      <c r="AO227" s="17" t="s">
        <v>2419</v>
      </c>
      <c r="AP227" s="17" t="s">
        <v>4617</v>
      </c>
      <c r="AQ227" s="11" t="e">
        <f>_xll.BDP($H227,$AQ$1, "CUST_TRR_START_DT=20030101","CUST_TRR_END_DT=20230630")*0.01</f>
        <v>#VALUE!</v>
      </c>
      <c r="AR227" s="11" t="e">
        <f>_xll.BDP($H227,$AQ$1, "CUST_TRR_START_DT=20130101","CUST_TRR_END_DT=20230630")*0.01</f>
        <v>#VALUE!</v>
      </c>
      <c r="AS227" s="11">
        <f>_xll.BDP($H227,$AQ$1, "CUST_TRR_START_DT=20180101","CUST_TRR_END_DT=20230630")*0.01</f>
        <v>0.30639569999999999</v>
      </c>
      <c r="AT227" s="17" t="s">
        <v>3164</v>
      </c>
      <c r="AU227" s="17" t="s">
        <v>3164</v>
      </c>
      <c r="AV227" s="17" t="s">
        <v>3164</v>
      </c>
      <c r="AW227" s="195">
        <v>0.91463412211193296</v>
      </c>
      <c r="AX227" s="195">
        <v>0.91463412211193296</v>
      </c>
      <c r="AY227" s="195">
        <v>0</v>
      </c>
      <c r="AZ227" s="195">
        <v>0.91463412211193296</v>
      </c>
      <c r="BA227" s="195">
        <v>29.069354017515568</v>
      </c>
      <c r="BB227" s="195">
        <v>0</v>
      </c>
      <c r="BC227" s="195">
        <v>29.069354017515568</v>
      </c>
      <c r="BD227" s="195">
        <v>817.6</v>
      </c>
      <c r="BE227" s="195">
        <v>89412.478654999999</v>
      </c>
      <c r="BF227" s="17">
        <v>3233.8</v>
      </c>
      <c r="BG227" s="17">
        <v>3233</v>
      </c>
      <c r="BH227" s="17">
        <v>3560.8</v>
      </c>
      <c r="BI227" s="17">
        <v>1580.3879999999999</v>
      </c>
      <c r="BJ227" s="17">
        <v>3747.5680000000002</v>
      </c>
      <c r="BK227" s="17">
        <v>3880.884</v>
      </c>
      <c r="BL227" s="15">
        <v>3.6167211206365145E-2</v>
      </c>
      <c r="BM227" s="15">
        <v>3.6158263909387874E-2</v>
      </c>
      <c r="BN227" s="15">
        <v>3.98244188458238E-2</v>
      </c>
      <c r="BO227" s="15">
        <v>1.7675250969140018E-2</v>
      </c>
      <c r="BP227" s="15">
        <v>4.1913254798136991E-2</v>
      </c>
      <c r="BQ227" s="15">
        <v>4.3404277102913967E-2</v>
      </c>
      <c r="BR227" s="15">
        <f>IF(IF(BN227&gt;BQ227,BN227,BQ227)=0,IF(BM227&gt;BP227,BM227,BP227),IF(BN227&gt;BQ227,BN227,BQ227))</f>
        <v>4.3404277102913967E-2</v>
      </c>
      <c r="CI227" s="11">
        <f>IF(ISNUMBER(L227),L227,M227)</f>
        <v>0.47193540787435301</v>
      </c>
      <c r="CJ227" s="17">
        <f>IF(AND(M227&lt;0,AA227&gt;0),1,0)</f>
        <v>0</v>
      </c>
      <c r="CK227" s="17">
        <f>IF(AND(CJ227=0,CI227&lt;0.1,CI227&gt;0),1,0)</f>
        <v>0</v>
      </c>
      <c r="CL227" s="17">
        <f>IF(AND(CK227=0,CI227&lt;0.2,CI227&gt;0.1),1,0)</f>
        <v>0</v>
      </c>
      <c r="CM227" s="17">
        <f>IF(AND(CL227=0,CI227&lt;0.3,CI227&gt;0.2),1,0)</f>
        <v>0</v>
      </c>
      <c r="CN227" s="17">
        <f>IF(AND(CM227=0,CI227&lt;0.4,CI227&gt;0.3),1,0)</f>
        <v>0</v>
      </c>
      <c r="CO227" s="17">
        <f>IF(AND(CN227=0,CI227&lt;0.5,CI227&gt;0.4),1,0)</f>
        <v>1</v>
      </c>
      <c r="CP227" s="17">
        <f>IF(AND(CJ227=0,CK227=0,CL227=0,CM227=0,CN227=0,CO227=0),1,0)</f>
        <v>0</v>
      </c>
      <c r="CR227" s="17" t="str">
        <f>_xll.BDP($H227,CR$1)</f>
        <v>Per Waldemarson</v>
      </c>
      <c r="CS227" s="17" t="str">
        <f>_xll.BDP($H227,CS$1)</f>
        <v>No</v>
      </c>
      <c r="CT227" s="196">
        <f>_xll.BDP($H227,CT$1)</f>
        <v>0.11305200308561325</v>
      </c>
      <c r="CU227" s="13">
        <f>_xll.BDP($H227,CU$1)</f>
        <v>4.6666698455810547</v>
      </c>
      <c r="CV227" s="13">
        <f>_xll.BDP($H227,CV$1)</f>
        <v>46.935773110621668</v>
      </c>
      <c r="CW227" s="13">
        <f>_xll.BDP($H227,CW$1)</f>
        <v>1.2568754986087945E-2</v>
      </c>
    </row>
    <row r="228" spans="1:101" s="17" customFormat="1" hidden="1" x14ac:dyDescent="0.3">
      <c r="A228" s="17" t="str">
        <f>B228&amp;C228</f>
        <v>6B</v>
      </c>
      <c r="B228" s="17">
        <v>6</v>
      </c>
      <c r="C228" s="17" t="s">
        <v>3000</v>
      </c>
      <c r="D228" s="17">
        <v>5</v>
      </c>
      <c r="E228" s="17">
        <v>4</v>
      </c>
      <c r="F228" s="19">
        <v>0.18</v>
      </c>
      <c r="G228" s="17" t="s">
        <v>4565</v>
      </c>
      <c r="H228" s="17" t="s">
        <v>1209</v>
      </c>
      <c r="I228" s="17">
        <v>1212</v>
      </c>
      <c r="J228" s="17" t="str">
        <f>I228&amp;H228</f>
        <v>1212AUB AU Equity</v>
      </c>
      <c r="K228" s="10" t="s">
        <v>4804</v>
      </c>
      <c r="L228" s="11">
        <v>0.21268198678769851</v>
      </c>
      <c r="M228" s="11">
        <v>-0.60670080005890104</v>
      </c>
      <c r="N228" s="11">
        <v>0.19324970761014035</v>
      </c>
      <c r="O228" s="11">
        <v>0.28895655611884891</v>
      </c>
      <c r="P228" s="12">
        <v>5.4071607481760084</v>
      </c>
      <c r="Q228" s="12">
        <v>3.8977859628028479</v>
      </c>
      <c r="R228" s="12">
        <v>6.1145633769953998</v>
      </c>
      <c r="S228" s="13">
        <v>34.242240225846054</v>
      </c>
      <c r="T228" s="13">
        <v>42.229413909744579</v>
      </c>
      <c r="U228" s="11">
        <v>-0.2194344344098286</v>
      </c>
      <c r="V228" s="14">
        <v>-2.4873522650753483</v>
      </c>
      <c r="W228" s="11">
        <v>0.38960970754711638</v>
      </c>
      <c r="X228" s="15" t="e">
        <v>#N/A</v>
      </c>
      <c r="Y228" s="14">
        <v>33.634095587987019</v>
      </c>
      <c r="Z228" s="14">
        <v>-1.2198713709091646</v>
      </c>
      <c r="AA228" s="14">
        <v>-465680000</v>
      </c>
      <c r="AB228" s="14">
        <v>977754000</v>
      </c>
      <c r="AC228" s="14">
        <v>10591000</v>
      </c>
      <c r="AD228" s="16">
        <v>202238000</v>
      </c>
      <c r="AE228" s="11">
        <v>5.2368990990812804E-2</v>
      </c>
      <c r="AF228" s="16">
        <v>3287.9424546</v>
      </c>
      <c r="AG228" s="16">
        <v>2985.8434545999999</v>
      </c>
      <c r="AH228" s="195">
        <v>8.9303349423761826</v>
      </c>
      <c r="AI228" s="195">
        <v>14.189488815025241</v>
      </c>
      <c r="AJ228" s="195">
        <v>6.1620668555184448</v>
      </c>
      <c r="AK228" s="195">
        <v>47.778752591294044</v>
      </c>
      <c r="AL228" s="195">
        <v>2.3659328486498574</v>
      </c>
      <c r="AM228" s="17" t="s">
        <v>502</v>
      </c>
      <c r="AN228" s="17" t="s">
        <v>503</v>
      </c>
      <c r="AO228" s="17" t="s">
        <v>657</v>
      </c>
      <c r="AP228" s="17" t="s">
        <v>2136</v>
      </c>
      <c r="AQ228" s="11" t="e">
        <f>_xll.BDP($H228,$AQ$1, "CUST_TRR_START_DT=20030101","CUST_TRR_END_DT=20230630")*0.01</f>
        <v>#VALUE!</v>
      </c>
      <c r="AR228" s="11">
        <f>_xll.BDP($H228,$AQ$1, "CUST_TRR_START_DT=20130101","CUST_TRR_END_DT=20230630")*0.01</f>
        <v>0.1819347</v>
      </c>
      <c r="AS228" s="11">
        <f>_xll.BDP($H228,$AQ$1, "CUST_TRR_START_DT=20180101","CUST_TRR_END_DT=20230630")*0.01</f>
        <v>0.2139366</v>
      </c>
      <c r="AT228" s="17" t="s">
        <v>3036</v>
      </c>
      <c r="AU228" s="17" t="s">
        <v>3036</v>
      </c>
      <c r="AV228" s="17" t="s">
        <v>3036</v>
      </c>
      <c r="AW228" s="195">
        <v>3.0144596115575153</v>
      </c>
      <c r="AX228" s="195">
        <v>3.0144596115575153</v>
      </c>
      <c r="AY228" s="195">
        <v>-7.1282240689242586</v>
      </c>
      <c r="AZ228" s="195">
        <v>-4.1137644573667433</v>
      </c>
      <c r="BA228" s="195">
        <v>42.558408547245314</v>
      </c>
      <c r="BB228" s="195">
        <v>-100.63690055042483</v>
      </c>
      <c r="BC228" s="195">
        <v>-58.078492003179505</v>
      </c>
      <c r="BD228" s="195">
        <v>-93.085999999999999</v>
      </c>
      <c r="BE228" s="195">
        <v>2985.8434545999999</v>
      </c>
      <c r="BF228" s="17">
        <v>163.81800000000001</v>
      </c>
      <c r="BG228" s="17">
        <v>183.09100000000001</v>
      </c>
      <c r="BH228" s="17">
        <v>196.55600000000001</v>
      </c>
      <c r="BI228" s="17">
        <v>191.75200000000001</v>
      </c>
      <c r="BJ228" s="17">
        <v>218.261</v>
      </c>
      <c r="BK228" s="17">
        <v>225.358</v>
      </c>
      <c r="BL228" s="15">
        <v>5.4864899145205176E-2</v>
      </c>
      <c r="BM228" s="15">
        <v>6.1319691666329473E-2</v>
      </c>
      <c r="BN228" s="15">
        <v>6.5829305182488793E-2</v>
      </c>
      <c r="BO228" s="15">
        <v>6.4220379573010189E-2</v>
      </c>
      <c r="BP228" s="15">
        <v>7.3098607920568104E-2</v>
      </c>
      <c r="BQ228" s="15">
        <v>7.547549073706887E-2</v>
      </c>
      <c r="BR228" s="15">
        <f>IF(IF(BN228&gt;BQ228,BN228,BQ228)=0,IF(BM228&gt;BP228,BM228,BP228),IF(BN228&gt;BQ228,BN228,BQ228))</f>
        <v>7.547549073706887E-2</v>
      </c>
      <c r="CI228" s="11">
        <f>IF(ISNUMBER(L228),L228,M228)</f>
        <v>0.21268198678769851</v>
      </c>
      <c r="CJ228" s="17">
        <f>IF(AND(M228&lt;0,AA228&gt;0),1,0)</f>
        <v>0</v>
      </c>
      <c r="CK228" s="17">
        <f>IF(AND(CJ228=0,CI228&lt;0.1,CI228&gt;0),1,0)</f>
        <v>0</v>
      </c>
      <c r="CL228" s="17">
        <f>IF(AND(CK228=0,CI228&lt;0.2,CI228&gt;0.1),1,0)</f>
        <v>0</v>
      </c>
      <c r="CM228" s="17">
        <f>IF(AND(CL228=0,CI228&lt;0.3,CI228&gt;0.2),1,0)</f>
        <v>1</v>
      </c>
      <c r="CN228" s="17">
        <f>IF(AND(CM228=0,CI228&lt;0.4,CI228&gt;0.3),1,0)</f>
        <v>0</v>
      </c>
      <c r="CO228" s="17">
        <f>IF(AND(CN228=0,CI228&lt;0.5,CI228&gt;0.4),1,0)</f>
        <v>0</v>
      </c>
      <c r="CP228" s="17">
        <f>IF(AND(CJ228=0,CK228=0,CL228=0,CM228=0,CN228=0,CO228=0),1,0)</f>
        <v>0</v>
      </c>
      <c r="CR228" s="17" t="str">
        <f>_xll.BDP($H228,CR$1)</f>
        <v>#N/A Field Not Applicable</v>
      </c>
      <c r="CS228" s="17" t="str">
        <f>_xll.BDP($H228,CS$1)</f>
        <v>No</v>
      </c>
      <c r="CT228" s="196">
        <f>_xll.BDP($H228,CT$1)</f>
        <v>0</v>
      </c>
      <c r="CU228" s="13">
        <f>_xll.BDP($H228,CU$1)</f>
        <v>4.5833301544189453</v>
      </c>
      <c r="CV228" s="13">
        <f>_xll.BDP($H228,CV$1)</f>
        <v>0.21394651198831058</v>
      </c>
      <c r="CW228" s="13">
        <f>_xll.BDP($H228,CW$1)</f>
        <v>67.503231910329831</v>
      </c>
    </row>
    <row r="229" spans="1:101" s="17" customFormat="1" hidden="1" x14ac:dyDescent="0.3">
      <c r="A229" s="17" t="str">
        <f>B229&amp;C229</f>
        <v>6B</v>
      </c>
      <c r="B229" s="17">
        <v>6</v>
      </c>
      <c r="C229" s="17" t="s">
        <v>3000</v>
      </c>
      <c r="D229" s="17">
        <v>11</v>
      </c>
      <c r="E229" s="17">
        <v>1</v>
      </c>
      <c r="F229" s="19">
        <v>0.2</v>
      </c>
      <c r="G229" s="17" t="s">
        <v>2965</v>
      </c>
      <c r="H229" s="17" t="s">
        <v>1914</v>
      </c>
      <c r="I229" s="17">
        <v>1214</v>
      </c>
      <c r="J229" s="17" t="str">
        <f>I229&amp;H229</f>
        <v>1214BC8 GR Equity</v>
      </c>
      <c r="K229" s="10" t="s">
        <v>4805</v>
      </c>
      <c r="L229" s="11">
        <v>0.30943948861789516</v>
      </c>
      <c r="M229" s="11">
        <v>0.29498834671121033</v>
      </c>
      <c r="N229" s="11">
        <v>0.20774680994123487</v>
      </c>
      <c r="O229" s="11">
        <v>0.20272377515620424</v>
      </c>
      <c r="P229" s="12">
        <v>18.299391950583921</v>
      </c>
      <c r="Q229" s="12">
        <v>13.033850880333475</v>
      </c>
      <c r="R229" s="12">
        <v>17.284927166138829</v>
      </c>
      <c r="S229" s="13">
        <v>7.0372604225562112</v>
      </c>
      <c r="T229" s="13">
        <v>7.8176894333691376</v>
      </c>
      <c r="U229" s="11">
        <v>9.6957342249825051E-2</v>
      </c>
      <c r="V229" s="14">
        <v>0.54380335089226572</v>
      </c>
      <c r="W229" s="11">
        <v>0.46934584687199127</v>
      </c>
      <c r="X229" s="15" t="e">
        <v>#N/A</v>
      </c>
      <c r="Y229" s="14">
        <v>11.051485065506995</v>
      </c>
      <c r="Z229" s="14">
        <v>19.989873259568448</v>
      </c>
      <c r="AA229" s="14">
        <v>1217682000</v>
      </c>
      <c r="AB229" s="14">
        <v>1771879000</v>
      </c>
      <c r="AC229" s="14" t="e">
        <v>#N/A</v>
      </c>
      <c r="AD229" s="16">
        <v>376799000</v>
      </c>
      <c r="AE229" s="11">
        <v>0</v>
      </c>
      <c r="AF229" s="16">
        <v>5671.2599999999993</v>
      </c>
      <c r="AG229" s="16">
        <v>5936.4679999999989</v>
      </c>
      <c r="AH229" s="195">
        <v>12.060868452222527</v>
      </c>
      <c r="AI229" s="195">
        <v>15.984286229718302</v>
      </c>
      <c r="AJ229" s="195">
        <v>5.0132952924475092</v>
      </c>
      <c r="AK229" s="195">
        <v>22.01413889867343</v>
      </c>
      <c r="AL229" s="195">
        <v>3.5862340629918883</v>
      </c>
      <c r="AM229" s="17" t="s">
        <v>506</v>
      </c>
      <c r="AN229" s="17" t="s">
        <v>629</v>
      </c>
      <c r="AO229" s="17" t="s">
        <v>1218</v>
      </c>
      <c r="AP229" s="17" t="s">
        <v>2139</v>
      </c>
      <c r="AQ229" s="11">
        <f>_xll.BDP($H229,$AQ$1, "CUST_TRR_START_DT=20030101","CUST_TRR_END_DT=20230630")*0.01</f>
        <v>0.21167629999999998</v>
      </c>
      <c r="AR229" s="11">
        <f>_xll.BDP($H229,$AQ$1, "CUST_TRR_START_DT=20130101","CUST_TRR_END_DT=20230630")*0.01</f>
        <v>0.22367210000000001</v>
      </c>
      <c r="AS229" s="11">
        <f>_xll.BDP($H229,$AQ$1, "CUST_TRR_START_DT=20180101","CUST_TRR_END_DT=20230630")*0.01</f>
        <v>9.8820549999999993E-2</v>
      </c>
      <c r="AT229" s="17" t="s">
        <v>3740</v>
      </c>
      <c r="AU229" s="17" t="s">
        <v>3021</v>
      </c>
      <c r="AV229" s="17" t="s">
        <v>3740</v>
      </c>
      <c r="AW229" s="195">
        <v>1.444765450451527</v>
      </c>
      <c r="AX229" s="195">
        <v>1.444765450451527</v>
      </c>
      <c r="AY229" s="195">
        <v>3.1852549937208367E-16</v>
      </c>
      <c r="AZ229" s="195">
        <v>1.4447654504515273</v>
      </c>
      <c r="BA229" s="195">
        <v>32.228741426328405</v>
      </c>
      <c r="BB229" s="195">
        <v>7.1054273576010019E-15</v>
      </c>
      <c r="BC229" s="195">
        <v>32.228741426328412</v>
      </c>
      <c r="BD229" s="195">
        <v>81.900000000000006</v>
      </c>
      <c r="BE229" s="195">
        <v>5671.2599999999993</v>
      </c>
      <c r="BF229" s="17">
        <v>265.92900000000003</v>
      </c>
      <c r="BG229" s="17">
        <v>291.85700000000003</v>
      </c>
      <c r="BH229" s="17">
        <v>316.83300000000003</v>
      </c>
      <c r="BI229" s="17">
        <v>284.87200000000001</v>
      </c>
      <c r="BJ229" s="17">
        <v>253.614</v>
      </c>
      <c r="BK229" s="17">
        <v>269.63499999999999</v>
      </c>
      <c r="BL229" s="15">
        <v>4.6890638059267263E-2</v>
      </c>
      <c r="BM229" s="15">
        <v>5.1462461604652239E-2</v>
      </c>
      <c r="BN229" s="15">
        <v>5.58664212185652E-2</v>
      </c>
      <c r="BO229" s="15">
        <v>5.0230812905774032E-2</v>
      </c>
      <c r="BP229" s="15">
        <v>4.471916293733668E-2</v>
      </c>
      <c r="BQ229" s="15">
        <v>4.7544108363926189E-2</v>
      </c>
      <c r="BR229" s="15">
        <f>IF(IF(BN229&gt;BQ229,BN229,BQ229)=0,IF(BM229&gt;BP229,BM229,BP229),IF(BN229&gt;BQ229,BN229,BQ229))</f>
        <v>5.58664212185652E-2</v>
      </c>
      <c r="CI229" s="11">
        <f>IF(ISNUMBER(L229),L229,M229)</f>
        <v>0.30943948861789516</v>
      </c>
      <c r="CJ229" s="17">
        <f>IF(AND(M229&lt;0,AA229&gt;0),1,0)</f>
        <v>0</v>
      </c>
      <c r="CK229" s="17">
        <f>IF(AND(CJ229=0,CI229&lt;0.1,CI229&gt;0),1,0)</f>
        <v>0</v>
      </c>
      <c r="CL229" s="17">
        <f>IF(AND(CK229=0,CI229&lt;0.2,CI229&gt;0.1),1,0)</f>
        <v>0</v>
      </c>
      <c r="CM229" s="17">
        <f>IF(AND(CL229=0,CI229&lt;0.3,CI229&gt;0.2),1,0)</f>
        <v>0</v>
      </c>
      <c r="CN229" s="17">
        <f>IF(AND(CM229=0,CI229&lt;0.4,CI229&gt;0.3),1,0)</f>
        <v>1</v>
      </c>
      <c r="CO229" s="17">
        <f>IF(AND(CN229=0,CI229&lt;0.5,CI229&gt;0.4),1,0)</f>
        <v>0</v>
      </c>
      <c r="CP229" s="17">
        <f>IF(AND(CJ229=0,CK229=0,CL229=0,CM229=0,CN229=0,CO229=0),1,0)</f>
        <v>0</v>
      </c>
      <c r="CR229" s="17" t="str">
        <f>_xll.BDP($H229,CR$1)</f>
        <v>Thomas Olemotz</v>
      </c>
      <c r="CS229" s="17" t="str">
        <f>_xll.BDP($H229,CS$1)</f>
        <v>No</v>
      </c>
      <c r="CT229" s="196">
        <f>_xll.BDP($H229,CT$1)</f>
        <v>0</v>
      </c>
      <c r="CU229" s="13">
        <f>_xll.BDP($H229,CU$1)</f>
        <v>13.33329963684082</v>
      </c>
      <c r="CV229" s="13">
        <f>_xll.BDP($H229,CV$1)</f>
        <v>35.043809523809522</v>
      </c>
      <c r="CW229" s="13">
        <f>_xll.BDP($H229,CW$1)</f>
        <v>0</v>
      </c>
    </row>
    <row r="230" spans="1:101" s="17" customFormat="1" hidden="1" x14ac:dyDescent="0.3">
      <c r="A230" s="17" t="str">
        <f>B230&amp;C230</f>
        <v>6B</v>
      </c>
      <c r="B230" s="17">
        <v>6</v>
      </c>
      <c r="C230" s="17" t="s">
        <v>3000</v>
      </c>
      <c r="D230" s="17">
        <v>12</v>
      </c>
      <c r="E230" s="17">
        <v>1</v>
      </c>
      <c r="F230" s="19">
        <v>0.16</v>
      </c>
      <c r="G230" s="17" t="s">
        <v>2434</v>
      </c>
      <c r="H230" s="17" t="s">
        <v>2435</v>
      </c>
      <c r="I230" s="17">
        <v>1215</v>
      </c>
      <c r="J230" s="17" t="str">
        <f>I230&amp;H230</f>
        <v>1215SECTB SS Equity</v>
      </c>
      <c r="K230" s="10" t="s">
        <v>4806</v>
      </c>
      <c r="L230" s="11">
        <v>0.90004301654663466</v>
      </c>
      <c r="M230" s="11">
        <v>1.1927308422223677</v>
      </c>
      <c r="N230" s="11">
        <v>0.79096055837461721</v>
      </c>
      <c r="O230" s="11">
        <v>1.0506445863279907</v>
      </c>
      <c r="P230" s="12">
        <v>18.173539834810391</v>
      </c>
      <c r="Q230" s="12">
        <v>14.218668729915807</v>
      </c>
      <c r="R230" s="12">
        <v>16.339591391637427</v>
      </c>
      <c r="S230" s="13">
        <v>23.00492225926979</v>
      </c>
      <c r="T230" s="13">
        <v>23.294333047467365</v>
      </c>
      <c r="U230" s="11">
        <v>-0.27282037180326862</v>
      </c>
      <c r="V230" s="14">
        <v>-1.3160375233169026</v>
      </c>
      <c r="W230" s="11">
        <v>0.93819485247895396</v>
      </c>
      <c r="X230" s="15" t="e">
        <v>#N/A</v>
      </c>
      <c r="Y230" s="14">
        <v>14.260520871493901</v>
      </c>
      <c r="Z230" s="14">
        <v>12.894937742701696</v>
      </c>
      <c r="AA230" s="14">
        <v>382025000</v>
      </c>
      <c r="AB230" s="14">
        <v>433689000</v>
      </c>
      <c r="AC230" s="14" t="e">
        <v>#N/A</v>
      </c>
      <c r="AD230" s="16">
        <v>406321000</v>
      </c>
      <c r="AE230" s="11">
        <v>0</v>
      </c>
      <c r="AF230" s="16">
        <v>28361.062759499997</v>
      </c>
      <c r="AG230" s="16">
        <v>27630.852759499998</v>
      </c>
      <c r="AH230" s="195">
        <v>49.798330662064856</v>
      </c>
      <c r="AI230" s="195">
        <v>59.986741145552912</v>
      </c>
      <c r="AJ230" s="195">
        <v>1.276718381769709</v>
      </c>
      <c r="AK230" s="195">
        <v>73.222478600100359</v>
      </c>
      <c r="AL230" s="195">
        <v>20.304210064600639</v>
      </c>
      <c r="AM230" s="17" t="s">
        <v>493</v>
      </c>
      <c r="AN230" s="17" t="s">
        <v>537</v>
      </c>
      <c r="AO230" s="17" t="s">
        <v>2436</v>
      </c>
      <c r="AP230" s="17" t="s">
        <v>4617</v>
      </c>
      <c r="AQ230" s="11">
        <f>_xll.BDP($H230,$AQ$1, "CUST_TRR_START_DT=20030101","CUST_TRR_END_DT=20230630")*0.01</f>
        <v>0.18497509999999998</v>
      </c>
      <c r="AR230" s="11">
        <f>_xll.BDP($H230,$AQ$1, "CUST_TRR_START_DT=20130101","CUST_TRR_END_DT=20230630")*0.01</f>
        <v>0.37334780000000001</v>
      </c>
      <c r="AS230" s="11">
        <f>_xll.BDP($H230,$AQ$1, "CUST_TRR_START_DT=20180101","CUST_TRR_END_DT=20230630")*0.01</f>
        <v>0.36539990000000006</v>
      </c>
      <c r="AT230" s="17" t="s">
        <v>3167</v>
      </c>
      <c r="AU230" s="17" t="s">
        <v>3167</v>
      </c>
      <c r="AV230" s="17" t="s">
        <v>3167</v>
      </c>
      <c r="AW230" s="195">
        <v>0.75187971554467381</v>
      </c>
      <c r="AX230" s="195">
        <v>0.75187971554467381</v>
      </c>
      <c r="AY230" s="195">
        <v>0</v>
      </c>
      <c r="AZ230" s="195">
        <v>0.75187971554467381</v>
      </c>
      <c r="BA230" s="195">
        <v>0</v>
      </c>
      <c r="BB230" s="195">
        <v>0</v>
      </c>
      <c r="BC230" s="195">
        <v>0</v>
      </c>
      <c r="BD230" s="195">
        <v>0</v>
      </c>
      <c r="BE230" s="195">
        <v>27630.852759499998</v>
      </c>
      <c r="BF230" s="17">
        <v>437</v>
      </c>
      <c r="BG230" s="17">
        <v>499</v>
      </c>
      <c r="BH230" s="17">
        <v>497</v>
      </c>
      <c r="BI230" s="17" t="s">
        <v>3021</v>
      </c>
      <c r="BJ230" s="17" t="s">
        <v>3021</v>
      </c>
      <c r="BK230" s="17" t="s">
        <v>3021</v>
      </c>
      <c r="BL230" s="15">
        <v>1.5815653747774806E-2</v>
      </c>
      <c r="BM230" s="15">
        <v>1.8059522242882445E-2</v>
      </c>
      <c r="BN230" s="15">
        <v>1.7987139388201553E-2</v>
      </c>
      <c r="BO230" s="15">
        <v>0</v>
      </c>
      <c r="BP230" s="15">
        <v>0</v>
      </c>
      <c r="BQ230" s="15">
        <v>0</v>
      </c>
      <c r="BR230" s="15">
        <f>IF(IF(BN230&gt;BQ230,BN230,BQ230)=0,IF(BM230&gt;BP230,BM230,BP230),IF(BN230&gt;BQ230,BN230,BQ230))</f>
        <v>1.7987139388201553E-2</v>
      </c>
      <c r="CI230" s="11">
        <f>IF(ISNUMBER(L230),L230,M230)</f>
        <v>0.90004301654663466</v>
      </c>
      <c r="CJ230" s="17">
        <f>IF(AND(M230&lt;0,AA230&gt;0),1,0)</f>
        <v>0</v>
      </c>
      <c r="CK230" s="17">
        <f>IF(AND(CJ230=0,CI230&lt;0.1,CI230&gt;0),1,0)</f>
        <v>0</v>
      </c>
      <c r="CL230" s="17">
        <f>IF(AND(CK230=0,CI230&lt;0.2,CI230&gt;0.1),1,0)</f>
        <v>0</v>
      </c>
      <c r="CM230" s="17">
        <f>IF(AND(CL230=0,CI230&lt;0.3,CI230&gt;0.2),1,0)</f>
        <v>0</v>
      </c>
      <c r="CN230" s="17">
        <f>IF(AND(CM230=0,CI230&lt;0.4,CI230&gt;0.3),1,0)</f>
        <v>0</v>
      </c>
      <c r="CO230" s="17">
        <f>IF(AND(CN230=0,CI230&lt;0.5,CI230&gt;0.4),1,0)</f>
        <v>0</v>
      </c>
      <c r="CP230" s="17">
        <f>IF(AND(CJ230=0,CK230=0,CL230=0,CM230=0,CN230=0,CO230=0),1,0)</f>
        <v>1</v>
      </c>
      <c r="CR230" s="17" t="str">
        <f>_xll.BDP($H230,CR$1)</f>
        <v>Clas Torbjorn Harald Kronander</v>
      </c>
      <c r="CS230" s="17" t="str">
        <f>_xll.BDP($H230,CS$1)</f>
        <v>No</v>
      </c>
      <c r="CT230" s="196">
        <f>_xll.BDP($H230,CT$1)</f>
        <v>7.9958701133728027</v>
      </c>
      <c r="CU230" s="13">
        <f>_xll.BDP($H230,CU$1)</f>
        <v>10.91670036315918</v>
      </c>
      <c r="CV230" s="13">
        <f>_xll.BDP($H230,CV$1)</f>
        <v>21.573619442108878</v>
      </c>
      <c r="CW230" s="13">
        <f>_xll.BDP($H230,CW$1)</f>
        <v>0</v>
      </c>
    </row>
    <row r="231" spans="1:101" s="17" customFormat="1" hidden="1" x14ac:dyDescent="0.3">
      <c r="A231" s="17" t="str">
        <f>B231&amp;C231</f>
        <v>6B</v>
      </c>
      <c r="B231" s="17">
        <v>6</v>
      </c>
      <c r="C231" s="17" t="s">
        <v>3000</v>
      </c>
      <c r="D231" s="17">
        <v>15</v>
      </c>
      <c r="E231" s="17">
        <v>4</v>
      </c>
      <c r="F231" s="19">
        <v>0.15</v>
      </c>
      <c r="G231" s="17" t="s">
        <v>2182</v>
      </c>
      <c r="H231" s="17" t="s">
        <v>1197</v>
      </c>
      <c r="I231" s="17">
        <v>1217</v>
      </c>
      <c r="J231" s="17" t="str">
        <f>I231&amp;H231</f>
        <v>1217CAR AU Equity</v>
      </c>
      <c r="K231" s="10" t="s">
        <v>4807</v>
      </c>
      <c r="L231" s="11">
        <v>0.55652387846690254</v>
      </c>
      <c r="M231" s="11">
        <v>0.30330094609656622</v>
      </c>
      <c r="N231" s="11">
        <v>0.20384576209736044</v>
      </c>
      <c r="O231" s="11">
        <v>7.5267800874609478E-2</v>
      </c>
      <c r="P231" s="12">
        <v>9.3619708888327207</v>
      </c>
      <c r="Q231" s="12">
        <v>8.6745418436278747</v>
      </c>
      <c r="R231" s="12">
        <v>31.643486887119636</v>
      </c>
      <c r="S231" s="13">
        <v>55.850148313222896</v>
      </c>
      <c r="T231" s="13">
        <v>53.859653164984707</v>
      </c>
      <c r="U231" s="11">
        <v>0.67318444761161589</v>
      </c>
      <c r="V231" s="14">
        <v>2.6072838898699424</v>
      </c>
      <c r="W231" s="11">
        <v>0.66699191275008762</v>
      </c>
      <c r="X231" s="15">
        <v>4.5025266202520745E-2</v>
      </c>
      <c r="Y231" s="14">
        <v>17.240885112107385</v>
      </c>
      <c r="Z231" s="14">
        <v>20.257237843138086</v>
      </c>
      <c r="AA231" s="14">
        <v>1034461000</v>
      </c>
      <c r="AB231" s="14">
        <v>4168489000</v>
      </c>
      <c r="AC231" s="14">
        <v>2683334</v>
      </c>
      <c r="AD231" s="16">
        <v>254383000</v>
      </c>
      <c r="AE231" s="11">
        <v>1.0548401426195933E-2</v>
      </c>
      <c r="AF231" s="16">
        <v>11032.781814569998</v>
      </c>
      <c r="AG231" s="16">
        <v>12132.262814569998</v>
      </c>
      <c r="AH231" s="195">
        <v>28.83341013180566</v>
      </c>
      <c r="AI231" s="195">
        <v>38.668197003917093</v>
      </c>
      <c r="AJ231" s="195">
        <v>2.3349142430489396</v>
      </c>
      <c r="AK231" s="195">
        <v>16.133066413265787</v>
      </c>
      <c r="AL231" s="195">
        <v>3.5930147764831277</v>
      </c>
      <c r="AM231" s="17" t="s">
        <v>543</v>
      </c>
      <c r="AN231" s="17" t="s">
        <v>570</v>
      </c>
      <c r="AO231" s="17" t="s">
        <v>582</v>
      </c>
      <c r="AP231" s="17" t="s">
        <v>2136</v>
      </c>
      <c r="AQ231" s="11" t="e">
        <f>_xll.BDP($H231,$AQ$1, "CUST_TRR_START_DT=20030101","CUST_TRR_END_DT=20230630")*0.01</f>
        <v>#VALUE!</v>
      </c>
      <c r="AR231" s="11">
        <f>_xll.BDP($H231,$AQ$1, "CUST_TRR_START_DT=20130101","CUST_TRR_END_DT=20230630")*0.01</f>
        <v>0.17289169999999998</v>
      </c>
      <c r="AS231" s="11">
        <f>_xll.BDP($H231,$AQ$1, "CUST_TRR_START_DT=20180101","CUST_TRR_END_DT=20230630")*0.01</f>
        <v>0.14965610000000001</v>
      </c>
      <c r="AT231" s="17" t="s">
        <v>3169</v>
      </c>
      <c r="AU231" s="17" t="s">
        <v>3169</v>
      </c>
      <c r="AV231" s="17" t="s">
        <v>3169</v>
      </c>
      <c r="AW231" s="195">
        <v>2.7392753204225802</v>
      </c>
      <c r="AX231" s="195">
        <v>2.7392753204225802</v>
      </c>
      <c r="AY231" s="195">
        <v>-20.103899460288396</v>
      </c>
      <c r="AZ231" s="195">
        <v>-17.364624139865818</v>
      </c>
      <c r="BA231" s="195">
        <v>66.479364778189449</v>
      </c>
      <c r="BB231" s="195">
        <v>-487.90074357271294</v>
      </c>
      <c r="BC231" s="195">
        <v>-421.42137879452349</v>
      </c>
      <c r="BD231" s="195">
        <v>-1456.7795363299999</v>
      </c>
      <c r="BE231" s="195">
        <v>11032.781814569998</v>
      </c>
      <c r="BF231" s="17">
        <v>319.06700000000001</v>
      </c>
      <c r="BG231" s="17">
        <v>364.93299999999999</v>
      </c>
      <c r="BH231" s="17">
        <v>408.08300000000003</v>
      </c>
      <c r="BI231" s="17">
        <v>337.55200000000002</v>
      </c>
      <c r="BJ231" s="17">
        <v>381.75600000000003</v>
      </c>
      <c r="BK231" s="17">
        <v>414.267</v>
      </c>
      <c r="BL231" s="15">
        <v>2.8919904822067362E-2</v>
      </c>
      <c r="BM231" s="15">
        <v>3.3077151903617451E-2</v>
      </c>
      <c r="BN231" s="15">
        <v>3.6988223537701224E-2</v>
      </c>
      <c r="BO231" s="15">
        <v>3.0595366216181814E-2</v>
      </c>
      <c r="BP231" s="15">
        <v>3.4601971326565104E-2</v>
      </c>
      <c r="BQ231" s="15">
        <v>3.7548734939443378E-2</v>
      </c>
      <c r="BR231" s="15">
        <f>IF(IF(BN231&gt;BQ231,BN231,BQ231)=0,IF(BM231&gt;BP231,BM231,BP231),IF(BN231&gt;BQ231,BN231,BQ231))</f>
        <v>3.7548734939443378E-2</v>
      </c>
      <c r="CI231" s="11">
        <f>IF(ISNUMBER(L231),L231,M231)</f>
        <v>0.55652387846690254</v>
      </c>
      <c r="CJ231" s="17">
        <f>IF(AND(M231&lt;0,AA231&gt;0),1,0)</f>
        <v>0</v>
      </c>
      <c r="CK231" s="17">
        <f>IF(AND(CJ231=0,CI231&lt;0.1,CI231&gt;0),1,0)</f>
        <v>0</v>
      </c>
      <c r="CL231" s="17">
        <f>IF(AND(CK231=0,CI231&lt;0.2,CI231&gt;0.1),1,0)</f>
        <v>0</v>
      </c>
      <c r="CM231" s="17">
        <f>IF(AND(CL231=0,CI231&lt;0.3,CI231&gt;0.2),1,0)</f>
        <v>0</v>
      </c>
      <c r="CN231" s="17">
        <f>IF(AND(CM231=0,CI231&lt;0.4,CI231&gt;0.3),1,0)</f>
        <v>0</v>
      </c>
      <c r="CO231" s="17">
        <f>IF(AND(CN231=0,CI231&lt;0.5,CI231&gt;0.4),1,0)</f>
        <v>0</v>
      </c>
      <c r="CP231" s="17">
        <f>IF(AND(CJ231=0,CK231=0,CL231=0,CM231=0,CN231=0,CO231=0),1,0)</f>
        <v>1</v>
      </c>
      <c r="CR231" s="17" t="str">
        <f>_xll.BDP($H231,CR$1)</f>
        <v>Cameron Mcintyre</v>
      </c>
      <c r="CS231" s="17" t="str">
        <f>_xll.BDP($H231,CS$1)</f>
        <v>No</v>
      </c>
      <c r="CT231" s="196">
        <f>_xll.BDP($H231,CT$1)</f>
        <v>0</v>
      </c>
      <c r="CU231" s="13">
        <f>_xll.BDP($H231,CU$1)</f>
        <v>6.5833301544189453</v>
      </c>
      <c r="CV231" s="13">
        <f>_xll.BDP($H231,CV$1)</f>
        <v>1.9395362126901607</v>
      </c>
      <c r="CW231" s="13">
        <f>_xll.BDP($H231,CW$1)</f>
        <v>10.875108096360531</v>
      </c>
    </row>
    <row r="232" spans="1:101" s="17" customFormat="1" hidden="1" x14ac:dyDescent="0.3">
      <c r="A232" s="17" t="str">
        <f>B232&amp;C232</f>
        <v>6B</v>
      </c>
      <c r="B232" s="17">
        <v>6</v>
      </c>
      <c r="C232" s="17" t="s">
        <v>3000</v>
      </c>
      <c r="D232" s="17">
        <v>17</v>
      </c>
      <c r="E232" s="17">
        <v>3</v>
      </c>
      <c r="F232" s="19">
        <v>0.13</v>
      </c>
      <c r="G232" s="17" t="s">
        <v>2546</v>
      </c>
      <c r="H232" s="17" t="s">
        <v>316</v>
      </c>
      <c r="I232" s="17">
        <v>1220</v>
      </c>
      <c r="J232" s="17" t="str">
        <f>I232&amp;H232</f>
        <v>1220TMO US Equity</v>
      </c>
      <c r="K232" s="10" t="s">
        <v>997</v>
      </c>
      <c r="L232" s="11">
        <v>0.28396595571799338</v>
      </c>
      <c r="M232" s="11">
        <v>0.28163011048818071</v>
      </c>
      <c r="N232" s="11">
        <v>0.12280476425451385</v>
      </c>
      <c r="O232" s="11">
        <v>0.11980975494093198</v>
      </c>
      <c r="P232" s="12">
        <v>8.8894186516214049</v>
      </c>
      <c r="Q232" s="12">
        <v>8.2649929160384517</v>
      </c>
      <c r="R232" s="12">
        <v>13.297693067580918</v>
      </c>
      <c r="S232" s="13">
        <v>29.115423920321621</v>
      </c>
      <c r="T232" s="13">
        <v>27.434042079483469</v>
      </c>
      <c r="U232" s="11">
        <v>0.60739298079949633</v>
      </c>
      <c r="V232" s="14">
        <v>3.0533030063291138</v>
      </c>
      <c r="W232" s="11">
        <v>0.4666595823813825</v>
      </c>
      <c r="X232" s="15">
        <v>3.1404375441072691E-2</v>
      </c>
      <c r="Y232" s="14">
        <v>14.509441848260234</v>
      </c>
      <c r="Z232" s="14">
        <v>19.835232793278944</v>
      </c>
      <c r="AA232" s="14">
        <v>30501000000</v>
      </c>
      <c r="AB232" s="14">
        <v>71697000000</v>
      </c>
      <c r="AC232" s="14">
        <v>302000000</v>
      </c>
      <c r="AD232" s="16">
        <v>7693000000</v>
      </c>
      <c r="AE232" s="11">
        <v>3.9256466917977385E-2</v>
      </c>
      <c r="AF232" s="16">
        <v>198968.68647468998</v>
      </c>
      <c r="AG232" s="16">
        <v>230006.68647468998</v>
      </c>
      <c r="AH232" s="195">
        <v>21.590790056762412</v>
      </c>
      <c r="AI232" s="195">
        <v>31.711938022154968</v>
      </c>
      <c r="AJ232" s="195">
        <v>2.9122233458355384</v>
      </c>
      <c r="AK232" s="195">
        <v>32.773741065583273</v>
      </c>
      <c r="AL232" s="195">
        <v>4.5476480568159685</v>
      </c>
      <c r="AM232" s="17" t="s">
        <v>493</v>
      </c>
      <c r="AN232" s="17" t="s">
        <v>537</v>
      </c>
      <c r="AO232" s="17" t="s">
        <v>698</v>
      </c>
      <c r="AP232" s="17" t="s">
        <v>574</v>
      </c>
      <c r="AQ232" s="11">
        <f>_xll.BDP($H232,$AQ$1, "CUST_TRR_START_DT=20030101","CUST_TRR_END_DT=20230630")*0.01</f>
        <v>0.17471739999999999</v>
      </c>
      <c r="AR232" s="11">
        <f>_xll.BDP($H232,$AQ$1, "CUST_TRR_START_DT=20130101","CUST_TRR_END_DT=20230630")*0.01</f>
        <v>0.2259912</v>
      </c>
      <c r="AS232" s="11">
        <f>_xll.BDP($H232,$AQ$1, "CUST_TRR_START_DT=20180101","CUST_TRR_END_DT=20230630")*0.01</f>
        <v>0.20487279999999999</v>
      </c>
      <c r="AT232" s="17" t="s">
        <v>3697</v>
      </c>
      <c r="AU232" s="17" t="s">
        <v>3172</v>
      </c>
      <c r="AV232" s="17" t="s">
        <v>3172</v>
      </c>
      <c r="AW232" s="195">
        <v>0.27161786783038283</v>
      </c>
      <c r="AX232" s="195">
        <v>0.27161786783038283</v>
      </c>
      <c r="AY232" s="195">
        <v>1.7322568101427478</v>
      </c>
      <c r="AZ232" s="195">
        <v>2.0038746779731307</v>
      </c>
      <c r="BA232" s="195">
        <v>6.5417296757919834</v>
      </c>
      <c r="BB232" s="195">
        <v>41.720214769081529</v>
      </c>
      <c r="BC232" s="195">
        <v>48.261944444873514</v>
      </c>
      <c r="BD232" s="195">
        <v>3470.4</v>
      </c>
      <c r="BE232" s="195">
        <v>198968.68647468998</v>
      </c>
      <c r="BF232" s="17">
        <v>8683.6</v>
      </c>
      <c r="BG232" s="17">
        <v>9332.5709999999999</v>
      </c>
      <c r="BH232" s="17">
        <v>10323.389000000001</v>
      </c>
      <c r="BI232" s="17">
        <v>6629.6220000000003</v>
      </c>
      <c r="BJ232" s="17">
        <v>8025.8829999999998</v>
      </c>
      <c r="BK232" s="17">
        <v>9161.0460000000003</v>
      </c>
      <c r="BL232" s="15">
        <v>4.364304833014318E-2</v>
      </c>
      <c r="BM232" s="15">
        <v>4.6904722372920524E-2</v>
      </c>
      <c r="BN232" s="15">
        <v>5.1884490886022906E-2</v>
      </c>
      <c r="BO232" s="15">
        <v>3.3319926454072099E-2</v>
      </c>
      <c r="BP232" s="15">
        <v>4.0337417621847449E-2</v>
      </c>
      <c r="BQ232" s="15">
        <v>4.6042652048996366E-2</v>
      </c>
      <c r="BR232" s="15">
        <f>IF(IF(BN232&gt;BQ232,BN232,BQ232)=0,IF(BM232&gt;BP232,BM232,BP232),IF(BN232&gt;BQ232,BN232,BQ232))</f>
        <v>5.1884490886022906E-2</v>
      </c>
      <c r="CI232" s="11">
        <f>IF(ISNUMBER(L232),L232,M232)</f>
        <v>0.28396595571799338</v>
      </c>
      <c r="CJ232" s="17">
        <f>IF(AND(M232&lt;0,AA232&gt;0),1,0)</f>
        <v>0</v>
      </c>
      <c r="CK232" s="17">
        <f>IF(AND(CJ232=0,CI232&lt;0.1,CI232&gt;0),1,0)</f>
        <v>0</v>
      </c>
      <c r="CL232" s="17">
        <f>IF(AND(CK232=0,CI232&lt;0.2,CI232&gt;0.1),1,0)</f>
        <v>0</v>
      </c>
      <c r="CM232" s="17">
        <f>IF(AND(CL232=0,CI232&lt;0.3,CI232&gt;0.2),1,0)</f>
        <v>1</v>
      </c>
      <c r="CN232" s="17">
        <f>IF(AND(CM232=0,CI232&lt;0.4,CI232&gt;0.3),1,0)</f>
        <v>0</v>
      </c>
      <c r="CO232" s="17">
        <f>IF(AND(CN232=0,CI232&lt;0.5,CI232&gt;0.4),1,0)</f>
        <v>0</v>
      </c>
      <c r="CP232" s="17">
        <f>IF(AND(CJ232=0,CK232=0,CL232=0,CM232=0,CN232=0,CO232=0),1,0)</f>
        <v>0</v>
      </c>
      <c r="CR232" s="17" t="str">
        <f>_xll.BDP($H232,CR$1)</f>
        <v>Marc N Casper</v>
      </c>
      <c r="CS232" s="17" t="str">
        <f>_xll.BDP($H232,CS$1)</f>
        <v>No</v>
      </c>
      <c r="CT232" s="196">
        <f>_xll.BDP($H232,CT$1)</f>
        <v>5.3538098931312561E-2</v>
      </c>
      <c r="CU232" s="13">
        <f>_xll.BDP($H232,CU$1)</f>
        <v>14</v>
      </c>
      <c r="CV232" s="13">
        <f>_xll.BDP($H232,CV$1)</f>
        <v>0.1555871545988623</v>
      </c>
      <c r="CW232" s="13">
        <f>_xll.BDP($H232,CW$1)</f>
        <v>-0.88070159909794321</v>
      </c>
    </row>
    <row r="233" spans="1:101" s="17" customFormat="1" hidden="1" x14ac:dyDescent="0.3">
      <c r="A233" s="17" t="str">
        <f>B233&amp;C233</f>
        <v>6B</v>
      </c>
      <c r="B233" s="17">
        <v>6</v>
      </c>
      <c r="C233" s="17" t="s">
        <v>3000</v>
      </c>
      <c r="D233" s="17">
        <v>18</v>
      </c>
      <c r="E233" s="17">
        <v>6</v>
      </c>
      <c r="F233" s="19">
        <v>0.13</v>
      </c>
      <c r="G233" s="17" t="s">
        <v>2642</v>
      </c>
      <c r="H233" s="17" t="s">
        <v>184</v>
      </c>
      <c r="I233" s="17">
        <v>1221</v>
      </c>
      <c r="J233" s="17" t="str">
        <f>I233&amp;H233</f>
        <v>1221CBOE US Equity</v>
      </c>
      <c r="K233" s="10" t="s">
        <v>837</v>
      </c>
      <c r="L233" s="11">
        <v>0.49375459091987733</v>
      </c>
      <c r="M233" s="11">
        <v>0.56782125339953149</v>
      </c>
      <c r="N233" s="11">
        <v>0.1699777175855933</v>
      </c>
      <c r="O233" s="11">
        <v>0.20073871326578616</v>
      </c>
      <c r="P233" s="12">
        <v>17.2183568768009</v>
      </c>
      <c r="Q233" s="12">
        <v>11.741592126607737</v>
      </c>
      <c r="R233" s="12">
        <v>18.757489568745218</v>
      </c>
      <c r="S233" s="13">
        <v>69.427532935943432</v>
      </c>
      <c r="T233" s="13">
        <v>66.972977805039903</v>
      </c>
      <c r="U233" s="11">
        <v>0.30220579174368445</v>
      </c>
      <c r="V233" s="14">
        <v>1.0398575305291722</v>
      </c>
      <c r="W233" s="11">
        <v>0.50923442515877093</v>
      </c>
      <c r="X233" s="15">
        <v>4.0952107829079439E-2</v>
      </c>
      <c r="Y233" s="14">
        <v>10.115449961562174</v>
      </c>
      <c r="Z233" s="14">
        <v>5.9919783726381182</v>
      </c>
      <c r="AA233" s="14">
        <v>1707700000</v>
      </c>
      <c r="AB233" s="14">
        <v>4830500000</v>
      </c>
      <c r="AC233" s="14">
        <v>40600000</v>
      </c>
      <c r="AD233" s="16">
        <v>553400000</v>
      </c>
      <c r="AE233" s="11">
        <v>7.3364654860860135E-2</v>
      </c>
      <c r="AF233" s="16">
        <v>15749.445777299998</v>
      </c>
      <c r="AG233" s="16">
        <v>16975.645777299997</v>
      </c>
      <c r="AH233" s="195">
        <v>14.319397534626736</v>
      </c>
      <c r="AI233" s="195">
        <v>17.13097792168373</v>
      </c>
      <c r="AJ233" s="195">
        <v>3.1294894018663615</v>
      </c>
      <c r="AK233" s="195">
        <v>24.131813204761162</v>
      </c>
      <c r="AL233" s="195">
        <v>4.2979587309187846</v>
      </c>
      <c r="AM233" s="17" t="s">
        <v>502</v>
      </c>
      <c r="AN233" s="17" t="s">
        <v>528</v>
      </c>
      <c r="AO233" s="17" t="s">
        <v>529</v>
      </c>
      <c r="AP233" s="17" t="s">
        <v>574</v>
      </c>
      <c r="AQ233" s="11" t="e">
        <f>_xll.BDP($H233,$AQ$1, "CUST_TRR_START_DT=20030101","CUST_TRR_END_DT=20230630")*0.01</f>
        <v>#VALUE!</v>
      </c>
      <c r="AR233" s="11">
        <f>_xll.BDP($H233,$AQ$1, "CUST_TRR_START_DT=20130101","CUST_TRR_END_DT=20230630")*0.01</f>
        <v>0.1759501</v>
      </c>
      <c r="AS233" s="11">
        <f>_xll.BDP($H233,$AQ$1, "CUST_TRR_START_DT=20180101","CUST_TRR_END_DT=20230630")*0.01</f>
        <v>3.3530070000000002E-2</v>
      </c>
      <c r="AT233" s="17" t="s">
        <v>3173</v>
      </c>
      <c r="AU233" s="17" t="s">
        <v>3173</v>
      </c>
      <c r="AV233" s="17" t="s">
        <v>3173</v>
      </c>
      <c r="AW233" s="195">
        <v>1.4725569261604523</v>
      </c>
      <c r="AX233" s="195">
        <v>1.4725569261604523</v>
      </c>
      <c r="AY233" s="195">
        <v>2.7955031768502283</v>
      </c>
      <c r="AZ233" s="195">
        <v>4.2680601030106811</v>
      </c>
      <c r="BA233" s="195">
        <v>7.4654852986826201</v>
      </c>
      <c r="BB233" s="195">
        <v>14.172482909446405</v>
      </c>
      <c r="BC233" s="195">
        <v>21.637968208129024</v>
      </c>
      <c r="BD233" s="195">
        <v>154.05000000000001</v>
      </c>
      <c r="BE233" s="195">
        <v>15749.445777299998</v>
      </c>
      <c r="BF233" s="17">
        <v>773.14300000000003</v>
      </c>
      <c r="BG233" s="17">
        <v>796.66700000000003</v>
      </c>
      <c r="BH233" s="17">
        <v>831.41700000000003</v>
      </c>
      <c r="BI233" s="17">
        <v>997.995</v>
      </c>
      <c r="BJ233" s="17">
        <v>795.37400000000002</v>
      </c>
      <c r="BK233" s="17">
        <v>831.90700000000004</v>
      </c>
      <c r="BL233" s="15">
        <v>4.9090171865879058E-2</v>
      </c>
      <c r="BM233" s="15">
        <v>5.0583811726775341E-2</v>
      </c>
      <c r="BN233" s="15">
        <v>5.2790238574511525E-2</v>
      </c>
      <c r="BO233" s="15">
        <v>6.3366991709538814E-2</v>
      </c>
      <c r="BP233" s="15">
        <v>5.0501713599750225E-2</v>
      </c>
      <c r="BQ233" s="15">
        <v>5.2821350780422056E-2</v>
      </c>
      <c r="BR233" s="15">
        <f>IF(IF(BN233&gt;BQ233,BN233,BQ233)=0,IF(BM233&gt;BP233,BM233,BP233),IF(BN233&gt;BQ233,BN233,BQ233))</f>
        <v>5.2821350780422056E-2</v>
      </c>
      <c r="CI233" s="11">
        <f>IF(ISNUMBER(L233),L233,M233)</f>
        <v>0.49375459091987733</v>
      </c>
      <c r="CJ233" s="17">
        <f>IF(AND(M233&lt;0,AA233&gt;0),1,0)</f>
        <v>0</v>
      </c>
      <c r="CK233" s="17">
        <f>IF(AND(CJ233=0,CI233&lt;0.1,CI233&gt;0),1,0)</f>
        <v>0</v>
      </c>
      <c r="CL233" s="17">
        <f>IF(AND(CK233=0,CI233&lt;0.2,CI233&gt;0.1),1,0)</f>
        <v>0</v>
      </c>
      <c r="CM233" s="17">
        <f>IF(AND(CL233=0,CI233&lt;0.3,CI233&gt;0.2),1,0)</f>
        <v>0</v>
      </c>
      <c r="CN233" s="17">
        <f>IF(AND(CM233=0,CI233&lt;0.4,CI233&gt;0.3),1,0)</f>
        <v>0</v>
      </c>
      <c r="CO233" s="17">
        <f>IF(AND(CN233=0,CI233&lt;0.5,CI233&gt;0.4),1,0)</f>
        <v>1</v>
      </c>
      <c r="CP233" s="17">
        <f>IF(AND(CJ233=0,CK233=0,CL233=0,CM233=0,CN233=0,CO233=0),1,0)</f>
        <v>0</v>
      </c>
      <c r="CR233" s="17" t="str">
        <f>_xll.BDP($H233,CR$1)</f>
        <v>Edward T Tilly "Ed"</v>
      </c>
      <c r="CS233" s="17" t="str">
        <f>_xll.BDP($H233,CS$1)</f>
        <v>No</v>
      </c>
      <c r="CT233" s="196">
        <f>_xll.BDP($H233,CT$1)</f>
        <v>0.16867700219154358</v>
      </c>
      <c r="CU233" s="13">
        <f>_xll.BDP($H233,CU$1)</f>
        <v>10.41670036315918</v>
      </c>
      <c r="CV233" s="13">
        <f>_xll.BDP($H233,CV$1)</f>
        <v>0.44948155224423769</v>
      </c>
      <c r="CW233" s="13">
        <f>_xll.BDP($H233,CW$1)</f>
        <v>-8.4949325595349503</v>
      </c>
    </row>
    <row r="234" spans="1:101" s="17" customFormat="1" hidden="1" x14ac:dyDescent="0.3">
      <c r="A234" s="17" t="str">
        <f>B234&amp;C234</f>
        <v>6B</v>
      </c>
      <c r="B234" s="17">
        <v>6</v>
      </c>
      <c r="C234" s="17" t="s">
        <v>3000</v>
      </c>
      <c r="D234" s="17">
        <v>20</v>
      </c>
      <c r="E234" s="17">
        <v>8</v>
      </c>
      <c r="F234" s="19">
        <v>0.14000000000000001</v>
      </c>
      <c r="G234" s="17" t="s">
        <v>2645</v>
      </c>
      <c r="H234" s="17" t="s">
        <v>1207</v>
      </c>
      <c r="I234" s="17">
        <v>1225</v>
      </c>
      <c r="J234" s="17" t="str">
        <f>I234&amp;H234</f>
        <v>1225ASX AU Equity</v>
      </c>
      <c r="K234" s="10" t="s">
        <v>4808</v>
      </c>
      <c r="L234" s="11">
        <v>0.41288629022028955</v>
      </c>
      <c r="M234" s="11">
        <v>-6.2991803278688527</v>
      </c>
      <c r="N234" s="11">
        <v>6.9661558723513924E-3</v>
      </c>
      <c r="O234" s="11">
        <v>0.27693693693693694</v>
      </c>
      <c r="P234" s="12">
        <v>16.382652721337685</v>
      </c>
      <c r="Q234" s="12">
        <v>11.623917058319426</v>
      </c>
      <c r="R234" s="12">
        <v>8.5226967499328499</v>
      </c>
      <c r="S234" s="13">
        <v>71.90750844376791</v>
      </c>
      <c r="T234" s="13">
        <v>64.366571512944191</v>
      </c>
      <c r="U234" s="11">
        <v>-9.7866448052798025E-2</v>
      </c>
      <c r="V234" s="14">
        <v>-2.1725034408931032</v>
      </c>
      <c r="W234" s="11">
        <v>0.21627369559147641</v>
      </c>
      <c r="X234" s="15" t="e">
        <v>#N/A</v>
      </c>
      <c r="Y234" s="14">
        <v>4.255661254381442</v>
      </c>
      <c r="Z234" s="14">
        <v>-6.5519542571914835</v>
      </c>
      <c r="AA234" s="14">
        <v>-97600000</v>
      </c>
      <c r="AB234" s="14">
        <v>2220000000</v>
      </c>
      <c r="AC234" s="14">
        <v>-900000</v>
      </c>
      <c r="AD234" s="16">
        <v>-3404000000</v>
      </c>
      <c r="AE234" s="11">
        <v>2.6439482961222092E-4</v>
      </c>
      <c r="AF234" s="16">
        <v>10955.550217579999</v>
      </c>
      <c r="AG234" s="16">
        <v>9534.9502175799989</v>
      </c>
      <c r="AH234" s="195">
        <v>14.581664195717998</v>
      </c>
      <c r="AI234" s="195">
        <v>15.509027679863369</v>
      </c>
      <c r="AJ234" s="195">
        <v>-32.014714175160719</v>
      </c>
      <c r="AK234" s="195">
        <v>22.19459397603968</v>
      </c>
      <c r="AL234" s="195">
        <v>3.009035195052455</v>
      </c>
      <c r="AM234" s="17" t="s">
        <v>502</v>
      </c>
      <c r="AN234" s="17" t="s">
        <v>528</v>
      </c>
      <c r="AO234" s="17" t="s">
        <v>529</v>
      </c>
      <c r="AP234" s="17" t="s">
        <v>2136</v>
      </c>
      <c r="AQ234" s="11">
        <f>_xll.BDP($H234,$AQ$1, "CUST_TRR_START_DT=20030101","CUST_TRR_END_DT=20230630")*0.01</f>
        <v>0.1587392</v>
      </c>
      <c r="AR234" s="11">
        <f>_xll.BDP($H234,$AQ$1, "CUST_TRR_START_DT=20130101","CUST_TRR_END_DT=20230630")*0.01</f>
        <v>0.13216939999999999</v>
      </c>
      <c r="AS234" s="11">
        <f>_xll.BDP($H234,$AQ$1, "CUST_TRR_START_DT=20180101","CUST_TRR_END_DT=20230630")*0.01</f>
        <v>7.6326359999999996E-2</v>
      </c>
      <c r="AT234" s="17" t="s">
        <v>3177</v>
      </c>
      <c r="AU234" s="17" t="s">
        <v>3177</v>
      </c>
      <c r="AV234" s="17" t="s">
        <v>3177</v>
      </c>
      <c r="AW234" s="195">
        <v>5.7632595769380339</v>
      </c>
      <c r="AX234" s="195">
        <v>5.7632595769380339</v>
      </c>
      <c r="AY234" s="195">
        <v>0</v>
      </c>
      <c r="AZ234" s="195">
        <v>5.7632595769380339</v>
      </c>
      <c r="BA234" s="195">
        <v>144.12228175228492</v>
      </c>
      <c r="BB234" s="195">
        <v>0</v>
      </c>
      <c r="BC234" s="195">
        <v>144.12228175228492</v>
      </c>
      <c r="BD234" s="195">
        <v>457.3</v>
      </c>
      <c r="BE234" s="195">
        <v>9534.9502175799989</v>
      </c>
      <c r="BF234" s="17">
        <v>489.66700000000003</v>
      </c>
      <c r="BG234" s="17">
        <v>505.58300000000003</v>
      </c>
      <c r="BH234" s="17">
        <v>521.4</v>
      </c>
      <c r="BI234" s="17">
        <v>428.69100000000003</v>
      </c>
      <c r="BJ234" s="17">
        <v>547.86199999999997</v>
      </c>
      <c r="BK234" s="17">
        <v>431.274</v>
      </c>
      <c r="BL234" s="15">
        <v>5.1354961360698018E-2</v>
      </c>
      <c r="BM234" s="15">
        <v>5.30241887438316E-2</v>
      </c>
      <c r="BN234" s="15">
        <v>5.4683033272546332E-2</v>
      </c>
      <c r="BO234" s="15">
        <v>4.4959962057232766E-2</v>
      </c>
      <c r="BP234" s="15">
        <v>5.7458296844579551E-2</v>
      </c>
      <c r="BQ234" s="15">
        <v>4.5230860167978802E-2</v>
      </c>
      <c r="BR234" s="15">
        <f>IF(IF(BN234&gt;BQ234,BN234,BQ234)=0,IF(BM234&gt;BP234,BM234,BP234),IF(BN234&gt;BQ234,BN234,BQ234))</f>
        <v>5.4683033272546332E-2</v>
      </c>
      <c r="CI234" s="11">
        <f>IF(ISNUMBER(L234),L234,M234)</f>
        <v>0.41288629022028955</v>
      </c>
      <c r="CJ234" s="17">
        <f>IF(AND(M234&lt;0,AA234&gt;0),1,0)</f>
        <v>0</v>
      </c>
      <c r="CK234" s="17">
        <f>IF(AND(CJ234=0,CI234&lt;0.1,CI234&gt;0),1,0)</f>
        <v>0</v>
      </c>
      <c r="CL234" s="17">
        <f>IF(AND(CK234=0,CI234&lt;0.2,CI234&gt;0.1),1,0)</f>
        <v>0</v>
      </c>
      <c r="CM234" s="17">
        <f>IF(AND(CL234=0,CI234&lt;0.3,CI234&gt;0.2),1,0)</f>
        <v>0</v>
      </c>
      <c r="CN234" s="17">
        <f>IF(AND(CM234=0,CI234&lt;0.4,CI234&gt;0.3),1,0)</f>
        <v>0</v>
      </c>
      <c r="CO234" s="17">
        <f>IF(AND(CN234=0,CI234&lt;0.5,CI234&gt;0.4),1,0)</f>
        <v>1</v>
      </c>
      <c r="CP234" s="17">
        <f>IF(AND(CJ234=0,CK234=0,CL234=0,CM234=0,CN234=0,CO234=0),1,0)</f>
        <v>0</v>
      </c>
      <c r="CR234" s="17" t="str">
        <f>_xll.BDP($H234,CR$1)</f>
        <v>Helen J Lofthouse</v>
      </c>
      <c r="CS234" s="17" t="str">
        <f>_xll.BDP($H234,CS$1)</f>
        <v>No</v>
      </c>
      <c r="CT234" s="196">
        <f>_xll.BDP($H234,CT$1)</f>
        <v>0</v>
      </c>
      <c r="CU234" s="13">
        <f>_xll.BDP($H234,CU$1)</f>
        <v>1.1666699647903442</v>
      </c>
      <c r="CV234" s="13">
        <f>_xll.BDP($H234,CV$1)</f>
        <v>1.7571200112399481E-2</v>
      </c>
      <c r="CW234" s="13">
        <f>_xll.BDP($H234,CW$1)</f>
        <v>49.020896307004861</v>
      </c>
    </row>
    <row r="235" spans="1:101" s="17" customFormat="1" hidden="1" x14ac:dyDescent="0.3">
      <c r="A235" s="17" t="str">
        <f>B235&amp;C235</f>
        <v>6B</v>
      </c>
      <c r="B235" s="17">
        <v>6</v>
      </c>
      <c r="C235" s="17" t="s">
        <v>3000</v>
      </c>
      <c r="D235" s="17">
        <v>21</v>
      </c>
      <c r="E235" s="17">
        <v>1</v>
      </c>
      <c r="F235" s="19">
        <v>0.18</v>
      </c>
      <c r="G235" s="17" t="s">
        <v>2286</v>
      </c>
      <c r="H235" s="17" t="s">
        <v>1164</v>
      </c>
      <c r="I235" s="17">
        <v>1226</v>
      </c>
      <c r="J235" s="17" t="str">
        <f>I235&amp;H235</f>
        <v>1226JBH AU Equity</v>
      </c>
      <c r="K235" s="10" t="s">
        <v>4809</v>
      </c>
      <c r="L235" s="11">
        <v>0.6990419974293216</v>
      </c>
      <c r="M235" s="11">
        <v>0.67246175243393602</v>
      </c>
      <c r="N235" s="11">
        <v>0.38247792173394107</v>
      </c>
      <c r="O235" s="11">
        <v>0.40771582165067988</v>
      </c>
      <c r="P235" s="12">
        <v>38.934737481646501</v>
      </c>
      <c r="Q235" s="12">
        <v>27.339262860221858</v>
      </c>
      <c r="R235" s="12">
        <v>38.86069854439053</v>
      </c>
      <c r="S235" s="13">
        <v>9.5795913903869909</v>
      </c>
      <c r="T235" s="13">
        <v>10.365245574669659</v>
      </c>
      <c r="U235" s="11">
        <v>0.1920495196752281</v>
      </c>
      <c r="V235" s="14">
        <v>0.4810712847362062</v>
      </c>
      <c r="W235" s="11">
        <v>0.43883891310395995</v>
      </c>
      <c r="X235" s="15">
        <v>4.0146542512593496E-2</v>
      </c>
      <c r="Y235" s="14">
        <v>7.1063018025680904</v>
      </c>
      <c r="Z235" s="14">
        <v>18.900174061526553</v>
      </c>
      <c r="AA235" s="14">
        <v>1150400000</v>
      </c>
      <c r="AB235" s="14">
        <v>1897400000</v>
      </c>
      <c r="AC235" s="14">
        <v>13800000</v>
      </c>
      <c r="AD235" s="16">
        <v>716400000</v>
      </c>
      <c r="AE235" s="11">
        <v>1.9262981574539362E-2</v>
      </c>
      <c r="AF235" s="16">
        <v>5045.7632231499992</v>
      </c>
      <c r="AG235" s="16">
        <v>5523.5632231499994</v>
      </c>
      <c r="AH235" s="195">
        <v>5.5357418552315094</v>
      </c>
      <c r="AI235" s="195">
        <v>7.1400765552611158</v>
      </c>
      <c r="AJ235" s="195">
        <v>12.775080636135277</v>
      </c>
      <c r="AK235" s="195">
        <v>9.6159138526410537</v>
      </c>
      <c r="AL235" s="195">
        <v>3.5543557269515458</v>
      </c>
      <c r="AM235" s="17" t="s">
        <v>533</v>
      </c>
      <c r="AN235" s="17" t="s">
        <v>534</v>
      </c>
      <c r="AO235" s="17" t="s">
        <v>696</v>
      </c>
      <c r="AP235" s="17" t="s">
        <v>2136</v>
      </c>
      <c r="AQ235" s="11" t="e">
        <f>_xll.BDP($H235,$AQ$1, "CUST_TRR_START_DT=20030101","CUST_TRR_END_DT=20230630")*0.01</f>
        <v>#VALUE!</v>
      </c>
      <c r="AR235" s="11">
        <f>_xll.BDP($H235,$AQ$1, "CUST_TRR_START_DT=20130101","CUST_TRR_END_DT=20230630")*0.01</f>
        <v>0.23807880000000001</v>
      </c>
      <c r="AS235" s="11">
        <f>_xll.BDP($H235,$AQ$1, "CUST_TRR_START_DT=20180101","CUST_TRR_END_DT=20230630")*0.01</f>
        <v>0.20370550000000001</v>
      </c>
      <c r="AT235" s="17" t="s">
        <v>3178</v>
      </c>
      <c r="AU235" s="17" t="s">
        <v>3178</v>
      </c>
      <c r="AV235" s="17" t="s">
        <v>3178</v>
      </c>
      <c r="AW235" s="195">
        <v>9.6579486603080777</v>
      </c>
      <c r="AX235" s="195">
        <v>9.6579486603080777</v>
      </c>
      <c r="AY235" s="195">
        <v>0</v>
      </c>
      <c r="AZ235" s="195">
        <v>9.6579486603080777</v>
      </c>
      <c r="BA235" s="195">
        <v>64.624303739911326</v>
      </c>
      <c r="BB235" s="195">
        <v>0</v>
      </c>
      <c r="BC235" s="195" t="s">
        <v>3021</v>
      </c>
      <c r="BD235" s="195" t="s">
        <v>3021</v>
      </c>
      <c r="BE235" s="195">
        <v>5045.7632231499992</v>
      </c>
      <c r="BF235" s="17">
        <v>372.38499999999999</v>
      </c>
      <c r="BG235" s="17">
        <v>375.923</v>
      </c>
      <c r="BH235" s="17">
        <v>394.83300000000003</v>
      </c>
      <c r="BI235" s="17">
        <v>445.21800000000002</v>
      </c>
      <c r="BJ235" s="17">
        <v>424.87299999999999</v>
      </c>
      <c r="BK235" s="17">
        <v>447.505</v>
      </c>
      <c r="BL235" s="15">
        <v>7.3801520905993928E-2</v>
      </c>
      <c r="BM235" s="15">
        <v>7.4502703233330983E-2</v>
      </c>
      <c r="BN235" s="15">
        <v>7.8250401879442794E-2</v>
      </c>
      <c r="BO235" s="15">
        <v>8.823600718268676E-2</v>
      </c>
      <c r="BP235" s="15">
        <v>8.4203911521388772E-2</v>
      </c>
      <c r="BQ235" s="15">
        <v>8.8689258732324916E-2</v>
      </c>
      <c r="BR235" s="15">
        <f>IF(IF(BN235&gt;BQ235,BN235,BQ235)=0,IF(BM235&gt;BP235,BM235,BP235),IF(BN235&gt;BQ235,BN235,BQ235))</f>
        <v>8.8689258732324916E-2</v>
      </c>
      <c r="CI235" s="11">
        <f>IF(ISNUMBER(L235),L235,M235)</f>
        <v>0.6990419974293216</v>
      </c>
      <c r="CJ235" s="17">
        <f>IF(AND(M235&lt;0,AA235&gt;0),1,0)</f>
        <v>0</v>
      </c>
      <c r="CK235" s="17">
        <f>IF(AND(CJ235=0,CI235&lt;0.1,CI235&gt;0),1,0)</f>
        <v>0</v>
      </c>
      <c r="CL235" s="17">
        <f>IF(AND(CK235=0,CI235&lt;0.2,CI235&gt;0.1),1,0)</f>
        <v>0</v>
      </c>
      <c r="CM235" s="17">
        <f>IF(AND(CL235=0,CI235&lt;0.3,CI235&gt;0.2),1,0)</f>
        <v>0</v>
      </c>
      <c r="CN235" s="17">
        <f>IF(AND(CM235=0,CI235&lt;0.4,CI235&gt;0.3),1,0)</f>
        <v>0</v>
      </c>
      <c r="CO235" s="17">
        <f>IF(AND(CN235=0,CI235&lt;0.5,CI235&gt;0.4),1,0)</f>
        <v>0</v>
      </c>
      <c r="CP235" s="17">
        <f>IF(AND(CJ235=0,CK235=0,CL235=0,CM235=0,CN235=0,CO235=0),1,0)</f>
        <v>1</v>
      </c>
      <c r="CR235" s="17" t="str">
        <f>_xll.BDP($H235,CR$1)</f>
        <v>Terry Smart</v>
      </c>
      <c r="CS235" s="17" t="str">
        <f>_xll.BDP($H235,CS$1)</f>
        <v>No</v>
      </c>
      <c r="CT235" s="196">
        <f>_xll.BDP($H235,CT$1)</f>
        <v>5.6760899722576141E-2</v>
      </c>
      <c r="CU235" s="13">
        <f>_xll.BDP($H235,CU$1)</f>
        <v>2.1666700839996338</v>
      </c>
      <c r="CV235" s="13">
        <f>_xll.BDP($H235,CV$1)</f>
        <v>6.3620648654581377E-2</v>
      </c>
      <c r="CW235" s="13">
        <f>_xll.BDP($H235,CW$1)</f>
        <v>98.984466630431683</v>
      </c>
    </row>
    <row r="236" spans="1:101" s="17" customFormat="1" hidden="1" x14ac:dyDescent="0.3">
      <c r="A236" s="17" t="str">
        <f>B236&amp;C236</f>
        <v>6B</v>
      </c>
      <c r="B236" s="17">
        <v>6</v>
      </c>
      <c r="C236" s="17" t="s">
        <v>3000</v>
      </c>
      <c r="D236" s="17">
        <v>23</v>
      </c>
      <c r="E236" s="17">
        <v>7</v>
      </c>
      <c r="F236" s="19">
        <v>0.13</v>
      </c>
      <c r="H236" s="17" t="s">
        <v>317</v>
      </c>
      <c r="I236" s="17">
        <v>1230</v>
      </c>
      <c r="J236" s="17" t="str">
        <f>I236&amp;H236</f>
        <v>1230MCD US Equity</v>
      </c>
      <c r="K236" s="10" t="s">
        <v>998</v>
      </c>
      <c r="L236" s="11">
        <v>0.2814711933319119</v>
      </c>
      <c r="M236" s="11">
        <v>0.28103753150916116</v>
      </c>
      <c r="N236" s="11">
        <v>0.259501034145868</v>
      </c>
      <c r="O236" s="11">
        <v>0.2607162979472375</v>
      </c>
      <c r="P236" s="12">
        <v>25.66825548363877</v>
      </c>
      <c r="Q236" s="12">
        <v>20.613628838966317</v>
      </c>
      <c r="R236" s="12" t="e">
        <v>#N/A</v>
      </c>
      <c r="S236" s="13">
        <v>55.706862644728901</v>
      </c>
      <c r="T236" s="13">
        <v>59.546815283876704</v>
      </c>
      <c r="U236" s="11">
        <v>0.9867820716443314</v>
      </c>
      <c r="V236" s="14">
        <v>3.6330140757687386</v>
      </c>
      <c r="W236" s="11">
        <v>-9.9105903810316795E-2</v>
      </c>
      <c r="X236" s="15">
        <v>2.659294637054764E-2</v>
      </c>
      <c r="Y236" s="14">
        <v>2.5556581886857521</v>
      </c>
      <c r="Z236" s="14">
        <v>9.8035765853985879</v>
      </c>
      <c r="AA236" s="14">
        <v>37211400000</v>
      </c>
      <c r="AB236" s="14">
        <v>40111800000</v>
      </c>
      <c r="AC236" s="14">
        <v>169000000</v>
      </c>
      <c r="AD236" s="16">
        <v>8729300000</v>
      </c>
      <c r="AE236" s="11">
        <v>1.9360086146655516E-2</v>
      </c>
      <c r="AF236" s="16">
        <v>202763.85524995998</v>
      </c>
      <c r="AG236" s="16">
        <v>249609.75524995997</v>
      </c>
      <c r="AH236" s="195">
        <v>18.925601277576767</v>
      </c>
      <c r="AI236" s="195">
        <v>22.133233600230547</v>
      </c>
      <c r="AJ236" s="195">
        <v>3.2550907948226051</v>
      </c>
      <c r="AK236" s="195">
        <v>24.882902083939889</v>
      </c>
      <c r="AL236" s="195" t="s">
        <v>3021</v>
      </c>
      <c r="AM236" s="17" t="s">
        <v>533</v>
      </c>
      <c r="AN236" s="17" t="s">
        <v>534</v>
      </c>
      <c r="AO236" s="17" t="s">
        <v>535</v>
      </c>
      <c r="AP236" s="17" t="s">
        <v>574</v>
      </c>
      <c r="AQ236" s="11">
        <f>_xll.BDP($H236,$AQ$1, "CUST_TRR_START_DT=20030101","CUST_TRR_END_DT=20230630")*0.01</f>
        <v>0.1841074</v>
      </c>
      <c r="AR236" s="11">
        <f>_xll.BDP($H236,$AQ$1, "CUST_TRR_START_DT=20130101","CUST_TRR_END_DT=20230630")*0.01</f>
        <v>0.15402150000000001</v>
      </c>
      <c r="AS236" s="11">
        <f>_xll.BDP($H236,$AQ$1, "CUST_TRR_START_DT=20180101","CUST_TRR_END_DT=20230630")*0.01</f>
        <v>0.1316985</v>
      </c>
      <c r="AT236" s="17" t="s">
        <v>3742</v>
      </c>
      <c r="AU236" s="17" t="s">
        <v>3181</v>
      </c>
      <c r="AV236" s="17" t="s">
        <v>3742</v>
      </c>
      <c r="AW236" s="195">
        <v>2.1856351728039591</v>
      </c>
      <c r="AX236" s="195">
        <v>2.1856351728039591</v>
      </c>
      <c r="AY236" s="195">
        <v>1.8812418881128514</v>
      </c>
      <c r="AZ236" s="195">
        <v>4.066877060916811</v>
      </c>
      <c r="BA236" s="195">
        <v>59.241281801576243</v>
      </c>
      <c r="BB236" s="195">
        <v>50.990751895544769</v>
      </c>
      <c r="BC236" s="195">
        <v>110.23203369712101</v>
      </c>
      <c r="BD236" s="195">
        <v>7755.8950259599997</v>
      </c>
      <c r="BE236" s="195">
        <v>202763.85524995998</v>
      </c>
      <c r="BF236" s="17">
        <v>8419.0740000000005</v>
      </c>
      <c r="BG236" s="17">
        <v>8966.0370000000003</v>
      </c>
      <c r="BH236" s="17">
        <v>9573.5380000000005</v>
      </c>
      <c r="BI236" s="17">
        <v>8050.8829999999998</v>
      </c>
      <c r="BJ236" s="17">
        <v>8759.2690000000002</v>
      </c>
      <c r="BK236" s="17">
        <v>9788.523000000001</v>
      </c>
      <c r="BL236" s="15">
        <v>4.1521571927211925E-2</v>
      </c>
      <c r="BM236" s="15">
        <v>4.4219108918337503E-2</v>
      </c>
      <c r="BN236" s="15">
        <v>4.7215209970229099E-2</v>
      </c>
      <c r="BO236" s="15">
        <v>3.9705710813572576E-2</v>
      </c>
      <c r="BP236" s="15">
        <v>4.3199361095210428E-2</v>
      </c>
      <c r="BQ236" s="15">
        <v>4.8275482767542878E-2</v>
      </c>
      <c r="BR236" s="15">
        <f>IF(IF(BN236&gt;BQ236,BN236,BQ236)=0,IF(BM236&gt;BP236,BM236,BP236),IF(BN236&gt;BQ236,BN236,BQ236))</f>
        <v>4.8275482767542878E-2</v>
      </c>
      <c r="CI236" s="11">
        <f>IF(ISNUMBER(L236),L236,M236)</f>
        <v>0.2814711933319119</v>
      </c>
      <c r="CJ236" s="17">
        <f>IF(AND(M236&lt;0,AA236&gt;0),1,0)</f>
        <v>0</v>
      </c>
      <c r="CK236" s="17">
        <f>IF(AND(CJ236=0,CI236&lt;0.1,CI236&gt;0),1,0)</f>
        <v>0</v>
      </c>
      <c r="CL236" s="17">
        <f>IF(AND(CK236=0,CI236&lt;0.2,CI236&gt;0.1),1,0)</f>
        <v>0</v>
      </c>
      <c r="CM236" s="17">
        <f>IF(AND(CL236=0,CI236&lt;0.3,CI236&gt;0.2),1,0)</f>
        <v>1</v>
      </c>
      <c r="CN236" s="17">
        <f>IF(AND(CM236=0,CI236&lt;0.4,CI236&gt;0.3),1,0)</f>
        <v>0</v>
      </c>
      <c r="CO236" s="17">
        <f>IF(AND(CN236=0,CI236&lt;0.5,CI236&gt;0.4),1,0)</f>
        <v>0</v>
      </c>
      <c r="CP236" s="17">
        <f>IF(AND(CJ236=0,CK236=0,CL236=0,CM236=0,CN236=0,CO236=0),1,0)</f>
        <v>0</v>
      </c>
      <c r="CR236" s="17" t="str">
        <f>_xll.BDP($H236,CR$1)</f>
        <v>Christopher J Kempczinski "Chris"</v>
      </c>
      <c r="CS236" s="17" t="str">
        <f>_xll.BDP($H236,CS$1)</f>
        <v>No</v>
      </c>
      <c r="CT236" s="196">
        <f>_xll.BDP($H236,CT$1)</f>
        <v>4.7528501600027084E-3</v>
      </c>
      <c r="CU236" s="13">
        <f>_xll.BDP($H236,CU$1)</f>
        <v>3.9166700839996338</v>
      </c>
      <c r="CV236" s="13">
        <f>_xll.BDP($H236,CV$1)</f>
        <v>3.7747462654208114E-2</v>
      </c>
      <c r="CW236" s="13">
        <f>_xll.BDP($H236,CW$1)</f>
        <v>6.9073143478406446E-3</v>
      </c>
    </row>
    <row r="237" spans="1:101" s="17" customFormat="1" hidden="1" x14ac:dyDescent="0.3">
      <c r="A237" s="17" t="str">
        <f>B237&amp;C237</f>
        <v>6B</v>
      </c>
      <c r="B237" s="17">
        <v>6</v>
      </c>
      <c r="C237" s="17" t="s">
        <v>3000</v>
      </c>
      <c r="D237" s="17">
        <v>24</v>
      </c>
      <c r="E237" s="17">
        <v>8</v>
      </c>
      <c r="F237" s="19">
        <v>0.14000000000000001</v>
      </c>
      <c r="G237" s="17" t="s">
        <v>2312</v>
      </c>
      <c r="H237" s="17" t="s">
        <v>76</v>
      </c>
      <c r="I237" s="17">
        <v>1231</v>
      </c>
      <c r="J237" s="17" t="str">
        <f>I237&amp;H237</f>
        <v>1231YUM US Equity</v>
      </c>
      <c r="K237" s="10" t="s">
        <v>693</v>
      </c>
      <c r="L237" s="11">
        <v>0.91327141407837975</v>
      </c>
      <c r="M237" s="11">
        <v>0.77302158273381294</v>
      </c>
      <c r="N237" s="11">
        <v>0.71074944462874057</v>
      </c>
      <c r="O237" s="11">
        <v>0.6287302516091281</v>
      </c>
      <c r="P237" s="12">
        <v>43.912570467807335</v>
      </c>
      <c r="Q237" s="12">
        <v>36.13093730973312</v>
      </c>
      <c r="R237" s="12" t="e">
        <v>#N/A</v>
      </c>
      <c r="S237" s="13">
        <v>35.430138736493134</v>
      </c>
      <c r="T237" s="13">
        <v>34.682841274481149</v>
      </c>
      <c r="U237" s="11">
        <v>2.2805838294603418</v>
      </c>
      <c r="V237" s="14">
        <v>5.0275190516511428</v>
      </c>
      <c r="W237" s="11">
        <v>-1.4425444596443229</v>
      </c>
      <c r="X237" s="15">
        <v>4.1910331384015592E-2</v>
      </c>
      <c r="Y237" s="14">
        <v>4.1660794457242698</v>
      </c>
      <c r="Z237" s="14">
        <v>1.087212085035083</v>
      </c>
      <c r="AA237" s="14">
        <v>2780000000</v>
      </c>
      <c r="AB237" s="14">
        <v>3418000000</v>
      </c>
      <c r="AC237" s="14">
        <v>86000000</v>
      </c>
      <c r="AD237" s="16">
        <v>1583000000</v>
      </c>
      <c r="AE237" s="11">
        <v>5.4327226784586229E-2</v>
      </c>
      <c r="AF237" s="16">
        <v>35864.241855189997</v>
      </c>
      <c r="AG237" s="16">
        <v>47739.241855189997</v>
      </c>
      <c r="AH237" s="195">
        <v>20.288670571691455</v>
      </c>
      <c r="AI237" s="195">
        <v>21.591696904201719</v>
      </c>
      <c r="AJ237" s="195">
        <v>3.5344149279222683</v>
      </c>
      <c r="AK237" s="195">
        <v>26.562213225273997</v>
      </c>
      <c r="AL237" s="195" t="s">
        <v>3021</v>
      </c>
      <c r="AM237" s="17" t="s">
        <v>533</v>
      </c>
      <c r="AN237" s="17" t="s">
        <v>534</v>
      </c>
      <c r="AO237" s="17" t="s">
        <v>535</v>
      </c>
      <c r="AP237" s="17" t="s">
        <v>574</v>
      </c>
      <c r="AQ237" s="11">
        <f>_xll.BDP($H237,$AQ$1, "CUST_TRR_START_DT=20030101","CUST_TRR_END_DT=20230630")*0.01</f>
        <v>0.16392700000000002</v>
      </c>
      <c r="AR237" s="11">
        <f>_xll.BDP($H237,$AQ$1, "CUST_TRR_START_DT=20130101","CUST_TRR_END_DT=20230630")*0.01</f>
        <v>0.12820529999999999</v>
      </c>
      <c r="AS237" s="11">
        <f>_xll.BDP($H237,$AQ$1, "CUST_TRR_START_DT=20180101","CUST_TRR_END_DT=20230630")*0.01</f>
        <v>0.12083579999999999</v>
      </c>
      <c r="AT237" s="17" t="s">
        <v>3743</v>
      </c>
      <c r="AU237" s="17" t="s">
        <v>3182</v>
      </c>
      <c r="AV237" s="17" t="s">
        <v>3743</v>
      </c>
      <c r="AW237" s="195">
        <v>1.8904773660604213</v>
      </c>
      <c r="AX237" s="195">
        <v>1.8904773660604213</v>
      </c>
      <c r="AY237" s="195">
        <v>3.4791752183328888</v>
      </c>
      <c r="AZ237" s="195">
        <v>5.3696525843933101</v>
      </c>
      <c r="BA237" s="195">
        <v>50.943750000000001</v>
      </c>
      <c r="BB237" s="195">
        <v>93.755278804687521</v>
      </c>
      <c r="BC237" s="195">
        <v>144.69902880468752</v>
      </c>
      <c r="BD237" s="195">
        <v>1852.1475687000002</v>
      </c>
      <c r="BE237" s="195">
        <v>35864.241855189997</v>
      </c>
      <c r="BF237" s="17">
        <v>1490.625</v>
      </c>
      <c r="BG237" s="17">
        <v>1649.1670000000001</v>
      </c>
      <c r="BH237" s="17">
        <v>1827.7860000000001</v>
      </c>
      <c r="BI237" s="17">
        <v>1436.499</v>
      </c>
      <c r="BJ237" s="17">
        <v>1593.835</v>
      </c>
      <c r="BK237" s="17">
        <v>1749.3700000000001</v>
      </c>
      <c r="BL237" s="15">
        <v>4.1562986498327112E-2</v>
      </c>
      <c r="BM237" s="15">
        <v>4.598360134472898E-2</v>
      </c>
      <c r="BN237" s="15">
        <v>5.0964021695484328E-2</v>
      </c>
      <c r="BO237" s="15">
        <v>4.0053795248208235E-2</v>
      </c>
      <c r="BP237" s="15">
        <v>4.4440783285911077E-2</v>
      </c>
      <c r="BQ237" s="15">
        <v>4.8777554173973003E-2</v>
      </c>
      <c r="BR237" s="15">
        <f>IF(IF(BN237&gt;BQ237,BN237,BQ237)=0,IF(BM237&gt;BP237,BM237,BP237),IF(BN237&gt;BQ237,BN237,BQ237))</f>
        <v>5.0964021695484328E-2</v>
      </c>
      <c r="CI237" s="11">
        <f>IF(ISNUMBER(L237),L237,M237)</f>
        <v>0.91327141407837975</v>
      </c>
      <c r="CJ237" s="17">
        <f>IF(AND(M237&lt;0,AA237&gt;0),1,0)</f>
        <v>0</v>
      </c>
      <c r="CK237" s="17">
        <f>IF(AND(CJ237=0,CI237&lt;0.1,CI237&gt;0),1,0)</f>
        <v>0</v>
      </c>
      <c r="CL237" s="17">
        <f>IF(AND(CK237=0,CI237&lt;0.2,CI237&gt;0.1),1,0)</f>
        <v>0</v>
      </c>
      <c r="CM237" s="17">
        <f>IF(AND(CL237=0,CI237&lt;0.3,CI237&gt;0.2),1,0)</f>
        <v>0</v>
      </c>
      <c r="CN237" s="17">
        <f>IF(AND(CM237=0,CI237&lt;0.4,CI237&gt;0.3),1,0)</f>
        <v>0</v>
      </c>
      <c r="CO237" s="17">
        <f>IF(AND(CN237=0,CI237&lt;0.5,CI237&gt;0.4),1,0)</f>
        <v>0</v>
      </c>
      <c r="CP237" s="17">
        <f>IF(AND(CJ237=0,CK237=0,CL237=0,CM237=0,CN237=0,CO237=0),1,0)</f>
        <v>1</v>
      </c>
      <c r="CR237" s="17" t="str">
        <f>_xll.BDP($H237,CR$1)</f>
        <v>David W Gibbs</v>
      </c>
      <c r="CS237" s="17" t="str">
        <f>_xll.BDP($H237,CS$1)</f>
        <v>No</v>
      </c>
      <c r="CT237" s="196">
        <f>_xll.BDP($H237,CT$1)</f>
        <v>4.3973300606012344E-2</v>
      </c>
      <c r="CU237" s="13">
        <f>_xll.BDP($H237,CU$1)</f>
        <v>3.75</v>
      </c>
      <c r="CV237" s="13">
        <f>_xll.BDP($H237,CV$1)</f>
        <v>0.10915989826248976</v>
      </c>
      <c r="CW237" s="13">
        <f>_xll.BDP($H237,CW$1)</f>
        <v>-4.5326866024045085</v>
      </c>
    </row>
    <row r="238" spans="1:101" s="17" customFormat="1" hidden="1" x14ac:dyDescent="0.3">
      <c r="A238" s="17" t="str">
        <f>B238&amp;C238</f>
        <v>6B</v>
      </c>
      <c r="B238" s="17">
        <v>6</v>
      </c>
      <c r="C238" s="17" t="s">
        <v>3000</v>
      </c>
      <c r="D238" s="17">
        <v>25</v>
      </c>
      <c r="E238" s="17">
        <v>1</v>
      </c>
      <c r="F238" s="19">
        <v>0.13</v>
      </c>
      <c r="G238" s="17" t="s">
        <v>2297</v>
      </c>
      <c r="H238" s="17" t="s">
        <v>2076</v>
      </c>
      <c r="I238" s="17">
        <v>1233</v>
      </c>
      <c r="J238" s="17" t="str">
        <f>I238&amp;H238</f>
        <v>1233CFR SW Equity</v>
      </c>
      <c r="K238" s="10" t="s">
        <v>4810</v>
      </c>
      <c r="L238" s="11">
        <v>0.19168873401755165</v>
      </c>
      <c r="M238" s="11">
        <v>0.32211141459696374</v>
      </c>
      <c r="N238" s="11">
        <v>0.16342619974510164</v>
      </c>
      <c r="O238" s="11">
        <v>0.31009600684889621</v>
      </c>
      <c r="P238" s="12">
        <v>14.349890899756129</v>
      </c>
      <c r="Q238" s="12">
        <v>11.792528813429348</v>
      </c>
      <c r="R238" s="12">
        <v>1.6145255719186031</v>
      </c>
      <c r="S238" s="13">
        <v>25.640821518253301</v>
      </c>
      <c r="T238" s="13">
        <v>32.797073121836313</v>
      </c>
      <c r="U238" s="11">
        <v>-6.6191623010651235E-2</v>
      </c>
      <c r="V238" s="14">
        <v>-0.40990159901599016</v>
      </c>
      <c r="W238" s="11">
        <v>0.46516007532956688</v>
      </c>
      <c r="X238" s="15">
        <v>1.9335077531746538E-2</v>
      </c>
      <c r="Y238" s="14">
        <v>13.534976869871461</v>
      </c>
      <c r="Z238" s="14">
        <v>-24.158220466720483</v>
      </c>
      <c r="AA238" s="14">
        <v>15743000000</v>
      </c>
      <c r="AB238" s="14">
        <v>16353000000</v>
      </c>
      <c r="AC238" s="14">
        <v>94000000</v>
      </c>
      <c r="AD238" s="16">
        <v>4491000000</v>
      </c>
      <c r="AE238" s="11">
        <v>2.0930750389668226E-2</v>
      </c>
      <c r="AF238" s="16">
        <v>68961.42</v>
      </c>
      <c r="AG238" s="16">
        <v>69524.707394153927</v>
      </c>
      <c r="AH238" s="195">
        <v>10.624191227713009</v>
      </c>
      <c r="AI238" s="195">
        <v>13.710255845820139</v>
      </c>
      <c r="AJ238" s="195">
        <v>5.1174176983543918</v>
      </c>
      <c r="AK238" s="195">
        <v>18.218440590925074</v>
      </c>
      <c r="AL238" s="195">
        <v>3.7787220053018049</v>
      </c>
      <c r="AM238" s="17" t="s">
        <v>533</v>
      </c>
      <c r="AN238" s="17" t="s">
        <v>534</v>
      </c>
      <c r="AO238" s="17" t="s">
        <v>1184</v>
      </c>
      <c r="AP238" s="17" t="s">
        <v>4616</v>
      </c>
      <c r="AQ238" s="11">
        <f>_xll.BDP($H238,$AQ$1, "CUST_TRR_START_DT=20030101","CUST_TRR_END_DT=20230630")*0.01</f>
        <v>0.1466412</v>
      </c>
      <c r="AR238" s="11">
        <f>_xll.BDP($H238,$AQ$1, "CUST_TRR_START_DT=20130101","CUST_TRR_END_DT=20230630")*0.01</f>
        <v>9.6764530000000001E-2</v>
      </c>
      <c r="AS238" s="11">
        <f>_xll.BDP($H238,$AQ$1, "CUST_TRR_START_DT=20180101","CUST_TRR_END_DT=20230630")*0.01</f>
        <v>0.1273879</v>
      </c>
      <c r="AT238" s="17" t="s">
        <v>3697</v>
      </c>
      <c r="AU238" s="17" t="s">
        <v>3021</v>
      </c>
      <c r="AV238" s="17" t="s">
        <v>3021</v>
      </c>
      <c r="AW238" s="195">
        <v>2.083333333333333</v>
      </c>
      <c r="AX238" s="195">
        <v>2.083333333333333</v>
      </c>
      <c r="AY238" s="195">
        <v>-0.32146823309369338</v>
      </c>
      <c r="AZ238" s="195">
        <v>1.7618651002396397</v>
      </c>
      <c r="BA238" s="195">
        <v>32.645311674795884</v>
      </c>
      <c r="BB238" s="195">
        <v>-5.0373267181869856</v>
      </c>
      <c r="BC238" s="195">
        <v>27.607984956608899</v>
      </c>
      <c r="BD238" s="195">
        <v>1085.175</v>
      </c>
      <c r="BE238" s="195">
        <v>68961.42</v>
      </c>
      <c r="BF238" s="17">
        <v>4205.6210000000001</v>
      </c>
      <c r="BG238" s="17">
        <v>4608.357</v>
      </c>
      <c r="BH238" s="17">
        <v>5018.5650000000005</v>
      </c>
      <c r="BI238" s="17">
        <v>4351.6660000000002</v>
      </c>
      <c r="BJ238" s="17">
        <v>4353.7309999999998</v>
      </c>
      <c r="BK238" s="17">
        <v>4791.9800000000005</v>
      </c>
      <c r="BL238" s="15">
        <v>6.0985127626432288E-2</v>
      </c>
      <c r="BM238" s="15">
        <v>6.6825146581958442E-2</v>
      </c>
      <c r="BN238" s="15">
        <v>7.2773515974584063E-2</v>
      </c>
      <c r="BO238" s="15">
        <v>6.310290594364211E-2</v>
      </c>
      <c r="BP238" s="15">
        <v>6.3132850222631723E-2</v>
      </c>
      <c r="BQ238" s="15">
        <v>6.9487838272471777E-2</v>
      </c>
      <c r="BR238" s="15">
        <f>IF(IF(BN238&gt;BQ238,BN238,BQ238)=0,IF(BM238&gt;BP238,BM238,BP238),IF(BN238&gt;BQ238,BN238,BQ238))</f>
        <v>7.2773515974584063E-2</v>
      </c>
      <c r="CI238" s="11">
        <f>IF(ISNUMBER(L238),L238,M238)</f>
        <v>0.19168873401755165</v>
      </c>
      <c r="CJ238" s="17">
        <f>IF(AND(M238&lt;0,AA238&gt;0),1,0)</f>
        <v>0</v>
      </c>
      <c r="CK238" s="17">
        <f>IF(AND(CJ238=0,CI238&lt;0.1,CI238&gt;0),1,0)</f>
        <v>0</v>
      </c>
      <c r="CL238" s="17">
        <f>IF(AND(CK238=0,CI238&lt;0.2,CI238&gt;0.1),1,0)</f>
        <v>1</v>
      </c>
      <c r="CM238" s="17">
        <f>IF(AND(CL238=0,CI238&lt;0.3,CI238&gt;0.2),1,0)</f>
        <v>0</v>
      </c>
      <c r="CN238" s="17">
        <f>IF(AND(CM238=0,CI238&lt;0.4,CI238&gt;0.3),1,0)</f>
        <v>0</v>
      </c>
      <c r="CO238" s="17">
        <f>IF(AND(CN238=0,CI238&lt;0.5,CI238&gt;0.4),1,0)</f>
        <v>0</v>
      </c>
      <c r="CP238" s="17">
        <f>IF(AND(CJ238=0,CK238=0,CL238=0,CM238=0,CN238=0,CO238=0),1,0)</f>
        <v>0</v>
      </c>
      <c r="CR238" s="17" t="str">
        <f>_xll.BDP($H238,CR$1)</f>
        <v>Jerome Lambert</v>
      </c>
      <c r="CS238" s="17" t="str">
        <f>_xll.BDP($H238,CS$1)</f>
        <v>No</v>
      </c>
      <c r="CT238" s="196">
        <f>_xll.BDP($H238,CT$1)</f>
        <v>0</v>
      </c>
      <c r="CU238" s="13">
        <f>_xll.BDP($H238,CU$1)</f>
        <v>5.0833301544189453</v>
      </c>
      <c r="CV238" s="13">
        <f>_xll.BDP($H238,CV$1)</f>
        <v>0.55033256704980837</v>
      </c>
      <c r="CW238" s="13">
        <f>_xll.BDP($H238,CW$1)</f>
        <v>0</v>
      </c>
    </row>
    <row r="239" spans="1:101" s="17" customFormat="1" hidden="1" x14ac:dyDescent="0.3">
      <c r="A239" s="17" t="str">
        <f>B239&amp;C239</f>
        <v>6B</v>
      </c>
      <c r="B239" s="17">
        <v>6</v>
      </c>
      <c r="C239" s="17" t="s">
        <v>3000</v>
      </c>
      <c r="D239" s="17">
        <v>36</v>
      </c>
      <c r="E239" s="17">
        <v>15</v>
      </c>
      <c r="F239" s="19">
        <v>0.11</v>
      </c>
      <c r="G239" s="17" t="s">
        <v>2359</v>
      </c>
      <c r="H239" s="17" t="s">
        <v>45</v>
      </c>
      <c r="I239" s="17">
        <v>1236</v>
      </c>
      <c r="J239" s="17" t="str">
        <f>I239&amp;H239</f>
        <v>1236MORN US Equity</v>
      </c>
      <c r="K239" s="10" t="s">
        <v>649</v>
      </c>
      <c r="L239" s="11">
        <v>1.5572462245218059</v>
      </c>
      <c r="M239" s="11">
        <v>0.42652461425422483</v>
      </c>
      <c r="N239" s="11">
        <v>0.19986879683378694</v>
      </c>
      <c r="O239" s="11">
        <v>0.10973016398090828</v>
      </c>
      <c r="P239" s="12">
        <v>4.6756879346840039</v>
      </c>
      <c r="Q239" s="12">
        <v>1.9153973394648642</v>
      </c>
      <c r="R239" s="12">
        <v>1.8413826522371186</v>
      </c>
      <c r="S239" s="13">
        <v>28.898349855634685</v>
      </c>
      <c r="T239" s="13">
        <v>23.543248155671979</v>
      </c>
      <c r="U239" s="11">
        <v>0.5188447576339954</v>
      </c>
      <c r="V239" s="14">
        <v>2.7689458689458695</v>
      </c>
      <c r="W239" s="11">
        <v>0.35732670117701493</v>
      </c>
      <c r="X239" s="15">
        <v>3.9478557143915266E-2</v>
      </c>
      <c r="Y239" s="14">
        <v>14.925552072735083</v>
      </c>
      <c r="Z239" s="14">
        <v>-32.017583015552923</v>
      </c>
      <c r="AA239" s="14">
        <v>544400000</v>
      </c>
      <c r="AB239" s="14">
        <v>2116100000</v>
      </c>
      <c r="AC239" s="14">
        <v>76100000</v>
      </c>
      <c r="AD239" s="16">
        <v>253500000</v>
      </c>
      <c r="AE239" s="11">
        <v>0.30019723865877712</v>
      </c>
      <c r="AF239" s="16">
        <v>10662.998463</v>
      </c>
      <c r="AG239" s="16">
        <v>11634.898463</v>
      </c>
      <c r="AH239" s="195">
        <v>27.728547337940892</v>
      </c>
      <c r="AI239" s="195">
        <v>58.543101636566938</v>
      </c>
      <c r="AJ239" s="195">
        <v>0.83310262366746135</v>
      </c>
      <c r="AK239" s="195">
        <v>140.81310171458861</v>
      </c>
      <c r="AL239" s="195">
        <v>8.6297862970969632</v>
      </c>
      <c r="AM239" s="17" t="s">
        <v>493</v>
      </c>
      <c r="AN239" s="17" t="s">
        <v>524</v>
      </c>
      <c r="AO239" s="17" t="s">
        <v>525</v>
      </c>
      <c r="AP239" s="17" t="s">
        <v>574</v>
      </c>
      <c r="AQ239" s="11" t="e">
        <f>_xll.BDP($H239,$AQ$1, "CUST_TRR_START_DT=20030101","CUST_TRR_END_DT=20230630")*0.01</f>
        <v>#VALUE!</v>
      </c>
      <c r="AR239" s="11">
        <f>_xll.BDP($H239,$AQ$1, "CUST_TRR_START_DT=20130101","CUST_TRR_END_DT=20230630")*0.01</f>
        <v>0.1238417</v>
      </c>
      <c r="AS239" s="11">
        <f>_xll.BDP($H239,$AQ$1, "CUST_TRR_START_DT=20180101","CUST_TRR_END_DT=20230630")*0.01</f>
        <v>0.14503840000000001</v>
      </c>
      <c r="AT239" s="17" t="s">
        <v>3184</v>
      </c>
      <c r="AU239" s="17" t="s">
        <v>3184</v>
      </c>
      <c r="AV239" s="17" t="s">
        <v>3184</v>
      </c>
      <c r="AW239" s="195">
        <v>0.60069680829762517</v>
      </c>
      <c r="AX239" s="195">
        <v>0.60069680829762517</v>
      </c>
      <c r="AY239" s="195">
        <v>2.2132928964813576</v>
      </c>
      <c r="AZ239" s="195">
        <v>2.813989704778983</v>
      </c>
      <c r="BA239" s="195">
        <v>51.649841288551734</v>
      </c>
      <c r="BB239" s="195">
        <v>190.30603334203369</v>
      </c>
      <c r="BC239" s="195">
        <v>241.95587463058541</v>
      </c>
      <c r="BD239" s="195">
        <v>287.36857273999999</v>
      </c>
      <c r="BE239" s="195">
        <v>10662.998463</v>
      </c>
      <c r="BF239" s="17">
        <v>110</v>
      </c>
      <c r="BG239" s="17">
        <v>171</v>
      </c>
      <c r="BH239" s="17">
        <v>239</v>
      </c>
      <c r="BI239" s="17" t="s">
        <v>3021</v>
      </c>
      <c r="BJ239" s="17" t="s">
        <v>3021</v>
      </c>
      <c r="BK239" s="17" t="s">
        <v>3021</v>
      </c>
      <c r="BL239" s="15">
        <v>1.0316047627850062E-2</v>
      </c>
      <c r="BM239" s="15">
        <v>1.6036764948748731E-2</v>
      </c>
      <c r="BN239" s="15">
        <v>2.2413958027783315E-2</v>
      </c>
      <c r="BO239" s="15">
        <v>0</v>
      </c>
      <c r="BP239" s="15">
        <v>0</v>
      </c>
      <c r="BQ239" s="15">
        <v>0</v>
      </c>
      <c r="BR239" s="15">
        <f>IF(IF(BN239&gt;BQ239,BN239,BQ239)=0,IF(BM239&gt;BP239,BM239,BP239),IF(BN239&gt;BQ239,BN239,BQ239))</f>
        <v>2.2413958027783315E-2</v>
      </c>
      <c r="CI239" s="11">
        <f>IF(ISNUMBER(L239),L239,M239)</f>
        <v>1.5572462245218059</v>
      </c>
      <c r="CJ239" s="17">
        <f>IF(AND(M239&lt;0,AA239&gt;0),1,0)</f>
        <v>0</v>
      </c>
      <c r="CK239" s="17">
        <f>IF(AND(CJ239=0,CI239&lt;0.1,CI239&gt;0),1,0)</f>
        <v>0</v>
      </c>
      <c r="CL239" s="17">
        <f>IF(AND(CK239=0,CI239&lt;0.2,CI239&gt;0.1),1,0)</f>
        <v>0</v>
      </c>
      <c r="CM239" s="17">
        <f>IF(AND(CL239=0,CI239&lt;0.3,CI239&gt;0.2),1,0)</f>
        <v>0</v>
      </c>
      <c r="CN239" s="17">
        <f>IF(AND(CM239=0,CI239&lt;0.4,CI239&gt;0.3),1,0)</f>
        <v>0</v>
      </c>
      <c r="CO239" s="17">
        <f>IF(AND(CN239=0,CI239&lt;0.5,CI239&gt;0.4),1,0)</f>
        <v>0</v>
      </c>
      <c r="CP239" s="17">
        <f>IF(AND(CJ239=0,CK239=0,CL239=0,CM239=0,CN239=0,CO239=0),1,0)</f>
        <v>1</v>
      </c>
      <c r="CR239" s="17" t="str">
        <f>_xll.BDP($H239,CR$1)</f>
        <v>Kunal Kapoor</v>
      </c>
      <c r="CS239" s="17" t="str">
        <f>_xll.BDP($H239,CS$1)</f>
        <v>No</v>
      </c>
      <c r="CT239" s="196">
        <f>_xll.BDP($H239,CT$1)</f>
        <v>0</v>
      </c>
      <c r="CU239" s="13">
        <f>_xll.BDP($H239,CU$1)</f>
        <v>6.75</v>
      </c>
      <c r="CV239" s="13">
        <f>_xll.BDP($H239,CV$1)</f>
        <v>38.41327367027948</v>
      </c>
      <c r="CW239" s="13">
        <f>_xll.BDP($H239,CW$1)</f>
        <v>-2.0794578578715543</v>
      </c>
    </row>
    <row r="240" spans="1:101" s="17" customFormat="1" hidden="1" x14ac:dyDescent="0.3">
      <c r="A240" s="17" t="str">
        <f>B240&amp;C240</f>
        <v>6B</v>
      </c>
      <c r="B240" s="17">
        <v>6</v>
      </c>
      <c r="C240" s="17" t="s">
        <v>3000</v>
      </c>
      <c r="D240" s="17">
        <v>37</v>
      </c>
      <c r="E240" s="17">
        <v>16</v>
      </c>
      <c r="F240" s="19">
        <v>0.2</v>
      </c>
      <c r="G240" s="17" t="s">
        <v>4566</v>
      </c>
      <c r="H240" s="17" t="s">
        <v>1178</v>
      </c>
      <c r="I240" s="17">
        <v>1237</v>
      </c>
      <c r="J240" s="17" t="str">
        <f>I240&amp;H240</f>
        <v>1237KPG AU Equity</v>
      </c>
      <c r="K240" s="10" t="s">
        <v>4811</v>
      </c>
      <c r="L240" s="11">
        <v>0.45142558173188263</v>
      </c>
      <c r="M240" s="11">
        <v>0.25476555369965387</v>
      </c>
      <c r="N240" s="11">
        <v>0.23502851141804348</v>
      </c>
      <c r="O240" s="11">
        <v>0.14897494763976155</v>
      </c>
      <c r="P240" s="12">
        <v>16.515177147107249</v>
      </c>
      <c r="Q240" s="12">
        <v>14.883301138680963</v>
      </c>
      <c r="R240" s="12">
        <v>19.051445134323721</v>
      </c>
      <c r="S240" s="13">
        <v>33.469704730519084</v>
      </c>
      <c r="T240" s="13">
        <v>28.137857704220796</v>
      </c>
      <c r="U240" s="11">
        <v>0.6988768227000044</v>
      </c>
      <c r="V240" s="14">
        <v>2.4373305845073112</v>
      </c>
      <c r="W240" s="11">
        <v>0.26752999917035608</v>
      </c>
      <c r="X240" s="15">
        <v>3.6474295957902039E-2</v>
      </c>
      <c r="Y240" s="14">
        <v>17.753712885436354</v>
      </c>
      <c r="Z240" s="14">
        <v>-1.9432282219631225</v>
      </c>
      <c r="AA240" s="14">
        <v>58073000</v>
      </c>
      <c r="AB240" s="14">
        <v>99312000</v>
      </c>
      <c r="AC240" s="14">
        <v>0</v>
      </c>
      <c r="AD240" s="16">
        <v>19497000</v>
      </c>
      <c r="AE240" s="11">
        <v>0</v>
      </c>
      <c r="AF240" s="16">
        <v>196.65</v>
      </c>
      <c r="AG240" s="16">
        <v>275.423</v>
      </c>
      <c r="AH240" s="195">
        <v>11.312864536268792</v>
      </c>
      <c r="AI240" s="195">
        <v>18.615951334910442</v>
      </c>
      <c r="AJ240" s="195">
        <v>8.8288840349216962</v>
      </c>
      <c r="AK240" s="195">
        <v>50.065874841714866</v>
      </c>
      <c r="AL240" s="195">
        <v>9.5744678343716192</v>
      </c>
      <c r="AM240" s="17" t="s">
        <v>493</v>
      </c>
      <c r="AN240" s="17" t="s">
        <v>524</v>
      </c>
      <c r="AO240" s="17" t="s">
        <v>525</v>
      </c>
      <c r="AP240" s="17" t="s">
        <v>2136</v>
      </c>
      <c r="AQ240" s="11" t="e">
        <f>_xll.BDP($H240,$AQ$1, "CUST_TRR_START_DT=20030101","CUST_TRR_END_DT=20230630")*0.01</f>
        <v>#VALUE!</v>
      </c>
      <c r="AR240" s="11" t="e">
        <f>_xll.BDP($H240,$AQ$1, "CUST_TRR_START_DT=20130101","CUST_TRR_END_DT=20230630")*0.01</f>
        <v>#VALUE!</v>
      </c>
      <c r="AS240" s="11">
        <f>_xll.BDP($H240,$AQ$1, "CUST_TRR_START_DT=20180101","CUST_TRR_END_DT=20230630")*0.01</f>
        <v>0.26041350000000002</v>
      </c>
      <c r="AT240" s="17" t="s">
        <v>3185</v>
      </c>
      <c r="AU240" s="17" t="s">
        <v>3185</v>
      </c>
      <c r="AV240" s="17" t="s">
        <v>3185</v>
      </c>
      <c r="AW240" s="195">
        <v>1.7229159036544694</v>
      </c>
      <c r="AX240" s="195">
        <v>1.7229159036544694</v>
      </c>
      <c r="AY240" s="195">
        <v>-2.5666575931583894E-16</v>
      </c>
      <c r="AZ240" s="195">
        <v>1.7229159036544692</v>
      </c>
      <c r="BA240" s="195">
        <v>47.696482106940927</v>
      </c>
      <c r="BB240" s="195">
        <v>-7.1054273576010019E-15</v>
      </c>
      <c r="BC240" s="195">
        <v>47.69648210694092</v>
      </c>
      <c r="BD240" s="195">
        <v>1.25685</v>
      </c>
      <c r="BE240" s="195">
        <v>196.65</v>
      </c>
      <c r="BF240" s="17" t="s">
        <v>3021</v>
      </c>
      <c r="BG240" s="17" t="s">
        <v>3021</v>
      </c>
      <c r="BH240" s="17" t="s">
        <v>3021</v>
      </c>
      <c r="BI240" s="17" t="s">
        <v>3021</v>
      </c>
      <c r="BJ240" s="17" t="s">
        <v>3021</v>
      </c>
      <c r="BK240" s="17" t="s">
        <v>3021</v>
      </c>
      <c r="BL240" s="15">
        <v>0</v>
      </c>
      <c r="BM240" s="15">
        <v>0</v>
      </c>
      <c r="BN240" s="15">
        <v>0</v>
      </c>
      <c r="BO240" s="15">
        <v>0</v>
      </c>
      <c r="BP240" s="15">
        <v>0</v>
      </c>
      <c r="BQ240" s="15">
        <v>0</v>
      </c>
      <c r="BR240" s="15">
        <f>IF(IF(BN240&gt;BQ240,BN240,BQ240)=0,IF(BM240&gt;BP240,BM240,BP240),IF(BN240&gt;BQ240,BN240,BQ240))</f>
        <v>0</v>
      </c>
      <c r="CI240" s="11">
        <f>IF(ISNUMBER(L240),L240,M240)</f>
        <v>0.45142558173188263</v>
      </c>
      <c r="CJ240" s="17">
        <f>IF(AND(M240&lt;0,AA240&gt;0),1,0)</f>
        <v>0</v>
      </c>
      <c r="CK240" s="17">
        <f>IF(AND(CJ240=0,CI240&lt;0.1,CI240&gt;0),1,0)</f>
        <v>0</v>
      </c>
      <c r="CL240" s="17">
        <f>IF(AND(CK240=0,CI240&lt;0.2,CI240&gt;0.1),1,0)</f>
        <v>0</v>
      </c>
      <c r="CM240" s="17">
        <f>IF(AND(CL240=0,CI240&lt;0.3,CI240&gt;0.2),1,0)</f>
        <v>0</v>
      </c>
      <c r="CN240" s="17">
        <f>IF(AND(CM240=0,CI240&lt;0.4,CI240&gt;0.3),1,0)</f>
        <v>0</v>
      </c>
      <c r="CO240" s="17">
        <f>IF(AND(CN240=0,CI240&lt;0.5,CI240&gt;0.4),1,0)</f>
        <v>1</v>
      </c>
      <c r="CP240" s="17">
        <f>IF(AND(CJ240=0,CK240=0,CL240=0,CM240=0,CN240=0,CO240=0),1,0)</f>
        <v>0</v>
      </c>
      <c r="CR240" s="17" t="str">
        <f>_xll.BDP($H240,CR$1)</f>
        <v>#N/A Field Not Applicable</v>
      </c>
      <c r="CS240" s="17" t="str">
        <f>_xll.BDP($H240,CS$1)</f>
        <v>#N/A N/A</v>
      </c>
      <c r="CT240" s="196" t="str">
        <f>_xll.BDP($H240,CT$1)</f>
        <v>#N/A N/A</v>
      </c>
      <c r="CU240" s="13" t="str">
        <f>_xll.BDP($H240,CU$1)</f>
        <v>#N/A N/A</v>
      </c>
      <c r="CV240" s="13">
        <f>_xll.BDP($H240,CV$1)</f>
        <v>50.437255555555559</v>
      </c>
      <c r="CW240" s="13">
        <f>_xll.BDP($H240,CW$1)</f>
        <v>7249.2270878665422</v>
      </c>
    </row>
    <row r="241" spans="1:101" s="17" customFormat="1" hidden="1" x14ac:dyDescent="0.3">
      <c r="A241" s="17" t="str">
        <f>B241&amp;C241</f>
        <v>6B</v>
      </c>
      <c r="B241" s="17">
        <v>6</v>
      </c>
      <c r="C241" s="17" t="s">
        <v>3000</v>
      </c>
      <c r="D241" s="17">
        <v>40</v>
      </c>
      <c r="E241" s="17">
        <v>9</v>
      </c>
      <c r="F241" s="19">
        <v>0.2</v>
      </c>
      <c r="G241" s="17" t="s">
        <v>2371</v>
      </c>
      <c r="H241" s="17" t="s">
        <v>379</v>
      </c>
      <c r="I241" s="17">
        <v>1238</v>
      </c>
      <c r="J241" s="17" t="str">
        <f>I241&amp;H241</f>
        <v>1238TRNS US Equity</v>
      </c>
      <c r="K241" s="10" t="s">
        <v>1067</v>
      </c>
      <c r="L241" s="11">
        <v>0.19990927595048147</v>
      </c>
      <c r="M241" s="11">
        <v>0.18439589553807981</v>
      </c>
      <c r="N241" s="11">
        <v>0.11465915033164369</v>
      </c>
      <c r="O241" s="11">
        <v>0.10663561857049053</v>
      </c>
      <c r="P241" s="12">
        <v>10.571738764775143</v>
      </c>
      <c r="Q241" s="12">
        <v>8.0929222556227352</v>
      </c>
      <c r="R241" s="12">
        <v>10.550651114484301</v>
      </c>
      <c r="S241" s="13">
        <v>12.973887574877718</v>
      </c>
      <c r="T241" s="13">
        <v>14.40956936968977</v>
      </c>
      <c r="U241" s="11">
        <v>0.47815929932371437</v>
      </c>
      <c r="V241" s="14">
        <v>2.126990277582077</v>
      </c>
      <c r="W241" s="11">
        <v>0.54453619503366468</v>
      </c>
      <c r="X241" s="15">
        <v>4.591396129857668E-2</v>
      </c>
      <c r="Y241" s="14">
        <v>8.8531207130781606</v>
      </c>
      <c r="Z241" s="14">
        <v>9.383111925721499</v>
      </c>
      <c r="AA241" s="14">
        <v>95116000</v>
      </c>
      <c r="AB241" s="14">
        <v>164476000</v>
      </c>
      <c r="AC241" s="14">
        <v>7363000</v>
      </c>
      <c r="AD241" s="16">
        <v>22444000</v>
      </c>
      <c r="AE241" s="11">
        <v>0.32806095170201388</v>
      </c>
      <c r="AF241" s="16">
        <v>912.50496864000002</v>
      </c>
      <c r="AG241" s="16">
        <v>972.88596863999999</v>
      </c>
      <c r="AH241" s="195">
        <v>32.740567680969207</v>
      </c>
      <c r="AI241" s="195">
        <v>52.274782045027131</v>
      </c>
      <c r="AJ241" s="195">
        <v>1.4587406761748409</v>
      </c>
      <c r="AK241" s="195">
        <v>75.721599676247564</v>
      </c>
      <c r="AL241" s="195">
        <v>7.902655339391039</v>
      </c>
      <c r="AM241" s="17" t="s">
        <v>493</v>
      </c>
      <c r="AN241" s="17" t="s">
        <v>524</v>
      </c>
      <c r="AO241" s="17" t="s">
        <v>524</v>
      </c>
      <c r="AP241" s="17" t="s">
        <v>574</v>
      </c>
      <c r="AQ241" s="11">
        <f>_xll.BDP($H241,$AQ$1, "CUST_TRR_START_DT=20030101","CUST_TRR_END_DT=20230630")*0.01</f>
        <v>0.20229070000000002</v>
      </c>
      <c r="AR241" s="11">
        <f>_xll.BDP($H241,$AQ$1, "CUST_TRR_START_DT=20130101","CUST_TRR_END_DT=20230630")*0.01</f>
        <v>0.28912460000000001</v>
      </c>
      <c r="AS241" s="11">
        <f>_xll.BDP($H241,$AQ$1, "CUST_TRR_START_DT=20180101","CUST_TRR_END_DT=20230630")*0.01</f>
        <v>0.38487969999999999</v>
      </c>
      <c r="AT241" s="17" t="s">
        <v>3697</v>
      </c>
      <c r="AU241" s="17" t="s">
        <v>3021</v>
      </c>
      <c r="AV241" s="17" t="s">
        <v>3021</v>
      </c>
      <c r="AW241" s="195" t="s">
        <v>3021</v>
      </c>
      <c r="AX241" s="195">
        <v>0</v>
      </c>
      <c r="AY241" s="195">
        <v>-2.3123161763653192E-2</v>
      </c>
      <c r="AZ241" s="195">
        <v>-2.3123161763653192E-2</v>
      </c>
      <c r="BA241" s="195">
        <v>0</v>
      </c>
      <c r="BB241" s="195">
        <v>-1.8084934049988131</v>
      </c>
      <c r="BC241" s="195">
        <v>-1.8084934049988131</v>
      </c>
      <c r="BD241" s="195">
        <v>-0.21100000000000002</v>
      </c>
      <c r="BE241" s="195">
        <v>912.50496864000002</v>
      </c>
      <c r="BF241" s="17">
        <v>14.3</v>
      </c>
      <c r="BG241" s="17">
        <v>18.400000000000002</v>
      </c>
      <c r="BH241" s="17">
        <v>18.5</v>
      </c>
      <c r="BI241" s="17">
        <v>4.5149999999999997</v>
      </c>
      <c r="BJ241" s="17">
        <v>12.654</v>
      </c>
      <c r="BK241" s="17" t="s">
        <v>3021</v>
      </c>
      <c r="BL241" s="15">
        <v>1.5671147545982967E-2</v>
      </c>
      <c r="BM241" s="15">
        <v>2.0164273765460601E-2</v>
      </c>
      <c r="BN241" s="15">
        <v>2.0273862209838102E-2</v>
      </c>
      <c r="BO241" s="15">
        <v>4.9479182636442721E-3</v>
      </c>
      <c r="BP241" s="15">
        <v>1.3867321751529263E-2</v>
      </c>
      <c r="BQ241" s="15">
        <v>0</v>
      </c>
      <c r="BR241" s="15">
        <f>IF(IF(BN241&gt;BQ241,BN241,BQ241)=0,IF(BM241&gt;BP241,BM241,BP241),IF(BN241&gt;BQ241,BN241,BQ241))</f>
        <v>2.0273862209838102E-2</v>
      </c>
      <c r="CI241" s="11">
        <f>IF(ISNUMBER(L241),L241,M241)</f>
        <v>0.19990927595048147</v>
      </c>
      <c r="CJ241" s="17">
        <f>IF(AND(M241&lt;0,AA241&gt;0),1,0)</f>
        <v>0</v>
      </c>
      <c r="CK241" s="17">
        <f>IF(AND(CJ241=0,CI241&lt;0.1,CI241&gt;0),1,0)</f>
        <v>0</v>
      </c>
      <c r="CL241" s="17">
        <f>IF(AND(CK241=0,CI241&lt;0.2,CI241&gt;0.1),1,0)</f>
        <v>1</v>
      </c>
      <c r="CM241" s="17">
        <f>IF(AND(CL241=0,CI241&lt;0.3,CI241&gt;0.2),1,0)</f>
        <v>0</v>
      </c>
      <c r="CN241" s="17">
        <f>IF(AND(CM241=0,CI241&lt;0.4,CI241&gt;0.3),1,0)</f>
        <v>0</v>
      </c>
      <c r="CO241" s="17">
        <f>IF(AND(CN241=0,CI241&lt;0.5,CI241&gt;0.4),1,0)</f>
        <v>0</v>
      </c>
      <c r="CP241" s="17">
        <f>IF(AND(CJ241=0,CK241=0,CL241=0,CM241=0,CN241=0,CO241=0),1,0)</f>
        <v>0</v>
      </c>
      <c r="CR241" s="17" t="str">
        <f>_xll.BDP($H241,CR$1)</f>
        <v>Lee D Rudow</v>
      </c>
      <c r="CS241" s="17" t="str">
        <f>_xll.BDP($H241,CS$1)</f>
        <v>No</v>
      </c>
      <c r="CT241" s="196">
        <f>_xll.BDP($H241,CT$1)</f>
        <v>1.5740599632263184</v>
      </c>
      <c r="CU241" s="13">
        <f>_xll.BDP($H241,CU$1)</f>
        <v>10.25</v>
      </c>
      <c r="CV241" s="13">
        <f>_xll.BDP($H241,CV$1)</f>
        <v>3.7259718524726315</v>
      </c>
      <c r="CW241" s="13">
        <f>_xll.BDP($H241,CW$1)</f>
        <v>-1.8003749541226768</v>
      </c>
    </row>
    <row r="242" spans="1:101" s="17" customFormat="1" hidden="1" x14ac:dyDescent="0.3">
      <c r="A242" s="17" t="str">
        <f>B242&amp;C242</f>
        <v>6C</v>
      </c>
      <c r="B242" s="17">
        <v>6</v>
      </c>
      <c r="C242" s="17" t="s">
        <v>2998</v>
      </c>
      <c r="D242" s="17">
        <v>5</v>
      </c>
      <c r="E242" s="17">
        <v>4</v>
      </c>
      <c r="F242" s="19">
        <v>0.16</v>
      </c>
      <c r="G242" s="17" t="s">
        <v>2763</v>
      </c>
      <c r="H242" s="17" t="s">
        <v>177</v>
      </c>
      <c r="I242" s="17">
        <v>1211</v>
      </c>
      <c r="J242" s="17" t="str">
        <f>I242&amp;H242</f>
        <v>1211EME US Equity</v>
      </c>
      <c r="K242" s="10" t="s">
        <v>826</v>
      </c>
      <c r="L242" s="11">
        <v>0.50967129177864012</v>
      </c>
      <c r="M242" s="11">
        <v>0.49254459265792083</v>
      </c>
      <c r="N242" s="11">
        <v>0.25553073940597515</v>
      </c>
      <c r="O242" s="11">
        <v>0.27202967716921267</v>
      </c>
      <c r="P242" s="12">
        <v>25.388568481513378</v>
      </c>
      <c r="Q242" s="12">
        <v>18.328923394588706</v>
      </c>
      <c r="R242" s="12">
        <v>23.793738453667476</v>
      </c>
      <c r="S242" s="13">
        <v>6.8381265697905533</v>
      </c>
      <c r="T242" s="13">
        <v>6.6849943843150852</v>
      </c>
      <c r="U242" s="11">
        <v>1.3234852366900484E-2</v>
      </c>
      <c r="V242" s="14">
        <v>8.3241140663281962E-2</v>
      </c>
      <c r="W242" s="11">
        <v>0.35853176608235837</v>
      </c>
      <c r="X242" s="15">
        <v>2.0953874058815672E-2</v>
      </c>
      <c r="Y242" s="14">
        <v>8.7156698210575971</v>
      </c>
      <c r="Z242" s="14">
        <v>19.431676292384957</v>
      </c>
      <c r="AA242" s="14">
        <v>1133875000</v>
      </c>
      <c r="AB242" s="14">
        <v>2053026000</v>
      </c>
      <c r="AC242" s="14">
        <v>13197000</v>
      </c>
      <c r="AD242" s="16">
        <v>731716000</v>
      </c>
      <c r="AE242" s="11">
        <v>1.8035685976526411E-2</v>
      </c>
      <c r="AF242" s="16">
        <v>10033.16163436</v>
      </c>
      <c r="AG242" s="16">
        <v>10099.775634359999</v>
      </c>
      <c r="AH242" s="195">
        <v>12.755140858225353</v>
      </c>
      <c r="AI242" s="195">
        <v>14.877706417088822</v>
      </c>
      <c r="AJ242" s="195">
        <v>6.5957483494072298</v>
      </c>
      <c r="AK242" s="195">
        <v>21.159045786317254</v>
      </c>
      <c r="AL242" s="195">
        <v>4.7379746812818366</v>
      </c>
      <c r="AM242" s="17" t="s">
        <v>498</v>
      </c>
      <c r="AN242" s="17" t="s">
        <v>716</v>
      </c>
      <c r="AO242" s="17" t="s">
        <v>758</v>
      </c>
      <c r="AP242" s="17" t="s">
        <v>574</v>
      </c>
      <c r="AQ242" s="11">
        <f>_xll.BDP($H242,$AQ$1, "CUST_TRR_START_DT=20030101","CUST_TRR_END_DT=20230630")*0.01</f>
        <v>0.14117979999999999</v>
      </c>
      <c r="AR242" s="11">
        <f>_xll.BDP($H242,$AQ$1, "CUST_TRR_START_DT=20130101","CUST_TRR_END_DT=20230630")*0.01</f>
        <v>0.1790832</v>
      </c>
      <c r="AS242" s="11">
        <f>_xll.BDP($H242,$AQ$1, "CUST_TRR_START_DT=20180101","CUST_TRR_END_DT=20230630")*0.01</f>
        <v>0.16509100000000002</v>
      </c>
      <c r="AT242" s="17" t="s">
        <v>3697</v>
      </c>
      <c r="AU242" s="17" t="s">
        <v>3166</v>
      </c>
      <c r="AV242" s="17" t="s">
        <v>3166</v>
      </c>
      <c r="AW242" s="195">
        <v>0.33825050672283635</v>
      </c>
      <c r="AX242" s="195">
        <v>0.33825050672283635</v>
      </c>
      <c r="AY242" s="195">
        <v>-0.10173518201613389</v>
      </c>
      <c r="AZ242" s="195">
        <v>0.23651532470670245</v>
      </c>
      <c r="BA242" s="195">
        <v>6.7785913400534827</v>
      </c>
      <c r="BB242" s="195">
        <v>-2.038788442550385</v>
      </c>
      <c r="BC242" s="195">
        <v>4.7398028975030977</v>
      </c>
      <c r="BD242" s="195">
        <v>19.010000000000002</v>
      </c>
      <c r="BE242" s="195">
        <v>10033.16163436</v>
      </c>
      <c r="BF242" s="17">
        <v>526.33299999999997</v>
      </c>
      <c r="BG242" s="17">
        <v>572.66700000000003</v>
      </c>
      <c r="BH242" s="17" t="s">
        <v>3021</v>
      </c>
      <c r="BI242" s="17">
        <v>628.25099999999998</v>
      </c>
      <c r="BJ242" s="17">
        <v>664.66899999999998</v>
      </c>
      <c r="BK242" s="17" t="s">
        <v>3021</v>
      </c>
      <c r="BL242" s="15">
        <v>5.2459336267193901E-2</v>
      </c>
      <c r="BM242" s="15">
        <v>5.7077421940340302E-2</v>
      </c>
      <c r="BN242" s="15">
        <v>0</v>
      </c>
      <c r="BO242" s="15">
        <v>6.2617450300856747E-2</v>
      </c>
      <c r="BP242" s="15">
        <v>6.624721341314245E-2</v>
      </c>
      <c r="BQ242" s="15">
        <v>0</v>
      </c>
      <c r="BR242" s="15">
        <f>IF(IF(BN242&gt;BQ242,BN242,BQ242)=0,IF(BM242&gt;BP242,BM242,BP242),IF(BN242&gt;BQ242,BN242,BQ242))</f>
        <v>6.624721341314245E-2</v>
      </c>
      <c r="CI242" s="11">
        <f>IF(ISNUMBER(L242),L242,M242)</f>
        <v>0.50967129177864012</v>
      </c>
      <c r="CJ242" s="17">
        <f>IF(AND(M242&lt;0,AA242&gt;0),1,0)</f>
        <v>0</v>
      </c>
      <c r="CK242" s="17">
        <f>IF(AND(CJ242=0,CI242&lt;0.1,CI242&gt;0),1,0)</f>
        <v>0</v>
      </c>
      <c r="CL242" s="17">
        <f>IF(AND(CK242=0,CI242&lt;0.2,CI242&gt;0.1),1,0)</f>
        <v>0</v>
      </c>
      <c r="CM242" s="17">
        <f>IF(AND(CL242=0,CI242&lt;0.3,CI242&gt;0.2),1,0)</f>
        <v>0</v>
      </c>
      <c r="CN242" s="17">
        <f>IF(AND(CM242=0,CI242&lt;0.4,CI242&gt;0.3),1,0)</f>
        <v>0</v>
      </c>
      <c r="CO242" s="17">
        <f>IF(AND(CN242=0,CI242&lt;0.5,CI242&gt;0.4),1,0)</f>
        <v>0</v>
      </c>
      <c r="CP242" s="17">
        <f>IF(AND(CJ242=0,CK242=0,CL242=0,CM242=0,CN242=0,CO242=0),1,0)</f>
        <v>1</v>
      </c>
      <c r="CR242" s="17" t="str">
        <f>_xll.BDP($H242,CR$1)</f>
        <v>Anthony J Guzzi "Tony"</v>
      </c>
      <c r="CS242" s="17" t="str">
        <f>_xll.BDP($H242,CS$1)</f>
        <v>No</v>
      </c>
      <c r="CT242" s="196">
        <f>_xll.BDP($H242,CT$1)</f>
        <v>0</v>
      </c>
      <c r="CU242" s="13">
        <f>_xll.BDP($H242,CU$1)</f>
        <v>12.75</v>
      </c>
      <c r="CV242" s="13">
        <f>_xll.BDP($H242,CV$1)</f>
        <v>1.4980269239247328</v>
      </c>
      <c r="CW242" s="13">
        <f>_xll.BDP($H242,CW$1)</f>
        <v>-9.4681467367601346</v>
      </c>
    </row>
    <row r="243" spans="1:101" s="17" customFormat="1" hidden="1" x14ac:dyDescent="0.3">
      <c r="A243" s="17" t="str">
        <f>B243&amp;C243</f>
        <v>7A</v>
      </c>
      <c r="B243" s="17">
        <v>7</v>
      </c>
      <c r="C243" s="17" t="s">
        <v>2999</v>
      </c>
      <c r="D243" s="17">
        <v>16</v>
      </c>
      <c r="E243" s="17">
        <v>3</v>
      </c>
      <c r="F243" s="19">
        <v>0.25</v>
      </c>
      <c r="G243" s="17" t="s">
        <v>2446</v>
      </c>
      <c r="H243" s="17" t="s">
        <v>2447</v>
      </c>
      <c r="I243" s="17">
        <v>1207</v>
      </c>
      <c r="J243" s="17" t="str">
        <f>I243&amp;H243</f>
        <v>1207VITB SS Equity</v>
      </c>
      <c r="K243" s="10" t="s">
        <v>4812</v>
      </c>
      <c r="L243" s="11">
        <v>0.28815534452030933</v>
      </c>
      <c r="M243" s="11">
        <v>0.27245777365221507</v>
      </c>
      <c r="N243" s="11">
        <v>0.12607462537194181</v>
      </c>
      <c r="O243" s="11">
        <v>8.514901937548143E-2</v>
      </c>
      <c r="P243" s="12">
        <v>6.8993135830240595</v>
      </c>
      <c r="Q243" s="12">
        <v>5.3154641001094527</v>
      </c>
      <c r="R243" s="12">
        <v>5.7299243877923765</v>
      </c>
      <c r="S243" s="13">
        <v>33.718455603940527</v>
      </c>
      <c r="T243" s="13">
        <v>36.130434321053933</v>
      </c>
      <c r="U243" s="11">
        <v>0.36478985411535847</v>
      </c>
      <c r="V243" s="14">
        <v>1.5605880529144271</v>
      </c>
      <c r="W243" s="11">
        <v>0.86724066590955107</v>
      </c>
      <c r="X243" s="15" t="e">
        <v>#N/A</v>
      </c>
      <c r="Y243" s="14">
        <v>21.525217256504266</v>
      </c>
      <c r="Z243" s="14">
        <v>26.268469968275031</v>
      </c>
      <c r="AA243" s="14">
        <v>1318608000</v>
      </c>
      <c r="AB243" s="14">
        <v>4219250000</v>
      </c>
      <c r="AC243" s="14" t="e">
        <v>#N/A</v>
      </c>
      <c r="AD243" s="16">
        <v>729739000</v>
      </c>
      <c r="AE243" s="11">
        <v>0</v>
      </c>
      <c r="AF243" s="16">
        <v>20102.379145999999</v>
      </c>
      <c r="AG243" s="16">
        <v>21491.602145999997</v>
      </c>
      <c r="AH243" s="195">
        <v>23.04042563825476</v>
      </c>
      <c r="AI243" s="195">
        <v>40.592240161979099</v>
      </c>
      <c r="AJ243" s="195">
        <v>3.5329734031504785</v>
      </c>
      <c r="AK243" s="195">
        <v>66.267313721410972</v>
      </c>
      <c r="AL243" s="195">
        <v>6.1749133621430783</v>
      </c>
      <c r="AM243" s="17" t="s">
        <v>543</v>
      </c>
      <c r="AN243" s="17" t="s">
        <v>570</v>
      </c>
      <c r="AO243" s="17" t="s">
        <v>765</v>
      </c>
      <c r="AP243" s="17" t="s">
        <v>4617</v>
      </c>
      <c r="AQ243" s="11">
        <f>_xll.BDP($H243,$AQ$1, "CUST_TRR_START_DT=20030101","CUST_TRR_END_DT=20230630")*0.01</f>
        <v>0.42084890000000003</v>
      </c>
      <c r="AR243" s="11">
        <f>_xll.BDP($H243,$AQ$1, "CUST_TRR_START_DT=20130101","CUST_TRR_END_DT=20230630")*0.01</f>
        <v>0.43739960000000006</v>
      </c>
      <c r="AS243" s="11">
        <f>_xll.BDP($H243,$AQ$1, "CUST_TRR_START_DT=20180101","CUST_TRR_END_DT=20230630")*0.01</f>
        <v>0.40539119999999995</v>
      </c>
      <c r="AT243" s="17" t="s">
        <v>3739</v>
      </c>
      <c r="AU243" s="17" t="s">
        <v>3021</v>
      </c>
      <c r="AV243" s="17" t="s">
        <v>3739</v>
      </c>
      <c r="AW243" s="195">
        <v>0.42379181624345175</v>
      </c>
      <c r="AX243" s="195">
        <v>0.42379181624345175</v>
      </c>
      <c r="AY243" s="195">
        <v>-4.1518209618288235</v>
      </c>
      <c r="AZ243" s="195">
        <v>-3.7280291455853716</v>
      </c>
      <c r="BA243" s="195">
        <v>34.248267817865305</v>
      </c>
      <c r="BB243" s="195">
        <v>-335.52482795197858</v>
      </c>
      <c r="BC243" s="195">
        <v>-301.27656013411325</v>
      </c>
      <c r="BD243" s="195">
        <v>-748.69093107999993</v>
      </c>
      <c r="BE243" s="195">
        <v>20102.379145999999</v>
      </c>
      <c r="BF243" s="17">
        <v>452.5</v>
      </c>
      <c r="BG243" s="17">
        <v>562.5</v>
      </c>
      <c r="BH243" s="17">
        <v>638</v>
      </c>
      <c r="BI243" s="17">
        <v>-504.33300000000003</v>
      </c>
      <c r="BJ243" s="17">
        <v>524.66700000000003</v>
      </c>
      <c r="BK243" s="17">
        <v>567.33299999999997</v>
      </c>
      <c r="BL243" s="15">
        <v>2.250977343097417E-2</v>
      </c>
      <c r="BM243" s="15">
        <v>2.7981762552315957E-2</v>
      </c>
      <c r="BN243" s="15">
        <v>3.1737536903782365E-2</v>
      </c>
      <c r="BO243" s="15">
        <v>-2.5088224450306069E-2</v>
      </c>
      <c r="BP243" s="15">
        <v>2.6099746512063923E-2</v>
      </c>
      <c r="BQ243" s="15">
        <v>2.8222181856165453E-2</v>
      </c>
      <c r="BR243" s="15">
        <f>IF(IF(BN243&gt;BQ243,BN243,BQ243)=0,IF(BM243&gt;BP243,BM243,BP243),IF(BN243&gt;BQ243,BN243,BQ243))</f>
        <v>3.1737536903782365E-2</v>
      </c>
      <c r="CI243" s="11">
        <f>IF(ISNUMBER(L243),L243,M243)</f>
        <v>0.28815534452030933</v>
      </c>
      <c r="CJ243" s="17">
        <f>IF(AND(M243&lt;0,AA243&gt;0),1,0)</f>
        <v>0</v>
      </c>
      <c r="CK243" s="17">
        <f>IF(AND(CJ243=0,CI243&lt;0.1,CI243&gt;0),1,0)</f>
        <v>0</v>
      </c>
      <c r="CL243" s="17">
        <f>IF(AND(CK243=0,CI243&lt;0.2,CI243&gt;0.1),1,0)</f>
        <v>0</v>
      </c>
      <c r="CM243" s="17">
        <f>IF(AND(CL243=0,CI243&lt;0.3,CI243&gt;0.2),1,0)</f>
        <v>1</v>
      </c>
      <c r="CN243" s="17">
        <f>IF(AND(CM243=0,CI243&lt;0.4,CI243&gt;0.3),1,0)</f>
        <v>0</v>
      </c>
      <c r="CO243" s="17">
        <f>IF(AND(CN243=0,CI243&lt;0.5,CI243&gt;0.4),1,0)</f>
        <v>0</v>
      </c>
      <c r="CP243" s="17">
        <f>IF(AND(CJ243=0,CK243=0,CL243=0,CM243=0,CN243=0,CO243=0),1,0)</f>
        <v>0</v>
      </c>
      <c r="CR243" s="17" t="str">
        <f>_xll.BDP($H243,CR$1)</f>
        <v>Olle Backman</v>
      </c>
      <c r="CS243" s="17" t="str">
        <f>_xll.BDP($H243,CS$1)</f>
        <v>No</v>
      </c>
      <c r="CT243" s="196">
        <f>_xll.BDP($H243,CT$1)</f>
        <v>0</v>
      </c>
      <c r="CU243" s="13">
        <f>_xll.BDP($H243,CU$1)</f>
        <v>2.5</v>
      </c>
      <c r="CV243" s="13">
        <f>_xll.BDP($H243,CV$1)</f>
        <v>1.7095856490936776</v>
      </c>
      <c r="CW243" s="13">
        <f>_xll.BDP($H243,CW$1)</f>
        <v>-0.33586181301565282</v>
      </c>
    </row>
    <row r="244" spans="1:101" s="17" customFormat="1" hidden="1" x14ac:dyDescent="0.3">
      <c r="A244" s="17" t="str">
        <f>B244&amp;C244</f>
        <v>7A</v>
      </c>
      <c r="B244" s="17">
        <v>7</v>
      </c>
      <c r="C244" s="17" t="s">
        <v>2999</v>
      </c>
      <c r="D244" s="17">
        <v>1</v>
      </c>
      <c r="E244" s="17">
        <v>1</v>
      </c>
      <c r="F244" s="19">
        <v>0.23</v>
      </c>
      <c r="H244" s="17" t="s">
        <v>1617</v>
      </c>
      <c r="I244" s="17">
        <v>1240</v>
      </c>
      <c r="J244" s="17" t="str">
        <f>I244&amp;H244</f>
        <v>1240GAW LN Equity</v>
      </c>
      <c r="K244" s="10" t="s">
        <v>1618</v>
      </c>
      <c r="L244" s="11">
        <v>0.90426266499228236</v>
      </c>
      <c r="M244" s="11">
        <v>0.89400206825232675</v>
      </c>
      <c r="N244" s="11">
        <v>0.89419819829585201</v>
      </c>
      <c r="O244" s="11">
        <v>0.88757700205338808</v>
      </c>
      <c r="P244" s="12">
        <v>62.25310899780542</v>
      </c>
      <c r="Q244" s="12">
        <v>49.37241166981547</v>
      </c>
      <c r="R244" s="12">
        <v>57.343550446998726</v>
      </c>
      <c r="S244" s="13">
        <v>44.259489401386773</v>
      </c>
      <c r="T244" s="13">
        <v>45.11469838572642</v>
      </c>
      <c r="U244" s="11">
        <v>-0.12384757221880764</v>
      </c>
      <c r="V244" s="14">
        <v>-0.19217930376728665</v>
      </c>
      <c r="W244" s="11">
        <v>0.71940024479804165</v>
      </c>
      <c r="X244" s="15">
        <v>1.8036072144288578E-2</v>
      </c>
      <c r="Y244" s="14">
        <v>16.763519493485383</v>
      </c>
      <c r="Z244" s="14">
        <v>17.653919248752594</v>
      </c>
      <c r="AA244" s="14">
        <v>193400000</v>
      </c>
      <c r="AB244" s="14">
        <v>194800000</v>
      </c>
      <c r="AC244" s="14">
        <v>1000000</v>
      </c>
      <c r="AD244" s="16">
        <v>193900000</v>
      </c>
      <c r="AE244" s="11">
        <v>5.1572975760701394E-3</v>
      </c>
      <c r="AF244" s="16">
        <v>3706.1364428000002</v>
      </c>
      <c r="AG244" s="16">
        <v>3665.8364428</v>
      </c>
      <c r="AH244" s="195">
        <v>17.259116962335217</v>
      </c>
      <c r="AI244" s="195">
        <v>21.20206155465587</v>
      </c>
      <c r="AJ244" s="195">
        <v>4.8368729608140582</v>
      </c>
      <c r="AK244" s="195">
        <v>27.489361909900321</v>
      </c>
      <c r="AL244" s="195">
        <v>15.748194810718843</v>
      </c>
      <c r="AM244" s="17" t="s">
        <v>533</v>
      </c>
      <c r="AN244" s="17" t="s">
        <v>956</v>
      </c>
      <c r="AO244" s="17" t="s">
        <v>957</v>
      </c>
      <c r="AP244" s="17" t="s">
        <v>1552</v>
      </c>
      <c r="AQ244" s="11">
        <f>_xll.BDP($H244,$AQ$1, "CUST_TRR_START_DT=20030101","CUST_TRR_END_DT=20230630")*0.01</f>
        <v>0.22878060000000003</v>
      </c>
      <c r="AR244" s="11">
        <f>_xll.BDP($H244,$AQ$1, "CUST_TRR_START_DT=20130101","CUST_TRR_END_DT=20230630")*0.01</f>
        <v>0.37752059999999998</v>
      </c>
      <c r="AS244" s="11">
        <f>_xll.BDP($H244,$AQ$1, "CUST_TRR_START_DT=20180101","CUST_TRR_END_DT=20230630")*0.01</f>
        <v>0.34090930000000003</v>
      </c>
      <c r="AT244" s="17" t="s">
        <v>3697</v>
      </c>
      <c r="AU244" s="17" t="s">
        <v>3187</v>
      </c>
      <c r="AV244" s="17" t="s">
        <v>3187</v>
      </c>
      <c r="AW244" s="195">
        <v>1.7761989342806392</v>
      </c>
      <c r="AX244" s="195">
        <v>1.7761989342806392</v>
      </c>
      <c r="AY244" s="195">
        <v>-3.3843232636489078E-2</v>
      </c>
      <c r="AZ244" s="195">
        <v>1.7423557016441502</v>
      </c>
      <c r="BA244" s="195">
        <v>99.803364417626611</v>
      </c>
      <c r="BB244" s="195">
        <v>-1.901627354178089</v>
      </c>
      <c r="BC244" s="195">
        <v>97.901737063448522</v>
      </c>
      <c r="BD244" s="195">
        <v>133.85615000000001</v>
      </c>
      <c r="BE244" s="195">
        <v>3665.8364428</v>
      </c>
      <c r="BF244" s="17">
        <v>148.5</v>
      </c>
      <c r="BG244" s="17">
        <v>154</v>
      </c>
      <c r="BH244" s="17">
        <v>167</v>
      </c>
      <c r="BI244" s="17">
        <v>128</v>
      </c>
      <c r="BJ244" s="17">
        <v>122.9</v>
      </c>
      <c r="BK244" s="17">
        <v>128.19999999999999</v>
      </c>
      <c r="BL244" s="15">
        <v>4.0509172276811757E-2</v>
      </c>
      <c r="BM244" s="15">
        <v>4.2009511990767752E-2</v>
      </c>
      <c r="BN244" s="15">
        <v>4.5555769496481914E-2</v>
      </c>
      <c r="BO244" s="15">
        <v>3.4916996979339428E-2</v>
      </c>
      <c r="BP244" s="15">
        <v>3.3525772880943876E-2</v>
      </c>
      <c r="BQ244" s="15">
        <v>3.4971554787119642E-2</v>
      </c>
      <c r="BR244" s="15">
        <f>IF(IF(BN244&gt;BQ244,BN244,BQ244)=0,IF(BM244&gt;BP244,BM244,BP244),IF(BN244&gt;BQ244,BN244,BQ244))</f>
        <v>4.5555769496481914E-2</v>
      </c>
      <c r="CI244" s="11">
        <f>IF(ISNUMBER(L244),L244,M244)</f>
        <v>0.90426266499228236</v>
      </c>
      <c r="CJ244" s="17">
        <f>IF(AND(M244&lt;0,AA244&gt;0),1,0)</f>
        <v>0</v>
      </c>
      <c r="CK244" s="17">
        <f>IF(AND(CJ244=0,CI244&lt;0.1,CI244&gt;0),1,0)</f>
        <v>0</v>
      </c>
      <c r="CL244" s="17">
        <f>IF(AND(CK244=0,CI244&lt;0.2,CI244&gt;0.1),1,0)</f>
        <v>0</v>
      </c>
      <c r="CM244" s="17">
        <f>IF(AND(CL244=0,CI244&lt;0.3,CI244&gt;0.2),1,0)</f>
        <v>0</v>
      </c>
      <c r="CN244" s="17">
        <f>IF(AND(CM244=0,CI244&lt;0.4,CI244&gt;0.3),1,0)</f>
        <v>0</v>
      </c>
      <c r="CO244" s="17">
        <f>IF(AND(CN244=0,CI244&lt;0.5,CI244&gt;0.4),1,0)</f>
        <v>0</v>
      </c>
      <c r="CP244" s="17">
        <f>IF(AND(CJ244=0,CK244=0,CL244=0,CM244=0,CN244=0,CO244=0),1,0)</f>
        <v>1</v>
      </c>
      <c r="CR244" s="17" t="str">
        <f>_xll.BDP($H244,CR$1)</f>
        <v>Kevin D Rountree</v>
      </c>
      <c r="CS244" s="17" t="str">
        <f>_xll.BDP($H244,CS$1)</f>
        <v>No</v>
      </c>
      <c r="CT244" s="196">
        <f>_xll.BDP($H244,CT$1)</f>
        <v>4.4777300208806992E-2</v>
      </c>
      <c r="CU244" s="13">
        <f>_xll.BDP($H244,CU$1)</f>
        <v>8.75</v>
      </c>
      <c r="CV244" s="13">
        <f>_xll.BDP($H244,CV$1)</f>
        <v>7.9807547992992681E-2</v>
      </c>
      <c r="CW244" s="13">
        <f>_xll.BDP($H244,CW$1)</f>
        <v>16.736290107545994</v>
      </c>
    </row>
    <row r="245" spans="1:101" s="17" customFormat="1" hidden="1" x14ac:dyDescent="0.3">
      <c r="A245" s="17" t="str">
        <f>B245&amp;C245</f>
        <v>7A</v>
      </c>
      <c r="B245" s="17">
        <v>7</v>
      </c>
      <c r="C245" s="17" t="s">
        <v>2999</v>
      </c>
      <c r="D245" s="17">
        <v>14</v>
      </c>
      <c r="E245" s="17">
        <v>1</v>
      </c>
      <c r="F245" s="19">
        <v>0.25</v>
      </c>
      <c r="G245" s="17" t="s">
        <v>4571</v>
      </c>
      <c r="H245" s="17" t="s">
        <v>1172</v>
      </c>
      <c r="I245" s="17">
        <v>1257</v>
      </c>
      <c r="J245" s="17" t="str">
        <f>I245&amp;H245</f>
        <v>1257IEL AU Equity</v>
      </c>
      <c r="K245" s="10" t="s">
        <v>4813</v>
      </c>
      <c r="L245" s="11">
        <v>0.5559282484230712</v>
      </c>
      <c r="M245" s="11">
        <v>0.54710273222225658</v>
      </c>
      <c r="N245" s="11">
        <v>0.41037596708950552</v>
      </c>
      <c r="O245" s="11">
        <v>0.33836532525941387</v>
      </c>
      <c r="P245" s="12">
        <v>27.93131248669205</v>
      </c>
      <c r="Q245" s="12">
        <v>20.088577950290205</v>
      </c>
      <c r="R245" s="12">
        <v>30.533332648058014</v>
      </c>
      <c r="S245" s="13">
        <v>23.744128213001545</v>
      </c>
      <c r="T245" s="13">
        <v>28.585948288855665</v>
      </c>
      <c r="U245" s="11">
        <v>0.16730808723867413</v>
      </c>
      <c r="V245" s="14">
        <v>0.58049093305782173</v>
      </c>
      <c r="W245" s="11">
        <v>0.4195021026099604</v>
      </c>
      <c r="X245" s="15">
        <v>4.9271158257576678E-2</v>
      </c>
      <c r="Y245" s="14">
        <v>16.961789410293999</v>
      </c>
      <c r="Z245" s="14">
        <v>21.478927773524738</v>
      </c>
      <c r="AA245" s="14">
        <v>420793000</v>
      </c>
      <c r="AB245" s="14">
        <v>680380000</v>
      </c>
      <c r="AC245" s="14">
        <v>7573000</v>
      </c>
      <c r="AD245" s="16">
        <v>170280000</v>
      </c>
      <c r="AE245" s="11">
        <v>4.4473807845900867E-2</v>
      </c>
      <c r="AF245" s="16">
        <v>6774.7033757399995</v>
      </c>
      <c r="AG245" s="16">
        <v>6937.915375739999</v>
      </c>
      <c r="AH245" s="195">
        <v>24.717358565463677</v>
      </c>
      <c r="AI245" s="195">
        <v>30.136416405999551</v>
      </c>
      <c r="AJ245" s="195">
        <v>1.9385940888123276</v>
      </c>
      <c r="AK245" s="195">
        <v>45.616915652913917</v>
      </c>
      <c r="AL245" s="195">
        <v>13.07982594798318</v>
      </c>
      <c r="AM245" s="17" t="s">
        <v>493</v>
      </c>
      <c r="AN245" s="17" t="s">
        <v>524</v>
      </c>
      <c r="AO245" s="17" t="s">
        <v>1173</v>
      </c>
      <c r="AP245" s="17" t="s">
        <v>2136</v>
      </c>
      <c r="AQ245" s="11" t="e">
        <f>_xll.BDP($H245,$AQ$1, "CUST_TRR_START_DT=20030101","CUST_TRR_END_DT=20230630")*0.01</f>
        <v>#VALUE!</v>
      </c>
      <c r="AR245" s="11" t="e">
        <f>_xll.BDP($H245,$AQ$1, "CUST_TRR_START_DT=20130101","CUST_TRR_END_DT=20230630")*0.01</f>
        <v>#VALUE!</v>
      </c>
      <c r="AS245" s="11">
        <f>_xll.BDP($H245,$AQ$1, "CUST_TRR_START_DT=20180101","CUST_TRR_END_DT=20230630")*0.01</f>
        <v>0.2776962</v>
      </c>
      <c r="AT245" s="17" t="s">
        <v>3199</v>
      </c>
      <c r="AU245" s="17" t="s">
        <v>3199</v>
      </c>
      <c r="AV245" s="17" t="s">
        <v>3199</v>
      </c>
      <c r="AW245" s="195">
        <v>1.8367766354450361</v>
      </c>
      <c r="AX245" s="195">
        <v>1.8367766354450361</v>
      </c>
      <c r="AY245" s="195">
        <v>0</v>
      </c>
      <c r="AZ245" s="195">
        <v>1.8367766354450361</v>
      </c>
      <c r="BA245" s="195">
        <v>76.720076144114316</v>
      </c>
      <c r="BB245" s="195">
        <v>0</v>
      </c>
      <c r="BC245" s="195" t="s">
        <v>3021</v>
      </c>
      <c r="BD245" s="195" t="s">
        <v>3021</v>
      </c>
      <c r="BE245" s="195">
        <v>6774.7033757399995</v>
      </c>
      <c r="BF245" s="17">
        <v>177.23099999999999</v>
      </c>
      <c r="BG245" s="17">
        <v>217.23099999999999</v>
      </c>
      <c r="BH245" s="17">
        <v>262</v>
      </c>
      <c r="BI245" s="17">
        <v>205.77500000000001</v>
      </c>
      <c r="BJ245" s="17">
        <v>235.36700000000002</v>
      </c>
      <c r="BK245" s="17">
        <v>286.45</v>
      </c>
      <c r="BL245" s="15">
        <v>2.6160702568124038E-2</v>
      </c>
      <c r="BM245" s="15">
        <v>3.2065020112599672E-2</v>
      </c>
      <c r="BN245" s="15">
        <v>3.8673279916315417E-2</v>
      </c>
      <c r="BO245" s="15">
        <v>3.0374023567861855E-2</v>
      </c>
      <c r="BP245" s="15">
        <v>3.4742037687264929E-2</v>
      </c>
      <c r="BQ245" s="15">
        <v>4.228229401537615E-2</v>
      </c>
      <c r="BR245" s="15">
        <f>IF(IF(BN245&gt;BQ245,BN245,BQ245)=0,IF(BM245&gt;BP245,BM245,BP245),IF(BN245&gt;BQ245,BN245,BQ245))</f>
        <v>4.228229401537615E-2</v>
      </c>
      <c r="CI245" s="11">
        <f>IF(ISNUMBER(L245),L245,M245)</f>
        <v>0.5559282484230712</v>
      </c>
      <c r="CJ245" s="17">
        <f>IF(AND(M245&lt;0,AA245&gt;0),1,0)</f>
        <v>0</v>
      </c>
      <c r="CK245" s="17">
        <f>IF(AND(CJ245=0,CI245&lt;0.1,CI245&gt;0),1,0)</f>
        <v>0</v>
      </c>
      <c r="CL245" s="17">
        <f>IF(AND(CK245=0,CI245&lt;0.2,CI245&gt;0.1),1,0)</f>
        <v>0</v>
      </c>
      <c r="CM245" s="17">
        <f>IF(AND(CL245=0,CI245&lt;0.3,CI245&gt;0.2),1,0)</f>
        <v>0</v>
      </c>
      <c r="CN245" s="17">
        <f>IF(AND(CM245=0,CI245&lt;0.4,CI245&gt;0.3),1,0)</f>
        <v>0</v>
      </c>
      <c r="CO245" s="17">
        <f>IF(AND(CN245=0,CI245&lt;0.5,CI245&gt;0.4),1,0)</f>
        <v>0</v>
      </c>
      <c r="CP245" s="17">
        <f>IF(AND(CJ245=0,CK245=0,CL245=0,CM245=0,CN245=0,CO245=0),1,0)</f>
        <v>1</v>
      </c>
      <c r="CR245" s="17" t="str">
        <f>_xll.BDP($H245,CR$1)</f>
        <v>Tennealle O'Shannessy</v>
      </c>
      <c r="CS245" s="17" t="str">
        <f>_xll.BDP($H245,CS$1)</f>
        <v>No</v>
      </c>
      <c r="CT245" s="196">
        <f>_xll.BDP($H245,CT$1)</f>
        <v>0</v>
      </c>
      <c r="CU245" s="13">
        <f>_xll.BDP($H245,CU$1)</f>
        <v>0.66666698455810547</v>
      </c>
      <c r="CV245" s="13">
        <f>_xll.BDP($H245,CV$1)</f>
        <v>2.8275157884601429E-2</v>
      </c>
      <c r="CW245" s="13">
        <f>_xll.BDP($H245,CW$1)</f>
        <v>4.9333333333333336</v>
      </c>
    </row>
    <row r="246" spans="1:101" s="17" customFormat="1" hidden="1" x14ac:dyDescent="0.3">
      <c r="A246" s="17" t="str">
        <f>B246&amp;C246</f>
        <v>7A</v>
      </c>
      <c r="B246" s="17">
        <v>7</v>
      </c>
      <c r="C246" s="17" t="s">
        <v>2999</v>
      </c>
      <c r="D246" s="17">
        <v>3</v>
      </c>
      <c r="E246" s="17">
        <v>2</v>
      </c>
      <c r="F246" s="19">
        <v>0.17</v>
      </c>
      <c r="H246" s="17" t="s">
        <v>1180</v>
      </c>
      <c r="I246" s="17">
        <v>1280</v>
      </c>
      <c r="J246" s="17" t="str">
        <f>I246&amp;H246</f>
        <v>1280PSI AU Equity</v>
      </c>
      <c r="K246" s="10" t="s">
        <v>4814</v>
      </c>
      <c r="L246" s="11">
        <v>0.36541312239755835</v>
      </c>
      <c r="M246" s="11">
        <v>0.27463275299238304</v>
      </c>
      <c r="N246" s="11">
        <v>0.13411186644771711</v>
      </c>
      <c r="O246" s="11">
        <v>9.7683734536593708E-2</v>
      </c>
      <c r="P246" s="12">
        <v>10.615274729405776</v>
      </c>
      <c r="Q246" s="12">
        <v>7.5114898011852365</v>
      </c>
      <c r="R246" s="12">
        <v>12.957839438246507</v>
      </c>
      <c r="S246" s="13">
        <v>32.558736496428288</v>
      </c>
      <c r="T246" s="13">
        <v>27.057799340721683</v>
      </c>
      <c r="U246" s="11">
        <v>0.24138093084184617</v>
      </c>
      <c r="V246" s="14">
        <v>1.7151443687324561</v>
      </c>
      <c r="W246" s="11">
        <v>0.42178969240095698</v>
      </c>
      <c r="X246" s="15" t="e">
        <v>#N/A</v>
      </c>
      <c r="Y246" s="14">
        <v>21.485459176968217</v>
      </c>
      <c r="Z246" s="14">
        <v>6.2400661990523965</v>
      </c>
      <c r="AA246" s="14">
        <v>220560000</v>
      </c>
      <c r="AB246" s="14">
        <v>620093000</v>
      </c>
      <c r="AC246" s="14">
        <v>2814000</v>
      </c>
      <c r="AD246" s="16">
        <v>82731000</v>
      </c>
      <c r="AE246" s="11">
        <v>3.4013852123146102E-2</v>
      </c>
      <c r="AF246" s="16">
        <v>1710.1495759599998</v>
      </c>
      <c r="AG246" s="16">
        <v>1876.5795759599998</v>
      </c>
      <c r="AH246" s="195">
        <v>22.61320675728436</v>
      </c>
      <c r="AI246" s="195">
        <v>30.980462845822395</v>
      </c>
      <c r="AJ246" s="195">
        <v>4.8171179595078923</v>
      </c>
      <c r="AK246" s="195">
        <v>30.238927082781192</v>
      </c>
      <c r="AL246" s="195">
        <v>3.7319674414038371</v>
      </c>
      <c r="AM246" s="17" t="s">
        <v>502</v>
      </c>
      <c r="AN246" s="17" t="s">
        <v>503</v>
      </c>
      <c r="AO246" s="17" t="s">
        <v>657</v>
      </c>
      <c r="AP246" s="17" t="s">
        <v>2136</v>
      </c>
      <c r="AQ246" s="11" t="e">
        <f>_xll.BDP($H246,$AQ$1, "CUST_TRR_START_DT=20030101","CUST_TRR_END_DT=20230630")*0.01</f>
        <v>#VALUE!</v>
      </c>
      <c r="AR246" s="11" t="e">
        <f>_xll.BDP($H246,$AQ$1, "CUST_TRR_START_DT=20130101","CUST_TRR_END_DT=20230630")*0.01</f>
        <v>#VALUE!</v>
      </c>
      <c r="AS246" s="11">
        <f>_xll.BDP($H246,$AQ$1, "CUST_TRR_START_DT=20180101","CUST_TRR_END_DT=20230630")*0.01</f>
        <v>0.15211630000000001</v>
      </c>
      <c r="AT246" s="17" t="s">
        <v>3213</v>
      </c>
      <c r="AU246" s="17" t="s">
        <v>3213</v>
      </c>
      <c r="AV246" s="17" t="s">
        <v>3213</v>
      </c>
      <c r="AW246" s="195">
        <v>4.3841535929872206</v>
      </c>
      <c r="AX246" s="195">
        <v>4.3841535929872206</v>
      </c>
      <c r="AY246" s="195">
        <v>0</v>
      </c>
      <c r="AZ246" s="195">
        <v>4.3841535929872206</v>
      </c>
      <c r="BA246" s="195">
        <v>84.570387473430316</v>
      </c>
      <c r="BB246" s="195">
        <v>0</v>
      </c>
      <c r="BC246" s="195">
        <v>84.570387473430316</v>
      </c>
      <c r="BD246" s="195">
        <v>29.521999999999998</v>
      </c>
      <c r="BE246" s="195">
        <v>1710.1495759599998</v>
      </c>
      <c r="BF246" s="17">
        <v>81.338000000000008</v>
      </c>
      <c r="BG246" s="17">
        <v>89.625</v>
      </c>
      <c r="BH246" s="17">
        <v>95.4</v>
      </c>
      <c r="BI246" s="17">
        <v>65.5</v>
      </c>
      <c r="BJ246" s="17">
        <v>65.75</v>
      </c>
      <c r="BK246" s="17">
        <v>102</v>
      </c>
      <c r="BL246" s="15">
        <v>4.7561921567205942E-2</v>
      </c>
      <c r="BM246" s="15">
        <v>5.2407696531274826E-2</v>
      </c>
      <c r="BN246" s="15">
        <v>5.57845941320348E-2</v>
      </c>
      <c r="BO246" s="15">
        <v>3.8300743350610893E-2</v>
      </c>
      <c r="BP246" s="15">
        <v>3.8446929393933835E-2</v>
      </c>
      <c r="BQ246" s="15">
        <v>5.9643905675760472E-2</v>
      </c>
      <c r="BR246" s="15">
        <f>IF(IF(BN246&gt;BQ246,BN246,BQ246)=0,IF(BM246&gt;BP246,BM246,BP246),IF(BN246&gt;BQ246,BN246,BQ246))</f>
        <v>5.9643905675760472E-2</v>
      </c>
      <c r="CI246" s="11">
        <f>IF(ISNUMBER(L246),L246,M246)</f>
        <v>0.36541312239755835</v>
      </c>
      <c r="CJ246" s="17">
        <f>IF(AND(M246&lt;0,AA246&gt;0),1,0)</f>
        <v>0</v>
      </c>
      <c r="CK246" s="17">
        <f>IF(AND(CJ246=0,CI246&lt;0.1,CI246&gt;0),1,0)</f>
        <v>0</v>
      </c>
      <c r="CL246" s="17">
        <f>IF(AND(CK246=0,CI246&lt;0.2,CI246&gt;0.1),1,0)</f>
        <v>0</v>
      </c>
      <c r="CM246" s="17">
        <f>IF(AND(CL246=0,CI246&lt;0.3,CI246&gt;0.2),1,0)</f>
        <v>0</v>
      </c>
      <c r="CN246" s="17">
        <f>IF(AND(CM246=0,CI246&lt;0.4,CI246&gt;0.3),1,0)</f>
        <v>1</v>
      </c>
      <c r="CO246" s="17">
        <f>IF(AND(CN246=0,CI246&lt;0.5,CI246&gt;0.4),1,0)</f>
        <v>0</v>
      </c>
      <c r="CP246" s="17">
        <f>IF(AND(CJ246=0,CK246=0,CL246=0,CM246=0,CN246=0,CO246=0),1,0)</f>
        <v>0</v>
      </c>
      <c r="CR246" s="17" t="str">
        <f>_xll.BDP($H246,CR$1)</f>
        <v>#N/A Field Not Applicable</v>
      </c>
      <c r="CS246" s="17" t="str">
        <f>_xll.BDP($H246,CS$1)</f>
        <v>#N/A N/A</v>
      </c>
      <c r="CT246" s="196" t="str">
        <f>_xll.BDP($H246,CT$1)</f>
        <v>#N/A N/A</v>
      </c>
      <c r="CU246" s="13" t="str">
        <f>_xll.BDP($H246,CU$1)</f>
        <v>#N/A N/A</v>
      </c>
      <c r="CV246" s="13">
        <f>_xll.BDP($H246,CV$1)</f>
        <v>24.465325039224815</v>
      </c>
      <c r="CW246" s="13">
        <f>_xll.BDP($H246,CW$1)</f>
        <v>0</v>
      </c>
    </row>
    <row r="247" spans="1:101" s="17" customFormat="1" hidden="1" x14ac:dyDescent="0.3">
      <c r="A247" s="17" t="str">
        <f>B247&amp;C247</f>
        <v>7A</v>
      </c>
      <c r="B247" s="17">
        <v>7</v>
      </c>
      <c r="C247" s="17" t="s">
        <v>2999</v>
      </c>
      <c r="D247" s="17">
        <v>24</v>
      </c>
      <c r="E247" s="17">
        <v>4</v>
      </c>
      <c r="F247" s="19">
        <v>0.28000000000000003</v>
      </c>
      <c r="G247" s="17" t="s">
        <v>2431</v>
      </c>
      <c r="H247" s="17" t="s">
        <v>2432</v>
      </c>
      <c r="I247" s="17">
        <v>1293</v>
      </c>
      <c r="J247" s="17" t="str">
        <f>I247&amp;H247</f>
        <v>1293AZA SS Equity</v>
      </c>
      <c r="K247" s="10" t="s">
        <v>4815</v>
      </c>
      <c r="L247" s="11">
        <v>-3.4029497346699578</v>
      </c>
      <c r="M247" s="11">
        <v>-1.4356503785271852</v>
      </c>
      <c r="N247" s="11">
        <v>-4.0547750405757714</v>
      </c>
      <c r="O247" s="11">
        <v>-1.4587412587412587</v>
      </c>
      <c r="P247" s="12">
        <v>49.864007252946507</v>
      </c>
      <c r="Q247" s="12">
        <v>43.087035358114235</v>
      </c>
      <c r="R247" s="12">
        <v>44.047757041845372</v>
      </c>
      <c r="S247" s="13">
        <v>57.098385746088852</v>
      </c>
      <c r="T247" s="13">
        <v>62.829805740794434</v>
      </c>
      <c r="U247" s="11">
        <v>-3.5880730718688109E-2</v>
      </c>
      <c r="V247" s="14">
        <v>-5.3361740078283706</v>
      </c>
      <c r="W247" s="11">
        <v>1.7537236090136507E-2</v>
      </c>
      <c r="X247" s="15" t="e">
        <v>#N/A</v>
      </c>
      <c r="Y247" s="14">
        <v>28.265682274998408</v>
      </c>
      <c r="Z247" s="14">
        <v>37.54440034252098</v>
      </c>
      <c r="AA247" s="14">
        <v>-1453000000</v>
      </c>
      <c r="AB247" s="14">
        <v>-1430000000</v>
      </c>
      <c r="AC247" s="14" t="e">
        <v>#N/A</v>
      </c>
      <c r="AD247" s="16">
        <v>2356000000</v>
      </c>
      <c r="AE247" s="11">
        <v>0</v>
      </c>
      <c r="AF247" s="16">
        <v>31815.177210899998</v>
      </c>
      <c r="AG247" s="16">
        <v>22122.177210899998</v>
      </c>
      <c r="AH247" s="195" t="s">
        <v>3021</v>
      </c>
      <c r="AI247" s="195">
        <v>9.9024965133840634</v>
      </c>
      <c r="AJ247" s="195">
        <v>7.4328286058081661</v>
      </c>
      <c r="AK247" s="195">
        <v>16.669407643769915</v>
      </c>
      <c r="AL247" s="195">
        <v>6.7004370667025626</v>
      </c>
      <c r="AM247" s="17" t="s">
        <v>502</v>
      </c>
      <c r="AN247" s="17" t="s">
        <v>528</v>
      </c>
      <c r="AO247" s="17" t="s">
        <v>625</v>
      </c>
      <c r="AP247" s="17" t="s">
        <v>4617</v>
      </c>
      <c r="AQ247" s="11">
        <f>_xll.BDP($H247,$AQ$1, "CUST_TRR_START_DT=20030101","CUST_TRR_END_DT=20230630")*0.01</f>
        <v>0.28069070000000002</v>
      </c>
      <c r="AR247" s="11">
        <f>_xll.BDP($H247,$AQ$1, "CUST_TRR_START_DT=20130101","CUST_TRR_END_DT=20230630")*0.01</f>
        <v>0.26297540000000003</v>
      </c>
      <c r="AS247" s="11">
        <f>_xll.BDP($H247,$AQ$1, "CUST_TRR_START_DT=20180101","CUST_TRR_END_DT=20230630")*0.01</f>
        <v>0.27148270000000002</v>
      </c>
      <c r="AT247" s="17" t="s">
        <v>3697</v>
      </c>
      <c r="AU247" s="17" t="s">
        <v>3021</v>
      </c>
      <c r="AV247" s="17" t="s">
        <v>3021</v>
      </c>
      <c r="AW247" s="195">
        <v>3.6982248520710055</v>
      </c>
      <c r="AX247" s="195">
        <v>3.6982248520710055</v>
      </c>
      <c r="AY247" s="195">
        <v>0</v>
      </c>
      <c r="AZ247" s="195">
        <v>3.6982248520710055</v>
      </c>
      <c r="BA247" s="195">
        <v>70.506764885954382</v>
      </c>
      <c r="BB247" s="195">
        <v>0</v>
      </c>
      <c r="BC247" s="195">
        <v>70.506764885954382</v>
      </c>
      <c r="BD247" s="195">
        <v>1174.642703</v>
      </c>
      <c r="BE247" s="195">
        <v>22122.177210899998</v>
      </c>
      <c r="BF247" s="17">
        <v>1988.7860000000001</v>
      </c>
      <c r="BG247" s="17">
        <v>1994</v>
      </c>
      <c r="BH247" s="17">
        <v>2015.357</v>
      </c>
      <c r="BI247" s="17" t="s">
        <v>3021</v>
      </c>
      <c r="BJ247" s="17" t="s">
        <v>3021</v>
      </c>
      <c r="BK247" s="17" t="s">
        <v>3021</v>
      </c>
      <c r="BL247" s="15">
        <v>8.9900102555009326E-2</v>
      </c>
      <c r="BM247" s="15">
        <v>9.0135793642296652E-2</v>
      </c>
      <c r="BN247" s="15">
        <v>9.1101204948624906E-2</v>
      </c>
      <c r="BO247" s="15">
        <v>0</v>
      </c>
      <c r="BP247" s="15">
        <v>0</v>
      </c>
      <c r="BQ247" s="15">
        <v>0</v>
      </c>
      <c r="BR247" s="15">
        <f>IF(IF(BN247&gt;BQ247,BN247,BQ247)=0,IF(BM247&gt;BP247,BM247,BP247),IF(BN247&gt;BQ247,BN247,BQ247))</f>
        <v>9.1101204948624906E-2</v>
      </c>
      <c r="CI247" s="11">
        <f>IF(ISNUMBER(L247),L247,M247)</f>
        <v>-3.4029497346699578</v>
      </c>
      <c r="CJ247" s="17">
        <f>IF(AND(M247&lt;0,AA247&gt;0),1,0)</f>
        <v>0</v>
      </c>
      <c r="CK247" s="17">
        <f>IF(AND(CJ247=0,CI247&lt;0.1,CI247&gt;0),1,0)</f>
        <v>0</v>
      </c>
      <c r="CL247" s="17">
        <f>IF(AND(CK247=0,CI247&lt;0.2,CI247&gt;0.1),1,0)</f>
        <v>0</v>
      </c>
      <c r="CM247" s="17">
        <f>IF(AND(CL247=0,CI247&lt;0.3,CI247&gt;0.2),1,0)</f>
        <v>0</v>
      </c>
      <c r="CN247" s="17">
        <f>IF(AND(CM247=0,CI247&lt;0.4,CI247&gt;0.3),1,0)</f>
        <v>0</v>
      </c>
      <c r="CO247" s="17">
        <f>IF(AND(CN247=0,CI247&lt;0.5,CI247&gt;0.4),1,0)</f>
        <v>0</v>
      </c>
      <c r="CP247" s="17">
        <f>IF(AND(CJ247=0,CK247=0,CL247=0,CM247=0,CN247=0,CO247=0),1,0)</f>
        <v>1</v>
      </c>
      <c r="CR247" s="17" t="str">
        <f>_xll.BDP($H247,CR$1)</f>
        <v>Rikard Josefson</v>
      </c>
      <c r="CS247" s="17" t="str">
        <f>_xll.BDP($H247,CS$1)</f>
        <v>No</v>
      </c>
      <c r="CT247" s="196">
        <f>_xll.BDP($H247,CT$1)</f>
        <v>1.9113499671220779E-2</v>
      </c>
      <c r="CU247" s="13">
        <f>_xll.BDP($H247,CU$1)</f>
        <v>6.3333301544189453</v>
      </c>
      <c r="CV247" s="13">
        <f>_xll.BDP($H247,CV$1)</f>
        <v>13.1469842058653</v>
      </c>
      <c r="CW247" s="13">
        <f>_xll.BDP($H247,CW$1)</f>
        <v>-0.19647186407021874</v>
      </c>
    </row>
    <row r="248" spans="1:101" s="17" customFormat="1" hidden="1" x14ac:dyDescent="0.3">
      <c r="A248" s="17" t="str">
        <f>B248&amp;C248</f>
        <v>7A</v>
      </c>
      <c r="B248" s="17">
        <v>7</v>
      </c>
      <c r="C248" s="17" t="s">
        <v>2999</v>
      </c>
      <c r="D248" s="17">
        <v>4</v>
      </c>
      <c r="E248" s="17">
        <v>1</v>
      </c>
      <c r="F248" s="19">
        <v>0.4</v>
      </c>
      <c r="G248" s="17" t="s">
        <v>2411</v>
      </c>
      <c r="H248" s="17" t="s">
        <v>2412</v>
      </c>
      <c r="I248" s="17">
        <v>1298</v>
      </c>
      <c r="J248" s="17" t="str">
        <f>I248&amp;H248</f>
        <v>1298EVO SS Equity</v>
      </c>
      <c r="K248" s="10" t="s">
        <v>4816</v>
      </c>
      <c r="L248" s="11">
        <v>0.90868440995182931</v>
      </c>
      <c r="M248" s="11">
        <v>0.8698961752088854</v>
      </c>
      <c r="N248" s="11">
        <v>0.59022255342301766</v>
      </c>
      <c r="O248" s="11">
        <v>0.27032042691040681</v>
      </c>
      <c r="P248" s="12">
        <v>28.731419558385777</v>
      </c>
      <c r="Q248" s="12">
        <v>26.74695745136184</v>
      </c>
      <c r="R248" s="12">
        <v>29.728364722869838</v>
      </c>
      <c r="S248" s="13">
        <v>58.903660015140133</v>
      </c>
      <c r="T248" s="13">
        <v>69.225948129277967</v>
      </c>
      <c r="U248" s="11">
        <v>-0.22513994221520717</v>
      </c>
      <c r="V248" s="14">
        <v>-0.40091201367586637</v>
      </c>
      <c r="W248" s="11">
        <v>0.77967450289813245</v>
      </c>
      <c r="X248" s="15" t="e">
        <v>#N/A</v>
      </c>
      <c r="Y248" s="14">
        <v>52.39654834153388</v>
      </c>
      <c r="Z248" s="14">
        <v>62.267111159960443</v>
      </c>
      <c r="AA248" s="14">
        <v>1043874000</v>
      </c>
      <c r="AB248" s="14">
        <v>3359206000</v>
      </c>
      <c r="AC248" s="14" t="e">
        <v>#N/A</v>
      </c>
      <c r="AD248" s="16">
        <v>1008744000</v>
      </c>
      <c r="AE248" s="11">
        <v>0</v>
      </c>
      <c r="AF248" s="16">
        <v>259631.2724634</v>
      </c>
      <c r="AG248" s="16">
        <v>21246.335189973441</v>
      </c>
      <c r="AH248" s="195">
        <v>18.436677692955488</v>
      </c>
      <c r="AI248" s="195">
        <v>20.441118644335766</v>
      </c>
      <c r="AJ248" s="195">
        <v>4.4446853044828947</v>
      </c>
      <c r="AK248" s="195">
        <v>22.325015049619161</v>
      </c>
      <c r="AL248" s="195">
        <v>6.2955880142503533</v>
      </c>
      <c r="AM248" s="17" t="s">
        <v>533</v>
      </c>
      <c r="AN248" s="17" t="s">
        <v>816</v>
      </c>
      <c r="AO248" s="17" t="s">
        <v>1880</v>
      </c>
      <c r="AP248" s="17" t="s">
        <v>4617</v>
      </c>
      <c r="AQ248" s="11" t="e">
        <f>_xll.BDP($H248,$AQ$1, "CUST_TRR_START_DT=20030101","CUST_TRR_END_DT=20230630")*0.01</f>
        <v>#VALUE!</v>
      </c>
      <c r="AR248" s="11" t="e">
        <f>_xll.BDP($H248,$AQ$1, "CUST_TRR_START_DT=20130101","CUST_TRR_END_DT=20230630")*0.01</f>
        <v>#VALUE!</v>
      </c>
      <c r="AS248" s="11">
        <f>_xll.BDP($H248,$AQ$1, "CUST_TRR_START_DT=20180101","CUST_TRR_END_DT=20230630")*0.01</f>
        <v>0.58707290000000001</v>
      </c>
      <c r="AT248" s="17" t="s">
        <v>3224</v>
      </c>
      <c r="AU248" s="17" t="s">
        <v>3224</v>
      </c>
      <c r="AV248" s="17" t="s">
        <v>3224</v>
      </c>
      <c r="AW248" s="195">
        <v>1.8851393145434663</v>
      </c>
      <c r="AX248" s="195">
        <v>1.8851393145434663</v>
      </c>
      <c r="AY248" s="195">
        <v>0</v>
      </c>
      <c r="AZ248" s="195">
        <v>1.8851393145434663</v>
      </c>
      <c r="BA248" s="195">
        <v>50.668016187611229</v>
      </c>
      <c r="BB248" s="195">
        <v>0</v>
      </c>
      <c r="BC248" s="195">
        <v>50.668016187611229</v>
      </c>
      <c r="BD248" s="195">
        <v>427.31428799999998</v>
      </c>
      <c r="BE248" s="195">
        <v>21246.335189973441</v>
      </c>
      <c r="BF248" s="17">
        <v>1074.5630000000001</v>
      </c>
      <c r="BG248" s="17">
        <v>1203.8130000000001</v>
      </c>
      <c r="BH248" s="17">
        <v>1417.3330000000001</v>
      </c>
      <c r="BI248" s="17">
        <v>984.62900000000002</v>
      </c>
      <c r="BJ248" s="17">
        <v>1074.249</v>
      </c>
      <c r="BK248" s="17">
        <v>1309.644</v>
      </c>
      <c r="BL248" s="15">
        <v>5.0576393076350756E-2</v>
      </c>
      <c r="BM248" s="15">
        <v>5.6659795171079809E-2</v>
      </c>
      <c r="BN248" s="15">
        <v>6.6709528364631426E-2</v>
      </c>
      <c r="BO248" s="15">
        <v>4.634347482499785E-2</v>
      </c>
      <c r="BP248" s="15">
        <v>5.0561614056948471E-2</v>
      </c>
      <c r="BQ248" s="15">
        <v>6.1640936579878798E-2</v>
      </c>
      <c r="BR248" s="15">
        <f>IF(IF(BN248&gt;BQ248,BN248,BQ248)=0,IF(BM248&gt;BP248,BM248,BP248),IF(BN248&gt;BQ248,BN248,BQ248))</f>
        <v>6.6709528364631426E-2</v>
      </c>
      <c r="CI248" s="11">
        <f>IF(ISNUMBER(L248),L248,M248)</f>
        <v>0.90868440995182931</v>
      </c>
      <c r="CJ248" s="17">
        <f>IF(AND(M248&lt;0,AA248&gt;0),1,0)</f>
        <v>0</v>
      </c>
      <c r="CK248" s="17">
        <f>IF(AND(CJ248=0,CI248&lt;0.1,CI248&gt;0),1,0)</f>
        <v>0</v>
      </c>
      <c r="CL248" s="17">
        <f>IF(AND(CK248=0,CI248&lt;0.2,CI248&gt;0.1),1,0)</f>
        <v>0</v>
      </c>
      <c r="CM248" s="17">
        <f>IF(AND(CL248=0,CI248&lt;0.3,CI248&gt;0.2),1,0)</f>
        <v>0</v>
      </c>
      <c r="CN248" s="17">
        <f>IF(AND(CM248=0,CI248&lt;0.4,CI248&gt;0.3),1,0)</f>
        <v>0</v>
      </c>
      <c r="CO248" s="17">
        <f>IF(AND(CN248=0,CI248&lt;0.5,CI248&gt;0.4),1,0)</f>
        <v>0</v>
      </c>
      <c r="CP248" s="17">
        <f>IF(AND(CJ248=0,CK248=0,CL248=0,CM248=0,CN248=0,CO248=0),1,0)</f>
        <v>1</v>
      </c>
      <c r="CR248" s="17" t="str">
        <f>_xll.BDP($H248,CR$1)</f>
        <v>Martin Carlesund</v>
      </c>
      <c r="CS248" s="17" t="str">
        <f>_xll.BDP($H248,CS$1)</f>
        <v>No</v>
      </c>
      <c r="CT248" s="196">
        <f>_xll.BDP($H248,CT$1)</f>
        <v>0.2712939977645874</v>
      </c>
      <c r="CU248" s="13">
        <f>_xll.BDP($H248,CU$1)</f>
        <v>6.9166698455810547</v>
      </c>
      <c r="CV248" s="13">
        <f>_xll.BDP($H248,CV$1)</f>
        <v>12.098258480330678</v>
      </c>
      <c r="CW248" s="13">
        <f>_xll.BDP($H248,CW$1)</f>
        <v>-0.53988375512315712</v>
      </c>
    </row>
    <row r="249" spans="1:101" s="17" customFormat="1" hidden="1" x14ac:dyDescent="0.3">
      <c r="A249" s="17" t="str">
        <f>B249&amp;C249</f>
        <v>7A</v>
      </c>
      <c r="B249" s="17">
        <v>7</v>
      </c>
      <c r="C249" s="17" t="s">
        <v>2999</v>
      </c>
      <c r="D249" s="17">
        <v>4</v>
      </c>
      <c r="E249" s="17">
        <v>2</v>
      </c>
      <c r="F249" s="19">
        <v>0.2</v>
      </c>
      <c r="G249" s="17" t="s">
        <v>2585</v>
      </c>
      <c r="H249" s="17" t="s">
        <v>2102</v>
      </c>
      <c r="I249" s="17">
        <v>1299</v>
      </c>
      <c r="J249" s="17" t="str">
        <f>I249&amp;H249</f>
        <v>1299ERF FP Equity</v>
      </c>
      <c r="K249" s="10" t="s">
        <v>4817</v>
      </c>
      <c r="L249" s="11">
        <v>0.31718110621310114</v>
      </c>
      <c r="M249" s="11">
        <v>0.30111500679111786</v>
      </c>
      <c r="N249" s="11">
        <v>0.12759381531497202</v>
      </c>
      <c r="O249" s="11">
        <v>0.12396780192200159</v>
      </c>
      <c r="P249" s="12">
        <v>8.1388283232655407</v>
      </c>
      <c r="Q249" s="12">
        <v>6.2019590217514535</v>
      </c>
      <c r="R249" s="12">
        <v>11.292236587346199</v>
      </c>
      <c r="S249" s="13">
        <v>21.931588458317066</v>
      </c>
      <c r="T249" s="13">
        <v>21.717495269736741</v>
      </c>
      <c r="U249" s="11">
        <v>0.44636266427511989</v>
      </c>
      <c r="V249" s="14">
        <v>2.1405177404681166</v>
      </c>
      <c r="W249" s="11">
        <v>0.49116583800967251</v>
      </c>
      <c r="X249" s="15" t="e">
        <v>#N/A</v>
      </c>
      <c r="Y249" s="14">
        <v>15.32343933842785</v>
      </c>
      <c r="Z249" s="14">
        <v>12.009045946306696</v>
      </c>
      <c r="AA249" s="14">
        <v>3165900000</v>
      </c>
      <c r="AB249" s="14">
        <v>7689900000</v>
      </c>
      <c r="AC249" s="14">
        <v>23100000</v>
      </c>
      <c r="AD249" s="16">
        <v>954800000</v>
      </c>
      <c r="AE249" s="11">
        <v>2.4193548387096774E-2</v>
      </c>
      <c r="AF249" s="16">
        <v>10648.70167794</v>
      </c>
      <c r="AG249" s="16">
        <v>14304.30167794</v>
      </c>
      <c r="AH249" s="195">
        <v>11.461780190657052</v>
      </c>
      <c r="AI249" s="195">
        <v>19.812052185512467</v>
      </c>
      <c r="AJ249" s="195">
        <v>3.7562092420960544</v>
      </c>
      <c r="AK249" s="195">
        <v>23.486657895069282</v>
      </c>
      <c r="AL249" s="195">
        <v>2.6619371629208635</v>
      </c>
      <c r="AM249" s="17" t="s">
        <v>493</v>
      </c>
      <c r="AN249" s="17" t="s">
        <v>494</v>
      </c>
      <c r="AO249" s="17" t="s">
        <v>495</v>
      </c>
      <c r="AP249" s="17" t="s">
        <v>2101</v>
      </c>
      <c r="AQ249" s="11">
        <f>_xll.BDP($H249,$AQ$1, "CUST_TRR_START_DT=20030101","CUST_TRR_END_DT=20230630")*0.01</f>
        <v>0.2166197</v>
      </c>
      <c r="AR249" s="11">
        <f>_xll.BDP($H249,$AQ$1, "CUST_TRR_START_DT=20130101","CUST_TRR_END_DT=20230630")*0.01</f>
        <v>0.1663878</v>
      </c>
      <c r="AS249" s="11">
        <f>_xll.BDP($H249,$AQ$1, "CUST_TRR_START_DT=20180101","CUST_TRR_END_DT=20230630")*0.01</f>
        <v>3.1228039999999999E-2</v>
      </c>
      <c r="AT249" s="17" t="s">
        <v>3697</v>
      </c>
      <c r="AU249" s="17" t="s">
        <v>3021</v>
      </c>
      <c r="AV249" s="17" t="s">
        <v>3021</v>
      </c>
      <c r="AW249" s="195">
        <v>1.8109380659181458</v>
      </c>
      <c r="AX249" s="195">
        <v>1.8109380659181458</v>
      </c>
      <c r="AY249" s="195">
        <v>-0.13717833851702865</v>
      </c>
      <c r="AZ249" s="195">
        <v>1.6737597274011171</v>
      </c>
      <c r="BA249" s="195">
        <v>30.179530701503577</v>
      </c>
      <c r="BB249" s="195">
        <v>-2.2860957847042371</v>
      </c>
      <c r="BC249" s="195">
        <v>27.89343491679934</v>
      </c>
      <c r="BD249" s="195">
        <v>178.13958300000002</v>
      </c>
      <c r="BE249" s="195">
        <v>10648.70167794</v>
      </c>
      <c r="BF249" s="17">
        <v>521.16700000000003</v>
      </c>
      <c r="BG249" s="17">
        <v>628.45500000000004</v>
      </c>
      <c r="BH249" s="17">
        <v>716.54499999999996</v>
      </c>
      <c r="BI249" s="17">
        <v>328.63499999999999</v>
      </c>
      <c r="BJ249" s="17">
        <v>383.22500000000002</v>
      </c>
      <c r="BK249" s="17">
        <v>469.59000000000003</v>
      </c>
      <c r="BL249" s="15">
        <v>4.8941834954364147E-2</v>
      </c>
      <c r="BM249" s="15">
        <v>5.9017053816233414E-2</v>
      </c>
      <c r="BN249" s="15">
        <v>6.7289423788104111E-2</v>
      </c>
      <c r="BO249" s="15">
        <v>3.0861508749071717E-2</v>
      </c>
      <c r="BP249" s="15">
        <v>3.5987955301057431E-2</v>
      </c>
      <c r="BQ249" s="15">
        <v>4.4098333693844506E-2</v>
      </c>
      <c r="BR249" s="15">
        <f>IF(IF(BN249&gt;BQ249,BN249,BQ249)=0,IF(BM249&gt;BP249,BM249,BP249),IF(BN249&gt;BQ249,BN249,BQ249))</f>
        <v>6.7289423788104111E-2</v>
      </c>
      <c r="CI249" s="11">
        <f>IF(ISNUMBER(L249),L249,M249)</f>
        <v>0.31718110621310114</v>
      </c>
      <c r="CJ249" s="17">
        <f>IF(AND(M249&lt;0,AA249&gt;0),1,0)</f>
        <v>0</v>
      </c>
      <c r="CK249" s="17">
        <f>IF(AND(CJ249=0,CI249&lt;0.1,CI249&gt;0),1,0)</f>
        <v>0</v>
      </c>
      <c r="CL249" s="17">
        <f>IF(AND(CK249=0,CI249&lt;0.2,CI249&gt;0.1),1,0)</f>
        <v>0</v>
      </c>
      <c r="CM249" s="17">
        <f>IF(AND(CL249=0,CI249&lt;0.3,CI249&gt;0.2),1,0)</f>
        <v>0</v>
      </c>
      <c r="CN249" s="17">
        <f>IF(AND(CM249=0,CI249&lt;0.4,CI249&gt;0.3),1,0)</f>
        <v>1</v>
      </c>
      <c r="CO249" s="17">
        <f>IF(AND(CN249=0,CI249&lt;0.5,CI249&gt;0.4),1,0)</f>
        <v>0</v>
      </c>
      <c r="CP249" s="17">
        <f>IF(AND(CJ249=0,CK249=0,CL249=0,CM249=0,CN249=0,CO249=0),1,0)</f>
        <v>0</v>
      </c>
      <c r="CR249" s="17" t="str">
        <f>_xll.BDP($H249,CR$1)</f>
        <v>Gilles G Martin</v>
      </c>
      <c r="CS249" s="17" t="str">
        <f>_xll.BDP($H249,CS$1)</f>
        <v>Yes</v>
      </c>
      <c r="CT249" s="196">
        <f>_xll.BDP($H249,CT$1)</f>
        <v>5.1818601605191361E-6</v>
      </c>
      <c r="CU249" s="13">
        <f>_xll.BDP($H249,CU$1)</f>
        <v>35.75</v>
      </c>
      <c r="CV249" s="13">
        <f>_xll.BDP($H249,CV$1)</f>
        <v>7.8961059419259488E-2</v>
      </c>
      <c r="CW249" s="13">
        <f>_xll.BDP($H249,CW$1)</f>
        <v>0</v>
      </c>
    </row>
    <row r="250" spans="1:101" s="17" customFormat="1" hidden="1" x14ac:dyDescent="0.3">
      <c r="A250" s="17" t="str">
        <f>B250&amp;C250</f>
        <v>7A</v>
      </c>
      <c r="B250" s="17">
        <v>7</v>
      </c>
      <c r="C250" s="17" t="s">
        <v>2999</v>
      </c>
      <c r="D250" s="17">
        <v>5</v>
      </c>
      <c r="E250" s="17">
        <v>1</v>
      </c>
      <c r="F250" s="19">
        <v>0.15</v>
      </c>
      <c r="G250" s="17" t="s">
        <v>2811</v>
      </c>
      <c r="H250" s="17" t="s">
        <v>149</v>
      </c>
      <c r="I250" s="17">
        <v>1301</v>
      </c>
      <c r="J250" s="17" t="str">
        <f>I250&amp;H250</f>
        <v>1301GGG US Equity</v>
      </c>
      <c r="K250" s="10" t="s">
        <v>795</v>
      </c>
      <c r="L250" s="11">
        <v>0.57764581505136703</v>
      </c>
      <c r="M250" s="11">
        <v>0.44781686346785565</v>
      </c>
      <c r="N250" s="11">
        <v>0.4085081239487825</v>
      </c>
      <c r="O250" s="11">
        <v>0.34771426593857352</v>
      </c>
      <c r="P250" s="12">
        <v>29.118870064920234</v>
      </c>
      <c r="Q250" s="12">
        <v>23.934735455663709</v>
      </c>
      <c r="R250" s="12">
        <v>26.118364376529108</v>
      </c>
      <c r="S250" s="13">
        <v>29.862553536910394</v>
      </c>
      <c r="T250" s="13">
        <v>30.370777799704314</v>
      </c>
      <c r="U250" s="11">
        <v>-0.15714441668860735</v>
      </c>
      <c r="V250" s="14">
        <v>-0.53977130689755581</v>
      </c>
      <c r="W250" s="11">
        <v>0.78158121670405967</v>
      </c>
      <c r="X250" s="15">
        <v>3.9259481141904563E-2</v>
      </c>
      <c r="Y250" s="14">
        <v>7.0238480166575954</v>
      </c>
      <c r="Z250" s="14">
        <v>12.337390964873229</v>
      </c>
      <c r="AA250" s="14">
        <v>1278871000</v>
      </c>
      <c r="AB250" s="14">
        <v>1647042000</v>
      </c>
      <c r="AC250" s="14">
        <v>28726000</v>
      </c>
      <c r="AD250" s="16">
        <v>524732000</v>
      </c>
      <c r="AE250" s="11">
        <v>5.474413605421434E-2</v>
      </c>
      <c r="AF250" s="16">
        <v>12716.706544499999</v>
      </c>
      <c r="AG250" s="16">
        <v>12349.641544499998</v>
      </c>
      <c r="AH250" s="195">
        <v>18.160222729465115</v>
      </c>
      <c r="AI250" s="195">
        <v>20.266011917909598</v>
      </c>
      <c r="AJ250" s="195">
        <v>2.5248308370480594</v>
      </c>
      <c r="AK250" s="195">
        <v>25.595238095238095</v>
      </c>
      <c r="AL250" s="195">
        <v>6.0089138978891059</v>
      </c>
      <c r="AM250" s="17" t="s">
        <v>498</v>
      </c>
      <c r="AN250" s="17" t="s">
        <v>499</v>
      </c>
      <c r="AO250" s="17" t="s">
        <v>790</v>
      </c>
      <c r="AP250" s="17" t="s">
        <v>574</v>
      </c>
      <c r="AQ250" s="11">
        <f>_xll.BDP($H250,$AQ$1, "CUST_TRR_START_DT=20030101","CUST_TRR_END_DT=20230630")*0.01</f>
        <v>0.15727920000000001</v>
      </c>
      <c r="AR250" s="11">
        <f>_xll.BDP($H250,$AQ$1, "CUST_TRR_START_DT=20130101","CUST_TRR_END_DT=20230630")*0.01</f>
        <v>0.18286860000000002</v>
      </c>
      <c r="AS250" s="11">
        <f>_xll.BDP($H250,$AQ$1, "CUST_TRR_START_DT=20180101","CUST_TRR_END_DT=20230630")*0.01</f>
        <v>0.13895390000000002</v>
      </c>
      <c r="AT250" s="17" t="s">
        <v>3697</v>
      </c>
      <c r="AU250" s="17" t="s">
        <v>3021</v>
      </c>
      <c r="AV250" s="17" t="s">
        <v>3021</v>
      </c>
      <c r="AW250" s="195">
        <v>1.2491694320475937</v>
      </c>
      <c r="AX250" s="195">
        <v>1.2491694320475937</v>
      </c>
      <c r="AY250" s="195">
        <v>1.5498236502212814</v>
      </c>
      <c r="AZ250" s="195">
        <v>2.7989930822688751</v>
      </c>
      <c r="BA250" s="195">
        <v>31.725836598682282</v>
      </c>
      <c r="BB250" s="195">
        <v>39.361715570558673</v>
      </c>
      <c r="BC250" s="195">
        <v>71.087552169240951</v>
      </c>
      <c r="BD250" s="195">
        <v>327.46125469000003</v>
      </c>
      <c r="BE250" s="195">
        <v>12349.641544499998</v>
      </c>
      <c r="BF250" s="17">
        <v>515.45500000000004</v>
      </c>
      <c r="BG250" s="17">
        <v>541.18200000000002</v>
      </c>
      <c r="BH250" s="17">
        <v>580.14300000000003</v>
      </c>
      <c r="BI250" s="17">
        <v>430.00600000000003</v>
      </c>
      <c r="BJ250" s="17">
        <v>492.86900000000003</v>
      </c>
      <c r="BK250" s="17">
        <v>453.34000000000003</v>
      </c>
      <c r="BL250" s="15">
        <v>4.1738458411334348E-2</v>
      </c>
      <c r="BM250" s="15">
        <v>4.3821676770935861E-2</v>
      </c>
      <c r="BN250" s="15">
        <v>4.6976505181105507E-2</v>
      </c>
      <c r="BO250" s="15">
        <v>3.4819310216457761E-2</v>
      </c>
      <c r="BP250" s="15">
        <v>3.9909579417671662E-2</v>
      </c>
      <c r="BQ250" s="15">
        <v>3.6708757769726381E-2</v>
      </c>
      <c r="BR250" s="15">
        <f>IF(IF(BN250&gt;BQ250,BN250,BQ250)=0,IF(BM250&gt;BP250,BM250,BP250),IF(BN250&gt;BQ250,BN250,BQ250))</f>
        <v>4.6976505181105507E-2</v>
      </c>
      <c r="CI250" s="11">
        <f>IF(ISNUMBER(L250),L250,M250)</f>
        <v>0.57764581505136703</v>
      </c>
      <c r="CJ250" s="17">
        <f>IF(AND(M250&lt;0,AA250&gt;0),1,0)</f>
        <v>0</v>
      </c>
      <c r="CK250" s="17">
        <f>IF(AND(CJ250=0,CI250&lt;0.1,CI250&gt;0),1,0)</f>
        <v>0</v>
      </c>
      <c r="CL250" s="17">
        <f>IF(AND(CK250=0,CI250&lt;0.2,CI250&gt;0.1),1,0)</f>
        <v>0</v>
      </c>
      <c r="CM250" s="17">
        <f>IF(AND(CL250=0,CI250&lt;0.3,CI250&gt;0.2),1,0)</f>
        <v>0</v>
      </c>
      <c r="CN250" s="17">
        <f>IF(AND(CM250=0,CI250&lt;0.4,CI250&gt;0.3),1,0)</f>
        <v>0</v>
      </c>
      <c r="CO250" s="17">
        <f>IF(AND(CN250=0,CI250&lt;0.5,CI250&gt;0.4),1,0)</f>
        <v>0</v>
      </c>
      <c r="CP250" s="17">
        <f>IF(AND(CJ250=0,CK250=0,CL250=0,CM250=0,CN250=0,CO250=0),1,0)</f>
        <v>1</v>
      </c>
      <c r="CR250" s="17" t="str">
        <f>_xll.BDP($H250,CR$1)</f>
        <v>Mark W Sheahan</v>
      </c>
      <c r="CS250" s="17" t="str">
        <f>_xll.BDP($H250,CS$1)</f>
        <v>No</v>
      </c>
      <c r="CT250" s="196">
        <f>_xll.BDP($H250,CT$1)</f>
        <v>0</v>
      </c>
      <c r="CU250" s="13">
        <f>_xll.BDP($H250,CU$1)</f>
        <v>2.3333299160003662</v>
      </c>
      <c r="CV250" s="13">
        <f>_xll.BDP($H250,CV$1)</f>
        <v>1.1725887995819937</v>
      </c>
      <c r="CW250" s="13">
        <f>_xll.BDP($H250,CW$1)</f>
        <v>0.14423344346282291</v>
      </c>
    </row>
    <row r="251" spans="1:101" s="17" customFormat="1" hidden="1" x14ac:dyDescent="0.3">
      <c r="A251" s="17" t="str">
        <f>B251&amp;C251</f>
        <v>7A</v>
      </c>
      <c r="B251" s="17">
        <v>7</v>
      </c>
      <c r="C251" s="17" t="s">
        <v>2999</v>
      </c>
      <c r="D251" s="17">
        <v>5</v>
      </c>
      <c r="E251" s="17">
        <v>4</v>
      </c>
      <c r="F251" s="19">
        <v>0.11</v>
      </c>
      <c r="H251" s="17" t="s">
        <v>2688</v>
      </c>
      <c r="I251" s="17">
        <v>1303</v>
      </c>
      <c r="J251" s="17" t="str">
        <f>I251&amp;H251</f>
        <v>1303BA US Equity</v>
      </c>
      <c r="K251" s="10" t="s">
        <v>2689</v>
      </c>
      <c r="L251" s="11">
        <v>-0.66421464646340367</v>
      </c>
      <c r="M251" s="11">
        <v>-0.26258807355215674</v>
      </c>
      <c r="N251" s="11">
        <v>0.32916469512818319</v>
      </c>
      <c r="O251" s="11">
        <v>-0.17966606568942542</v>
      </c>
      <c r="P251" s="12">
        <v>-8.591825131088509</v>
      </c>
      <c r="Q251" s="12">
        <v>-10.725048960768211</v>
      </c>
      <c r="R251" s="12" t="e">
        <v>#N/A</v>
      </c>
      <c r="S251" s="13">
        <v>0.82146670040345204</v>
      </c>
      <c r="T251" s="13">
        <v>-3.3914845063656016</v>
      </c>
      <c r="U251" s="11">
        <v>0.3038835794275252</v>
      </c>
      <c r="V251" s="14">
        <v>-25.808310991957104</v>
      </c>
      <c r="W251" s="11">
        <v>-0.11495540682921038</v>
      </c>
      <c r="X251" s="15">
        <v>4.8270452284380504E-2</v>
      </c>
      <c r="Y251" s="14">
        <v>-4.0182656858769574</v>
      </c>
      <c r="Z251" s="14" t="e">
        <v>#N/A</v>
      </c>
      <c r="AA251" s="14">
        <v>17457000000</v>
      </c>
      <c r="AB251" s="14">
        <v>25514000000</v>
      </c>
      <c r="AC251" s="14">
        <v>976000000</v>
      </c>
      <c r="AD251" s="16">
        <v>9204000000</v>
      </c>
      <c r="AE251" s="11">
        <v>0.10604085180356367</v>
      </c>
      <c r="AF251" s="16">
        <v>125532.69162294004</v>
      </c>
      <c r="AG251" s="16">
        <v>164062.69162294004</v>
      </c>
      <c r="AH251" s="195" t="s">
        <v>3021</v>
      </c>
      <c r="AI251" s="195" t="s">
        <v>3021</v>
      </c>
      <c r="AJ251" s="195">
        <v>6.2736193447899673</v>
      </c>
      <c r="AK251" s="195" t="s">
        <v>3021</v>
      </c>
      <c r="AL251" s="195" t="s">
        <v>3021</v>
      </c>
      <c r="AM251" s="17" t="s">
        <v>498</v>
      </c>
      <c r="AN251" s="17" t="s">
        <v>828</v>
      </c>
      <c r="AO251" s="17" t="s">
        <v>828</v>
      </c>
      <c r="AP251" s="17" t="s">
        <v>574</v>
      </c>
      <c r="AQ251" s="11">
        <f>_xll.BDP($H251,$AQ$1, "CUST_TRR_START_DT=20030101","CUST_TRR_END_DT=20230630")*0.01</f>
        <v>0.11606080000000001</v>
      </c>
      <c r="AR251" s="11">
        <f>_xll.BDP($H251,$AQ$1, "CUST_TRR_START_DT=20130101","CUST_TRR_END_DT=20230630")*0.01</f>
        <v>0.12192349999999999</v>
      </c>
      <c r="AS251" s="11">
        <f>_xll.BDP($H251,$AQ$1, "CUST_TRR_START_DT=20180101","CUST_TRR_END_DT=20230630")*0.01</f>
        <v>-5.0658109999999999E-2</v>
      </c>
      <c r="AT251" s="17" t="s">
        <v>3226</v>
      </c>
      <c r="AU251" s="17" t="s">
        <v>3226</v>
      </c>
      <c r="AV251" s="17" t="s">
        <v>3226</v>
      </c>
      <c r="AW251" s="195" t="s">
        <v>3021</v>
      </c>
      <c r="AX251" s="195">
        <v>0</v>
      </c>
      <c r="AY251" s="195">
        <v>0</v>
      </c>
      <c r="AZ251" s="195">
        <v>0</v>
      </c>
      <c r="BA251" s="195" t="s">
        <v>3021</v>
      </c>
      <c r="BB251" s="195">
        <v>0</v>
      </c>
      <c r="BC251" s="195" t="s">
        <v>3021</v>
      </c>
      <c r="BD251" s="195">
        <v>-9.6940464196200011</v>
      </c>
      <c r="BE251" s="195">
        <v>125532.69162294004</v>
      </c>
      <c r="BF251" s="17">
        <v>-1398.588</v>
      </c>
      <c r="BG251" s="17">
        <v>3694.875</v>
      </c>
      <c r="BH251" s="17">
        <v>5963</v>
      </c>
      <c r="BI251" s="17">
        <v>3932.8720000000003</v>
      </c>
      <c r="BJ251" s="17">
        <v>7011.6419999999998</v>
      </c>
      <c r="BK251" s="17">
        <v>10069.35</v>
      </c>
      <c r="BL251" s="15">
        <v>-1.1141225300903369E-2</v>
      </c>
      <c r="BM251" s="15">
        <v>2.9433567879658153E-2</v>
      </c>
      <c r="BN251" s="15">
        <v>4.7501570490585357E-2</v>
      </c>
      <c r="BO251" s="15">
        <v>3.1329464453873794E-2</v>
      </c>
      <c r="BP251" s="15">
        <v>5.5855107616593805E-2</v>
      </c>
      <c r="BQ251" s="15">
        <v>8.0212969783561239E-2</v>
      </c>
      <c r="BR251" s="15">
        <f>IF(IF(BN251&gt;BQ251,BN251,BQ251)=0,IF(BM251&gt;BP251,BM251,BP251),IF(BN251&gt;BQ251,BN251,BQ251))</f>
        <v>8.0212969783561239E-2</v>
      </c>
      <c r="CI251" s="11">
        <f>IF(ISNUMBER(L251),L251,M251)</f>
        <v>-0.66421464646340367</v>
      </c>
      <c r="CJ251" s="17">
        <f>IF(AND(M251&lt;0,AA251&gt;0),1,0)</f>
        <v>1</v>
      </c>
      <c r="CK251" s="17">
        <f>IF(AND(CJ251=0,CI251&lt;0.1,CI251&gt;0),1,0)</f>
        <v>0</v>
      </c>
      <c r="CL251" s="17">
        <f>IF(AND(CK251=0,CI251&lt;0.2,CI251&gt;0.1),1,0)</f>
        <v>0</v>
      </c>
      <c r="CM251" s="17">
        <f>IF(AND(CL251=0,CI251&lt;0.3,CI251&gt;0.2),1,0)</f>
        <v>0</v>
      </c>
      <c r="CN251" s="17">
        <f>IF(AND(CM251=0,CI251&lt;0.4,CI251&gt;0.3),1,0)</f>
        <v>0</v>
      </c>
      <c r="CO251" s="17">
        <f>IF(AND(CN251=0,CI251&lt;0.5,CI251&gt;0.4),1,0)</f>
        <v>0</v>
      </c>
      <c r="CP251" s="17">
        <f>IF(AND(CJ251=0,CK251=0,CL251=0,CM251=0,CN251=0,CO251=0),1,0)</f>
        <v>0</v>
      </c>
      <c r="CR251" s="17" t="str">
        <f>_xll.BDP($H251,CR$1)</f>
        <v>David L Calhoun "Dave"</v>
      </c>
      <c r="CS251" s="17" t="str">
        <f>_xll.BDP($H251,CS$1)</f>
        <v>No</v>
      </c>
      <c r="CT251" s="196">
        <f>_xll.BDP($H251,CT$1)</f>
        <v>0</v>
      </c>
      <c r="CU251" s="13">
        <f>_xll.BDP($H251,CU$1)</f>
        <v>3.75</v>
      </c>
      <c r="CV251" s="13">
        <f>_xll.BDP($H251,CV$1)</f>
        <v>0.16107782214827626</v>
      </c>
      <c r="CW251" s="13">
        <f>_xll.BDP($H251,CW$1)</f>
        <v>-0.24836629321851678</v>
      </c>
    </row>
    <row r="252" spans="1:101" s="17" customFormat="1" hidden="1" x14ac:dyDescent="0.3">
      <c r="A252" s="17" t="str">
        <f>B252&amp;C252</f>
        <v>7A</v>
      </c>
      <c r="B252" s="17">
        <v>7</v>
      </c>
      <c r="C252" s="17" t="s">
        <v>2999</v>
      </c>
      <c r="D252" s="17">
        <v>3</v>
      </c>
      <c r="E252" s="17">
        <v>1</v>
      </c>
      <c r="F252" s="19">
        <v>0.17</v>
      </c>
      <c r="G252" s="17" t="s">
        <v>2202</v>
      </c>
      <c r="H252" s="17" t="s">
        <v>69</v>
      </c>
      <c r="I252" s="17">
        <v>1304</v>
      </c>
      <c r="J252" s="17" t="str">
        <f>I252&amp;H252</f>
        <v>1304MSI US Equity</v>
      </c>
      <c r="K252" s="10" t="s">
        <v>684</v>
      </c>
      <c r="L252" s="11">
        <v>1.0283898827776483</v>
      </c>
      <c r="M252" s="11">
        <v>0.94863013698630139</v>
      </c>
      <c r="N252" s="11">
        <v>0.44561651414950953</v>
      </c>
      <c r="O252" s="11">
        <v>0.36202389843166544</v>
      </c>
      <c r="P252" s="12">
        <v>29.487465595477204</v>
      </c>
      <c r="Q252" s="12">
        <v>22.771229182074126</v>
      </c>
      <c r="R252" s="12" t="e">
        <v>#N/A</v>
      </c>
      <c r="S252" s="13">
        <v>28.537969589735621</v>
      </c>
      <c r="T252" s="13">
        <v>27.480245829675155</v>
      </c>
      <c r="U252" s="11">
        <v>0.64865468348777489</v>
      </c>
      <c r="V252" s="14">
        <v>2.3138191955396255</v>
      </c>
      <c r="W252" s="11">
        <v>2.8648383937316356E-2</v>
      </c>
      <c r="X252" s="15">
        <v>3.8190184049079756E-2</v>
      </c>
      <c r="Y252" s="14">
        <v>7.2897307638603097</v>
      </c>
      <c r="Z252" s="14" t="e">
        <v>#N/A</v>
      </c>
      <c r="AA252" s="14">
        <v>2044000000</v>
      </c>
      <c r="AB252" s="14">
        <v>5356000000</v>
      </c>
      <c r="AC252" s="14">
        <v>199000000</v>
      </c>
      <c r="AD252" s="16">
        <v>1746000000</v>
      </c>
      <c r="AE252" s="11">
        <v>0.11397479954180985</v>
      </c>
      <c r="AF252" s="16">
        <v>47301.629978719997</v>
      </c>
      <c r="AG252" s="16">
        <v>53125.629978719997</v>
      </c>
      <c r="AH252" s="195">
        <v>19.234478630963068</v>
      </c>
      <c r="AI252" s="195">
        <v>23.791146430237347</v>
      </c>
      <c r="AJ252" s="195">
        <v>3.1562474935340772</v>
      </c>
      <c r="AK252" s="195">
        <v>28.868990319757451</v>
      </c>
      <c r="AL252" s="195">
        <v>140.42845570369008</v>
      </c>
      <c r="AM252" s="17" t="s">
        <v>543</v>
      </c>
      <c r="AN252" s="17" t="s">
        <v>584</v>
      </c>
      <c r="AO252" s="17" t="s">
        <v>585</v>
      </c>
      <c r="AP252" s="17" t="s">
        <v>574</v>
      </c>
      <c r="AQ252" s="11">
        <f>_xll.BDP($H252,$AQ$1, "CUST_TRR_START_DT=20030101","CUST_TRR_END_DT=20230630")*0.01</f>
        <v>0.13114439999999999</v>
      </c>
      <c r="AR252" s="11">
        <f>_xll.BDP($H252,$AQ$1, "CUST_TRR_START_DT=20130101","CUST_TRR_END_DT=20230630")*0.01</f>
        <v>0.19291989999999998</v>
      </c>
      <c r="AS252" s="11">
        <f>_xll.BDP($H252,$AQ$1, "CUST_TRR_START_DT=20180101","CUST_TRR_END_DT=20230630")*0.01</f>
        <v>0.25803480000000001</v>
      </c>
      <c r="AT252" s="17" t="s">
        <v>3697</v>
      </c>
      <c r="AU252" s="17" t="s">
        <v>3227</v>
      </c>
      <c r="AV252" s="17" t="s">
        <v>3227</v>
      </c>
      <c r="AW252" s="195">
        <v>1.2428939588738088</v>
      </c>
      <c r="AX252" s="195">
        <v>1.2428939588738088</v>
      </c>
      <c r="AY252" s="195">
        <v>1.5946564000645096</v>
      </c>
      <c r="AZ252" s="195">
        <v>2.8375503589383184</v>
      </c>
      <c r="BA252" s="195">
        <v>34.646184016996237</v>
      </c>
      <c r="BB252" s="195">
        <v>44.451707795391407</v>
      </c>
      <c r="BC252" s="195">
        <v>79.097891812387644</v>
      </c>
      <c r="BD252" s="195">
        <v>1210</v>
      </c>
      <c r="BE252" s="195">
        <v>47301.629978719997</v>
      </c>
      <c r="BF252" s="17">
        <v>1967.4290000000001</v>
      </c>
      <c r="BG252" s="17">
        <v>2039.125</v>
      </c>
      <c r="BH252" s="17">
        <v>2284.75</v>
      </c>
      <c r="BI252" s="17">
        <v>1538.6949999999999</v>
      </c>
      <c r="BJ252" s="17">
        <v>1916.1780000000001</v>
      </c>
      <c r="BK252" s="17">
        <v>2150.2339999999999</v>
      </c>
      <c r="BL252" s="15">
        <v>4.1593260124124787E-2</v>
      </c>
      <c r="BM252" s="15">
        <v>4.3108979561959263E-2</v>
      </c>
      <c r="BN252" s="15">
        <v>4.830171816548099E-2</v>
      </c>
      <c r="BO252" s="15">
        <v>3.2529428704512427E-2</v>
      </c>
      <c r="BP252" s="15">
        <v>4.0509766806388028E-2</v>
      </c>
      <c r="BQ252" s="15">
        <v>4.5457926100376342E-2</v>
      </c>
      <c r="BR252" s="15">
        <f>IF(IF(BN252&gt;BQ252,BN252,BQ252)=0,IF(BM252&gt;BP252,BM252,BP252),IF(BN252&gt;BQ252,BN252,BQ252))</f>
        <v>4.830171816548099E-2</v>
      </c>
      <c r="CI252" s="11">
        <f>IF(ISNUMBER(L252),L252,M252)</f>
        <v>1.0283898827776483</v>
      </c>
      <c r="CJ252" s="17">
        <f>IF(AND(M252&lt;0,AA252&gt;0),1,0)</f>
        <v>0</v>
      </c>
      <c r="CK252" s="17">
        <f>IF(AND(CJ252=0,CI252&lt;0.1,CI252&gt;0),1,0)</f>
        <v>0</v>
      </c>
      <c r="CL252" s="17">
        <f>IF(AND(CK252=0,CI252&lt;0.2,CI252&gt;0.1),1,0)</f>
        <v>0</v>
      </c>
      <c r="CM252" s="17">
        <f>IF(AND(CL252=0,CI252&lt;0.3,CI252&gt;0.2),1,0)</f>
        <v>0</v>
      </c>
      <c r="CN252" s="17">
        <f>IF(AND(CM252=0,CI252&lt;0.4,CI252&gt;0.3),1,0)</f>
        <v>0</v>
      </c>
      <c r="CO252" s="17">
        <f>IF(AND(CN252=0,CI252&lt;0.5,CI252&gt;0.4),1,0)</f>
        <v>0</v>
      </c>
      <c r="CP252" s="17">
        <f>IF(AND(CJ252=0,CK252=0,CL252=0,CM252=0,CN252=0,CO252=0),1,0)</f>
        <v>1</v>
      </c>
      <c r="CR252" s="17" t="str">
        <f>_xll.BDP($H252,CR$1)</f>
        <v>Gregory Q Brown "Greg"</v>
      </c>
      <c r="CS252" s="17" t="str">
        <f>_xll.BDP($H252,CS$1)</f>
        <v>No</v>
      </c>
      <c r="CT252" s="196">
        <f>_xll.BDP($H252,CT$1)</f>
        <v>0</v>
      </c>
      <c r="CU252" s="13">
        <f>_xll.BDP($H252,CU$1)</f>
        <v>15.75</v>
      </c>
      <c r="CV252" s="13">
        <f>_xll.BDP($H252,CV$1)</f>
        <v>0.35584147279720452</v>
      </c>
      <c r="CW252" s="13">
        <f>_xll.BDP($H252,CW$1)</f>
        <v>-10.839261525512969</v>
      </c>
    </row>
    <row r="253" spans="1:101" s="17" customFormat="1" hidden="1" x14ac:dyDescent="0.3">
      <c r="A253" s="17" t="str">
        <f>B253&amp;C253</f>
        <v>7A</v>
      </c>
      <c r="B253" s="17">
        <v>7</v>
      </c>
      <c r="C253" s="17" t="s">
        <v>2999</v>
      </c>
      <c r="D253" s="17">
        <v>6</v>
      </c>
      <c r="E253" s="17">
        <v>3</v>
      </c>
      <c r="F253" s="19">
        <v>0.11</v>
      </c>
      <c r="H253" s="17" t="s">
        <v>1451</v>
      </c>
      <c r="I253" s="17">
        <v>1306</v>
      </c>
      <c r="J253" s="17" t="str">
        <f>I253&amp;H253</f>
        <v>1306AIR FP Equity</v>
      </c>
      <c r="K253" s="10" t="s">
        <v>1452</v>
      </c>
      <c r="L253" s="11">
        <v>-0.37831827087725639</v>
      </c>
      <c r="M253" s="11">
        <v>-0.6229257384959398</v>
      </c>
      <c r="N253" s="11">
        <v>8.6529486345442039E-2</v>
      </c>
      <c r="O253" s="11">
        <v>1.1338903170522707</v>
      </c>
      <c r="P253" s="12">
        <v>15.970605355064027</v>
      </c>
      <c r="Q253" s="12">
        <v>13.657822395925015</v>
      </c>
      <c r="R253" s="12">
        <v>32.540549626018993</v>
      </c>
      <c r="S253" s="13">
        <v>11.959595744699786</v>
      </c>
      <c r="T253" s="13">
        <v>13.629324574987661</v>
      </c>
      <c r="U253" s="11">
        <v>-6.4749695556541517E-2</v>
      </c>
      <c r="V253" s="14">
        <v>-0.98097826086956519</v>
      </c>
      <c r="W253" s="11">
        <v>0.12726616228199078</v>
      </c>
      <c r="X253" s="15">
        <v>3.3949717085690952E-2</v>
      </c>
      <c r="Y253" s="14">
        <v>0.27578909020435666</v>
      </c>
      <c r="Z253" s="14">
        <v>15.463410532783728</v>
      </c>
      <c r="AA253" s="14">
        <v>-8497000000</v>
      </c>
      <c r="AB253" s="14">
        <v>4668000000</v>
      </c>
      <c r="AC253" s="14" t="e">
        <v>#N/A</v>
      </c>
      <c r="AD253" s="16">
        <v>6804000000</v>
      </c>
      <c r="AE253" s="11">
        <v>0</v>
      </c>
      <c r="AF253" s="16">
        <v>103020.16393774</v>
      </c>
      <c r="AG253" s="16">
        <v>96198.163937739999</v>
      </c>
      <c r="AH253" s="195">
        <v>13.179636106006303</v>
      </c>
      <c r="AI253" s="195">
        <v>20.480767285020224</v>
      </c>
      <c r="AJ253" s="195">
        <v>3.8826073570604565</v>
      </c>
      <c r="AK253" s="195">
        <v>26.556711812376566</v>
      </c>
      <c r="AL253" s="195">
        <v>6.8034437913783448</v>
      </c>
      <c r="AM253" s="17" t="s">
        <v>498</v>
      </c>
      <c r="AN253" s="17" t="s">
        <v>828</v>
      </c>
      <c r="AO253" s="17" t="s">
        <v>939</v>
      </c>
      <c r="AP253" s="17" t="s">
        <v>1339</v>
      </c>
      <c r="AQ253" s="11">
        <f>_xll.BDP($H253,$AQ$1, "CUST_TRR_START_DT=20030101","CUST_TRR_END_DT=20230630")*0.01</f>
        <v>0.15208479999999999</v>
      </c>
      <c r="AR253" s="11">
        <f>_xll.BDP($H253,$AQ$1, "CUST_TRR_START_DT=20130101","CUST_TRR_END_DT=20230630")*0.01</f>
        <v>0.17015840000000002</v>
      </c>
      <c r="AS253" s="11">
        <f>_xll.BDP($H253,$AQ$1, "CUST_TRR_START_DT=20180101","CUST_TRR_END_DT=20230630")*0.01</f>
        <v>0.10035880000000001</v>
      </c>
      <c r="AT253" s="17" t="s">
        <v>3229</v>
      </c>
      <c r="AU253" s="17" t="s">
        <v>3229</v>
      </c>
      <c r="AV253" s="17" t="s">
        <v>3229</v>
      </c>
      <c r="AW253" s="195">
        <v>1.3801563811656834</v>
      </c>
      <c r="AX253" s="195">
        <v>1.3801563811656834</v>
      </c>
      <c r="AY253" s="195">
        <v>-0.14116970876283821</v>
      </c>
      <c r="AZ253" s="195">
        <v>1.2389866724028451</v>
      </c>
      <c r="BA253" s="195">
        <v>32.788331546200993</v>
      </c>
      <c r="BB253" s="195">
        <v>-3.3537643113218429</v>
      </c>
      <c r="BC253" s="195">
        <v>29.43456723487915</v>
      </c>
      <c r="BD253" s="195">
        <v>1272.6035144</v>
      </c>
      <c r="BE253" s="195">
        <v>96198.163937739999</v>
      </c>
      <c r="BF253" s="17">
        <v>4452.2380000000003</v>
      </c>
      <c r="BG253" s="17">
        <v>5359</v>
      </c>
      <c r="BH253" s="17">
        <v>6658.2110000000002</v>
      </c>
      <c r="BI253" s="17">
        <v>3382.9590000000003</v>
      </c>
      <c r="BJ253" s="17">
        <v>5313.634</v>
      </c>
      <c r="BK253" s="17">
        <v>6751.8630000000003</v>
      </c>
      <c r="BL253" s="15">
        <v>4.6281943622973033E-2</v>
      </c>
      <c r="BM253" s="15">
        <v>5.5707923941961883E-2</v>
      </c>
      <c r="BN253" s="15">
        <v>6.9213493558039546E-2</v>
      </c>
      <c r="BO253" s="15">
        <v>3.5166565155957348E-2</v>
      </c>
      <c r="BP253" s="15">
        <v>5.523633489968701E-2</v>
      </c>
      <c r="BQ253" s="15">
        <v>7.01870256522759E-2</v>
      </c>
      <c r="BR253" s="15">
        <f>IF(IF(BN253&gt;BQ253,BN253,BQ253)=0,IF(BM253&gt;BP253,BM253,BP253),IF(BN253&gt;BQ253,BN253,BQ253))</f>
        <v>7.01870256522759E-2</v>
      </c>
      <c r="CI253" s="11">
        <f>IF(ISNUMBER(L253),L253,M253)</f>
        <v>-0.37831827087725639</v>
      </c>
      <c r="CJ253" s="17">
        <f>IF(AND(M253&lt;0,AA253&gt;0),1,0)</f>
        <v>0</v>
      </c>
      <c r="CK253" s="17">
        <f>IF(AND(CJ253=0,CI253&lt;0.1,CI253&gt;0),1,0)</f>
        <v>0</v>
      </c>
      <c r="CL253" s="17">
        <f>IF(AND(CK253=0,CI253&lt;0.2,CI253&gt;0.1),1,0)</f>
        <v>0</v>
      </c>
      <c r="CM253" s="17">
        <f>IF(AND(CL253=0,CI253&lt;0.3,CI253&gt;0.2),1,0)</f>
        <v>0</v>
      </c>
      <c r="CN253" s="17">
        <f>IF(AND(CM253=0,CI253&lt;0.4,CI253&gt;0.3),1,0)</f>
        <v>0</v>
      </c>
      <c r="CO253" s="17">
        <f>IF(AND(CN253=0,CI253&lt;0.5,CI253&gt;0.4),1,0)</f>
        <v>0</v>
      </c>
      <c r="CP253" s="17">
        <f>IF(AND(CJ253=0,CK253=0,CL253=0,CM253=0,CN253=0,CO253=0),1,0)</f>
        <v>1</v>
      </c>
      <c r="CR253" s="17" t="str">
        <f>_xll.BDP($H253,CR$1)</f>
        <v>Guillaume Faury</v>
      </c>
      <c r="CS253" s="17" t="str">
        <f>_xll.BDP($H253,CS$1)</f>
        <v>No</v>
      </c>
      <c r="CT253" s="196">
        <f>_xll.BDP($H253,CT$1)</f>
        <v>0</v>
      </c>
      <c r="CU253" s="13">
        <f>_xll.BDP($H253,CU$1)</f>
        <v>4.5</v>
      </c>
      <c r="CV253" s="13">
        <f>_xll.BDP($H253,CV$1)</f>
        <v>3.9416970438600624E-3</v>
      </c>
      <c r="CW253" s="13">
        <f>_xll.BDP($H253,CW$1)</f>
        <v>21.58048780487805</v>
      </c>
    </row>
    <row r="254" spans="1:101" s="17" customFormat="1" hidden="1" x14ac:dyDescent="0.3">
      <c r="A254" s="17" t="str">
        <f>B254&amp;C254</f>
        <v>7A</v>
      </c>
      <c r="B254" s="17">
        <v>7</v>
      </c>
      <c r="C254" s="17" t="s">
        <v>2999</v>
      </c>
      <c r="D254" s="17">
        <v>5</v>
      </c>
      <c r="E254" s="17">
        <v>1</v>
      </c>
      <c r="F254" s="19">
        <v>0.14000000000000001</v>
      </c>
      <c r="G254" s="17" t="s">
        <v>2143</v>
      </c>
      <c r="H254" s="17" t="s">
        <v>1919</v>
      </c>
      <c r="I254" s="17">
        <v>1309</v>
      </c>
      <c r="J254" s="17" t="str">
        <f>I254&amp;H254</f>
        <v>1309FPE GR Equity</v>
      </c>
      <c r="K254" s="10" t="s">
        <v>4818</v>
      </c>
      <c r="L254" s="11">
        <v>0.27490300908145748</v>
      </c>
      <c r="M254" s="11">
        <v>0.22100789313904068</v>
      </c>
      <c r="N254" s="11">
        <v>0.23554219519113689</v>
      </c>
      <c r="O254" s="11">
        <v>0.19147816938453446</v>
      </c>
      <c r="P254" s="12">
        <v>18.7853454634866</v>
      </c>
      <c r="Q254" s="12">
        <v>13.900543905665888</v>
      </c>
      <c r="R254" s="12">
        <v>15.302390998593529</v>
      </c>
      <c r="S254" s="13">
        <v>15.743060190000964</v>
      </c>
      <c r="T254" s="13">
        <v>13.423212192262602</v>
      </c>
      <c r="U254" s="11">
        <v>5.0509525919361982E-2</v>
      </c>
      <c r="V254" s="14">
        <v>0.23700623700623702</v>
      </c>
      <c r="W254" s="11">
        <v>0.69445552453131232</v>
      </c>
      <c r="X254" s="15">
        <v>3.2786885245901641E-2</v>
      </c>
      <c r="Y254" s="14">
        <v>7.5912481746168883</v>
      </c>
      <c r="Z254" s="14">
        <v>4.0990403881102644E-2</v>
      </c>
      <c r="AA254" s="14">
        <v>1647000000</v>
      </c>
      <c r="AB254" s="14">
        <v>1901000000</v>
      </c>
      <c r="AC254" s="14" t="e">
        <v>#N/A</v>
      </c>
      <c r="AD254" s="16">
        <v>303000000</v>
      </c>
      <c r="AE254" s="11">
        <v>0</v>
      </c>
      <c r="AF254" s="16">
        <v>4713.49</v>
      </c>
      <c r="AG254" s="16">
        <v>4830.49</v>
      </c>
      <c r="AH254" s="195">
        <v>9.9803512396694209</v>
      </c>
      <c r="AI254" s="195">
        <v>12.546727272727273</v>
      </c>
      <c r="AJ254" s="195">
        <v>5.2004663560936422</v>
      </c>
      <c r="AK254" s="195">
        <v>15.602459239726121</v>
      </c>
      <c r="AL254" s="195">
        <v>2.4002088340626058</v>
      </c>
      <c r="AM254" s="17" t="s">
        <v>550</v>
      </c>
      <c r="AN254" s="17" t="s">
        <v>884</v>
      </c>
      <c r="AO254" s="17" t="s">
        <v>885</v>
      </c>
      <c r="AP254" s="17" t="s">
        <v>2139</v>
      </c>
      <c r="AQ254" s="11">
        <f>_xll.BDP($H254,$AQ$1, "CUST_TRR_START_DT=20030101","CUST_TRR_END_DT=20230630")*0.01</f>
        <v>0.20197330000000002</v>
      </c>
      <c r="AR254" s="11">
        <f>_xll.BDP($H254,$AQ$1, "CUST_TRR_START_DT=20130101","CUST_TRR_END_DT=20230630")*0.01</f>
        <v>3.8290049999999999E-2</v>
      </c>
      <c r="AS254" s="11">
        <f>_xll.BDP($H254,$AQ$1, "CUST_TRR_START_DT=20180101","CUST_TRR_END_DT=20230630")*0.01</f>
        <v>-2.505601E-2</v>
      </c>
      <c r="AT254" s="17" t="s">
        <v>3697</v>
      </c>
      <c r="AU254" s="17" t="s">
        <v>3021</v>
      </c>
      <c r="AV254" s="17" t="s">
        <v>3021</v>
      </c>
      <c r="AW254" s="195">
        <v>3.4304205267946317</v>
      </c>
      <c r="AX254" s="195">
        <v>3.4304205267946317</v>
      </c>
      <c r="AY254" s="195">
        <v>1.4347502068147819</v>
      </c>
      <c r="AZ254" s="195">
        <v>4.8651707336094141</v>
      </c>
      <c r="BA254" s="195">
        <v>56.835637480798773</v>
      </c>
      <c r="BB254" s="195">
        <v>23.771121351766517</v>
      </c>
      <c r="BC254" s="195">
        <v>80.606758832565291</v>
      </c>
      <c r="BD254" s="195">
        <v>209.9</v>
      </c>
      <c r="BE254" s="195">
        <v>4713.49</v>
      </c>
      <c r="BF254" s="17">
        <v>281.60000000000002</v>
      </c>
      <c r="BG254" s="17">
        <v>311.60000000000002</v>
      </c>
      <c r="BH254" s="17">
        <v>341.875</v>
      </c>
      <c r="BI254" s="17">
        <v>291.11700000000002</v>
      </c>
      <c r="BJ254" s="17">
        <v>305.21699999999998</v>
      </c>
      <c r="BK254" s="17">
        <v>347.93299999999999</v>
      </c>
      <c r="BL254" s="15">
        <v>5.9743417298010609E-2</v>
      </c>
      <c r="BM254" s="15">
        <v>6.6108127947656622E-2</v>
      </c>
      <c r="BN254" s="15">
        <v>7.2531181778257722E-2</v>
      </c>
      <c r="BO254" s="15">
        <v>6.1762515673099982E-2</v>
      </c>
      <c r="BP254" s="15">
        <v>6.4753929678433603E-2</v>
      </c>
      <c r="BQ254" s="15">
        <v>7.3816429015442914E-2</v>
      </c>
      <c r="BR254" s="15">
        <f>IF(IF(BN254&gt;BQ254,BN254,BQ254)=0,IF(BM254&gt;BP254,BM254,BP254),IF(BN254&gt;BQ254,BN254,BQ254))</f>
        <v>7.3816429015442914E-2</v>
      </c>
      <c r="CI254" s="11">
        <f>IF(ISNUMBER(L254),L254,M254)</f>
        <v>0.27490300908145748</v>
      </c>
      <c r="CJ254" s="17">
        <f>IF(AND(M254&lt;0,AA254&gt;0),1,0)</f>
        <v>0</v>
      </c>
      <c r="CK254" s="17">
        <f>IF(AND(CJ254=0,CI254&lt;0.1,CI254&gt;0),1,0)</f>
        <v>0</v>
      </c>
      <c r="CL254" s="17">
        <f>IF(AND(CK254=0,CI254&lt;0.2,CI254&gt;0.1),1,0)</f>
        <v>0</v>
      </c>
      <c r="CM254" s="17">
        <f>IF(AND(CL254=0,CI254&lt;0.3,CI254&gt;0.2),1,0)</f>
        <v>1</v>
      </c>
      <c r="CN254" s="17">
        <f>IF(AND(CM254=0,CI254&lt;0.4,CI254&gt;0.3),1,0)</f>
        <v>0</v>
      </c>
      <c r="CO254" s="17">
        <f>IF(AND(CN254=0,CI254&lt;0.5,CI254&gt;0.4),1,0)</f>
        <v>0</v>
      </c>
      <c r="CP254" s="17">
        <f>IF(AND(CJ254=0,CK254=0,CL254=0,CM254=0,CN254=0,CO254=0),1,0)</f>
        <v>0</v>
      </c>
      <c r="CR254" s="17" t="str">
        <f>_xll.BDP($H254,CR$1)</f>
        <v>Stefan R Fuchs</v>
      </c>
      <c r="CS254" s="17" t="str">
        <f>_xll.BDP($H254,CS$1)</f>
        <v>No</v>
      </c>
      <c r="CT254" s="196">
        <f>_xll.BDP($H254,CT$1)</f>
        <v>0</v>
      </c>
      <c r="CU254" s="13">
        <f>_xll.BDP($H254,CU$1)</f>
        <v>10.25</v>
      </c>
      <c r="CV254" s="13">
        <f>_xll.BDP($H254,CV$1)</f>
        <v>0</v>
      </c>
      <c r="CW254" s="13">
        <f>_xll.BDP($H254,CW$1)</f>
        <v>0</v>
      </c>
    </row>
    <row r="255" spans="1:101" s="17" customFormat="1" hidden="1" x14ac:dyDescent="0.3">
      <c r="A255" s="17" t="str">
        <f>B255&amp;C255</f>
        <v>7A</v>
      </c>
      <c r="B255" s="17">
        <v>7</v>
      </c>
      <c r="C255" s="17" t="s">
        <v>2999</v>
      </c>
      <c r="D255" s="17">
        <v>11</v>
      </c>
      <c r="E255" s="17">
        <v>6</v>
      </c>
      <c r="F255" s="19">
        <v>0.16</v>
      </c>
      <c r="G255" s="17" t="s">
        <v>2568</v>
      </c>
      <c r="H255" s="17" t="s">
        <v>137</v>
      </c>
      <c r="I255" s="17">
        <v>1311</v>
      </c>
      <c r="J255" s="17" t="str">
        <f>I255&amp;H255</f>
        <v>1311ALGN US Equity</v>
      </c>
      <c r="K255" s="10" t="s">
        <v>780</v>
      </c>
      <c r="L255" s="11">
        <v>0.62338363500695881</v>
      </c>
      <c r="M255" s="11">
        <v>0.28696976464502383</v>
      </c>
      <c r="N255" s="11">
        <v>0.53793384633132013</v>
      </c>
      <c r="O255" s="11">
        <v>0.24343880085041003</v>
      </c>
      <c r="P255" s="12">
        <v>14.595126219688911</v>
      </c>
      <c r="Q255" s="12">
        <v>8.4240169227976871</v>
      </c>
      <c r="R255" s="12">
        <v>8.6795750175961413</v>
      </c>
      <c r="S255" s="13">
        <v>24.720480660952287</v>
      </c>
      <c r="T255" s="13">
        <v>21.896651212233593</v>
      </c>
      <c r="U255" s="11">
        <v>-0.1571374842162489</v>
      </c>
      <c r="V255" s="14">
        <v>-1.2875420605786732</v>
      </c>
      <c r="W255" s="11">
        <v>0.59211838132979633</v>
      </c>
      <c r="X255" s="15" t="e">
        <v>#N/A</v>
      </c>
      <c r="Y255" s="14">
        <v>18.854397130283225</v>
      </c>
      <c r="Z255" s="14">
        <v>2.427704872769354</v>
      </c>
      <c r="AA255" s="14">
        <v>2279153000</v>
      </c>
      <c r="AB255" s="14">
        <v>2686704000</v>
      </c>
      <c r="AC255" s="14">
        <v>239654000</v>
      </c>
      <c r="AD255" s="16">
        <v>862861000</v>
      </c>
      <c r="AE255" s="11">
        <v>0.27774346041830605</v>
      </c>
      <c r="AF255" s="16">
        <v>25416.077761359997</v>
      </c>
      <c r="AG255" s="16">
        <v>24515.713761359995</v>
      </c>
      <c r="AH255" s="195">
        <v>34.50808063994684</v>
      </c>
      <c r="AI255" s="195">
        <v>42.791636649729696</v>
      </c>
      <c r="AJ255" s="195">
        <v>2.3842420229432637</v>
      </c>
      <c r="AK255" s="195">
        <v>72.069330209849511</v>
      </c>
      <c r="AL255" s="195">
        <v>6.9855439667392663</v>
      </c>
      <c r="AM255" s="17" t="s">
        <v>493</v>
      </c>
      <c r="AN255" s="17" t="s">
        <v>537</v>
      </c>
      <c r="AO255" s="17" t="s">
        <v>538</v>
      </c>
      <c r="AP255" s="17" t="s">
        <v>574</v>
      </c>
      <c r="AQ255" s="11">
        <f>_xll.BDP($H255,$AQ$1, "CUST_TRR_START_DT=20030101","CUST_TRR_END_DT=20230630")*0.01</f>
        <v>0.26698160000000004</v>
      </c>
      <c r="AR255" s="11">
        <f>_xll.BDP($H255,$AQ$1, "CUST_TRR_START_DT=20130101","CUST_TRR_END_DT=20230630")*0.01</f>
        <v>0.27432509999999999</v>
      </c>
      <c r="AS255" s="11">
        <f>_xll.BDP($H255,$AQ$1, "CUST_TRR_START_DT=20180101","CUST_TRR_END_DT=20230630")*0.01</f>
        <v>8.8240929999999995E-2</v>
      </c>
      <c r="AT255" s="17" t="s">
        <v>3230</v>
      </c>
      <c r="AU255" s="17" t="s">
        <v>3230</v>
      </c>
      <c r="AV255" s="17" t="s">
        <v>3230</v>
      </c>
      <c r="AW255" s="195" t="s">
        <v>3021</v>
      </c>
      <c r="AX255" s="195">
        <v>0</v>
      </c>
      <c r="AY255" s="195">
        <v>1.0880606471090781</v>
      </c>
      <c r="AZ255" s="195">
        <v>1.0880606471090781</v>
      </c>
      <c r="BA255" s="195">
        <v>0</v>
      </c>
      <c r="BB255" s="195">
        <v>65.578243944680224</v>
      </c>
      <c r="BC255" s="195">
        <v>65.578243944680224</v>
      </c>
      <c r="BD255" s="195">
        <v>276.54234016000004</v>
      </c>
      <c r="BE255" s="195">
        <v>24515.713761359995</v>
      </c>
      <c r="BF255" s="17">
        <v>672.23099999999999</v>
      </c>
      <c r="BG255" s="17">
        <v>781</v>
      </c>
      <c r="BH255" s="17">
        <v>897.7</v>
      </c>
      <c r="BI255" s="17">
        <v>704.202</v>
      </c>
      <c r="BJ255" s="17">
        <v>698.46600000000001</v>
      </c>
      <c r="BK255" s="17">
        <v>774.41899999999998</v>
      </c>
      <c r="BL255" s="15">
        <v>2.7420413149851868E-2</v>
      </c>
      <c r="BM255" s="15">
        <v>3.1857118564949112E-2</v>
      </c>
      <c r="BN255" s="15">
        <v>3.6617330775614368E-2</v>
      </c>
      <c r="BO255" s="15">
        <v>2.8724515502783991E-2</v>
      </c>
      <c r="BP255" s="15">
        <v>2.8490543118547693E-2</v>
      </c>
      <c r="BQ255" s="15">
        <v>3.1588678491612454E-2</v>
      </c>
      <c r="BR255" s="15">
        <f>IF(IF(BN255&gt;BQ255,BN255,BQ255)=0,IF(BM255&gt;BP255,BM255,BP255),IF(BN255&gt;BQ255,BN255,BQ255))</f>
        <v>3.6617330775614368E-2</v>
      </c>
      <c r="CI255" s="11">
        <f>IF(ISNUMBER(L255),L255,M255)</f>
        <v>0.62338363500695881</v>
      </c>
      <c r="CJ255" s="17">
        <f>IF(AND(M255&lt;0,AA255&gt;0),1,0)</f>
        <v>0</v>
      </c>
      <c r="CK255" s="17">
        <f>IF(AND(CJ255=0,CI255&lt;0.1,CI255&gt;0),1,0)</f>
        <v>0</v>
      </c>
      <c r="CL255" s="17">
        <f>IF(AND(CK255=0,CI255&lt;0.2,CI255&gt;0.1),1,0)</f>
        <v>0</v>
      </c>
      <c r="CM255" s="17">
        <f>IF(AND(CL255=0,CI255&lt;0.3,CI255&gt;0.2),1,0)</f>
        <v>0</v>
      </c>
      <c r="CN255" s="17">
        <f>IF(AND(CM255=0,CI255&lt;0.4,CI255&gt;0.3),1,0)</f>
        <v>0</v>
      </c>
      <c r="CO255" s="17">
        <f>IF(AND(CN255=0,CI255&lt;0.5,CI255&gt;0.4),1,0)</f>
        <v>0</v>
      </c>
      <c r="CP255" s="17">
        <f>IF(AND(CJ255=0,CK255=0,CL255=0,CM255=0,CN255=0,CO255=0),1,0)</f>
        <v>1</v>
      </c>
      <c r="CR255" s="17" t="str">
        <f>_xll.BDP($H255,CR$1)</f>
        <v>Joseph M Hogan "Joe"</v>
      </c>
      <c r="CS255" s="17" t="str">
        <f>_xll.BDP($H255,CS$1)</f>
        <v>No</v>
      </c>
      <c r="CT255" s="196">
        <f>_xll.BDP($H255,CT$1)</f>
        <v>0.26086598634719849</v>
      </c>
      <c r="CU255" s="13">
        <f>_xll.BDP($H255,CU$1)</f>
        <v>8.3333301544189453</v>
      </c>
      <c r="CV255" s="13">
        <f>_xll.BDP($H255,CV$1)</f>
        <v>0.71469431113352677</v>
      </c>
      <c r="CW255" s="13">
        <f>_xll.BDP($H255,CW$1)</f>
        <v>1.4030040006377291</v>
      </c>
    </row>
    <row r="256" spans="1:101" s="17" customFormat="1" hidden="1" x14ac:dyDescent="0.3">
      <c r="A256" s="17" t="str">
        <f>B256&amp;C256</f>
        <v>7A</v>
      </c>
      <c r="B256" s="17">
        <v>7</v>
      </c>
      <c r="C256" s="17" t="s">
        <v>2999</v>
      </c>
      <c r="D256" s="17">
        <v>16</v>
      </c>
      <c r="E256" s="17">
        <v>3</v>
      </c>
      <c r="F256" s="19">
        <v>0.12</v>
      </c>
      <c r="G256" s="17" t="s">
        <v>2938</v>
      </c>
      <c r="H256" s="17" t="s">
        <v>200</v>
      </c>
      <c r="I256" s="17">
        <v>1314</v>
      </c>
      <c r="J256" s="17" t="str">
        <f>I256&amp;H256</f>
        <v>1314ADI US Equity</v>
      </c>
      <c r="K256" s="10" t="s">
        <v>854</v>
      </c>
      <c r="L256" s="11">
        <v>0.45638671222199656</v>
      </c>
      <c r="M256" s="11">
        <v>0.40150936522898484</v>
      </c>
      <c r="N256" s="11">
        <v>0.13122928932636527</v>
      </c>
      <c r="O256" s="11">
        <v>0.14382342008804586</v>
      </c>
      <c r="P256" s="12">
        <v>9.6379907946411922</v>
      </c>
      <c r="Q256" s="12">
        <v>8.8548795153361244</v>
      </c>
      <c r="R256" s="12">
        <v>10.345338061000158</v>
      </c>
      <c r="S256" s="13">
        <v>58.430825288802019</v>
      </c>
      <c r="T256" s="13">
        <v>69.829564007783276</v>
      </c>
      <c r="U256" s="11">
        <v>0.26001679177287823</v>
      </c>
      <c r="V256" s="14">
        <v>0.88103216950649121</v>
      </c>
      <c r="W256" s="11">
        <v>0.72758092485098158</v>
      </c>
      <c r="X256" s="15">
        <v>3.4480891847455591E-2</v>
      </c>
      <c r="Y256" s="14">
        <v>18.509602697590338</v>
      </c>
      <c r="Z256" s="14">
        <v>13.836993422245513</v>
      </c>
      <c r="AA256" s="14">
        <v>15021149000</v>
      </c>
      <c r="AB256" s="14">
        <v>41934283000</v>
      </c>
      <c r="AC256" s="14">
        <v>307791000</v>
      </c>
      <c r="AD256" s="16">
        <v>4779676000</v>
      </c>
      <c r="AE256" s="11">
        <v>6.4395787496893092E-2</v>
      </c>
      <c r="AF256" s="16">
        <v>88769.648121839986</v>
      </c>
      <c r="AG256" s="16">
        <v>94602.762121839987</v>
      </c>
      <c r="AH256" s="195">
        <v>10.767312772521436</v>
      </c>
      <c r="AI256" s="195">
        <v>14.65231310394924</v>
      </c>
      <c r="AJ256" s="195">
        <v>4.0924783180390456</v>
      </c>
      <c r="AK256" s="195">
        <v>16.474694585079206</v>
      </c>
      <c r="AL256" s="195">
        <v>2.4724341526283444</v>
      </c>
      <c r="AM256" s="17" t="s">
        <v>506</v>
      </c>
      <c r="AN256" s="17" t="s">
        <v>577</v>
      </c>
      <c r="AO256" s="17" t="s">
        <v>578</v>
      </c>
      <c r="AP256" s="17" t="s">
        <v>574</v>
      </c>
      <c r="AQ256" s="11">
        <f>_xll.BDP($H256,$AQ$1, "CUST_TRR_START_DT=20030101","CUST_TRR_END_DT=20230630")*0.01</f>
        <v>0.13202450000000002</v>
      </c>
      <c r="AR256" s="11">
        <f>_xll.BDP($H256,$AQ$1, "CUST_TRR_START_DT=20130101","CUST_TRR_END_DT=20230630")*0.01</f>
        <v>0.18386240000000001</v>
      </c>
      <c r="AS256" s="11">
        <f>_xll.BDP($H256,$AQ$1, "CUST_TRR_START_DT=20180101","CUST_TRR_END_DT=20230630")*0.01</f>
        <v>0.17556140000000001</v>
      </c>
      <c r="AT256" s="17" t="s">
        <v>3697</v>
      </c>
      <c r="AU256" s="17" t="s">
        <v>3232</v>
      </c>
      <c r="AV256" s="17" t="s">
        <v>3232</v>
      </c>
      <c r="AW256" s="195">
        <v>1.9309570907776925</v>
      </c>
      <c r="AX256" s="195">
        <v>1.9309570907776925</v>
      </c>
      <c r="AY256" s="195">
        <v>18.577986115876609</v>
      </c>
      <c r="AZ256" s="195">
        <v>20.508943206654301</v>
      </c>
      <c r="BA256" s="195">
        <v>30.308564729341253</v>
      </c>
      <c r="BB256" s="195">
        <v>291.60259304730181</v>
      </c>
      <c r="BC256" s="195">
        <v>321.91115777664305</v>
      </c>
      <c r="BD256" s="195">
        <v>16404.885120966803</v>
      </c>
      <c r="BE256" s="195">
        <v>88769.648121839986</v>
      </c>
      <c r="BF256" s="17">
        <v>5102.1819999999998</v>
      </c>
      <c r="BG256" s="17">
        <v>4023.0770000000002</v>
      </c>
      <c r="BH256" s="17">
        <v>4528.0830000000005</v>
      </c>
      <c r="BI256" s="17">
        <v>3965.902</v>
      </c>
      <c r="BJ256" s="17">
        <v>4073.1240000000003</v>
      </c>
      <c r="BK256" s="17">
        <v>4691.5749999999998</v>
      </c>
      <c r="BL256" s="15">
        <v>5.7476650048190407E-2</v>
      </c>
      <c r="BM256" s="15">
        <v>4.5320411707368287E-2</v>
      </c>
      <c r="BN256" s="15">
        <v>5.1009360697082194E-2</v>
      </c>
      <c r="BO256" s="15">
        <v>4.4676328946991396E-2</v>
      </c>
      <c r="BP256" s="15">
        <v>4.5884196751681053E-2</v>
      </c>
      <c r="BQ256" s="15">
        <v>5.2851116336077177E-2</v>
      </c>
      <c r="BR256" s="15">
        <f>IF(IF(BN256&gt;BQ256,BN256,BQ256)=0,IF(BM256&gt;BP256,BM256,BP256),IF(BN256&gt;BQ256,BN256,BQ256))</f>
        <v>5.2851116336077177E-2</v>
      </c>
      <c r="CI256" s="11">
        <f>IF(ISNUMBER(L256),L256,M256)</f>
        <v>0.45638671222199656</v>
      </c>
      <c r="CJ256" s="17">
        <f>IF(AND(M256&lt;0,AA256&gt;0),1,0)</f>
        <v>0</v>
      </c>
      <c r="CK256" s="17">
        <f>IF(AND(CJ256=0,CI256&lt;0.1,CI256&gt;0),1,0)</f>
        <v>0</v>
      </c>
      <c r="CL256" s="17">
        <f>IF(AND(CK256=0,CI256&lt;0.2,CI256&gt;0.1),1,0)</f>
        <v>0</v>
      </c>
      <c r="CM256" s="17">
        <f>IF(AND(CL256=0,CI256&lt;0.3,CI256&gt;0.2),1,0)</f>
        <v>0</v>
      </c>
      <c r="CN256" s="17">
        <f>IF(AND(CM256=0,CI256&lt;0.4,CI256&gt;0.3),1,0)</f>
        <v>0</v>
      </c>
      <c r="CO256" s="17">
        <f>IF(AND(CN256=0,CI256&lt;0.5,CI256&gt;0.4),1,0)</f>
        <v>1</v>
      </c>
      <c r="CP256" s="17">
        <f>IF(AND(CJ256=0,CK256=0,CL256=0,CM256=0,CN256=0,CO256=0),1,0)</f>
        <v>0</v>
      </c>
      <c r="CR256" s="17" t="str">
        <f>_xll.BDP($H256,CR$1)</f>
        <v>Vincent T Roche</v>
      </c>
      <c r="CS256" s="17" t="str">
        <f>_xll.BDP($H256,CS$1)</f>
        <v>No</v>
      </c>
      <c r="CT256" s="196">
        <f>_xll.BDP($H256,CT$1)</f>
        <v>1.4190499670803547E-2</v>
      </c>
      <c r="CU256" s="13">
        <f>_xll.BDP($H256,CU$1)</f>
        <v>10.58329963684082</v>
      </c>
      <c r="CV256" s="13">
        <f>_xll.BDP($H256,CV$1)</f>
        <v>0.35078007842444725</v>
      </c>
      <c r="CW256" s="13">
        <f>_xll.BDP($H256,CW$1)</f>
        <v>0.9761912002605051</v>
      </c>
    </row>
    <row r="257" spans="1:134" s="17" customFormat="1" hidden="1" x14ac:dyDescent="0.3">
      <c r="A257" s="17" t="str">
        <f>B257&amp;C257</f>
        <v>7A</v>
      </c>
      <c r="B257" s="17">
        <v>7</v>
      </c>
      <c r="C257" s="17" t="s">
        <v>2999</v>
      </c>
      <c r="D257" s="17">
        <v>17</v>
      </c>
      <c r="E257" s="17">
        <v>1</v>
      </c>
      <c r="F257" s="19">
        <v>0.15</v>
      </c>
      <c r="G257" s="17" t="s">
        <v>2385</v>
      </c>
      <c r="H257" s="17" t="s">
        <v>204</v>
      </c>
      <c r="I257" s="17">
        <v>1315</v>
      </c>
      <c r="J257" s="17" t="str">
        <f>I257&amp;H257</f>
        <v>1315VRSK US Equity</v>
      </c>
      <c r="K257" s="10" t="s">
        <v>859</v>
      </c>
      <c r="L257" s="11">
        <v>0.45203610232799801</v>
      </c>
      <c r="M257" s="11">
        <v>0.27679365644140597</v>
      </c>
      <c r="N257" s="11">
        <v>0.17354321845335546</v>
      </c>
      <c r="O257" s="11">
        <v>0.19411125171547222</v>
      </c>
      <c r="P257" s="12">
        <v>23.063149098722693</v>
      </c>
      <c r="Q257" s="12">
        <v>18.158260230858179</v>
      </c>
      <c r="R257" s="12">
        <v>38.074001285006979</v>
      </c>
      <c r="S257" s="13">
        <v>52.986888555793016</v>
      </c>
      <c r="T257" s="13">
        <v>59.062875450540652</v>
      </c>
      <c r="U257" s="11">
        <v>1.0821714508884983</v>
      </c>
      <c r="V257" s="14">
        <v>1.8705866468642409</v>
      </c>
      <c r="W257" s="11">
        <v>7.0857566559306945E-2</v>
      </c>
      <c r="X257" s="15">
        <v>4.3414729185608521E-2</v>
      </c>
      <c r="Y257" s="14">
        <v>3.4408100188652613</v>
      </c>
      <c r="Z257" s="14">
        <v>-1.8827602587017211</v>
      </c>
      <c r="AA257" s="14">
        <v>3934700000</v>
      </c>
      <c r="AB257" s="14">
        <v>5610700000</v>
      </c>
      <c r="AC257" s="14">
        <v>51500000</v>
      </c>
      <c r="AD257" s="16">
        <v>1087400000</v>
      </c>
      <c r="AE257" s="11">
        <v>4.7360676843847711E-2</v>
      </c>
      <c r="AF257" s="16">
        <v>35625.901710699996</v>
      </c>
      <c r="AG257" s="16">
        <v>38408.601710699993</v>
      </c>
      <c r="AH257" s="195">
        <v>26.009752631340142</v>
      </c>
      <c r="AI257" s="195">
        <v>32.989056075459985</v>
      </c>
      <c r="AJ257" s="195">
        <v>2.1906942097567685</v>
      </c>
      <c r="AK257" s="195">
        <v>46.836883688653856</v>
      </c>
      <c r="AL257" s="195">
        <v>121.14664099096329</v>
      </c>
      <c r="AM257" s="17" t="s">
        <v>493</v>
      </c>
      <c r="AN257" s="17" t="s">
        <v>524</v>
      </c>
      <c r="AO257" s="17" t="s">
        <v>691</v>
      </c>
      <c r="AP257" s="17" t="s">
        <v>574</v>
      </c>
      <c r="AQ257" s="11" t="e">
        <f>_xll.BDP($H257,$AQ$1, "CUST_TRR_START_DT=20030101","CUST_TRR_END_DT=20230630")*0.01</f>
        <v>#VALUE!</v>
      </c>
      <c r="AR257" s="11">
        <f>_xll.BDP($H257,$AQ$1, "CUST_TRR_START_DT=20130101","CUST_TRR_END_DT=20230630")*0.01</f>
        <v>0.15570639999999999</v>
      </c>
      <c r="AS257" s="11">
        <f>_xll.BDP($H257,$AQ$1, "CUST_TRR_START_DT=20180101","CUST_TRR_END_DT=20230630")*0.01</f>
        <v>0.1749684</v>
      </c>
      <c r="AT257" s="17" t="s">
        <v>3233</v>
      </c>
      <c r="AU257" s="17" t="s">
        <v>3233</v>
      </c>
      <c r="AV257" s="17" t="s">
        <v>3233</v>
      </c>
      <c r="AW257" s="195">
        <v>0.55363322381645219</v>
      </c>
      <c r="AX257" s="195">
        <v>0.55363322381645219</v>
      </c>
      <c r="AY257" s="195">
        <v>4.232798274711441</v>
      </c>
      <c r="AZ257" s="195">
        <v>4.7864314985278931</v>
      </c>
      <c r="BA257" s="195">
        <v>26.399376628863713</v>
      </c>
      <c r="BB257" s="195">
        <v>201.83621762764452</v>
      </c>
      <c r="BC257" s="195">
        <v>228.23559425650822</v>
      </c>
      <c r="BD257" s="195">
        <v>1687.6000000000001</v>
      </c>
      <c r="BE257" s="195">
        <v>35625.901710699996</v>
      </c>
      <c r="BF257" s="17">
        <v>831</v>
      </c>
      <c r="BG257" s="17">
        <v>937.625</v>
      </c>
      <c r="BH257" s="17">
        <v>1041.923</v>
      </c>
      <c r="BI257" s="17">
        <v>847.16700000000003</v>
      </c>
      <c r="BJ257" s="17">
        <v>969.71199999999999</v>
      </c>
      <c r="BK257" s="17">
        <v>1058.204</v>
      </c>
      <c r="BL257" s="15">
        <v>2.3325725387897053E-2</v>
      </c>
      <c r="BM257" s="15">
        <v>2.6318632090044494E-2</v>
      </c>
      <c r="BN257" s="15">
        <v>2.9246221147212832E-2</v>
      </c>
      <c r="BO257" s="15">
        <v>2.3779524428024772E-2</v>
      </c>
      <c r="BP257" s="15">
        <v>2.7219297012452983E-2</v>
      </c>
      <c r="BQ257" s="15">
        <v>2.9703220106346826E-2</v>
      </c>
      <c r="BR257" s="15">
        <f>IF(IF(BN257&gt;BQ257,BN257,BQ257)=0,IF(BM257&gt;BP257,BM257,BP257),IF(BN257&gt;BQ257,BN257,BQ257))</f>
        <v>2.9703220106346826E-2</v>
      </c>
      <c r="CI257" s="11">
        <f>IF(ISNUMBER(L257),L257,M257)</f>
        <v>0.45203610232799801</v>
      </c>
      <c r="CJ257" s="17">
        <f>IF(AND(M257&lt;0,AA257&gt;0),1,0)</f>
        <v>0</v>
      </c>
      <c r="CK257" s="17">
        <f>IF(AND(CJ257=0,CI257&lt;0.1,CI257&gt;0),1,0)</f>
        <v>0</v>
      </c>
      <c r="CL257" s="17">
        <f>IF(AND(CK257=0,CI257&lt;0.2,CI257&gt;0.1),1,0)</f>
        <v>0</v>
      </c>
      <c r="CM257" s="17">
        <f>IF(AND(CL257=0,CI257&lt;0.3,CI257&gt;0.2),1,0)</f>
        <v>0</v>
      </c>
      <c r="CN257" s="17">
        <f>IF(AND(CM257=0,CI257&lt;0.4,CI257&gt;0.3),1,0)</f>
        <v>0</v>
      </c>
      <c r="CO257" s="17">
        <f>IF(AND(CN257=0,CI257&lt;0.5,CI257&gt;0.4),1,0)</f>
        <v>1</v>
      </c>
      <c r="CP257" s="17">
        <f>IF(AND(CJ257=0,CK257=0,CL257=0,CM257=0,CN257=0,CO257=0),1,0)</f>
        <v>0</v>
      </c>
      <c r="CR257" s="17" t="str">
        <f>_xll.BDP($H257,CR$1)</f>
        <v>Lee M Shavel</v>
      </c>
      <c r="CS257" s="17" t="str">
        <f>_xll.BDP($H257,CS$1)</f>
        <v>No</v>
      </c>
      <c r="CT257" s="196">
        <f>_xll.BDP($H257,CT$1)</f>
        <v>3.6024998873472214E-2</v>
      </c>
      <c r="CU257" s="13">
        <f>_xll.BDP($H257,CU$1)</f>
        <v>1.4166699647903442</v>
      </c>
      <c r="CV257" s="13">
        <f>_xll.BDP($H257,CV$1)</f>
        <v>0.49212871249580248</v>
      </c>
      <c r="CW257" s="13">
        <f>_xll.BDP($H257,CW$1)</f>
        <v>2.4597106459216809</v>
      </c>
    </row>
    <row r="258" spans="1:134" s="17" customFormat="1" hidden="1" x14ac:dyDescent="0.3">
      <c r="A258" s="17" t="str">
        <f>B258&amp;C258</f>
        <v>7A</v>
      </c>
      <c r="B258" s="17">
        <v>7</v>
      </c>
      <c r="C258" s="17" t="s">
        <v>2999</v>
      </c>
      <c r="D258" s="17">
        <v>11</v>
      </c>
      <c r="E258" s="17">
        <v>3</v>
      </c>
      <c r="F258" s="19">
        <v>0.1</v>
      </c>
      <c r="H258" s="17" t="s">
        <v>330</v>
      </c>
      <c r="I258" s="17">
        <v>1348</v>
      </c>
      <c r="J258" s="17" t="str">
        <f>I258&amp;H258</f>
        <v>1348AXP US Equity</v>
      </c>
      <c r="K258" s="10" t="s">
        <v>1013</v>
      </c>
      <c r="L258" s="11">
        <v>0.26753348242911534</v>
      </c>
      <c r="M258" s="11">
        <v>0.39919824130350445</v>
      </c>
      <c r="N258" s="11">
        <v>0.24390906374393015</v>
      </c>
      <c r="O258" s="11">
        <v>0.35566564894291147</v>
      </c>
      <c r="P258" s="12">
        <v>11.971287584538871</v>
      </c>
      <c r="Q258" s="12">
        <v>14.912559412264379</v>
      </c>
      <c r="R258" s="12">
        <v>29.344387039929515</v>
      </c>
      <c r="S258" s="13">
        <v>26.810160302695181</v>
      </c>
      <c r="T258" s="13">
        <v>25.121797752808988</v>
      </c>
      <c r="U258" s="11">
        <v>2.2188306140561883E-2</v>
      </c>
      <c r="V258" s="14">
        <v>0.33504509018036072</v>
      </c>
      <c r="W258" s="11">
        <v>0.10903456048084147</v>
      </c>
      <c r="X258" s="15" t="e">
        <v>#N/A</v>
      </c>
      <c r="Y258" s="14">
        <v>9.6350570644533331</v>
      </c>
      <c r="Z258" s="14">
        <v>20.99930103393892</v>
      </c>
      <c r="AA258" s="14">
        <v>30932000000</v>
      </c>
      <c r="AB258" s="14">
        <v>34718000000</v>
      </c>
      <c r="AC258" s="14">
        <v>623000000</v>
      </c>
      <c r="AD258" s="16">
        <v>16486000000</v>
      </c>
      <c r="AE258" s="11">
        <v>3.7789639694286059E-2</v>
      </c>
      <c r="AF258" s="16">
        <v>120595.14028999998</v>
      </c>
      <c r="AG258" s="16">
        <v>125945.14028999998</v>
      </c>
      <c r="AH258" s="195">
        <v>7.8873459600450886</v>
      </c>
      <c r="AI258" s="195">
        <v>13.643715771855701</v>
      </c>
      <c r="AJ258" s="195">
        <v>12.13150582797941</v>
      </c>
      <c r="AK258" s="195">
        <v>16.658189216683621</v>
      </c>
      <c r="AL258" s="195">
        <v>4.5133505598621877</v>
      </c>
      <c r="AM258" s="17" t="s">
        <v>502</v>
      </c>
      <c r="AN258" s="17" t="s">
        <v>528</v>
      </c>
      <c r="AO258" s="17" t="s">
        <v>623</v>
      </c>
      <c r="AP258" s="17" t="s">
        <v>574</v>
      </c>
      <c r="AQ258" s="11">
        <f>_xll.BDP($H258,$AQ$1, "CUST_TRR_START_DT=20030101","CUST_TRR_END_DT=20230630")*0.01</f>
        <v>0.10360580000000001</v>
      </c>
      <c r="AR258" s="11">
        <f>_xll.BDP($H258,$AQ$1, "CUST_TRR_START_DT=20130101","CUST_TRR_END_DT=20230630")*0.01</f>
        <v>0.12741420000000001</v>
      </c>
      <c r="AS258" s="11">
        <f>_xll.BDP($H258,$AQ$1, "CUST_TRR_START_DT=20180101","CUST_TRR_END_DT=20230630")*0.01</f>
        <v>0.1235257</v>
      </c>
      <c r="AT258" s="17" t="s">
        <v>3255</v>
      </c>
      <c r="AU258" s="17" t="s">
        <v>3255</v>
      </c>
      <c r="AV258" s="17" t="s">
        <v>3255</v>
      </c>
      <c r="AW258" s="195">
        <v>1.4653804465547879</v>
      </c>
      <c r="AX258" s="195">
        <v>1.4653804465547879</v>
      </c>
      <c r="AY258" s="195">
        <v>3.0620050508028118</v>
      </c>
      <c r="AZ258" s="195">
        <v>4.5273854973575993</v>
      </c>
      <c r="BA258" s="195">
        <v>21.189189189189189</v>
      </c>
      <c r="BB258" s="195">
        <v>44.276149905135128</v>
      </c>
      <c r="BC258" s="195">
        <v>65.465339094324321</v>
      </c>
      <c r="BD258" s="195">
        <v>4844.4350929800003</v>
      </c>
      <c r="BE258" s="195">
        <v>120595.14028999998</v>
      </c>
      <c r="BF258" s="17">
        <v>8159.652</v>
      </c>
      <c r="BG258" s="17">
        <v>8855.4349999999995</v>
      </c>
      <c r="BH258" s="17">
        <v>9934.7139999999999</v>
      </c>
      <c r="BI258" s="17">
        <v>9101</v>
      </c>
      <c r="BJ258" s="17">
        <v>-1306</v>
      </c>
      <c r="BK258" s="17">
        <v>-1285</v>
      </c>
      <c r="BL258" s="15">
        <v>6.7661532466218435E-2</v>
      </c>
      <c r="BM258" s="15">
        <v>7.3431109899660785E-2</v>
      </c>
      <c r="BN258" s="15">
        <v>8.238071597337665E-2</v>
      </c>
      <c r="BO258" s="15">
        <v>7.5467385983501986E-2</v>
      </c>
      <c r="BP258" s="15">
        <v>-1.0829623787985231E-2</v>
      </c>
      <c r="BQ258" s="15">
        <v>-1.0655487417734321E-2</v>
      </c>
      <c r="BR258" s="15">
        <f>IF(IF(BN258&gt;BQ258,BN258,BQ258)=0,IF(BM258&gt;BP258,BM258,BP258),IF(BN258&gt;BQ258,BN258,BQ258))</f>
        <v>8.238071597337665E-2</v>
      </c>
      <c r="BS258" s="17">
        <v>0</v>
      </c>
      <c r="BT258" s="17">
        <v>1</v>
      </c>
      <c r="BU258" s="17">
        <v>1</v>
      </c>
      <c r="BV258" s="17">
        <v>0</v>
      </c>
      <c r="BW258" s="17">
        <v>0</v>
      </c>
      <c r="BX258" s="17">
        <v>1</v>
      </c>
      <c r="BY258" s="17">
        <v>0</v>
      </c>
      <c r="BZ258" s="17">
        <v>0</v>
      </c>
      <c r="CA258" s="17">
        <v>0</v>
      </c>
      <c r="CB258" s="17" t="s">
        <v>4377</v>
      </c>
      <c r="CC258" s="17">
        <v>3</v>
      </c>
      <c r="CD258" s="17">
        <v>1</v>
      </c>
      <c r="CE258" s="17">
        <v>1</v>
      </c>
      <c r="CF258" s="17">
        <v>1</v>
      </c>
      <c r="CG258" s="17">
        <v>1</v>
      </c>
      <c r="CH258" s="17">
        <v>1</v>
      </c>
      <c r="CI258" s="11">
        <f>IFERROR(L258,M258)</f>
        <v>0.26753348242911534</v>
      </c>
      <c r="CJ258" s="17">
        <f>IF(AND(M258&lt;0,AA258&gt;0),1,0)</f>
        <v>0</v>
      </c>
      <c r="CK258" s="17">
        <f>IF(AND(CJ258=0,CI258&lt;0.1,CI258&gt;0),1,0)</f>
        <v>0</v>
      </c>
      <c r="CL258" s="17">
        <f>IF(AND(CK258=0,CI258&lt;0.2,CI258&gt;0.1),1,0)</f>
        <v>0</v>
      </c>
      <c r="CM258" s="17">
        <f>IF(AND(CL258=0,CI258&lt;0.3,CI258&gt;0.2),1,0)</f>
        <v>1</v>
      </c>
      <c r="CN258" s="17">
        <f>IF(AND(CM258=0,CI258&lt;0.4,CI258&gt;0.3),1,0)</f>
        <v>0</v>
      </c>
      <c r="CO258" s="17">
        <f>IF(AND(CN258=0,CI258&lt;0.5,CI258&gt;0.4),1,0)</f>
        <v>0</v>
      </c>
      <c r="CP258" s="17">
        <f>IF(AND(CJ258=0,CK258=0,CL258=0,CM258=0,CN258=0,CO258=0),1,0)</f>
        <v>0</v>
      </c>
      <c r="CR258" s="17" t="str">
        <f>_xll.BDP($H258,CR$1)</f>
        <v>Stephen Joseph Squeri "Steve"</v>
      </c>
      <c r="CS258" s="17" t="str">
        <f>_xll.BDP($H258,CS$1)</f>
        <v>No</v>
      </c>
      <c r="CT258" s="196">
        <f>_xll.BDP($H258,CT$1)</f>
        <v>0</v>
      </c>
      <c r="CU258" s="13">
        <f>_xll.BDP($H258,CU$1)</f>
        <v>5.6666698455810547</v>
      </c>
      <c r="CV258" s="13">
        <f>_xll.BDP($H258,CV$1)</f>
        <v>0.13521442483755711</v>
      </c>
      <c r="CW258" s="13">
        <f>_xll.BDP($H258,CW$1)</f>
        <v>1.8092170299450383</v>
      </c>
    </row>
    <row r="259" spans="1:134" s="17" customFormat="1" hidden="1" x14ac:dyDescent="0.3">
      <c r="A259" s="17" t="str">
        <f>B259&amp;C259</f>
        <v>7A</v>
      </c>
      <c r="B259" s="17">
        <v>7</v>
      </c>
      <c r="C259" s="17" t="s">
        <v>2999</v>
      </c>
      <c r="F259" s="19">
        <v>0.28999999999999998</v>
      </c>
      <c r="G259" s="17" t="s">
        <v>3006</v>
      </c>
      <c r="H259" s="17" t="s">
        <v>3004</v>
      </c>
      <c r="I259" s="17">
        <v>1355</v>
      </c>
      <c r="J259" s="17" t="str">
        <f>I259&amp;H259</f>
        <v>1355TPL US Equity</v>
      </c>
      <c r="K259" s="10" t="s">
        <v>3005</v>
      </c>
      <c r="L259" s="11">
        <v>1.7567099335240717</v>
      </c>
      <c r="M259" s="11">
        <v>2.1231791030123621</v>
      </c>
      <c r="N259" s="11">
        <v>1.7567099335240717</v>
      </c>
      <c r="O259" s="11">
        <v>2.1231791030123621</v>
      </c>
      <c r="P259" s="12">
        <v>60.937583763892142</v>
      </c>
      <c r="Q259" s="12">
        <v>48.223980625757193</v>
      </c>
      <c r="R259" s="12">
        <v>54.347674335918306</v>
      </c>
      <c r="S259" s="13">
        <v>84.14098283839165</v>
      </c>
      <c r="T259" s="13">
        <v>86.674248076928833</v>
      </c>
      <c r="U259" s="11">
        <v>-0.60844641694396617</v>
      </c>
      <c r="V259" s="14">
        <v>-1.1585270543940216</v>
      </c>
      <c r="W259" s="11">
        <v>0.8863764375966221</v>
      </c>
      <c r="X259" s="15" t="e">
        <v>#N/A</v>
      </c>
      <c r="Y259" s="14">
        <v>29.521995189300167</v>
      </c>
      <c r="Z259" s="14">
        <v>20.792205665028952</v>
      </c>
      <c r="AA259" s="14">
        <v>264842000</v>
      </c>
      <c r="AB259" s="14">
        <v>264842000</v>
      </c>
      <c r="AC259" s="14">
        <v>5791000</v>
      </c>
      <c r="AD259" s="16">
        <v>451008000</v>
      </c>
      <c r="AE259" s="11">
        <v>1.2840127004399035E-2</v>
      </c>
      <c r="AF259" s="16">
        <v>13598.227206719999</v>
      </c>
      <c r="AG259" s="16">
        <v>12988.975206719999</v>
      </c>
      <c r="AH259" s="195">
        <v>24.699269244644739</v>
      </c>
      <c r="AI259" s="195">
        <v>25.392997327014886</v>
      </c>
      <c r="AJ259" s="195">
        <v>3.0212478892055117</v>
      </c>
      <c r="AK259" s="195">
        <v>32.768177522982192</v>
      </c>
      <c r="AL259" s="195">
        <v>15.323854717936088</v>
      </c>
      <c r="AM259" s="17" t="s">
        <v>519</v>
      </c>
      <c r="AN259" s="17" t="s">
        <v>520</v>
      </c>
      <c r="AO259" s="17" t="s">
        <v>521</v>
      </c>
      <c r="AP259" s="17" t="s">
        <v>574</v>
      </c>
      <c r="AQ259" s="11">
        <f>_xll.BDP($H259,$AQ$1, "CUST_TRR_START_DT=20030101","CUST_TRR_END_DT=20230630")*0.01</f>
        <v>0.29398610000000003</v>
      </c>
      <c r="AR259" s="11">
        <f>_xll.BDP($H259,$AQ$1, "CUST_TRR_START_DT=20130101","CUST_TRR_END_DT=20230630")*0.01</f>
        <v>0.36953150000000001</v>
      </c>
      <c r="AS259" s="11">
        <f>_xll.BDP($H259,$AQ$1, "CUST_TRR_START_DT=20180101","CUST_TRR_END_DT=20230630")*0.01</f>
        <v>0.2366962</v>
      </c>
      <c r="AT259" s="17" t="s">
        <v>3764</v>
      </c>
      <c r="AU259" s="17" t="s">
        <v>3021</v>
      </c>
      <c r="AV259" s="17" t="s">
        <v>3764</v>
      </c>
      <c r="AW259" s="195">
        <v>0.73303865555297365</v>
      </c>
      <c r="AX259" s="195">
        <v>0.73303865555297365</v>
      </c>
      <c r="AY259" s="195">
        <v>0.2607584524197783</v>
      </c>
      <c r="AZ259" s="195">
        <v>0.99379710797275189</v>
      </c>
      <c r="BA259" s="195">
        <v>55.35924294630815</v>
      </c>
      <c r="BB259" s="195">
        <v>19.692536551050488</v>
      </c>
      <c r="BC259" s="195">
        <v>75.051779497358638</v>
      </c>
      <c r="BD259" s="195">
        <v>335.00262399999997</v>
      </c>
      <c r="BE259" s="195">
        <v>12988.975206719999</v>
      </c>
      <c r="BF259" s="17">
        <v>399</v>
      </c>
      <c r="BG259" s="17">
        <v>550</v>
      </c>
      <c r="BH259" s="17">
        <v>655</v>
      </c>
      <c r="BI259" s="17">
        <v>520</v>
      </c>
      <c r="BJ259" s="17">
        <v>569</v>
      </c>
      <c r="BK259" s="17">
        <v>676</v>
      </c>
      <c r="BL259" s="15">
        <v>3.0718358734996482E-2</v>
      </c>
      <c r="BM259" s="15">
        <v>4.2343602266285876E-2</v>
      </c>
      <c r="BN259" s="15">
        <v>5.0427380880758634E-2</v>
      </c>
      <c r="BO259" s="15">
        <v>4.0033951233579376E-2</v>
      </c>
      <c r="BP259" s="15">
        <v>4.3806381253666662E-2</v>
      </c>
      <c r="BQ259" s="15">
        <v>5.2044136603653188E-2</v>
      </c>
      <c r="BR259" s="15">
        <f>IF(IF(BN259&gt;BQ259,BN259,BQ259)=0,IF(BM259&gt;BP259,BM259,BP259),IF(BN259&gt;BQ259,BN259,BQ259))</f>
        <v>5.2044136603653188E-2</v>
      </c>
      <c r="CI259" s="11">
        <f>IFERROR(L259,M259)</f>
        <v>1.7567099335240717</v>
      </c>
      <c r="CJ259" s="17">
        <f>IF(AND(M259&lt;0,AA259&gt;0),1,0)</f>
        <v>0</v>
      </c>
      <c r="CK259" s="17">
        <f>IF(AND(CJ259=0,CI259&lt;0.1,CI259&gt;0),1,0)</f>
        <v>0</v>
      </c>
      <c r="CL259" s="17">
        <f>IF(AND(CK259=0,CI259&lt;0.2,CI259&gt;0.1),1,0)</f>
        <v>0</v>
      </c>
      <c r="CM259" s="17">
        <f>IF(AND(CL259=0,CI259&lt;0.3,CI259&gt;0.2),1,0)</f>
        <v>0</v>
      </c>
      <c r="CN259" s="17">
        <f>IF(AND(CM259=0,CI259&lt;0.4,CI259&gt;0.3),1,0)</f>
        <v>0</v>
      </c>
      <c r="CO259" s="17">
        <f>IF(AND(CN259=0,CI259&lt;0.5,CI259&gt;0.4),1,0)</f>
        <v>0</v>
      </c>
      <c r="CP259" s="17">
        <f>IF(AND(CJ259=0,CK259=0,CL259=0,CM259=0,CN259=0,CO259=0),1,0)</f>
        <v>1</v>
      </c>
      <c r="CR259" s="17" t="str">
        <f>_xll.BDP($H259,CR$1)</f>
        <v>Tyler Glover</v>
      </c>
      <c r="CS259" s="17" t="str">
        <f>_xll.BDP($H259,CS$1)</f>
        <v>No</v>
      </c>
      <c r="CT259" s="196">
        <f>_xll.BDP($H259,CT$1)</f>
        <v>0</v>
      </c>
      <c r="CU259" s="13">
        <f>_xll.BDP($H259,CU$1)</f>
        <v>6.9166698455810547</v>
      </c>
      <c r="CV259" s="13">
        <f>_xll.BDP($H259,CV$1)</f>
        <v>0.14505551756699556</v>
      </c>
      <c r="CW259" s="13">
        <f>_xll.BDP($H259,CW$1)</f>
        <v>16.059983951479282</v>
      </c>
    </row>
    <row r="260" spans="1:134" s="17" customFormat="1" hidden="1" x14ac:dyDescent="0.3">
      <c r="A260" s="17" t="str">
        <f>B260&amp;C260</f>
        <v>7A</v>
      </c>
      <c r="B260" s="17">
        <v>7</v>
      </c>
      <c r="C260" s="17" t="s">
        <v>2999</v>
      </c>
      <c r="F260" s="19">
        <v>0.15</v>
      </c>
      <c r="H260" s="17" t="s">
        <v>3007</v>
      </c>
      <c r="I260" s="17">
        <v>1356</v>
      </c>
      <c r="J260" s="17" t="str">
        <f>I260&amp;H260</f>
        <v>1356CSX US Equity</v>
      </c>
      <c r="K260" s="10" t="s">
        <v>3008</v>
      </c>
      <c r="L260" s="11">
        <v>0.18119302746272054</v>
      </c>
      <c r="M260" s="11">
        <v>0.20070776810186308</v>
      </c>
      <c r="N260" s="11">
        <v>0.18031657307219554</v>
      </c>
      <c r="O260" s="11">
        <v>0.19851074051197584</v>
      </c>
      <c r="P260" s="12">
        <v>15.784961553172689</v>
      </c>
      <c r="Q260" s="12">
        <v>12.018931569093438</v>
      </c>
      <c r="R260" s="12">
        <v>32.376678083540014</v>
      </c>
      <c r="S260" s="13">
        <v>51.896300664670989</v>
      </c>
      <c r="T260" s="13">
        <v>49.781188985390159</v>
      </c>
      <c r="U260" s="11">
        <v>0.42444618318744193</v>
      </c>
      <c r="V260" s="14">
        <v>2.2992052980132449</v>
      </c>
      <c r="W260" s="11">
        <v>0.2977897469490744</v>
      </c>
      <c r="X260" s="15">
        <v>4.3168596748763118E-2</v>
      </c>
      <c r="Y260" s="14">
        <v>5.9341879347632194</v>
      </c>
      <c r="Z260" s="14">
        <v>-3.0079652902723852</v>
      </c>
      <c r="AA260" s="14">
        <v>28823000000</v>
      </c>
      <c r="AB260" s="14">
        <v>29142000000</v>
      </c>
      <c r="AC260" s="14">
        <v>55000000</v>
      </c>
      <c r="AD260" s="16">
        <v>5572000000</v>
      </c>
      <c r="AE260" s="11">
        <v>9.8707824838478106E-3</v>
      </c>
      <c r="AF260" s="16">
        <v>61895.282258450003</v>
      </c>
      <c r="AG260" s="16">
        <v>79258.282258449995</v>
      </c>
      <c r="AH260" s="195">
        <v>10.641552397751074</v>
      </c>
      <c r="AI260" s="195">
        <v>13.474716466924514</v>
      </c>
      <c r="AJ260" s="195">
        <v>5.0515486368739948</v>
      </c>
      <c r="AK260" s="195">
        <v>16.035987344549543</v>
      </c>
      <c r="AL260" s="195">
        <v>5.0444980289619341</v>
      </c>
      <c r="AM260" s="17" t="s">
        <v>498</v>
      </c>
      <c r="AN260" s="17" t="s">
        <v>516</v>
      </c>
      <c r="AO260" s="17" t="s">
        <v>517</v>
      </c>
      <c r="AP260" s="17" t="s">
        <v>574</v>
      </c>
      <c r="AQ260" s="11">
        <f>_xll.BDP($H260,$AQ$1, "CUST_TRR_START_DT=20030101","CUST_TRR_END_DT=20230630")*0.01</f>
        <v>0.18135410000000002</v>
      </c>
      <c r="AR260" s="11">
        <f>_xll.BDP($H260,$AQ$1, "CUST_TRR_START_DT=20130101","CUST_TRR_END_DT=20230630")*0.01</f>
        <v>0.1897634</v>
      </c>
      <c r="AS260" s="11">
        <f>_xll.BDP($H260,$AQ$1, "CUST_TRR_START_DT=20180101","CUST_TRR_END_DT=20230630")*0.01</f>
        <v>0.13405510000000001</v>
      </c>
      <c r="AT260" s="17" t="s">
        <v>3765</v>
      </c>
      <c r="AU260" s="17" t="s">
        <v>3021</v>
      </c>
      <c r="AV260" s="17" t="s">
        <v>3765</v>
      </c>
      <c r="AW260" s="195">
        <v>1.4262560700674691</v>
      </c>
      <c r="AX260" s="195">
        <v>1.4262560700674691</v>
      </c>
      <c r="AY260" s="195">
        <v>7.8976058938694509</v>
      </c>
      <c r="AZ260" s="195">
        <v>9.3238619639369205</v>
      </c>
      <c r="BA260" s="195">
        <v>21.862957333456158</v>
      </c>
      <c r="BB260" s="195">
        <v>121.0617253926581</v>
      </c>
      <c r="BC260" s="195">
        <v>142.92468272611427</v>
      </c>
      <c r="BD260" s="195">
        <v>5585.4680159999998</v>
      </c>
      <c r="BE260" s="195">
        <v>61895.282258450003</v>
      </c>
      <c r="BF260" s="17">
        <v>3804.6</v>
      </c>
      <c r="BG260" s="17">
        <v>3950.3850000000002</v>
      </c>
      <c r="BH260" s="17">
        <v>4179.0560000000005</v>
      </c>
      <c r="BI260" s="17">
        <v>3120.038</v>
      </c>
      <c r="BJ260" s="17">
        <v>3521.2950000000001</v>
      </c>
      <c r="BK260" s="17">
        <v>3667.348</v>
      </c>
      <c r="BL260" s="15">
        <v>6.1468335892120314E-2</v>
      </c>
      <c r="BM260" s="15">
        <v>6.3823685034745767E-2</v>
      </c>
      <c r="BN260" s="15">
        <v>6.7518166934758136E-2</v>
      </c>
      <c r="BO260" s="15">
        <v>5.0408333012715995E-2</v>
      </c>
      <c r="BP260" s="15">
        <v>5.6891169593451037E-2</v>
      </c>
      <c r="BQ260" s="15">
        <v>5.9250848629894243E-2</v>
      </c>
      <c r="BR260" s="15">
        <f>IF(IF(BN260&gt;BQ260,BN260,BQ260)=0,IF(BM260&gt;BP260,BM260,BP260),IF(BN260&gt;BQ260,BN260,BQ260))</f>
        <v>6.7518166934758136E-2</v>
      </c>
      <c r="CI260" s="11">
        <f>IFERROR(L260,M260)</f>
        <v>0.18119302746272054</v>
      </c>
      <c r="CJ260" s="17">
        <f>IF(AND(M260&lt;0,AA260&gt;0),1,0)</f>
        <v>0</v>
      </c>
      <c r="CK260" s="17">
        <f>IF(AND(CJ260=0,CI260&lt;0.1,CI260&gt;0),1,0)</f>
        <v>0</v>
      </c>
      <c r="CL260" s="17">
        <f>IF(AND(CK260=0,CI260&lt;0.2,CI260&gt;0.1),1,0)</f>
        <v>1</v>
      </c>
      <c r="CM260" s="17">
        <f>IF(AND(CL260=0,CI260&lt;0.3,CI260&gt;0.2),1,0)</f>
        <v>0</v>
      </c>
      <c r="CN260" s="17">
        <f>IF(AND(CM260=0,CI260&lt;0.4,CI260&gt;0.3),1,0)</f>
        <v>0</v>
      </c>
      <c r="CO260" s="17">
        <f>IF(AND(CN260=0,CI260&lt;0.5,CI260&gt;0.4),1,0)</f>
        <v>0</v>
      </c>
      <c r="CP260" s="17">
        <f>IF(AND(CJ260=0,CK260=0,CL260=0,CM260=0,CN260=0,CO260=0),1,0)</f>
        <v>0</v>
      </c>
      <c r="CR260" s="17" t="str">
        <f>_xll.BDP($H260,CR$1)</f>
        <v>Joseph R Hinrichs "Joe"</v>
      </c>
      <c r="CS260" s="17" t="str">
        <f>_xll.BDP($H260,CS$1)</f>
        <v>No</v>
      </c>
      <c r="CT260" s="196">
        <f>_xll.BDP($H260,CT$1)</f>
        <v>9.5074102282524109E-3</v>
      </c>
      <c r="CU260" s="13">
        <f>_xll.BDP($H260,CU$1)</f>
        <v>1.0833300352096558</v>
      </c>
      <c r="CV260" s="13">
        <f>_xll.BDP($H260,CV$1)</f>
        <v>0.22584764221239775</v>
      </c>
      <c r="CW260" s="13">
        <f>_xll.BDP($H260,CW$1)</f>
        <v>-7.623426965276249E-2</v>
      </c>
    </row>
    <row r="261" spans="1:134" s="17" customFormat="1" hidden="1" x14ac:dyDescent="0.3">
      <c r="A261" s="17" t="str">
        <f>B261&amp;C261</f>
        <v>7A</v>
      </c>
      <c r="B261" s="17">
        <v>7</v>
      </c>
      <c r="C261" s="17" t="s">
        <v>2999</v>
      </c>
      <c r="F261" s="19">
        <v>0.13</v>
      </c>
      <c r="H261" s="17" t="s">
        <v>3009</v>
      </c>
      <c r="I261" s="17">
        <v>1357</v>
      </c>
      <c r="J261" s="17" t="str">
        <f>I261&amp;H261</f>
        <v>1357UNP US Equity</v>
      </c>
      <c r="K261" s="10" t="s">
        <v>3010</v>
      </c>
      <c r="L261" s="11">
        <v>0.20200262945793165</v>
      </c>
      <c r="M261" s="11">
        <v>0.21711025791197588</v>
      </c>
      <c r="N261" s="11">
        <v>0.20200262945793165</v>
      </c>
      <c r="O261" s="11">
        <v>0.21711025791197588</v>
      </c>
      <c r="P261" s="12">
        <v>15.69133630399395</v>
      </c>
      <c r="Q261" s="12">
        <v>12.006988221052234</v>
      </c>
      <c r="R261" s="12">
        <v>51.976528721432977</v>
      </c>
      <c r="S261" s="13">
        <v>51.456013215726713</v>
      </c>
      <c r="T261" s="13">
        <v>50.625125628140701</v>
      </c>
      <c r="U261" s="11">
        <v>0.51542410612875378</v>
      </c>
      <c r="V261" s="14">
        <v>2.8784675236806496</v>
      </c>
      <c r="W261" s="11">
        <v>0.19980918631593295</v>
      </c>
      <c r="X261" s="15">
        <v>3.7946364548974619E-2</v>
      </c>
      <c r="Y261" s="14">
        <v>2.711675976931855</v>
      </c>
      <c r="Z261" s="14">
        <v>-5.3263077838981099</v>
      </c>
      <c r="AA261" s="14">
        <v>46101000000</v>
      </c>
      <c r="AB261" s="14">
        <v>46101000000</v>
      </c>
      <c r="AC261" s="14">
        <v>95000000</v>
      </c>
      <c r="AD261" s="16">
        <v>9053000000</v>
      </c>
      <c r="AE261" s="11">
        <v>1.049375897492544E-2</v>
      </c>
      <c r="AF261" s="16">
        <v>130009.19978379998</v>
      </c>
      <c r="AG261" s="16">
        <v>164044.1997838</v>
      </c>
      <c r="AH261" s="195">
        <v>13.766717000990266</v>
      </c>
      <c r="AI261" s="195">
        <v>17.025864014924753</v>
      </c>
      <c r="AJ261" s="195">
        <v>4.1769992054217306</v>
      </c>
      <c r="AK261" s="195">
        <v>19.268926835368717</v>
      </c>
      <c r="AL261" s="195">
        <v>9.8527317912331096</v>
      </c>
      <c r="AM261" s="17" t="s">
        <v>498</v>
      </c>
      <c r="AN261" s="17" t="s">
        <v>516</v>
      </c>
      <c r="AO261" s="17" t="s">
        <v>517</v>
      </c>
      <c r="AP261" s="17" t="s">
        <v>574</v>
      </c>
      <c r="AQ261" s="11">
        <f>_xll.BDP($H261,$AQ$1, "CUST_TRR_START_DT=20030101","CUST_TRR_END_DT=20230630")*0.01</f>
        <v>0.15854469999999998</v>
      </c>
      <c r="AR261" s="11">
        <f>_xll.BDP($H261,$AQ$1, "CUST_TRR_START_DT=20130101","CUST_TRR_END_DT=20230630")*0.01</f>
        <v>0.14343830000000002</v>
      </c>
      <c r="AS261" s="11">
        <f>_xll.BDP($H261,$AQ$1, "CUST_TRR_START_DT=20180101","CUST_TRR_END_DT=20230630")*0.01</f>
        <v>0.10349800000000001</v>
      </c>
      <c r="AT261" s="17" t="s">
        <v>3697</v>
      </c>
      <c r="AU261" s="17" t="s">
        <v>3260</v>
      </c>
      <c r="AV261" s="17" t="s">
        <v>3260</v>
      </c>
      <c r="AW261" s="195">
        <v>2.4382237582712696</v>
      </c>
      <c r="AX261" s="195">
        <v>2.4382237582712696</v>
      </c>
      <c r="AY261" s="195">
        <v>4.8610157206041125</v>
      </c>
      <c r="AZ261" s="195">
        <v>7.299239478875382</v>
      </c>
      <c r="BA261" s="195">
        <v>44.71487194000283</v>
      </c>
      <c r="BB261" s="195">
        <v>89.146738361398036</v>
      </c>
      <c r="BC261" s="195">
        <v>133.86161030140087</v>
      </c>
      <c r="BD261" s="195">
        <v>9460</v>
      </c>
      <c r="BE261" s="195">
        <v>130009.19978379998</v>
      </c>
      <c r="BF261" s="17">
        <v>6380.1540000000005</v>
      </c>
      <c r="BG261" s="17">
        <v>7015.2960000000003</v>
      </c>
      <c r="BH261" s="17">
        <v>7640.8240000000005</v>
      </c>
      <c r="BI261" s="17">
        <v>5119.0190000000002</v>
      </c>
      <c r="BJ261" s="17">
        <v>6055.2849999999999</v>
      </c>
      <c r="BK261" s="17">
        <v>6556.3620000000001</v>
      </c>
      <c r="BL261" s="15">
        <v>4.9074634799767536E-2</v>
      </c>
      <c r="BM261" s="15">
        <v>5.3959996766891519E-2</v>
      </c>
      <c r="BN261" s="15">
        <v>5.8771410121025131E-2</v>
      </c>
      <c r="BO261" s="15">
        <v>3.9374282808545248E-2</v>
      </c>
      <c r="BP261" s="15">
        <v>4.6575819327168332E-2</v>
      </c>
      <c r="BQ261" s="15">
        <v>5.0429985038773897E-2</v>
      </c>
      <c r="BR261" s="15">
        <f>IF(IF(BN261&gt;BQ261,BN261,BQ261)=0,IF(BM261&gt;BP261,BM261,BP261),IF(BN261&gt;BQ261,BN261,BQ261))</f>
        <v>5.8771410121025131E-2</v>
      </c>
      <c r="CI261" s="11">
        <f>IFERROR(L261,M261)</f>
        <v>0.20200262945793165</v>
      </c>
      <c r="CJ261" s="17">
        <f>IF(AND(M261&lt;0,AA261&gt;0),1,0)</f>
        <v>0</v>
      </c>
      <c r="CK261" s="17">
        <f>IF(AND(CJ261=0,CI261&lt;0.1,CI261&gt;0),1,0)</f>
        <v>0</v>
      </c>
      <c r="CL261" s="17">
        <f>IF(AND(CK261=0,CI261&lt;0.2,CI261&gt;0.1),1,0)</f>
        <v>0</v>
      </c>
      <c r="CM261" s="17">
        <f>IF(AND(CL261=0,CI261&lt;0.3,CI261&gt;0.2),1,0)</f>
        <v>1</v>
      </c>
      <c r="CN261" s="17">
        <f>IF(AND(CM261=0,CI261&lt;0.4,CI261&gt;0.3),1,0)</f>
        <v>0</v>
      </c>
      <c r="CO261" s="17">
        <f>IF(AND(CN261=0,CI261&lt;0.5,CI261&gt;0.4),1,0)</f>
        <v>0</v>
      </c>
      <c r="CP261" s="17">
        <f>IF(AND(CJ261=0,CK261=0,CL261=0,CM261=0,CN261=0,CO261=0),1,0)</f>
        <v>0</v>
      </c>
      <c r="CR261" s="17" t="str">
        <f>_xll.BDP($H261,CR$1)</f>
        <v>Vincenzo James Vena "Jim"</v>
      </c>
      <c r="CS261" s="17" t="str">
        <f>_xll.BDP($H261,CS$1)</f>
        <v>No</v>
      </c>
      <c r="CT261" s="196">
        <f>_xll.BDP($H261,CT$1)</f>
        <v>8.8049797341227531E-5</v>
      </c>
      <c r="CU261" s="13">
        <f>_xll.BDP($H261,CU$1)</f>
        <v>0.16666699945926666</v>
      </c>
      <c r="CV261" s="13">
        <f>_xll.BDP($H261,CV$1)</f>
        <v>0.20207770487854579</v>
      </c>
      <c r="CW261" s="13">
        <f>_xll.BDP($H261,CW$1)</f>
        <v>-0.41215323455577668</v>
      </c>
    </row>
    <row r="262" spans="1:134" s="17" customFormat="1" hidden="1" x14ac:dyDescent="0.3">
      <c r="A262" s="17" t="str">
        <f>B262&amp;C262</f>
        <v>7A</v>
      </c>
      <c r="B262" s="17">
        <v>7</v>
      </c>
      <c r="C262" s="17" t="s">
        <v>2999</v>
      </c>
      <c r="F262" s="19">
        <v>0.13</v>
      </c>
      <c r="H262" s="17" t="s">
        <v>3011</v>
      </c>
      <c r="I262" s="17">
        <v>1358</v>
      </c>
      <c r="J262" s="17" t="str">
        <f>I262&amp;H262</f>
        <v>1358NSC US Equity</v>
      </c>
      <c r="K262" s="10" t="s">
        <v>3012</v>
      </c>
      <c r="L262" s="11">
        <v>0.14900341648475743</v>
      </c>
      <c r="M262" s="11">
        <v>0.1696149843912591</v>
      </c>
      <c r="N262" s="11">
        <v>0.14900341648475743</v>
      </c>
      <c r="O262" s="11">
        <v>0.1696149843912591</v>
      </c>
      <c r="P262" s="12">
        <v>10.592050298078421</v>
      </c>
      <c r="Q262" s="12">
        <v>8.272239419712335</v>
      </c>
      <c r="R262" s="12">
        <v>19.927114832906877</v>
      </c>
      <c r="S262" s="13">
        <v>46.797155036944822</v>
      </c>
      <c r="T262" s="13">
        <v>47.461749705766969</v>
      </c>
      <c r="U262" s="11">
        <v>0.37118259850742469</v>
      </c>
      <c r="V262" s="14">
        <v>2.9163498098859315</v>
      </c>
      <c r="W262" s="11">
        <v>0.32194798909859657</v>
      </c>
      <c r="X262" s="15">
        <v>4.6202657148522702E-2</v>
      </c>
      <c r="Y262" s="14">
        <v>3.3357033558647382</v>
      </c>
      <c r="Z262" s="14">
        <v>-11.050124516108728</v>
      </c>
      <c r="AA262" s="14">
        <v>27869000000</v>
      </c>
      <c r="AB262" s="14">
        <v>27869000000</v>
      </c>
      <c r="AC262" s="14">
        <v>39000000</v>
      </c>
      <c r="AD262" s="16">
        <v>4057000000</v>
      </c>
      <c r="AE262" s="11">
        <v>9.6130145427655907E-3</v>
      </c>
      <c r="AF262" s="16">
        <v>46317.926966309999</v>
      </c>
      <c r="AG262" s="16">
        <v>60890.926966309999</v>
      </c>
      <c r="AH262" s="195">
        <v>12.358621263712198</v>
      </c>
      <c r="AI262" s="195">
        <v>16.591533233326974</v>
      </c>
      <c r="AJ262" s="195">
        <v>4.248145613943743</v>
      </c>
      <c r="AK262" s="195">
        <v>18.752548687583243</v>
      </c>
      <c r="AL262" s="195">
        <v>3.6643929342714983</v>
      </c>
      <c r="AM262" s="17" t="s">
        <v>498</v>
      </c>
      <c r="AN262" s="17" t="s">
        <v>516</v>
      </c>
      <c r="AO262" s="17" t="s">
        <v>517</v>
      </c>
      <c r="AP262" s="17" t="s">
        <v>574</v>
      </c>
      <c r="AQ262" s="11">
        <f>_xll.BDP($H262,$AQ$1, "CUST_TRR_START_DT=20030101","CUST_TRR_END_DT=20230630")*0.01</f>
        <v>0.14970710000000001</v>
      </c>
      <c r="AR262" s="11">
        <f>_xll.BDP($H262,$AQ$1, "CUST_TRR_START_DT=20130101","CUST_TRR_END_DT=20230630")*0.01</f>
        <v>0.1566623</v>
      </c>
      <c r="AS262" s="11">
        <f>_xll.BDP($H262,$AQ$1, "CUST_TRR_START_DT=20180101","CUST_TRR_END_DT=20230630")*0.01</f>
        <v>0.1058123</v>
      </c>
      <c r="AT262" s="17" t="s">
        <v>3697</v>
      </c>
      <c r="AU262" s="17" t="s">
        <v>3261</v>
      </c>
      <c r="AV262" s="17" t="s">
        <v>3261</v>
      </c>
      <c r="AW262" s="195">
        <v>2.645891565175869</v>
      </c>
      <c r="AX262" s="195">
        <v>2.645891565175869</v>
      </c>
      <c r="AY262" s="195">
        <v>7.028503729258949</v>
      </c>
      <c r="AZ262" s="195">
        <v>9.6743952944348184</v>
      </c>
      <c r="BA262" s="195">
        <v>36.409357236008759</v>
      </c>
      <c r="BB262" s="195">
        <v>96.717230018532263</v>
      </c>
      <c r="BC262" s="195">
        <v>133.12658725454102</v>
      </c>
      <c r="BD262" s="195">
        <v>4267</v>
      </c>
      <c r="BE262" s="195">
        <v>46317.926966309999</v>
      </c>
      <c r="BF262" s="17">
        <v>2811.5</v>
      </c>
      <c r="BG262" s="17">
        <v>3025.7310000000002</v>
      </c>
      <c r="BH262" s="17">
        <v>3248.8820000000001</v>
      </c>
      <c r="BI262" s="17">
        <v>1729.0889999999999</v>
      </c>
      <c r="BJ262" s="17">
        <v>2336.585</v>
      </c>
      <c r="BK262" s="17">
        <v>2643.386</v>
      </c>
      <c r="BL262" s="15">
        <v>6.0700039577440162E-2</v>
      </c>
      <c r="BM262" s="15">
        <v>6.5325268166703754E-2</v>
      </c>
      <c r="BN262" s="15">
        <v>7.0143078777319207E-2</v>
      </c>
      <c r="BO262" s="15">
        <v>3.7330880573685374E-2</v>
      </c>
      <c r="BP262" s="15">
        <v>5.0446666183906468E-2</v>
      </c>
      <c r="BQ262" s="15">
        <v>5.7070472992513339E-2</v>
      </c>
      <c r="BR262" s="15">
        <f>IF(IF(BN262&gt;BQ262,BN262,BQ262)=0,IF(BM262&gt;BP262,BM262,BP262),IF(BN262&gt;BQ262,BN262,BQ262))</f>
        <v>7.0143078777319207E-2</v>
      </c>
      <c r="CI262" s="11">
        <f>IFERROR(L262,M262)</f>
        <v>0.14900341648475743</v>
      </c>
      <c r="CJ262" s="17">
        <f>IF(AND(M262&lt;0,AA262&gt;0),1,0)</f>
        <v>0</v>
      </c>
      <c r="CK262" s="17">
        <f>IF(AND(CJ262=0,CI262&lt;0.1,CI262&gt;0),1,0)</f>
        <v>0</v>
      </c>
      <c r="CL262" s="17">
        <f>IF(AND(CK262=0,CI262&lt;0.2,CI262&gt;0.1),1,0)</f>
        <v>1</v>
      </c>
      <c r="CM262" s="17">
        <f>IF(AND(CL262=0,CI262&lt;0.3,CI262&gt;0.2),1,0)</f>
        <v>0</v>
      </c>
      <c r="CN262" s="17">
        <f>IF(AND(CM262=0,CI262&lt;0.4,CI262&gt;0.3),1,0)</f>
        <v>0</v>
      </c>
      <c r="CO262" s="17">
        <f>IF(AND(CN262=0,CI262&lt;0.5,CI262&gt;0.4),1,0)</f>
        <v>0</v>
      </c>
      <c r="CP262" s="17">
        <f>IF(AND(CJ262=0,CK262=0,CL262=0,CM262=0,CN262=0,CO262=0),1,0)</f>
        <v>0</v>
      </c>
      <c r="CR262" s="17" t="str">
        <f>_xll.BDP($H262,CR$1)</f>
        <v>Alan H Shaw</v>
      </c>
      <c r="CS262" s="17" t="str">
        <f>_xll.BDP($H262,CS$1)</f>
        <v>No</v>
      </c>
      <c r="CT262" s="196">
        <f>_xll.BDP($H262,CT$1)</f>
        <v>0</v>
      </c>
      <c r="CU262" s="13">
        <f>_xll.BDP($H262,CU$1)</f>
        <v>1.4166699647903442</v>
      </c>
      <c r="CV262" s="13">
        <f>_xll.BDP($H262,CV$1)</f>
        <v>0.11810041406900763</v>
      </c>
      <c r="CW262" s="13">
        <f>_xll.BDP($H262,CW$1)</f>
        <v>-0.20695147834584446</v>
      </c>
    </row>
    <row r="263" spans="1:134" s="17" customFormat="1" hidden="1" x14ac:dyDescent="0.3">
      <c r="A263" s="17" t="str">
        <f>B263&amp;C263</f>
        <v>7A</v>
      </c>
      <c r="B263" s="17">
        <v>7</v>
      </c>
      <c r="C263" s="17" t="s">
        <v>2999</v>
      </c>
      <c r="F263" s="19">
        <v>0.15</v>
      </c>
      <c r="H263" s="17" t="s">
        <v>3013</v>
      </c>
      <c r="I263" s="17">
        <v>1359</v>
      </c>
      <c r="J263" s="17" t="str">
        <f>I263&amp;H263</f>
        <v>1359PBT US Equity</v>
      </c>
      <c r="K263" s="10" t="s">
        <v>3014</v>
      </c>
      <c r="L263" s="11">
        <v>-10.51754395936706</v>
      </c>
      <c r="M263" s="11">
        <v>-20.766779722602116</v>
      </c>
      <c r="N263" s="11">
        <v>-10.51754395936706</v>
      </c>
      <c r="O263" s="11">
        <v>-20.766779722602116</v>
      </c>
      <c r="P263" s="12">
        <v>20121.158552133322</v>
      </c>
      <c r="Q263" s="12">
        <v>20121.158552133322</v>
      </c>
      <c r="R263" s="12">
        <v>20152.527220761229</v>
      </c>
      <c r="S263" s="13" t="e">
        <v>#N/A</v>
      </c>
      <c r="T263" s="13" t="e">
        <v>#N/A</v>
      </c>
      <c r="U263" s="11">
        <v>-0.9466992974772146</v>
      </c>
      <c r="V263" s="14" t="e">
        <v>#N/A</v>
      </c>
      <c r="W263" s="11">
        <v>5.3300702522785355E-2</v>
      </c>
      <c r="X263" s="15" t="e">
        <v>#N/A</v>
      </c>
      <c r="Y263" s="14">
        <v>43.00141994044867</v>
      </c>
      <c r="Z263" s="14">
        <v>12.308007930023557</v>
      </c>
      <c r="AA263" s="14">
        <v>-2576011</v>
      </c>
      <c r="AB263" s="14">
        <v>-2576011</v>
      </c>
      <c r="AC263" s="14" t="e">
        <v>#N/A</v>
      </c>
      <c r="AD263" s="16" t="e">
        <v>#N/A</v>
      </c>
      <c r="AE263" s="11">
        <v>0</v>
      </c>
      <c r="AF263" s="16">
        <v>988.57256315999996</v>
      </c>
      <c r="AG263" s="16">
        <v>985.03033815999993</v>
      </c>
      <c r="AH263" s="195" t="s">
        <v>3021</v>
      </c>
      <c r="AI263" s="195">
        <v>18.631122571136778</v>
      </c>
      <c r="AJ263" s="195" t="s">
        <v>3021</v>
      </c>
      <c r="AK263" s="195">
        <v>18.76991069422359</v>
      </c>
      <c r="AL263" s="195">
        <v>4956.9154577646268</v>
      </c>
      <c r="AM263" s="17" t="s">
        <v>519</v>
      </c>
      <c r="AN263" s="17" t="s">
        <v>520</v>
      </c>
      <c r="AO263" s="17" t="s">
        <v>521</v>
      </c>
      <c r="AP263" s="17" t="s">
        <v>574</v>
      </c>
      <c r="AQ263" s="11">
        <f>_xll.BDP($H263,$AQ$1, "CUST_TRR_START_DT=20030101","CUST_TRR_END_DT=20230630")*0.01</f>
        <v>0.1506989</v>
      </c>
      <c r="AR263" s="11">
        <f>_xll.BDP($H263,$AQ$1, "CUST_TRR_START_DT=20130101","CUST_TRR_END_DT=20230630")*0.01</f>
        <v>0.139684</v>
      </c>
      <c r="AS263" s="11">
        <f>_xll.BDP($H263,$AQ$1, "CUST_TRR_START_DT=20180101","CUST_TRR_END_DT=20230630")*0.01</f>
        <v>0.28556339999999997</v>
      </c>
      <c r="AT263" s="17" t="s">
        <v>3766</v>
      </c>
      <c r="AU263" s="17" t="s">
        <v>3021</v>
      </c>
      <c r="AV263" s="17" t="s">
        <v>3766</v>
      </c>
      <c r="AW263" s="195">
        <v>1.3874646743213535</v>
      </c>
      <c r="AX263" s="195">
        <v>1.3874646743213535</v>
      </c>
      <c r="AY263" s="195">
        <v>1.9696351848429519E-16</v>
      </c>
      <c r="AZ263" s="195">
        <v>1.3874646743213537</v>
      </c>
      <c r="BA263" s="195">
        <v>100.10513145269564</v>
      </c>
      <c r="BB263" s="195">
        <v>1.4210854715202004E-14</v>
      </c>
      <c r="BC263" s="195">
        <v>100.10513145269566</v>
      </c>
      <c r="BD263" s="195">
        <v>53.6001154</v>
      </c>
      <c r="BE263" s="195">
        <v>985.03033815999993</v>
      </c>
      <c r="BF263" s="17" t="s">
        <v>3021</v>
      </c>
      <c r="BG263" s="17" t="s">
        <v>3021</v>
      </c>
      <c r="BH263" s="17" t="s">
        <v>3021</v>
      </c>
      <c r="BI263" s="17" t="s">
        <v>3021</v>
      </c>
      <c r="BJ263" s="17" t="s">
        <v>3021</v>
      </c>
      <c r="BK263" s="17" t="s">
        <v>3021</v>
      </c>
      <c r="BL263" s="15">
        <v>0</v>
      </c>
      <c r="BM263" s="15">
        <v>0</v>
      </c>
      <c r="BN263" s="15">
        <v>0</v>
      </c>
      <c r="BO263" s="15">
        <v>0</v>
      </c>
      <c r="BP263" s="15">
        <v>0</v>
      </c>
      <c r="BQ263" s="15">
        <v>0</v>
      </c>
      <c r="BR263" s="15">
        <f>IF(IF(BN263&gt;BQ263,BN263,BQ263)=0,IF(BM263&gt;BP263,BM263,BP263),IF(BN263&gt;BQ263,BN263,BQ263))</f>
        <v>0</v>
      </c>
      <c r="CI263" s="11">
        <f>IFERROR(L263,M263)</f>
        <v>-10.51754395936706</v>
      </c>
      <c r="CJ263" s="17">
        <f>IF(AND(M263&lt;0,AA263&gt;0),1,0)</f>
        <v>0</v>
      </c>
      <c r="CK263" s="17">
        <f>IF(AND(CJ263=0,CI263&lt;0.1,CI263&gt;0),1,0)</f>
        <v>0</v>
      </c>
      <c r="CL263" s="17">
        <f>IF(AND(CK263=0,CI263&lt;0.2,CI263&gt;0.1),1,0)</f>
        <v>0</v>
      </c>
      <c r="CM263" s="17">
        <f>IF(AND(CL263=0,CI263&lt;0.3,CI263&gt;0.2),1,0)</f>
        <v>0</v>
      </c>
      <c r="CN263" s="17">
        <f>IF(AND(CM263=0,CI263&lt;0.4,CI263&gt;0.3),1,0)</f>
        <v>0</v>
      </c>
      <c r="CO263" s="17">
        <f>IF(AND(CN263=0,CI263&lt;0.5,CI263&gt;0.4),1,0)</f>
        <v>0</v>
      </c>
      <c r="CP263" s="17">
        <f>IF(AND(CJ263=0,CK263=0,CL263=0,CM263=0,CN263=0,CO263=0),1,0)</f>
        <v>1</v>
      </c>
      <c r="CR263" s="17" t="str">
        <f>_xll.BDP($H263,CR$1)</f>
        <v>#N/A Field Not Applicable</v>
      </c>
      <c r="CS263" s="17" t="str">
        <f>_xll.BDP($H263,CS$1)</f>
        <v>#N/A N/A</v>
      </c>
      <c r="CT263" s="196" t="str">
        <f>_xll.BDP($H263,CT$1)</f>
        <v>#N/A N/A</v>
      </c>
      <c r="CU263" s="13" t="str">
        <f>_xll.BDP($H263,CU$1)</f>
        <v>#N/A N/A</v>
      </c>
      <c r="CV263" s="13">
        <f>_xll.BDP($H263,CV$1)</f>
        <v>0</v>
      </c>
      <c r="CW263" s="13">
        <f>_xll.BDP($H263,CW$1)</f>
        <v>0</v>
      </c>
    </row>
    <row r="264" spans="1:134" s="17" customFormat="1" hidden="1" x14ac:dyDescent="0.3">
      <c r="A264" s="17" t="str">
        <f>B264&amp;C264</f>
        <v>7A</v>
      </c>
      <c r="B264" s="17">
        <v>7</v>
      </c>
      <c r="C264" s="17" t="s">
        <v>2999</v>
      </c>
      <c r="D264" s="17">
        <v>41</v>
      </c>
      <c r="E264" s="17">
        <v>1</v>
      </c>
      <c r="F264" s="19">
        <v>0.2</v>
      </c>
      <c r="G264" s="17" t="s">
        <v>2903</v>
      </c>
      <c r="H264" s="17" t="s">
        <v>2042</v>
      </c>
      <c r="I264" s="17">
        <v>1396</v>
      </c>
      <c r="J264" s="17" t="str">
        <f>I264&amp;H264</f>
        <v>1396SIM DC Equity</v>
      </c>
      <c r="K264" s="10" t="s">
        <v>4819</v>
      </c>
      <c r="L264" s="11">
        <v>0.64658454736190851</v>
      </c>
      <c r="M264" s="11">
        <v>0.39415358886588769</v>
      </c>
      <c r="N264" s="11">
        <v>0.50765111263116225</v>
      </c>
      <c r="O264" s="11">
        <v>0.33070133719417827</v>
      </c>
      <c r="P264" s="12">
        <v>33.645996219657306</v>
      </c>
      <c r="Q264" s="12">
        <v>25.852020978901812</v>
      </c>
      <c r="R264" s="12">
        <v>30.699225637128812</v>
      </c>
      <c r="S264" s="13">
        <v>29.137736121260719</v>
      </c>
      <c r="T264" s="13">
        <v>25.088596854009499</v>
      </c>
      <c r="U264" s="11">
        <v>-2.0330133186155612E-2</v>
      </c>
      <c r="V264" s="14">
        <v>-7.1281254774150843E-2</v>
      </c>
      <c r="W264" s="11">
        <v>0.60895246402663228</v>
      </c>
      <c r="X264" s="15" t="e">
        <v>#N/A</v>
      </c>
      <c r="Y264" s="14">
        <v>10.354044842374744</v>
      </c>
      <c r="Z264" s="14">
        <v>5.6888168700122144</v>
      </c>
      <c r="AA264" s="14">
        <v>319307000</v>
      </c>
      <c r="AB264" s="14">
        <v>380573000</v>
      </c>
      <c r="AC264" s="14" t="e">
        <v>#N/A</v>
      </c>
      <c r="AD264" s="16">
        <v>77206000</v>
      </c>
      <c r="AE264" s="11">
        <v>0</v>
      </c>
      <c r="AF264" s="16">
        <v>29625.75</v>
      </c>
      <c r="AG264" s="16">
        <v>3962.493459645586</v>
      </c>
      <c r="AH264" s="195">
        <v>25.095591146359542</v>
      </c>
      <c r="AI264" s="195">
        <v>27.704707253545415</v>
      </c>
      <c r="AJ264" s="195">
        <v>1.9236513446170358</v>
      </c>
      <c r="AK264" s="195">
        <v>37.306402475196791</v>
      </c>
      <c r="AL264" s="195">
        <v>10.369317678232155</v>
      </c>
      <c r="AM264" s="17" t="s">
        <v>506</v>
      </c>
      <c r="AN264" s="17" t="s">
        <v>507</v>
      </c>
      <c r="AO264" s="17" t="s">
        <v>2043</v>
      </c>
      <c r="AP264" s="17" t="s">
        <v>2141</v>
      </c>
      <c r="AQ264" s="11">
        <f>_xll.BDP($H264,$AQ$1, "CUST_TRR_START_DT=20030101","CUST_TRR_END_DT=20230630")*0.01</f>
        <v>0.23128190000000001</v>
      </c>
      <c r="AR264" s="11">
        <f>_xll.BDP($H264,$AQ$1, "CUST_TRR_START_DT=20130101","CUST_TRR_END_DT=20230630")*0.01</f>
        <v>0.20050590000000001</v>
      </c>
      <c r="AS264" s="11">
        <f>_xll.BDP($H264,$AQ$1, "CUST_TRR_START_DT=20180101","CUST_TRR_END_DT=20230630")*0.01</f>
        <v>0.15606249999999999</v>
      </c>
      <c r="AT264" s="17" t="s">
        <v>3280</v>
      </c>
      <c r="AU264" s="17" t="s">
        <v>3280</v>
      </c>
      <c r="AV264" s="17" t="s">
        <v>3280</v>
      </c>
      <c r="AW264" s="195">
        <v>1.0252904989747096</v>
      </c>
      <c r="AX264" s="195">
        <v>1.0252904989747096</v>
      </c>
      <c r="AY264" s="195">
        <v>0</v>
      </c>
      <c r="AZ264" s="195">
        <v>1.0252904989747096</v>
      </c>
      <c r="BA264" s="195">
        <v>39.962757329679413</v>
      </c>
      <c r="BB264" s="195">
        <v>0</v>
      </c>
      <c r="BC264" s="195">
        <v>39.962757329679413</v>
      </c>
      <c r="BD264" s="195">
        <v>39.664635159999996</v>
      </c>
      <c r="BE264" s="195">
        <v>3962.493459645586</v>
      </c>
      <c r="BF264" s="17">
        <v>99.3</v>
      </c>
      <c r="BG264" s="17">
        <v>115.5</v>
      </c>
      <c r="BH264" s="17">
        <v>132.5</v>
      </c>
      <c r="BI264" s="17">
        <v>33</v>
      </c>
      <c r="BJ264" s="17">
        <v>30.5</v>
      </c>
      <c r="BK264" s="17">
        <v>44.1</v>
      </c>
      <c r="BL264" s="15">
        <v>2.5059978271580945E-2</v>
      </c>
      <c r="BM264" s="15">
        <v>2.9148313095343398E-2</v>
      </c>
      <c r="BN264" s="15">
        <v>3.3438540996822516E-2</v>
      </c>
      <c r="BO264" s="15">
        <v>8.3280894558123986E-3</v>
      </c>
      <c r="BP264" s="15">
        <v>7.697173587947824E-3</v>
      </c>
      <c r="BQ264" s="15">
        <v>1.1129355909131116E-2</v>
      </c>
      <c r="BR264" s="15">
        <f>IF(IF(BN264&gt;BQ264,BN264,BQ264)=0,IF(BM264&gt;BP264,BM264,BP264),IF(BN264&gt;BQ264,BN264,BQ264))</f>
        <v>3.3438540996822516E-2</v>
      </c>
      <c r="CI264" s="11">
        <f>IFERROR(L264,M264)</f>
        <v>0.64658454736190851</v>
      </c>
      <c r="CJ264" s="17">
        <f>IF(AND(M264&lt;0,AA264&gt;0),1,0)</f>
        <v>0</v>
      </c>
      <c r="CK264" s="17">
        <f>IF(AND(CJ264=0,CI264&lt;0.1,CI264&gt;0),1,0)</f>
        <v>0</v>
      </c>
      <c r="CL264" s="17">
        <f>IF(AND(CK264=0,CI264&lt;0.2,CI264&gt;0.1),1,0)</f>
        <v>0</v>
      </c>
      <c r="CM264" s="17">
        <f>IF(AND(CL264=0,CI264&lt;0.3,CI264&gt;0.2),1,0)</f>
        <v>0</v>
      </c>
      <c r="CN264" s="17">
        <f>IF(AND(CM264=0,CI264&lt;0.4,CI264&gt;0.3),1,0)</f>
        <v>0</v>
      </c>
      <c r="CO264" s="17">
        <f>IF(AND(CN264=0,CI264&lt;0.5,CI264&gt;0.4),1,0)</f>
        <v>0</v>
      </c>
      <c r="CP264" s="17">
        <f>IF(AND(CJ264=0,CK264=0,CL264=0,CM264=0,CN264=0,CO264=0),1,0)</f>
        <v>1</v>
      </c>
      <c r="CR264" s="17" t="str">
        <f>_xll.BDP($H264,CR$1)</f>
        <v>Christian Kromann</v>
      </c>
      <c r="CS264" s="17" t="str">
        <f>_xll.BDP($H264,CS$1)</f>
        <v>No</v>
      </c>
      <c r="CT264" s="196">
        <f>_xll.BDP($H264,CT$1)</f>
        <v>0</v>
      </c>
      <c r="CU264" s="13">
        <f>_xll.BDP($H264,CU$1)</f>
        <v>2.0833299160003662</v>
      </c>
      <c r="CV264" s="13">
        <f>_xll.BDP($H264,CV$1)</f>
        <v>0.42210123456790122</v>
      </c>
      <c r="CW264" s="13">
        <f>_xll.BDP($H264,CW$1)</f>
        <v>0.73243453461239305</v>
      </c>
    </row>
    <row r="265" spans="1:134" s="17" customFormat="1" hidden="1" x14ac:dyDescent="0.3">
      <c r="A265" s="17" t="str">
        <f>B265&amp;C265</f>
        <v>7A</v>
      </c>
      <c r="B265" s="17">
        <v>7</v>
      </c>
      <c r="C265" s="17" t="s">
        <v>2999</v>
      </c>
      <c r="F265" s="19">
        <v>0.2</v>
      </c>
      <c r="H265" s="17" t="s">
        <v>4415</v>
      </c>
      <c r="K265" s="10" t="s">
        <v>4470</v>
      </c>
      <c r="L265" s="11">
        <v>0.57341999867872084</v>
      </c>
      <c r="M265" s="11">
        <v>0.44927779330910445</v>
      </c>
      <c r="N265" s="11">
        <v>0.57341999867872084</v>
      </c>
      <c r="O265" s="11">
        <v>0.44927779330910445</v>
      </c>
      <c r="P265" s="12">
        <v>21.152348010345577</v>
      </c>
      <c r="Q265" s="12">
        <v>14.321177028893867</v>
      </c>
      <c r="R265" s="12">
        <v>15.096191778057083</v>
      </c>
      <c r="S265" s="13">
        <v>22.731688329746426</v>
      </c>
      <c r="T265" s="13">
        <v>20.58649289099526</v>
      </c>
      <c r="U265" s="11">
        <v>-0.44790873400220327</v>
      </c>
      <c r="V265" s="14">
        <v>-2.337410294004167</v>
      </c>
      <c r="W265" s="11">
        <v>0.84556349951572241</v>
      </c>
      <c r="X265" s="15">
        <v>2.0238713025428127E-2</v>
      </c>
      <c r="Y265" s="14">
        <v>18.442640897679556</v>
      </c>
      <c r="Z265" s="14">
        <v>15.224009650581705</v>
      </c>
      <c r="AA265" s="14">
        <v>53655000000</v>
      </c>
      <c r="AB265" s="14">
        <v>53655000000</v>
      </c>
      <c r="AC265" s="14" t="e">
        <v>#N/A</v>
      </c>
      <c r="AD265" s="16">
        <v>11322409445.682367</v>
      </c>
      <c r="AE265" s="11">
        <v>0</v>
      </c>
      <c r="AF265" s="16">
        <v>403914.03695999994</v>
      </c>
      <c r="AG265" s="16">
        <v>343333.03695999994</v>
      </c>
      <c r="AH265" s="195">
        <v>13.000114992805752</v>
      </c>
      <c r="AI265" s="195">
        <v>14.242638221189743</v>
      </c>
      <c r="AJ265" s="195" t="s">
        <v>3021</v>
      </c>
      <c r="AK265" s="195">
        <v>24.474310652648285</v>
      </c>
      <c r="AL265" s="195">
        <v>3.5215903249683032</v>
      </c>
      <c r="AM265" s="17" t="s">
        <v>533</v>
      </c>
      <c r="AN265" s="17" t="s">
        <v>534</v>
      </c>
      <c r="AO265" s="17" t="s">
        <v>868</v>
      </c>
      <c r="AP265" s="17" t="s">
        <v>4618</v>
      </c>
      <c r="AQ265" s="11">
        <f>_xll.BDP($H265,$AQ$1, "CUST_TRR_START_DT=20030101","CUST_TRR_END_DT=20230630")*0.01</f>
        <v>0.18418090000000001</v>
      </c>
      <c r="AR265" s="11">
        <f>_xll.BDP($H265,$AQ$1, "CUST_TRR_START_DT=20130101","CUST_TRR_END_DT=20230630")*0.01</f>
        <v>0.24808530000000001</v>
      </c>
      <c r="AS265" s="11">
        <f>_xll.BDP($H265,$AQ$1, "CUST_TRR_START_DT=20180101","CUST_TRR_END_DT=20230630")*0.01</f>
        <v>0.20973420000000001</v>
      </c>
      <c r="AT265" s="17" t="s">
        <v>4522</v>
      </c>
      <c r="AU265" s="17" t="s">
        <v>4522</v>
      </c>
      <c r="AV265" s="17" t="s">
        <v>4522</v>
      </c>
      <c r="AW265" s="195">
        <v>1.3779128672745693</v>
      </c>
      <c r="AX265" s="195">
        <v>1.3779128672745693</v>
      </c>
      <c r="AY265" s="195">
        <v>0</v>
      </c>
      <c r="AZ265" s="195">
        <v>1.3779128672745693</v>
      </c>
      <c r="BA265" s="195">
        <v>33.302815255198048</v>
      </c>
      <c r="BB265" s="195">
        <v>0</v>
      </c>
      <c r="BC265" s="195">
        <v>33.302815255198048</v>
      </c>
      <c r="BD265" s="195">
        <v>5549</v>
      </c>
      <c r="BE265" s="195">
        <v>343333.03695999994</v>
      </c>
      <c r="BF265" s="17">
        <v>16800</v>
      </c>
      <c r="BG265" s="17">
        <v>16600</v>
      </c>
      <c r="BH265" s="17" t="s">
        <v>3021</v>
      </c>
      <c r="BI265" s="17" t="s">
        <v>3021</v>
      </c>
      <c r="BJ265" s="17" t="s">
        <v>3021</v>
      </c>
      <c r="BK265" s="17" t="s">
        <v>3021</v>
      </c>
      <c r="BL265" s="15">
        <v>4.8932081074264014E-2</v>
      </c>
      <c r="BM265" s="15">
        <v>4.8349556299570391E-2</v>
      </c>
      <c r="BN265" s="15">
        <v>0</v>
      </c>
      <c r="BO265" s="15">
        <v>0</v>
      </c>
      <c r="BP265" s="15">
        <v>0</v>
      </c>
      <c r="BQ265" s="15">
        <v>0</v>
      </c>
      <c r="BR265" s="15">
        <f>IF(IF(BN265&gt;BQ265,BN265,BQ265)=0,IF(BM265&gt;BP265,BM265,BP265),IF(BN265&gt;BQ265,BN265,BQ265))</f>
        <v>4.8349556299570391E-2</v>
      </c>
      <c r="CI265" s="11">
        <f>IFERROR(L265,M265)</f>
        <v>0.57341999867872084</v>
      </c>
      <c r="CJ265" s="17">
        <f>IF(AND(M265&lt;0,AA265&gt;0),1,0)</f>
        <v>0</v>
      </c>
      <c r="CK265" s="17">
        <f>IF(AND(CJ265=0,CI265&lt;0.1,CI265&gt;0),1,0)</f>
        <v>0</v>
      </c>
      <c r="CL265" s="17">
        <f>IF(AND(CK265=0,CI265&lt;0.2,CI265&gt;0.1),1,0)</f>
        <v>0</v>
      </c>
      <c r="CM265" s="17">
        <f>IF(AND(CL265=0,CI265&lt;0.3,CI265&gt;0.2),1,0)</f>
        <v>0</v>
      </c>
      <c r="CN265" s="17">
        <f>IF(AND(CM265=0,CI265&lt;0.4,CI265&gt;0.3),1,0)</f>
        <v>0</v>
      </c>
      <c r="CO265" s="17">
        <f>IF(AND(CN265=0,CI265&lt;0.5,CI265&gt;0.4),1,0)</f>
        <v>0</v>
      </c>
      <c r="CP265" s="17">
        <f>IF(AND(CJ265=0,CK265=0,CL265=0,CM265=0,CN265=0,CO265=0),1,0)</f>
        <v>1</v>
      </c>
      <c r="CR265" s="17" t="str">
        <f>_xll.BDP($H265,CR$1)</f>
        <v>Hideyuki Kohama</v>
      </c>
      <c r="CS265" s="17" t="str">
        <f>_xll.BDP($H265,CS$1)</f>
        <v>No</v>
      </c>
      <c r="CT265" s="196">
        <f>_xll.BDP($H265,CT$1)</f>
        <v>0</v>
      </c>
      <c r="CU265" s="13">
        <f>_xll.BDP($H265,CU$1)</f>
        <v>4.5</v>
      </c>
      <c r="CV265" s="13">
        <f>_xll.BDP($H265,CV$1)</f>
        <v>6.2311522915612358E-2</v>
      </c>
      <c r="CW265" s="13">
        <f>_xll.BDP($H265,CW$1)</f>
        <v>0</v>
      </c>
      <c r="DD265" s="11"/>
      <c r="DH265" s="195"/>
      <c r="DI265" s="195"/>
      <c r="DJ265" s="195"/>
      <c r="DK265" s="195"/>
      <c r="DL265" s="195"/>
      <c r="DM265" s="195"/>
      <c r="DN265" s="195"/>
      <c r="DO265" s="195"/>
      <c r="DV265" s="15"/>
      <c r="DW265" s="15"/>
      <c r="DX265" s="15"/>
      <c r="DY265" s="15"/>
      <c r="DZ265" s="15"/>
      <c r="EA265" s="15"/>
      <c r="EB265" s="15"/>
      <c r="EC265" s="15"/>
      <c r="ED265" s="15"/>
    </row>
    <row r="266" spans="1:134" s="17" customFormat="1" hidden="1" x14ac:dyDescent="0.3">
      <c r="A266" s="17" t="str">
        <f>B266&amp;C266</f>
        <v>7A</v>
      </c>
      <c r="B266" s="17">
        <v>7</v>
      </c>
      <c r="C266" s="17" t="s">
        <v>2999</v>
      </c>
      <c r="F266" s="19">
        <v>0.3</v>
      </c>
      <c r="H266" s="17" t="s">
        <v>4418</v>
      </c>
      <c r="K266" s="10" t="s">
        <v>4473</v>
      </c>
      <c r="L266" s="11" t="e">
        <v>#N/A</v>
      </c>
      <c r="M266" s="11" t="e">
        <v>#N/A</v>
      </c>
      <c r="N266" s="11" t="e">
        <v>#N/A</v>
      </c>
      <c r="O266" s="11" t="e">
        <v>#N/A</v>
      </c>
      <c r="P266" s="12" t="e">
        <v>#N/A</v>
      </c>
      <c r="Q266" s="12" t="e">
        <v>#N/A</v>
      </c>
      <c r="R266" s="12">
        <v>50.760470221139897</v>
      </c>
      <c r="S266" s="13">
        <v>37.817356645156281</v>
      </c>
      <c r="T266" s="13">
        <v>43.036144262981573</v>
      </c>
      <c r="U266" s="11" t="e">
        <v>#N/A</v>
      </c>
      <c r="V266" s="14">
        <v>-0.2339916581778739</v>
      </c>
      <c r="W266" s="11">
        <v>0.40188677855759386</v>
      </c>
      <c r="X266" s="15" t="e">
        <v>#N/A</v>
      </c>
      <c r="Y266" s="14">
        <v>49.222828017960069</v>
      </c>
      <c r="Z266" s="14">
        <v>60.26148478289992</v>
      </c>
      <c r="AA266" s="14" t="e">
        <v>#N/A</v>
      </c>
      <c r="AB266" s="14" t="e">
        <v>#N/A</v>
      </c>
      <c r="AC266" s="14" t="e">
        <v>#N/A</v>
      </c>
      <c r="AD266" s="16">
        <v>40548000000</v>
      </c>
      <c r="AE266" s="11">
        <v>0</v>
      </c>
      <c r="AF266" s="16">
        <v>2140772.7119999998</v>
      </c>
      <c r="AG266" s="16">
        <v>2127297.949</v>
      </c>
      <c r="AH266" s="195">
        <v>59.131092839157439</v>
      </c>
      <c r="AI266" s="195">
        <v>34.153161157223821</v>
      </c>
      <c r="AJ266" s="195">
        <v>1.0644491134138268</v>
      </c>
      <c r="AK266" s="195">
        <v>44.352893144787139</v>
      </c>
      <c r="AL266" s="195">
        <v>18.761093943944587</v>
      </c>
      <c r="AM266" s="17" t="s">
        <v>506</v>
      </c>
      <c r="AN266" s="17" t="s">
        <v>577</v>
      </c>
      <c r="AO266" s="17" t="s">
        <v>665</v>
      </c>
      <c r="AP266" s="17" t="s">
        <v>4618</v>
      </c>
      <c r="AQ266" s="11">
        <f>_xll.BDP($H266,$AQ$1, "CUST_TRR_START_DT=20030101","CUST_TRR_END_DT=20230630")*0.01</f>
        <v>0.30662790000000001</v>
      </c>
      <c r="AR266" s="11">
        <f>_xll.BDP($H266,$AQ$1, "CUST_TRR_START_DT=20130101","CUST_TRR_END_DT=20230630")*0.01</f>
        <v>0.59225969999999994</v>
      </c>
      <c r="AS266" s="11">
        <f>_xll.BDP($H266,$AQ$1, "CUST_TRR_START_DT=20180101","CUST_TRR_END_DT=20230630")*0.01</f>
        <v>0.65275159999999999</v>
      </c>
      <c r="AT266" s="17" t="s">
        <v>4525</v>
      </c>
      <c r="AU266" s="17" t="s">
        <v>3021</v>
      </c>
      <c r="AV266" s="17" t="s">
        <v>4525</v>
      </c>
      <c r="AW266" s="195">
        <v>0.8059898700726712</v>
      </c>
      <c r="AX266" s="195">
        <v>0.8059898700726712</v>
      </c>
      <c r="AY266" s="195">
        <v>1.6287378373130881E-16</v>
      </c>
      <c r="AZ266" s="195">
        <v>0.80598987007267131</v>
      </c>
      <c r="BA266" s="195">
        <v>35.161597781821328</v>
      </c>
      <c r="BB266" s="195">
        <v>7.1054273576010019E-15</v>
      </c>
      <c r="BC266" s="195">
        <v>35.161597781821335</v>
      </c>
      <c r="BD266" s="195">
        <v>16232</v>
      </c>
      <c r="BE266" s="195">
        <v>2127297.949</v>
      </c>
      <c r="BF266" s="17">
        <v>56991</v>
      </c>
      <c r="BG266" s="17">
        <v>83266.667000000001</v>
      </c>
      <c r="BH266" s="17">
        <v>110960.5</v>
      </c>
      <c r="BI266" s="17">
        <v>33728.794000000002</v>
      </c>
      <c r="BJ266" s="17">
        <v>59608.881999999998</v>
      </c>
      <c r="BK266" s="17">
        <v>85747.565000000002</v>
      </c>
      <c r="BL266" s="15">
        <v>2.6790323389720899E-2</v>
      </c>
      <c r="BM266" s="15">
        <v>3.9141986217371187E-2</v>
      </c>
      <c r="BN266" s="15">
        <v>5.2160300371727572E-2</v>
      </c>
      <c r="BO266" s="15">
        <v>1.5855227997495711E-2</v>
      </c>
      <c r="BP266" s="15">
        <v>2.8020937089710887E-2</v>
      </c>
      <c r="BQ266" s="15">
        <v>4.0308206492799099E-2</v>
      </c>
      <c r="BR266" s="15">
        <f>IF(IF(BN266&gt;BQ266,BN266,BQ266)=0,IF(BM266&gt;BP266,BM266,BP266),IF(BN266&gt;BQ266,BN266,BQ266))</f>
        <v>5.2160300371727572E-2</v>
      </c>
      <c r="CI266" s="11" t="e">
        <f>IFERROR(L266,M266)</f>
        <v>#N/A</v>
      </c>
      <c r="CJ266" s="17" t="e">
        <f>IF(AND(M266&lt;0,AA266&gt;0),1,0)</f>
        <v>#N/A</v>
      </c>
      <c r="CK266" s="17" t="e">
        <f>IF(AND(CJ266=0,CI266&lt;0.1,CI266&gt;0),1,0)</f>
        <v>#N/A</v>
      </c>
      <c r="CL266" s="17" t="e">
        <f>IF(AND(CK266=0,CI266&lt;0.2,CI266&gt;0.1),1,0)</f>
        <v>#N/A</v>
      </c>
      <c r="CM266" s="17" t="e">
        <f>IF(AND(CL266=0,CI266&lt;0.3,CI266&gt;0.2),1,0)</f>
        <v>#N/A</v>
      </c>
      <c r="CN266" s="17" t="e">
        <f>IF(AND(CM266=0,CI266&lt;0.4,CI266&gt;0.3),1,0)</f>
        <v>#N/A</v>
      </c>
      <c r="CO266" s="17" t="e">
        <f>IF(AND(CN266=0,CI266&lt;0.5,CI266&gt;0.4),1,0)</f>
        <v>#N/A</v>
      </c>
      <c r="CP266" s="17" t="e">
        <f>IF(AND(CJ266=0,CK266=0,CL266=0,CM266=0,CN266=0,CO266=0),1,0)</f>
        <v>#N/A</v>
      </c>
      <c r="CR266" s="17" t="str">
        <f>_xll.BDP($H266,CR$1)</f>
        <v>Osamu Okabayashi</v>
      </c>
      <c r="CS266" s="17" t="str">
        <f>_xll.BDP($H266,CS$1)</f>
        <v>No</v>
      </c>
      <c r="CT266" s="196">
        <f>_xll.BDP($H266,CT$1)</f>
        <v>0</v>
      </c>
      <c r="CU266" s="13">
        <f>_xll.BDP($H266,CU$1)</f>
        <v>14.25</v>
      </c>
      <c r="CV266" s="13">
        <f>_xll.BDP($H266,CV$1)</f>
        <v>3.6392650477693493</v>
      </c>
      <c r="CW266" s="13">
        <f>_xll.BDP($H266,CW$1)</f>
        <v>0</v>
      </c>
      <c r="DD266" s="11"/>
      <c r="DH266" s="195"/>
      <c r="DI266" s="195"/>
      <c r="DJ266" s="195"/>
      <c r="DK266" s="195"/>
      <c r="DL266" s="195"/>
      <c r="DM266" s="195"/>
      <c r="DN266" s="195"/>
      <c r="DO266" s="195"/>
      <c r="DV266" s="15"/>
      <c r="DW266" s="15"/>
      <c r="DX266" s="15"/>
      <c r="DY266" s="15"/>
      <c r="DZ266" s="15"/>
      <c r="EA266" s="15"/>
      <c r="EB266" s="15"/>
      <c r="EC266" s="15"/>
      <c r="ED266" s="15"/>
    </row>
    <row r="267" spans="1:134" s="17" customFormat="1" hidden="1" x14ac:dyDescent="0.3">
      <c r="A267" s="17" t="str">
        <f>B267&amp;C267</f>
        <v>7C</v>
      </c>
      <c r="B267" s="17">
        <v>7</v>
      </c>
      <c r="C267" s="17" t="s">
        <v>2998</v>
      </c>
      <c r="F267" s="19">
        <v>0.11</v>
      </c>
      <c r="H267" s="17" t="s">
        <v>4419</v>
      </c>
      <c r="K267" s="10" t="s">
        <v>4474</v>
      </c>
      <c r="L267" s="11">
        <v>0.42326025864944955</v>
      </c>
      <c r="M267" s="11">
        <v>0.50898180047366559</v>
      </c>
      <c r="N267" s="11">
        <v>0.15898702742649867</v>
      </c>
      <c r="O267" s="11">
        <v>0.17861253039990554</v>
      </c>
      <c r="P267" s="12">
        <v>13.431197186952144</v>
      </c>
      <c r="Q267" s="12">
        <v>10.366269789527875</v>
      </c>
      <c r="R267" s="12">
        <v>12.343943531856773</v>
      </c>
      <c r="S267" s="13">
        <v>31.230156071344009</v>
      </c>
      <c r="T267" s="13">
        <v>32.837101818324108</v>
      </c>
      <c r="U267" s="11">
        <v>7.8409527299343126E-2</v>
      </c>
      <c r="V267" s="14">
        <v>0.39152868561124887</v>
      </c>
      <c r="W267" s="11">
        <v>0.56632003963090494</v>
      </c>
      <c r="X267" s="15">
        <v>2.2114956606312606E-2</v>
      </c>
      <c r="Y267" s="14">
        <v>5.2848352076590572</v>
      </c>
      <c r="Z267" s="14">
        <v>4.1869475684293667</v>
      </c>
      <c r="AA267" s="14">
        <v>1322452000000</v>
      </c>
      <c r="AB267" s="14">
        <v>3768515000000</v>
      </c>
      <c r="AC267" s="14" t="e">
        <v>#N/A</v>
      </c>
      <c r="AD267" s="16">
        <v>580475000000</v>
      </c>
      <c r="AE267" s="11">
        <v>0</v>
      </c>
      <c r="AF267" s="16">
        <v>6666000</v>
      </c>
      <c r="AG267" s="16">
        <v>7086808</v>
      </c>
      <c r="AH267" s="195">
        <v>7.9816373443076785</v>
      </c>
      <c r="AI267" s="195">
        <v>10.139191246323067</v>
      </c>
      <c r="AJ267" s="195">
        <v>8.3300505045113624</v>
      </c>
      <c r="AK267" s="195">
        <v>12.703821437555746</v>
      </c>
      <c r="AL267" s="195">
        <v>1.5296901371556622</v>
      </c>
      <c r="AM267" s="17" t="s">
        <v>493</v>
      </c>
      <c r="AN267" s="17" t="s">
        <v>661</v>
      </c>
      <c r="AO267" s="17" t="s">
        <v>662</v>
      </c>
      <c r="AP267" s="17" t="s">
        <v>4618</v>
      </c>
      <c r="AQ267" s="11">
        <f>_xll.BDP($H267,$AQ$1, "CUST_TRR_START_DT=20030101","CUST_TRR_END_DT=20230630")*0.01</f>
        <v>0.10517030000000001</v>
      </c>
      <c r="AR267" s="11">
        <f>_xll.BDP($H267,$AQ$1, "CUST_TRR_START_DT=20130101","CUST_TRR_END_DT=20230630")*0.01</f>
        <v>7.6699359999999994E-2</v>
      </c>
      <c r="AS267" s="11">
        <f>_xll.BDP($H267,$AQ$1, "CUST_TRR_START_DT=20180101","CUST_TRR_END_DT=20230630")*0.01</f>
        <v>3.9655610000000001E-2</v>
      </c>
      <c r="AT267" s="17" t="s">
        <v>4526</v>
      </c>
      <c r="AU267" s="17" t="s">
        <v>4526</v>
      </c>
      <c r="AV267" s="17" t="s">
        <v>4526</v>
      </c>
      <c r="AW267" s="195">
        <v>5.6405640564056405</v>
      </c>
      <c r="AX267" s="195">
        <v>5.6405640564056405</v>
      </c>
      <c r="AY267" s="195">
        <v>2.1188957511142753E-5</v>
      </c>
      <c r="AZ267" s="195">
        <v>5.6405852453631518</v>
      </c>
      <c r="BA267" s="195">
        <v>57.635479248068712</v>
      </c>
      <c r="BB267" s="195">
        <v>2.1650950307616768E-4</v>
      </c>
      <c r="BC267" s="195">
        <v>57.635695757571789</v>
      </c>
      <c r="BD267" s="195">
        <v>266204</v>
      </c>
      <c r="BE267" s="195">
        <v>6666000</v>
      </c>
      <c r="BF267" s="17">
        <v>453388</v>
      </c>
      <c r="BG267" s="17">
        <v>466880.91700000002</v>
      </c>
      <c r="BH267" s="17">
        <v>483921.09100000001</v>
      </c>
      <c r="BI267" s="17">
        <v>495236.09100000001</v>
      </c>
      <c r="BJ267" s="17">
        <v>510634.21500000003</v>
      </c>
      <c r="BK267" s="17">
        <v>475725.09500000003</v>
      </c>
      <c r="BL267" s="15">
        <v>6.801500150015001E-2</v>
      </c>
      <c r="BM267" s="15">
        <v>7.0039141464146415E-2</v>
      </c>
      <c r="BN267" s="15">
        <v>7.2595423192319236E-2</v>
      </c>
      <c r="BO267" s="15">
        <v>7.4292842934293432E-2</v>
      </c>
      <c r="BP267" s="15">
        <v>7.6602792529252936E-2</v>
      </c>
      <c r="BQ267" s="15">
        <v>7.1365900840084012E-2</v>
      </c>
      <c r="BR267" s="15">
        <f>IF(IF(BN267&gt;BQ267,BN267,BQ267)=0,IF(BM267&gt;BP267,BM267,BP267),IF(BN267&gt;BQ267,BN267,BQ267))</f>
        <v>7.2595423192319236E-2</v>
      </c>
      <c r="CI267" s="11">
        <f>IFERROR(L267,M267)</f>
        <v>0.42326025864944955</v>
      </c>
      <c r="CJ267" s="17">
        <f>IF(AND(M267&lt;0,AA267&gt;0),1,0)</f>
        <v>0</v>
      </c>
      <c r="CK267" s="17">
        <f>IF(AND(CJ267=0,CI267&lt;0.1,CI267&gt;0),1,0)</f>
        <v>0</v>
      </c>
      <c r="CL267" s="17">
        <f>IF(AND(CK267=0,CI267&lt;0.2,CI267&gt;0.1),1,0)</f>
        <v>0</v>
      </c>
      <c r="CM267" s="17">
        <f>IF(AND(CL267=0,CI267&lt;0.3,CI267&gt;0.2),1,0)</f>
        <v>0</v>
      </c>
      <c r="CN267" s="17">
        <f>IF(AND(CM267=0,CI267&lt;0.4,CI267&gt;0.3),1,0)</f>
        <v>0</v>
      </c>
      <c r="CO267" s="17">
        <f>IF(AND(CN267=0,CI267&lt;0.5,CI267&gt;0.4),1,0)</f>
        <v>1</v>
      </c>
      <c r="CP267" s="17">
        <f>IF(AND(CJ267=0,CK267=0,CL267=0,CM267=0,CN267=0,CO267=0),1,0)</f>
        <v>0</v>
      </c>
      <c r="CR267" s="17" t="str">
        <f>_xll.BDP($H267,CR$1)</f>
        <v>Masamichi Terabatake</v>
      </c>
      <c r="CS267" s="17" t="str">
        <f>_xll.BDP($H267,CS$1)</f>
        <v>No</v>
      </c>
      <c r="CT267" s="196">
        <f>_xll.BDP($H267,CT$1)</f>
        <v>9.2200003564357758E-3</v>
      </c>
      <c r="CU267" s="13">
        <f>_xll.BDP($H267,CU$1)</f>
        <v>5.75</v>
      </c>
      <c r="CV267" s="13">
        <f>_xll.BDP($H267,CV$1)</f>
        <v>1.6119999999999999E-2</v>
      </c>
      <c r="CW267" s="13">
        <f>_xll.BDP($H267,CW$1)</f>
        <v>0</v>
      </c>
      <c r="DD267" s="11"/>
      <c r="DH267" s="195"/>
      <c r="DI267" s="195"/>
      <c r="DJ267" s="195"/>
      <c r="DK267" s="195"/>
      <c r="DL267" s="195"/>
      <c r="DM267" s="195"/>
      <c r="DN267" s="195"/>
      <c r="DO267" s="195"/>
      <c r="DV267" s="15"/>
      <c r="DW267" s="15"/>
      <c r="DX267" s="15"/>
      <c r="DY267" s="15"/>
      <c r="DZ267" s="15"/>
      <c r="EA267" s="15"/>
      <c r="EB267" s="15"/>
      <c r="EC267" s="15"/>
      <c r="ED267" s="15"/>
    </row>
    <row r="268" spans="1:134" s="17" customFormat="1" hidden="1" x14ac:dyDescent="0.3">
      <c r="A268" s="17" t="str">
        <f>B268&amp;C268</f>
        <v>7A</v>
      </c>
      <c r="B268" s="17">
        <v>7</v>
      </c>
      <c r="C268" s="17" t="s">
        <v>2999</v>
      </c>
      <c r="F268" s="19">
        <v>0.14000000000000001</v>
      </c>
      <c r="H268" s="17" t="s">
        <v>4507</v>
      </c>
      <c r="K268" s="10" t="s">
        <v>4508</v>
      </c>
      <c r="L268" s="11">
        <v>1.6882654108511925</v>
      </c>
      <c r="M268" s="11">
        <v>0.80064638183824688</v>
      </c>
      <c r="N268" s="11">
        <v>0.58851720043122691</v>
      </c>
      <c r="O268" s="11">
        <v>0.43283900110798601</v>
      </c>
      <c r="P268" s="12">
        <v>30.865037042339218</v>
      </c>
      <c r="Q268" s="12">
        <v>25.390393884837799</v>
      </c>
      <c r="R268" s="12">
        <v>68.304953560371516</v>
      </c>
      <c r="S268" s="13">
        <v>18.972423705787698</v>
      </c>
      <c r="T268" s="13">
        <v>17.937681862269642</v>
      </c>
      <c r="U268" s="11">
        <v>0.30037026611523721</v>
      </c>
      <c r="V268" s="14">
        <v>1.3851223165252122</v>
      </c>
      <c r="W268" s="11">
        <v>0.16216785425953878</v>
      </c>
      <c r="X268" s="15">
        <v>4.4001139925904813E-2</v>
      </c>
      <c r="Y268" s="14">
        <v>5.3082634636940345</v>
      </c>
      <c r="Z268" s="14">
        <v>24.72853650323712</v>
      </c>
      <c r="AA268" s="14">
        <v>12686000000</v>
      </c>
      <c r="AB268" s="14">
        <v>23466000000</v>
      </c>
      <c r="AC268" s="14">
        <v>250000000</v>
      </c>
      <c r="AD268" s="16">
        <v>7725000000</v>
      </c>
      <c r="AE268" s="11">
        <v>3.2362459546925564E-2</v>
      </c>
      <c r="AF268" s="16">
        <v>106789.1314611</v>
      </c>
      <c r="AG268" s="16">
        <v>120661.1314611</v>
      </c>
      <c r="AH268" s="195">
        <v>10.595462896127502</v>
      </c>
      <c r="AI268" s="195">
        <v>12.069734066329898</v>
      </c>
      <c r="AJ268" s="195">
        <v>5.4637660253330793</v>
      </c>
      <c r="AK268" s="195">
        <v>13.374269790015878</v>
      </c>
      <c r="AL268" s="195">
        <v>11.519106811259215</v>
      </c>
      <c r="AM268" s="17" t="s">
        <v>498</v>
      </c>
      <c r="AN268" s="17" t="s">
        <v>828</v>
      </c>
      <c r="AO268" s="17" t="s">
        <v>828</v>
      </c>
      <c r="AP268" s="17" t="s">
        <v>574</v>
      </c>
      <c r="AQ268" s="11">
        <f>_xll.BDP($H268,$AQ$1, "CUST_TRR_START_DT=20030101","CUST_TRR_END_DT=20230630")*0.01</f>
        <v>0.13681850000000001</v>
      </c>
      <c r="AR268" s="11">
        <f>_xll.BDP($H268,$AQ$1, "CUST_TRR_START_DT=20130101","CUST_TRR_END_DT=20230630")*0.01</f>
        <v>0.19953499999999999</v>
      </c>
      <c r="AS268" s="11">
        <f>_xll.BDP($H268,$AQ$1, "CUST_TRR_START_DT=20180101","CUST_TRR_END_DT=20230630")*0.01</f>
        <v>9.6446150000000008E-2</v>
      </c>
      <c r="AT268" s="17" t="s">
        <v>4554</v>
      </c>
      <c r="AU268" s="17" t="s">
        <v>3021</v>
      </c>
      <c r="AV268" s="17" t="s">
        <v>4554</v>
      </c>
      <c r="AW268" s="195">
        <v>2.8298549699327906</v>
      </c>
      <c r="AX268" s="195">
        <v>2.8298549699327906</v>
      </c>
      <c r="AY268" s="195">
        <v>7.4271941071325722</v>
      </c>
      <c r="AZ268" s="195">
        <v>10.257049077065362</v>
      </c>
      <c r="BA268" s="195">
        <v>42.537495884037988</v>
      </c>
      <c r="BB268" s="195">
        <v>111.64326162255816</v>
      </c>
      <c r="BC268" s="195">
        <v>154.18075750659614</v>
      </c>
      <c r="BD268" s="195">
        <v>10910</v>
      </c>
      <c r="BE268" s="195">
        <v>106789.1314611</v>
      </c>
      <c r="BF268" s="17">
        <v>6843.7139999999999</v>
      </c>
      <c r="BG268" s="17">
        <v>6884.857</v>
      </c>
      <c r="BH268" s="17">
        <v>7003.7219999999998</v>
      </c>
      <c r="BI268" s="17">
        <v>6240.7970000000005</v>
      </c>
      <c r="BJ268" s="17">
        <v>6487.8640000000005</v>
      </c>
      <c r="BK268" s="17">
        <v>6468.116</v>
      </c>
      <c r="BL268" s="15">
        <v>6.4086240859566823E-2</v>
      </c>
      <c r="BM268" s="15">
        <v>6.4471514149433293E-2</v>
      </c>
      <c r="BN268" s="15">
        <v>6.5584595587344405E-2</v>
      </c>
      <c r="BO268" s="15">
        <v>5.8440376044010915E-2</v>
      </c>
      <c r="BP268" s="15">
        <v>6.0753972911216439E-2</v>
      </c>
      <c r="BQ268" s="15">
        <v>6.056904772519979E-2</v>
      </c>
      <c r="BR268" s="15">
        <f>IF(IF(BN268&gt;BQ268,BN268,BQ268)=0,IF(BM268&gt;BP268,BM268,BP268),IF(BN268&gt;BQ268,BN268,BQ268))</f>
        <v>6.5584595587344405E-2</v>
      </c>
      <c r="CI268" s="11">
        <f>IFERROR(L268,M268)</f>
        <v>1.6882654108511925</v>
      </c>
      <c r="CJ268" s="17">
        <f>IF(AND(M268&lt;0,AA268&gt;0),1,0)</f>
        <v>0</v>
      </c>
      <c r="CK268" s="17">
        <f>IF(AND(CJ268=0,CI268&lt;0.1,CI268&gt;0),1,0)</f>
        <v>0</v>
      </c>
      <c r="CL268" s="17">
        <f>IF(AND(CK268=0,CI268&lt;0.2,CI268&gt;0.1),1,0)</f>
        <v>0</v>
      </c>
      <c r="CM268" s="17">
        <f>IF(AND(CL268=0,CI268&lt;0.3,CI268&gt;0.2),1,0)</f>
        <v>0</v>
      </c>
      <c r="CN268" s="17">
        <f>IF(AND(CM268=0,CI268&lt;0.4,CI268&gt;0.3),1,0)</f>
        <v>0</v>
      </c>
      <c r="CO268" s="17">
        <f>IF(AND(CN268=0,CI268&lt;0.5,CI268&gt;0.4),1,0)</f>
        <v>0</v>
      </c>
      <c r="CP268" s="17">
        <f>IF(AND(CJ268=0,CK268=0,CL268=0,CM268=0,CN268=0,CO268=0),1,0)</f>
        <v>1</v>
      </c>
      <c r="CR268" s="17" t="str">
        <f>_xll.BDP($H268,CR$1)</f>
        <v>James D Taiclet Jr "Jim"</v>
      </c>
      <c r="CS268" s="17" t="str">
        <f>_xll.BDP($H268,CS$1)</f>
        <v>No</v>
      </c>
      <c r="CT268" s="196">
        <f>_xll.BDP($H268,CT$1)</f>
        <v>1.2293900363147259E-2</v>
      </c>
      <c r="CU268" s="13">
        <f>_xll.BDP($H268,CU$1)</f>
        <v>3.3333299160003662</v>
      </c>
      <c r="CV268" s="13">
        <f>_xll.BDP($H268,CV$1)</f>
        <v>4.2785886753642803E-2</v>
      </c>
      <c r="CW268" s="13">
        <f>_xll.BDP($H268,CW$1)</f>
        <v>4.8856538749858469</v>
      </c>
      <c r="DD268" s="11"/>
      <c r="DH268" s="195"/>
      <c r="DI268" s="195"/>
      <c r="DJ268" s="195"/>
      <c r="DK268" s="195"/>
      <c r="DL268" s="195"/>
      <c r="DM268" s="195"/>
      <c r="DN268" s="195"/>
      <c r="DO268" s="195"/>
      <c r="DV268" s="15"/>
      <c r="DW268" s="15"/>
      <c r="DX268" s="15"/>
      <c r="DY268" s="15"/>
      <c r="DZ268" s="15"/>
      <c r="EA268" s="15"/>
      <c r="EB268" s="15"/>
      <c r="EC268" s="15"/>
      <c r="ED268" s="15"/>
    </row>
    <row r="269" spans="1:134" s="17" customFormat="1" hidden="1" x14ac:dyDescent="0.3">
      <c r="A269" s="17" t="str">
        <f>B269&amp;C269</f>
        <v>7A</v>
      </c>
      <c r="B269" s="17">
        <v>7</v>
      </c>
      <c r="C269" s="17" t="s">
        <v>2999</v>
      </c>
      <c r="D269" s="17">
        <v>18</v>
      </c>
      <c r="E269" s="17">
        <v>8</v>
      </c>
      <c r="F269" s="19">
        <v>0.13</v>
      </c>
      <c r="G269" s="17" t="s">
        <v>4570</v>
      </c>
      <c r="H269" s="17" t="s">
        <v>1179</v>
      </c>
      <c r="I269" s="17">
        <v>1473</v>
      </c>
      <c r="J269" s="17" t="str">
        <f>I269&amp;H269</f>
        <v>1473COH AU Equity</v>
      </c>
      <c r="K269" s="10" t="s">
        <v>4820</v>
      </c>
      <c r="L269" s="11">
        <v>0.38619768253454229</v>
      </c>
      <c r="M269" s="11">
        <v>0.35179982440737489</v>
      </c>
      <c r="N269" s="11">
        <v>0.29270785710554603</v>
      </c>
      <c r="O269" s="11">
        <v>0.28721955415382411</v>
      </c>
      <c r="P269" s="12">
        <v>21.303004474749628</v>
      </c>
      <c r="Q269" s="12">
        <v>16.146452710816284</v>
      </c>
      <c r="R269" s="12">
        <v>17.504731401950792</v>
      </c>
      <c r="S269" s="13">
        <v>26.259405328879836</v>
      </c>
      <c r="T269" s="13">
        <v>24.874748205154692</v>
      </c>
      <c r="U269" s="11">
        <v>-0.15294473752486379</v>
      </c>
      <c r="V269" s="14">
        <v>-0.73564891846921809</v>
      </c>
      <c r="W269" s="11">
        <v>0.68081130532954415</v>
      </c>
      <c r="X269" s="15">
        <v>4.6580773042616451E-2</v>
      </c>
      <c r="Y269" s="14">
        <v>7.6218443536998226</v>
      </c>
      <c r="Z269" s="14">
        <v>1.3415367967836156</v>
      </c>
      <c r="AA269" s="14">
        <v>1139000000</v>
      </c>
      <c r="AB269" s="14">
        <v>1395100000</v>
      </c>
      <c r="AC269" s="14">
        <v>15900000</v>
      </c>
      <c r="AD269" s="16">
        <v>362400000</v>
      </c>
      <c r="AE269" s="11">
        <v>4.3874172185430466E-2</v>
      </c>
      <c r="AF269" s="16">
        <v>16967.451485700003</v>
      </c>
      <c r="AG269" s="16">
        <v>16613.751485700002</v>
      </c>
      <c r="AH269" s="195">
        <v>34.496992287583062</v>
      </c>
      <c r="AI269" s="195">
        <v>41.46182052832544</v>
      </c>
      <c r="AJ269" s="195">
        <v>1.8376693500950718</v>
      </c>
      <c r="AK269" s="195">
        <v>56.555844255728026</v>
      </c>
      <c r="AL269" s="195">
        <v>9.7087995732039758</v>
      </c>
      <c r="AM269" s="17" t="s">
        <v>493</v>
      </c>
      <c r="AN269" s="17" t="s">
        <v>537</v>
      </c>
      <c r="AO269" s="17" t="s">
        <v>538</v>
      </c>
      <c r="AP269" s="17" t="s">
        <v>2136</v>
      </c>
      <c r="AQ269" s="11">
        <f>_xll.BDP($H269,$AQ$1, "CUST_TRR_START_DT=20030101","CUST_TRR_END_DT=20230630")*0.01</f>
        <v>0.1251487</v>
      </c>
      <c r="AR269" s="11">
        <f>_xll.BDP($H269,$AQ$1, "CUST_TRR_START_DT=20130101","CUST_TRR_END_DT=20230630")*0.01</f>
        <v>0.1346144</v>
      </c>
      <c r="AS269" s="11">
        <f>_xll.BDP($H269,$AQ$1, "CUST_TRR_START_DT=20180101","CUST_TRR_END_DT=20230630")*0.01</f>
        <v>7.2561360000000005E-2</v>
      </c>
      <c r="AT269" s="17" t="s">
        <v>3697</v>
      </c>
      <c r="AU269" s="17" t="s">
        <v>3323</v>
      </c>
      <c r="AV269" s="17" t="s">
        <v>3323</v>
      </c>
      <c r="AW269" s="195">
        <v>1.569389605306367</v>
      </c>
      <c r="AX269" s="195">
        <v>1.569389605306367</v>
      </c>
      <c r="AY269" s="195">
        <v>0</v>
      </c>
      <c r="AZ269" s="195">
        <v>1.569389605306367</v>
      </c>
      <c r="BA269" s="195">
        <v>33.372595210051045</v>
      </c>
      <c r="BB269" s="195">
        <v>0</v>
      </c>
      <c r="BC269" s="195">
        <v>33.372595210051045</v>
      </c>
      <c r="BD269" s="195">
        <v>102</v>
      </c>
      <c r="BE269" s="195">
        <v>16613.751485700002</v>
      </c>
      <c r="BF269" s="17">
        <v>367.88200000000001</v>
      </c>
      <c r="BG269" s="17">
        <v>413</v>
      </c>
      <c r="BH269" s="17">
        <v>458.68799999999999</v>
      </c>
      <c r="BI269" s="17">
        <v>326.32600000000002</v>
      </c>
      <c r="BJ269" s="17">
        <v>375.41200000000003</v>
      </c>
      <c r="BK269" s="17">
        <v>399.00600000000003</v>
      </c>
      <c r="BL269" s="15">
        <v>2.2143222758366648E-2</v>
      </c>
      <c r="BM269" s="15">
        <v>2.4858924870489518E-2</v>
      </c>
      <c r="BN269" s="15">
        <v>2.760893591039975E-2</v>
      </c>
      <c r="BO269" s="15">
        <v>1.9641921349364076E-2</v>
      </c>
      <c r="BP269" s="15">
        <v>2.259646175176807E-2</v>
      </c>
      <c r="BQ269" s="15">
        <v>2.4016610597759183E-2</v>
      </c>
      <c r="BR269" s="15">
        <f>IF(IF(BN269&gt;BQ269,BN269,BQ269)=0,IF(BM269&gt;BP269,BM269,BP269),IF(BN269&gt;BQ269,BN269,BQ269))</f>
        <v>2.760893591039975E-2</v>
      </c>
      <c r="CI269" s="11">
        <f>IFERROR(L269,M269)</f>
        <v>0.38619768253454229</v>
      </c>
      <c r="CJ269" s="17">
        <f>IF(AND(M269&lt;0,AA269&gt;0),1,0)</f>
        <v>0</v>
      </c>
      <c r="CK269" s="17">
        <f>IF(AND(CJ269=0,CI269&lt;0.1,CI269&gt;0),1,0)</f>
        <v>0</v>
      </c>
      <c r="CL269" s="17">
        <f>IF(AND(CK269=0,CI269&lt;0.2,CI269&gt;0.1),1,0)</f>
        <v>0</v>
      </c>
      <c r="CM269" s="17">
        <f>IF(AND(CL269=0,CI269&lt;0.3,CI269&gt;0.2),1,0)</f>
        <v>0</v>
      </c>
      <c r="CN269" s="17">
        <f>IF(AND(CM269=0,CI269&lt;0.4,CI269&gt;0.3),1,0)</f>
        <v>1</v>
      </c>
      <c r="CO269" s="17">
        <f>IF(AND(CN269=0,CI269&lt;0.5,CI269&gt;0.4),1,0)</f>
        <v>0</v>
      </c>
      <c r="CP269" s="17">
        <f>IF(AND(CJ269=0,CK269=0,CL269=0,CM269=0,CN269=0,CO269=0),1,0)</f>
        <v>0</v>
      </c>
      <c r="CR269" s="17" t="str">
        <f>_xll.BDP($H269,CR$1)</f>
        <v>Dig Howitt</v>
      </c>
      <c r="CS269" s="17" t="str">
        <f>_xll.BDP($H269,CS$1)</f>
        <v>No</v>
      </c>
      <c r="CT269" s="196">
        <f>_xll.BDP($H269,CT$1)</f>
        <v>0</v>
      </c>
      <c r="CU269" s="13">
        <f>_xll.BDP($H269,CU$1)</f>
        <v>5.75</v>
      </c>
      <c r="CV269" s="13">
        <f>_xll.BDP($H269,CV$1)</f>
        <v>9.0467538530833502E-2</v>
      </c>
      <c r="CW269" s="13">
        <f>_xll.BDP($H269,CW$1)</f>
        <v>10.692246024199713</v>
      </c>
      <c r="DD269" s="11"/>
      <c r="DH269" s="195"/>
      <c r="DI269" s="195"/>
      <c r="DJ269" s="195"/>
      <c r="DK269" s="195"/>
      <c r="DL269" s="195"/>
      <c r="DM269" s="195"/>
      <c r="DN269" s="195"/>
      <c r="DO269" s="195"/>
      <c r="DV269" s="15"/>
      <c r="DW269" s="15"/>
      <c r="DX269" s="15"/>
      <c r="DY269" s="15"/>
      <c r="DZ269" s="15"/>
      <c r="EA269" s="15"/>
      <c r="EB269" s="15"/>
      <c r="EC269" s="15"/>
      <c r="ED269" s="15"/>
    </row>
    <row r="270" spans="1:134" s="17" customFormat="1" hidden="1" x14ac:dyDescent="0.3">
      <c r="A270" s="17" t="str">
        <f>B270&amp;C270</f>
        <v>7B</v>
      </c>
      <c r="B270" s="17">
        <v>7</v>
      </c>
      <c r="C270" s="17" t="s">
        <v>3000</v>
      </c>
      <c r="D270" s="17">
        <v>2</v>
      </c>
      <c r="E270" s="17">
        <v>2</v>
      </c>
      <c r="F270" s="19">
        <v>0.2</v>
      </c>
      <c r="G270" s="17" t="s">
        <v>2592</v>
      </c>
      <c r="H270" s="17" t="s">
        <v>430</v>
      </c>
      <c r="I270" s="17">
        <v>1164</v>
      </c>
      <c r="J270" s="17" t="str">
        <f>I270&amp;H270</f>
        <v>1164MOH US Equity</v>
      </c>
      <c r="K270" s="10" t="s">
        <v>1126</v>
      </c>
      <c r="L270" s="11">
        <v>-0.60275151000854632</v>
      </c>
      <c r="M270" s="11">
        <v>-0.45760000000000001</v>
      </c>
      <c r="N270" s="11">
        <v>-0.78582960140017144</v>
      </c>
      <c r="O270" s="11">
        <v>-0.71144278606965172</v>
      </c>
      <c r="P270" s="12">
        <v>24.557217582820957</v>
      </c>
      <c r="Q270" s="12">
        <v>18.317924516175896</v>
      </c>
      <c r="R270" s="12">
        <v>28.398697876298247</v>
      </c>
      <c r="S270" s="13">
        <v>5.9506598853936552</v>
      </c>
      <c r="T270" s="13">
        <v>5.1197848251704512</v>
      </c>
      <c r="U270" s="11">
        <v>-0.52099407130674902</v>
      </c>
      <c r="V270" s="14">
        <v>-4.109545163356823</v>
      </c>
      <c r="W270" s="11">
        <v>0.26506112290461897</v>
      </c>
      <c r="X270" s="15">
        <v>4.6199076018479633E-2</v>
      </c>
      <c r="Y270" s="14">
        <v>12.029696193134624</v>
      </c>
      <c r="Z270" s="14" t="e">
        <v>#N/A</v>
      </c>
      <c r="AA270" s="14">
        <v>-3125000000</v>
      </c>
      <c r="AB270" s="14">
        <v>-2010000000</v>
      </c>
      <c r="AC270" s="14">
        <v>135000000</v>
      </c>
      <c r="AD270" s="16">
        <v>904000000</v>
      </c>
      <c r="AE270" s="11">
        <v>0.14933628318584072</v>
      </c>
      <c r="AF270" s="16">
        <v>19099.080000000002</v>
      </c>
      <c r="AG270" s="16">
        <v>12684.080000000002</v>
      </c>
      <c r="AH270" s="195">
        <v>7.0702787068004467</v>
      </c>
      <c r="AI270" s="195">
        <v>8.0738892425206892</v>
      </c>
      <c r="AJ270" s="195">
        <v>4.2596629612247234</v>
      </c>
      <c r="AK270" s="195">
        <v>17.474884846512833</v>
      </c>
      <c r="AL270" s="195">
        <v>5.2473903214592399</v>
      </c>
      <c r="AM270" s="17" t="s">
        <v>493</v>
      </c>
      <c r="AN270" s="17" t="s">
        <v>494</v>
      </c>
      <c r="AO270" s="17" t="s">
        <v>632</v>
      </c>
      <c r="AP270" s="17" t="s">
        <v>574</v>
      </c>
      <c r="AQ270" s="11" t="e">
        <f>_xll.BDP($H270,$AQ$1, "CUST_TRR_START_DT=20030101","CUST_TRR_END_DT=20230630")*0.01</f>
        <v>#VALUE!</v>
      </c>
      <c r="AR270" s="11">
        <f>_xll.BDP($H270,$AQ$1, "CUST_TRR_START_DT=20130101","CUST_TRR_END_DT=20230630")*0.01</f>
        <v>0.25802059999999999</v>
      </c>
      <c r="AS270" s="11">
        <f>_xll.BDP($H270,$AQ$1, "CUST_TRR_START_DT=20180101","CUST_TRR_END_DT=20230630")*0.01</f>
        <v>0.28269290000000002</v>
      </c>
      <c r="AT270" s="17" t="s">
        <v>3136</v>
      </c>
      <c r="AU270" s="17" t="s">
        <v>3136</v>
      </c>
      <c r="AV270" s="17" t="s">
        <v>3136</v>
      </c>
      <c r="AW270" s="195" t="s">
        <v>3021</v>
      </c>
      <c r="AX270" s="195">
        <v>0</v>
      </c>
      <c r="AY270" s="195">
        <v>1.3301208749321956</v>
      </c>
      <c r="AZ270" s="195">
        <v>1.3301208749321956</v>
      </c>
      <c r="BA270" s="195">
        <v>0</v>
      </c>
      <c r="BB270" s="195">
        <v>26.162806385169926</v>
      </c>
      <c r="BC270" s="195">
        <v>26.162806385169926</v>
      </c>
      <c r="BD270" s="195">
        <v>254.04085000000001</v>
      </c>
      <c r="BE270" s="195">
        <v>12684.080000000002</v>
      </c>
      <c r="BF270" s="17">
        <v>1188.1669999999999</v>
      </c>
      <c r="BG270" s="17">
        <v>1320.308</v>
      </c>
      <c r="BH270" s="17">
        <v>1472.2</v>
      </c>
      <c r="BI270" s="17">
        <v>1512.8</v>
      </c>
      <c r="BJ270" s="17">
        <v>1690.0730000000001</v>
      </c>
      <c r="BK270" s="17">
        <v>1896.2850000000001</v>
      </c>
      <c r="BL270" s="15">
        <v>9.3673880959438904E-2</v>
      </c>
      <c r="BM270" s="15">
        <v>0.10409174335071994</v>
      </c>
      <c r="BN270" s="15">
        <v>0.1160667545458559</v>
      </c>
      <c r="BO270" s="15">
        <v>0.11926761735971389</v>
      </c>
      <c r="BP270" s="15">
        <v>0.13324364084742449</v>
      </c>
      <c r="BQ270" s="15">
        <v>0.14950118573834284</v>
      </c>
      <c r="BR270" s="15">
        <f>IF(IF(BN270&gt;BQ270,BN270,BQ270)=0,IF(BM270&gt;BP270,BM270,BP270),IF(BN270&gt;BQ270,BN270,BQ270))</f>
        <v>0.14950118573834284</v>
      </c>
      <c r="CI270" s="11">
        <f>IF(ISNUMBER(L270),L270,M270)</f>
        <v>-0.60275151000854632</v>
      </c>
      <c r="CJ270" s="17">
        <f>IF(AND(M270&lt;0,AA270&gt;0),1,0)</f>
        <v>0</v>
      </c>
      <c r="CK270" s="17">
        <f>IF(AND(CJ270=0,CI270&lt;0.1,CI270&gt;0),1,0)</f>
        <v>0</v>
      </c>
      <c r="CL270" s="17">
        <f>IF(AND(CK270=0,CI270&lt;0.2,CI270&gt;0.1),1,0)</f>
        <v>0</v>
      </c>
      <c r="CM270" s="17">
        <f>IF(AND(CL270=0,CI270&lt;0.3,CI270&gt;0.2),1,0)</f>
        <v>0</v>
      </c>
      <c r="CN270" s="17">
        <f>IF(AND(CM270=0,CI270&lt;0.4,CI270&gt;0.3),1,0)</f>
        <v>0</v>
      </c>
      <c r="CO270" s="17">
        <f>IF(AND(CN270=0,CI270&lt;0.5,CI270&gt;0.4),1,0)</f>
        <v>0</v>
      </c>
      <c r="CP270" s="17">
        <f>IF(AND(CJ270=0,CK270=0,CL270=0,CM270=0,CN270=0,CO270=0),1,0)</f>
        <v>1</v>
      </c>
      <c r="CR270" s="17" t="str">
        <f>_xll.BDP($H270,CR$1)</f>
        <v>Joseph Michael Zubretsky "Joe"</v>
      </c>
      <c r="CS270" s="17" t="str">
        <f>_xll.BDP($H270,CS$1)</f>
        <v>No</v>
      </c>
      <c r="CT270" s="196">
        <f>_xll.BDP($H270,CT$1)</f>
        <v>0</v>
      </c>
      <c r="CU270" s="13">
        <f>_xll.BDP($H270,CU$1)</f>
        <v>5.9166698455810547</v>
      </c>
      <c r="CV270" s="13">
        <f>_xll.BDP($H270,CV$1)</f>
        <v>1.0876209262435677</v>
      </c>
      <c r="CW270" s="13">
        <f>_xll.BDP($H270,CW$1)</f>
        <v>-2.5893403058355786</v>
      </c>
    </row>
    <row r="271" spans="1:134" s="17" customFormat="1" hidden="1" x14ac:dyDescent="0.3">
      <c r="A271" s="17" t="str">
        <f>B271&amp;C271</f>
        <v>7B</v>
      </c>
      <c r="B271" s="17">
        <v>7</v>
      </c>
      <c r="C271" s="17" t="s">
        <v>3000</v>
      </c>
      <c r="D271" s="17">
        <v>6</v>
      </c>
      <c r="E271" s="17">
        <v>1</v>
      </c>
      <c r="F271" s="19">
        <v>0.17</v>
      </c>
      <c r="G271" s="17" t="s">
        <v>2802</v>
      </c>
      <c r="H271" s="17" t="s">
        <v>202</v>
      </c>
      <c r="I271" s="17">
        <v>1241</v>
      </c>
      <c r="J271" s="17" t="str">
        <f>I271&amp;H271</f>
        <v>1241DE US Equity</v>
      </c>
      <c r="K271" s="10" t="s">
        <v>857</v>
      </c>
      <c r="L271" s="11">
        <v>0.45477532495109052</v>
      </c>
      <c r="M271" s="11">
        <v>0.46038809119684387</v>
      </c>
      <c r="N271" s="11">
        <v>0.37371722023918097</v>
      </c>
      <c r="O271" s="11">
        <v>0.39378482304010043</v>
      </c>
      <c r="P271" s="12">
        <v>18.95378960936204</v>
      </c>
      <c r="Q271" s="12">
        <v>14.479670490945521</v>
      </c>
      <c r="R271" s="12">
        <v>47.731755424063117</v>
      </c>
      <c r="S271" s="13">
        <v>21.660475754112461</v>
      </c>
      <c r="T271" s="13">
        <v>22.909256899404681</v>
      </c>
      <c r="U271" s="11">
        <v>-3.1035280625333238E-2</v>
      </c>
      <c r="V271" s="14">
        <v>-0.18329273364624799</v>
      </c>
      <c r="W271" s="11">
        <v>0.22391365320076984</v>
      </c>
      <c r="X271" s="15">
        <v>3.2652797310185409E-2</v>
      </c>
      <c r="Y271" s="14">
        <v>11.927517182302045</v>
      </c>
      <c r="Z271" s="14">
        <v>39.694995424965015</v>
      </c>
      <c r="AA271" s="14">
        <v>21799000000</v>
      </c>
      <c r="AB271" s="14">
        <v>25486000000</v>
      </c>
      <c r="AC271" s="14">
        <v>133000000</v>
      </c>
      <c r="AD271" s="16">
        <v>7177000000</v>
      </c>
      <c r="AE271" s="11">
        <v>1.8531419813292462E-2</v>
      </c>
      <c r="AF271" s="16">
        <v>118687.91778747</v>
      </c>
      <c r="AG271" s="16">
        <v>115706.91778747</v>
      </c>
      <c r="AH271" s="195">
        <v>6.8996373158896835</v>
      </c>
      <c r="AI271" s="195">
        <v>7.8227920889371916</v>
      </c>
      <c r="AJ271" s="195">
        <v>2.3373493643543326</v>
      </c>
      <c r="AK271" s="195">
        <v>12.544538664584255</v>
      </c>
      <c r="AL271" s="195">
        <v>5.1495970829881799</v>
      </c>
      <c r="AM271" s="17" t="s">
        <v>498</v>
      </c>
      <c r="AN271" s="17" t="s">
        <v>499</v>
      </c>
      <c r="AO271" s="17" t="s">
        <v>843</v>
      </c>
      <c r="AP271" s="17" t="s">
        <v>574</v>
      </c>
      <c r="AQ271" s="11">
        <f>_xll.BDP($H271,$AQ$1, "CUST_TRR_START_DT=20030101","CUST_TRR_END_DT=20230630")*0.01</f>
        <v>0.1731355</v>
      </c>
      <c r="AR271" s="11">
        <f>_xll.BDP($H271,$AQ$1, "CUST_TRR_START_DT=20130101","CUST_TRR_END_DT=20230630")*0.01</f>
        <v>0.1818179</v>
      </c>
      <c r="AS271" s="11">
        <f>_xll.BDP($H271,$AQ$1, "CUST_TRR_START_DT=20180101","CUST_TRR_END_DT=20230630")*0.01</f>
        <v>0.20709450000000001</v>
      </c>
      <c r="AT271" s="17" t="s">
        <v>3697</v>
      </c>
      <c r="AU271" s="17" t="s">
        <v>3188</v>
      </c>
      <c r="AV271" s="17" t="s">
        <v>3188</v>
      </c>
      <c r="AW271" s="195">
        <v>1.3101072578406112</v>
      </c>
      <c r="AX271" s="195">
        <v>1.3101072578406112</v>
      </c>
      <c r="AY271" s="195">
        <v>3.563066624043898</v>
      </c>
      <c r="AZ271" s="195">
        <v>4.873173881884509</v>
      </c>
      <c r="BA271" s="195">
        <v>18.938593150198354</v>
      </c>
      <c r="BB271" s="195">
        <v>51.506827976086029</v>
      </c>
      <c r="BC271" s="195">
        <v>70.445421126284387</v>
      </c>
      <c r="BD271" s="195">
        <v>4938.3155999999999</v>
      </c>
      <c r="BE271" s="195">
        <v>115706.91778747</v>
      </c>
      <c r="BF271" s="17">
        <v>9963.2080000000005</v>
      </c>
      <c r="BG271" s="17">
        <v>9429.7919999999995</v>
      </c>
      <c r="BH271" s="17">
        <v>9293</v>
      </c>
      <c r="BI271" s="17">
        <v>8664.0670000000009</v>
      </c>
      <c r="BJ271" s="17">
        <v>9172.1139999999996</v>
      </c>
      <c r="BK271" s="17">
        <v>8917.478000000001</v>
      </c>
      <c r="BL271" s="15">
        <v>8.6107280277747791E-2</v>
      </c>
      <c r="BM271" s="15">
        <v>8.1497218838035276E-2</v>
      </c>
      <c r="BN271" s="15">
        <v>8.0314990475066891E-2</v>
      </c>
      <c r="BO271" s="15">
        <v>7.4879420916855843E-2</v>
      </c>
      <c r="BP271" s="15">
        <v>7.9270230124419194E-2</v>
      </c>
      <c r="BQ271" s="15">
        <v>7.7069531973702629E-2</v>
      </c>
      <c r="BR271" s="15">
        <f>IF(IF(BN271&gt;BQ271,BN271,BQ271)=0,IF(BM271&gt;BP271,BM271,BP271),IF(BN271&gt;BQ271,BN271,BQ271))</f>
        <v>8.0314990475066891E-2</v>
      </c>
      <c r="BS271" s="17">
        <v>1</v>
      </c>
      <c r="BT271" s="17">
        <v>0</v>
      </c>
      <c r="BU271" s="17">
        <v>1</v>
      </c>
      <c r="BV271" s="17">
        <v>0</v>
      </c>
      <c r="BW271" s="17">
        <v>0</v>
      </c>
      <c r="BX271" s="17">
        <v>0</v>
      </c>
      <c r="BY271" s="17">
        <v>0</v>
      </c>
      <c r="BZ271" s="17">
        <v>0</v>
      </c>
      <c r="CA271" s="17">
        <v>1</v>
      </c>
      <c r="CB271" s="17" t="s">
        <v>4381</v>
      </c>
      <c r="CC271" s="17">
        <v>1</v>
      </c>
      <c r="CD271" s="17">
        <v>1</v>
      </c>
      <c r="CE271" s="17">
        <v>1</v>
      </c>
      <c r="CF271" s="17">
        <v>0</v>
      </c>
      <c r="CG271" s="17">
        <v>1</v>
      </c>
      <c r="CH271" s="17">
        <v>1</v>
      </c>
      <c r="CI271" s="11">
        <f>IF(ISNUMBER(L271),L271,M271)</f>
        <v>0.45477532495109052</v>
      </c>
      <c r="CJ271" s="17">
        <f>IF(AND(M271&lt;0,AA271&gt;0),1,0)</f>
        <v>0</v>
      </c>
      <c r="CK271" s="17">
        <f>IF(AND(CJ271=0,CI271&lt;0.1,CI271&gt;0),1,0)</f>
        <v>0</v>
      </c>
      <c r="CL271" s="17">
        <f>IF(AND(CK271=0,CI271&lt;0.2,CI271&gt;0.1),1,0)</f>
        <v>0</v>
      </c>
      <c r="CM271" s="17">
        <f>IF(AND(CL271=0,CI271&lt;0.3,CI271&gt;0.2),1,0)</f>
        <v>0</v>
      </c>
      <c r="CN271" s="17">
        <f>IF(AND(CM271=0,CI271&lt;0.4,CI271&gt;0.3),1,0)</f>
        <v>0</v>
      </c>
      <c r="CO271" s="17">
        <f>IF(AND(CN271=0,CI271&lt;0.5,CI271&gt;0.4),1,0)</f>
        <v>1</v>
      </c>
      <c r="CP271" s="17">
        <f>IF(AND(CJ271=0,CK271=0,CL271=0,CM271=0,CN271=0,CO271=0),1,0)</f>
        <v>0</v>
      </c>
      <c r="CR271" s="17" t="str">
        <f>_xll.BDP($H271,CR$1)</f>
        <v>John C May II</v>
      </c>
      <c r="CS271" s="17" t="str">
        <f>_xll.BDP($H271,CS$1)</f>
        <v>No</v>
      </c>
      <c r="CT271" s="196">
        <f>_xll.BDP($H271,CT$1)</f>
        <v>3.7890799343585968E-2</v>
      </c>
      <c r="CU271" s="13">
        <f>_xll.BDP($H271,CU$1)</f>
        <v>3.9166700839996338</v>
      </c>
      <c r="CV271" s="13">
        <f>_xll.BDP($H271,CV$1)</f>
        <v>0.18419502532286391</v>
      </c>
      <c r="CW271" s="13">
        <f>_xll.BDP($H271,CW$1)</f>
        <v>-1.3216446298521236</v>
      </c>
    </row>
    <row r="272" spans="1:134" s="17" customFormat="1" hidden="1" x14ac:dyDescent="0.3">
      <c r="A272" s="17" t="str">
        <f>B272&amp;C272</f>
        <v>7B</v>
      </c>
      <c r="B272" s="17">
        <v>7</v>
      </c>
      <c r="C272" s="17" t="s">
        <v>3000</v>
      </c>
      <c r="D272" s="17">
        <v>10</v>
      </c>
      <c r="E272" s="17">
        <v>1</v>
      </c>
      <c r="F272" s="19">
        <v>0.17</v>
      </c>
      <c r="G272" s="17" t="s">
        <v>2664</v>
      </c>
      <c r="H272" s="17" t="s">
        <v>1167</v>
      </c>
      <c r="I272" s="17">
        <v>1242</v>
      </c>
      <c r="J272" s="17" t="str">
        <f>I272&amp;H272</f>
        <v>1242NHF AU Equity</v>
      </c>
      <c r="K272" s="10" t="s">
        <v>4821</v>
      </c>
      <c r="L272" s="11">
        <v>0.53724084517249315</v>
      </c>
      <c r="M272" s="11">
        <v>0.78963916754005092</v>
      </c>
      <c r="N272" s="11">
        <v>0.36865754818588969</v>
      </c>
      <c r="O272" s="11">
        <v>0.51070010651689746</v>
      </c>
      <c r="P272" s="12">
        <v>17.647401538103004</v>
      </c>
      <c r="Q272" s="12">
        <v>11.990105583313094</v>
      </c>
      <c r="R272" s="12">
        <v>22.8544776119403</v>
      </c>
      <c r="S272" s="13" t="e">
        <v>#N/A</v>
      </c>
      <c r="T272" s="13" t="e">
        <v>#N/A</v>
      </c>
      <c r="U272" s="11">
        <v>2.7645592567414466E-2</v>
      </c>
      <c r="V272" s="14">
        <v>6.1076345431789756</v>
      </c>
      <c r="W272" s="11">
        <v>0.46192488262910797</v>
      </c>
      <c r="X272" s="15">
        <v>4.7978067169294036E-2</v>
      </c>
      <c r="Y272" s="14">
        <v>6.6852166463058378</v>
      </c>
      <c r="Z272" s="14">
        <v>7.0854835608517686</v>
      </c>
      <c r="AA272" s="14">
        <v>667900000</v>
      </c>
      <c r="AB272" s="14">
        <v>1032700000</v>
      </c>
      <c r="AC272" s="14">
        <v>2400000</v>
      </c>
      <c r="AD272" s="16">
        <v>246700000</v>
      </c>
      <c r="AE272" s="11">
        <v>9.7284150790433732E-3</v>
      </c>
      <c r="AF272" s="16">
        <v>3688.6098511499995</v>
      </c>
      <c r="AG272" s="16">
        <v>3740.4098511499997</v>
      </c>
      <c r="AH272" s="195" t="s">
        <v>3021</v>
      </c>
      <c r="AI272" s="195">
        <v>7.0921688493553274</v>
      </c>
      <c r="AJ272" s="195">
        <v>5.2696873969622899</v>
      </c>
      <c r="AK272" s="195">
        <v>18.44452046529727</v>
      </c>
      <c r="AL272" s="195">
        <v>3.7556134226463778</v>
      </c>
      <c r="AM272" s="17" t="s">
        <v>502</v>
      </c>
      <c r="AN272" s="17" t="s">
        <v>503</v>
      </c>
      <c r="AO272" s="17" t="s">
        <v>548</v>
      </c>
      <c r="AP272" s="17" t="s">
        <v>2136</v>
      </c>
      <c r="AQ272" s="11" t="e">
        <f>_xll.BDP($H272,$AQ$1, "CUST_TRR_START_DT=20030101","CUST_TRR_END_DT=20230630")*0.01</f>
        <v>#VALUE!</v>
      </c>
      <c r="AR272" s="11">
        <f>_xll.BDP($H272,$AQ$1, "CUST_TRR_START_DT=20130101","CUST_TRR_END_DT=20230630")*0.01</f>
        <v>0.21016089999999998</v>
      </c>
      <c r="AS272" s="11">
        <f>_xll.BDP($H272,$AQ$1, "CUST_TRR_START_DT=20180101","CUST_TRR_END_DT=20230630")*0.01</f>
        <v>9.2252299999999995E-2</v>
      </c>
      <c r="AT272" s="17" t="s">
        <v>3189</v>
      </c>
      <c r="AU272" s="17" t="s">
        <v>3189</v>
      </c>
      <c r="AV272" s="17" t="s">
        <v>3189</v>
      </c>
      <c r="AW272" s="195">
        <v>5.2424601302390643</v>
      </c>
      <c r="AX272" s="195">
        <v>5.2424601302390643</v>
      </c>
      <c r="AY272" s="195">
        <v>-6.390217673545842</v>
      </c>
      <c r="AZ272" s="195">
        <v>-1.1477575433067777</v>
      </c>
      <c r="BA272" s="195">
        <v>38.219081272084807</v>
      </c>
      <c r="BB272" s="195">
        <v>-46.586572438162548</v>
      </c>
      <c r="BC272" s="195">
        <v>-8.3674911660777447</v>
      </c>
      <c r="BD272" s="195">
        <v>-29.600000000000023</v>
      </c>
      <c r="BE272" s="195">
        <v>3688.6098511499995</v>
      </c>
      <c r="BF272" s="17">
        <v>212.273</v>
      </c>
      <c r="BG272" s="17">
        <v>227.636</v>
      </c>
      <c r="BH272" s="17">
        <v>235.9</v>
      </c>
      <c r="BI272" s="17">
        <v>192</v>
      </c>
      <c r="BJ272" s="17">
        <v>257</v>
      </c>
      <c r="BK272" s="17">
        <v>323</v>
      </c>
      <c r="BL272" s="15">
        <v>5.754823864980449E-2</v>
      </c>
      <c r="BM272" s="15">
        <v>6.17132223753699E-2</v>
      </c>
      <c r="BN272" s="15">
        <v>6.3953632810055352E-2</v>
      </c>
      <c r="BO272" s="15">
        <v>5.2052130137900075E-2</v>
      </c>
      <c r="BP272" s="15">
        <v>6.9673945028335002E-2</v>
      </c>
      <c r="BQ272" s="15">
        <v>8.7566864763238147E-2</v>
      </c>
      <c r="BR272" s="15">
        <f>IF(IF(BN272&gt;BQ272,BN272,BQ272)=0,IF(BM272&gt;BP272,BM272,BP272),IF(BN272&gt;BQ272,BN272,BQ272))</f>
        <v>8.7566864763238147E-2</v>
      </c>
      <c r="CI272" s="11">
        <f>IF(ISNUMBER(L272),L272,M272)</f>
        <v>0.53724084517249315</v>
      </c>
      <c r="CJ272" s="17">
        <f>IF(AND(M272&lt;0,AA272&gt;0),1,0)</f>
        <v>0</v>
      </c>
      <c r="CK272" s="17">
        <f>IF(AND(CJ272=0,CI272&lt;0.1,CI272&gt;0),1,0)</f>
        <v>0</v>
      </c>
      <c r="CL272" s="17">
        <f>IF(AND(CK272=0,CI272&lt;0.2,CI272&gt;0.1),1,0)</f>
        <v>0</v>
      </c>
      <c r="CM272" s="17">
        <f>IF(AND(CL272=0,CI272&lt;0.3,CI272&gt;0.2),1,0)</f>
        <v>0</v>
      </c>
      <c r="CN272" s="17">
        <f>IF(AND(CM272=0,CI272&lt;0.4,CI272&gt;0.3),1,0)</f>
        <v>0</v>
      </c>
      <c r="CO272" s="17">
        <f>IF(AND(CN272=0,CI272&lt;0.5,CI272&gt;0.4),1,0)</f>
        <v>0</v>
      </c>
      <c r="CP272" s="17">
        <f>IF(AND(CJ272=0,CK272=0,CL272=0,CM272=0,CN272=0,CO272=0),1,0)</f>
        <v>1</v>
      </c>
      <c r="CR272" s="17" t="str">
        <f>_xll.BDP($H272,CR$1)</f>
        <v>Mark Fitzgibbon</v>
      </c>
      <c r="CS272" s="17" t="str">
        <f>_xll.BDP($H272,CS$1)</f>
        <v>No</v>
      </c>
      <c r="CT272" s="196">
        <f>_xll.BDP($H272,CT$1)</f>
        <v>0.57390201091766357</v>
      </c>
      <c r="CU272" s="13">
        <f>_xll.BDP($H272,CU$1)</f>
        <v>21</v>
      </c>
      <c r="CV272" s="13">
        <f>_xll.BDP($H272,CV$1)</f>
        <v>0.59939917478064786</v>
      </c>
      <c r="CW272" s="13">
        <f>_xll.BDP($H272,CW$1)</f>
        <v>3.268247779133207</v>
      </c>
    </row>
    <row r="273" spans="1:101" s="17" customFormat="1" hidden="1" x14ac:dyDescent="0.3">
      <c r="A273" s="17" t="str">
        <f>B273&amp;C273</f>
        <v>7B</v>
      </c>
      <c r="B273" s="17">
        <v>7</v>
      </c>
      <c r="C273" s="17" t="s">
        <v>3000</v>
      </c>
      <c r="D273" s="17">
        <v>10</v>
      </c>
      <c r="E273" s="17">
        <v>4</v>
      </c>
      <c r="F273" s="19">
        <v>0.15</v>
      </c>
      <c r="G273" s="17" t="s">
        <v>2582</v>
      </c>
      <c r="H273" s="17" t="s">
        <v>290</v>
      </c>
      <c r="I273" s="17">
        <v>1243</v>
      </c>
      <c r="J273" s="17" t="str">
        <f>I273&amp;H273</f>
        <v>1243IQV US Equity</v>
      </c>
      <c r="K273" s="10" t="s">
        <v>968</v>
      </c>
      <c r="L273" s="11">
        <v>0.31014905833201944</v>
      </c>
      <c r="M273" s="11">
        <v>0.57888980038282745</v>
      </c>
      <c r="N273" s="11">
        <v>7.5820112682647309E-2</v>
      </c>
      <c r="O273" s="11">
        <v>0.12043463420184321</v>
      </c>
      <c r="P273" s="12">
        <v>9.4234156052987572</v>
      </c>
      <c r="Q273" s="12">
        <v>7.6777312055894757</v>
      </c>
      <c r="R273" s="12">
        <v>19.747747747747749</v>
      </c>
      <c r="S273" s="13">
        <v>21.744690110113133</v>
      </c>
      <c r="T273" s="13">
        <v>23.719639139486468</v>
      </c>
      <c r="U273" s="11">
        <v>1.0564176083656602</v>
      </c>
      <c r="V273" s="14">
        <v>4.2278096523793449</v>
      </c>
      <c r="W273" s="11">
        <v>0.22077123982178523</v>
      </c>
      <c r="X273" s="15">
        <v>3.8947143162850417E-2</v>
      </c>
      <c r="Y273" s="14">
        <v>7.8764807744540217</v>
      </c>
      <c r="Z273" s="14">
        <v>3.4459001979447734E-2</v>
      </c>
      <c r="AA273" s="14">
        <v>3657000000</v>
      </c>
      <c r="AB273" s="14">
        <v>17578000000</v>
      </c>
      <c r="AC273" s="14">
        <v>244000000</v>
      </c>
      <c r="AD273" s="16">
        <v>2242000000</v>
      </c>
      <c r="AE273" s="11">
        <v>0.10883140053523639</v>
      </c>
      <c r="AF273" s="16">
        <v>38768.81260605</v>
      </c>
      <c r="AG273" s="16">
        <v>51295.81260605</v>
      </c>
      <c r="AH273" s="195">
        <v>15.93532544456353</v>
      </c>
      <c r="AI273" s="195">
        <v>24.403336158920077</v>
      </c>
      <c r="AJ273" s="195">
        <v>4.0203331195178897</v>
      </c>
      <c r="AK273" s="195">
        <v>30.910306634709595</v>
      </c>
      <c r="AL273" s="195">
        <v>6.743928710735748</v>
      </c>
      <c r="AM273" s="17" t="s">
        <v>493</v>
      </c>
      <c r="AN273" s="17" t="s">
        <v>494</v>
      </c>
      <c r="AO273" s="17" t="s">
        <v>495</v>
      </c>
      <c r="AP273" s="17" t="s">
        <v>574</v>
      </c>
      <c r="AQ273" s="11" t="e">
        <f>_xll.BDP($H273,$AQ$1, "CUST_TRR_START_DT=20030101","CUST_TRR_END_DT=20230630")*0.01</f>
        <v>#VALUE!</v>
      </c>
      <c r="AR273" s="11" t="e">
        <f>_xll.BDP($H273,$AQ$1, "CUST_TRR_START_DT=20130101","CUST_TRR_END_DT=20230630")*0.01</f>
        <v>#VALUE!</v>
      </c>
      <c r="AS273" s="11">
        <f>_xll.BDP($H273,$AQ$1, "CUST_TRR_START_DT=20180101","CUST_TRR_END_DT=20230630")*0.01</f>
        <v>0.16326149999999998</v>
      </c>
      <c r="AT273" s="17" t="s">
        <v>3190</v>
      </c>
      <c r="AU273" s="17" t="s">
        <v>3190</v>
      </c>
      <c r="AV273" s="17" t="s">
        <v>3190</v>
      </c>
      <c r="AW273" s="195" t="s">
        <v>3021</v>
      </c>
      <c r="AX273" s="195">
        <v>0</v>
      </c>
      <c r="AY273" s="195">
        <v>5.200314026861326E-2</v>
      </c>
      <c r="AZ273" s="195">
        <v>5.200314026861326E-2</v>
      </c>
      <c r="BA273" s="195">
        <v>0</v>
      </c>
      <c r="BB273" s="195">
        <v>1.4991810976977633</v>
      </c>
      <c r="BC273" s="195">
        <v>1.4991810976977633</v>
      </c>
      <c r="BD273" s="195">
        <v>20.161000000000001</v>
      </c>
      <c r="BE273" s="195">
        <v>38768.81260605</v>
      </c>
      <c r="BF273" s="17">
        <v>1935.8330000000001</v>
      </c>
      <c r="BG273" s="17">
        <v>2143.6840000000002</v>
      </c>
      <c r="BH273" s="17">
        <v>2458.5880000000002</v>
      </c>
      <c r="BI273" s="17">
        <v>1636.7640000000001</v>
      </c>
      <c r="BJ273" s="17">
        <v>2002.0640000000001</v>
      </c>
      <c r="BK273" s="17">
        <v>2332.3830000000003</v>
      </c>
      <c r="BL273" s="15">
        <v>4.9932738969103919E-2</v>
      </c>
      <c r="BM273" s="15">
        <v>5.5294032906890507E-2</v>
      </c>
      <c r="BN273" s="15">
        <v>6.3416644326536056E-2</v>
      </c>
      <c r="BO273" s="15">
        <v>4.2218574415265372E-2</v>
      </c>
      <c r="BP273" s="15">
        <v>5.1641096681087711E-2</v>
      </c>
      <c r="BQ273" s="15">
        <v>6.0161321516357821E-2</v>
      </c>
      <c r="BR273" s="15">
        <f>IF(IF(BN273&gt;BQ273,BN273,BQ273)=0,IF(BM273&gt;BP273,BM273,BP273),IF(BN273&gt;BQ273,BN273,BQ273))</f>
        <v>6.3416644326536056E-2</v>
      </c>
      <c r="CI273" s="11">
        <f>IF(ISNUMBER(L273),L273,M273)</f>
        <v>0.31014905833201944</v>
      </c>
      <c r="CJ273" s="17">
        <f>IF(AND(M273&lt;0,AA273&gt;0),1,0)</f>
        <v>0</v>
      </c>
      <c r="CK273" s="17">
        <f>IF(AND(CJ273=0,CI273&lt;0.1,CI273&gt;0),1,0)</f>
        <v>0</v>
      </c>
      <c r="CL273" s="17">
        <f>IF(AND(CK273=0,CI273&lt;0.2,CI273&gt;0.1),1,0)</f>
        <v>0</v>
      </c>
      <c r="CM273" s="17">
        <f>IF(AND(CL273=0,CI273&lt;0.3,CI273&gt;0.2),1,0)</f>
        <v>0</v>
      </c>
      <c r="CN273" s="17">
        <f>IF(AND(CM273=0,CI273&lt;0.4,CI273&gt;0.3),1,0)</f>
        <v>1</v>
      </c>
      <c r="CO273" s="17">
        <f>IF(AND(CN273=0,CI273&lt;0.5,CI273&gt;0.4),1,0)</f>
        <v>0</v>
      </c>
      <c r="CP273" s="17">
        <f>IF(AND(CJ273=0,CK273=0,CL273=0,CM273=0,CN273=0,CO273=0),1,0)</f>
        <v>0</v>
      </c>
      <c r="CR273" s="17" t="str">
        <f>_xll.BDP($H273,CR$1)</f>
        <v>Ari Bousbib</v>
      </c>
      <c r="CS273" s="17" t="str">
        <f>_xll.BDP($H273,CS$1)</f>
        <v>No</v>
      </c>
      <c r="CT273" s="196">
        <f>_xll.BDP($H273,CT$1)</f>
        <v>0.70602899789810181</v>
      </c>
      <c r="CU273" s="13">
        <f>_xll.BDP($H273,CU$1)</f>
        <v>7</v>
      </c>
      <c r="CV273" s="13">
        <f>_xll.BDP($H273,CV$1)</f>
        <v>0.81112840981136647</v>
      </c>
      <c r="CW273" s="13">
        <f>_xll.BDP($H273,CW$1)</f>
        <v>-6.7480287413547183E-2</v>
      </c>
    </row>
    <row r="274" spans="1:101" s="17" customFormat="1" hidden="1" x14ac:dyDescent="0.3">
      <c r="A274" s="17" t="str">
        <f>B274&amp;C274</f>
        <v>7B</v>
      </c>
      <c r="B274" s="17">
        <v>7</v>
      </c>
      <c r="C274" s="17" t="s">
        <v>3000</v>
      </c>
      <c r="D274" s="17">
        <v>10</v>
      </c>
      <c r="E274" s="17">
        <v>5</v>
      </c>
      <c r="F274" s="19">
        <v>0.14000000000000001</v>
      </c>
      <c r="G274" s="17" t="s">
        <v>2567</v>
      </c>
      <c r="H274" s="17" t="s">
        <v>2061</v>
      </c>
      <c r="I274" s="17">
        <v>1244</v>
      </c>
      <c r="J274" s="17" t="str">
        <f>I274&amp;H274</f>
        <v>1244STMN SW Equity</v>
      </c>
      <c r="K274" s="10" t="s">
        <v>4822</v>
      </c>
      <c r="L274" s="11">
        <v>0.46793708121667626</v>
      </c>
      <c r="M274" s="11">
        <v>0.45393069166098954</v>
      </c>
      <c r="N274" s="11">
        <v>0.3177506033091243</v>
      </c>
      <c r="O274" s="11">
        <v>0.3259788149010715</v>
      </c>
      <c r="P274" s="12">
        <v>19.606157957083092</v>
      </c>
      <c r="Q274" s="12">
        <v>16.800785224722777</v>
      </c>
      <c r="R274" s="12">
        <v>20.602508686385647</v>
      </c>
      <c r="S274" s="13">
        <v>31.859715580169951</v>
      </c>
      <c r="T274" s="13">
        <v>33.137580603114891</v>
      </c>
      <c r="U274" s="11">
        <v>3.4655939836353566E-2</v>
      </c>
      <c r="V274" s="14">
        <v>0.14874518031467407</v>
      </c>
      <c r="W274" s="11">
        <v>0.5535958640651244</v>
      </c>
      <c r="X274" s="15" t="e">
        <v>#N/A</v>
      </c>
      <c r="Y274" s="14">
        <v>14.078791869268121</v>
      </c>
      <c r="Z274" s="14">
        <v>7.1737010003171564</v>
      </c>
      <c r="AA274" s="14">
        <v>1335770000</v>
      </c>
      <c r="AB274" s="14">
        <v>1860081000</v>
      </c>
      <c r="AC274" s="14">
        <v>14982000</v>
      </c>
      <c r="AD274" s="16">
        <v>457911000</v>
      </c>
      <c r="AE274" s="11">
        <v>3.2718148286457409E-2</v>
      </c>
      <c r="AF274" s="16">
        <v>20466.079925649999</v>
      </c>
      <c r="AG274" s="16">
        <v>20568.770925649998</v>
      </c>
      <c r="AH274" s="195">
        <v>26.778871582169959</v>
      </c>
      <c r="AI274" s="195">
        <v>34.2663790012178</v>
      </c>
      <c r="AJ274" s="195">
        <v>1.4487775767933748</v>
      </c>
      <c r="AK274" s="195">
        <v>54.547133907795427</v>
      </c>
      <c r="AL274" s="195">
        <v>10.805642237237208</v>
      </c>
      <c r="AM274" s="17" t="s">
        <v>493</v>
      </c>
      <c r="AN274" s="17" t="s">
        <v>537</v>
      </c>
      <c r="AO274" s="17" t="s">
        <v>538</v>
      </c>
      <c r="AP274" s="17" t="s">
        <v>4616</v>
      </c>
      <c r="AQ274" s="11">
        <f>_xll.BDP($H274,$AQ$1, "CUST_TRR_START_DT=20030101","CUST_TRR_END_DT=20230630")*0.01</f>
        <v>0.1465601</v>
      </c>
      <c r="AR274" s="11">
        <f>_xll.BDP($H274,$AQ$1, "CUST_TRR_START_DT=20130101","CUST_TRR_END_DT=20230630")*0.01</f>
        <v>0.29158030000000001</v>
      </c>
      <c r="AS274" s="11">
        <f>_xll.BDP($H274,$AQ$1, "CUST_TRR_START_DT=20180101","CUST_TRR_END_DT=20230630")*0.01</f>
        <v>0.15316060000000001</v>
      </c>
      <c r="AT274" s="17" t="s">
        <v>3191</v>
      </c>
      <c r="AU274" s="17" t="s">
        <v>3191</v>
      </c>
      <c r="AV274" s="17" t="s">
        <v>3191</v>
      </c>
      <c r="AW274" s="195">
        <v>0.62329568517407785</v>
      </c>
      <c r="AX274" s="195">
        <v>0.62329568517407785</v>
      </c>
      <c r="AY274" s="195">
        <v>0</v>
      </c>
      <c r="AZ274" s="195">
        <v>0.62329568517407785</v>
      </c>
      <c r="BA274" s="195">
        <v>26.189459347958877</v>
      </c>
      <c r="BB274" s="195">
        <v>0</v>
      </c>
      <c r="BC274" s="195" t="s">
        <v>3021</v>
      </c>
      <c r="BD274" s="195" t="s">
        <v>3021</v>
      </c>
      <c r="BE274" s="195">
        <v>20466.079925649999</v>
      </c>
      <c r="BF274" s="17">
        <v>471.88900000000001</v>
      </c>
      <c r="BG274" s="17">
        <v>560.11099999999999</v>
      </c>
      <c r="BH274" s="17">
        <v>663.4</v>
      </c>
      <c r="BI274" s="17">
        <v>393.01</v>
      </c>
      <c r="BJ274" s="17">
        <v>501.15199999999999</v>
      </c>
      <c r="BK274" s="17">
        <v>594.46100000000001</v>
      </c>
      <c r="BL274" s="15">
        <v>2.305712680270464E-2</v>
      </c>
      <c r="BM274" s="15">
        <v>2.7367771553457907E-2</v>
      </c>
      <c r="BN274" s="15">
        <v>3.2414610047944027E-2</v>
      </c>
      <c r="BO274" s="15">
        <v>1.9202993510615739E-2</v>
      </c>
      <c r="BP274" s="15">
        <v>2.4486956066848423E-2</v>
      </c>
      <c r="BQ274" s="15">
        <v>2.9046158431882504E-2</v>
      </c>
      <c r="BR274" s="15">
        <f>IF(IF(BN274&gt;BQ274,BN274,BQ274)=0,IF(BM274&gt;BP274,BM274,BP274),IF(BN274&gt;BQ274,BN274,BQ274))</f>
        <v>3.2414610047944027E-2</v>
      </c>
      <c r="CI274" s="11">
        <f>IF(ISNUMBER(L274),L274,M274)</f>
        <v>0.46793708121667626</v>
      </c>
      <c r="CJ274" s="17">
        <f>IF(AND(M274&lt;0,AA274&gt;0),1,0)</f>
        <v>0</v>
      </c>
      <c r="CK274" s="17">
        <f>IF(AND(CJ274=0,CI274&lt;0.1,CI274&gt;0),1,0)</f>
        <v>0</v>
      </c>
      <c r="CL274" s="17">
        <f>IF(AND(CK274=0,CI274&lt;0.2,CI274&gt;0.1),1,0)</f>
        <v>0</v>
      </c>
      <c r="CM274" s="17">
        <f>IF(AND(CL274=0,CI274&lt;0.3,CI274&gt;0.2),1,0)</f>
        <v>0</v>
      </c>
      <c r="CN274" s="17">
        <f>IF(AND(CM274=0,CI274&lt;0.4,CI274&gt;0.3),1,0)</f>
        <v>0</v>
      </c>
      <c r="CO274" s="17">
        <f>IF(AND(CN274=0,CI274&lt;0.5,CI274&gt;0.4),1,0)</f>
        <v>1</v>
      </c>
      <c r="CP274" s="17">
        <f>IF(AND(CJ274=0,CK274=0,CL274=0,CM274=0,CN274=0,CO274=0),1,0)</f>
        <v>0</v>
      </c>
      <c r="CR274" s="17" t="str">
        <f>_xll.BDP($H274,CR$1)</f>
        <v>Guillaume Daniellot</v>
      </c>
      <c r="CS274" s="17" t="str">
        <f>_xll.BDP($H274,CS$1)</f>
        <v>No</v>
      </c>
      <c r="CT274" s="196">
        <f>_xll.BDP($H274,CT$1)</f>
        <v>0</v>
      </c>
      <c r="CU274" s="13">
        <f>_xll.BDP($H274,CU$1)</f>
        <v>3.75</v>
      </c>
      <c r="CV274" s="13">
        <f>_xll.BDP($H274,CV$1)</f>
        <v>16.655230434629914</v>
      </c>
      <c r="CW274" s="13">
        <f>_xll.BDP($H274,CW$1)</f>
        <v>0</v>
      </c>
    </row>
    <row r="275" spans="1:101" s="17" customFormat="1" hidden="1" x14ac:dyDescent="0.3">
      <c r="A275" s="17" t="str">
        <f>B275&amp;C275</f>
        <v>7B</v>
      </c>
      <c r="B275" s="17">
        <v>7</v>
      </c>
      <c r="C275" s="17" t="s">
        <v>3000</v>
      </c>
      <c r="D275" s="17">
        <v>37</v>
      </c>
      <c r="E275" s="17">
        <v>6</v>
      </c>
      <c r="F275" s="19">
        <v>0.14000000000000001</v>
      </c>
      <c r="G275" s="17" t="s">
        <v>2896</v>
      </c>
      <c r="H275" s="17" t="s">
        <v>318</v>
      </c>
      <c r="I275" s="17">
        <v>1246</v>
      </c>
      <c r="J275" s="17" t="str">
        <f>I275&amp;H275</f>
        <v>1246FISV US Equity</v>
      </c>
      <c r="K275" s="10" t="s">
        <v>999</v>
      </c>
      <c r="L275" s="11">
        <v>0.28009774731793274</v>
      </c>
      <c r="M275" s="11">
        <v>0.23772065655001548</v>
      </c>
      <c r="N275" s="11">
        <v>8.2855808950699411E-2</v>
      </c>
      <c r="O275" s="11">
        <v>7.2475262482060585E-2</v>
      </c>
      <c r="P275" s="12">
        <v>7.1063261732632927</v>
      </c>
      <c r="Q275" s="12">
        <v>5.6899611878929317</v>
      </c>
      <c r="R275" s="12">
        <v>8.212765957446809</v>
      </c>
      <c r="S275" s="13">
        <v>39.271436882646569</v>
      </c>
      <c r="T275" s="13">
        <v>40.553644923042228</v>
      </c>
      <c r="U275" s="11">
        <v>0.54633242775994073</v>
      </c>
      <c r="V275" s="14">
        <v>3.0532781228433401</v>
      </c>
      <c r="W275" s="11">
        <v>0.39790461217283729</v>
      </c>
      <c r="X275" s="15">
        <v>3.6029823729690123E-2</v>
      </c>
      <c r="Y275" s="14">
        <v>34.067894618448975</v>
      </c>
      <c r="Z275" s="14">
        <v>4.7027837851938425</v>
      </c>
      <c r="AA275" s="14">
        <v>16145000000</v>
      </c>
      <c r="AB275" s="14">
        <v>52956000000</v>
      </c>
      <c r="AC275" s="14">
        <v>367000000</v>
      </c>
      <c r="AD275" s="16">
        <v>4821000000</v>
      </c>
      <c r="AE275" s="11">
        <v>7.6125285210537227E-2</v>
      </c>
      <c r="AF275" s="16" t="e">
        <v>#VALUE!</v>
      </c>
      <c r="AG275" s="16" t="s">
        <v>3021</v>
      </c>
      <c r="AH275" s="195" t="s">
        <v>3697</v>
      </c>
      <c r="AI275" s="195" t="s">
        <v>3697</v>
      </c>
      <c r="AJ275" s="195" t="s">
        <v>3697</v>
      </c>
      <c r="AK275" s="195" t="s">
        <v>3697</v>
      </c>
      <c r="AL275" s="195" t="s">
        <v>3697</v>
      </c>
      <c r="AM275" s="17" t="s">
        <v>506</v>
      </c>
      <c r="AN275" s="17" t="s">
        <v>507</v>
      </c>
      <c r="AO275" s="17" t="s">
        <v>508</v>
      </c>
      <c r="AP275" s="17" t="s">
        <v>574</v>
      </c>
      <c r="AQ275" s="11" t="e">
        <f>_xll.BDP($H275,$AQ$1, "CUST_TRR_START_DT=20030101","CUST_TRR_END_DT=20230630")*0.01</f>
        <v>#VALUE!</v>
      </c>
      <c r="AR275" s="11" t="e">
        <f>_xll.BDP($H275,$AQ$1, "CUST_TRR_START_DT=20130101","CUST_TRR_END_DT=20230630")*0.01</f>
        <v>#VALUE!</v>
      </c>
      <c r="AS275" s="11" t="e">
        <f>_xll.BDP($H275,$AQ$1, "CUST_TRR_START_DT=20180101","CUST_TRR_END_DT=20230630")*0.01</f>
        <v>#VALUE!</v>
      </c>
      <c r="AT275" s="17" t="s">
        <v>3697</v>
      </c>
      <c r="AU275" s="17" t="s">
        <v>3021</v>
      </c>
      <c r="AV275" s="17" t="s">
        <v>3021</v>
      </c>
      <c r="AW275" s="195" t="s">
        <v>3021</v>
      </c>
      <c r="AX275" s="195">
        <v>0</v>
      </c>
      <c r="AY275" s="195">
        <v>0</v>
      </c>
      <c r="AZ275" s="195">
        <v>0</v>
      </c>
      <c r="BA275" s="195">
        <v>0</v>
      </c>
      <c r="BB275" s="195">
        <v>89.729638128630796</v>
      </c>
      <c r="BC275" s="195">
        <v>89.729638128630796</v>
      </c>
      <c r="BD275" s="195">
        <v>2351</v>
      </c>
      <c r="BE275" s="195" t="e">
        <v>#VALUE!</v>
      </c>
      <c r="BF275" s="17">
        <v>4567.1480000000001</v>
      </c>
      <c r="BG275" s="17">
        <v>4967.7860000000001</v>
      </c>
      <c r="BH275" s="17">
        <v>5526.357</v>
      </c>
      <c r="BI275" s="17">
        <v>3848.0920000000001</v>
      </c>
      <c r="BJ275" s="17">
        <v>4627.8689999999997</v>
      </c>
      <c r="BK275" s="17">
        <v>5169.8609999999999</v>
      </c>
      <c r="BL275" s="15">
        <v>0</v>
      </c>
      <c r="BM275" s="15">
        <v>0</v>
      </c>
      <c r="BN275" s="15">
        <v>0</v>
      </c>
      <c r="BO275" s="15">
        <v>0</v>
      </c>
      <c r="BP275" s="15">
        <v>0</v>
      </c>
      <c r="BQ275" s="15">
        <v>0</v>
      </c>
      <c r="BR275" s="15">
        <f>IF(IF(BN275&gt;BQ275,BN275,BQ275)=0,IF(BM275&gt;BP275,BM275,BP275),IF(BN275&gt;BQ275,BN275,BQ275))</f>
        <v>0</v>
      </c>
      <c r="CI275" s="11">
        <f>IF(ISNUMBER(L275),L275,M275)</f>
        <v>0.28009774731793274</v>
      </c>
      <c r="CJ275" s="17">
        <f>IF(AND(M275&lt;0,AA275&gt;0),1,0)</f>
        <v>0</v>
      </c>
      <c r="CK275" s="17">
        <f>IF(AND(CJ275=0,CI275&lt;0.1,CI275&gt;0),1,0)</f>
        <v>0</v>
      </c>
      <c r="CL275" s="17">
        <f>IF(AND(CK275=0,CI275&lt;0.2,CI275&gt;0.1),1,0)</f>
        <v>0</v>
      </c>
      <c r="CM275" s="17">
        <f>IF(AND(CL275=0,CI275&lt;0.3,CI275&gt;0.2),1,0)</f>
        <v>1</v>
      </c>
      <c r="CN275" s="17">
        <f>IF(AND(CM275=0,CI275&lt;0.4,CI275&gt;0.3),1,0)</f>
        <v>0</v>
      </c>
      <c r="CO275" s="17">
        <f>IF(AND(CN275=0,CI275&lt;0.5,CI275&gt;0.4),1,0)</f>
        <v>0</v>
      </c>
      <c r="CP275" s="17">
        <f>IF(AND(CJ275=0,CK275=0,CL275=0,CM275=0,CN275=0,CO275=0),1,0)</f>
        <v>0</v>
      </c>
      <c r="CR275" s="17" t="str">
        <f>_xll.BDP($H275,CR$1)</f>
        <v>Frank J Bisignano</v>
      </c>
      <c r="CS275" s="17" t="str">
        <f>_xll.BDP($H275,CS$1)</f>
        <v>No</v>
      </c>
      <c r="CT275" s="196">
        <f>_xll.BDP($H275,CT$1)</f>
        <v>0.49929800629615784</v>
      </c>
      <c r="CU275" s="13">
        <f>_xll.BDP($H275,CU$1)</f>
        <v>3.25</v>
      </c>
      <c r="CV275" s="13" t="str">
        <f>_xll.BDP($H275,CV$1)</f>
        <v>#N/A Field Not Applicable</v>
      </c>
      <c r="CW275" s="13" t="str">
        <f>_xll.BDP($H275,CW$1)</f>
        <v>#N/A Field Not Applicable</v>
      </c>
    </row>
    <row r="276" spans="1:101" s="17" customFormat="1" hidden="1" x14ac:dyDescent="0.3">
      <c r="A276" s="17" t="str">
        <f>B276&amp;C276</f>
        <v>7B</v>
      </c>
      <c r="B276" s="17">
        <v>7</v>
      </c>
      <c r="C276" s="17" t="s">
        <v>3000</v>
      </c>
      <c r="D276" s="17">
        <v>4</v>
      </c>
      <c r="E276" s="17">
        <v>1</v>
      </c>
      <c r="F276" s="19">
        <v>0.14000000000000001</v>
      </c>
      <c r="G276" s="17" t="s">
        <v>2798</v>
      </c>
      <c r="H276" s="17" t="s">
        <v>71</v>
      </c>
      <c r="I276" s="17">
        <v>1248</v>
      </c>
      <c r="J276" s="17" t="str">
        <f>I276&amp;H276</f>
        <v>1248ROK US Equity</v>
      </c>
      <c r="K276" s="10" t="s">
        <v>686</v>
      </c>
      <c r="L276" s="11">
        <v>1.0060852403192095</v>
      </c>
      <c r="M276" s="11">
        <v>0.49328268818560095</v>
      </c>
      <c r="N276" s="11">
        <v>0.41527092200689192</v>
      </c>
      <c r="O276" s="11">
        <v>0.23369123708261158</v>
      </c>
      <c r="P276" s="12">
        <v>21.604790737199913</v>
      </c>
      <c r="Q276" s="12">
        <v>19.060325366431641</v>
      </c>
      <c r="R276" s="12">
        <v>49.4873046875</v>
      </c>
      <c r="S276" s="13">
        <v>21.317033494099157</v>
      </c>
      <c r="T276" s="13">
        <v>24.578501108190299</v>
      </c>
      <c r="U276" s="11">
        <v>0.45377001889983087</v>
      </c>
      <c r="V276" s="14">
        <v>1.9517595464755588</v>
      </c>
      <c r="W276" s="11">
        <v>0.30844822153909035</v>
      </c>
      <c r="X276" s="15">
        <v>3.3467692683522655E-2</v>
      </c>
      <c r="Y276" s="14">
        <v>5.6825387764910698</v>
      </c>
      <c r="Z276" s="14">
        <v>31.760813137445432</v>
      </c>
      <c r="AA276" s="14">
        <v>3172399999.999999</v>
      </c>
      <c r="AB276" s="14">
        <v>6696399999.999999</v>
      </c>
      <c r="AC276" s="14">
        <v>84300000</v>
      </c>
      <c r="AD276" s="16">
        <v>934500000</v>
      </c>
      <c r="AE276" s="11">
        <v>9.020866773675762E-2</v>
      </c>
      <c r="AF276" s="16">
        <v>32758.097953199998</v>
      </c>
      <c r="AG276" s="16">
        <v>36686.4979532</v>
      </c>
      <c r="AH276" s="195">
        <v>19.544763300498118</v>
      </c>
      <c r="AI276" s="195">
        <v>22.447148990852632</v>
      </c>
      <c r="AJ276" s="195">
        <v>2.4241799669794828</v>
      </c>
      <c r="AK276" s="195">
        <v>24.758789518093558</v>
      </c>
      <c r="AL276" s="195">
        <v>9.8018310010133671</v>
      </c>
      <c r="AM276" s="17" t="s">
        <v>498</v>
      </c>
      <c r="AN276" s="17" t="s">
        <v>499</v>
      </c>
      <c r="AO276" s="17" t="s">
        <v>687</v>
      </c>
      <c r="AP276" s="17" t="s">
        <v>574</v>
      </c>
      <c r="AQ276" s="11">
        <f>_xll.BDP($H276,$AQ$1, "CUST_TRR_START_DT=20030101","CUST_TRR_END_DT=20230630")*0.01</f>
        <v>0.16910070000000002</v>
      </c>
      <c r="AR276" s="11">
        <f>_xll.BDP($H276,$AQ$1, "CUST_TRR_START_DT=20130101","CUST_TRR_END_DT=20230630")*0.01</f>
        <v>0.1626166</v>
      </c>
      <c r="AS276" s="11">
        <f>_xll.BDP($H276,$AQ$1, "CUST_TRR_START_DT=20180101","CUST_TRR_END_DT=20230630")*0.01</f>
        <v>0.1198512</v>
      </c>
      <c r="AT276" s="17" t="s">
        <v>3747</v>
      </c>
      <c r="AU276" s="17" t="s">
        <v>3193</v>
      </c>
      <c r="AV276" s="17" t="s">
        <v>3747</v>
      </c>
      <c r="AW276" s="195">
        <v>1.6549788885664976</v>
      </c>
      <c r="AX276" s="195">
        <v>1.6549788885664976</v>
      </c>
      <c r="AY276" s="195">
        <v>0.71615886318786914</v>
      </c>
      <c r="AZ276" s="195">
        <v>2.3711377517543668</v>
      </c>
      <c r="BA276" s="195">
        <v>42.808701246639032</v>
      </c>
      <c r="BB276" s="195">
        <v>18.524605377834874</v>
      </c>
      <c r="BC276" s="195">
        <v>61.333306624473906</v>
      </c>
      <c r="BD276" s="195">
        <v>746.1657363999999</v>
      </c>
      <c r="BE276" s="195">
        <v>32758.097953199998</v>
      </c>
      <c r="BF276" s="17">
        <v>1380</v>
      </c>
      <c r="BG276" s="17">
        <v>1501.136</v>
      </c>
      <c r="BH276" s="17">
        <v>1610.0830000000001</v>
      </c>
      <c r="BI276" s="17">
        <v>1165.0989999999999</v>
      </c>
      <c r="BJ276" s="17">
        <v>1569.008</v>
      </c>
      <c r="BK276" s="17">
        <v>1670.9929999999999</v>
      </c>
      <c r="BL276" s="15">
        <v>4.2126988019009624E-2</v>
      </c>
      <c r="BM276" s="15">
        <v>4.5824882816597121E-2</v>
      </c>
      <c r="BN276" s="15">
        <v>4.9150686413486286E-2</v>
      </c>
      <c r="BO276" s="15">
        <v>3.5566747546347893E-2</v>
      </c>
      <c r="BP276" s="15">
        <v>4.7896797983862503E-2</v>
      </c>
      <c r="BQ276" s="15">
        <v>5.1010073978876046E-2</v>
      </c>
      <c r="BR276" s="15">
        <f>IF(IF(BN276&gt;BQ276,BN276,BQ276)=0,IF(BM276&gt;BP276,BM276,BP276),IF(BN276&gt;BQ276,BN276,BQ276))</f>
        <v>5.1010073978876046E-2</v>
      </c>
      <c r="CI276" s="11">
        <f>IF(ISNUMBER(L276),L276,M276)</f>
        <v>1.0060852403192095</v>
      </c>
      <c r="CJ276" s="17">
        <f>IF(AND(M276&lt;0,AA276&gt;0),1,0)</f>
        <v>0</v>
      </c>
      <c r="CK276" s="17">
        <f>IF(AND(CJ276=0,CI276&lt;0.1,CI276&gt;0),1,0)</f>
        <v>0</v>
      </c>
      <c r="CL276" s="17">
        <f>IF(AND(CK276=0,CI276&lt;0.2,CI276&gt;0.1),1,0)</f>
        <v>0</v>
      </c>
      <c r="CM276" s="17">
        <f>IF(AND(CL276=0,CI276&lt;0.3,CI276&gt;0.2),1,0)</f>
        <v>0</v>
      </c>
      <c r="CN276" s="17">
        <f>IF(AND(CM276=0,CI276&lt;0.4,CI276&gt;0.3),1,0)</f>
        <v>0</v>
      </c>
      <c r="CO276" s="17">
        <f>IF(AND(CN276=0,CI276&lt;0.5,CI276&gt;0.4),1,0)</f>
        <v>0</v>
      </c>
      <c r="CP276" s="17">
        <f>IF(AND(CJ276=0,CK276=0,CL276=0,CM276=0,CN276=0,CO276=0),1,0)</f>
        <v>1</v>
      </c>
      <c r="CR276" s="17" t="str">
        <f>_xll.BDP($H276,CR$1)</f>
        <v>Blake D Moret</v>
      </c>
      <c r="CS276" s="17" t="str">
        <f>_xll.BDP($H276,CS$1)</f>
        <v>No</v>
      </c>
      <c r="CT276" s="196">
        <f>_xll.BDP($H276,CT$1)</f>
        <v>5.6234799325466156E-2</v>
      </c>
      <c r="CU276" s="13">
        <f>_xll.BDP($H276,CU$1)</f>
        <v>7.25</v>
      </c>
      <c r="CV276" s="13">
        <f>_xll.BDP($H276,CV$1)</f>
        <v>0.21517620531411688</v>
      </c>
      <c r="CW276" s="13">
        <f>_xll.BDP($H276,CW$1)</f>
        <v>-0.41943232018445087</v>
      </c>
    </row>
    <row r="277" spans="1:101" s="17" customFormat="1" hidden="1" x14ac:dyDescent="0.3">
      <c r="A277" s="17" t="str">
        <f>B277&amp;C277</f>
        <v>7B</v>
      </c>
      <c r="B277" s="17">
        <v>7</v>
      </c>
      <c r="C277" s="17" t="s">
        <v>3000</v>
      </c>
      <c r="D277" s="17">
        <v>13</v>
      </c>
      <c r="E277" s="17">
        <v>8</v>
      </c>
      <c r="F277" s="19">
        <v>0.14000000000000001</v>
      </c>
      <c r="G277" s="17" t="s">
        <v>2818</v>
      </c>
      <c r="H277" s="17" t="s">
        <v>2408</v>
      </c>
      <c r="I277" s="17">
        <v>1256</v>
      </c>
      <c r="J277" s="17" t="str">
        <f>I277&amp;H277</f>
        <v>1256ATCOA SS Equity</v>
      </c>
      <c r="K277" s="10" t="s">
        <v>4823</v>
      </c>
      <c r="L277" s="11">
        <v>0.59284384106087684</v>
      </c>
      <c r="M277" s="11">
        <v>0.50513209940417581</v>
      </c>
      <c r="N277" s="11">
        <v>0.34567720711182476</v>
      </c>
      <c r="O277" s="11">
        <v>0.29041605895447914</v>
      </c>
      <c r="P277" s="12">
        <v>19.235078786715626</v>
      </c>
      <c r="Q277" s="12">
        <v>14.853642290517827</v>
      </c>
      <c r="R277" s="12">
        <v>18.776828288143474</v>
      </c>
      <c r="S277" s="13">
        <v>25.879518988059353</v>
      </c>
      <c r="T277" s="13">
        <v>25.897045816380682</v>
      </c>
      <c r="U277" s="11">
        <v>0.20422039224184635</v>
      </c>
      <c r="V277" s="14">
        <v>0.73308051341890312</v>
      </c>
      <c r="W277" s="11">
        <v>0.78786536988898903</v>
      </c>
      <c r="X277" s="15" t="e">
        <v>#N/A</v>
      </c>
      <c r="Y277" s="14">
        <v>9.6835463175768162</v>
      </c>
      <c r="Z277" s="14">
        <v>-24.486189889217801</v>
      </c>
      <c r="AA277" s="14">
        <v>59917000000</v>
      </c>
      <c r="AB277" s="14">
        <v>104216000000</v>
      </c>
      <c r="AC277" s="14" t="e">
        <v>#N/A</v>
      </c>
      <c r="AD277" s="16">
        <v>23672000000</v>
      </c>
      <c r="AE277" s="11">
        <v>0</v>
      </c>
      <c r="AF277" s="16">
        <v>692868.51001280011</v>
      </c>
      <c r="AG277" s="16">
        <v>723076.51001279999</v>
      </c>
      <c r="AH277" s="195">
        <v>17.589678651668773</v>
      </c>
      <c r="AI277" s="195">
        <v>21.236974565695487</v>
      </c>
      <c r="AJ277" s="195">
        <v>2.7459099839125463</v>
      </c>
      <c r="AK277" s="195">
        <v>27.574906367041198</v>
      </c>
      <c r="AL277" s="195">
        <v>8.3763845230642158</v>
      </c>
      <c r="AM277" s="17" t="s">
        <v>498</v>
      </c>
      <c r="AN277" s="17" t="s">
        <v>499</v>
      </c>
      <c r="AO277" s="17" t="s">
        <v>500</v>
      </c>
      <c r="AP277" s="17" t="s">
        <v>4617</v>
      </c>
      <c r="AQ277" s="11">
        <f>_xll.BDP($H277,$AQ$1, "CUST_TRR_START_DT=20030101","CUST_TRR_END_DT=20230630")*0.01</f>
        <v>0.2149886</v>
      </c>
      <c r="AR277" s="11">
        <f>_xll.BDP($H277,$AQ$1, "CUST_TRR_START_DT=20130101","CUST_TRR_END_DT=20230630")*0.01</f>
        <v>0.19308710000000001</v>
      </c>
      <c r="AS277" s="11">
        <f>_xll.BDP($H277,$AQ$1, "CUST_TRR_START_DT=20180101","CUST_TRR_END_DT=20230630")*0.01</f>
        <v>0.20207899999999998</v>
      </c>
      <c r="AT277" s="17" t="s">
        <v>3697</v>
      </c>
      <c r="AU277" s="17" t="s">
        <v>3021</v>
      </c>
      <c r="AV277" s="17" t="s">
        <v>3021</v>
      </c>
      <c r="AW277" s="195">
        <v>1.5603798862389988</v>
      </c>
      <c r="AX277" s="195">
        <v>1.5603798862389988</v>
      </c>
      <c r="AY277" s="195">
        <v>-5.2973551863973845E-2</v>
      </c>
      <c r="AZ277" s="195">
        <v>1.507406334375025</v>
      </c>
      <c r="BA277" s="195">
        <v>47.571329223424961</v>
      </c>
      <c r="BB277" s="195">
        <v>-1.6150056137478899</v>
      </c>
      <c r="BC277" s="195">
        <v>45.956323609677071</v>
      </c>
      <c r="BD277" s="195">
        <v>10817.08502</v>
      </c>
      <c r="BE277" s="195">
        <v>692868.51001280011</v>
      </c>
      <c r="BF277" s="17">
        <v>27889.200000000001</v>
      </c>
      <c r="BG277" s="17">
        <v>29485.200000000001</v>
      </c>
      <c r="BH277" s="17">
        <v>31468.435000000001</v>
      </c>
      <c r="BI277" s="17">
        <v>23109.946</v>
      </c>
      <c r="BJ277" s="17">
        <v>28453.867000000002</v>
      </c>
      <c r="BK277" s="17">
        <v>31093.906999999999</v>
      </c>
      <c r="BL277" s="15">
        <v>4.0251793229114673E-2</v>
      </c>
      <c r="BM277" s="15">
        <v>4.255526059259828E-2</v>
      </c>
      <c r="BN277" s="15">
        <v>4.5417614663161195E-2</v>
      </c>
      <c r="BO277" s="15">
        <v>3.3354014024353722E-2</v>
      </c>
      <c r="BP277" s="15">
        <v>4.1066763157520815E-2</v>
      </c>
      <c r="BQ277" s="15">
        <v>4.4877067655197042E-2</v>
      </c>
      <c r="BR277" s="15">
        <f>IF(IF(BN277&gt;BQ277,BN277,BQ277)=0,IF(BM277&gt;BP277,BM277,BP277),IF(BN277&gt;BQ277,BN277,BQ277))</f>
        <v>4.5417614663161195E-2</v>
      </c>
      <c r="CI277" s="11">
        <f>IF(ISNUMBER(L277),L277,M277)</f>
        <v>0.59284384106087684</v>
      </c>
      <c r="CJ277" s="17">
        <f>IF(AND(M277&lt;0,AA277&gt;0),1,0)</f>
        <v>0</v>
      </c>
      <c r="CK277" s="17">
        <f>IF(AND(CJ277=0,CI277&lt;0.1,CI277&gt;0),1,0)</f>
        <v>0</v>
      </c>
      <c r="CL277" s="17">
        <f>IF(AND(CK277=0,CI277&lt;0.2,CI277&gt;0.1),1,0)</f>
        <v>0</v>
      </c>
      <c r="CM277" s="17">
        <f>IF(AND(CL277=0,CI277&lt;0.3,CI277&gt;0.2),1,0)</f>
        <v>0</v>
      </c>
      <c r="CN277" s="17">
        <f>IF(AND(CM277=0,CI277&lt;0.4,CI277&gt;0.3),1,0)</f>
        <v>0</v>
      </c>
      <c r="CO277" s="17">
        <f>IF(AND(CN277=0,CI277&lt;0.5,CI277&gt;0.4),1,0)</f>
        <v>0</v>
      </c>
      <c r="CP277" s="17">
        <f>IF(AND(CJ277=0,CK277=0,CL277=0,CM277=0,CN277=0,CO277=0),1,0)</f>
        <v>1</v>
      </c>
      <c r="CR277" s="17" t="str">
        <f>_xll.BDP($H277,CR$1)</f>
        <v>Mats Rahmstrom</v>
      </c>
      <c r="CS277" s="17" t="str">
        <f>_xll.BDP($H277,CS$1)</f>
        <v>No</v>
      </c>
      <c r="CT277" s="196">
        <f>_xll.BDP($H277,CT$1)</f>
        <v>1.4709499664604664E-3</v>
      </c>
      <c r="CU277" s="13">
        <f>_xll.BDP($H277,CU$1)</f>
        <v>6.5</v>
      </c>
      <c r="CV277" s="13">
        <f>_xll.BDP($H277,CV$1)</f>
        <v>0</v>
      </c>
      <c r="CW277" s="13">
        <f>_xll.BDP($H277,CW$1)</f>
        <v>0</v>
      </c>
    </row>
    <row r="278" spans="1:101" s="17" customFormat="1" hidden="1" x14ac:dyDescent="0.3">
      <c r="A278" s="17" t="str">
        <f>B278&amp;C278</f>
        <v>7B</v>
      </c>
      <c r="B278" s="17">
        <v>7</v>
      </c>
      <c r="C278" s="17" t="s">
        <v>3000</v>
      </c>
      <c r="D278" s="17">
        <v>22</v>
      </c>
      <c r="E278" s="17">
        <v>10</v>
      </c>
      <c r="F278" s="19">
        <v>0.14000000000000001</v>
      </c>
      <c r="G278" s="17" t="s">
        <v>2644</v>
      </c>
      <c r="H278" s="17" t="s">
        <v>470</v>
      </c>
      <c r="I278" s="17">
        <v>1261</v>
      </c>
      <c r="J278" s="17" t="str">
        <f>I278&amp;H278</f>
        <v>1261X CN Equity</v>
      </c>
      <c r="K278" s="10" t="s">
        <v>527</v>
      </c>
      <c r="L278" s="11">
        <v>0.16036099523904584</v>
      </c>
      <c r="M278" s="11">
        <v>0.17696225574081165</v>
      </c>
      <c r="N278" s="11">
        <v>9.9608663832088329E-2</v>
      </c>
      <c r="O278" s="11">
        <v>0.11208110864005223</v>
      </c>
      <c r="P278" s="12">
        <v>8.5338605712816076</v>
      </c>
      <c r="Q278" s="12">
        <v>6.8942412643966655</v>
      </c>
      <c r="R278" s="12">
        <v>9.3109400395620465</v>
      </c>
      <c r="S278" s="13">
        <v>57.631616582064716</v>
      </c>
      <c r="T278" s="13">
        <v>58.614586798358935</v>
      </c>
      <c r="U278" s="11">
        <v>1.374667157361505E-2</v>
      </c>
      <c r="V278" s="14">
        <v>1.181945090739879</v>
      </c>
      <c r="W278" s="11">
        <v>7.5013592586052877E-2</v>
      </c>
      <c r="X278" s="15">
        <v>1.1410879067508499</v>
      </c>
      <c r="Y278" s="14">
        <v>9.2656212987125226</v>
      </c>
      <c r="Z278" s="14">
        <v>-2.2030627649026302</v>
      </c>
      <c r="AA278" s="14">
        <v>3055400000</v>
      </c>
      <c r="AB278" s="14">
        <v>4824100000</v>
      </c>
      <c r="AC278" s="14">
        <v>2000000</v>
      </c>
      <c r="AD278" s="16">
        <v>477100000</v>
      </c>
      <c r="AE278" s="11">
        <v>4.1919932928107312E-3</v>
      </c>
      <c r="AF278" s="16">
        <v>8362.7316983500004</v>
      </c>
      <c r="AG278" s="16">
        <v>9323.5316983499997</v>
      </c>
      <c r="AH278" s="195">
        <v>14.16686471158366</v>
      </c>
      <c r="AI278" s="195">
        <v>17.128692222465297</v>
      </c>
      <c r="AJ278" s="195">
        <v>5.0282031588841285</v>
      </c>
      <c r="AK278" s="195">
        <v>22.028691983444546</v>
      </c>
      <c r="AL278" s="195">
        <v>2.0436195581572543</v>
      </c>
      <c r="AM278" s="17" t="s">
        <v>502</v>
      </c>
      <c r="AN278" s="17" t="s">
        <v>528</v>
      </c>
      <c r="AO278" s="17" t="s">
        <v>529</v>
      </c>
      <c r="AP278" s="17" t="s">
        <v>496</v>
      </c>
      <c r="AQ278" s="11" t="e">
        <f>_xll.BDP($H278,$AQ$1, "CUST_TRR_START_DT=20030101","CUST_TRR_END_DT=20230630")*0.01</f>
        <v>#VALUE!</v>
      </c>
      <c r="AR278" s="11">
        <f>_xll.BDP($H278,$AQ$1, "CUST_TRR_START_DT=20130101","CUST_TRR_END_DT=20230630")*0.01</f>
        <v>0.1389756</v>
      </c>
      <c r="AS278" s="11">
        <f>_xll.BDP($H278,$AQ$1, "CUST_TRR_START_DT=20180101","CUST_TRR_END_DT=20230630")*0.01</f>
        <v>0.1745815</v>
      </c>
      <c r="AT278" s="17" t="s">
        <v>3749</v>
      </c>
      <c r="AU278" s="17" t="s">
        <v>3021</v>
      </c>
      <c r="AV278" s="17" t="s">
        <v>3749</v>
      </c>
      <c r="AW278" s="195">
        <v>2.4161074785578172</v>
      </c>
      <c r="AX278" s="195">
        <v>2.4161074785578172</v>
      </c>
      <c r="AY278" s="195">
        <v>-0.34725415862299719</v>
      </c>
      <c r="AZ278" s="195">
        <v>2.0688533199348198</v>
      </c>
      <c r="BA278" s="195">
        <v>33.413276584220981</v>
      </c>
      <c r="BB278" s="195">
        <v>-4.8023108864415924</v>
      </c>
      <c r="BC278" s="195">
        <v>28.610965697779388</v>
      </c>
      <c r="BD278" s="195">
        <v>158.47613900000002</v>
      </c>
      <c r="BE278" s="195">
        <v>8362.7316983500004</v>
      </c>
      <c r="BF278" s="17">
        <v>402.286</v>
      </c>
      <c r="BG278" s="17">
        <v>433.714</v>
      </c>
      <c r="BH278" s="17">
        <v>468.75</v>
      </c>
      <c r="BI278" s="17">
        <v>402.51400000000001</v>
      </c>
      <c r="BJ278" s="17">
        <v>448.12799999999999</v>
      </c>
      <c r="BK278" s="17">
        <v>498.89800000000002</v>
      </c>
      <c r="BL278" s="15">
        <v>4.8104616351541278E-2</v>
      </c>
      <c r="BM278" s="15">
        <v>5.1862718504477844E-2</v>
      </c>
      <c r="BN278" s="15">
        <v>5.6052258628898281E-2</v>
      </c>
      <c r="BO278" s="15">
        <v>4.8131880170138377E-2</v>
      </c>
      <c r="BP278" s="15">
        <v>5.3586317983681984E-2</v>
      </c>
      <c r="BQ278" s="15">
        <v>5.9657300747605536E-2</v>
      </c>
      <c r="BR278" s="15">
        <f>IF(IF(BN278&gt;BQ278,BN278,BQ278)=0,IF(BM278&gt;BP278,BM278,BP278),IF(BN278&gt;BQ278,BN278,BQ278))</f>
        <v>5.9657300747605536E-2</v>
      </c>
      <c r="CI278" s="11">
        <f>IF(ISNUMBER(L278),L278,M278)</f>
        <v>0.16036099523904584</v>
      </c>
      <c r="CJ278" s="17">
        <f>IF(AND(M278&lt;0,AA278&gt;0),1,0)</f>
        <v>0</v>
      </c>
      <c r="CK278" s="17">
        <f>IF(AND(CJ278=0,CI278&lt;0.1,CI278&gt;0),1,0)</f>
        <v>0</v>
      </c>
      <c r="CL278" s="17">
        <f>IF(AND(CK278=0,CI278&lt;0.2,CI278&gt;0.1),1,0)</f>
        <v>1</v>
      </c>
      <c r="CM278" s="17">
        <f>IF(AND(CL278=0,CI278&lt;0.3,CI278&gt;0.2),1,0)</f>
        <v>0</v>
      </c>
      <c r="CN278" s="17">
        <f>IF(AND(CM278=0,CI278&lt;0.4,CI278&gt;0.3),1,0)</f>
        <v>0</v>
      </c>
      <c r="CO278" s="17">
        <f>IF(AND(CN278=0,CI278&lt;0.5,CI278&gt;0.4),1,0)</f>
        <v>0</v>
      </c>
      <c r="CP278" s="17">
        <f>IF(AND(CJ278=0,CK278=0,CL278=0,CM278=0,CN278=0,CO278=0),1,0)</f>
        <v>0</v>
      </c>
      <c r="CR278" s="17" t="str">
        <f>_xll.BDP($H278,CR$1)</f>
        <v>John Mckenzie</v>
      </c>
      <c r="CS278" s="17" t="str">
        <f>_xll.BDP($H278,CS$1)</f>
        <v>No</v>
      </c>
      <c r="CT278" s="196">
        <f>_xll.BDP($H278,CT$1)</f>
        <v>0</v>
      </c>
      <c r="CU278" s="13">
        <f>_xll.BDP($H278,CU$1)</f>
        <v>3.75</v>
      </c>
      <c r="CV278" s="13">
        <f>_xll.BDP($H278,CV$1)</f>
        <v>1.1292276598982003</v>
      </c>
      <c r="CW278" s="13">
        <f>_xll.BDP($H278,CW$1)</f>
        <v>0</v>
      </c>
    </row>
    <row r="279" spans="1:101" s="17" customFormat="1" hidden="1" x14ac:dyDescent="0.3">
      <c r="A279" s="17" t="str">
        <f>B279&amp;C279</f>
        <v>7B</v>
      </c>
      <c r="B279" s="17">
        <v>7</v>
      </c>
      <c r="C279" s="17" t="s">
        <v>3000</v>
      </c>
      <c r="D279" s="17">
        <v>29</v>
      </c>
      <c r="E279" s="17">
        <v>1</v>
      </c>
      <c r="F279" s="19">
        <v>0.16</v>
      </c>
      <c r="G279" s="17" t="s">
        <v>2394</v>
      </c>
      <c r="H279" s="17" t="s">
        <v>123</v>
      </c>
      <c r="I279" s="17">
        <v>1266</v>
      </c>
      <c r="J279" s="17" t="str">
        <f>I279&amp;H279</f>
        <v>1266CRVL US Equity</v>
      </c>
      <c r="K279" s="10" t="s">
        <v>760</v>
      </c>
      <c r="L279" s="11">
        <v>0.65292669855803465</v>
      </c>
      <c r="M279" s="11">
        <v>0.66489557330996218</v>
      </c>
      <c r="N279" s="11">
        <v>0.47802302369628275</v>
      </c>
      <c r="O279" s="11">
        <v>0.51619311450910355</v>
      </c>
      <c r="P279" s="12">
        <v>36.086763011301628</v>
      </c>
      <c r="Q279" s="12">
        <v>28.240453772256242</v>
      </c>
      <c r="R279" s="12">
        <v>33.677970373817281</v>
      </c>
      <c r="S279" s="13">
        <v>16.922895229127327</v>
      </c>
      <c r="T279" s="13">
        <v>17.026923216089909</v>
      </c>
      <c r="U279" s="11">
        <v>-0.14294606299522797</v>
      </c>
      <c r="V279" s="14">
        <v>-0.43267220477761442</v>
      </c>
      <c r="W279" s="11">
        <v>0.49567381032777502</v>
      </c>
      <c r="X279" s="15" t="e">
        <v>#N/A</v>
      </c>
      <c r="Y279" s="14">
        <v>5.3356962531709762</v>
      </c>
      <c r="Z279" s="14">
        <v>14.355983617310031</v>
      </c>
      <c r="AA279" s="14">
        <v>127793000</v>
      </c>
      <c r="AB279" s="14">
        <v>164607000</v>
      </c>
      <c r="AC279" s="14">
        <v>5492000</v>
      </c>
      <c r="AD279" s="16">
        <v>88893000</v>
      </c>
      <c r="AE279" s="11">
        <v>6.1782142575905863E-2</v>
      </c>
      <c r="AF279" s="16">
        <v>3414.0193941300004</v>
      </c>
      <c r="AG279" s="16">
        <v>3359.5913941300005</v>
      </c>
      <c r="AH279" s="195">
        <v>26.616738847973004</v>
      </c>
      <c r="AI279" s="195">
        <v>37.217966228575101</v>
      </c>
      <c r="AJ279" s="195">
        <v>1.9206521736576836</v>
      </c>
      <c r="AK279" s="195">
        <v>50.006293210776448</v>
      </c>
      <c r="AL279" s="195">
        <v>16.494612993330481</v>
      </c>
      <c r="AM279" s="17" t="s">
        <v>493</v>
      </c>
      <c r="AN279" s="17" t="s">
        <v>524</v>
      </c>
      <c r="AO279" s="17" t="s">
        <v>761</v>
      </c>
      <c r="AP279" s="17" t="s">
        <v>574</v>
      </c>
      <c r="AQ279" s="11">
        <f>_xll.BDP($H279,$AQ$1, "CUST_TRR_START_DT=20030101","CUST_TRR_END_DT=20230630")*0.01</f>
        <v>0.145593</v>
      </c>
      <c r="AR279" s="11">
        <f>_xll.BDP($H279,$AQ$1, "CUST_TRR_START_DT=20130101","CUST_TRR_END_DT=20230630")*0.01</f>
        <v>0.22791419999999998</v>
      </c>
      <c r="AS279" s="11">
        <f>_xll.BDP($H279,$AQ$1, "CUST_TRR_START_DT=20180101","CUST_TRR_END_DT=20230630")*0.01</f>
        <v>0.2661384</v>
      </c>
      <c r="AT279" s="17" t="s">
        <v>3697</v>
      </c>
      <c r="AU279" s="17" t="s">
        <v>3205</v>
      </c>
      <c r="AV279" s="17" t="s">
        <v>3205</v>
      </c>
      <c r="AW279" s="195" t="s">
        <v>3021</v>
      </c>
      <c r="AX279" s="195">
        <v>0</v>
      </c>
      <c r="AY279" s="195">
        <v>2.4067728172687466</v>
      </c>
      <c r="AZ279" s="195">
        <v>2.4067728172687466</v>
      </c>
      <c r="BA279" s="195">
        <v>0</v>
      </c>
      <c r="BB279" s="195">
        <v>123.20314809489173</v>
      </c>
      <c r="BC279" s="195">
        <v>123.20314809489173</v>
      </c>
      <c r="BD279" s="195">
        <v>82.167690754204003</v>
      </c>
      <c r="BE279" s="195">
        <v>3359.5913941300005</v>
      </c>
      <c r="BF279" s="17" t="s">
        <v>3021</v>
      </c>
      <c r="BG279" s="17" t="s">
        <v>3021</v>
      </c>
      <c r="BH279" s="17" t="s">
        <v>3021</v>
      </c>
      <c r="BI279" s="17" t="s">
        <v>3021</v>
      </c>
      <c r="BJ279" s="17" t="s">
        <v>3021</v>
      </c>
      <c r="BK279" s="17" t="s">
        <v>3021</v>
      </c>
      <c r="BL279" s="15">
        <v>0</v>
      </c>
      <c r="BM279" s="15">
        <v>0</v>
      </c>
      <c r="BN279" s="15">
        <v>0</v>
      </c>
      <c r="BO279" s="15">
        <v>0</v>
      </c>
      <c r="BP279" s="15">
        <v>0</v>
      </c>
      <c r="BQ279" s="15">
        <v>0</v>
      </c>
      <c r="BR279" s="15">
        <f>IF(IF(BN279&gt;BQ279,BN279,BQ279)=0,IF(BM279&gt;BP279,BM279,BP279),IF(BN279&gt;BQ279,BN279,BQ279))</f>
        <v>0</v>
      </c>
      <c r="CI279" s="11">
        <f>IF(ISNUMBER(L279),L279,M279)</f>
        <v>0.65292669855803465</v>
      </c>
      <c r="CJ279" s="17">
        <f>IF(AND(M279&lt;0,AA279&gt;0),1,0)</f>
        <v>0</v>
      </c>
      <c r="CK279" s="17">
        <f>IF(AND(CJ279=0,CI279&lt;0.1,CI279&gt;0),1,0)</f>
        <v>0</v>
      </c>
      <c r="CL279" s="17">
        <f>IF(AND(CK279=0,CI279&lt;0.2,CI279&gt;0.1),1,0)</f>
        <v>0</v>
      </c>
      <c r="CM279" s="17">
        <f>IF(AND(CL279=0,CI279&lt;0.3,CI279&gt;0.2),1,0)</f>
        <v>0</v>
      </c>
      <c r="CN279" s="17">
        <f>IF(AND(CM279=0,CI279&lt;0.4,CI279&gt;0.3),1,0)</f>
        <v>0</v>
      </c>
      <c r="CO279" s="17">
        <f>IF(AND(CN279=0,CI279&lt;0.5,CI279&gt;0.4),1,0)</f>
        <v>0</v>
      </c>
      <c r="CP279" s="17">
        <f>IF(AND(CJ279=0,CK279=0,CL279=0,CM279=0,CN279=0,CO279=0),1,0)</f>
        <v>1</v>
      </c>
      <c r="CR279" s="17" t="str">
        <f>_xll.BDP($H279,CR$1)</f>
        <v>Michael G Combs</v>
      </c>
      <c r="CS279" s="17" t="str">
        <f>_xll.BDP($H279,CS$1)</f>
        <v>No</v>
      </c>
      <c r="CT279" s="196">
        <f>_xll.BDP($H279,CT$1)</f>
        <v>8.0805197358131409E-2</v>
      </c>
      <c r="CU279" s="13">
        <f>_xll.BDP($H279,CU$1)</f>
        <v>4.75</v>
      </c>
      <c r="CV279" s="13">
        <f>_xll.BDP($H279,CV$1)</f>
        <v>9.9318267076629656</v>
      </c>
      <c r="CW279" s="13">
        <f>_xll.BDP($H279,CW$1)</f>
        <v>-1.532020355101984</v>
      </c>
    </row>
    <row r="280" spans="1:101" s="17" customFormat="1" hidden="1" x14ac:dyDescent="0.3">
      <c r="A280" s="17" t="str">
        <f>B280&amp;C280</f>
        <v>7B</v>
      </c>
      <c r="B280" s="17">
        <v>7</v>
      </c>
      <c r="C280" s="17" t="s">
        <v>3000</v>
      </c>
      <c r="D280" s="17">
        <v>30</v>
      </c>
      <c r="E280" s="17">
        <v>13</v>
      </c>
      <c r="F280" s="19">
        <v>0.14000000000000001</v>
      </c>
      <c r="G280" s="17" t="s">
        <v>2357</v>
      </c>
      <c r="H280" s="17" t="s">
        <v>246</v>
      </c>
      <c r="I280" s="17">
        <v>1267</v>
      </c>
      <c r="J280" s="17" t="str">
        <f>I280&amp;H280</f>
        <v>1267CBZ US Equity</v>
      </c>
      <c r="K280" s="10" t="s">
        <v>916</v>
      </c>
      <c r="L280" s="11">
        <v>0.38540831027291816</v>
      </c>
      <c r="M280" s="11">
        <v>0.46223273071587428</v>
      </c>
      <c r="N280" s="11">
        <v>0.10988643194738772</v>
      </c>
      <c r="O280" s="11">
        <v>0.14192699419635046</v>
      </c>
      <c r="P280" s="12">
        <v>11.527644069212799</v>
      </c>
      <c r="Q280" s="12">
        <v>8.4457183983639847</v>
      </c>
      <c r="R280" s="12">
        <v>15.097244764219028</v>
      </c>
      <c r="S280" s="13">
        <v>15.051757087380633</v>
      </c>
      <c r="T280" s="13">
        <v>17.319096105536982</v>
      </c>
      <c r="U280" s="11">
        <v>0.30080323324823072</v>
      </c>
      <c r="V280" s="14">
        <v>3.1928364088741445</v>
      </c>
      <c r="W280" s="11">
        <v>0.36965321447465116</v>
      </c>
      <c r="X280" s="15">
        <v>2.3093532842521795E-2</v>
      </c>
      <c r="Y280" s="14">
        <v>11.209091651428094</v>
      </c>
      <c r="Z280" s="14">
        <v>14.971310777712098</v>
      </c>
      <c r="AA280" s="14">
        <v>363304000</v>
      </c>
      <c r="AB280" s="14">
        <v>1183221000</v>
      </c>
      <c r="AC280" s="14">
        <v>14880000</v>
      </c>
      <c r="AD280" s="16">
        <v>127353000</v>
      </c>
      <c r="AE280" s="11">
        <v>0.11684059268332901</v>
      </c>
      <c r="AF280" s="16">
        <v>2677.4490047600002</v>
      </c>
      <c r="AG280" s="16">
        <v>3293.4110047600002</v>
      </c>
      <c r="AH280" s="195">
        <v>17.009926838862288</v>
      </c>
      <c r="AI280" s="195">
        <v>20.667003468711567</v>
      </c>
      <c r="AJ280" s="195">
        <v>4.0760788237644476</v>
      </c>
      <c r="AK280" s="195">
        <v>23.482754411850443</v>
      </c>
      <c r="AL280" s="195">
        <v>3.4676626715250616</v>
      </c>
      <c r="AM280" s="17" t="s">
        <v>493</v>
      </c>
      <c r="AN280" s="17" t="s">
        <v>524</v>
      </c>
      <c r="AO280" s="17" t="s">
        <v>525</v>
      </c>
      <c r="AP280" s="17" t="s">
        <v>574</v>
      </c>
      <c r="AQ280" s="11">
        <f>_xll.BDP($H280,$AQ$1, "CUST_TRR_START_DT=20030101","CUST_TRR_END_DT=20230630")*0.01</f>
        <v>0.15759130000000002</v>
      </c>
      <c r="AR280" s="11">
        <f>_xll.BDP($H280,$AQ$1, "CUST_TRR_START_DT=20130101","CUST_TRR_END_DT=20230630")*0.01</f>
        <v>0.23299700000000001</v>
      </c>
      <c r="AS280" s="11">
        <f>_xll.BDP($H280,$AQ$1, "CUST_TRR_START_DT=20180101","CUST_TRR_END_DT=20230630")*0.01</f>
        <v>0.25263649999999999</v>
      </c>
      <c r="AT280" s="17" t="s">
        <v>3697</v>
      </c>
      <c r="AU280" s="17" t="s">
        <v>3021</v>
      </c>
      <c r="AV280" s="17" t="s">
        <v>3021</v>
      </c>
      <c r="AW280" s="195" t="s">
        <v>3021</v>
      </c>
      <c r="AX280" s="195">
        <v>0</v>
      </c>
      <c r="AY280" s="195">
        <v>4.9015155757098583</v>
      </c>
      <c r="AZ280" s="195">
        <v>4.9015155757098583</v>
      </c>
      <c r="BA280" s="195">
        <v>0</v>
      </c>
      <c r="BB280" s="195">
        <v>125.32110077725763</v>
      </c>
      <c r="BC280" s="195">
        <v>125.32110077725763</v>
      </c>
      <c r="BD280" s="195">
        <v>131.23558</v>
      </c>
      <c r="BE280" s="195">
        <v>2677.4490047600002</v>
      </c>
      <c r="BF280" s="17">
        <v>119.5</v>
      </c>
      <c r="BG280" s="17">
        <v>135</v>
      </c>
      <c r="BH280" s="17" t="s">
        <v>3021</v>
      </c>
      <c r="BI280" s="17">
        <v>183.33700000000002</v>
      </c>
      <c r="BJ280" s="17">
        <v>189.76500000000001</v>
      </c>
      <c r="BK280" s="17" t="s">
        <v>3021</v>
      </c>
      <c r="BL280" s="15">
        <v>4.4632035862326974E-2</v>
      </c>
      <c r="BM280" s="15">
        <v>5.0421128380034659E-2</v>
      </c>
      <c r="BN280" s="15">
        <v>0</v>
      </c>
      <c r="BO280" s="15">
        <v>6.8474506768966034E-2</v>
      </c>
      <c r="BP280" s="15">
        <v>7.0875299459535385E-2</v>
      </c>
      <c r="BQ280" s="15">
        <v>0</v>
      </c>
      <c r="BR280" s="15">
        <f>IF(IF(BN280&gt;BQ280,BN280,BQ280)=0,IF(BM280&gt;BP280,BM280,BP280),IF(BN280&gt;BQ280,BN280,BQ280))</f>
        <v>7.0875299459535385E-2</v>
      </c>
      <c r="CI280" s="11">
        <f>IF(ISNUMBER(L280),L280,M280)</f>
        <v>0.38540831027291816</v>
      </c>
      <c r="CJ280" s="17">
        <f>IF(AND(M280&lt;0,AA280&gt;0),1,0)</f>
        <v>0</v>
      </c>
      <c r="CK280" s="17">
        <f>IF(AND(CJ280=0,CI280&lt;0.1,CI280&gt;0),1,0)</f>
        <v>0</v>
      </c>
      <c r="CL280" s="17">
        <f>IF(AND(CK280=0,CI280&lt;0.2,CI280&gt;0.1),1,0)</f>
        <v>0</v>
      </c>
      <c r="CM280" s="17">
        <f>IF(AND(CL280=0,CI280&lt;0.3,CI280&gt;0.2),1,0)</f>
        <v>0</v>
      </c>
      <c r="CN280" s="17">
        <f>IF(AND(CM280=0,CI280&lt;0.4,CI280&gt;0.3),1,0)</f>
        <v>1</v>
      </c>
      <c r="CO280" s="17">
        <f>IF(AND(CN280=0,CI280&lt;0.5,CI280&gt;0.4),1,0)</f>
        <v>0</v>
      </c>
      <c r="CP280" s="17">
        <f>IF(AND(CJ280=0,CK280=0,CL280=0,CM280=0,CN280=0,CO280=0),1,0)</f>
        <v>0</v>
      </c>
      <c r="CR280" s="17" t="str">
        <f>_xll.BDP($H280,CR$1)</f>
        <v>Jerome P Grisko Jr "Jerry"</v>
      </c>
      <c r="CS280" s="17" t="str">
        <f>_xll.BDP($H280,CS$1)</f>
        <v>No</v>
      </c>
      <c r="CT280" s="196">
        <f>_xll.BDP($H280,CT$1)</f>
        <v>1.8953800201416016</v>
      </c>
      <c r="CU280" s="13">
        <f>_xll.BDP($H280,CU$1)</f>
        <v>7.5833301544189453</v>
      </c>
      <c r="CV280" s="13">
        <f>_xll.BDP($H280,CV$1)</f>
        <v>4.8048438772460589</v>
      </c>
      <c r="CW280" s="13">
        <f>_xll.BDP($H280,CW$1)</f>
        <v>2.1979619011936209</v>
      </c>
    </row>
    <row r="281" spans="1:101" s="17" customFormat="1" hidden="1" x14ac:dyDescent="0.3">
      <c r="A281" s="17" t="str">
        <f>B281&amp;C281</f>
        <v>7B</v>
      </c>
      <c r="B281" s="17">
        <v>7</v>
      </c>
      <c r="C281" s="17" t="s">
        <v>3000</v>
      </c>
      <c r="D281" s="17">
        <v>12</v>
      </c>
      <c r="E281" s="17">
        <v>7</v>
      </c>
      <c r="F281" s="19">
        <v>0.17</v>
      </c>
      <c r="G281" s="17" t="s">
        <v>2817</v>
      </c>
      <c r="H281" s="17" t="s">
        <v>1681</v>
      </c>
      <c r="I281" s="17">
        <v>1272</v>
      </c>
      <c r="J281" s="17" t="str">
        <f>I281&amp;H281</f>
        <v>1272SPX LN Equity</v>
      </c>
      <c r="K281" s="10" t="s">
        <v>1682</v>
      </c>
      <c r="L281" s="11">
        <v>0.35234687302681855</v>
      </c>
      <c r="M281" s="11">
        <v>0.28565583831110386</v>
      </c>
      <c r="N281" s="11">
        <v>0.22476345727501945</v>
      </c>
      <c r="O281" s="11">
        <v>0.1813129739274956</v>
      </c>
      <c r="P281" s="12">
        <v>15.080798711126301</v>
      </c>
      <c r="Q281" s="12">
        <v>11.209564063136192</v>
      </c>
      <c r="R281" s="12">
        <v>19.035992041960572</v>
      </c>
      <c r="S281" s="13">
        <v>26.949052181476247</v>
      </c>
      <c r="T281" s="13">
        <v>26.704333788650192</v>
      </c>
      <c r="U281" s="11">
        <v>0.41716109089096076</v>
      </c>
      <c r="V281" s="14">
        <v>2.0402340892465256</v>
      </c>
      <c r="W281" s="11">
        <v>0.41777529346003356</v>
      </c>
      <c r="X281" s="15">
        <v>2.742561448900388E-2</v>
      </c>
      <c r="Y281" s="14">
        <v>9.0651533275224097</v>
      </c>
      <c r="Z281" s="14">
        <v>3.8784705779326023</v>
      </c>
      <c r="AA281" s="14">
        <v>1222100000</v>
      </c>
      <c r="AB281" s="14">
        <v>1925400000</v>
      </c>
      <c r="AC281" s="14">
        <v>8900000</v>
      </c>
      <c r="AD281" s="16">
        <v>242500000</v>
      </c>
      <c r="AE281" s="11">
        <v>3.6701030927835054E-2</v>
      </c>
      <c r="AF281" s="16">
        <v>7292.0240367000006</v>
      </c>
      <c r="AG281" s="16">
        <v>8129.3240367000008</v>
      </c>
      <c r="AH281" s="195">
        <v>19.118824169096897</v>
      </c>
      <c r="AI281" s="195">
        <v>25.090506286111115</v>
      </c>
      <c r="AJ281" s="195">
        <v>1.9205804452417647</v>
      </c>
      <c r="AK281" s="195">
        <v>34.623603748828231</v>
      </c>
      <c r="AL281" s="195">
        <v>6.5067523427041492</v>
      </c>
      <c r="AM281" s="17" t="s">
        <v>498</v>
      </c>
      <c r="AN281" s="17" t="s">
        <v>499</v>
      </c>
      <c r="AO281" s="17" t="s">
        <v>500</v>
      </c>
      <c r="AP281" s="17" t="s">
        <v>1552</v>
      </c>
      <c r="AQ281" s="11">
        <f>_xll.BDP($H281,$AQ$1, "CUST_TRR_START_DT=20030101","CUST_TRR_END_DT=20230630")*0.01</f>
        <v>0.1975614</v>
      </c>
      <c r="AR281" s="11">
        <f>_xll.BDP($H281,$AQ$1, "CUST_TRR_START_DT=20130101","CUST_TRR_END_DT=20230630")*0.01</f>
        <v>0.1739639</v>
      </c>
      <c r="AS281" s="11">
        <f>_xll.BDP($H281,$AQ$1, "CUST_TRR_START_DT=20180101","CUST_TRR_END_DT=20230630")*0.01</f>
        <v>0.13232630000000001</v>
      </c>
      <c r="AT281" s="17" t="s">
        <v>3697</v>
      </c>
      <c r="AU281" s="17" t="s">
        <v>3021</v>
      </c>
      <c r="AV281" s="17" t="s">
        <v>3021</v>
      </c>
      <c r="AW281" s="195">
        <v>1.5713419563459983</v>
      </c>
      <c r="AX281" s="195">
        <v>1.5713419563459983</v>
      </c>
      <c r="AY281" s="195">
        <v>0.26656693902298173</v>
      </c>
      <c r="AZ281" s="195">
        <v>1.8379088953689799</v>
      </c>
      <c r="BA281" s="195">
        <v>44.726129334115349</v>
      </c>
      <c r="BB281" s="195">
        <v>7.5874683691802787</v>
      </c>
      <c r="BC281" s="195">
        <v>52.313597703295628</v>
      </c>
      <c r="BD281" s="195">
        <v>131</v>
      </c>
      <c r="BE281" s="195">
        <v>7292.0240367000006</v>
      </c>
      <c r="BF281" s="17">
        <v>259.66700000000003</v>
      </c>
      <c r="BG281" s="17">
        <v>286.69200000000001</v>
      </c>
      <c r="BH281" s="17">
        <v>315.90899999999999</v>
      </c>
      <c r="BI281" s="17">
        <v>172.17099999999999</v>
      </c>
      <c r="BJ281" s="17">
        <v>215.01500000000001</v>
      </c>
      <c r="BK281" s="17">
        <v>246.86700000000002</v>
      </c>
      <c r="BL281" s="15">
        <v>3.5609729026278979E-2</v>
      </c>
      <c r="BM281" s="15">
        <v>3.9315833101633911E-2</v>
      </c>
      <c r="BN281" s="15">
        <v>4.3322539587097184E-2</v>
      </c>
      <c r="BO281" s="15">
        <v>2.3610865670968883E-2</v>
      </c>
      <c r="BP281" s="15">
        <v>2.9486326281681439E-2</v>
      </c>
      <c r="BQ281" s="15">
        <v>3.3854386485500321E-2</v>
      </c>
      <c r="BR281" s="15">
        <f>IF(IF(BN281&gt;BQ281,BN281,BQ281)=0,IF(BM281&gt;BP281,BM281,BP281),IF(BN281&gt;BQ281,BN281,BQ281))</f>
        <v>4.3322539587097184E-2</v>
      </c>
      <c r="CI281" s="11">
        <f>IF(ISNUMBER(L281),L281,M281)</f>
        <v>0.35234687302681855</v>
      </c>
      <c r="CJ281" s="17">
        <f>IF(AND(M281&lt;0,AA281&gt;0),1,0)</f>
        <v>0</v>
      </c>
      <c r="CK281" s="17">
        <f>IF(AND(CJ281=0,CI281&lt;0.1,CI281&gt;0),1,0)</f>
        <v>0</v>
      </c>
      <c r="CL281" s="17">
        <f>IF(AND(CK281=0,CI281&lt;0.2,CI281&gt;0.1),1,0)</f>
        <v>0</v>
      </c>
      <c r="CM281" s="17">
        <f>IF(AND(CL281=0,CI281&lt;0.3,CI281&gt;0.2),1,0)</f>
        <v>0</v>
      </c>
      <c r="CN281" s="17">
        <f>IF(AND(CM281=0,CI281&lt;0.4,CI281&gt;0.3),1,0)</f>
        <v>1</v>
      </c>
      <c r="CO281" s="17">
        <f>IF(AND(CN281=0,CI281&lt;0.5,CI281&gt;0.4),1,0)</f>
        <v>0</v>
      </c>
      <c r="CP281" s="17">
        <f>IF(AND(CJ281=0,CK281=0,CL281=0,CM281=0,CN281=0,CO281=0),1,0)</f>
        <v>0</v>
      </c>
      <c r="CR281" s="17" t="str">
        <f>_xll.BDP($H281,CR$1)</f>
        <v>Nicholas J Anderson "Nick"</v>
      </c>
      <c r="CS281" s="17" t="str">
        <f>_xll.BDP($H281,CS$1)</f>
        <v>No</v>
      </c>
      <c r="CT281" s="196">
        <f>_xll.BDP($H281,CT$1)</f>
        <v>0</v>
      </c>
      <c r="CU281" s="13">
        <f>_xll.BDP($H281,CU$1)</f>
        <v>9.75</v>
      </c>
      <c r="CV281" s="13">
        <f>_xll.BDP($H281,CV$1)</f>
        <v>0.12764460238927786</v>
      </c>
      <c r="CW281" s="13">
        <f>_xll.BDP($H281,CW$1)</f>
        <v>0</v>
      </c>
    </row>
    <row r="282" spans="1:101" s="17" customFormat="1" hidden="1" x14ac:dyDescent="0.3">
      <c r="A282" s="17" t="str">
        <f>B282&amp;C282</f>
        <v>7B</v>
      </c>
      <c r="B282" s="17">
        <v>7</v>
      </c>
      <c r="C282" s="17" t="s">
        <v>3000</v>
      </c>
      <c r="D282" s="17">
        <v>17</v>
      </c>
      <c r="E282" s="17">
        <v>3</v>
      </c>
      <c r="F282" s="19">
        <v>0.15</v>
      </c>
      <c r="G282" s="17" t="s">
        <v>2654</v>
      </c>
      <c r="H282" s="17" t="s">
        <v>32</v>
      </c>
      <c r="I282" s="17">
        <v>1273</v>
      </c>
      <c r="J282" s="17" t="str">
        <f>I282&amp;H282</f>
        <v>1273AMP US Equity</v>
      </c>
      <c r="K282" s="10" t="s">
        <v>627</v>
      </c>
      <c r="L282" s="11">
        <v>2.9976870098509756</v>
      </c>
      <c r="M282" s="11">
        <v>-2.7451108213820077</v>
      </c>
      <c r="N282" s="11">
        <v>-4.7816817428967173</v>
      </c>
      <c r="O282" s="11">
        <v>-29.041379310344826</v>
      </c>
      <c r="P282" s="12">
        <v>47.581890595789645</v>
      </c>
      <c r="Q282" s="12">
        <v>38.185808339429407</v>
      </c>
      <c r="R282" s="12">
        <v>56.035305343511453</v>
      </c>
      <c r="S282" s="13">
        <v>29.673638834871117</v>
      </c>
      <c r="T282" s="13">
        <v>30.055063776399248</v>
      </c>
      <c r="U282" s="11">
        <v>-2.2091310751104567E-2</v>
      </c>
      <c r="V282" s="14">
        <v>-0.88995215311004783</v>
      </c>
      <c r="W282" s="11">
        <v>2.4030957527638546E-2</v>
      </c>
      <c r="X282" s="15" t="e">
        <v>#N/A</v>
      </c>
      <c r="Y282" s="14">
        <v>3.8327269326122191</v>
      </c>
      <c r="Z282" s="14">
        <v>13.266612338761853</v>
      </c>
      <c r="AA282" s="14">
        <v>-1534000000</v>
      </c>
      <c r="AB282" s="14">
        <v>-145000000</v>
      </c>
      <c r="AC282" s="14">
        <v>176000000</v>
      </c>
      <c r="AD282" s="16">
        <v>4206000000</v>
      </c>
      <c r="AE282" s="11">
        <v>4.1844983357108893E-2</v>
      </c>
      <c r="AF282" s="16">
        <v>35623.572873359997</v>
      </c>
      <c r="AG282" s="16">
        <v>31903.572873359997</v>
      </c>
      <c r="AH282" s="195">
        <v>7.2772748342518243</v>
      </c>
      <c r="AI282" s="195">
        <v>10.189579327167039</v>
      </c>
      <c r="AJ282" s="195">
        <v>10.651254867068252</v>
      </c>
      <c r="AK282" s="195">
        <v>16.015240644181944</v>
      </c>
      <c r="AL282" s="195">
        <v>8.7454976162155145</v>
      </c>
      <c r="AM282" s="17" t="s">
        <v>502</v>
      </c>
      <c r="AN282" s="17" t="s">
        <v>528</v>
      </c>
      <c r="AO282" s="17" t="s">
        <v>568</v>
      </c>
      <c r="AP282" s="17" t="s">
        <v>574</v>
      </c>
      <c r="AQ282" s="11" t="e">
        <f>_xll.BDP($H282,$AQ$1, "CUST_TRR_START_DT=20030101","CUST_TRR_END_DT=20230630")*0.01</f>
        <v>#VALUE!</v>
      </c>
      <c r="AR282" s="11">
        <f>_xll.BDP($H282,$AQ$1, "CUST_TRR_START_DT=20130101","CUST_TRR_END_DT=20230630")*0.01</f>
        <v>0.19958100000000001</v>
      </c>
      <c r="AS282" s="11">
        <f>_xll.BDP($H282,$AQ$1, "CUST_TRR_START_DT=20180101","CUST_TRR_END_DT=20230630")*0.01</f>
        <v>0.15541280000000002</v>
      </c>
      <c r="AT282" s="17" t="s">
        <v>3753</v>
      </c>
      <c r="AU282" s="17" t="s">
        <v>3208</v>
      </c>
      <c r="AV282" s="17" t="s">
        <v>3753</v>
      </c>
      <c r="AW282" s="195">
        <v>1.554986061383774</v>
      </c>
      <c r="AX282" s="195">
        <v>1.554986061383774</v>
      </c>
      <c r="AY282" s="195">
        <v>5.5716841085341331</v>
      </c>
      <c r="AZ282" s="195">
        <v>7.1266701699179071</v>
      </c>
      <c r="BA282" s="195">
        <v>21.370967741935484</v>
      </c>
      <c r="BB282" s="195">
        <v>76.574500768049148</v>
      </c>
      <c r="BC282" s="195">
        <v>97.945468509984636</v>
      </c>
      <c r="BD282" s="195">
        <v>2550.5</v>
      </c>
      <c r="BE282" s="195">
        <v>31903.572873359997</v>
      </c>
      <c r="BF282" s="17">
        <v>3180.692</v>
      </c>
      <c r="BG282" s="17">
        <v>3386.692</v>
      </c>
      <c r="BH282" s="17">
        <v>3527.2860000000001</v>
      </c>
      <c r="BI282" s="17">
        <v>5296.8450000000003</v>
      </c>
      <c r="BJ282" s="17">
        <v>4718.6779999999999</v>
      </c>
      <c r="BK282" s="17">
        <v>5827</v>
      </c>
      <c r="BL282" s="15">
        <v>9.9697046867623082E-2</v>
      </c>
      <c r="BM282" s="15">
        <v>0.10615400392436745</v>
      </c>
      <c r="BN282" s="15">
        <v>0.11056084577114375</v>
      </c>
      <c r="BO282" s="15">
        <v>0.16602670243316078</v>
      </c>
      <c r="BP282" s="15">
        <v>0.1479043748087592</v>
      </c>
      <c r="BQ282" s="15">
        <v>0.18264412024101664</v>
      </c>
      <c r="BR282" s="15">
        <f>IF(IF(BN282&gt;BQ282,BN282,BQ282)=0,IF(BM282&gt;BP282,BM282,BP282),IF(BN282&gt;BQ282,BN282,BQ282))</f>
        <v>0.18264412024101664</v>
      </c>
      <c r="CI282" s="11">
        <f>IF(ISNUMBER(L282),L282,M282)</f>
        <v>2.9976870098509756</v>
      </c>
      <c r="CJ282" s="17">
        <f>IF(AND(M282&lt;0,AA282&gt;0),1,0)</f>
        <v>0</v>
      </c>
      <c r="CK282" s="17">
        <f>IF(AND(CJ282=0,CI282&lt;0.1,CI282&gt;0),1,0)</f>
        <v>0</v>
      </c>
      <c r="CL282" s="17">
        <f>IF(AND(CK282=0,CI282&lt;0.2,CI282&gt;0.1),1,0)</f>
        <v>0</v>
      </c>
      <c r="CM282" s="17">
        <f>IF(AND(CL282=0,CI282&lt;0.3,CI282&gt;0.2),1,0)</f>
        <v>0</v>
      </c>
      <c r="CN282" s="17">
        <f>IF(AND(CM282=0,CI282&lt;0.4,CI282&gt;0.3),1,0)</f>
        <v>0</v>
      </c>
      <c r="CO282" s="17">
        <f>IF(AND(CN282=0,CI282&lt;0.5,CI282&gt;0.4),1,0)</f>
        <v>0</v>
      </c>
      <c r="CP282" s="17">
        <f>IF(AND(CJ282=0,CK282=0,CL282=0,CM282=0,CN282=0,CO282=0),1,0)</f>
        <v>1</v>
      </c>
      <c r="CR282" s="17" t="str">
        <f>_xll.BDP($H282,CR$1)</f>
        <v>James M Cracchiolo "Jim"</v>
      </c>
      <c r="CS282" s="17" t="str">
        <f>_xll.BDP($H282,CS$1)</f>
        <v>No</v>
      </c>
      <c r="CT282" s="196">
        <f>_xll.BDP($H282,CT$1)</f>
        <v>0</v>
      </c>
      <c r="CU282" s="13">
        <f>_xll.BDP($H282,CU$1)</f>
        <v>18.08329963684082</v>
      </c>
      <c r="CV282" s="13">
        <f>_xll.BDP($H282,CV$1)</f>
        <v>0.3813700520627793</v>
      </c>
      <c r="CW282" s="13">
        <f>_xll.BDP($H282,CW$1)</f>
        <v>-2.1216937355049326</v>
      </c>
    </row>
    <row r="283" spans="1:101" s="17" customFormat="1" hidden="1" x14ac:dyDescent="0.3">
      <c r="A283" s="17" t="str">
        <f>B283&amp;C283</f>
        <v>8A</v>
      </c>
      <c r="B283" s="17">
        <v>8</v>
      </c>
      <c r="C283" s="17" t="s">
        <v>2999</v>
      </c>
      <c r="D283" s="17">
        <v>2</v>
      </c>
      <c r="E283" s="17">
        <v>1</v>
      </c>
      <c r="F283" s="19">
        <v>0.12</v>
      </c>
      <c r="G283" s="17" t="s">
        <v>2787</v>
      </c>
      <c r="H283" s="17" t="s">
        <v>2054</v>
      </c>
      <c r="I283" s="17">
        <v>1282</v>
      </c>
      <c r="J283" s="17" t="str">
        <f>I283&amp;H283</f>
        <v>1282SCHP SW Equity</v>
      </c>
      <c r="K283" s="10" t="s">
        <v>4824</v>
      </c>
      <c r="L283" s="11">
        <v>1.3951630857036839</v>
      </c>
      <c r="M283" s="11">
        <v>1.0402819738167171</v>
      </c>
      <c r="N283" s="11">
        <v>0.66379525947848717</v>
      </c>
      <c r="O283" s="11">
        <v>0.50414836505612493</v>
      </c>
      <c r="P283" s="12">
        <v>20.170064917253359</v>
      </c>
      <c r="Q283" s="12">
        <v>15.64363720342843</v>
      </c>
      <c r="R283" s="12">
        <v>18.544152744630072</v>
      </c>
      <c r="S283" s="13">
        <v>13.660582036452434</v>
      </c>
      <c r="T283" s="13">
        <v>12.136435748281333</v>
      </c>
      <c r="U283" s="11">
        <v>-0.2308215187415032</v>
      </c>
      <c r="V283" s="14">
        <v>-2.2173507462686568</v>
      </c>
      <c r="W283" s="11">
        <v>0.38805707239739301</v>
      </c>
      <c r="X283" s="15" t="e">
        <v>#N/A</v>
      </c>
      <c r="Y283" s="14">
        <v>1.9508710033186538</v>
      </c>
      <c r="Z283" s="14">
        <v>-3.0759713597912408</v>
      </c>
      <c r="AA283" s="14">
        <v>993000000</v>
      </c>
      <c r="AB283" s="14">
        <v>2049000000</v>
      </c>
      <c r="AC283" s="14" t="e">
        <v>#N/A</v>
      </c>
      <c r="AD283" s="16">
        <v>1077000000</v>
      </c>
      <c r="AE283" s="11">
        <v>0</v>
      </c>
      <c r="AF283" s="16">
        <v>19701.874607199999</v>
      </c>
      <c r="AG283" s="16">
        <v>17422.874607199999</v>
      </c>
      <c r="AH283" s="195">
        <v>11.161354649071107</v>
      </c>
      <c r="AI283" s="195">
        <v>14.292760137161608</v>
      </c>
      <c r="AJ283" s="195">
        <v>4.6938719011854122</v>
      </c>
      <c r="AK283" s="195">
        <v>25.660120242231535</v>
      </c>
      <c r="AL283" s="195">
        <v>4.7041152274837517</v>
      </c>
      <c r="AM283" s="17" t="s">
        <v>498</v>
      </c>
      <c r="AN283" s="17" t="s">
        <v>896</v>
      </c>
      <c r="AO283" s="17" t="s">
        <v>1048</v>
      </c>
      <c r="AP283" s="17" t="s">
        <v>4616</v>
      </c>
      <c r="AQ283" s="11">
        <f>_xll.BDP($H283,$AQ$1, "CUST_TRR_START_DT=20030101","CUST_TRR_END_DT=20230630")*0.01</f>
        <v>0.1269622</v>
      </c>
      <c r="AR283" s="11">
        <f>_xll.BDP($H283,$AQ$1, "CUST_TRR_START_DT=20130101","CUST_TRR_END_DT=20230630")*0.01</f>
        <v>6.5911650000000002E-2</v>
      </c>
      <c r="AS283" s="11">
        <f>_xll.BDP($H283,$AQ$1, "CUST_TRR_START_DT=20180101","CUST_TRR_END_DT=20230630")*0.01</f>
        <v>8.4598260000000002E-3</v>
      </c>
      <c r="AT283" s="17" t="s">
        <v>3697</v>
      </c>
      <c r="AU283" s="17" t="s">
        <v>3021</v>
      </c>
      <c r="AV283" s="17" t="s">
        <v>3021</v>
      </c>
      <c r="AW283" s="195">
        <v>2.1293585307426137</v>
      </c>
      <c r="AX283" s="195">
        <v>2.1293585307426137</v>
      </c>
      <c r="AY283" s="195">
        <v>-1.4821521095656221E-2</v>
      </c>
      <c r="AZ283" s="195">
        <v>2.1145370096469573</v>
      </c>
      <c r="BA283" s="195">
        <v>60.57428923590664</v>
      </c>
      <c r="BB283" s="195">
        <v>-0.42163078354459316</v>
      </c>
      <c r="BC283" s="195">
        <v>60.152658452362047</v>
      </c>
      <c r="BD283" s="195">
        <v>428</v>
      </c>
      <c r="BE283" s="195">
        <v>17422.874607199999</v>
      </c>
      <c r="BF283" s="17">
        <v>865.38900000000001</v>
      </c>
      <c r="BG283" s="17">
        <v>951.47400000000005</v>
      </c>
      <c r="BH283" s="17">
        <v>1040.1759999999999</v>
      </c>
      <c r="BI283" s="17">
        <v>921.63</v>
      </c>
      <c r="BJ283" s="17">
        <v>1100.3990000000001</v>
      </c>
      <c r="BK283" s="17">
        <v>1145.5910000000001</v>
      </c>
      <c r="BL283" s="15">
        <v>4.9669702589857256E-2</v>
      </c>
      <c r="BM283" s="15">
        <v>5.4610620890699839E-2</v>
      </c>
      <c r="BN283" s="15">
        <v>5.9701744026220992E-2</v>
      </c>
      <c r="BO283" s="15">
        <v>5.2897700338102448E-2</v>
      </c>
      <c r="BP283" s="15">
        <v>6.3158291889747087E-2</v>
      </c>
      <c r="BQ283" s="15">
        <v>6.5752123333688281E-2</v>
      </c>
      <c r="BR283" s="15">
        <f>IF(IF(BN283&gt;BQ283,BN283,BQ283)=0,IF(BM283&gt;BP283,BM283,BP283),IF(BN283&gt;BQ283,BN283,BQ283))</f>
        <v>6.5752123333688281E-2</v>
      </c>
      <c r="CI283" s="11">
        <f>IF(ISNUMBER(L283),L283,M283)</f>
        <v>1.3951630857036839</v>
      </c>
      <c r="CJ283" s="17">
        <f>IF(AND(M283&lt;0,AA283&gt;0),1,0)</f>
        <v>0</v>
      </c>
      <c r="CK283" s="17">
        <f>IF(AND(CJ283=0,CI283&lt;0.1,CI283&gt;0),1,0)</f>
        <v>0</v>
      </c>
      <c r="CL283" s="17">
        <f>IF(AND(CK283=0,CI283&lt;0.2,CI283&gt;0.1),1,0)</f>
        <v>0</v>
      </c>
      <c r="CM283" s="17">
        <f>IF(AND(CL283=0,CI283&lt;0.3,CI283&gt;0.2),1,0)</f>
        <v>0</v>
      </c>
      <c r="CN283" s="17">
        <f>IF(AND(CM283=0,CI283&lt;0.4,CI283&gt;0.3),1,0)</f>
        <v>0</v>
      </c>
      <c r="CO283" s="17">
        <f>IF(AND(CN283=0,CI283&lt;0.5,CI283&gt;0.4),1,0)</f>
        <v>0</v>
      </c>
      <c r="CP283" s="17">
        <f>IF(AND(CJ283=0,CK283=0,CL283=0,CM283=0,CN283=0,CO283=0),1,0)</f>
        <v>1</v>
      </c>
      <c r="CR283" s="17" t="str">
        <f>_xll.BDP($H283,CR$1)</f>
        <v>Silvio Napoli</v>
      </c>
      <c r="CS283" s="17" t="str">
        <f>_xll.BDP($H283,CS$1)</f>
        <v>No</v>
      </c>
      <c r="CT283" s="196">
        <f>_xll.BDP($H283,CT$1)</f>
        <v>0</v>
      </c>
      <c r="CU283" s="13">
        <f>_xll.BDP($H283,CU$1)</f>
        <v>1.75</v>
      </c>
      <c r="CV283" s="13">
        <f>_xll.BDP($H283,CV$1)</f>
        <v>3.2691641269715743E-2</v>
      </c>
      <c r="CW283" s="13">
        <f>_xll.BDP($H283,CW$1)</f>
        <v>0</v>
      </c>
    </row>
    <row r="284" spans="1:101" s="17" customFormat="1" hidden="1" x14ac:dyDescent="0.3">
      <c r="A284" s="17" t="str">
        <f>B284&amp;C284</f>
        <v>8A</v>
      </c>
      <c r="B284" s="17">
        <v>8</v>
      </c>
      <c r="C284" s="17" t="s">
        <v>2999</v>
      </c>
      <c r="D284" s="17">
        <v>2</v>
      </c>
      <c r="E284" s="17">
        <v>2</v>
      </c>
      <c r="F284" s="19">
        <v>0.15</v>
      </c>
      <c r="G284" s="17" t="s">
        <v>2787</v>
      </c>
      <c r="H284" s="17" t="s">
        <v>1982</v>
      </c>
      <c r="I284" s="17">
        <v>1284</v>
      </c>
      <c r="J284" s="17" t="str">
        <f>I284&amp;H284</f>
        <v>1284KNEBV FH Equity</v>
      </c>
      <c r="K284" s="10" t="s">
        <v>1983</v>
      </c>
      <c r="L284" s="11">
        <v>8.7078862748528501</v>
      </c>
      <c r="M284" s="11">
        <v>56.786069651740618</v>
      </c>
      <c r="N284" s="11">
        <v>1.038242380346901</v>
      </c>
      <c r="O284" s="11">
        <v>0.79551156955673252</v>
      </c>
      <c r="P284" s="12">
        <v>39.124416545952037</v>
      </c>
      <c r="Q284" s="12">
        <v>29.829392797683401</v>
      </c>
      <c r="R284" s="12">
        <v>39.405076622176374</v>
      </c>
      <c r="S284" s="13">
        <v>14.222792422895523</v>
      </c>
      <c r="T284" s="13">
        <v>12.84256466208844</v>
      </c>
      <c r="U284" s="11">
        <v>-0.11315532866811977</v>
      </c>
      <c r="V284" s="14">
        <v>-0.53458437775218481</v>
      </c>
      <c r="W284" s="11">
        <v>0.2649597033021896</v>
      </c>
      <c r="X284" s="15" t="e">
        <v>#N/A</v>
      </c>
      <c r="Y284" s="14">
        <v>4.2714831055000815</v>
      </c>
      <c r="Z284" s="14">
        <v>-0.11261289839649136</v>
      </c>
      <c r="AA284" s="14">
        <v>20100000.000000238</v>
      </c>
      <c r="AB284" s="14">
        <v>1434800000.0000002</v>
      </c>
      <c r="AC284" s="14" t="e">
        <v>#N/A</v>
      </c>
      <c r="AD284" s="16">
        <v>825700000</v>
      </c>
      <c r="AE284" s="11">
        <v>0</v>
      </c>
      <c r="AF284" s="16">
        <v>21461.708164399999</v>
      </c>
      <c r="AG284" s="16">
        <v>20702.008164399998</v>
      </c>
      <c r="AH284" s="195">
        <v>13.545775151737224</v>
      </c>
      <c r="AI284" s="195">
        <v>16.331656803723572</v>
      </c>
      <c r="AJ284" s="195">
        <v>2.7401098812697362</v>
      </c>
      <c r="AK284" s="195">
        <v>22.775281413217609</v>
      </c>
      <c r="AL284" s="195">
        <v>9.5329952409912497</v>
      </c>
      <c r="AM284" s="17" t="s">
        <v>498</v>
      </c>
      <c r="AN284" s="17" t="s">
        <v>499</v>
      </c>
      <c r="AO284" s="17" t="s">
        <v>500</v>
      </c>
      <c r="AP284" s="17" t="s">
        <v>1981</v>
      </c>
      <c r="AQ284" s="11" t="e">
        <f>_xll.BDP($H284,$AQ$1, "CUST_TRR_START_DT=20030101","CUST_TRR_END_DT=20230630")*0.01</f>
        <v>#VALUE!</v>
      </c>
      <c r="AR284" s="11">
        <f>_xll.BDP($H284,$AQ$1, "CUST_TRR_START_DT=20130101","CUST_TRR_END_DT=20230630")*0.01</f>
        <v>9.3602260000000007E-2</v>
      </c>
      <c r="AS284" s="11">
        <f>_xll.BDP($H284,$AQ$1, "CUST_TRR_START_DT=20180101","CUST_TRR_END_DT=20230630")*0.01</f>
        <v>5.3129950000000002E-2</v>
      </c>
      <c r="AT284" s="17" t="s">
        <v>3755</v>
      </c>
      <c r="AU284" s="17" t="s">
        <v>3021</v>
      </c>
      <c r="AV284" s="17" t="s">
        <v>3755</v>
      </c>
      <c r="AW284" s="195">
        <v>4.3156596794081379</v>
      </c>
      <c r="AX284" s="195">
        <v>4.3156596794081379</v>
      </c>
      <c r="AY284" s="195">
        <v>0</v>
      </c>
      <c r="AZ284" s="195">
        <v>4.3156596794081379</v>
      </c>
      <c r="BA284" s="195">
        <v>111.60382513998175</v>
      </c>
      <c r="BB284" s="195">
        <v>0</v>
      </c>
      <c r="BC284" s="195">
        <v>111.60382513998175</v>
      </c>
      <c r="BD284" s="195">
        <v>904.90613499999995</v>
      </c>
      <c r="BE284" s="195">
        <v>20702.008164399998</v>
      </c>
      <c r="BF284" s="17">
        <v>990.5</v>
      </c>
      <c r="BG284" s="17">
        <v>1093.962</v>
      </c>
      <c r="BH284" s="17">
        <v>1175.1669999999999</v>
      </c>
      <c r="BI284" s="17">
        <v>1224.1580000000001</v>
      </c>
      <c r="BJ284" s="17">
        <v>1231.508</v>
      </c>
      <c r="BK284" s="17">
        <v>1309.711</v>
      </c>
      <c r="BL284" s="15">
        <v>4.7845599911572993E-2</v>
      </c>
      <c r="BM284" s="15">
        <v>5.2843279324042619E-2</v>
      </c>
      <c r="BN284" s="15">
        <v>5.6765845644910148E-2</v>
      </c>
      <c r="BO284" s="15">
        <v>5.9132331041445108E-2</v>
      </c>
      <c r="BP284" s="15">
        <v>5.9487369061990349E-2</v>
      </c>
      <c r="BQ284" s="15">
        <v>6.3264925296099117E-2</v>
      </c>
      <c r="BR284" s="15">
        <f>IF(IF(BN284&gt;BQ284,BN284,BQ284)=0,IF(BM284&gt;BP284,BM284,BP284),IF(BN284&gt;BQ284,BN284,BQ284))</f>
        <v>6.3264925296099117E-2</v>
      </c>
      <c r="CI284" s="11">
        <f>IF(ISNUMBER(L284),L284,M284)</f>
        <v>8.7078862748528501</v>
      </c>
      <c r="CJ284" s="17">
        <f>IF(AND(M284&lt;0,AA284&gt;0),1,0)</f>
        <v>0</v>
      </c>
      <c r="CK284" s="17">
        <f>IF(AND(CJ284=0,CI284&lt;0.1,CI284&gt;0),1,0)</f>
        <v>0</v>
      </c>
      <c r="CL284" s="17">
        <f>IF(AND(CK284=0,CI284&lt;0.2,CI284&gt;0.1),1,0)</f>
        <v>0</v>
      </c>
      <c r="CM284" s="17">
        <f>IF(AND(CL284=0,CI284&lt;0.3,CI284&gt;0.2),1,0)</f>
        <v>0</v>
      </c>
      <c r="CN284" s="17">
        <f>IF(AND(CM284=0,CI284&lt;0.4,CI284&gt;0.3),1,0)</f>
        <v>0</v>
      </c>
      <c r="CO284" s="17">
        <f>IF(AND(CN284=0,CI284&lt;0.5,CI284&gt;0.4),1,0)</f>
        <v>0</v>
      </c>
      <c r="CP284" s="17">
        <f>IF(AND(CJ284=0,CK284=0,CL284=0,CM284=0,CN284=0,CO284=0),1,0)</f>
        <v>1</v>
      </c>
      <c r="CR284" s="17" t="str">
        <f>_xll.BDP($H284,CR$1)</f>
        <v>Henrik Ehrnrooth</v>
      </c>
      <c r="CS284" s="17" t="str">
        <f>_xll.BDP($H284,CS$1)</f>
        <v>No</v>
      </c>
      <c r="CT284" s="196">
        <f>_xll.BDP($H284,CT$1)</f>
        <v>0</v>
      </c>
      <c r="CU284" s="13">
        <f>_xll.BDP($H284,CU$1)</f>
        <v>9.5</v>
      </c>
      <c r="CV284" s="13">
        <f>_xll.BDP($H284,CV$1)</f>
        <v>11.735232754859968</v>
      </c>
      <c r="CW284" s="13">
        <f>_xll.BDP($H284,CW$1)</f>
        <v>1.813329074523819E-2</v>
      </c>
    </row>
    <row r="285" spans="1:101" s="17" customFormat="1" hidden="1" x14ac:dyDescent="0.3">
      <c r="A285" s="17" t="str">
        <f>B285&amp;C285</f>
        <v>8A</v>
      </c>
      <c r="B285" s="17">
        <v>8</v>
      </c>
      <c r="C285" s="17" t="s">
        <v>2999</v>
      </c>
      <c r="D285" s="17">
        <v>2</v>
      </c>
      <c r="E285" s="17">
        <v>2</v>
      </c>
      <c r="F285" s="19">
        <v>0.12</v>
      </c>
      <c r="H285" s="17" t="s">
        <v>160</v>
      </c>
      <c r="I285" s="17">
        <v>1286</v>
      </c>
      <c r="J285" s="17" t="str">
        <f>I285&amp;H285</f>
        <v>1286EL US Equity</v>
      </c>
      <c r="K285" s="10" t="s">
        <v>806</v>
      </c>
      <c r="L285" s="11">
        <v>0.45776638996478258</v>
      </c>
      <c r="M285" s="11">
        <v>0.1808531746031746</v>
      </c>
      <c r="N285" s="11">
        <v>0.32570103648590842</v>
      </c>
      <c r="O285" s="11">
        <v>0.14507400923125896</v>
      </c>
      <c r="P285" s="12">
        <v>9.7401968694529604</v>
      </c>
      <c r="Q285" s="12">
        <v>6.9193062105812624</v>
      </c>
      <c r="R285" s="12">
        <v>18.004474272930647</v>
      </c>
      <c r="S285" s="13">
        <v>23.420506772112788</v>
      </c>
      <c r="T285" s="13">
        <v>18.925204274041484</v>
      </c>
      <c r="U285" s="11">
        <v>0.29380285727937311</v>
      </c>
      <c r="V285" s="14">
        <v>2.2799406748238784</v>
      </c>
      <c r="W285" s="11">
        <v>0.27405509288917362</v>
      </c>
      <c r="X285" s="15">
        <v>2.5054038121438398E-2</v>
      </c>
      <c r="Y285" s="14">
        <v>3.4641230942834</v>
      </c>
      <c r="Z285" s="14">
        <v>-1.1090753937082365</v>
      </c>
      <c r="AA285" s="14">
        <v>10080000000</v>
      </c>
      <c r="AB285" s="14">
        <v>12566000000</v>
      </c>
      <c r="AC285" s="14">
        <v>267000000</v>
      </c>
      <c r="AD285" s="16">
        <v>1731000000</v>
      </c>
      <c r="AE285" s="11">
        <v>0.15424610051993068</v>
      </c>
      <c r="AF285" s="16">
        <v>55692.459895499996</v>
      </c>
      <c r="AG285" s="16">
        <v>62673.459895499996</v>
      </c>
      <c r="AH285" s="195">
        <v>20.814832246927931</v>
      </c>
      <c r="AI285" s="195">
        <v>33.397346208835124</v>
      </c>
      <c r="AJ285" s="195">
        <v>1.3068253496756608</v>
      </c>
      <c r="AK285" s="195">
        <v>45.127556198805351</v>
      </c>
      <c r="AL285" s="195">
        <v>9.9698155190923234</v>
      </c>
      <c r="AM285" s="17" t="s">
        <v>493</v>
      </c>
      <c r="AN285" s="17" t="s">
        <v>610</v>
      </c>
      <c r="AO285" s="17" t="s">
        <v>611</v>
      </c>
      <c r="AP285" s="17" t="s">
        <v>574</v>
      </c>
      <c r="AQ285" s="11">
        <f>_xll.BDP($H285,$AQ$1, "CUST_TRR_START_DT=20030101","CUST_TRR_END_DT=20230630")*0.01</f>
        <v>0.15354139999999999</v>
      </c>
      <c r="AR285" s="11">
        <f>_xll.BDP($H285,$AQ$1, "CUST_TRR_START_DT=20130101","CUST_TRR_END_DT=20230630")*0.01</f>
        <v>0.1319457</v>
      </c>
      <c r="AS285" s="11">
        <f>_xll.BDP($H285,$AQ$1, "CUST_TRR_START_DT=20180101","CUST_TRR_END_DT=20230630")*0.01</f>
        <v>9.2174800000000001E-2</v>
      </c>
      <c r="AT285" s="17" t="s">
        <v>3328</v>
      </c>
      <c r="AU285" s="17" t="s">
        <v>3117</v>
      </c>
      <c r="AV285" s="17" t="s">
        <v>3328</v>
      </c>
      <c r="AW285" s="195">
        <v>1.6955684681465479</v>
      </c>
      <c r="AX285" s="195">
        <v>1.6955684681465479</v>
      </c>
      <c r="AY285" s="195">
        <v>0.3363606521366207</v>
      </c>
      <c r="AZ285" s="195">
        <v>2.0319291202831686</v>
      </c>
      <c r="BA285" s="195">
        <v>74.27884615384616</v>
      </c>
      <c r="BB285" s="195">
        <v>14.735164991346139</v>
      </c>
      <c r="BC285" s="195">
        <v>89.014011145192299</v>
      </c>
      <c r="BD285" s="195">
        <v>1110.8948590919999</v>
      </c>
      <c r="BE285" s="195">
        <v>55692.459895499996</v>
      </c>
      <c r="BF285" s="17">
        <v>1306.75</v>
      </c>
      <c r="BG285" s="17">
        <v>1980.16</v>
      </c>
      <c r="BH285" s="17">
        <v>2397.75</v>
      </c>
      <c r="BI285" s="17">
        <v>1206.9770000000001</v>
      </c>
      <c r="BJ285" s="17">
        <v>2007.432</v>
      </c>
      <c r="BK285" s="17">
        <v>2505.3440000000001</v>
      </c>
      <c r="BL285" s="15">
        <v>2.3463678969324653E-2</v>
      </c>
      <c r="BM285" s="15">
        <v>3.5555261945971237E-2</v>
      </c>
      <c r="BN285" s="15">
        <v>4.3053404437496223E-2</v>
      </c>
      <c r="BO285" s="15">
        <v>2.1672179721720732E-2</v>
      </c>
      <c r="BP285" s="15">
        <v>3.6044951215419424E-2</v>
      </c>
      <c r="BQ285" s="15">
        <v>4.498533562175145E-2</v>
      </c>
      <c r="BR285" s="15">
        <f>IF(IF(BN285&gt;BQ285,BN285,BQ285)=0,IF(BM285&gt;BP285,BM285,BP285),IF(BN285&gt;BQ285,BN285,BQ285))</f>
        <v>4.498533562175145E-2</v>
      </c>
      <c r="CI285" s="11">
        <f>IF(ISNUMBER(L285),L285,M285)</f>
        <v>0.45776638996478258</v>
      </c>
      <c r="CJ285" s="17">
        <f>IF(AND(M285&lt;0,AA285&gt;0),1,0)</f>
        <v>0</v>
      </c>
      <c r="CK285" s="17">
        <f>IF(AND(CJ285=0,CI285&lt;0.1,CI285&gt;0),1,0)</f>
        <v>0</v>
      </c>
      <c r="CL285" s="17">
        <f>IF(AND(CK285=0,CI285&lt;0.2,CI285&gt;0.1),1,0)</f>
        <v>0</v>
      </c>
      <c r="CM285" s="17">
        <f>IF(AND(CL285=0,CI285&lt;0.3,CI285&gt;0.2),1,0)</f>
        <v>0</v>
      </c>
      <c r="CN285" s="17">
        <f>IF(AND(CM285=0,CI285&lt;0.4,CI285&gt;0.3),1,0)</f>
        <v>0</v>
      </c>
      <c r="CO285" s="17">
        <f>IF(AND(CN285=0,CI285&lt;0.5,CI285&gt;0.4),1,0)</f>
        <v>1</v>
      </c>
      <c r="CP285" s="17">
        <f>IF(AND(CJ285=0,CK285=0,CL285=0,CM285=0,CN285=0,CO285=0),1,0)</f>
        <v>0</v>
      </c>
      <c r="CR285" s="17" t="str">
        <f>_xll.BDP($H285,CR$1)</f>
        <v>Fabrizio Freda</v>
      </c>
      <c r="CS285" s="17" t="str">
        <f>_xll.BDP($H285,CS$1)</f>
        <v>No</v>
      </c>
      <c r="CT285" s="196">
        <f>_xll.BDP($H285,CT$1)</f>
        <v>0</v>
      </c>
      <c r="CU285" s="13">
        <f>_xll.BDP($H285,CU$1)</f>
        <v>14.25</v>
      </c>
      <c r="CV285" s="13">
        <f>_xll.BDP($H285,CV$1)</f>
        <v>0.46947847242802898</v>
      </c>
      <c r="CW285" s="13">
        <f>_xll.BDP($H285,CW$1)</f>
        <v>6.4792919017136077</v>
      </c>
    </row>
    <row r="286" spans="1:101" s="17" customFormat="1" hidden="1" x14ac:dyDescent="0.3">
      <c r="A286" s="17" t="str">
        <f>B286&amp;C286</f>
        <v>8A</v>
      </c>
      <c r="B286" s="17">
        <v>8</v>
      </c>
      <c r="C286" s="17" t="s">
        <v>2999</v>
      </c>
      <c r="D286" s="17">
        <v>2</v>
      </c>
      <c r="E286" s="17">
        <v>2</v>
      </c>
      <c r="F286" s="19">
        <v>0.28999999999999998</v>
      </c>
      <c r="H286" s="17" t="s">
        <v>1534</v>
      </c>
      <c r="I286" s="17">
        <v>1287</v>
      </c>
      <c r="J286" s="17" t="str">
        <f>I286&amp;H286</f>
        <v>1287LOTB BB Equity</v>
      </c>
      <c r="K286" s="10" t="s">
        <v>1535</v>
      </c>
      <c r="L286" s="11">
        <v>0.30989112449104156</v>
      </c>
      <c r="M286" s="11">
        <v>0.26120170522299069</v>
      </c>
      <c r="N286" s="11">
        <v>0.19472463550506586</v>
      </c>
      <c r="O286" s="11">
        <v>0.18398582584159065</v>
      </c>
      <c r="P286" s="12">
        <v>15.707096170360476</v>
      </c>
      <c r="Q286" s="12">
        <v>12.111144865133799</v>
      </c>
      <c r="R286" s="12">
        <v>19.79967032556684</v>
      </c>
      <c r="S286" s="13">
        <v>19.491685032361971</v>
      </c>
      <c r="T286" s="13">
        <v>18.853816338462206</v>
      </c>
      <c r="U286" s="11">
        <v>0.2327559335153398</v>
      </c>
      <c r="V286" s="14">
        <v>1.2612197472085247</v>
      </c>
      <c r="W286" s="11">
        <v>0.49946605101501157</v>
      </c>
      <c r="X286" s="15">
        <v>8.3592553115454053E-3</v>
      </c>
      <c r="Y286" s="14">
        <v>12.614324575010787</v>
      </c>
      <c r="Z286" s="14">
        <v>11.032718031215282</v>
      </c>
      <c r="AA286" s="14">
        <v>536704000</v>
      </c>
      <c r="AB286" s="14">
        <v>761950000</v>
      </c>
      <c r="AC286" s="14">
        <v>483000</v>
      </c>
      <c r="AD286" s="16">
        <v>115572000</v>
      </c>
      <c r="AE286" s="11">
        <v>4.1792129581559546E-3</v>
      </c>
      <c r="AF286" s="16">
        <v>6054.81646</v>
      </c>
      <c r="AG286" s="16">
        <v>6277.3334599999998</v>
      </c>
      <c r="AH286" s="195">
        <v>35.085954961349927</v>
      </c>
      <c r="AI286" s="195">
        <v>41.849447725969682</v>
      </c>
      <c r="AJ286" s="195">
        <v>0.29721723263592809</v>
      </c>
      <c r="AK286" s="195">
        <v>53.884961967819549</v>
      </c>
      <c r="AL286" s="195">
        <v>10.217650013405418</v>
      </c>
      <c r="AM286" s="17" t="s">
        <v>493</v>
      </c>
      <c r="AN286" s="17" t="s">
        <v>513</v>
      </c>
      <c r="AO286" s="17" t="s">
        <v>866</v>
      </c>
      <c r="AP286" s="17" t="s">
        <v>1521</v>
      </c>
      <c r="AQ286" s="11">
        <f>_xll.BDP($H286,$AQ$1, "CUST_TRR_START_DT=20030101","CUST_TRR_END_DT=20230630")*0.01</f>
        <v>0.29442440000000003</v>
      </c>
      <c r="AR286" s="11">
        <f>_xll.BDP($H286,$AQ$1, "CUST_TRR_START_DT=20130101","CUST_TRR_END_DT=20230630")*0.01</f>
        <v>0.29087060000000003</v>
      </c>
      <c r="AS286" s="11">
        <f>_xll.BDP($H286,$AQ$1, "CUST_TRR_START_DT=20180101","CUST_TRR_END_DT=20230630")*0.01</f>
        <v>0.2642756</v>
      </c>
      <c r="AT286" s="17" t="s">
        <v>3697</v>
      </c>
      <c r="AU286" s="17" t="s">
        <v>3021</v>
      </c>
      <c r="AV286" s="17" t="s">
        <v>3021</v>
      </c>
      <c r="AW286" s="195">
        <v>0.60646900269541781</v>
      </c>
      <c r="AX286" s="195">
        <v>0.60646900269541781</v>
      </c>
      <c r="AY286" s="195">
        <v>0</v>
      </c>
      <c r="AZ286" s="195">
        <v>0.60646900269541781</v>
      </c>
      <c r="BA286" s="195">
        <v>30.574073768618298</v>
      </c>
      <c r="BB286" s="195">
        <v>0</v>
      </c>
      <c r="BC286" s="195">
        <v>30.574073768618298</v>
      </c>
      <c r="BD286" s="195">
        <v>32.437640000000002</v>
      </c>
      <c r="BE286" s="195">
        <v>6054.81646</v>
      </c>
      <c r="BF286" s="17">
        <v>122.2</v>
      </c>
      <c r="BG286" s="17">
        <v>136.80000000000001</v>
      </c>
      <c r="BH286" s="17">
        <v>152</v>
      </c>
      <c r="BI286" s="17">
        <v>46.356000000000002</v>
      </c>
      <c r="BJ286" s="17">
        <v>85.572000000000003</v>
      </c>
      <c r="BK286" s="17">
        <v>98.128</v>
      </c>
      <c r="BL286" s="15">
        <v>2.0182279811005205E-2</v>
      </c>
      <c r="BM286" s="15">
        <v>2.2593583290879803E-2</v>
      </c>
      <c r="BN286" s="15">
        <v>2.5103981434310894E-2</v>
      </c>
      <c r="BO286" s="15">
        <v>7.6560537063744463E-3</v>
      </c>
      <c r="BP286" s="15">
        <v>1.4132880916426655E-2</v>
      </c>
      <c r="BQ286" s="15">
        <v>1.6206601909118813E-2</v>
      </c>
      <c r="BR286" s="15">
        <f>IF(IF(BN286&gt;BQ286,BN286,BQ286)=0,IF(BM286&gt;BP286,BM286,BP286),IF(BN286&gt;BQ286,BN286,BQ286))</f>
        <v>2.5103981434310894E-2</v>
      </c>
      <c r="CI286" s="11">
        <f>IF(ISNUMBER(L286),L286,M286)</f>
        <v>0.30989112449104156</v>
      </c>
      <c r="CJ286" s="17">
        <f>IF(AND(M286&lt;0,AA286&gt;0),1,0)</f>
        <v>0</v>
      </c>
      <c r="CK286" s="17">
        <f>IF(AND(CJ286=0,CI286&lt;0.1,CI286&gt;0),1,0)</f>
        <v>0</v>
      </c>
      <c r="CL286" s="17">
        <f>IF(AND(CK286=0,CI286&lt;0.2,CI286&gt;0.1),1,0)</f>
        <v>0</v>
      </c>
      <c r="CM286" s="17">
        <f>IF(AND(CL286=0,CI286&lt;0.3,CI286&gt;0.2),1,0)</f>
        <v>0</v>
      </c>
      <c r="CN286" s="17">
        <f>IF(AND(CM286=0,CI286&lt;0.4,CI286&gt;0.3),1,0)</f>
        <v>1</v>
      </c>
      <c r="CO286" s="17">
        <f>IF(AND(CN286=0,CI286&lt;0.5,CI286&gt;0.4),1,0)</f>
        <v>0</v>
      </c>
      <c r="CP286" s="17">
        <f>IF(AND(CJ286=0,CK286=0,CL286=0,CM286=0,CN286=0,CO286=0),1,0)</f>
        <v>0</v>
      </c>
      <c r="CR286" s="17" t="str">
        <f>_xll.BDP($H286,CR$1)</f>
        <v>Jan Boone</v>
      </c>
      <c r="CS286" s="17" t="str">
        <f>_xll.BDP($H286,CS$1)</f>
        <v>No</v>
      </c>
      <c r="CT286" s="196">
        <f>_xll.BDP($H286,CT$1)</f>
        <v>0</v>
      </c>
      <c r="CU286" s="13">
        <f>_xll.BDP($H286,CU$1)</f>
        <v>12.41670036315918</v>
      </c>
      <c r="CV286" s="13">
        <f>_xll.BDP($H286,CV$1)</f>
        <v>0</v>
      </c>
      <c r="CW286" s="13">
        <f>_xll.BDP($H286,CW$1)</f>
        <v>0</v>
      </c>
    </row>
    <row r="287" spans="1:101" s="17" customFormat="1" hidden="1" x14ac:dyDescent="0.3">
      <c r="A287" s="17" t="str">
        <f>B287&amp;C287</f>
        <v>8A</v>
      </c>
      <c r="B287" s="17">
        <v>8</v>
      </c>
      <c r="C287" s="17" t="s">
        <v>2999</v>
      </c>
      <c r="D287" s="17">
        <v>31</v>
      </c>
      <c r="E287" s="17">
        <v>14</v>
      </c>
      <c r="F287" s="19">
        <v>0.2</v>
      </c>
      <c r="G287" s="17" t="s">
        <v>4573</v>
      </c>
      <c r="H287" s="17" t="s">
        <v>1272</v>
      </c>
      <c r="I287" s="17">
        <v>1295</v>
      </c>
      <c r="J287" s="17" t="str">
        <f>I287&amp;H287</f>
        <v>1295MOL IM Equity</v>
      </c>
      <c r="K287" s="10" t="s">
        <v>1273</v>
      </c>
      <c r="L287" s="11">
        <v>0.48396744361878702</v>
      </c>
      <c r="M287" s="11">
        <v>0.29973333813805159</v>
      </c>
      <c r="N287" s="11">
        <v>0.22291268245382909</v>
      </c>
      <c r="O287" s="11">
        <v>0.14370277268476828</v>
      </c>
      <c r="P287" s="12">
        <v>10.291241973466963</v>
      </c>
      <c r="Q287" s="12">
        <v>8.9267723447369907</v>
      </c>
      <c r="R287" s="12">
        <v>13.285898621363382</v>
      </c>
      <c r="S287" s="13">
        <v>29.194048173304033</v>
      </c>
      <c r="T287" s="13">
        <v>28.499533416996492</v>
      </c>
      <c r="U287" s="11">
        <v>0.54598419186367031</v>
      </c>
      <c r="V287" s="14">
        <v>3.5359410155383495</v>
      </c>
      <c r="W287" s="11">
        <v>0.3425733649349284</v>
      </c>
      <c r="X287" s="15">
        <v>2.752798639345035E-2</v>
      </c>
      <c r="Y287" s="14">
        <v>17.500906198052846</v>
      </c>
      <c r="Z287" s="14">
        <v>7.2813288371312401</v>
      </c>
      <c r="AA287" s="14">
        <v>222004000</v>
      </c>
      <c r="AB287" s="14">
        <v>463053000</v>
      </c>
      <c r="AC287" s="14">
        <v>1212000</v>
      </c>
      <c r="AD287" s="16">
        <v>68791000</v>
      </c>
      <c r="AE287" s="11">
        <v>1.7618583826372637E-2</v>
      </c>
      <c r="AF287" s="16">
        <v>1026</v>
      </c>
      <c r="AG287" s="16">
        <v>1363.0160000000001</v>
      </c>
      <c r="AH287" s="195">
        <v>14.397701465104735</v>
      </c>
      <c r="AI287" s="195">
        <v>20.996287567201197</v>
      </c>
      <c r="AJ287" s="195" t="s">
        <v>3021</v>
      </c>
      <c r="AK287" s="195">
        <v>24.888655642428386</v>
      </c>
      <c r="AL287" s="195">
        <v>2.9340911054511882</v>
      </c>
      <c r="AM287" s="17" t="s">
        <v>493</v>
      </c>
      <c r="AN287" s="17" t="s">
        <v>524</v>
      </c>
      <c r="AO287" s="17" t="s">
        <v>525</v>
      </c>
      <c r="AP287" s="17" t="s">
        <v>1250</v>
      </c>
      <c r="AQ287" s="11" t="e">
        <f>_xll.BDP($H287,$AQ$1, "CUST_TRR_START_DT=20030101","CUST_TRR_END_DT=20230630")*0.01</f>
        <v>#VALUE!</v>
      </c>
      <c r="AR287" s="11">
        <f>_xll.BDP($H287,$AQ$1, "CUST_TRR_START_DT=20130101","CUST_TRR_END_DT=20230630")*0.01</f>
        <v>0.26045869999999999</v>
      </c>
      <c r="AS287" s="11">
        <f>_xll.BDP($H287,$AQ$1, "CUST_TRR_START_DT=20180101","CUST_TRR_END_DT=20230630")*0.01</f>
        <v>0.1800774</v>
      </c>
      <c r="AT287" s="17" t="s">
        <v>3221</v>
      </c>
      <c r="AU287" s="17" t="s">
        <v>3221</v>
      </c>
      <c r="AV287" s="17" t="s">
        <v>3221</v>
      </c>
      <c r="AW287" s="195">
        <v>0.46783624685298636</v>
      </c>
      <c r="AX287" s="195">
        <v>0.46783624685298636</v>
      </c>
      <c r="AY287" s="195">
        <v>0</v>
      </c>
      <c r="AZ287" s="195">
        <v>0.46783624685298636</v>
      </c>
      <c r="BA287" s="195">
        <v>9.5860913066666686</v>
      </c>
      <c r="BB287" s="195">
        <v>0</v>
      </c>
      <c r="BC287" s="195">
        <v>9.5860913066666686</v>
      </c>
      <c r="BD287" s="195">
        <v>4.4934802999999999</v>
      </c>
      <c r="BE287" s="195">
        <v>1026</v>
      </c>
      <c r="BF287" s="17">
        <v>47.1</v>
      </c>
      <c r="BG287" s="17">
        <v>59.567</v>
      </c>
      <c r="BH287" s="17">
        <v>68.2</v>
      </c>
      <c r="BI287" s="17">
        <v>68.841000000000008</v>
      </c>
      <c r="BJ287" s="17">
        <v>79.494</v>
      </c>
      <c r="BK287" s="17">
        <v>90.010999999999996</v>
      </c>
      <c r="BL287" s="15">
        <v>4.5906432748538013E-2</v>
      </c>
      <c r="BM287" s="15">
        <v>5.8057504873294349E-2</v>
      </c>
      <c r="BN287" s="15">
        <v>6.6471734892787529E-2</v>
      </c>
      <c r="BO287" s="15">
        <v>6.7096491228070182E-2</v>
      </c>
      <c r="BP287" s="15">
        <v>7.747953216374269E-2</v>
      </c>
      <c r="BQ287" s="15">
        <v>8.773001949317738E-2</v>
      </c>
      <c r="BR287" s="15">
        <f>IF(IF(BN287&gt;BQ287,BN287,BQ287)=0,IF(BM287&gt;BP287,BM287,BP287),IF(BN287&gt;BQ287,BN287,BQ287))</f>
        <v>8.773001949317738E-2</v>
      </c>
      <c r="CI287" s="11">
        <f>IF(ISNUMBER(L287),L287,M287)</f>
        <v>0.48396744361878702</v>
      </c>
      <c r="CJ287" s="17">
        <f>IF(AND(M287&lt;0,AA287&gt;0),1,0)</f>
        <v>0</v>
      </c>
      <c r="CK287" s="17">
        <f>IF(AND(CJ287=0,CI287&lt;0.1,CI287&gt;0),1,0)</f>
        <v>0</v>
      </c>
      <c r="CL287" s="17">
        <f>IF(AND(CK287=0,CI287&lt;0.2,CI287&gt;0.1),1,0)</f>
        <v>0</v>
      </c>
      <c r="CM287" s="17">
        <f>IF(AND(CL287=0,CI287&lt;0.3,CI287&gt;0.2),1,0)</f>
        <v>0</v>
      </c>
      <c r="CN287" s="17">
        <f>IF(AND(CM287=0,CI287&lt;0.4,CI287&gt;0.3),1,0)</f>
        <v>0</v>
      </c>
      <c r="CO287" s="17">
        <f>IF(AND(CN287=0,CI287&lt;0.5,CI287&gt;0.4),1,0)</f>
        <v>1</v>
      </c>
      <c r="CP287" s="17">
        <f>IF(AND(CJ287=0,CK287=0,CL287=0,CM287=0,CN287=0,CO287=0),1,0)</f>
        <v>0</v>
      </c>
      <c r="CR287" s="17" t="str">
        <f>_xll.BDP($H287,CR$1)</f>
        <v>Alessandro Fracassi</v>
      </c>
      <c r="CS287" s="17" t="str">
        <f>_xll.BDP($H287,CS$1)</f>
        <v>Yes</v>
      </c>
      <c r="CT287" s="196">
        <f>_xll.BDP($H287,CT$1)</f>
        <v>0</v>
      </c>
      <c r="CU287" s="13">
        <f>_xll.BDP($H287,CU$1)</f>
        <v>17.83329963684082</v>
      </c>
      <c r="CV287" s="13">
        <f>_xll.BDP($H287,CV$1)</f>
        <v>2.1378425000000001</v>
      </c>
      <c r="CW287" s="13">
        <f>_xll.BDP($H287,CW$1)</f>
        <v>10.320756201806907</v>
      </c>
    </row>
    <row r="288" spans="1:101" s="17" customFormat="1" hidden="1" x14ac:dyDescent="0.3">
      <c r="A288" s="17" t="str">
        <f>B288&amp;C288</f>
        <v>8A</v>
      </c>
      <c r="B288" s="17">
        <v>8</v>
      </c>
      <c r="C288" s="17" t="s">
        <v>2999</v>
      </c>
      <c r="D288" s="17">
        <v>51</v>
      </c>
      <c r="E288" s="17">
        <v>13</v>
      </c>
      <c r="F288" s="19" t="s">
        <v>2149</v>
      </c>
      <c r="G288" s="17" t="s">
        <v>2931</v>
      </c>
      <c r="H288" s="17" t="s">
        <v>385</v>
      </c>
      <c r="I288" s="17">
        <v>1318</v>
      </c>
      <c r="J288" s="17" t="str">
        <f>I288&amp;H288</f>
        <v>1318CDAY US Equity</v>
      </c>
      <c r="K288" s="10" t="s">
        <v>1073</v>
      </c>
      <c r="L288" s="11">
        <v>0.19439750842510317</v>
      </c>
      <c r="M288" s="11">
        <v>3.2598714416896234E-2</v>
      </c>
      <c r="N288" s="11">
        <v>1.985318976956698E-2</v>
      </c>
      <c r="O288" s="11">
        <v>7.2611986091225197E-3</v>
      </c>
      <c r="P288" s="12">
        <v>1.9674236674645338</v>
      </c>
      <c r="Q288" s="12">
        <v>-0.90176401363031622</v>
      </c>
      <c r="R288" s="12">
        <v>-0.60906678971046257</v>
      </c>
      <c r="S288" s="13">
        <v>13.20572690628104</v>
      </c>
      <c r="T288" s="13">
        <v>9.5971754132562985</v>
      </c>
      <c r="U288" s="11">
        <v>0.13094482652168696</v>
      </c>
      <c r="V288" s="14">
        <v>4.5883413461538467</v>
      </c>
      <c r="W288" s="11">
        <v>0.27592747696703945</v>
      </c>
      <c r="X288" s="15">
        <v>2.751779857611391E-2</v>
      </c>
      <c r="Y288" s="14">
        <v>14.343103099997226</v>
      </c>
      <c r="Z288" s="14" t="e">
        <v>#N/A</v>
      </c>
      <c r="AA288" s="14">
        <v>653400000</v>
      </c>
      <c r="AB288" s="14">
        <v>2933400000</v>
      </c>
      <c r="AC288" s="14">
        <v>152600000</v>
      </c>
      <c r="AD288" s="16">
        <v>186900000</v>
      </c>
      <c r="AE288" s="11">
        <v>0.81647940074906367</v>
      </c>
      <c r="AF288" s="16">
        <v>11381.502053279999</v>
      </c>
      <c r="AG288" s="16">
        <v>12145.002053279999</v>
      </c>
      <c r="AH288" s="195">
        <v>60.877203274586464</v>
      </c>
      <c r="AI288" s="195">
        <v>120.84579157492536</v>
      </c>
      <c r="AJ288" s="195">
        <v>1.4467105280840173</v>
      </c>
      <c r="AK288" s="195">
        <v>866.95746277616558</v>
      </c>
      <c r="AL288" s="195">
        <v>5.0778696986930596</v>
      </c>
      <c r="AM288" s="17" t="s">
        <v>506</v>
      </c>
      <c r="AN288" s="17" t="s">
        <v>507</v>
      </c>
      <c r="AO288" s="17" t="s">
        <v>600</v>
      </c>
      <c r="AP288" s="17" t="s">
        <v>574</v>
      </c>
      <c r="AQ288" s="11" t="e">
        <f>_xll.BDP($H288,$AQ$1, "CUST_TRR_START_DT=20030101","CUST_TRR_END_DT=20230630")*0.01</f>
        <v>#VALUE!</v>
      </c>
      <c r="AR288" s="11" t="e">
        <f>_xll.BDP($H288,$AQ$1, "CUST_TRR_START_DT=20130101","CUST_TRR_END_DT=20230630")*0.01</f>
        <v>#VALUE!</v>
      </c>
      <c r="AS288" s="11" t="e">
        <f>_xll.BDP($H288,$AQ$1, "CUST_TRR_START_DT=20180101","CUST_TRR_END_DT=20230630")*0.01</f>
        <v>#VALUE!</v>
      </c>
      <c r="AT288" s="17" t="s">
        <v>3236</v>
      </c>
      <c r="AU288" s="17" t="s">
        <v>3236</v>
      </c>
      <c r="AV288" s="17" t="s">
        <v>3236</v>
      </c>
      <c r="AW288" s="195" t="s">
        <v>3021</v>
      </c>
      <c r="AX288" s="195">
        <v>0</v>
      </c>
      <c r="AY288" s="195">
        <v>0</v>
      </c>
      <c r="AZ288" s="195">
        <v>0</v>
      </c>
      <c r="BA288" s="195" t="s">
        <v>3021</v>
      </c>
      <c r="BB288" s="195">
        <v>0</v>
      </c>
      <c r="BC288" s="195" t="s">
        <v>3021</v>
      </c>
      <c r="BD288" s="195">
        <v>-38.4</v>
      </c>
      <c r="BE288" s="195">
        <v>11381.502053279999</v>
      </c>
      <c r="BF288" s="17">
        <v>204.76900000000001</v>
      </c>
      <c r="BG288" s="17">
        <v>269.53800000000001</v>
      </c>
      <c r="BH288" s="17">
        <v>347.125</v>
      </c>
      <c r="BI288" s="17">
        <v>121.711</v>
      </c>
      <c r="BJ288" s="17">
        <v>200.35599999999999</v>
      </c>
      <c r="BK288" s="17">
        <v>262.15800000000002</v>
      </c>
      <c r="BL288" s="15">
        <v>1.7991386289913137E-2</v>
      </c>
      <c r="BM288" s="15">
        <v>2.3682111441725103E-2</v>
      </c>
      <c r="BN288" s="15">
        <v>3.0499049982595498E-2</v>
      </c>
      <c r="BO288" s="15">
        <v>1.0693755484138799E-2</v>
      </c>
      <c r="BP288" s="15">
        <v>1.7603651878467134E-2</v>
      </c>
      <c r="BQ288" s="15">
        <v>2.3033690876016626E-2</v>
      </c>
      <c r="BR288" s="15">
        <f>IF(IF(BN288&gt;BQ288,BN288,BQ288)=0,IF(BM288&gt;BP288,BM288,BP288),IF(BN288&gt;BQ288,BN288,BQ288))</f>
        <v>3.0499049982595498E-2</v>
      </c>
      <c r="CI288" s="11">
        <f>IFERROR(L288,M288)</f>
        <v>0.19439750842510317</v>
      </c>
      <c r="CJ288" s="17">
        <f>IF(AND(M288&lt;0,AA288&gt;0),1,0)</f>
        <v>0</v>
      </c>
      <c r="CK288" s="17">
        <f>IF(AND(CJ288=0,CI288&lt;0.1,CI288&gt;0),1,0)</f>
        <v>0</v>
      </c>
      <c r="CL288" s="17">
        <f>IF(AND(CK288=0,CI288&lt;0.2,CI288&gt;0.1),1,0)</f>
        <v>1</v>
      </c>
      <c r="CM288" s="17">
        <f>IF(AND(CL288=0,CI288&lt;0.3,CI288&gt;0.2),1,0)</f>
        <v>0</v>
      </c>
      <c r="CN288" s="17">
        <f>IF(AND(CM288=0,CI288&lt;0.4,CI288&gt;0.3),1,0)</f>
        <v>0</v>
      </c>
      <c r="CO288" s="17">
        <f>IF(AND(CN288=0,CI288&lt;0.5,CI288&gt;0.4),1,0)</f>
        <v>0</v>
      </c>
      <c r="CP288" s="17">
        <f>IF(AND(CJ288=0,CK288=0,CL288=0,CM288=0,CN288=0,CO288=0),1,0)</f>
        <v>0</v>
      </c>
      <c r="CR288" s="17" t="str">
        <f>_xll.BDP($H288,CR$1)</f>
        <v>#N/A Field Not Applicable</v>
      </c>
      <c r="CS288" s="17" t="str">
        <f>_xll.BDP($H288,CS$1)</f>
        <v>No</v>
      </c>
      <c r="CT288" s="196">
        <f>_xll.BDP($H288,CT$1)</f>
        <v>0.74945497512817383</v>
      </c>
      <c r="CU288" s="13">
        <f>_xll.BDP($H288,CU$1)</f>
        <v>1.6666699647903442</v>
      </c>
      <c r="CV288" s="13">
        <f>_xll.BDP($H288,CV$1)</f>
        <v>1.377673787341128</v>
      </c>
      <c r="CW288" s="13">
        <f>_xll.BDP($H288,CW$1)</f>
        <v>3.2868875719005155</v>
      </c>
    </row>
    <row r="289" spans="1:134" s="17" customFormat="1" hidden="1" x14ac:dyDescent="0.3">
      <c r="A289" s="17" t="str">
        <f>B289&amp;C289</f>
        <v>8A</v>
      </c>
      <c r="B289" s="17">
        <v>8</v>
      </c>
      <c r="C289" s="17" t="s">
        <v>2999</v>
      </c>
      <c r="D289" s="17">
        <v>52</v>
      </c>
      <c r="E289" s="17">
        <v>14</v>
      </c>
      <c r="F289" s="19">
        <v>0.12</v>
      </c>
      <c r="G289" s="17" t="s">
        <v>2919</v>
      </c>
      <c r="H289" s="17" t="s">
        <v>456</v>
      </c>
      <c r="I289" s="17">
        <v>1319</v>
      </c>
      <c r="J289" s="17" t="str">
        <f>I289&amp;H289</f>
        <v>1319WDAY US Equity</v>
      </c>
      <c r="K289" s="10" t="s">
        <v>1152</v>
      </c>
      <c r="L289" s="11">
        <v>-13.453830278913841</v>
      </c>
      <c r="M289" s="11">
        <v>2.0921913543372455</v>
      </c>
      <c r="N289" s="11">
        <v>-0.12439470641072119</v>
      </c>
      <c r="O289" s="11">
        <v>-0.11035109589350839</v>
      </c>
      <c r="P289" s="12">
        <v>-1.0351271490538787</v>
      </c>
      <c r="Q289" s="12">
        <v>-1.9977291978036937</v>
      </c>
      <c r="R289" s="12">
        <v>-2.1332774852506424</v>
      </c>
      <c r="S289" s="13">
        <v>2.1559279352410479</v>
      </c>
      <c r="T289" s="13">
        <v>2.6664390752753699</v>
      </c>
      <c r="U289" s="11">
        <v>-0.31295862213982562</v>
      </c>
      <c r="V289" s="14">
        <v>-10.313974415980786</v>
      </c>
      <c r="W289" s="11">
        <v>0.456819009975381</v>
      </c>
      <c r="X289" s="15">
        <v>3.5492938489007253E-2</v>
      </c>
      <c r="Y289" s="14">
        <v>22.702295452851832</v>
      </c>
      <c r="Z289" s="14" t="e">
        <v>#N/A</v>
      </c>
      <c r="AA289" s="14">
        <v>-142290999.99999952</v>
      </c>
      <c r="AB289" s="14">
        <v>2697753000.0000005</v>
      </c>
      <c r="AC289" s="14">
        <v>1396481000</v>
      </c>
      <c r="AD289" s="16">
        <v>1805700000</v>
      </c>
      <c r="AE289" s="11">
        <v>0.77337376086836129</v>
      </c>
      <c r="AF289" s="16">
        <v>63105.320000000007</v>
      </c>
      <c r="AG289" s="16">
        <v>59695.551000000007</v>
      </c>
      <c r="AH289" s="195">
        <v>167.23504017301855</v>
      </c>
      <c r="AI289" s="195" t="s">
        <v>3021</v>
      </c>
      <c r="AJ289" s="195">
        <v>2.4952078306077619</v>
      </c>
      <c r="AK289" s="195" t="s">
        <v>3021</v>
      </c>
      <c r="AL289" s="195">
        <v>10.051890236615332</v>
      </c>
      <c r="AM289" s="17" t="s">
        <v>506</v>
      </c>
      <c r="AN289" s="17" t="s">
        <v>507</v>
      </c>
      <c r="AO289" s="17" t="s">
        <v>600</v>
      </c>
      <c r="AP289" s="17" t="s">
        <v>574</v>
      </c>
      <c r="AQ289" s="11" t="e">
        <f>_xll.BDP($H289,$AQ$1, "CUST_TRR_START_DT=20030101","CUST_TRR_END_DT=20230630")*0.01</f>
        <v>#VALUE!</v>
      </c>
      <c r="AR289" s="11">
        <f>_xll.BDP($H289,$AQ$1, "CUST_TRR_START_DT=20130101","CUST_TRR_END_DT=20230630")*0.01</f>
        <v>0.14503099999999999</v>
      </c>
      <c r="AS289" s="11">
        <f>_xll.BDP($H289,$AQ$1, "CUST_TRR_START_DT=20180101","CUST_TRR_END_DT=20230630")*0.01</f>
        <v>0.15619179999999999</v>
      </c>
      <c r="AT289" s="17" t="s">
        <v>3237</v>
      </c>
      <c r="AU289" s="17" t="s">
        <v>3237</v>
      </c>
      <c r="AV289" s="17" t="s">
        <v>3237</v>
      </c>
      <c r="AW289" s="195" t="s">
        <v>3021</v>
      </c>
      <c r="AX289" s="195">
        <v>0</v>
      </c>
      <c r="AY289" s="195">
        <v>0</v>
      </c>
      <c r="AZ289" s="195">
        <v>0</v>
      </c>
      <c r="BA289" s="195" t="s">
        <v>3021</v>
      </c>
      <c r="BB289" s="195">
        <v>0</v>
      </c>
      <c r="BC289" s="195" t="s">
        <v>3021</v>
      </c>
      <c r="BD289" s="195">
        <v>141.21850346359997</v>
      </c>
      <c r="BE289" s="195">
        <v>59695.551000000007</v>
      </c>
      <c r="BF289" s="17">
        <v>1473.4670000000001</v>
      </c>
      <c r="BG289" s="17">
        <v>1783.3</v>
      </c>
      <c r="BH289" s="17">
        <v>2223</v>
      </c>
      <c r="BI289" s="17">
        <v>1657.165</v>
      </c>
      <c r="BJ289" s="17">
        <v>2118.1320000000001</v>
      </c>
      <c r="BK289" s="17">
        <v>2614.5300000000002</v>
      </c>
      <c r="BL289" s="15">
        <v>2.4683028723530835E-2</v>
      </c>
      <c r="BM289" s="15">
        <v>2.9873248008046693E-2</v>
      </c>
      <c r="BN289" s="15">
        <v>3.723895604883519E-2</v>
      </c>
      <c r="BO289" s="15">
        <v>2.7760276473534851E-2</v>
      </c>
      <c r="BP289" s="15">
        <v>3.5482242219357349E-2</v>
      </c>
      <c r="BQ289" s="15">
        <v>4.3797736283563239E-2</v>
      </c>
      <c r="BR289" s="15">
        <f>IF(IF(BN289&gt;BQ289,BN289,BQ289)=0,IF(BM289&gt;BP289,BM289,BP289),IF(BN289&gt;BQ289,BN289,BQ289))</f>
        <v>4.3797736283563239E-2</v>
      </c>
      <c r="CI289" s="11">
        <f>IFERROR(L289,M289)</f>
        <v>-13.453830278913841</v>
      </c>
      <c r="CJ289" s="17">
        <f>IF(AND(M289&lt;0,AA289&gt;0),1,0)</f>
        <v>0</v>
      </c>
      <c r="CK289" s="17">
        <f>IF(AND(CJ289=0,CI289&lt;0.1,CI289&gt;0),1,0)</f>
        <v>0</v>
      </c>
      <c r="CL289" s="17">
        <f>IF(AND(CK289=0,CI289&lt;0.2,CI289&gt;0.1),1,0)</f>
        <v>0</v>
      </c>
      <c r="CM289" s="17">
        <f>IF(AND(CL289=0,CI289&lt;0.3,CI289&gt;0.2),1,0)</f>
        <v>0</v>
      </c>
      <c r="CN289" s="17">
        <f>IF(AND(CM289=0,CI289&lt;0.4,CI289&gt;0.3),1,0)</f>
        <v>0</v>
      </c>
      <c r="CO289" s="17">
        <f>IF(AND(CN289=0,CI289&lt;0.5,CI289&gt;0.4),1,0)</f>
        <v>0</v>
      </c>
      <c r="CP289" s="17">
        <f>IF(AND(CJ289=0,CK289=0,CL289=0,CM289=0,CN289=0,CO289=0),1,0)</f>
        <v>1</v>
      </c>
      <c r="CR289" s="17" t="str">
        <f>_xll.BDP($H289,CR$1)</f>
        <v>#N/A Field Not Applicable</v>
      </c>
      <c r="CS289" s="17" t="str">
        <f>_xll.BDP($H289,CS$1)</f>
        <v>Yes</v>
      </c>
      <c r="CT289" s="196">
        <f>_xll.BDP($H289,CT$1)</f>
        <v>3.5704700946807861</v>
      </c>
      <c r="CU289" s="13">
        <f>_xll.BDP($H289,CU$1)</f>
        <v>14.08329963684082</v>
      </c>
      <c r="CV289" s="13">
        <f>_xll.BDP($H289,CV$1)</f>
        <v>1.5948299516908213</v>
      </c>
      <c r="CW289" s="13">
        <f>_xll.BDP($H289,CW$1)</f>
        <v>-0.89814022923153913</v>
      </c>
    </row>
    <row r="290" spans="1:134" s="17" customFormat="1" hidden="1" x14ac:dyDescent="0.3">
      <c r="A290" s="17" t="str">
        <f>B290&amp;C290</f>
        <v>8A</v>
      </c>
      <c r="B290" s="17">
        <v>8</v>
      </c>
      <c r="C290" s="17" t="s">
        <v>2999</v>
      </c>
      <c r="D290" s="17">
        <v>9</v>
      </c>
      <c r="E290" s="17">
        <v>4</v>
      </c>
      <c r="F290" s="19">
        <v>0.17</v>
      </c>
      <c r="G290" s="17" t="s">
        <v>2814</v>
      </c>
      <c r="H290" s="17" t="s">
        <v>181</v>
      </c>
      <c r="I290" s="17">
        <v>1339</v>
      </c>
      <c r="J290" s="17" t="str">
        <f>I290&amp;H290</f>
        <v>1339NDSN US Equity</v>
      </c>
      <c r="K290" s="10" t="s">
        <v>833</v>
      </c>
      <c r="L290" s="11">
        <v>0.49855459912790234</v>
      </c>
      <c r="M290" s="11">
        <v>0.59138065138087048</v>
      </c>
      <c r="N290" s="11">
        <v>0.19697004265334578</v>
      </c>
      <c r="O290" s="11">
        <v>0.23460104594146097</v>
      </c>
      <c r="P290" s="12">
        <v>19.226219029400035</v>
      </c>
      <c r="Q290" s="12">
        <v>14.976850842728478</v>
      </c>
      <c r="R290" s="12">
        <v>20.965876525549763</v>
      </c>
      <c r="S290" s="13">
        <v>29.03627118831519</v>
      </c>
      <c r="T290" s="13">
        <v>31.736207464990244</v>
      </c>
      <c r="U290" s="11">
        <v>0.39212664625366445</v>
      </c>
      <c r="V290" s="14">
        <v>1.0615403380786841</v>
      </c>
      <c r="W290" s="11">
        <v>0.61467389336083211</v>
      </c>
      <c r="X290" s="15">
        <v>3.9145329911268366E-2</v>
      </c>
      <c r="Y290" s="14">
        <v>2.9031560935495793</v>
      </c>
      <c r="Z290" s="14">
        <v>6.5854868309516146</v>
      </c>
      <c r="AA290" s="14">
        <v>1186679000</v>
      </c>
      <c r="AB290" s="14">
        <v>2991372000</v>
      </c>
      <c r="AC290" s="14">
        <v>24411000</v>
      </c>
      <c r="AD290" s="16">
        <v>651512000</v>
      </c>
      <c r="AE290" s="11">
        <v>3.7468227753287738E-2</v>
      </c>
      <c r="AF290" s="16">
        <v>13158.375762629999</v>
      </c>
      <c r="AG290" s="16">
        <v>13976.45076263</v>
      </c>
      <c r="AH290" s="195">
        <v>17.658605528913515</v>
      </c>
      <c r="AI290" s="195">
        <v>20.368995067687997</v>
      </c>
      <c r="AJ290" s="195">
        <v>4.665776911999715</v>
      </c>
      <c r="AK290" s="195">
        <v>25.74187247518309</v>
      </c>
      <c r="AL290" s="195">
        <v>5.0982480571730679</v>
      </c>
      <c r="AM290" s="17" t="s">
        <v>498</v>
      </c>
      <c r="AN290" s="17" t="s">
        <v>499</v>
      </c>
      <c r="AO290" s="17" t="s">
        <v>500</v>
      </c>
      <c r="AP290" s="17" t="s">
        <v>574</v>
      </c>
      <c r="AQ290" s="11">
        <f>_xll.BDP($H290,$AQ$1, "CUST_TRR_START_DT=20030101","CUST_TRR_END_DT=20230630")*0.01</f>
        <v>0.17203900000000003</v>
      </c>
      <c r="AR290" s="11">
        <f>_xll.BDP($H290,$AQ$1, "CUST_TRR_START_DT=20130101","CUST_TRR_END_DT=20230630")*0.01</f>
        <v>0.15100740000000001</v>
      </c>
      <c r="AS290" s="11">
        <f>_xll.BDP($H290,$AQ$1, "CUST_TRR_START_DT=20180101","CUST_TRR_END_DT=20230630")*0.01</f>
        <v>0.111539</v>
      </c>
      <c r="AT290" s="17" t="s">
        <v>3697</v>
      </c>
      <c r="AU290" s="17" t="s">
        <v>3021</v>
      </c>
      <c r="AV290" s="17" t="s">
        <v>3021</v>
      </c>
      <c r="AW290" s="195">
        <v>1.1785606086096581</v>
      </c>
      <c r="AX290" s="195">
        <v>1.1785606086096581</v>
      </c>
      <c r="AY290" s="195">
        <v>2.3452399056170168</v>
      </c>
      <c r="AZ290" s="195">
        <v>3.5238005142266751</v>
      </c>
      <c r="BA290" s="195">
        <v>24.561683652560383</v>
      </c>
      <c r="BB290" s="195">
        <v>48.875755926612676</v>
      </c>
      <c r="BC290" s="195">
        <v>73.437439579173059</v>
      </c>
      <c r="BD290" s="195">
        <v>376.47263509999993</v>
      </c>
      <c r="BE290" s="195">
        <v>13158.375762629999</v>
      </c>
      <c r="BF290" s="17">
        <v>517.25</v>
      </c>
      <c r="BG290" s="17">
        <v>549</v>
      </c>
      <c r="BH290" s="17">
        <v>604</v>
      </c>
      <c r="BI290" s="17">
        <v>603.23</v>
      </c>
      <c r="BJ290" s="17">
        <v>605.31799999999998</v>
      </c>
      <c r="BK290" s="17">
        <v>659.928</v>
      </c>
      <c r="BL290" s="15">
        <v>3.9309562922575779E-2</v>
      </c>
      <c r="BM290" s="15">
        <v>4.1722474711443407E-2</v>
      </c>
      <c r="BN290" s="15">
        <v>4.5902321904757411E-2</v>
      </c>
      <c r="BO290" s="15">
        <v>4.5843804044051015E-2</v>
      </c>
      <c r="BP290" s="15">
        <v>4.6002486242953548E-2</v>
      </c>
      <c r="BQ290" s="15">
        <v>5.0152694519805877E-2</v>
      </c>
      <c r="BR290" s="15">
        <f>IF(IF(BN290&gt;BQ290,BN290,BQ290)=0,IF(BM290&gt;BP290,BM290,BP290),IF(BN290&gt;BQ290,BN290,BQ290))</f>
        <v>5.0152694519805877E-2</v>
      </c>
      <c r="CI290" s="11">
        <f>IFERROR(L290,M290)</f>
        <v>0.49855459912790234</v>
      </c>
      <c r="CJ290" s="17">
        <f>IF(AND(M290&lt;0,AA290&gt;0),1,0)</f>
        <v>0</v>
      </c>
      <c r="CK290" s="17">
        <f>IF(AND(CJ290=0,CI290&lt;0.1,CI290&gt;0),1,0)</f>
        <v>0</v>
      </c>
      <c r="CL290" s="17">
        <f>IF(AND(CK290=0,CI290&lt;0.2,CI290&gt;0.1),1,0)</f>
        <v>0</v>
      </c>
      <c r="CM290" s="17">
        <f>IF(AND(CL290=0,CI290&lt;0.3,CI290&gt;0.2),1,0)</f>
        <v>0</v>
      </c>
      <c r="CN290" s="17">
        <f>IF(AND(CM290=0,CI290&lt;0.4,CI290&gt;0.3),1,0)</f>
        <v>0</v>
      </c>
      <c r="CO290" s="17">
        <f>IF(AND(CN290=0,CI290&lt;0.5,CI290&gt;0.4),1,0)</f>
        <v>1</v>
      </c>
      <c r="CP290" s="17">
        <f>IF(AND(CJ290=0,CK290=0,CL290=0,CM290=0,CN290=0,CO290=0),1,0)</f>
        <v>0</v>
      </c>
      <c r="CR290" s="17" t="str">
        <f>_xll.BDP($H290,CR$1)</f>
        <v>Sundaram Nagarajan "Naga"</v>
      </c>
      <c r="CS290" s="17" t="str">
        <f>_xll.BDP($H290,CS$1)</f>
        <v>No</v>
      </c>
      <c r="CT290" s="196">
        <f>_xll.BDP($H290,CT$1)</f>
        <v>6.0558799654245377E-2</v>
      </c>
      <c r="CU290" s="13">
        <f>_xll.BDP($H290,CU$1)</f>
        <v>4.1666698455810547</v>
      </c>
      <c r="CV290" s="13">
        <f>_xll.BDP($H290,CV$1)</f>
        <v>0.57860719641494707</v>
      </c>
      <c r="CW290" s="13">
        <f>_xll.BDP($H290,CW$1)</f>
        <v>-1.1562581460918235</v>
      </c>
    </row>
    <row r="291" spans="1:134" s="17" customFormat="1" hidden="1" x14ac:dyDescent="0.3">
      <c r="A291" s="17" t="str">
        <f>B291&amp;C291</f>
        <v>8A</v>
      </c>
      <c r="B291" s="17">
        <v>8</v>
      </c>
      <c r="C291" s="17" t="s">
        <v>2999</v>
      </c>
      <c r="D291" s="17">
        <v>17</v>
      </c>
      <c r="E291" s="17">
        <v>2</v>
      </c>
      <c r="F291" s="19"/>
      <c r="H291" s="17" t="s">
        <v>4456</v>
      </c>
      <c r="K291" s="10" t="s">
        <v>4506</v>
      </c>
      <c r="L291" s="11">
        <v>0.19066222437308578</v>
      </c>
      <c r="M291" s="11">
        <v>0.16811388210435743</v>
      </c>
      <c r="N291" s="11">
        <v>0.1657819155438913</v>
      </c>
      <c r="O291" s="11">
        <v>0.14506047025239502</v>
      </c>
      <c r="P291" s="12">
        <v>19.840185598471859</v>
      </c>
      <c r="Q291" s="12">
        <v>16.919174790529212</v>
      </c>
      <c r="R291" s="12">
        <v>26.171284468474177</v>
      </c>
      <c r="S291" s="13">
        <v>35.290401755748078</v>
      </c>
      <c r="T291" s="13">
        <v>33.305803603629599</v>
      </c>
      <c r="U291" s="11">
        <v>2.1009704583142122E-2</v>
      </c>
      <c r="V291" s="14">
        <v>0.10000536042132911</v>
      </c>
      <c r="W291" s="11">
        <v>0.54687112805633553</v>
      </c>
      <c r="X291" s="15">
        <v>3.0097172232418819E-2</v>
      </c>
      <c r="Y291" s="14">
        <v>16.348928185606489</v>
      </c>
      <c r="Z291" s="14" t="e">
        <v>#N/A</v>
      </c>
      <c r="AA291" s="14">
        <v>734514000000</v>
      </c>
      <c r="AB291" s="14">
        <v>851245000000</v>
      </c>
      <c r="AC291" s="14">
        <v>29409000000</v>
      </c>
      <c r="AD291" s="16">
        <v>180021000000</v>
      </c>
      <c r="AE291" s="11">
        <v>0.16336427416801375</v>
      </c>
      <c r="AF291" s="16">
        <v>385979.85365800001</v>
      </c>
      <c r="AG291" s="16">
        <v>2907745.6505668177</v>
      </c>
      <c r="AH291" s="195" t="s">
        <v>3697</v>
      </c>
      <c r="AI291" s="195" t="s">
        <v>3697</v>
      </c>
      <c r="AJ291" s="195" t="s">
        <v>3697</v>
      </c>
      <c r="AK291" s="195" t="s">
        <v>3697</v>
      </c>
      <c r="AL291" s="195" t="s">
        <v>3697</v>
      </c>
      <c r="AM291" s="17" t="s">
        <v>543</v>
      </c>
      <c r="AN291" s="17" t="s">
        <v>570</v>
      </c>
      <c r="AO291" s="17" t="s">
        <v>900</v>
      </c>
      <c r="AP291" s="17" t="s">
        <v>4622</v>
      </c>
      <c r="AQ291" s="11" t="e">
        <f>_xll.BDP($H291,$AQ$1, "CUST_TRR_START_DT=20030101","CUST_TRR_END_DT=20230630")*0.01</f>
        <v>#VALUE!</v>
      </c>
      <c r="AR291" s="11">
        <f>_xll.BDP($H291,$AQ$1, "CUST_TRR_START_DT=20130101","CUST_TRR_END_DT=20230630")*0.01</f>
        <v>0.20609829999999998</v>
      </c>
      <c r="AS291" s="11">
        <f>_xll.BDP($H291,$AQ$1, "CUST_TRR_START_DT=20180101","CUST_TRR_END_DT=20230630")*0.01</f>
        <v>-2.1436320000000002E-2</v>
      </c>
      <c r="AT291" s="17" t="s">
        <v>4557</v>
      </c>
      <c r="AU291" s="17" t="s">
        <v>3021</v>
      </c>
      <c r="AV291" s="17" t="s">
        <v>4557</v>
      </c>
      <c r="AW291" s="195">
        <v>0.75654372274063986</v>
      </c>
      <c r="AX291" s="195">
        <v>0.75654372274063986</v>
      </c>
      <c r="AY291" s="195">
        <v>0.89267282344801779</v>
      </c>
      <c r="AZ291" s="195">
        <v>1.6492165461886577</v>
      </c>
      <c r="BA291" s="195">
        <v>30.750212587017494</v>
      </c>
      <c r="BB291" s="195">
        <v>36.283268589210302</v>
      </c>
      <c r="BC291" s="195">
        <v>67.033481176227795</v>
      </c>
      <c r="BD291" s="195">
        <v>49910.318568000002</v>
      </c>
      <c r="BE291" s="195">
        <v>385979.85365800001</v>
      </c>
      <c r="BF291" s="17">
        <v>146191.09299999999</v>
      </c>
      <c r="BG291" s="17">
        <v>174169.79500000001</v>
      </c>
      <c r="BH291" s="17">
        <v>199420.55600000001</v>
      </c>
      <c r="BI291" s="17">
        <v>142963.72099999999</v>
      </c>
      <c r="BJ291" s="17">
        <v>176362.80300000001</v>
      </c>
      <c r="BK291" s="17">
        <v>203810.75200000001</v>
      </c>
      <c r="BL291" s="15">
        <v>0.37875316966551725</v>
      </c>
      <c r="BM291" s="15">
        <v>0.45124063691242366</v>
      </c>
      <c r="BN291" s="15">
        <v>0.51666053062110828</v>
      </c>
      <c r="BO291" s="15">
        <v>0.37039166589941747</v>
      </c>
      <c r="BP291" s="15">
        <v>0.45692230132888606</v>
      </c>
      <c r="BQ291" s="15">
        <v>0.52803468903480089</v>
      </c>
      <c r="BR291" s="15">
        <f>IF(IF(BN291&gt;BQ291,BN291,BQ291)=0,IF(BM291&gt;BP291,BM291,BP291),IF(BN291&gt;BQ291,BN291,BQ291))</f>
        <v>0.52803468903480089</v>
      </c>
      <c r="BS291" s="17">
        <f>BR291/7.144</f>
        <v>7.3913030380011319E-2</v>
      </c>
      <c r="CI291" s="11">
        <f>IFERROR(L291,M291)</f>
        <v>0.19066222437308578</v>
      </c>
      <c r="CJ291" s="17">
        <f>IF(AND(M291&lt;0,AA291&gt;0),1,0)</f>
        <v>0</v>
      </c>
      <c r="CK291" s="17">
        <f>IF(AND(CJ291=0,CI291&lt;0.1,CI291&gt;0),1,0)</f>
        <v>0</v>
      </c>
      <c r="CL291" s="17">
        <f>IF(AND(CK291=0,CI291&lt;0.2,CI291&gt;0.1),1,0)</f>
        <v>1</v>
      </c>
      <c r="CM291" s="17">
        <f>IF(AND(CL291=0,CI291&lt;0.3,CI291&gt;0.2),1,0)</f>
        <v>0</v>
      </c>
      <c r="CN291" s="17">
        <f>IF(AND(CM291=0,CI291&lt;0.4,CI291&gt;0.3),1,0)</f>
        <v>0</v>
      </c>
      <c r="CO291" s="17">
        <f>IF(AND(CN291=0,CI291&lt;0.5,CI291&gt;0.4),1,0)</f>
        <v>0</v>
      </c>
      <c r="CP291" s="17">
        <f>IF(AND(CJ291=0,CK291=0,CL291=0,CM291=0,CN291=0,CO291=0),1,0)</f>
        <v>0</v>
      </c>
      <c r="CR291" s="17" t="str">
        <f>_xll.BDP($H291,CR$1)</f>
        <v>Ma Huateng "Pony"</v>
      </c>
      <c r="CS291" s="17" t="str">
        <f>_xll.BDP($H291,CS$1)</f>
        <v>Yes</v>
      </c>
      <c r="CT291" s="196">
        <f>_xll.BDP($H291,CT$1)</f>
        <v>0</v>
      </c>
      <c r="CU291" s="13">
        <f>_xll.BDP($H291,CU$1)</f>
        <v>25.75</v>
      </c>
      <c r="CV291" s="13">
        <f>_xll.BDP($H291,CV$1)</f>
        <v>0</v>
      </c>
      <c r="CW291" s="13">
        <f>_xll.BDP($H291,CW$1)</f>
        <v>0</v>
      </c>
    </row>
    <row r="292" spans="1:134" s="17" customFormat="1" hidden="1" x14ac:dyDescent="0.3">
      <c r="A292" s="17" t="str">
        <f>B292&amp;C292</f>
        <v>8A</v>
      </c>
      <c r="B292" s="17">
        <v>8</v>
      </c>
      <c r="C292" s="17" t="s">
        <v>2999</v>
      </c>
      <c r="F292" s="19"/>
      <c r="H292" s="17" t="s">
        <v>4403</v>
      </c>
      <c r="K292" s="10" t="s">
        <v>4458</v>
      </c>
      <c r="L292" s="11">
        <v>0.40235869700758409</v>
      </c>
      <c r="M292" s="11">
        <v>0.47045295792810704</v>
      </c>
      <c r="N292" s="11">
        <v>0.34612524889246254</v>
      </c>
      <c r="O292" s="11">
        <v>0.43395684023750758</v>
      </c>
      <c r="P292" s="12">
        <v>24.466602045372863</v>
      </c>
      <c r="Q292" s="12">
        <v>16.8811726344526</v>
      </c>
      <c r="R292" s="12">
        <v>17.210605903328162</v>
      </c>
      <c r="S292" s="13">
        <v>56.378722449582369</v>
      </c>
      <c r="T292" s="13">
        <v>55.273829101804502</v>
      </c>
      <c r="U292" s="11">
        <v>-0.35559814340789186</v>
      </c>
      <c r="V292" s="14">
        <v>-1.5858036496932026</v>
      </c>
      <c r="W292" s="11">
        <v>0.78628499365125981</v>
      </c>
      <c r="X292" s="15">
        <v>3.8938053097345134E-3</v>
      </c>
      <c r="Y292" s="14">
        <v>3.5683942481899686</v>
      </c>
      <c r="Z292" s="14">
        <v>5.2335094902841828</v>
      </c>
      <c r="AA292" s="14">
        <v>93055000000</v>
      </c>
      <c r="AB292" s="14">
        <v>100881000000</v>
      </c>
      <c r="AC292" s="14" t="e">
        <v>#N/A</v>
      </c>
      <c r="AD292" s="16">
        <v>40813000000</v>
      </c>
      <c r="AE292" s="11">
        <v>0</v>
      </c>
      <c r="AF292" s="16">
        <v>654065</v>
      </c>
      <c r="AG292" s="16">
        <v>577122</v>
      </c>
      <c r="AH292" s="195">
        <v>11.497370308391107</v>
      </c>
      <c r="AI292" s="195">
        <v>12.845200204767522</v>
      </c>
      <c r="AJ292" s="195">
        <v>5.8907868896957964</v>
      </c>
      <c r="AK292" s="195">
        <v>20.26596591813983</v>
      </c>
      <c r="AL292" s="195">
        <v>3.3993910291527314</v>
      </c>
      <c r="AM292" s="17" t="s">
        <v>533</v>
      </c>
      <c r="AN292" s="17" t="s">
        <v>534</v>
      </c>
      <c r="AO292" s="17" t="s">
        <v>4621</v>
      </c>
      <c r="AP292" s="17" t="s">
        <v>4618</v>
      </c>
      <c r="AQ292" s="11">
        <f>_xll.BDP($H292,$AQ$1, "CUST_TRR_START_DT=20030101","CUST_TRR_END_DT=20230630")*0.01</f>
        <v>0.10010289999999999</v>
      </c>
      <c r="AR292" s="11">
        <f>_xll.BDP($H292,$AQ$1, "CUST_TRR_START_DT=20130101","CUST_TRR_END_DT=20230630")*0.01</f>
        <v>0.12576409999999999</v>
      </c>
      <c r="AS292" s="11">
        <f>_xll.BDP($H292,$AQ$1, "CUST_TRR_START_DT=20180101","CUST_TRR_END_DT=20230630")*0.01</f>
        <v>2.8149030000000002E-2</v>
      </c>
      <c r="AT292" s="17" t="s">
        <v>4509</v>
      </c>
      <c r="AU292" s="17" t="s">
        <v>4509</v>
      </c>
      <c r="AV292" s="17" t="s">
        <v>4509</v>
      </c>
      <c r="AW292" s="195">
        <v>2.7269155805846328</v>
      </c>
      <c r="AX292" s="195">
        <v>2.7269155805846328</v>
      </c>
      <c r="AY292" s="195">
        <v>0.21453960021679117</v>
      </c>
      <c r="AZ292" s="195">
        <v>2.941455180801424</v>
      </c>
      <c r="BA292" s="195">
        <v>55.030900528909243</v>
      </c>
      <c r="BB292" s="195">
        <v>4.3295463501334339</v>
      </c>
      <c r="BC292" s="195">
        <v>59.360446879042676</v>
      </c>
      <c r="BD292" s="195">
        <v>17810</v>
      </c>
      <c r="BE292" s="195">
        <v>577122</v>
      </c>
      <c r="BF292" s="17">
        <v>31150.5</v>
      </c>
      <c r="BG292" s="17">
        <v>31540.25</v>
      </c>
      <c r="BH292" s="17">
        <v>31797</v>
      </c>
      <c r="BI292" s="17">
        <v>32350</v>
      </c>
      <c r="BJ292" s="17">
        <v>33900</v>
      </c>
      <c r="BK292" s="17">
        <v>34300</v>
      </c>
      <c r="BL292" s="15">
        <v>5.3975589216838031E-2</v>
      </c>
      <c r="BM292" s="15">
        <v>5.4650923028406469E-2</v>
      </c>
      <c r="BN292" s="15">
        <v>5.5095802967136932E-2</v>
      </c>
      <c r="BO292" s="15">
        <v>5.6054005912094841E-2</v>
      </c>
      <c r="BP292" s="15">
        <v>5.8739746535394599E-2</v>
      </c>
      <c r="BQ292" s="15">
        <v>5.943284088979453E-2</v>
      </c>
      <c r="BR292" s="15">
        <f>IF(IF(BN292&gt;BQ292,BN292,BQ292)=0,IF(BM292&gt;BP292,BM292,BP292),IF(BN292&gt;BQ292,BN292,BQ292))</f>
        <v>5.943284088979453E-2</v>
      </c>
      <c r="CI292" s="11">
        <f>IFERROR(L292,M292)</f>
        <v>0.40235869700758409</v>
      </c>
      <c r="CJ292" s="17">
        <f>IF(AND(M292&lt;0,AA292&gt;0),1,0)</f>
        <v>0</v>
      </c>
      <c r="CK292" s="17">
        <f>IF(AND(CJ292=0,CI292&lt;0.1,CI292&gt;0),1,0)</f>
        <v>0</v>
      </c>
      <c r="CL292" s="17">
        <f>IF(AND(CK292=0,CI292&lt;0.2,CI292&gt;0.1),1,0)</f>
        <v>0</v>
      </c>
      <c r="CM292" s="17">
        <f>IF(AND(CL292=0,CI292&lt;0.3,CI292&gt;0.2),1,0)</f>
        <v>0</v>
      </c>
      <c r="CN292" s="17">
        <f>IF(AND(CM292=0,CI292&lt;0.4,CI292&gt;0.3),1,0)</f>
        <v>0</v>
      </c>
      <c r="CO292" s="17">
        <f>IF(AND(CN292=0,CI292&lt;0.5,CI292&gt;0.4),1,0)</f>
        <v>1</v>
      </c>
      <c r="CP292" s="17">
        <f>IF(AND(CJ292=0,CK292=0,CL292=0,CM292=0,CN292=0,CO292=0),1,0)</f>
        <v>0</v>
      </c>
      <c r="CR292" s="17" t="str">
        <f>_xll.BDP($H292,CR$1)</f>
        <v>Yukihiro Ando</v>
      </c>
      <c r="CS292" s="17" t="str">
        <f>_xll.BDP($H292,CS$1)</f>
        <v>No</v>
      </c>
      <c r="CT292" s="196">
        <f>_xll.BDP($H292,CT$1)</f>
        <v>0</v>
      </c>
      <c r="CU292" s="13">
        <f>_xll.BDP($H292,CU$1)</f>
        <v>4.3333301544189453</v>
      </c>
      <c r="CV292" s="13">
        <f>_xll.BDP($H292,CV$1)</f>
        <v>5.9365758754863815</v>
      </c>
      <c r="CW292" s="13">
        <f>_xll.BDP($H292,CW$1)</f>
        <v>0</v>
      </c>
    </row>
    <row r="293" spans="1:134" s="17" customFormat="1" hidden="1" x14ac:dyDescent="0.3">
      <c r="A293" s="17" t="str">
        <f>B293&amp;C293</f>
        <v>8A</v>
      </c>
      <c r="B293" s="17">
        <v>8</v>
      </c>
      <c r="C293" s="17" t="s">
        <v>2999</v>
      </c>
      <c r="F293" s="19"/>
      <c r="G293" s="17" t="s">
        <v>4439</v>
      </c>
      <c r="H293" s="17" t="s">
        <v>4407</v>
      </c>
      <c r="K293" s="10" t="s">
        <v>4462</v>
      </c>
      <c r="L293" s="11">
        <v>0.37615676718647129</v>
      </c>
      <c r="M293" s="11">
        <v>0.3642818418705514</v>
      </c>
      <c r="N293" s="11">
        <v>0.37615676718647129</v>
      </c>
      <c r="O293" s="11">
        <v>0.3642818418705514</v>
      </c>
      <c r="P293" s="12">
        <v>19.496913018837574</v>
      </c>
      <c r="Q293" s="12">
        <v>13.895734124164347</v>
      </c>
      <c r="R293" s="12">
        <v>16.10026309554982</v>
      </c>
      <c r="S293" s="13">
        <v>58.983989078252613</v>
      </c>
      <c r="T293" s="13">
        <v>64.892629309053873</v>
      </c>
      <c r="U293" s="11">
        <v>-0.39159942245069329</v>
      </c>
      <c r="V293" s="14">
        <v>-2.2700492698563459</v>
      </c>
      <c r="W293" s="11">
        <v>0.89282313064493002</v>
      </c>
      <c r="X293" s="15" t="e">
        <v>#N/A</v>
      </c>
      <c r="Y293" s="14">
        <v>8.4351934961935253</v>
      </c>
      <c r="Z293" s="14">
        <v>13.056868608452898</v>
      </c>
      <c r="AA293" s="14">
        <v>171543000000</v>
      </c>
      <c r="AB293" s="14">
        <v>171543000000</v>
      </c>
      <c r="AC293" s="14" t="e">
        <v>#N/A</v>
      </c>
      <c r="AD293" s="16">
        <v>52290000000</v>
      </c>
      <c r="AE293" s="11">
        <v>0</v>
      </c>
      <c r="AF293" s="16">
        <v>2435220</v>
      </c>
      <c r="AG293" s="16">
        <v>2282255</v>
      </c>
      <c r="AH293" s="195">
        <v>33.869390359729316</v>
      </c>
      <c r="AI293" s="195">
        <v>35.193915001233655</v>
      </c>
      <c r="AJ293" s="195">
        <v>2.3537281371671051</v>
      </c>
      <c r="AK293" s="195">
        <v>41.98001442258164</v>
      </c>
      <c r="AL293" s="195">
        <v>6.2171241769916072</v>
      </c>
      <c r="AM293" s="17" t="s">
        <v>506</v>
      </c>
      <c r="AN293" s="17" t="s">
        <v>629</v>
      </c>
      <c r="AO293" s="17" t="s">
        <v>1218</v>
      </c>
      <c r="AP293" s="17" t="s">
        <v>4618</v>
      </c>
      <c r="AQ293" s="11">
        <f>_xll.BDP($H293,$AQ$1, "CUST_TRR_START_DT=20030101","CUST_TRR_END_DT=20230630")*0.01</f>
        <v>0.14081300000000002</v>
      </c>
      <c r="AR293" s="11">
        <f>_xll.BDP($H293,$AQ$1, "CUST_TRR_START_DT=20130101","CUST_TRR_END_DT=20230630")*0.01</f>
        <v>0.29792470000000004</v>
      </c>
      <c r="AS293" s="11">
        <f>_xll.BDP($H293,$AQ$1, "CUST_TRR_START_DT=20180101","CUST_TRR_END_DT=20230630")*0.01</f>
        <v>0.21873609999999999</v>
      </c>
      <c r="AT293" s="17" t="s">
        <v>4513</v>
      </c>
      <c r="AU293" s="17" t="s">
        <v>4513</v>
      </c>
      <c r="AV293" s="17" t="s">
        <v>4513</v>
      </c>
      <c r="AW293" s="195">
        <v>1.063394683026585</v>
      </c>
      <c r="AX293" s="195">
        <v>1.063394683026585</v>
      </c>
      <c r="AY293" s="195">
        <v>4.7967643241767695E-5</v>
      </c>
      <c r="AZ293" s="195">
        <v>1.0634426506698267</v>
      </c>
      <c r="BA293" s="195">
        <v>44.234148834731762</v>
      </c>
      <c r="BB293" s="195">
        <v>1.9953154781333637E-3</v>
      </c>
      <c r="BC293" s="195">
        <v>44.236144150209896</v>
      </c>
      <c r="BD293" s="195">
        <v>22170</v>
      </c>
      <c r="BE293" s="195">
        <v>2282255</v>
      </c>
      <c r="BF293" s="17">
        <v>56295.200000000004</v>
      </c>
      <c r="BG293" s="17">
        <v>62859.467000000004</v>
      </c>
      <c r="BH293" s="17">
        <v>70261.231</v>
      </c>
      <c r="BI293" s="17">
        <v>54193.832000000002</v>
      </c>
      <c r="BJ293" s="17">
        <v>58961.775000000001</v>
      </c>
      <c r="BK293" s="17">
        <v>64889.486000000004</v>
      </c>
      <c r="BL293" s="15">
        <v>2.4666481177607238E-2</v>
      </c>
      <c r="BM293" s="15">
        <v>2.7542700968997771E-2</v>
      </c>
      <c r="BN293" s="15">
        <v>3.078588106938094E-2</v>
      </c>
      <c r="BO293" s="15">
        <v>2.3745739192158635E-2</v>
      </c>
      <c r="BP293" s="15">
        <v>2.5834876032695735E-2</v>
      </c>
      <c r="BQ293" s="15">
        <v>2.8432180453104496E-2</v>
      </c>
      <c r="BR293" s="15">
        <f>IF(IF(BN293&gt;BQ293,BN293,BQ293)=0,IF(BM293&gt;BP293,BM293,BP293),IF(BN293&gt;BQ293,BN293,BQ293))</f>
        <v>3.078588106938094E-2</v>
      </c>
      <c r="CI293" s="11">
        <f>IFERROR(L293,M293)</f>
        <v>0.37615676718647129</v>
      </c>
      <c r="CJ293" s="17">
        <f>IF(AND(M293&lt;0,AA293&gt;0),1,0)</f>
        <v>0</v>
      </c>
      <c r="CK293" s="17">
        <f>IF(AND(CJ293=0,CI293&lt;0.1,CI293&gt;0),1,0)</f>
        <v>0</v>
      </c>
      <c r="CL293" s="17">
        <f>IF(AND(CK293=0,CI293&lt;0.2,CI293&gt;0.1),1,0)</f>
        <v>0</v>
      </c>
      <c r="CM293" s="17">
        <f>IF(AND(CL293=0,CI293&lt;0.3,CI293&gt;0.2),1,0)</f>
        <v>0</v>
      </c>
      <c r="CN293" s="17">
        <f>IF(AND(CM293=0,CI293&lt;0.4,CI293&gt;0.3),1,0)</f>
        <v>1</v>
      </c>
      <c r="CO293" s="17">
        <f>IF(AND(CN293=0,CI293&lt;0.5,CI293&gt;0.4),1,0)</f>
        <v>0</v>
      </c>
      <c r="CP293" s="17">
        <f>IF(AND(CJ293=0,CK293=0,CL293=0,CM293=0,CN293=0,CO293=0),1,0)</f>
        <v>0</v>
      </c>
      <c r="CR293" s="17" t="str">
        <f>_xll.BDP($H293,CR$1)</f>
        <v>Shoichi Tachibana</v>
      </c>
      <c r="CS293" s="17" t="str">
        <f>_xll.BDP($H293,CS$1)</f>
        <v>No</v>
      </c>
      <c r="CT293" s="196">
        <f>_xll.BDP($H293,CT$1)</f>
        <v>0</v>
      </c>
      <c r="CU293" s="13">
        <f>_xll.BDP($H293,CU$1)</f>
        <v>10.5</v>
      </c>
      <c r="CV293" s="13">
        <f>_xll.BDP($H293,CV$1)</f>
        <v>5.7560240963855422</v>
      </c>
      <c r="CW293" s="13">
        <f>_xll.BDP($H293,CW$1)</f>
        <v>0</v>
      </c>
    </row>
    <row r="294" spans="1:134" s="17" customFormat="1" hidden="1" x14ac:dyDescent="0.3">
      <c r="A294" s="17" t="str">
        <f>B294&amp;C294</f>
        <v>8A</v>
      </c>
      <c r="B294" s="17">
        <v>8</v>
      </c>
      <c r="C294" s="17" t="s">
        <v>2999</v>
      </c>
      <c r="F294" s="19"/>
      <c r="G294" s="17" t="s">
        <v>4440</v>
      </c>
      <c r="H294" s="17" t="s">
        <v>4408</v>
      </c>
      <c r="K294" s="10" t="s">
        <v>4463</v>
      </c>
      <c r="L294" s="11" t="e">
        <v>#N/A</v>
      </c>
      <c r="M294" s="11" t="e">
        <v>#N/A</v>
      </c>
      <c r="N294" s="11">
        <v>1.3678910163421643</v>
      </c>
      <c r="O294" s="11">
        <v>2.7573858455705844</v>
      </c>
      <c r="P294" s="12">
        <v>10.37758220333731</v>
      </c>
      <c r="Q294" s="12">
        <v>7.2281118961703017</v>
      </c>
      <c r="R294" s="12">
        <v>8.0186571500016388</v>
      </c>
      <c r="S294" s="13">
        <v>45.634645463850873</v>
      </c>
      <c r="T294" s="13">
        <v>44.801722997696984</v>
      </c>
      <c r="U294" s="11" t="e">
        <v>#N/A</v>
      </c>
      <c r="V294" s="14">
        <v>-8.9659249248963029</v>
      </c>
      <c r="W294" s="11">
        <v>0.78545279678856628</v>
      </c>
      <c r="X294" s="15" t="e">
        <v>#N/A</v>
      </c>
      <c r="Y294" s="14">
        <v>8.1333534198821376</v>
      </c>
      <c r="Z294" s="14">
        <v>4.5969015147966807</v>
      </c>
      <c r="AA294" s="14" t="e">
        <v>#N/A</v>
      </c>
      <c r="AB294" s="14">
        <v>5334528000.0000153</v>
      </c>
      <c r="AC294" s="14" t="e">
        <v>#N/A</v>
      </c>
      <c r="AD294" s="16">
        <v>17505291000</v>
      </c>
      <c r="AE294" s="11">
        <v>0</v>
      </c>
      <c r="AF294" s="16">
        <v>460718.44</v>
      </c>
      <c r="AG294" s="16">
        <v>324311.17200000002</v>
      </c>
      <c r="AH294" s="195" t="s">
        <v>3021</v>
      </c>
      <c r="AI294" s="195">
        <v>21.947708594008382</v>
      </c>
      <c r="AJ294" s="195">
        <v>3.7955638282074253</v>
      </c>
      <c r="AK294" s="195">
        <v>41.362036284863258</v>
      </c>
      <c r="AL294" s="195">
        <v>3.2656709448352901</v>
      </c>
      <c r="AM294" s="17" t="s">
        <v>506</v>
      </c>
      <c r="AN294" s="17" t="s">
        <v>507</v>
      </c>
      <c r="AO294" s="17" t="s">
        <v>618</v>
      </c>
      <c r="AP294" s="17" t="s">
        <v>4618</v>
      </c>
      <c r="AQ294" s="11">
        <f>_xll.BDP($H294,$AQ$1, "CUST_TRR_START_DT=20030101","CUST_TRR_END_DT=20230630")*0.01</f>
        <v>9.9138550000000006E-2</v>
      </c>
      <c r="AR294" s="11">
        <f>_xll.BDP($H294,$AQ$1, "CUST_TRR_START_DT=20130101","CUST_TRR_END_DT=20230630")*0.01</f>
        <v>0.16469780000000001</v>
      </c>
      <c r="AS294" s="11">
        <f>_xll.BDP($H294,$AQ$1, "CUST_TRR_START_DT=20180101","CUST_TRR_END_DT=20230630")*0.01</f>
        <v>0.10224449999999999</v>
      </c>
      <c r="AT294" s="17" t="s">
        <v>4514</v>
      </c>
      <c r="AU294" s="17" t="s">
        <v>4514</v>
      </c>
      <c r="AV294" s="17" t="s">
        <v>4514</v>
      </c>
      <c r="AW294" s="195">
        <v>1.1456628477905073</v>
      </c>
      <c r="AX294" s="195">
        <v>1.1456628477905073</v>
      </c>
      <c r="AY294" s="195">
        <v>3.5271262132828541E-5</v>
      </c>
      <c r="AZ294" s="195">
        <v>1.1456981190526401</v>
      </c>
      <c r="BA294" s="195">
        <v>47.749680279306951</v>
      </c>
      <c r="BB294" s="195">
        <v>1.4700585718898651E-3</v>
      </c>
      <c r="BC294" s="195">
        <v>47.75115033787884</v>
      </c>
      <c r="BD294" s="195">
        <v>5262.1620000000003</v>
      </c>
      <c r="BE294" s="195">
        <v>324311.17200000002</v>
      </c>
      <c r="BF294" s="17">
        <v>13048</v>
      </c>
      <c r="BG294" s="17">
        <v>16585</v>
      </c>
      <c r="BH294" s="17" t="s">
        <v>3021</v>
      </c>
      <c r="BI294" s="17" t="s">
        <v>3021</v>
      </c>
      <c r="BJ294" s="17" t="s">
        <v>3021</v>
      </c>
      <c r="BK294" s="17" t="s">
        <v>3021</v>
      </c>
      <c r="BL294" s="15">
        <v>4.023296490075895E-2</v>
      </c>
      <c r="BM294" s="15">
        <v>5.1139157179574436E-2</v>
      </c>
      <c r="BN294" s="15">
        <v>0</v>
      </c>
      <c r="BO294" s="15">
        <v>0</v>
      </c>
      <c r="BP294" s="15">
        <v>0</v>
      </c>
      <c r="BQ294" s="15">
        <v>0</v>
      </c>
      <c r="BR294" s="15">
        <f>IF(IF(BN294&gt;BQ294,BN294,BQ294)=0,IF(BM294&gt;BP294,BM294,BP294),IF(BN294&gt;BQ294,BN294,BQ294))</f>
        <v>5.1139157179574436E-2</v>
      </c>
      <c r="CI294" s="11" t="e">
        <f>IFERROR(L294,M294)</f>
        <v>#N/A</v>
      </c>
      <c r="CJ294" s="17" t="e">
        <f>IF(AND(M294&lt;0,AA294&gt;0),1,0)</f>
        <v>#N/A</v>
      </c>
      <c r="CK294" s="17" t="e">
        <f>IF(AND(CJ294=0,CI294&lt;0.1,CI294&gt;0),1,0)</f>
        <v>#N/A</v>
      </c>
      <c r="CL294" s="17" t="e">
        <f>IF(AND(CK294=0,CI294&lt;0.2,CI294&gt;0.1),1,0)</f>
        <v>#N/A</v>
      </c>
      <c r="CM294" s="17" t="e">
        <f>IF(AND(CL294=0,CI294&lt;0.3,CI294&gt;0.2),1,0)</f>
        <v>#N/A</v>
      </c>
      <c r="CN294" s="17" t="e">
        <f>IF(AND(CM294=0,CI294&lt;0.4,CI294&gt;0.3),1,0)</f>
        <v>#N/A</v>
      </c>
      <c r="CO294" s="17" t="e">
        <f>IF(AND(CN294=0,CI294&lt;0.5,CI294&gt;0.4),1,0)</f>
        <v>#N/A</v>
      </c>
      <c r="CP294" s="17" t="e">
        <f>IF(AND(CJ294=0,CK294=0,CL294=0,CM294=0,CN294=0,CO294=0),1,0)</f>
        <v>#N/A</v>
      </c>
      <c r="CR294" s="17" t="str">
        <f>_xll.BDP($H294,CR$1)</f>
        <v>Shigefumi Wada</v>
      </c>
      <c r="CS294" s="17" t="str">
        <f>_xll.BDP($H294,CS$1)</f>
        <v>Yes</v>
      </c>
      <c r="CT294" s="196">
        <f>_xll.BDP($H294,CT$1)</f>
        <v>21.006799697875977</v>
      </c>
      <c r="CU294" s="13">
        <f>_xll.BDP($H294,CU$1)</f>
        <v>42.833301544189453</v>
      </c>
      <c r="CV294" s="13">
        <f>_xll.BDP($H294,CV$1)</f>
        <v>26.440241896981593</v>
      </c>
      <c r="CW294" s="13">
        <f>_xll.BDP($H294,CW$1)</f>
        <v>0</v>
      </c>
    </row>
    <row r="295" spans="1:134" s="17" customFormat="1" hidden="1" x14ac:dyDescent="0.3">
      <c r="A295" s="17" t="str">
        <f>B295&amp;C295</f>
        <v>8A</v>
      </c>
      <c r="B295" s="17">
        <v>8</v>
      </c>
      <c r="C295" s="17" t="s">
        <v>2999</v>
      </c>
      <c r="F295" s="19"/>
      <c r="G295" s="17" t="s">
        <v>4441</v>
      </c>
      <c r="H295" s="17" t="s">
        <v>4410</v>
      </c>
      <c r="K295" s="10" t="s">
        <v>4465</v>
      </c>
      <c r="L295" s="11">
        <v>0.24711404158679301</v>
      </c>
      <c r="M295" s="11">
        <v>0.23204221981354356</v>
      </c>
      <c r="N295" s="11">
        <v>0.23487541509650683</v>
      </c>
      <c r="O295" s="11">
        <v>0.220570579826284</v>
      </c>
      <c r="P295" s="12">
        <v>18.446343576576435</v>
      </c>
      <c r="Q295" s="12">
        <v>12.371677356523424</v>
      </c>
      <c r="R295" s="12">
        <v>12.137359926611555</v>
      </c>
      <c r="S295" s="13">
        <v>26.058198369069931</v>
      </c>
      <c r="T295" s="13">
        <v>26.053222639597372</v>
      </c>
      <c r="U295" s="11">
        <v>-7.1965906412639044E-2</v>
      </c>
      <c r="V295" s="14">
        <v>-0.34290343069120099</v>
      </c>
      <c r="W295" s="11">
        <v>0.75202240896358541</v>
      </c>
      <c r="X295" s="15" t="e">
        <v>#N/A</v>
      </c>
      <c r="Y295" s="14">
        <v>8.1258260879785631</v>
      </c>
      <c r="Z295" s="14">
        <v>2.7364787522999645</v>
      </c>
      <c r="AA295" s="14">
        <v>323829000000</v>
      </c>
      <c r="AB295" s="14">
        <v>340671000000</v>
      </c>
      <c r="AC295" s="14" t="e">
        <v>#N/A</v>
      </c>
      <c r="AD295" s="16">
        <v>76345000000</v>
      </c>
      <c r="AE295" s="11">
        <v>0</v>
      </c>
      <c r="AF295" s="16">
        <v>1607073.790704</v>
      </c>
      <c r="AG295" s="16">
        <v>1570452.790704</v>
      </c>
      <c r="AH295" s="195">
        <v>14.263876391498638</v>
      </c>
      <c r="AI295" s="195">
        <v>20.299266990292768</v>
      </c>
      <c r="AJ295" s="195">
        <v>3.5810233154046203</v>
      </c>
      <c r="AK295" s="195">
        <v>34.569572279371954</v>
      </c>
      <c r="AL295" s="195">
        <v>3.9883256555435898</v>
      </c>
      <c r="AM295" s="17" t="s">
        <v>493</v>
      </c>
      <c r="AN295" s="17" t="s">
        <v>537</v>
      </c>
      <c r="AO295" s="17" t="s">
        <v>698</v>
      </c>
      <c r="AP295" s="17" t="s">
        <v>4618</v>
      </c>
      <c r="AQ295" s="11">
        <f>_xll.BDP($H295,$AQ$1, "CUST_TRR_START_DT=20030101","CUST_TRR_END_DT=20230630")*0.01</f>
        <v>0.1955952</v>
      </c>
      <c r="AR295" s="11">
        <f>_xll.BDP($H295,$AQ$1, "CUST_TRR_START_DT=20130101","CUST_TRR_END_DT=20230630")*0.01</f>
        <v>0.17382639999999999</v>
      </c>
      <c r="AS295" s="11">
        <f>_xll.BDP($H295,$AQ$1, "CUST_TRR_START_DT=20180101","CUST_TRR_END_DT=20230630")*0.01</f>
        <v>2.6765310000000004E-2</v>
      </c>
      <c r="AT295" s="17" t="s">
        <v>4516</v>
      </c>
      <c r="AU295" s="17" t="s">
        <v>4516</v>
      </c>
      <c r="AV295" s="17" t="s">
        <v>4516</v>
      </c>
      <c r="AW295" s="195">
        <v>1.0963194988253719</v>
      </c>
      <c r="AX295" s="195">
        <v>1.0963194988253719</v>
      </c>
      <c r="AY295" s="195">
        <v>-1.6997201532176362E-2</v>
      </c>
      <c r="AZ295" s="195">
        <v>1.0793222972931955</v>
      </c>
      <c r="BA295" s="195">
        <v>36.466649668592829</v>
      </c>
      <c r="BB295" s="195">
        <v>-0.56537441346655726</v>
      </c>
      <c r="BC295" s="195">
        <v>35.901275255126272</v>
      </c>
      <c r="BD295" s="195">
        <v>16891</v>
      </c>
      <c r="BE295" s="195">
        <v>1570452.790704</v>
      </c>
      <c r="BF295" s="17">
        <v>53289.286</v>
      </c>
      <c r="BG295" s="17">
        <v>58998.429000000004</v>
      </c>
      <c r="BH295" s="17">
        <v>65779.832999999999</v>
      </c>
      <c r="BI295" s="17">
        <v>25085.332999999999</v>
      </c>
      <c r="BJ295" s="17">
        <v>38137.332999999999</v>
      </c>
      <c r="BK295" s="17">
        <v>47948.5</v>
      </c>
      <c r="BL295" s="15">
        <v>3.3932434209697937E-2</v>
      </c>
      <c r="BM295" s="15">
        <v>3.7567782584252203E-2</v>
      </c>
      <c r="BN295" s="15">
        <v>4.188590283603006E-2</v>
      </c>
      <c r="BO295" s="15">
        <v>1.5973312377479863E-2</v>
      </c>
      <c r="BP295" s="15">
        <v>2.4284291273030792E-2</v>
      </c>
      <c r="BQ295" s="15">
        <v>3.0531640482173123E-2</v>
      </c>
      <c r="BR295" s="15">
        <f>IF(IF(BN295&gt;BQ295,BN295,BQ295)=0,IF(BM295&gt;BP295,BM295,BP295),IF(BN295&gt;BQ295,BN295,BQ295))</f>
        <v>4.188590283603006E-2</v>
      </c>
      <c r="CI295" s="11">
        <f>IFERROR(L295,M295)</f>
        <v>0.24711404158679301</v>
      </c>
      <c r="CJ295" s="17">
        <f>IF(AND(M295&lt;0,AA295&gt;0),1,0)</f>
        <v>0</v>
      </c>
      <c r="CK295" s="17">
        <f>IF(AND(CJ295=0,CI295&lt;0.1,CI295&gt;0),1,0)</f>
        <v>0</v>
      </c>
      <c r="CL295" s="17">
        <f>IF(AND(CK295=0,CI295&lt;0.2,CI295&gt;0.1),1,0)</f>
        <v>0</v>
      </c>
      <c r="CM295" s="17">
        <f>IF(AND(CL295=0,CI295&lt;0.3,CI295&gt;0.2),1,0)</f>
        <v>1</v>
      </c>
      <c r="CN295" s="17">
        <f>IF(AND(CM295=0,CI295&lt;0.4,CI295&gt;0.3),1,0)</f>
        <v>0</v>
      </c>
      <c r="CO295" s="17">
        <f>IF(AND(CN295=0,CI295&lt;0.5,CI295&gt;0.4),1,0)</f>
        <v>0</v>
      </c>
      <c r="CP295" s="17">
        <f>IF(AND(CJ295=0,CK295=0,CL295=0,CM295=0,CN295=0,CO295=0),1,0)</f>
        <v>0</v>
      </c>
      <c r="CR295" s="17" t="str">
        <f>_xll.BDP($H295,CR$1)</f>
        <v>Hisashi Ietsugu</v>
      </c>
      <c r="CS295" s="17" t="str">
        <f>_xll.BDP($H295,CS$1)</f>
        <v>No</v>
      </c>
      <c r="CT295" s="196">
        <f>_xll.BDP($H295,CT$1)</f>
        <v>0.29273501038551331</v>
      </c>
      <c r="CU295" s="13">
        <f>_xll.BDP($H295,CU$1)</f>
        <v>5.5</v>
      </c>
      <c r="CV295" s="13">
        <f>_xll.BDP($H295,CV$1)</f>
        <v>0.34660970888598591</v>
      </c>
      <c r="CW295" s="13">
        <f>_xll.BDP($H295,CW$1)</f>
        <v>0</v>
      </c>
    </row>
    <row r="296" spans="1:134" s="17" customFormat="1" hidden="1" x14ac:dyDescent="0.3">
      <c r="A296" s="17" t="str">
        <f>B296&amp;C296</f>
        <v>8A</v>
      </c>
      <c r="B296" s="17">
        <v>8</v>
      </c>
      <c r="C296" s="17" t="s">
        <v>2999</v>
      </c>
      <c r="F296" s="19"/>
      <c r="H296" s="17" t="s">
        <v>4411</v>
      </c>
      <c r="K296" s="10" t="s">
        <v>4466</v>
      </c>
      <c r="L296" s="11">
        <v>0.34805985360521235</v>
      </c>
      <c r="M296" s="11">
        <v>0.32163597167568347</v>
      </c>
      <c r="N296" s="11">
        <v>0.34805985360521235</v>
      </c>
      <c r="O296" s="11">
        <v>0.32163597167568347</v>
      </c>
      <c r="P296" s="12">
        <v>20.981504750093613</v>
      </c>
      <c r="Q296" s="12">
        <v>14.838701477856416</v>
      </c>
      <c r="R296" s="12">
        <v>15.400018180507361</v>
      </c>
      <c r="S296" s="13">
        <v>54.328174316096877</v>
      </c>
      <c r="T296" s="13">
        <v>55.33660298648558</v>
      </c>
      <c r="U296" s="11">
        <v>-0.34070288299732981</v>
      </c>
      <c r="V296" s="14">
        <v>-1.7430263314942227</v>
      </c>
      <c r="W296" s="11">
        <v>0.95813565470259399</v>
      </c>
      <c r="X296" s="15" t="e">
        <v>#N/A</v>
      </c>
      <c r="Y296" s="14">
        <v>12.440397459976543</v>
      </c>
      <c r="Z296" s="14">
        <v>10.989207364701659</v>
      </c>
      <c r="AA296" s="14">
        <v>1551176000000</v>
      </c>
      <c r="AB296" s="14">
        <v>1551176000000</v>
      </c>
      <c r="AC296" s="14" t="e">
        <v>#N/A</v>
      </c>
      <c r="AD296" s="16">
        <v>324865037304.0127</v>
      </c>
      <c r="AE296" s="11">
        <v>0</v>
      </c>
      <c r="AF296" s="16">
        <v>14300611.8192</v>
      </c>
      <c r="AG296" s="16">
        <v>13395189.8192</v>
      </c>
      <c r="AH296" s="195">
        <v>25.787056831211235</v>
      </c>
      <c r="AI296" s="195">
        <v>26.400809296421997</v>
      </c>
      <c r="AJ296" s="195" t="s">
        <v>3021</v>
      </c>
      <c r="AK296" s="195">
        <v>38.701779097090125</v>
      </c>
      <c r="AL296" s="195">
        <v>5.600583283619839</v>
      </c>
      <c r="AM296" s="17" t="s">
        <v>498</v>
      </c>
      <c r="AN296" s="17" t="s">
        <v>499</v>
      </c>
      <c r="AO296" s="17" t="s">
        <v>687</v>
      </c>
      <c r="AP296" s="17" t="s">
        <v>4618</v>
      </c>
      <c r="AQ296" s="11">
        <f>_xll.BDP($H296,$AQ$1, "CUST_TRR_START_DT=20030101","CUST_TRR_END_DT=20230630")*0.01</f>
        <v>0.1581766</v>
      </c>
      <c r="AR296" s="11">
        <f>_xll.BDP($H296,$AQ$1, "CUST_TRR_START_DT=20130101","CUST_TRR_END_DT=20230630")*0.01</f>
        <v>0.26471660000000002</v>
      </c>
      <c r="AS296" s="11">
        <f>_xll.BDP($H296,$AQ$1, "CUST_TRR_START_DT=20180101","CUST_TRR_END_DT=20230630")*0.01</f>
        <v>0.15389150000000001</v>
      </c>
      <c r="AT296" s="17" t="s">
        <v>4517</v>
      </c>
      <c r="AU296" s="17" t="s">
        <v>4518</v>
      </c>
      <c r="AV296" s="17" t="s">
        <v>4517</v>
      </c>
      <c r="AW296" s="195">
        <v>0.51020408163265307</v>
      </c>
      <c r="AX296" s="195">
        <v>0.51020408163265307</v>
      </c>
      <c r="AY296" s="195">
        <v>7.0125361706579615E-5</v>
      </c>
      <c r="AZ296" s="195">
        <v>0.51027420699435966</v>
      </c>
      <c r="BA296" s="195">
        <v>20.045018362753229</v>
      </c>
      <c r="BB296" s="195">
        <v>2.755101759682077E-3</v>
      </c>
      <c r="BC296" s="195">
        <v>20.047773464512911</v>
      </c>
      <c r="BD296" s="195">
        <v>72766</v>
      </c>
      <c r="BE296" s="195">
        <v>13395189.8192</v>
      </c>
      <c r="BF296" s="17">
        <v>363108.41200000001</v>
      </c>
      <c r="BG296" s="17">
        <v>413608.647</v>
      </c>
      <c r="BH296" s="17">
        <v>470844.93300000002</v>
      </c>
      <c r="BI296" s="17">
        <v>320523.71899999998</v>
      </c>
      <c r="BJ296" s="17">
        <v>336019.74</v>
      </c>
      <c r="BK296" s="17">
        <v>386927.21299999999</v>
      </c>
      <c r="BL296" s="15">
        <v>2.7107373385596854E-2</v>
      </c>
      <c r="BM296" s="15">
        <v>3.0877400961287903E-2</v>
      </c>
      <c r="BN296" s="15">
        <v>3.5150299425030493E-2</v>
      </c>
      <c r="BO296" s="15">
        <v>2.3928270022764233E-2</v>
      </c>
      <c r="BP296" s="15">
        <v>2.5085104767859728E-2</v>
      </c>
      <c r="BQ296" s="15">
        <v>2.8885534152371453E-2</v>
      </c>
      <c r="BR296" s="15">
        <f>IF(IF(BN296&gt;BQ296,BN296,BQ296)=0,IF(BM296&gt;BP296,BM296,BP296),IF(BN296&gt;BQ296,BN296,BQ296))</f>
        <v>3.5150299425030493E-2</v>
      </c>
      <c r="CI296" s="11">
        <f>IFERROR(L296,M296)</f>
        <v>0.34805985360521235</v>
      </c>
      <c r="CJ296" s="17">
        <f>IF(AND(M296&lt;0,AA296&gt;0),1,0)</f>
        <v>0</v>
      </c>
      <c r="CK296" s="17">
        <f>IF(AND(CJ296=0,CI296&lt;0.1,CI296&gt;0),1,0)</f>
        <v>0</v>
      </c>
      <c r="CL296" s="17">
        <f>IF(AND(CK296=0,CI296&lt;0.2,CI296&gt;0.1),1,0)</f>
        <v>0</v>
      </c>
      <c r="CM296" s="17">
        <f>IF(AND(CL296=0,CI296&lt;0.3,CI296&gt;0.2),1,0)</f>
        <v>0</v>
      </c>
      <c r="CN296" s="17">
        <f>IF(AND(CM296=0,CI296&lt;0.4,CI296&gt;0.3),1,0)</f>
        <v>1</v>
      </c>
      <c r="CO296" s="17">
        <f>IF(AND(CN296=0,CI296&lt;0.5,CI296&gt;0.4),1,0)</f>
        <v>0</v>
      </c>
      <c r="CP296" s="17">
        <f>IF(AND(CJ296=0,CK296=0,CL296=0,CM296=0,CN296=0,CO296=0),1,0)</f>
        <v>0</v>
      </c>
      <c r="CR296" s="17" t="str">
        <f>_xll.BDP($H296,CR$1)</f>
        <v>Yu Nakata</v>
      </c>
      <c r="CS296" s="17" t="str">
        <f>_xll.BDP($H296,CS$1)</f>
        <v>No</v>
      </c>
      <c r="CT296" s="196">
        <f>_xll.BDP($H296,CT$1)</f>
        <v>2.05585005460307E-4</v>
      </c>
      <c r="CU296" s="13">
        <f>_xll.BDP($H296,CU$1)</f>
        <v>3.8333299160003662</v>
      </c>
      <c r="CV296" s="13">
        <f>_xll.BDP($H296,CV$1)</f>
        <v>3.1486355078395958</v>
      </c>
      <c r="CW296" s="13">
        <f>_xll.BDP($H296,CW$1)</f>
        <v>0</v>
      </c>
    </row>
    <row r="297" spans="1:134" s="17" customFormat="1" hidden="1" x14ac:dyDescent="0.3">
      <c r="A297" s="17" t="str">
        <f>B297&amp;C297</f>
        <v>8A</v>
      </c>
      <c r="B297" s="17">
        <v>8</v>
      </c>
      <c r="C297" s="17" t="s">
        <v>2999</v>
      </c>
      <c r="F297" s="19"/>
      <c r="H297" s="17" t="s">
        <v>4412</v>
      </c>
      <c r="K297" s="10" t="s">
        <v>4467</v>
      </c>
      <c r="L297" s="11">
        <v>1.0229426473636045</v>
      </c>
      <c r="M297" s="11">
        <v>0.58063801506424462</v>
      </c>
      <c r="N297" s="11">
        <v>0.9123723837848704</v>
      </c>
      <c r="O297" s="11">
        <v>0.44451982192071232</v>
      </c>
      <c r="P297" s="12">
        <v>29.648428985146204</v>
      </c>
      <c r="Q297" s="12">
        <v>20.037931144904285</v>
      </c>
      <c r="R297" s="12">
        <v>34.99095840867993</v>
      </c>
      <c r="S297" s="13">
        <v>28.411898247149775</v>
      </c>
      <c r="T297" s="13">
        <v>28.48074381725505</v>
      </c>
      <c r="U297" s="11">
        <v>3.4416959486189003E-2</v>
      </c>
      <c r="V297" s="14">
        <v>0.13314728123874686</v>
      </c>
      <c r="W297" s="11">
        <v>0.42210245927027196</v>
      </c>
      <c r="X297" s="15">
        <v>6.4095093811910031E-3</v>
      </c>
      <c r="Y297" s="14">
        <v>5.1671146086188129</v>
      </c>
      <c r="Z297" s="14">
        <v>9.2166760811561055</v>
      </c>
      <c r="AA297" s="14">
        <v>18056000000</v>
      </c>
      <c r="AB297" s="14">
        <v>23585000000</v>
      </c>
      <c r="AC297" s="14" t="e">
        <v>#N/A</v>
      </c>
      <c r="AD297" s="16" t="e">
        <v>#N/A</v>
      </c>
      <c r="AE297" s="11">
        <v>0</v>
      </c>
      <c r="AF297" s="16">
        <v>182671.55775000001</v>
      </c>
      <c r="AG297" s="16">
        <v>184151.55775000001</v>
      </c>
      <c r="AH297" s="195">
        <v>16.57828211649262</v>
      </c>
      <c r="AI297" s="195">
        <v>19.341619341455729</v>
      </c>
      <c r="AJ297" s="195" t="s">
        <v>3021</v>
      </c>
      <c r="AK297" s="195">
        <v>26.085473971357125</v>
      </c>
      <c r="AL297" s="195">
        <v>8.8917340330707884</v>
      </c>
      <c r="AM297" s="17" t="s">
        <v>493</v>
      </c>
      <c r="AN297" s="17" t="s">
        <v>524</v>
      </c>
      <c r="AO297" s="17" t="s">
        <v>524</v>
      </c>
      <c r="AP297" s="17" t="s">
        <v>4618</v>
      </c>
      <c r="AQ297" s="11" t="e">
        <f>_xll.BDP($H297,$AQ$1, "CUST_TRR_START_DT=20030101","CUST_TRR_END_DT=20230630")*0.01</f>
        <v>#VALUE!</v>
      </c>
      <c r="AR297" s="11">
        <f>_xll.BDP($H297,$AQ$1, "CUST_TRR_START_DT=20130101","CUST_TRR_END_DT=20230630")*0.01</f>
        <v>0.289161</v>
      </c>
      <c r="AS297" s="11">
        <f>_xll.BDP($H297,$AQ$1, "CUST_TRR_START_DT=20180101","CUST_TRR_END_DT=20230630")*0.01</f>
        <v>5.5845510000000001E-2</v>
      </c>
      <c r="AT297" s="17" t="s">
        <v>4519</v>
      </c>
      <c r="AU297" s="17" t="s">
        <v>4519</v>
      </c>
      <c r="AV297" s="17" t="s">
        <v>4519</v>
      </c>
      <c r="AW297" s="195">
        <v>3.1372549019607843</v>
      </c>
      <c r="AX297" s="195">
        <v>3.1372549019607843</v>
      </c>
      <c r="AY297" s="195">
        <v>0.82357059029422031</v>
      </c>
      <c r="AZ297" s="195">
        <v>3.9608254922550046</v>
      </c>
      <c r="BA297" s="195">
        <v>79.887659551622477</v>
      </c>
      <c r="BB297" s="195">
        <v>20.971559210261404</v>
      </c>
      <c r="BC297" s="195">
        <v>100.85921876188388</v>
      </c>
      <c r="BD297" s="195">
        <v>7214</v>
      </c>
      <c r="BE297" s="195">
        <v>182671.55775000001</v>
      </c>
      <c r="BF297" s="17">
        <v>7880.6670000000004</v>
      </c>
      <c r="BG297" s="17">
        <v>8811.3330000000005</v>
      </c>
      <c r="BH297" s="17">
        <v>10305.5</v>
      </c>
      <c r="BI297" s="17">
        <v>9414</v>
      </c>
      <c r="BJ297" s="17">
        <v>10446</v>
      </c>
      <c r="BK297" s="17">
        <v>11693</v>
      </c>
      <c r="BL297" s="15">
        <v>4.3141182442782339E-2</v>
      </c>
      <c r="BM297" s="15">
        <v>4.8235932887039722E-2</v>
      </c>
      <c r="BN297" s="15">
        <v>5.6415460222350895E-2</v>
      </c>
      <c r="BO297" s="15">
        <v>5.1535116445898921E-2</v>
      </c>
      <c r="BP297" s="15">
        <v>5.7184600211797339E-2</v>
      </c>
      <c r="BQ297" s="15">
        <v>6.4011059762257919E-2</v>
      </c>
      <c r="BR297" s="15">
        <f>IF(IF(BN297&gt;BQ297,BN297,BQ297)=0,IF(BM297&gt;BP297,BM297,BP297),IF(BN297&gt;BQ297,BN297,BQ297))</f>
        <v>6.4011059762257919E-2</v>
      </c>
      <c r="CI297" s="11">
        <f>IFERROR(L297,M297)</f>
        <v>1.0229426473636045</v>
      </c>
      <c r="CJ297" s="17">
        <f>IF(AND(M297&lt;0,AA297&gt;0),1,0)</f>
        <v>0</v>
      </c>
      <c r="CK297" s="17">
        <f>IF(AND(CJ297=0,CI297&lt;0.1,CI297&gt;0),1,0)</f>
        <v>0</v>
      </c>
      <c r="CL297" s="17">
        <f>IF(AND(CK297=0,CI297&lt;0.2,CI297&gt;0.1),1,0)</f>
        <v>0</v>
      </c>
      <c r="CM297" s="17">
        <f>IF(AND(CL297=0,CI297&lt;0.3,CI297&gt;0.2),1,0)</f>
        <v>0</v>
      </c>
      <c r="CN297" s="17">
        <f>IF(AND(CM297=0,CI297&lt;0.4,CI297&gt;0.3),1,0)</f>
        <v>0</v>
      </c>
      <c r="CO297" s="17">
        <f>IF(AND(CN297=0,CI297&lt;0.5,CI297&gt;0.4),1,0)</f>
        <v>0</v>
      </c>
      <c r="CP297" s="17">
        <f>IF(AND(CJ297=0,CK297=0,CL297=0,CM297=0,CN297=0,CO297=0),1,0)</f>
        <v>1</v>
      </c>
      <c r="CR297" s="17" t="str">
        <f>_xll.BDP($H297,CR$1)</f>
        <v>Norio Shiraishi</v>
      </c>
      <c r="CS297" s="17" t="str">
        <f>_xll.BDP($H297,CS$1)</f>
        <v>No</v>
      </c>
      <c r="CT297" s="196">
        <f>_xll.BDP($H297,CT$1)</f>
        <v>0</v>
      </c>
      <c r="CU297" s="13">
        <f>_xll.BDP($H297,CU$1)</f>
        <v>23.33329963684082</v>
      </c>
      <c r="CV297" s="13">
        <f>_xll.BDP($H297,CV$1)</f>
        <v>1.1638856241154487</v>
      </c>
      <c r="CW297" s="13">
        <f>_xll.BDP($H297,CW$1)</f>
        <v>0</v>
      </c>
    </row>
    <row r="298" spans="1:134" s="17" customFormat="1" hidden="1" x14ac:dyDescent="0.3">
      <c r="A298" s="17" t="str">
        <f>B298&amp;C298</f>
        <v>8A</v>
      </c>
      <c r="B298" s="17">
        <v>8</v>
      </c>
      <c r="C298" s="17" t="s">
        <v>2999</v>
      </c>
      <c r="D298" s="17">
        <v>18</v>
      </c>
      <c r="E298" s="17">
        <v>3</v>
      </c>
      <c r="F298" s="19">
        <v>0.2</v>
      </c>
      <c r="G298" s="17" t="s">
        <v>2171</v>
      </c>
      <c r="H298" s="17" t="s">
        <v>1883</v>
      </c>
      <c r="I298" s="17">
        <v>1597</v>
      </c>
      <c r="J298" s="17" t="str">
        <f>I298&amp;H298</f>
        <v>1597PDD US Equity</v>
      </c>
      <c r="K298" s="10" t="s">
        <v>4826</v>
      </c>
      <c r="L298" s="11">
        <v>0.40848832200473784</v>
      </c>
      <c r="M298" s="11">
        <v>-2.0641799500472064</v>
      </c>
      <c r="N298" s="11">
        <v>0.40848832200473784</v>
      </c>
      <c r="O298" s="11">
        <v>-2.0641799500472064</v>
      </c>
      <c r="P298" s="12">
        <v>29.157511162906189</v>
      </c>
      <c r="Q298" s="12">
        <v>24.743427582496302</v>
      </c>
      <c r="R298" s="12">
        <v>34.921320544753648</v>
      </c>
      <c r="S298" s="13">
        <v>-16.805523627594891</v>
      </c>
      <c r="T298" s="13">
        <v>25.424997699674122</v>
      </c>
      <c r="U298" s="11">
        <v>-0.58785179698820011</v>
      </c>
      <c r="V298" s="14">
        <v>-4.6690600247488918</v>
      </c>
      <c r="W298" s="11">
        <v>0.52990097827205551</v>
      </c>
      <c r="X298" s="15">
        <v>2.7089491383592039E-3</v>
      </c>
      <c r="Y298" s="14">
        <v>111.15298087929928</v>
      </c>
      <c r="Z298" s="14" t="e">
        <v>#N/A</v>
      </c>
      <c r="AA298" s="14">
        <v>-14733511000.000015</v>
      </c>
      <c r="AB298" s="14">
        <v>-14733511000.000015</v>
      </c>
      <c r="AC298" s="14">
        <v>7775298000</v>
      </c>
      <c r="AD298" s="16">
        <v>62936088000</v>
      </c>
      <c r="AE298" s="11">
        <v>0.12354275975971052</v>
      </c>
      <c r="AF298" s="16">
        <v>125755.79863873999</v>
      </c>
      <c r="AG298" s="16">
        <v>756036.23085083335</v>
      </c>
      <c r="AH298" s="195" t="s">
        <v>3021</v>
      </c>
      <c r="AI298" s="195">
        <v>19.297353003544782</v>
      </c>
      <c r="AJ298" s="195">
        <v>5.2684760150780043</v>
      </c>
      <c r="AK298" s="195">
        <v>24.226053025207953</v>
      </c>
      <c r="AL298" s="195">
        <v>6.3110610952877675</v>
      </c>
      <c r="AM298" s="17" t="s">
        <v>543</v>
      </c>
      <c r="AN298" s="17" t="s">
        <v>570</v>
      </c>
      <c r="AO298" s="17" t="s">
        <v>641</v>
      </c>
      <c r="AP298" s="17" t="s">
        <v>2138</v>
      </c>
      <c r="AQ298" s="11" t="e">
        <f>_xll.BDP($H298,$AQ$1, "CUST_TRR_START_DT=20030101","CUST_TRR_END_DT=20230630")*0.01</f>
        <v>#VALUE!</v>
      </c>
      <c r="AR298" s="11" t="e">
        <f>_xll.BDP($H298,$AQ$1, "CUST_TRR_START_DT=20130101","CUST_TRR_END_DT=20230630")*0.01</f>
        <v>#VALUE!</v>
      </c>
      <c r="AS298" s="11" t="e">
        <f>_xll.BDP($H298,$AQ$1, "CUST_TRR_START_DT=20180101","CUST_TRR_END_DT=20230630")*0.01</f>
        <v>#VALUE!</v>
      </c>
      <c r="AT298" s="17" t="s">
        <v>3404</v>
      </c>
      <c r="AU298" s="17" t="s">
        <v>3404</v>
      </c>
      <c r="AV298" s="17" t="s">
        <v>3404</v>
      </c>
      <c r="AW298" s="195" t="s">
        <v>3021</v>
      </c>
      <c r="AX298" s="195">
        <v>0</v>
      </c>
      <c r="AY298" s="195">
        <v>0</v>
      </c>
      <c r="AZ298" s="195">
        <v>0</v>
      </c>
      <c r="BA298" s="195">
        <v>0</v>
      </c>
      <c r="BB298" s="195">
        <v>0</v>
      </c>
      <c r="BC298" s="195">
        <v>0</v>
      </c>
      <c r="BD298" s="195">
        <v>0</v>
      </c>
      <c r="BE298" s="195">
        <v>125755.79863873999</v>
      </c>
      <c r="BF298" s="17">
        <v>51971.205000000002</v>
      </c>
      <c r="BG298" s="17">
        <v>66451.021999999997</v>
      </c>
      <c r="BH298" s="17">
        <v>84571.657999999996</v>
      </c>
      <c r="BI298" s="17">
        <v>69109.142000000007</v>
      </c>
      <c r="BJ298" s="17">
        <v>86590.618000000002</v>
      </c>
      <c r="BK298" s="17">
        <v>92026.593000000008</v>
      </c>
      <c r="BL298" s="15">
        <v>0.41327084367137801</v>
      </c>
      <c r="BM298" s="15">
        <v>0.52841318427704909</v>
      </c>
      <c r="BN298" s="15">
        <v>0.67250702484861069</v>
      </c>
      <c r="BO298" s="15">
        <v>0.54955034080400988</v>
      </c>
      <c r="BP298" s="15">
        <v>0.68856163244408142</v>
      </c>
      <c r="BQ298" s="15">
        <v>0.7317880685913003</v>
      </c>
      <c r="BR298" s="15">
        <f>IF(IF(BN298&gt;BQ298,BN298,BQ298)=0,IF(BM298&gt;BP298,BM298,BP298),IF(BN298&gt;BQ298,BN298,BQ298))</f>
        <v>0.7317880685913003</v>
      </c>
      <c r="CI298" s="11">
        <f>IFERROR(L298,M298)</f>
        <v>0.40848832200473784</v>
      </c>
      <c r="CJ298" s="17">
        <f>IF(AND(M298&lt;0,AA298&gt;0),1,0)</f>
        <v>0</v>
      </c>
      <c r="CK298" s="17">
        <f>IF(AND(CJ298=0,CI298&lt;0.1,CI298&gt;0),1,0)</f>
        <v>0</v>
      </c>
      <c r="CL298" s="17">
        <f>IF(AND(CK298=0,CI298&lt;0.2,CI298&gt;0.1),1,0)</f>
        <v>0</v>
      </c>
      <c r="CM298" s="17">
        <f>IF(AND(CL298=0,CI298&lt;0.3,CI298&gt;0.2),1,0)</f>
        <v>0</v>
      </c>
      <c r="CN298" s="17">
        <f>IF(AND(CM298=0,CI298&lt;0.4,CI298&gt;0.3),1,0)</f>
        <v>0</v>
      </c>
      <c r="CO298" s="17">
        <f>IF(AND(CN298=0,CI298&lt;0.5,CI298&gt;0.4),1,0)</f>
        <v>1</v>
      </c>
      <c r="CP298" s="17">
        <f>IF(AND(CJ298=0,CK298=0,CL298=0,CM298=0,CN298=0,CO298=0),1,0)</f>
        <v>0</v>
      </c>
      <c r="CR298" s="17" t="str">
        <f>_xll.BDP($H298,CR$1)</f>
        <v>#N/A Field Not Applicable</v>
      </c>
      <c r="CS298" s="17" t="str">
        <f>_xll.BDP($H298,CS$1)</f>
        <v>Yes</v>
      </c>
      <c r="CT298" s="196">
        <f>_xll.BDP($H298,CT$1)</f>
        <v>0</v>
      </c>
      <c r="CU298" s="13">
        <f>_xll.BDP($H298,CU$1)</f>
        <v>3.25</v>
      </c>
      <c r="CV298" s="13">
        <f>_xll.BDP($H298,CV$1)</f>
        <v>0</v>
      </c>
      <c r="CW298" s="13">
        <f>_xll.BDP($H298,CW$1)</f>
        <v>0</v>
      </c>
    </row>
    <row r="299" spans="1:134" s="17" customFormat="1" hidden="1" x14ac:dyDescent="0.3">
      <c r="A299" s="17" t="str">
        <f>B299&amp;C299</f>
        <v>8A</v>
      </c>
      <c r="B299" s="17">
        <v>8</v>
      </c>
      <c r="C299" s="17" t="s">
        <v>2999</v>
      </c>
      <c r="D299" s="17">
        <v>9</v>
      </c>
      <c r="E299" s="17">
        <v>8</v>
      </c>
      <c r="F299" s="19">
        <v>0.1</v>
      </c>
      <c r="H299" s="17" t="s">
        <v>1705</v>
      </c>
      <c r="I299" s="17">
        <v>1381</v>
      </c>
      <c r="J299" s="17" t="str">
        <f>I299&amp;H299</f>
        <v>1381WTW US Equity</v>
      </c>
      <c r="K299" s="10" t="s">
        <v>1706</v>
      </c>
      <c r="L299" s="11">
        <v>0.30299861870142147</v>
      </c>
      <c r="M299" s="11">
        <v>0.37164936005795701</v>
      </c>
      <c r="N299" s="11">
        <v>8.6295052595594099E-2</v>
      </c>
      <c r="O299" s="11">
        <v>0.10751711611010199</v>
      </c>
      <c r="P299" s="12">
        <v>7.8492266471806111</v>
      </c>
      <c r="Q299" s="12">
        <v>4.8215413987662465</v>
      </c>
      <c r="R299" s="12">
        <v>10.677393722685737</v>
      </c>
      <c r="S299" s="13">
        <v>23.789537063394619</v>
      </c>
      <c r="T299" s="13">
        <v>25.558312655086848</v>
      </c>
      <c r="U299" s="11">
        <v>0.24710570243928706</v>
      </c>
      <c r="V299" s="14">
        <v>2.3789528252980818</v>
      </c>
      <c r="W299" s="11">
        <v>0.34327320752093976</v>
      </c>
      <c r="X299" s="15">
        <v>3.5373929898239377E-2</v>
      </c>
      <c r="Y299" s="14">
        <v>2.0992733329265056</v>
      </c>
      <c r="Z299" s="14">
        <v>23.136357771428063</v>
      </c>
      <c r="AA299" s="14">
        <v>4141000000</v>
      </c>
      <c r="AB299" s="14">
        <v>14314000000</v>
      </c>
      <c r="AC299" s="14">
        <v>110000000</v>
      </c>
      <c r="AD299" s="16">
        <v>984000000</v>
      </c>
      <c r="AE299" s="11">
        <v>0.11178861788617886</v>
      </c>
      <c r="AF299" s="16">
        <v>21496.031692859997</v>
      </c>
      <c r="AG299" s="16">
        <v>26163.031692859997</v>
      </c>
      <c r="AH299" s="195">
        <v>11.532338389447546</v>
      </c>
      <c r="AI299" s="195">
        <v>16.423748708637788</v>
      </c>
      <c r="AJ299" s="195">
        <v>3.732888524886619</v>
      </c>
      <c r="AK299" s="195">
        <v>16.998938328946377</v>
      </c>
      <c r="AL299" s="195">
        <v>2.1962167793966589</v>
      </c>
      <c r="AM299" s="17" t="s">
        <v>502</v>
      </c>
      <c r="AN299" s="17" t="s">
        <v>503</v>
      </c>
      <c r="AO299" s="17" t="s">
        <v>657</v>
      </c>
      <c r="AP299" s="17" t="s">
        <v>1552</v>
      </c>
      <c r="AQ299" s="11">
        <f>_xll.BDP($H299,$AQ$1, "CUST_TRR_START_DT=20030101","CUST_TRR_END_DT=20230630")*0.01</f>
        <v>8.1249680000000005E-2</v>
      </c>
      <c r="AR299" s="11">
        <f>_xll.BDP($H299,$AQ$1, "CUST_TRR_START_DT=20130101","CUST_TRR_END_DT=20230630")*0.01</f>
        <v>0.11749810000000001</v>
      </c>
      <c r="AS299" s="11">
        <f>_xll.BDP($H299,$AQ$1, "CUST_TRR_START_DT=20180101","CUST_TRR_END_DT=20230630")*0.01</f>
        <v>0.1002918</v>
      </c>
      <c r="AT299" s="17" t="s">
        <v>3271</v>
      </c>
      <c r="AU299" s="17" t="s">
        <v>3271</v>
      </c>
      <c r="AV299" s="17" t="s">
        <v>3271</v>
      </c>
      <c r="AW299" s="195">
        <v>1.6384648632641658</v>
      </c>
      <c r="AX299" s="195">
        <v>1.6384648632641658</v>
      </c>
      <c r="AY299" s="195">
        <v>15.643469943203153</v>
      </c>
      <c r="AZ299" s="195">
        <v>17.281934806467319</v>
      </c>
      <c r="BA299" s="195">
        <v>28.666442306498823</v>
      </c>
      <c r="BB299" s="195">
        <v>273.69682356623122</v>
      </c>
      <c r="BC299" s="195">
        <v>302.36326587273004</v>
      </c>
      <c r="BD299" s="195">
        <v>3892.0785465500003</v>
      </c>
      <c r="BE299" s="195">
        <v>21496.031692859997</v>
      </c>
      <c r="BF299" s="17">
        <v>1457.15</v>
      </c>
      <c r="BG299" s="17">
        <v>1616.9</v>
      </c>
      <c r="BH299" s="17">
        <v>1781.5710000000001</v>
      </c>
      <c r="BI299" s="17">
        <v>1175.318</v>
      </c>
      <c r="BJ299" s="17">
        <v>1345.326</v>
      </c>
      <c r="BK299" s="17">
        <v>1480.239</v>
      </c>
      <c r="BL299" s="15">
        <v>6.7786930202749882E-2</v>
      </c>
      <c r="BM299" s="15">
        <v>7.5218534430104164E-2</v>
      </c>
      <c r="BN299" s="15">
        <v>8.2879064631810939E-2</v>
      </c>
      <c r="BO299" s="15">
        <v>5.4676045178626488E-2</v>
      </c>
      <c r="BP299" s="15">
        <v>6.2584853763816145E-2</v>
      </c>
      <c r="BQ299" s="15">
        <v>6.8861035429700637E-2</v>
      </c>
      <c r="BR299" s="15">
        <f>IF(IF(BN299&gt;BQ299,BN299,BQ299)=0,IF(BM299&gt;BP299,BM299,BP299),IF(BN299&gt;BQ299,BN299,BQ299))</f>
        <v>8.2879064631810939E-2</v>
      </c>
      <c r="CI299" s="11">
        <f>IFERROR(L299,M299)</f>
        <v>0.30299861870142147</v>
      </c>
      <c r="CJ299" s="17">
        <f>IF(AND(M299&lt;0,AA299&gt;0),1,0)</f>
        <v>0</v>
      </c>
      <c r="CK299" s="17">
        <f>IF(AND(CJ299=0,CI299&lt;0.1,CI299&gt;0),1,0)</f>
        <v>0</v>
      </c>
      <c r="CL299" s="17">
        <f>IF(AND(CK299=0,CI299&lt;0.2,CI299&gt;0.1),1,0)</f>
        <v>0</v>
      </c>
      <c r="CM299" s="17">
        <f>IF(AND(CL299=0,CI299&lt;0.3,CI299&gt;0.2),1,0)</f>
        <v>0</v>
      </c>
      <c r="CN299" s="17">
        <f>IF(AND(CM299=0,CI299&lt;0.4,CI299&gt;0.3),1,0)</f>
        <v>1</v>
      </c>
      <c r="CO299" s="17">
        <f>IF(AND(CN299=0,CI299&lt;0.5,CI299&gt;0.4),1,0)</f>
        <v>0</v>
      </c>
      <c r="CP299" s="17">
        <f>IF(AND(CJ299=0,CK299=0,CL299=0,CM299=0,CN299=0,CO299=0),1,0)</f>
        <v>0</v>
      </c>
      <c r="CR299" s="17" t="str">
        <f>_xll.BDP($H299,CR$1)</f>
        <v>Carl Aaron Hess</v>
      </c>
      <c r="CS299" s="17" t="str">
        <f>_xll.BDP($H299,CS$1)</f>
        <v>No</v>
      </c>
      <c r="CT299" s="196">
        <f>_xll.BDP($H299,CT$1)</f>
        <v>0</v>
      </c>
      <c r="CU299" s="13">
        <f>_xll.BDP($H299,CU$1)</f>
        <v>1.75</v>
      </c>
      <c r="CV299" s="13">
        <f>_xll.BDP($H299,CV$1)</f>
        <v>0.452082385051358</v>
      </c>
      <c r="CW299" s="13">
        <f>_xll.BDP($H299,CW$1)</f>
        <v>-0.76701075182705547</v>
      </c>
    </row>
    <row r="300" spans="1:134" s="17" customFormat="1" hidden="1" x14ac:dyDescent="0.3">
      <c r="A300" s="17" t="str">
        <f>B300&amp;C300</f>
        <v>8B</v>
      </c>
      <c r="B300" s="17">
        <v>8</v>
      </c>
      <c r="C300" s="17" t="s">
        <v>3000</v>
      </c>
      <c r="D300" s="17">
        <v>19</v>
      </c>
      <c r="E300" s="197">
        <v>4</v>
      </c>
      <c r="F300" s="19"/>
      <c r="H300" s="17" t="s">
        <v>4401</v>
      </c>
      <c r="K300" s="10" t="s">
        <v>4496</v>
      </c>
      <c r="L300" s="11">
        <v>0.12252643429775383</v>
      </c>
      <c r="M300" s="11">
        <v>0.30401582025898527</v>
      </c>
      <c r="N300" s="11">
        <v>0.1021613625353331</v>
      </c>
      <c r="O300" s="11">
        <v>0.23835764855322886</v>
      </c>
      <c r="P300" s="12">
        <v>5.0542129771251822</v>
      </c>
      <c r="Q300" s="12">
        <v>3.8777713573636241</v>
      </c>
      <c r="R300" s="12">
        <v>5.1540710127465132</v>
      </c>
      <c r="S300" s="13">
        <v>2.5109502636474486</v>
      </c>
      <c r="T300" s="13">
        <v>3.8908047515092199</v>
      </c>
      <c r="U300" s="11">
        <v>-0.27923505641347035</v>
      </c>
      <c r="V300" s="14">
        <v>-4.4902818539232516</v>
      </c>
      <c r="W300" s="11">
        <v>0.82484219868725206</v>
      </c>
      <c r="X300" s="15">
        <v>3.4562180392371918E-2</v>
      </c>
      <c r="Y300" s="14">
        <v>21.087309310585209</v>
      </c>
      <c r="Z300" s="14" t="e">
        <v>#N/A</v>
      </c>
      <c r="AA300" s="14">
        <v>83943000000</v>
      </c>
      <c r="AB300" s="14">
        <v>107066000000</v>
      </c>
      <c r="AC300" s="14">
        <v>8620000000</v>
      </c>
      <c r="AD300" s="16">
        <v>52541000000</v>
      </c>
      <c r="AE300" s="11">
        <v>0.16406235130659866</v>
      </c>
      <c r="AF300" s="16">
        <v>55758.535002555</v>
      </c>
      <c r="AG300" s="16">
        <v>310032.33016213641</v>
      </c>
      <c r="AH300" s="195">
        <v>8.2942917189367407</v>
      </c>
      <c r="AI300" s="195">
        <v>10.504585287054836</v>
      </c>
      <c r="AJ300" s="195">
        <v>9.060763039430654</v>
      </c>
      <c r="AK300" s="195">
        <v>14.144975975412764</v>
      </c>
      <c r="AL300" s="195">
        <v>1.6332056928729912</v>
      </c>
      <c r="AM300" s="17" t="s">
        <v>543</v>
      </c>
      <c r="AN300" s="17" t="s">
        <v>570</v>
      </c>
      <c r="AO300" s="17" t="s">
        <v>641</v>
      </c>
      <c r="AP300" s="17" t="s">
        <v>4622</v>
      </c>
      <c r="AQ300" s="11" t="e">
        <f>_xll.BDP($H300,$AQ$1, "CUST_TRR_START_DT=20030101","CUST_TRR_END_DT=20230630")*0.01</f>
        <v>#VALUE!</v>
      </c>
      <c r="AR300" s="11" t="e">
        <f>_xll.BDP($H300,$AQ$1, "CUST_TRR_START_DT=20130101","CUST_TRR_END_DT=20230630")*0.01</f>
        <v>#VALUE!</v>
      </c>
      <c r="AS300" s="11">
        <f>_xll.BDP($H300,$AQ$1, "CUST_TRR_START_DT=20180101","CUST_TRR_END_DT=20230630")*0.01</f>
        <v>-2.7773920000000001E-2</v>
      </c>
      <c r="AT300" s="17" t="s">
        <v>4549</v>
      </c>
      <c r="AU300" s="17" t="s">
        <v>4549</v>
      </c>
      <c r="AV300" s="17" t="s">
        <v>4549</v>
      </c>
      <c r="AW300" s="195">
        <v>1.9645120556665767</v>
      </c>
      <c r="AX300" s="195">
        <v>1.9645120556665767</v>
      </c>
      <c r="AY300" s="195">
        <v>-0.30705186767183262</v>
      </c>
      <c r="AZ300" s="195">
        <v>1.6574601879947441</v>
      </c>
      <c r="BA300" s="195">
        <v>33.576033342165942</v>
      </c>
      <c r="BB300" s="195">
        <v>-5.2479106539387672</v>
      </c>
      <c r="BC300" s="195">
        <v>28.328122688227175</v>
      </c>
      <c r="BD300" s="195">
        <v>5630.0943198500008</v>
      </c>
      <c r="BE300" s="195">
        <v>55758.535002555</v>
      </c>
      <c r="BF300" s="17">
        <v>32858.9</v>
      </c>
      <c r="BG300" s="17">
        <v>38634</v>
      </c>
      <c r="BH300" s="17">
        <v>45480</v>
      </c>
      <c r="BI300" s="17">
        <v>25371.075000000001</v>
      </c>
      <c r="BJ300" s="17">
        <v>31749.634000000002</v>
      </c>
      <c r="BK300" s="17">
        <v>40560.046999999999</v>
      </c>
      <c r="BL300" s="15">
        <v>0.58930708990998992</v>
      </c>
      <c r="BM300" s="15">
        <v>0.69288047109253659</v>
      </c>
      <c r="BN300" s="15">
        <v>0.81565988055310257</v>
      </c>
      <c r="BO300" s="15">
        <v>0.45501688663157008</v>
      </c>
      <c r="BP300" s="15">
        <v>0.56941298759992798</v>
      </c>
      <c r="BQ300" s="15">
        <v>0.72742311106526436</v>
      </c>
      <c r="BR300" s="15">
        <f>IF(IF(BN300&gt;BQ300,BN300,BQ300)=0,IF(BM300&gt;BP300,BM300,BP300),IF(BN300&gt;BQ300,BN300,BQ300))</f>
        <v>0.81565988055310257</v>
      </c>
      <c r="BS300" s="17">
        <f>BR300/7.144</f>
        <v>0.11417411541896733</v>
      </c>
      <c r="CI300" s="11">
        <f>IFERROR(L300,M300)</f>
        <v>0.12252643429775383</v>
      </c>
      <c r="CJ300" s="17">
        <f>IF(AND(M300&lt;0,AA300&gt;0),1,0)</f>
        <v>0</v>
      </c>
      <c r="CK300" s="17">
        <f>IF(AND(CJ300=0,CI300&lt;0.1,CI300&gt;0),1,0)</f>
        <v>0</v>
      </c>
      <c r="CL300" s="17">
        <f>IF(AND(CK300=0,CI300&lt;0.2,CI300&gt;0.1),1,0)</f>
        <v>1</v>
      </c>
      <c r="CM300" s="17">
        <f>IF(AND(CL300=0,CI300&lt;0.3,CI300&gt;0.2),1,0)</f>
        <v>0</v>
      </c>
      <c r="CN300" s="17">
        <f>IF(AND(CM300=0,CI300&lt;0.4,CI300&gt;0.3),1,0)</f>
        <v>0</v>
      </c>
      <c r="CO300" s="17">
        <f>IF(AND(CN300=0,CI300&lt;0.5,CI300&gt;0.4),1,0)</f>
        <v>0</v>
      </c>
      <c r="CP300" s="17">
        <f>IF(AND(CJ300=0,CK300=0,CL300=0,CM300=0,CN300=0,CO300=0),1,0)</f>
        <v>0</v>
      </c>
      <c r="CR300" s="17" t="str">
        <f>_xll.BDP($H300,CR$1)</f>
        <v>Xu Ran "Sandy"</v>
      </c>
      <c r="CS300" s="17" t="str">
        <f>_xll.BDP($H300,CS$1)</f>
        <v>No</v>
      </c>
      <c r="CT300" s="196">
        <f>_xll.BDP($H300,CT$1)</f>
        <v>0</v>
      </c>
      <c r="CU300" s="13">
        <f>_xll.BDP($H300,CU$1)</f>
        <v>0.41666701436042786</v>
      </c>
      <c r="CV300" s="13">
        <f>_xll.BDP($H300,CV$1)</f>
        <v>0.73027813095994909</v>
      </c>
      <c r="CW300" s="13">
        <f>_xll.BDP($H300,CW$1)</f>
        <v>0</v>
      </c>
      <c r="DD300" s="11"/>
      <c r="DH300" s="195"/>
      <c r="DI300" s="195"/>
      <c r="DJ300" s="195"/>
      <c r="DK300" s="195"/>
      <c r="DL300" s="195"/>
      <c r="DM300" s="195"/>
      <c r="DN300" s="195"/>
      <c r="DO300" s="195"/>
      <c r="DV300" s="15"/>
      <c r="DW300" s="15"/>
      <c r="DX300" s="15"/>
      <c r="DY300" s="15"/>
      <c r="DZ300" s="15"/>
      <c r="EA300" s="15"/>
      <c r="EB300" s="15"/>
      <c r="EC300" s="15"/>
      <c r="ED300" s="15"/>
    </row>
    <row r="301" spans="1:134" s="17" customFormat="1" hidden="1" x14ac:dyDescent="0.3">
      <c r="A301" s="17" t="str">
        <f>B301&amp;C301</f>
        <v>8A</v>
      </c>
      <c r="B301" s="17">
        <v>8</v>
      </c>
      <c r="C301" s="17" t="s">
        <v>2999</v>
      </c>
      <c r="D301" s="17">
        <v>20</v>
      </c>
      <c r="E301" s="17">
        <v>5</v>
      </c>
      <c r="F301" s="19">
        <v>0.12</v>
      </c>
      <c r="H301" s="17" t="s">
        <v>1561</v>
      </c>
      <c r="I301" s="17">
        <v>1387</v>
      </c>
      <c r="J301" s="17" t="str">
        <f>I301&amp;H301</f>
        <v>1387AUTO LN Equity</v>
      </c>
      <c r="K301" s="10" t="s">
        <v>1562</v>
      </c>
      <c r="L301" s="11">
        <v>2.5736477601429462</v>
      </c>
      <c r="M301" s="11">
        <v>1.8440860215053778</v>
      </c>
      <c r="N301" s="11">
        <v>0.54971673214565997</v>
      </c>
      <c r="O301" s="11">
        <v>0.47605829285218609</v>
      </c>
      <c r="P301" s="12">
        <v>49.230493915533287</v>
      </c>
      <c r="Q301" s="12">
        <v>39.846412076091426</v>
      </c>
      <c r="R301" s="12">
        <v>46.789357871574317</v>
      </c>
      <c r="S301" s="13">
        <v>66.226486985641088</v>
      </c>
      <c r="T301" s="13">
        <v>57.67692922830868</v>
      </c>
      <c r="U301" s="11">
        <v>0.20884729902169288</v>
      </c>
      <c r="V301" s="14">
        <v>0.16977869986168737</v>
      </c>
      <c r="W301" s="11">
        <v>0.79568432171419934</v>
      </c>
      <c r="X301" s="15">
        <v>4.7184170471841702E-2</v>
      </c>
      <c r="Y301" s="14">
        <v>12.589631298856364</v>
      </c>
      <c r="Z301" s="14">
        <v>6.9765897612505068</v>
      </c>
      <c r="AA301" s="14">
        <v>148799999.99999988</v>
      </c>
      <c r="AB301" s="14">
        <v>576399999.99999988</v>
      </c>
      <c r="AC301" s="14">
        <v>6600000</v>
      </c>
      <c r="AD301" s="16">
        <v>266800000</v>
      </c>
      <c r="AE301" s="11">
        <v>2.4737631184407798E-2</v>
      </c>
      <c r="AF301" s="16">
        <v>5574.3663687240005</v>
      </c>
      <c r="AG301" s="16">
        <v>5623.4663687240009</v>
      </c>
      <c r="AH301" s="195">
        <v>19.492084466980938</v>
      </c>
      <c r="AI301" s="195">
        <v>20.493682101763852</v>
      </c>
      <c r="AJ301" s="195">
        <v>4.6494772860331279</v>
      </c>
      <c r="AK301" s="195">
        <v>24.310594102903575</v>
      </c>
      <c r="AL301" s="195">
        <v>10.646960482988918</v>
      </c>
      <c r="AM301" s="17" t="s">
        <v>543</v>
      </c>
      <c r="AN301" s="17" t="s">
        <v>570</v>
      </c>
      <c r="AO301" s="17" t="s">
        <v>582</v>
      </c>
      <c r="AP301" s="17" t="s">
        <v>1552</v>
      </c>
      <c r="AQ301" s="11" t="e">
        <f>_xll.BDP($H301,$AQ$1, "CUST_TRR_START_DT=20030101","CUST_TRR_END_DT=20230630")*0.01</f>
        <v>#VALUE!</v>
      </c>
      <c r="AR301" s="11" t="e">
        <f>_xll.BDP($H301,$AQ$1, "CUST_TRR_START_DT=20130101","CUST_TRR_END_DT=20230630")*0.01</f>
        <v>#VALUE!</v>
      </c>
      <c r="AS301" s="11">
        <f>_xll.BDP($H301,$AQ$1, "CUST_TRR_START_DT=20180101","CUST_TRR_END_DT=20230630")*0.01</f>
        <v>0.11634470000000001</v>
      </c>
      <c r="AT301" s="17" t="s">
        <v>3274</v>
      </c>
      <c r="AU301" s="17" t="s">
        <v>3274</v>
      </c>
      <c r="AV301" s="17" t="s">
        <v>3274</v>
      </c>
      <c r="AW301" s="195">
        <v>1.3824884164796369</v>
      </c>
      <c r="AX301" s="195">
        <v>1.3824884164796369</v>
      </c>
      <c r="AY301" s="195">
        <v>0</v>
      </c>
      <c r="AZ301" s="195">
        <v>1.3824884164796369</v>
      </c>
      <c r="BA301" s="195">
        <v>35.527076773370297</v>
      </c>
      <c r="BB301" s="195">
        <v>0</v>
      </c>
      <c r="BC301" s="195" t="s">
        <v>3021</v>
      </c>
      <c r="BD301" s="195" t="s">
        <v>3021</v>
      </c>
      <c r="BE301" s="195">
        <v>5574.3663687240005</v>
      </c>
      <c r="BF301" s="17">
        <v>255.15</v>
      </c>
      <c r="BG301" s="17">
        <v>285.40000000000003</v>
      </c>
      <c r="BH301" s="17">
        <v>309.43799999999999</v>
      </c>
      <c r="BI301" s="17">
        <v>269.09300000000002</v>
      </c>
      <c r="BJ301" s="17">
        <v>297.49799999999999</v>
      </c>
      <c r="BK301" s="17">
        <v>312.90199999999999</v>
      </c>
      <c r="BL301" s="15">
        <v>4.5772018400434822E-2</v>
      </c>
      <c r="BM301" s="15">
        <v>5.119864413671997E-2</v>
      </c>
      <c r="BN301" s="15">
        <v>5.5510883126763673E-2</v>
      </c>
      <c r="BO301" s="15">
        <v>4.8273289231543046E-2</v>
      </c>
      <c r="BP301" s="15">
        <v>5.336893564606137E-2</v>
      </c>
      <c r="BQ301" s="15">
        <v>5.6132299045788189E-2</v>
      </c>
      <c r="BR301" s="15">
        <f>IF(IF(BN301&gt;BQ301,BN301,BQ301)=0,IF(BM301&gt;BP301,BM301,BP301),IF(BN301&gt;BQ301,BN301,BQ301))</f>
        <v>5.6132299045788189E-2</v>
      </c>
      <c r="CI301" s="11">
        <f>IFERROR(L301,M301)</f>
        <v>2.5736477601429462</v>
      </c>
      <c r="CJ301" s="17">
        <f>IF(AND(M301&lt;0,AA301&gt;0),1,0)</f>
        <v>0</v>
      </c>
      <c r="CK301" s="17">
        <f>IF(AND(CJ301=0,CI301&lt;0.1,CI301&gt;0),1,0)</f>
        <v>0</v>
      </c>
      <c r="CL301" s="17">
        <f>IF(AND(CK301=0,CI301&lt;0.2,CI301&gt;0.1),1,0)</f>
        <v>0</v>
      </c>
      <c r="CM301" s="17">
        <f>IF(AND(CL301=0,CI301&lt;0.3,CI301&gt;0.2),1,0)</f>
        <v>0</v>
      </c>
      <c r="CN301" s="17">
        <f>IF(AND(CM301=0,CI301&lt;0.4,CI301&gt;0.3),1,0)</f>
        <v>0</v>
      </c>
      <c r="CO301" s="17">
        <f>IF(AND(CN301=0,CI301&lt;0.5,CI301&gt;0.4),1,0)</f>
        <v>0</v>
      </c>
      <c r="CP301" s="17">
        <f>IF(AND(CJ301=0,CK301=0,CL301=0,CM301=0,CN301=0,CO301=0),1,0)</f>
        <v>1</v>
      </c>
      <c r="CR301" s="17" t="str">
        <f>_xll.BDP($H301,CR$1)</f>
        <v>Nathan Coe</v>
      </c>
      <c r="CS301" s="17" t="str">
        <f>_xll.BDP($H301,CS$1)</f>
        <v>No</v>
      </c>
      <c r="CT301" s="196">
        <f>_xll.BDP($H301,CT$1)</f>
        <v>0</v>
      </c>
      <c r="CU301" s="13">
        <f>_xll.BDP($H301,CU$1)</f>
        <v>3.5833299160003662</v>
      </c>
      <c r="CV301" s="13">
        <f>_xll.BDP($H301,CV$1)</f>
        <v>0.95225714759860258</v>
      </c>
      <c r="CW301" s="13">
        <f>_xll.BDP($H301,CW$1)</f>
        <v>0</v>
      </c>
    </row>
    <row r="302" spans="1:134" s="17" customFormat="1" hidden="1" x14ac:dyDescent="0.3">
      <c r="A302" s="17" t="str">
        <f>B302&amp;C302</f>
        <v>8A</v>
      </c>
      <c r="B302" s="17">
        <v>8</v>
      </c>
      <c r="C302" s="17" t="s">
        <v>2999</v>
      </c>
      <c r="D302" s="17">
        <v>38</v>
      </c>
      <c r="E302" s="17">
        <v>17</v>
      </c>
      <c r="F302" s="19">
        <v>0.13</v>
      </c>
      <c r="G302" s="17" t="s">
        <v>4572</v>
      </c>
      <c r="H302" s="17" t="s">
        <v>1864</v>
      </c>
      <c r="I302" s="17">
        <v>1599</v>
      </c>
      <c r="J302" s="17" t="str">
        <f>I302&amp;H302</f>
        <v>1599EXPN LN Equity</v>
      </c>
      <c r="K302" s="10" t="s">
        <v>4827</v>
      </c>
      <c r="L302" s="11">
        <v>0.68687252302545265</v>
      </c>
      <c r="M302" s="11">
        <v>0.71083808688021066</v>
      </c>
      <c r="N302" s="11">
        <v>0.18659606314507909</v>
      </c>
      <c r="O302" s="11">
        <v>0.20626432391138275</v>
      </c>
      <c r="P302" s="12">
        <v>14.61076461076461</v>
      </c>
      <c r="Q302" s="12">
        <v>9.2044049028716817</v>
      </c>
      <c r="R302" s="12">
        <v>19.498607242339833</v>
      </c>
      <c r="S302" s="13">
        <v>33.202057385866453</v>
      </c>
      <c r="T302" s="13">
        <v>34.657803293548874</v>
      </c>
      <c r="U302" s="11">
        <v>0.73548875023633953</v>
      </c>
      <c r="V302" s="14">
        <v>2.0061887570912842</v>
      </c>
      <c r="W302" s="11">
        <v>0.36487481590574372</v>
      </c>
      <c r="X302" s="15">
        <v>3.342278604537692E-2</v>
      </c>
      <c r="Y302" s="14">
        <v>7.7253163599068868</v>
      </c>
      <c r="Z302" s="14">
        <v>-0.2274351402716368</v>
      </c>
      <c r="AA302" s="14">
        <v>2279000000</v>
      </c>
      <c r="AB302" s="14">
        <v>7854000000</v>
      </c>
      <c r="AC302" s="14">
        <v>142000000</v>
      </c>
      <c r="AD302" s="16">
        <v>1717000000</v>
      </c>
      <c r="AE302" s="11">
        <v>8.2702387885847412E-2</v>
      </c>
      <c r="AF302" s="16">
        <v>25703.760643259997</v>
      </c>
      <c r="AG302" s="16">
        <v>35770.67424896697</v>
      </c>
      <c r="AH302" s="195">
        <v>15.593144833900162</v>
      </c>
      <c r="AI302" s="195">
        <v>22.080663116646278</v>
      </c>
      <c r="AJ302" s="195">
        <v>5.2232297778608388</v>
      </c>
      <c r="AK302" s="195">
        <v>41.065096913460842</v>
      </c>
      <c r="AL302" s="195">
        <v>8.0357786157800977</v>
      </c>
      <c r="AM302" s="17" t="s">
        <v>493</v>
      </c>
      <c r="AN302" s="17" t="s">
        <v>524</v>
      </c>
      <c r="AO302" s="17" t="s">
        <v>525</v>
      </c>
      <c r="AP302" s="17" t="s">
        <v>2138</v>
      </c>
      <c r="AQ302" s="11" t="e">
        <f>_xll.BDP($H302,$AQ$1, "CUST_TRR_START_DT=20030101","CUST_TRR_END_DT=20230630")*0.01</f>
        <v>#VALUE!</v>
      </c>
      <c r="AR302" s="11">
        <f>_xll.BDP($H302,$AQ$1, "CUST_TRR_START_DT=20130101","CUST_TRR_END_DT=20230630")*0.01</f>
        <v>0.1342045</v>
      </c>
      <c r="AS302" s="11">
        <f>_xll.BDP($H302,$AQ$1, "CUST_TRR_START_DT=20180101","CUST_TRR_END_DT=20230630")*0.01</f>
        <v>0.1368982</v>
      </c>
      <c r="AT302" s="17" t="s">
        <v>3405</v>
      </c>
      <c r="AU302" s="17" t="s">
        <v>3405</v>
      </c>
      <c r="AV302" s="17" t="s">
        <v>3405</v>
      </c>
      <c r="AW302" s="195">
        <v>1.5726706139127116</v>
      </c>
      <c r="AX302" s="195">
        <v>1.5726706139127116</v>
      </c>
      <c r="AY302" s="195">
        <v>-5.9816634265475649E-2</v>
      </c>
      <c r="AZ302" s="195">
        <v>1.512853979647236</v>
      </c>
      <c r="BA302" s="195">
        <v>47.082463808190099</v>
      </c>
      <c r="BB302" s="195">
        <v>-1.7907847282306477</v>
      </c>
      <c r="BC302" s="195">
        <v>45.291679079959451</v>
      </c>
      <c r="BD302" s="195">
        <v>480.53899999999999</v>
      </c>
      <c r="BE302" s="195">
        <v>25703.760643259997</v>
      </c>
      <c r="BF302" s="17">
        <v>1302.1179999999999</v>
      </c>
      <c r="BG302" s="17">
        <v>1437.2350000000001</v>
      </c>
      <c r="BH302" s="17">
        <v>1574.8</v>
      </c>
      <c r="BI302" s="17">
        <v>1345.7830000000001</v>
      </c>
      <c r="BJ302" s="17">
        <v>1481.3910000000001</v>
      </c>
      <c r="BK302" s="17">
        <v>1599.771</v>
      </c>
      <c r="BL302" s="15">
        <v>5.0658657231989104E-2</v>
      </c>
      <c r="BM302" s="15">
        <v>5.5915358843682268E-2</v>
      </c>
      <c r="BN302" s="15">
        <v>6.1267299437482964E-2</v>
      </c>
      <c r="BO302" s="15">
        <v>5.235743588955686E-2</v>
      </c>
      <c r="BP302" s="15">
        <v>5.7633239764409663E-2</v>
      </c>
      <c r="BQ302" s="15">
        <v>6.2238791521718032E-2</v>
      </c>
      <c r="BR302" s="15">
        <f>IF(IF(BN302&gt;BQ302,BN302,BQ302)=0,IF(BM302&gt;BP302,BM302,BP302),IF(BN302&gt;BQ302,BN302,BQ302))</f>
        <v>6.2238791521718032E-2</v>
      </c>
      <c r="CI302" s="11">
        <f>IFERROR(L302,M302)</f>
        <v>0.68687252302545265</v>
      </c>
      <c r="CJ302" s="17">
        <f>IF(AND(M302&lt;0,AA302&gt;0),1,0)</f>
        <v>0</v>
      </c>
      <c r="CK302" s="17">
        <f>IF(AND(CJ302=0,CI302&lt;0.1,CI302&gt;0),1,0)</f>
        <v>0</v>
      </c>
      <c r="CL302" s="17">
        <f>IF(AND(CK302=0,CI302&lt;0.2,CI302&gt;0.1),1,0)</f>
        <v>0</v>
      </c>
      <c r="CM302" s="17">
        <f>IF(AND(CL302=0,CI302&lt;0.3,CI302&gt;0.2),1,0)</f>
        <v>0</v>
      </c>
      <c r="CN302" s="17">
        <f>IF(AND(CM302=0,CI302&lt;0.4,CI302&gt;0.3),1,0)</f>
        <v>0</v>
      </c>
      <c r="CO302" s="17">
        <f>IF(AND(CN302=0,CI302&lt;0.5,CI302&gt;0.4),1,0)</f>
        <v>0</v>
      </c>
      <c r="CP302" s="17">
        <f>IF(AND(CJ302=0,CK302=0,CL302=0,CM302=0,CN302=0,CO302=0),1,0)</f>
        <v>1</v>
      </c>
      <c r="CR302" s="17" t="str">
        <f>_xll.BDP($H302,CR$1)</f>
        <v>Brian J Cassin</v>
      </c>
      <c r="CS302" s="17" t="str">
        <f>_xll.BDP($H302,CS$1)</f>
        <v>No</v>
      </c>
      <c r="CT302" s="196">
        <f>_xll.BDP($H302,CT$1)</f>
        <v>0</v>
      </c>
      <c r="CU302" s="13">
        <f>_xll.BDP($H302,CU$1)</f>
        <v>9.25</v>
      </c>
      <c r="CV302" s="13">
        <f>_xll.BDP($H302,CV$1)</f>
        <v>0.15189164919576628</v>
      </c>
      <c r="CW302" s="13">
        <f>_xll.BDP($H302,CW$1)</f>
        <v>24.99805507491315</v>
      </c>
    </row>
    <row r="303" spans="1:134" s="17" customFormat="1" hidden="1" x14ac:dyDescent="0.3">
      <c r="A303" s="17" t="str">
        <f>B303&amp;C303</f>
        <v>8A</v>
      </c>
      <c r="B303" s="17">
        <v>8</v>
      </c>
      <c r="C303" s="17" t="s">
        <v>2999</v>
      </c>
      <c r="D303" s="17">
        <v>45</v>
      </c>
      <c r="E303" s="17">
        <v>2</v>
      </c>
      <c r="F303" s="19">
        <v>0.22</v>
      </c>
      <c r="G303" s="17" t="s">
        <v>2907</v>
      </c>
      <c r="H303" s="17" t="s">
        <v>2441</v>
      </c>
      <c r="I303" s="17">
        <v>1608</v>
      </c>
      <c r="J303" s="17" t="str">
        <f>I303&amp;H303</f>
        <v>1608PDX SS Equity</v>
      </c>
      <c r="K303" s="10" t="s">
        <v>4828</v>
      </c>
      <c r="L303" s="11">
        <v>0.67147707674747881</v>
      </c>
      <c r="M303" s="11">
        <v>0.54410653087315841</v>
      </c>
      <c r="N303" s="11">
        <v>0.66507399613145257</v>
      </c>
      <c r="O303" s="11">
        <v>0.53686988676415093</v>
      </c>
      <c r="P303" s="12">
        <v>35.942186333717849</v>
      </c>
      <c r="Q303" s="12">
        <v>28.278943636027439</v>
      </c>
      <c r="R303" s="12">
        <v>33.549951947279297</v>
      </c>
      <c r="S303" s="13">
        <v>61.437144393028731</v>
      </c>
      <c r="T303" s="13">
        <v>69.858827536638842</v>
      </c>
      <c r="U303" s="11">
        <v>-0.21723740712806125</v>
      </c>
      <c r="V303" s="14">
        <v>-0.48259444732814977</v>
      </c>
      <c r="W303" s="11">
        <v>0.73919476837743558</v>
      </c>
      <c r="X303" s="15" t="e">
        <v>#N/A</v>
      </c>
      <c r="Y303" s="14">
        <v>19.459050746804479</v>
      </c>
      <c r="Z303" s="14">
        <v>19.801982038681686</v>
      </c>
      <c r="AA303" s="14">
        <v>1662917000</v>
      </c>
      <c r="AB303" s="14">
        <v>1685332000</v>
      </c>
      <c r="AC303" s="14" t="e">
        <v>#N/A</v>
      </c>
      <c r="AD303" s="16">
        <v>1252735000</v>
      </c>
      <c r="AE303" s="11">
        <v>0</v>
      </c>
      <c r="AF303" s="16">
        <v>26489.297617200002</v>
      </c>
      <c r="AG303" s="16">
        <v>25771.542617200001</v>
      </c>
      <c r="AH303" s="195">
        <v>17.216793430352652</v>
      </c>
      <c r="AI303" s="195">
        <v>27.912486128205629</v>
      </c>
      <c r="AJ303" s="195">
        <v>4.7151042011437792</v>
      </c>
      <c r="AK303" s="195">
        <v>36.086331374353641</v>
      </c>
      <c r="AL303" s="195">
        <v>10.768598252149708</v>
      </c>
      <c r="AM303" s="17" t="s">
        <v>506</v>
      </c>
      <c r="AN303" s="17" t="s">
        <v>507</v>
      </c>
      <c r="AO303" s="17" t="s">
        <v>598</v>
      </c>
      <c r="AP303" s="17" t="s">
        <v>4617</v>
      </c>
      <c r="AQ303" s="11" t="e">
        <f>_xll.BDP($H303,$AQ$1, "CUST_TRR_START_DT=20030101","CUST_TRR_END_DT=20230630")*0.01</f>
        <v>#VALUE!</v>
      </c>
      <c r="AR303" s="11" t="e">
        <f>_xll.BDP($H303,$AQ$1, "CUST_TRR_START_DT=20130101","CUST_TRR_END_DT=20230630")*0.01</f>
        <v>#VALUE!</v>
      </c>
      <c r="AS303" s="11">
        <f>_xll.BDP($H303,$AQ$1, "CUST_TRR_START_DT=20180101","CUST_TRR_END_DT=20230630")*0.01</f>
        <v>0.22306219999999999</v>
      </c>
      <c r="AT303" s="17" t="s">
        <v>3411</v>
      </c>
      <c r="AU303" s="17" t="s">
        <v>3411</v>
      </c>
      <c r="AV303" s="17" t="s">
        <v>3411</v>
      </c>
      <c r="AW303" s="195">
        <v>0.79744816586921841</v>
      </c>
      <c r="AX303" s="195">
        <v>0.79744816586921841</v>
      </c>
      <c r="AY303" s="195">
        <v>-9.5051223893310894E-17</v>
      </c>
      <c r="AZ303" s="195">
        <v>0.7974481658692183</v>
      </c>
      <c r="BA303" s="195">
        <v>29.806086560210183</v>
      </c>
      <c r="BB303" s="195">
        <v>-3.5527136788005009E-15</v>
      </c>
      <c r="BC303" s="195">
        <v>29.806086560210179</v>
      </c>
      <c r="BD303" s="195">
        <v>211.238418</v>
      </c>
      <c r="BE303" s="195">
        <v>25771.542617200001</v>
      </c>
      <c r="BF303" s="17">
        <v>868.42899999999997</v>
      </c>
      <c r="BG303" s="17">
        <v>933</v>
      </c>
      <c r="BH303" s="17">
        <v>1062.4290000000001</v>
      </c>
      <c r="BI303" s="17">
        <v>761.01700000000005</v>
      </c>
      <c r="BJ303" s="17">
        <v>954.5</v>
      </c>
      <c r="BK303" s="17">
        <v>1027.1669999999999</v>
      </c>
      <c r="BL303" s="15">
        <v>3.3697206756277291E-2</v>
      </c>
      <c r="BM303" s="15">
        <v>3.620272227620993E-2</v>
      </c>
      <c r="BN303" s="15">
        <v>4.1224889630430271E-2</v>
      </c>
      <c r="BO303" s="15">
        <v>2.9529353803295234E-2</v>
      </c>
      <c r="BP303" s="15">
        <v>3.7036975790613477E-2</v>
      </c>
      <c r="BQ303" s="15">
        <v>3.9856636261830357E-2</v>
      </c>
      <c r="BR303" s="15">
        <f>IF(IF(BN303&gt;BQ303,BN303,BQ303)=0,IF(BM303&gt;BP303,BM303,BP303),IF(BN303&gt;BQ303,BN303,BQ303))</f>
        <v>4.1224889630430271E-2</v>
      </c>
      <c r="CI303" s="11">
        <f>IFERROR(L303,M303)</f>
        <v>0.67147707674747881</v>
      </c>
      <c r="CJ303" s="17">
        <f>IF(AND(M303&lt;0,AA303&gt;0),1,0)</f>
        <v>0</v>
      </c>
      <c r="CK303" s="17">
        <f>IF(AND(CJ303=0,CI303&lt;0.1,CI303&gt;0),1,0)</f>
        <v>0</v>
      </c>
      <c r="CL303" s="17">
        <f>IF(AND(CK303=0,CI303&lt;0.2,CI303&gt;0.1),1,0)</f>
        <v>0</v>
      </c>
      <c r="CM303" s="17">
        <f>IF(AND(CL303=0,CI303&lt;0.3,CI303&gt;0.2),1,0)</f>
        <v>0</v>
      </c>
      <c r="CN303" s="17">
        <f>IF(AND(CM303=0,CI303&lt;0.4,CI303&gt;0.3),1,0)</f>
        <v>0</v>
      </c>
      <c r="CO303" s="17">
        <f>IF(AND(CN303=0,CI303&lt;0.5,CI303&gt;0.4),1,0)</f>
        <v>0</v>
      </c>
      <c r="CP303" s="17">
        <f>IF(AND(CJ303=0,CK303=0,CL303=0,CM303=0,CN303=0,CO303=0),1,0)</f>
        <v>1</v>
      </c>
      <c r="CR303" s="17" t="str">
        <f>_xll.BDP($H303,CR$1)</f>
        <v>Fredrik Wester</v>
      </c>
      <c r="CS303" s="17" t="str">
        <f>_xll.BDP($H303,CS$1)</f>
        <v>Yes</v>
      </c>
      <c r="CT303" s="196">
        <f>_xll.BDP($H303,CT$1)</f>
        <v>0</v>
      </c>
      <c r="CU303" s="13">
        <f>_xll.BDP($H303,CU$1)</f>
        <v>2.0833299160003662</v>
      </c>
      <c r="CV303" s="13">
        <f>_xll.BDP($H303,CV$1)</f>
        <v>0</v>
      </c>
      <c r="CW303" s="13">
        <f>_xll.BDP($H303,CW$1)</f>
        <v>0</v>
      </c>
      <c r="DD303" s="11"/>
      <c r="DH303" s="195"/>
      <c r="DI303" s="195"/>
      <c r="DJ303" s="195"/>
      <c r="DK303" s="195"/>
      <c r="DL303" s="195"/>
      <c r="DM303" s="195"/>
      <c r="DN303" s="195"/>
      <c r="DO303" s="195"/>
      <c r="DV303" s="15"/>
      <c r="DW303" s="15"/>
      <c r="DX303" s="15"/>
      <c r="DY303" s="15"/>
      <c r="DZ303" s="15"/>
      <c r="EA303" s="15"/>
      <c r="EB303" s="15"/>
      <c r="EC303" s="15"/>
      <c r="ED303" s="15"/>
    </row>
    <row r="304" spans="1:134" s="17" customFormat="1" hidden="1" x14ac:dyDescent="0.3">
      <c r="A304" s="17" t="str">
        <f>B304&amp;C304</f>
        <v>8B</v>
      </c>
      <c r="B304" s="17">
        <v>8</v>
      </c>
      <c r="C304" s="17" t="s">
        <v>3000</v>
      </c>
      <c r="D304" s="17">
        <v>3</v>
      </c>
      <c r="E304" s="17">
        <v>1</v>
      </c>
      <c r="F304" s="19">
        <v>0.16</v>
      </c>
      <c r="H304" s="17" t="s">
        <v>1950</v>
      </c>
      <c r="I304" s="17">
        <v>1202</v>
      </c>
      <c r="J304" s="17" t="str">
        <f>I304&amp;H304</f>
        <v>1202SALM NO Equity</v>
      </c>
      <c r="K304" s="10" t="s">
        <v>1951</v>
      </c>
      <c r="L304" s="11">
        <v>0.2223885199583247</v>
      </c>
      <c r="M304" s="11">
        <v>0.11294070198055492</v>
      </c>
      <c r="N304" s="11">
        <v>0.21363882227172834</v>
      </c>
      <c r="O304" s="11">
        <v>0.10535426256743087</v>
      </c>
      <c r="P304" s="12">
        <v>13.810828274720363</v>
      </c>
      <c r="Q304" s="12">
        <v>3.8726409809002016</v>
      </c>
      <c r="R304" s="12">
        <v>8.1867991845056061</v>
      </c>
      <c r="S304" s="13">
        <v>31.61292587715467</v>
      </c>
      <c r="T304" s="13">
        <v>28.488334743258587</v>
      </c>
      <c r="U304" s="11">
        <v>0.32615298950874005</v>
      </c>
      <c r="V304" s="14">
        <v>2.9250036835125974</v>
      </c>
      <c r="W304" s="11">
        <v>0.3472059122864703</v>
      </c>
      <c r="X304" s="15">
        <v>3.750726885055243E-2</v>
      </c>
      <c r="Y304" s="14">
        <v>18.385355394073265</v>
      </c>
      <c r="Z304" s="14">
        <v>-15.996436683212512</v>
      </c>
      <c r="AA304" s="14">
        <v>41659587000</v>
      </c>
      <c r="AB304" s="14">
        <v>44659446000</v>
      </c>
      <c r="AC304" s="14" t="e">
        <v>#N/A</v>
      </c>
      <c r="AD304" s="16">
        <v>4594000000</v>
      </c>
      <c r="AE304" s="11">
        <v>0</v>
      </c>
      <c r="AF304" s="16">
        <v>80145.711624000018</v>
      </c>
      <c r="AG304" s="16">
        <v>104640.71162400002</v>
      </c>
      <c r="AH304" s="195">
        <v>16.212055406925405</v>
      </c>
      <c r="AI304" s="195">
        <v>20.167815673894193</v>
      </c>
      <c r="AJ304" s="195">
        <v>2.9199313643487455</v>
      </c>
      <c r="AK304" s="195">
        <v>75.449992820777751</v>
      </c>
      <c r="AL304" s="195">
        <v>4.1396945121607782</v>
      </c>
      <c r="AM304" s="17" t="s">
        <v>493</v>
      </c>
      <c r="AN304" s="17" t="s">
        <v>513</v>
      </c>
      <c r="AO304" s="17" t="s">
        <v>1945</v>
      </c>
      <c r="AP304" s="17" t="s">
        <v>1952</v>
      </c>
      <c r="AQ304" s="11" t="e">
        <f>_xll.BDP($H304,$AQ$1, "CUST_TRR_START_DT=20030101","CUST_TRR_END_DT=20230630")*0.01</f>
        <v>#VALUE!</v>
      </c>
      <c r="AR304" s="11">
        <f>_xll.BDP($H304,$AQ$1, "CUST_TRR_START_DT=20130101","CUST_TRR_END_DT=20230630")*0.01</f>
        <v>0.30264479999999999</v>
      </c>
      <c r="AS304" s="11">
        <f>_xll.BDP($H304,$AQ$1, "CUST_TRR_START_DT=20180101","CUST_TRR_END_DT=20230630")*0.01</f>
        <v>0.15876690000000002</v>
      </c>
      <c r="AT304" s="17" t="s">
        <v>3160</v>
      </c>
      <c r="AU304" s="17" t="s">
        <v>3160</v>
      </c>
      <c r="AV304" s="17" t="s">
        <v>3160</v>
      </c>
      <c r="AW304" s="195">
        <v>3.6218761318362906</v>
      </c>
      <c r="AX304" s="195">
        <v>3.6218761318362906</v>
      </c>
      <c r="AY304" s="195">
        <v>-1.5028151588066538E-2</v>
      </c>
      <c r="AZ304" s="195">
        <v>3.6068479802482241</v>
      </c>
      <c r="BA304" s="195">
        <v>82.69407316776001</v>
      </c>
      <c r="BB304" s="195">
        <v>-0.34312025639863464</v>
      </c>
      <c r="BC304" s="195">
        <v>82.350952911361375</v>
      </c>
      <c r="BD304" s="195">
        <v>2617.7464799999998</v>
      </c>
      <c r="BE304" s="195">
        <v>80145.711624000018</v>
      </c>
      <c r="BF304" s="17">
        <v>3427.154</v>
      </c>
      <c r="BG304" s="17">
        <v>4607.143</v>
      </c>
      <c r="BH304" s="17">
        <v>5011.5380000000005</v>
      </c>
      <c r="BI304" s="17">
        <v>4973.817</v>
      </c>
      <c r="BJ304" s="17">
        <v>3261.7380000000003</v>
      </c>
      <c r="BK304" s="17">
        <v>4129.2</v>
      </c>
      <c r="BL304" s="15">
        <v>4.2761539333237668E-2</v>
      </c>
      <c r="BM304" s="15">
        <v>5.7484585346427558E-2</v>
      </c>
      <c r="BN304" s="15">
        <v>6.2530332546192918E-2</v>
      </c>
      <c r="BO304" s="15">
        <v>6.2059677295454529E-2</v>
      </c>
      <c r="BP304" s="15">
        <v>4.0697598585215593E-2</v>
      </c>
      <c r="BQ304" s="15">
        <v>5.1521159602050261E-2</v>
      </c>
      <c r="BR304" s="15">
        <f>IF(IF(BN304&gt;BQ304,BN304,BQ304)=0,IF(BM304&gt;BP304,BM304,BP304),IF(BN304&gt;BQ304,BN304,BQ304))</f>
        <v>6.2530332546192918E-2</v>
      </c>
      <c r="CI304" s="11">
        <f>IF(ISNUMBER(L304),L304,M304)</f>
        <v>0.2223885199583247</v>
      </c>
      <c r="CJ304" s="17">
        <f>IF(AND(M304&lt;0,AA304&gt;0),1,0)</f>
        <v>0</v>
      </c>
      <c r="CK304" s="17">
        <f>IF(AND(CJ304=0,CI304&lt;0.1,CI304&gt;0),1,0)</f>
        <v>0</v>
      </c>
      <c r="CL304" s="17">
        <f>IF(AND(CK304=0,CI304&lt;0.2,CI304&gt;0.1),1,0)</f>
        <v>0</v>
      </c>
      <c r="CM304" s="17">
        <f>IF(AND(CL304=0,CI304&lt;0.3,CI304&gt;0.2),1,0)</f>
        <v>1</v>
      </c>
      <c r="CN304" s="17">
        <f>IF(AND(CM304=0,CI304&lt;0.4,CI304&gt;0.3),1,0)</f>
        <v>0</v>
      </c>
      <c r="CO304" s="17">
        <f>IF(AND(CN304=0,CI304&lt;0.5,CI304&gt;0.4),1,0)</f>
        <v>0</v>
      </c>
      <c r="CP304" s="17">
        <f>IF(AND(CJ304=0,CK304=0,CL304=0,CM304=0,CN304=0,CO304=0),1,0)</f>
        <v>0</v>
      </c>
      <c r="CR304" s="17" t="str">
        <f>_xll.BDP($H304,CR$1)</f>
        <v>Frode Arntsen</v>
      </c>
      <c r="CS304" s="17" t="str">
        <f>_xll.BDP($H304,CS$1)</f>
        <v>No</v>
      </c>
      <c r="CT304" s="196">
        <f>_xll.BDP($H304,CT$1)</f>
        <v>0</v>
      </c>
      <c r="CU304" s="13">
        <f>_xll.BDP($H304,CU$1)</f>
        <v>1</v>
      </c>
      <c r="CV304" s="13">
        <f>_xll.BDP($H304,CV$1)</f>
        <v>2.0945452941974893E-4</v>
      </c>
      <c r="CW304" s="13">
        <f>_xll.BDP($H304,CW$1)</f>
        <v>0</v>
      </c>
    </row>
    <row r="305" spans="1:134" s="17" customFormat="1" hidden="1" x14ac:dyDescent="0.3">
      <c r="A305" s="17" t="str">
        <f>B305&amp;C305</f>
        <v>8B</v>
      </c>
      <c r="B305" s="17">
        <v>8</v>
      </c>
      <c r="C305" s="17" t="s">
        <v>3000</v>
      </c>
      <c r="D305" s="17">
        <v>21</v>
      </c>
      <c r="E305" s="197">
        <v>5</v>
      </c>
      <c r="F305" s="19"/>
      <c r="H305" s="17" t="s">
        <v>4400</v>
      </c>
      <c r="K305" s="10" t="s">
        <v>4495</v>
      </c>
      <c r="L305" s="11">
        <v>0.37919133396593063</v>
      </c>
      <c r="M305" s="11">
        <v>0.41729242804933758</v>
      </c>
      <c r="N305" s="11">
        <v>0.17030060999431076</v>
      </c>
      <c r="O305" s="11">
        <v>0.21325118597512599</v>
      </c>
      <c r="P305" s="12">
        <v>8.7971174214980135</v>
      </c>
      <c r="Q305" s="12">
        <v>7.1886330146312059</v>
      </c>
      <c r="R305" s="12">
        <v>8.5091443302724077</v>
      </c>
      <c r="S305" s="13">
        <v>21.813656321200849</v>
      </c>
      <c r="T305" s="13">
        <v>20.10643649553867</v>
      </c>
      <c r="U305" s="11">
        <v>-0.40948603514719711</v>
      </c>
      <c r="V305" s="14">
        <v>-3.7582133090246126</v>
      </c>
      <c r="W305" s="11">
        <v>0.64556417027426771</v>
      </c>
      <c r="X305" s="15">
        <v>3.9011012244552772E-2</v>
      </c>
      <c r="Y305" s="14">
        <v>27.207547815746828</v>
      </c>
      <c r="Z305" s="14">
        <v>7.9200698849370532</v>
      </c>
      <c r="AA305" s="14">
        <v>280192000000</v>
      </c>
      <c r="AB305" s="14">
        <v>548283000000</v>
      </c>
      <c r="AC305" s="14">
        <v>22477000000</v>
      </c>
      <c r="AD305" s="16">
        <v>211189000000</v>
      </c>
      <c r="AE305" s="11">
        <v>0.1064307326612655</v>
      </c>
      <c r="AF305" s="16">
        <v>221455.93952151999</v>
      </c>
      <c r="AG305" s="16">
        <v>1130444.7684639189</v>
      </c>
      <c r="AH305" s="195">
        <v>5.8299799303974114</v>
      </c>
      <c r="AI305" s="195">
        <v>7.6770442680062407</v>
      </c>
      <c r="AJ305" s="195">
        <v>11.024408479500845</v>
      </c>
      <c r="AK305" s="195">
        <v>12.173537009062402</v>
      </c>
      <c r="AL305" s="195">
        <v>1.5959018487523848</v>
      </c>
      <c r="AM305" s="17" t="s">
        <v>543</v>
      </c>
      <c r="AN305" s="17" t="s">
        <v>570</v>
      </c>
      <c r="AO305" s="17" t="s">
        <v>641</v>
      </c>
      <c r="AP305" s="17" t="s">
        <v>4622</v>
      </c>
      <c r="AQ305" s="11" t="e">
        <f>_xll.BDP($H305,$AQ$1, "CUST_TRR_START_DT=20030101","CUST_TRR_END_DT=20230630")*0.01</f>
        <v>#VALUE!</v>
      </c>
      <c r="AR305" s="11" t="e">
        <f>_xll.BDP($H305,$AQ$1, "CUST_TRR_START_DT=20130101","CUST_TRR_END_DT=20230630")*0.01</f>
        <v>#VALUE!</v>
      </c>
      <c r="AS305" s="11">
        <f>_xll.BDP($H305,$AQ$1, "CUST_TRR_START_DT=20180101","CUST_TRR_END_DT=20230630")*0.01</f>
        <v>-0.12389580000000001</v>
      </c>
      <c r="AT305" s="17" t="s">
        <v>4548</v>
      </c>
      <c r="AU305" s="17" t="s">
        <v>4548</v>
      </c>
      <c r="AV305" s="17" t="s">
        <v>4548</v>
      </c>
      <c r="AW305" s="195" t="s">
        <v>3021</v>
      </c>
      <c r="AX305" s="195">
        <v>0</v>
      </c>
      <c r="AY305" s="195">
        <v>35.29313332885566</v>
      </c>
      <c r="AZ305" s="195">
        <v>35.29313332885566</v>
      </c>
      <c r="BA305" s="195">
        <v>0</v>
      </c>
      <c r="BB305" s="195">
        <v>72.695760649226997</v>
      </c>
      <c r="BC305" s="195">
        <v>72.695760649226997</v>
      </c>
      <c r="BD305" s="195">
        <v>78158.740000000005</v>
      </c>
      <c r="BE305" s="195">
        <v>221455.93952151999</v>
      </c>
      <c r="BF305" s="17">
        <v>171960.524</v>
      </c>
      <c r="BG305" s="17">
        <v>184638.848</v>
      </c>
      <c r="BH305" s="17">
        <v>199944.70300000001</v>
      </c>
      <c r="BI305" s="17">
        <v>171721.71600000001</v>
      </c>
      <c r="BJ305" s="17">
        <v>192750.473</v>
      </c>
      <c r="BK305" s="17">
        <v>226647.535</v>
      </c>
      <c r="BL305" s="15">
        <v>0.77649994112390797</v>
      </c>
      <c r="BM305" s="15">
        <v>0.83374981226031963</v>
      </c>
      <c r="BN305" s="15">
        <v>0.90286448596503044</v>
      </c>
      <c r="BO305" s="15">
        <v>0.77542158666425354</v>
      </c>
      <c r="BP305" s="15">
        <v>0.87037843020358219</v>
      </c>
      <c r="BQ305" s="15">
        <v>1.0234430175577907</v>
      </c>
      <c r="BR305" s="15">
        <f>IF(IF(BN305&gt;BQ305,BN305,BQ305)=0,IF(BM305&gt;BP305,BM305,BP305),IF(BN305&gt;BQ305,BN305,BQ305))</f>
        <v>1.0234430175577907</v>
      </c>
      <c r="BS305" s="17">
        <f>BR305/7.144</f>
        <v>0.14325910100193037</v>
      </c>
      <c r="CI305" s="11">
        <f>IFERROR(L305,M305)</f>
        <v>0.37919133396593063</v>
      </c>
      <c r="CJ305" s="17">
        <f>IF(AND(M305&lt;0,AA305&gt;0),1,0)</f>
        <v>0</v>
      </c>
      <c r="CK305" s="17">
        <f>IF(AND(CJ305=0,CI305&lt;0.1,CI305&gt;0),1,0)</f>
        <v>0</v>
      </c>
      <c r="CL305" s="17">
        <f>IF(AND(CK305=0,CI305&lt;0.2,CI305&gt;0.1),1,0)</f>
        <v>0</v>
      </c>
      <c r="CM305" s="17">
        <f>IF(AND(CL305=0,CI305&lt;0.3,CI305&gt;0.2),1,0)</f>
        <v>0</v>
      </c>
      <c r="CN305" s="17">
        <f>IF(AND(CM305=0,CI305&lt;0.4,CI305&gt;0.3),1,0)</f>
        <v>1</v>
      </c>
      <c r="CO305" s="17">
        <f>IF(AND(CN305=0,CI305&lt;0.5,CI305&gt;0.4),1,0)</f>
        <v>0</v>
      </c>
      <c r="CP305" s="17">
        <f>IF(AND(CJ305=0,CK305=0,CL305=0,CM305=0,CN305=0,CO305=0),1,0)</f>
        <v>0</v>
      </c>
      <c r="CR305" s="17" t="str">
        <f>_xll.BDP($H305,CR$1)</f>
        <v>Wu Yongming "Eddie"</v>
      </c>
      <c r="CS305" s="17" t="str">
        <f>_xll.BDP($H305,CS$1)</f>
        <v>Yes</v>
      </c>
      <c r="CT305" s="196">
        <f>_xll.BDP($H305,CT$1)</f>
        <v>0</v>
      </c>
      <c r="CU305" s="13">
        <f>_xll.BDP($H305,CU$1)</f>
        <v>8.3333298563957214E-2</v>
      </c>
      <c r="CV305" s="13">
        <f>_xll.BDP($H305,CV$1)</f>
        <v>1.7446402959160567E-2</v>
      </c>
      <c r="CW305" s="13">
        <f>_xll.BDP($H305,CW$1)</f>
        <v>0</v>
      </c>
      <c r="DD305" s="11"/>
      <c r="DH305" s="195"/>
      <c r="DI305" s="195"/>
      <c r="DJ305" s="195"/>
      <c r="DK305" s="195"/>
      <c r="DL305" s="195"/>
      <c r="DM305" s="195"/>
      <c r="DN305" s="195"/>
      <c r="DO305" s="195"/>
      <c r="DV305" s="15"/>
      <c r="DW305" s="15"/>
      <c r="DX305" s="15"/>
      <c r="DY305" s="15"/>
      <c r="DZ305" s="15"/>
      <c r="EA305" s="15"/>
      <c r="EB305" s="15"/>
      <c r="EC305" s="15"/>
      <c r="ED305" s="15"/>
    </row>
    <row r="306" spans="1:134" s="17" customFormat="1" hidden="1" x14ac:dyDescent="0.3">
      <c r="A306" s="17" t="str">
        <f>B306&amp;C306</f>
        <v>8B</v>
      </c>
      <c r="B306" s="17">
        <v>8</v>
      </c>
      <c r="C306" s="17" t="s">
        <v>3000</v>
      </c>
      <c r="D306" s="17">
        <v>29</v>
      </c>
      <c r="E306" s="17">
        <v>1</v>
      </c>
      <c r="F306" s="19">
        <v>0.17</v>
      </c>
      <c r="G306" s="17" t="s">
        <v>2288</v>
      </c>
      <c r="H306" s="17" t="s">
        <v>411</v>
      </c>
      <c r="I306" s="17">
        <v>1294</v>
      </c>
      <c r="J306" s="17" t="str">
        <f>I306&amp;H306</f>
        <v>1294CASY US Equity</v>
      </c>
      <c r="K306" s="10" t="s">
        <v>1103</v>
      </c>
      <c r="L306" s="11">
        <v>0.15295603450571335</v>
      </c>
      <c r="M306" s="11">
        <v>0.1868637505074959</v>
      </c>
      <c r="N306" s="11">
        <v>0.13866376541589037</v>
      </c>
      <c r="O306" s="11">
        <v>0.1586361402411392</v>
      </c>
      <c r="P306" s="12">
        <v>17.557930893504057</v>
      </c>
      <c r="Q306" s="12">
        <v>13.156110881044745</v>
      </c>
      <c r="R306" s="12">
        <v>17.958315790208598</v>
      </c>
      <c r="S306" s="13">
        <v>6.8284670008037178</v>
      </c>
      <c r="T306" s="13">
        <v>6.4174540684588228</v>
      </c>
      <c r="U306" s="11">
        <v>0.22282877545865767</v>
      </c>
      <c r="V306" s="14">
        <v>1.2423923374410069</v>
      </c>
      <c r="W306" s="11">
        <v>0.45795674682037596</v>
      </c>
      <c r="X306" s="15" t="e">
        <v>#N/A</v>
      </c>
      <c r="Y306" s="14">
        <v>11.656698281713233</v>
      </c>
      <c r="Z306" s="14">
        <v>7.0861914025908135</v>
      </c>
      <c r="AA306" s="14">
        <v>3458156000</v>
      </c>
      <c r="AB306" s="14">
        <v>4073498000</v>
      </c>
      <c r="AC306" s="14">
        <v>41307000</v>
      </c>
      <c r="AD306" s="16">
        <v>834876000</v>
      </c>
      <c r="AE306" s="11">
        <v>4.9476808532045474E-2</v>
      </c>
      <c r="AF306" s="16">
        <v>10391.428782239998</v>
      </c>
      <c r="AG306" s="16">
        <v>11604.480782239998</v>
      </c>
      <c r="AH306" s="195">
        <v>11.822282696354945</v>
      </c>
      <c r="AI306" s="195">
        <v>17.533770877135723</v>
      </c>
      <c r="AJ306" s="195">
        <v>3.5726863157318141</v>
      </c>
      <c r="AK306" s="195">
        <v>22.380207524810388</v>
      </c>
      <c r="AL306" s="195">
        <v>3.7428938992600469</v>
      </c>
      <c r="AM306" s="17" t="s">
        <v>533</v>
      </c>
      <c r="AN306" s="17" t="s">
        <v>534</v>
      </c>
      <c r="AO306" s="17" t="s">
        <v>1104</v>
      </c>
      <c r="AP306" s="17" t="s">
        <v>574</v>
      </c>
      <c r="AQ306" s="11">
        <f>_xll.BDP($H306,$AQ$1, "CUST_TRR_START_DT=20030101","CUST_TRR_END_DT=20230630")*0.01</f>
        <v>0.1681221</v>
      </c>
      <c r="AR306" s="11">
        <f>_xll.BDP($H306,$AQ$1, "CUST_TRR_START_DT=20130101","CUST_TRR_END_DT=20230630")*0.01</f>
        <v>0.16630310000000001</v>
      </c>
      <c r="AS306" s="11">
        <f>_xll.BDP($H306,$AQ$1, "CUST_TRR_START_DT=20180101","CUST_TRR_END_DT=20230630")*0.01</f>
        <v>0.16133829999999999</v>
      </c>
      <c r="AT306" s="17" t="s">
        <v>3697</v>
      </c>
      <c r="AU306" s="17" t="s">
        <v>3220</v>
      </c>
      <c r="AV306" s="17" t="s">
        <v>3220</v>
      </c>
      <c r="AW306" s="195">
        <v>0.61684120951449928</v>
      </c>
      <c r="AX306" s="195">
        <v>0.61684120951449928</v>
      </c>
      <c r="AY306" s="195">
        <v>0</v>
      </c>
      <c r="AZ306" s="195">
        <v>0.61684120951449928</v>
      </c>
      <c r="BA306" s="195">
        <v>12.715233944224739</v>
      </c>
      <c r="BB306" s="195">
        <v>0</v>
      </c>
      <c r="BC306" s="195">
        <v>12.715233944224739</v>
      </c>
      <c r="BD306" s="195">
        <v>57.488</v>
      </c>
      <c r="BE306" s="195">
        <v>10391.428782239998</v>
      </c>
      <c r="BF306" s="17">
        <v>434.077</v>
      </c>
      <c r="BG306" s="17">
        <v>482.5</v>
      </c>
      <c r="BH306" s="17">
        <v>540.77800000000002</v>
      </c>
      <c r="BI306" s="17">
        <v>345.82400000000001</v>
      </c>
      <c r="BJ306" s="17">
        <v>399.733</v>
      </c>
      <c r="BK306" s="17">
        <v>449.72700000000003</v>
      </c>
      <c r="BL306" s="15">
        <v>4.1772600197374346E-2</v>
      </c>
      <c r="BM306" s="15">
        <v>4.6432498370641895E-2</v>
      </c>
      <c r="BN306" s="15">
        <v>5.2040774308557476E-2</v>
      </c>
      <c r="BO306" s="15">
        <v>3.3279735371044276E-2</v>
      </c>
      <c r="BP306" s="15">
        <v>3.8467568644957088E-2</v>
      </c>
      <c r="BQ306" s="15">
        <v>4.3278649108256309E-2</v>
      </c>
      <c r="BR306" s="15">
        <f>IF(IF(BN306&gt;BQ306,BN306,BQ306)=0,IF(BM306&gt;BP306,BM306,BP306),IF(BN306&gt;BQ306,BN306,BQ306))</f>
        <v>5.2040774308557476E-2</v>
      </c>
      <c r="CI306" s="11">
        <f>IF(ISNUMBER(L306),L306,M306)</f>
        <v>0.15295603450571335</v>
      </c>
      <c r="CJ306" s="17">
        <f>IF(AND(M306&lt;0,AA306&gt;0),1,0)</f>
        <v>0</v>
      </c>
      <c r="CK306" s="17">
        <f>IF(AND(CJ306=0,CI306&lt;0.1,CI306&gt;0),1,0)</f>
        <v>0</v>
      </c>
      <c r="CL306" s="17">
        <f>IF(AND(CK306=0,CI306&lt;0.2,CI306&gt;0.1),1,0)</f>
        <v>1</v>
      </c>
      <c r="CM306" s="17">
        <f>IF(AND(CL306=0,CI306&lt;0.3,CI306&gt;0.2),1,0)</f>
        <v>0</v>
      </c>
      <c r="CN306" s="17">
        <f>IF(AND(CM306=0,CI306&lt;0.4,CI306&gt;0.3),1,0)</f>
        <v>0</v>
      </c>
      <c r="CO306" s="17">
        <f>IF(AND(CN306=0,CI306&lt;0.5,CI306&gt;0.4),1,0)</f>
        <v>0</v>
      </c>
      <c r="CP306" s="17">
        <f>IF(AND(CJ306=0,CK306=0,CL306=0,CM306=0,CN306=0,CO306=0),1,0)</f>
        <v>0</v>
      </c>
      <c r="CR306" s="17" t="str">
        <f>_xll.BDP($H306,CR$1)</f>
        <v>Darren M Rebelez</v>
      </c>
      <c r="CS306" s="17" t="str">
        <f>_xll.BDP($H306,CS$1)</f>
        <v>No</v>
      </c>
      <c r="CT306" s="196">
        <f>_xll.BDP($H306,CT$1)</f>
        <v>0</v>
      </c>
      <c r="CU306" s="13">
        <f>_xll.BDP($H306,CU$1)</f>
        <v>4.3333301544189453</v>
      </c>
      <c r="CV306" s="13">
        <f>_xll.BDP($H306,CV$1)</f>
        <v>0.4868778081415443</v>
      </c>
      <c r="CW306" s="13">
        <f>_xll.BDP($H306,CW$1)</f>
        <v>55.07153479308753</v>
      </c>
    </row>
    <row r="307" spans="1:134" s="17" customFormat="1" hidden="1" x14ac:dyDescent="0.3">
      <c r="A307" s="17" t="str">
        <f>B307&amp;C307</f>
        <v>8B</v>
      </c>
      <c r="B307" s="17">
        <v>8</v>
      </c>
      <c r="C307" s="17" t="s">
        <v>3000</v>
      </c>
      <c r="D307" s="17">
        <v>3</v>
      </c>
      <c r="E307" s="17">
        <v>2</v>
      </c>
      <c r="F307" s="19">
        <v>0.15</v>
      </c>
      <c r="G307" s="17" t="s">
        <v>2684</v>
      </c>
      <c r="H307" s="17" t="s">
        <v>1928</v>
      </c>
      <c r="I307" s="17">
        <v>1296</v>
      </c>
      <c r="J307" s="17" t="str">
        <f>I307&amp;H307</f>
        <v>1296MTX GR Equity</v>
      </c>
      <c r="K307" s="10" t="s">
        <v>4830</v>
      </c>
      <c r="L307" s="11">
        <v>0.16489515140329525</v>
      </c>
      <c r="M307" s="11">
        <v>0.16767554479418886</v>
      </c>
      <c r="N307" s="11">
        <v>0.14611390435841815</v>
      </c>
      <c r="O307" s="11">
        <v>0.15013550135501355</v>
      </c>
      <c r="P307" s="12">
        <v>12.161450100115925</v>
      </c>
      <c r="Q307" s="12">
        <v>8.730114943411035</v>
      </c>
      <c r="R307" s="12">
        <v>15.65538048944016</v>
      </c>
      <c r="S307" s="13">
        <v>17.160274444023404</v>
      </c>
      <c r="T307" s="13">
        <v>15.853658536585366</v>
      </c>
      <c r="U307" s="11">
        <v>6.2963795817404994E-2</v>
      </c>
      <c r="V307" s="14">
        <v>0.63636363636363635</v>
      </c>
      <c r="W307" s="11">
        <v>0.35215517241379313</v>
      </c>
      <c r="X307" s="15">
        <v>1.905829596412556E-2</v>
      </c>
      <c r="Y307" s="14">
        <v>8.9315306333610973</v>
      </c>
      <c r="Z307" s="14">
        <v>3.7874863086421851</v>
      </c>
      <c r="AA307" s="14">
        <v>3304000000</v>
      </c>
      <c r="AB307" s="14">
        <v>3690000000</v>
      </c>
      <c r="AC307" s="14" t="e">
        <v>#N/A</v>
      </c>
      <c r="AD307" s="16">
        <v>717000000</v>
      </c>
      <c r="AE307" s="11">
        <v>0</v>
      </c>
      <c r="AF307" s="16">
        <v>9144.7806811000009</v>
      </c>
      <c r="AG307" s="16">
        <v>9774.7806811000009</v>
      </c>
      <c r="AH307" s="195">
        <v>10.824784807419713</v>
      </c>
      <c r="AI307" s="195">
        <v>16.29130113516667</v>
      </c>
      <c r="AJ307" s="195">
        <v>3.826989983473609</v>
      </c>
      <c r="AK307" s="195">
        <v>19.480912648855494</v>
      </c>
      <c r="AL307" s="195">
        <v>2.8561221230684892</v>
      </c>
      <c r="AM307" s="17" t="s">
        <v>498</v>
      </c>
      <c r="AN307" s="17" t="s">
        <v>828</v>
      </c>
      <c r="AO307" s="17" t="s">
        <v>828</v>
      </c>
      <c r="AP307" s="17" t="s">
        <v>2139</v>
      </c>
      <c r="AQ307" s="11" t="e">
        <f>_xll.BDP($H307,$AQ$1, "CUST_TRR_START_DT=20030101","CUST_TRR_END_DT=20230630")*0.01</f>
        <v>#VALUE!</v>
      </c>
      <c r="AR307" s="11">
        <f>_xll.BDP($H307,$AQ$1, "CUST_TRR_START_DT=20130101","CUST_TRR_END_DT=20230630")*0.01</f>
        <v>0.1415826</v>
      </c>
      <c r="AS307" s="11">
        <f>_xll.BDP($H307,$AQ$1, "CUST_TRR_START_DT=20180101","CUST_TRR_END_DT=20230630")*0.01</f>
        <v>0.10040400000000001</v>
      </c>
      <c r="AT307" s="17" t="s">
        <v>3222</v>
      </c>
      <c r="AU307" s="17" t="s">
        <v>3222</v>
      </c>
      <c r="AV307" s="17" t="s">
        <v>3222</v>
      </c>
      <c r="AW307" s="195">
        <v>1.8829067653331661</v>
      </c>
      <c r="AX307" s="195">
        <v>1.8829067653331661</v>
      </c>
      <c r="AY307" s="195">
        <v>0</v>
      </c>
      <c r="AZ307" s="195">
        <v>1.8829067653331661</v>
      </c>
      <c r="BA307" s="195">
        <v>42.3282726190535</v>
      </c>
      <c r="BB307" s="195">
        <v>0</v>
      </c>
      <c r="BC307" s="195">
        <v>42.3282726190535</v>
      </c>
      <c r="BD307" s="195">
        <v>171.38802240000001</v>
      </c>
      <c r="BE307" s="195">
        <v>9144.7806811000009</v>
      </c>
      <c r="BF307" s="17">
        <v>576.05000000000007</v>
      </c>
      <c r="BG307" s="17">
        <v>640.63599999999997</v>
      </c>
      <c r="BH307" s="17">
        <v>734.5</v>
      </c>
      <c r="BI307" s="17">
        <v>324.71800000000002</v>
      </c>
      <c r="BJ307" s="17">
        <v>321.22399999999999</v>
      </c>
      <c r="BK307" s="17">
        <v>366.77100000000002</v>
      </c>
      <c r="BL307" s="15">
        <v>6.2992216006946225E-2</v>
      </c>
      <c r="BM307" s="15">
        <v>7.0054823876097544E-2</v>
      </c>
      <c r="BN307" s="15">
        <v>8.031903941863032E-2</v>
      </c>
      <c r="BO307" s="15">
        <v>3.5508560710604223E-2</v>
      </c>
      <c r="BP307" s="15">
        <v>3.512648484439769E-2</v>
      </c>
      <c r="BQ307" s="15">
        <v>4.0107140104302878E-2</v>
      </c>
      <c r="BR307" s="15">
        <f>IF(IF(BN307&gt;BQ307,BN307,BQ307)=0,IF(BM307&gt;BP307,BM307,BP307),IF(BN307&gt;BQ307,BN307,BQ307))</f>
        <v>8.031903941863032E-2</v>
      </c>
      <c r="CI307" s="11">
        <f>IF(ISNUMBER(L307),L307,M307)</f>
        <v>0.16489515140329525</v>
      </c>
      <c r="CJ307" s="17">
        <f>IF(AND(M307&lt;0,AA307&gt;0),1,0)</f>
        <v>0</v>
      </c>
      <c r="CK307" s="17">
        <f>IF(AND(CJ307=0,CI307&lt;0.1,CI307&gt;0),1,0)</f>
        <v>0</v>
      </c>
      <c r="CL307" s="17">
        <f>IF(AND(CK307=0,CI307&lt;0.2,CI307&gt;0.1),1,0)</f>
        <v>1</v>
      </c>
      <c r="CM307" s="17">
        <f>IF(AND(CL307=0,CI307&lt;0.3,CI307&gt;0.2),1,0)</f>
        <v>0</v>
      </c>
      <c r="CN307" s="17">
        <f>IF(AND(CM307=0,CI307&lt;0.4,CI307&gt;0.3),1,0)</f>
        <v>0</v>
      </c>
      <c r="CO307" s="17">
        <f>IF(AND(CN307=0,CI307&lt;0.5,CI307&gt;0.4),1,0)</f>
        <v>0</v>
      </c>
      <c r="CP307" s="17">
        <f>IF(AND(CJ307=0,CK307=0,CL307=0,CM307=0,CN307=0,CO307=0),1,0)</f>
        <v>0</v>
      </c>
      <c r="CR307" s="17" t="str">
        <f>_xll.BDP($H307,CR$1)</f>
        <v>Lars Wagner</v>
      </c>
      <c r="CS307" s="17" t="str">
        <f>_xll.BDP($H307,CS$1)</f>
        <v>No</v>
      </c>
      <c r="CT307" s="196">
        <f>_xll.BDP($H307,CT$1)</f>
        <v>0</v>
      </c>
      <c r="CU307" s="13">
        <f>_xll.BDP($H307,CU$1)</f>
        <v>0.75</v>
      </c>
      <c r="CV307" s="13">
        <f>_xll.BDP($H307,CV$1)</f>
        <v>0</v>
      </c>
      <c r="CW307" s="13">
        <f>_xll.BDP($H307,CW$1)</f>
        <v>0</v>
      </c>
    </row>
    <row r="308" spans="1:134" s="17" customFormat="1" hidden="1" x14ac:dyDescent="0.3">
      <c r="A308" s="17" t="str">
        <f>B308&amp;C308</f>
        <v>8B</v>
      </c>
      <c r="B308" s="17">
        <v>8</v>
      </c>
      <c r="C308" s="17" t="s">
        <v>3000</v>
      </c>
      <c r="D308" s="17">
        <v>5</v>
      </c>
      <c r="E308" s="17">
        <v>1</v>
      </c>
      <c r="F308" s="19">
        <v>0.11</v>
      </c>
      <c r="G308" s="17" t="s">
        <v>2534</v>
      </c>
      <c r="H308" s="17" t="s">
        <v>1223</v>
      </c>
      <c r="I308" s="17">
        <v>1302</v>
      </c>
      <c r="J308" s="17" t="str">
        <f>I308&amp;H308</f>
        <v>1302VIS SM Equity</v>
      </c>
      <c r="K308" s="10" t="s">
        <v>1243</v>
      </c>
      <c r="L308" s="11">
        <v>0.18051076534169624</v>
      </c>
      <c r="M308" s="11">
        <v>0.18082603349870588</v>
      </c>
      <c r="N308" s="11">
        <v>0.1798181856159568</v>
      </c>
      <c r="O308" s="11">
        <v>0.18026769634626538</v>
      </c>
      <c r="P308" s="12">
        <v>17.149521341161016</v>
      </c>
      <c r="Q308" s="12">
        <v>13.649509560301651</v>
      </c>
      <c r="R308" s="12">
        <v>14.819611949730978</v>
      </c>
      <c r="S308" s="13">
        <v>24.618989551066722</v>
      </c>
      <c r="T308" s="13">
        <v>22.241946066203287</v>
      </c>
      <c r="U308" s="11">
        <v>0.1228593697334401</v>
      </c>
      <c r="V308" s="14">
        <v>0.63460106577122433</v>
      </c>
      <c r="W308" s="11">
        <v>0.67668814075042261</v>
      </c>
      <c r="X308" s="15" t="e">
        <v>#N/A</v>
      </c>
      <c r="Y308" s="14">
        <v>10.393860497860533</v>
      </c>
      <c r="Z308" s="14">
        <v>2.548042703538389</v>
      </c>
      <c r="AA308" s="14">
        <v>1045115000</v>
      </c>
      <c r="AB308" s="14">
        <v>1048352000</v>
      </c>
      <c r="AC308" s="14" t="e">
        <v>#N/A</v>
      </c>
      <c r="AD308" s="16">
        <v>82516000</v>
      </c>
      <c r="AE308" s="11">
        <v>0</v>
      </c>
      <c r="AF308" s="16">
        <v>2757.45</v>
      </c>
      <c r="AG308" s="16">
        <v>2931.3179999999998</v>
      </c>
      <c r="AH308" s="195">
        <v>10.698943726230191</v>
      </c>
      <c r="AI308" s="195">
        <v>15.205114505796612</v>
      </c>
      <c r="AJ308" s="195" t="s">
        <v>3021</v>
      </c>
      <c r="AK308" s="195">
        <v>20.032633003192569</v>
      </c>
      <c r="AL308" s="195">
        <v>2.8727895939300114</v>
      </c>
      <c r="AM308" s="17" t="s">
        <v>493</v>
      </c>
      <c r="AN308" s="17" t="s">
        <v>513</v>
      </c>
      <c r="AO308" s="17" t="s">
        <v>919</v>
      </c>
      <c r="AP308" s="17" t="s">
        <v>1226</v>
      </c>
      <c r="AQ308" s="11">
        <f>_xll.BDP($H308,$AQ$1, "CUST_TRR_START_DT=20030101","CUST_TRR_END_DT=20230630")*0.01</f>
        <v>0.15012409999999998</v>
      </c>
      <c r="AR308" s="11">
        <f>_xll.BDP($H308,$AQ$1, "CUST_TRR_START_DT=20130101","CUST_TRR_END_DT=20230630")*0.01</f>
        <v>6.8863899999999992E-2</v>
      </c>
      <c r="AS308" s="11">
        <f>_xll.BDP($H308,$AQ$1, "CUST_TRR_START_DT=20180101","CUST_TRR_END_DT=20230630")*0.01</f>
        <v>5.9030189999999996E-2</v>
      </c>
      <c r="AT308" s="17" t="s">
        <v>3697</v>
      </c>
      <c r="AU308" s="17" t="s">
        <v>3021</v>
      </c>
      <c r="AV308" s="17" t="s">
        <v>3021</v>
      </c>
      <c r="AW308" s="195">
        <v>3.2715009396635062</v>
      </c>
      <c r="AX308" s="195">
        <v>3.2715009396635062</v>
      </c>
      <c r="AY308" s="195">
        <v>7.1596998385788036E-16</v>
      </c>
      <c r="AZ308" s="195">
        <v>3.2715009396635071</v>
      </c>
      <c r="BA308" s="195">
        <v>64.93404137376983</v>
      </c>
      <c r="BB308" s="195">
        <v>1.4210854715202004E-14</v>
      </c>
      <c r="BC308" s="195">
        <v>64.934041373769844</v>
      </c>
      <c r="BD308" s="195">
        <v>90.52584576000001</v>
      </c>
      <c r="BE308" s="195">
        <v>2757.45</v>
      </c>
      <c r="BF308" s="17">
        <v>147.70000000000002</v>
      </c>
      <c r="BG308" s="17">
        <v>178.8</v>
      </c>
      <c r="BH308" s="17">
        <v>198</v>
      </c>
      <c r="BI308" s="17">
        <v>130</v>
      </c>
      <c r="BJ308" s="17">
        <v>132</v>
      </c>
      <c r="BK308" s="17">
        <v>137</v>
      </c>
      <c r="BL308" s="15">
        <v>5.3563981214527927E-2</v>
      </c>
      <c r="BM308" s="15">
        <v>6.484251754338248E-2</v>
      </c>
      <c r="BN308" s="15">
        <v>7.1805472447369859E-2</v>
      </c>
      <c r="BO308" s="15">
        <v>4.714500716241455E-2</v>
      </c>
      <c r="BP308" s="15">
        <v>4.7870314964913237E-2</v>
      </c>
      <c r="BQ308" s="15">
        <v>4.9683584471159954E-2</v>
      </c>
      <c r="BR308" s="15">
        <f>IF(IF(BN308&gt;BQ308,BN308,BQ308)=0,IF(BM308&gt;BP308,BM308,BP308),IF(BN308&gt;BQ308,BN308,BQ308))</f>
        <v>7.1805472447369859E-2</v>
      </c>
      <c r="CI308" s="11">
        <f>IF(ISNUMBER(L308),L308,M308)</f>
        <v>0.18051076534169624</v>
      </c>
      <c r="CJ308" s="17">
        <f>IF(AND(M308&lt;0,AA308&gt;0),1,0)</f>
        <v>0</v>
      </c>
      <c r="CK308" s="17">
        <f>IF(AND(CJ308=0,CI308&lt;0.1,CI308&gt;0),1,0)</f>
        <v>0</v>
      </c>
      <c r="CL308" s="17">
        <f>IF(AND(CK308=0,CI308&lt;0.2,CI308&gt;0.1),1,0)</f>
        <v>1</v>
      </c>
      <c r="CM308" s="17">
        <f>IF(AND(CL308=0,CI308&lt;0.3,CI308&gt;0.2),1,0)</f>
        <v>0</v>
      </c>
      <c r="CN308" s="17">
        <f>IF(AND(CM308=0,CI308&lt;0.4,CI308&gt;0.3),1,0)</f>
        <v>0</v>
      </c>
      <c r="CO308" s="17">
        <f>IF(AND(CN308=0,CI308&lt;0.5,CI308&gt;0.4),1,0)</f>
        <v>0</v>
      </c>
      <c r="CP308" s="17">
        <f>IF(AND(CJ308=0,CK308=0,CL308=0,CM308=0,CN308=0,CO308=0),1,0)</f>
        <v>0</v>
      </c>
      <c r="CR308" s="17" t="str">
        <f>_xll.BDP($H308,CR$1)</f>
        <v>Jose Antonio Canales Garcia</v>
      </c>
      <c r="CS308" s="17" t="str">
        <f>_xll.BDP($H308,CS$1)</f>
        <v>No</v>
      </c>
      <c r="CT308" s="196">
        <f>_xll.BDP($H308,CT$1)</f>
        <v>7.0000000298023224E-2</v>
      </c>
      <c r="CU308" s="13">
        <f>_xll.BDP($H308,CU$1)</f>
        <v>17.83329963684082</v>
      </c>
      <c r="CV308" s="13">
        <f>_xll.BDP($H308,CV$1)</f>
        <v>0</v>
      </c>
      <c r="CW308" s="13">
        <f>_xll.BDP($H308,CW$1)</f>
        <v>0</v>
      </c>
    </row>
    <row r="309" spans="1:134" s="17" customFormat="1" hidden="1" x14ac:dyDescent="0.3">
      <c r="A309" s="17" t="str">
        <f>B309&amp;C309</f>
        <v>8B</v>
      </c>
      <c r="B309" s="17">
        <v>8</v>
      </c>
      <c r="C309" s="17" t="s">
        <v>3000</v>
      </c>
      <c r="D309" s="17">
        <v>6</v>
      </c>
      <c r="E309" s="17">
        <v>3</v>
      </c>
      <c r="F309" s="19">
        <v>0.13</v>
      </c>
      <c r="G309" s="17" t="s">
        <v>2836</v>
      </c>
      <c r="H309" s="17" t="s">
        <v>312</v>
      </c>
      <c r="I309" s="17">
        <v>1305</v>
      </c>
      <c r="J309" s="17" t="str">
        <f>I309&amp;H309</f>
        <v>1305CSL US Equity</v>
      </c>
      <c r="K309" s="10" t="s">
        <v>993</v>
      </c>
      <c r="L309" s="11">
        <v>0.28961942057449408</v>
      </c>
      <c r="M309" s="11">
        <v>0.42611884594164801</v>
      </c>
      <c r="N309" s="11">
        <v>0.16681475768460871</v>
      </c>
      <c r="O309" s="11">
        <v>0.24858008330177964</v>
      </c>
      <c r="P309" s="12">
        <v>17.80429433377153</v>
      </c>
      <c r="Q309" s="12">
        <v>13.867182725710862</v>
      </c>
      <c r="R309" s="12">
        <v>24.546731898901321</v>
      </c>
      <c r="S309" s="13">
        <v>19.416939260964533</v>
      </c>
      <c r="T309" s="13">
        <v>24.153885829578726</v>
      </c>
      <c r="U309" s="11">
        <v>0.4274718883288095</v>
      </c>
      <c r="V309" s="14">
        <v>1.696729511350519</v>
      </c>
      <c r="W309" s="11">
        <v>0.42250773389816337</v>
      </c>
      <c r="X309" s="15">
        <v>3.0376905812243636E-2</v>
      </c>
      <c r="Y309" s="14">
        <v>7.218663968245461</v>
      </c>
      <c r="Z309" s="14">
        <v>6.8280764854234954</v>
      </c>
      <c r="AA309" s="14">
        <v>3081300000</v>
      </c>
      <c r="AB309" s="14">
        <v>5282000000</v>
      </c>
      <c r="AC309" s="14">
        <v>37600000</v>
      </c>
      <c r="AD309" s="16">
        <v>1148100000</v>
      </c>
      <c r="AE309" s="11">
        <v>3.2749760473826321E-2</v>
      </c>
      <c r="AF309" s="16">
        <v>13442.193705599999</v>
      </c>
      <c r="AG309" s="16">
        <v>15647.093705599998</v>
      </c>
      <c r="AH309" s="195">
        <v>11.635224212674197</v>
      </c>
      <c r="AI309" s="195">
        <v>14.202632088185622</v>
      </c>
      <c r="AJ309" s="195">
        <v>7.0567745918465237</v>
      </c>
      <c r="AK309" s="195">
        <v>17.603171942767521</v>
      </c>
      <c r="AL309" s="195">
        <v>4.4406332252522569</v>
      </c>
      <c r="AM309" s="17" t="s">
        <v>498</v>
      </c>
      <c r="AN309" s="17" t="s">
        <v>738</v>
      </c>
      <c r="AO309" s="17" t="s">
        <v>739</v>
      </c>
      <c r="AP309" s="17" t="s">
        <v>574</v>
      </c>
      <c r="AQ309" s="11">
        <f>_xll.BDP($H309,$AQ$1, "CUST_TRR_START_DT=20030101","CUST_TRR_END_DT=20230630")*0.01</f>
        <v>0.14731710000000001</v>
      </c>
      <c r="AR309" s="11">
        <f>_xll.BDP($H309,$AQ$1, "CUST_TRR_START_DT=20130101","CUST_TRR_END_DT=20230630")*0.01</f>
        <v>0.1652235</v>
      </c>
      <c r="AS309" s="11">
        <f>_xll.BDP($H309,$AQ$1, "CUST_TRR_START_DT=20180101","CUST_TRR_END_DT=20230630")*0.01</f>
        <v>0.17447849999999998</v>
      </c>
      <c r="AT309" s="17" t="s">
        <v>3697</v>
      </c>
      <c r="AU309" s="17" t="s">
        <v>3228</v>
      </c>
      <c r="AV309" s="17" t="s">
        <v>3228</v>
      </c>
      <c r="AW309" s="195">
        <v>1.263142287538519</v>
      </c>
      <c r="AX309" s="195">
        <v>1.263142287538519</v>
      </c>
      <c r="AY309" s="195">
        <v>3.624298918932447</v>
      </c>
      <c r="AZ309" s="195">
        <v>4.8874412064709656</v>
      </c>
      <c r="BA309" s="195">
        <v>14.20082881734141</v>
      </c>
      <c r="BB309" s="195">
        <v>40.746041865901603</v>
      </c>
      <c r="BC309" s="195">
        <v>54.946870683243013</v>
      </c>
      <c r="BD309" s="195">
        <v>517.10500000000002</v>
      </c>
      <c r="BE309" s="195">
        <v>13442.193705599999</v>
      </c>
      <c r="BF309" s="17">
        <v>854</v>
      </c>
      <c r="BG309" s="17">
        <v>966.16700000000003</v>
      </c>
      <c r="BH309" s="17">
        <v>915.5</v>
      </c>
      <c r="BI309" s="17">
        <v>835.53499999999997</v>
      </c>
      <c r="BJ309" s="17">
        <v>895.51900000000001</v>
      </c>
      <c r="BK309" s="17">
        <v>897.17899999999997</v>
      </c>
      <c r="BL309" s="15">
        <v>6.3531296952239635E-2</v>
      </c>
      <c r="BM309" s="15">
        <v>7.1875693890461959E-2</v>
      </c>
      <c r="BN309" s="15">
        <v>6.8106443044233467E-2</v>
      </c>
      <c r="BO309" s="15">
        <v>6.2157637235350748E-2</v>
      </c>
      <c r="BP309" s="15">
        <v>6.6620004116361459E-2</v>
      </c>
      <c r="BQ309" s="15">
        <v>6.6743495864535596E-2</v>
      </c>
      <c r="BR309" s="15">
        <f>IF(IF(BN309&gt;BQ309,BN309,BQ309)=0,IF(BM309&gt;BP309,BM309,BP309),IF(BN309&gt;BQ309,BN309,BQ309))</f>
        <v>6.8106443044233467E-2</v>
      </c>
      <c r="BS309" s="17">
        <v>0</v>
      </c>
      <c r="BT309" s="17">
        <v>0</v>
      </c>
      <c r="BU309" s="17">
        <v>0</v>
      </c>
      <c r="BV309" s="17">
        <v>0</v>
      </c>
      <c r="BW309" s="17">
        <v>0</v>
      </c>
      <c r="BX309" s="17">
        <v>1</v>
      </c>
      <c r="BY309" s="17">
        <v>0</v>
      </c>
      <c r="BZ309" s="17">
        <v>0</v>
      </c>
      <c r="CA309" s="17">
        <v>0</v>
      </c>
      <c r="CB309" s="17" t="s">
        <v>4382</v>
      </c>
      <c r="CC309" s="17">
        <v>1</v>
      </c>
      <c r="CD309" s="17">
        <v>1</v>
      </c>
      <c r="CE309" s="17">
        <v>0</v>
      </c>
      <c r="CF309" s="17">
        <v>0</v>
      </c>
      <c r="CG309" s="17">
        <v>1</v>
      </c>
      <c r="CH309" s="17">
        <v>1</v>
      </c>
      <c r="CI309" s="11">
        <f>IF(ISNUMBER(L309),L309,M309)</f>
        <v>0.28961942057449408</v>
      </c>
      <c r="CJ309" s="17">
        <f>IF(AND(M309&lt;0,AA309&gt;0),1,0)</f>
        <v>0</v>
      </c>
      <c r="CK309" s="17">
        <f>IF(AND(CJ309=0,CI309&lt;0.1,CI309&gt;0),1,0)</f>
        <v>0</v>
      </c>
      <c r="CL309" s="17">
        <f>IF(AND(CK309=0,CI309&lt;0.2,CI309&gt;0.1),1,0)</f>
        <v>0</v>
      </c>
      <c r="CM309" s="17">
        <f>IF(AND(CL309=0,CI309&lt;0.3,CI309&gt;0.2),1,0)</f>
        <v>1</v>
      </c>
      <c r="CN309" s="17">
        <f>IF(AND(CM309=0,CI309&lt;0.4,CI309&gt;0.3),1,0)</f>
        <v>0</v>
      </c>
      <c r="CO309" s="17">
        <f>IF(AND(CN309=0,CI309&lt;0.5,CI309&gt;0.4),1,0)</f>
        <v>0</v>
      </c>
      <c r="CP309" s="17">
        <f>IF(AND(CJ309=0,CK309=0,CL309=0,CM309=0,CN309=0,CO309=0),1,0)</f>
        <v>0</v>
      </c>
      <c r="CR309" s="17" t="str">
        <f>_xll.BDP($H309,CR$1)</f>
        <v>D Christian Koch "Chris"</v>
      </c>
      <c r="CS309" s="17" t="str">
        <f>_xll.BDP($H309,CS$1)</f>
        <v>No</v>
      </c>
      <c r="CT309" s="196">
        <f>_xll.BDP($H309,CT$1)</f>
        <v>0.40917700529098511</v>
      </c>
      <c r="CU309" s="13">
        <f>_xll.BDP($H309,CU$1)</f>
        <v>7.75</v>
      </c>
      <c r="CV309" s="13">
        <f>_xll.BDP($H309,CV$1)</f>
        <v>0.92038665823167209</v>
      </c>
      <c r="CW309" s="13">
        <f>_xll.BDP($H309,CW$1)</f>
        <v>0.69938652996008821</v>
      </c>
    </row>
    <row r="310" spans="1:134" s="17" customFormat="1" hidden="1" x14ac:dyDescent="0.3">
      <c r="A310" s="17" t="str">
        <f>B310&amp;C310</f>
        <v>8B</v>
      </c>
      <c r="B310" s="17">
        <v>8</v>
      </c>
      <c r="C310" s="17" t="s">
        <v>3000</v>
      </c>
      <c r="D310" s="17">
        <v>6</v>
      </c>
      <c r="E310" s="17">
        <v>4</v>
      </c>
      <c r="F310" s="19">
        <v>0.12</v>
      </c>
      <c r="H310" s="17" t="s">
        <v>2059</v>
      </c>
      <c r="I310" s="17">
        <v>1307</v>
      </c>
      <c r="J310" s="17" t="str">
        <f>I310&amp;H310</f>
        <v>1307ROG SW Equity</v>
      </c>
      <c r="K310" s="10" t="s">
        <v>4831</v>
      </c>
      <c r="L310" s="11">
        <v>0.62811445660392695</v>
      </c>
      <c r="M310" s="11">
        <v>0.5647828445132862</v>
      </c>
      <c r="N310" s="11">
        <v>0.47972395998171519</v>
      </c>
      <c r="O310" s="11">
        <v>0.43953791957407978</v>
      </c>
      <c r="P310" s="12">
        <v>28.47474234286544</v>
      </c>
      <c r="Q310" s="12">
        <v>22.286548770386904</v>
      </c>
      <c r="R310" s="12">
        <v>42.658208262416835</v>
      </c>
      <c r="S310" s="13">
        <v>40.04908618261711</v>
      </c>
      <c r="T310" s="13">
        <v>38.426374588778224</v>
      </c>
      <c r="U310" s="11">
        <v>0.24221607999349645</v>
      </c>
      <c r="V310" s="14">
        <v>0.92211275597049569</v>
      </c>
      <c r="W310" s="11">
        <v>0.35965390541661729</v>
      </c>
      <c r="X310" s="15">
        <v>2.9740802016859687E-2</v>
      </c>
      <c r="Y310" s="14">
        <v>2.7303236839788774</v>
      </c>
      <c r="Z310" s="14">
        <v>2.3766085364348655</v>
      </c>
      <c r="AA310" s="14">
        <v>37972000000</v>
      </c>
      <c r="AB310" s="14">
        <v>48792000000</v>
      </c>
      <c r="AC310" s="14">
        <v>736824497.47266901</v>
      </c>
      <c r="AD310" s="16">
        <v>16194000000</v>
      </c>
      <c r="AE310" s="11">
        <v>4.5499845465769358E-2</v>
      </c>
      <c r="AF310" s="16">
        <v>212674.05287000001</v>
      </c>
      <c r="AG310" s="16">
        <v>234380.05287000001</v>
      </c>
      <c r="AH310" s="195">
        <v>9.9720243118319196</v>
      </c>
      <c r="AI310" s="195">
        <v>11.831545087566385</v>
      </c>
      <c r="AJ310" s="195">
        <v>6.1062485845754066</v>
      </c>
      <c r="AK310" s="195">
        <v>18.848049154748395</v>
      </c>
      <c r="AL310" s="195">
        <v>7.8344070700087851</v>
      </c>
      <c r="AM310" s="17" t="s">
        <v>493</v>
      </c>
      <c r="AN310" s="17" t="s">
        <v>654</v>
      </c>
      <c r="AO310" s="17" t="s">
        <v>655</v>
      </c>
      <c r="AP310" s="17" t="s">
        <v>4616</v>
      </c>
      <c r="AQ310" s="11">
        <f>_xll.BDP($H310,$AQ$1, "CUST_TRR_START_DT=20030101","CUST_TRR_END_DT=20230630")*0.01</f>
        <v>8.3361959999999999E-2</v>
      </c>
      <c r="AR310" s="11">
        <f>_xll.BDP($H310,$AQ$1, "CUST_TRR_START_DT=20130101","CUST_TRR_END_DT=20230630")*0.01</f>
        <v>7.3187309999999992E-2</v>
      </c>
      <c r="AS310" s="11">
        <f>_xll.BDP($H310,$AQ$1, "CUST_TRR_START_DT=20180101","CUST_TRR_END_DT=20230630")*0.01</f>
        <v>5.4501580000000001E-2</v>
      </c>
      <c r="AT310" s="17" t="s">
        <v>3697</v>
      </c>
      <c r="AU310" s="17" t="s">
        <v>3021</v>
      </c>
      <c r="AV310" s="17" t="s">
        <v>3021</v>
      </c>
      <c r="AW310" s="195">
        <v>3.6541272405569654</v>
      </c>
      <c r="AX310" s="195">
        <v>3.6541272405569654</v>
      </c>
      <c r="AY310" s="195">
        <v>0</v>
      </c>
      <c r="AZ310" s="195">
        <v>3.6541272405569654</v>
      </c>
      <c r="BA310" s="195">
        <v>48.670257102595556</v>
      </c>
      <c r="BB310" s="195">
        <v>0</v>
      </c>
      <c r="BC310" s="195" t="s">
        <v>3021</v>
      </c>
      <c r="BD310" s="195" t="s">
        <v>3021</v>
      </c>
      <c r="BE310" s="195">
        <v>212674.05287000001</v>
      </c>
      <c r="BF310" s="17">
        <v>14876.941000000001</v>
      </c>
      <c r="BG310" s="17">
        <v>15904.895</v>
      </c>
      <c r="BH310" s="17">
        <v>17441.528999999999</v>
      </c>
      <c r="BI310" s="17">
        <v>15098.095000000001</v>
      </c>
      <c r="BJ310" s="17">
        <v>15514.572</v>
      </c>
      <c r="BK310" s="17">
        <v>16548.528999999999</v>
      </c>
      <c r="BL310" s="15">
        <v>6.9951838502338312E-2</v>
      </c>
      <c r="BM310" s="15">
        <v>7.4785310127710267E-2</v>
      </c>
      <c r="BN310" s="15">
        <v>8.2010610907299428E-2</v>
      </c>
      <c r="BO310" s="15">
        <v>7.0991711477040989E-2</v>
      </c>
      <c r="BP310" s="15">
        <v>7.2949999262408846E-2</v>
      </c>
      <c r="BQ310" s="15">
        <v>7.7811697180170433E-2</v>
      </c>
      <c r="BR310" s="15">
        <f>IF(IF(BN310&gt;BQ310,BN310,BQ310)=0,IF(BM310&gt;BP310,BM310,BP310),IF(BN310&gt;BQ310,BN310,BQ310))</f>
        <v>8.2010610907299428E-2</v>
      </c>
      <c r="CI310" s="11">
        <f>IF(ISNUMBER(L310),L310,M310)</f>
        <v>0.62811445660392695</v>
      </c>
      <c r="CJ310" s="17">
        <f>IF(AND(M310&lt;0,AA310&gt;0),1,0)</f>
        <v>0</v>
      </c>
      <c r="CK310" s="17">
        <f>IF(AND(CJ310=0,CI310&lt;0.1,CI310&gt;0),1,0)</f>
        <v>0</v>
      </c>
      <c r="CL310" s="17">
        <f>IF(AND(CK310=0,CI310&lt;0.2,CI310&gt;0.1),1,0)</f>
        <v>0</v>
      </c>
      <c r="CM310" s="17">
        <f>IF(AND(CL310=0,CI310&lt;0.3,CI310&gt;0.2),1,0)</f>
        <v>0</v>
      </c>
      <c r="CN310" s="17">
        <f>IF(AND(CM310=0,CI310&lt;0.4,CI310&gt;0.3),1,0)</f>
        <v>0</v>
      </c>
      <c r="CO310" s="17">
        <f>IF(AND(CN310=0,CI310&lt;0.5,CI310&gt;0.4),1,0)</f>
        <v>0</v>
      </c>
      <c r="CP310" s="17">
        <f>IF(AND(CJ310=0,CK310=0,CL310=0,CM310=0,CN310=0,CO310=0),1,0)</f>
        <v>1</v>
      </c>
      <c r="CR310" s="17" t="str">
        <f>_xll.BDP($H310,CR$1)</f>
        <v>Thomas Schinecker</v>
      </c>
      <c r="CS310" s="17" t="str">
        <f>_xll.BDP($H310,CS$1)</f>
        <v>No</v>
      </c>
      <c r="CT310" s="196">
        <f>_xll.BDP($H310,CT$1)</f>
        <v>0</v>
      </c>
      <c r="CU310" s="13">
        <f>_xll.BDP($H310,CU$1)</f>
        <v>0.58333301544189453</v>
      </c>
      <c r="CV310" s="13">
        <f>_xll.BDP($H310,CV$1)</f>
        <v>3.7090070395140534E-2</v>
      </c>
      <c r="CW310" s="13">
        <f>_xll.BDP($H310,CW$1)</f>
        <v>0</v>
      </c>
    </row>
    <row r="311" spans="1:134" s="17" customFormat="1" hidden="1" x14ac:dyDescent="0.3">
      <c r="A311" s="17" t="str">
        <f>B311&amp;C311</f>
        <v>8B</v>
      </c>
      <c r="B311" s="17">
        <v>8</v>
      </c>
      <c r="C311" s="17" t="s">
        <v>3000</v>
      </c>
      <c r="D311" s="17">
        <v>14</v>
      </c>
      <c r="E311" s="17">
        <v>2</v>
      </c>
      <c r="F311" s="19">
        <v>0.14000000000000001</v>
      </c>
      <c r="G311" s="17" t="s">
        <v>2749</v>
      </c>
      <c r="H311" s="17" t="s">
        <v>97</v>
      </c>
      <c r="I311" s="17">
        <v>1312</v>
      </c>
      <c r="J311" s="17" t="str">
        <f>I311&amp;H311</f>
        <v>1312HON US Equity</v>
      </c>
      <c r="K311" s="10" t="s">
        <v>722</v>
      </c>
      <c r="L311" s="11">
        <v>0.77405517771382848</v>
      </c>
      <c r="M311" s="11">
        <v>0.82762991128010144</v>
      </c>
      <c r="N311" s="11">
        <v>0.28376716723292211</v>
      </c>
      <c r="O311" s="11">
        <v>0.30586582114289834</v>
      </c>
      <c r="P311" s="12">
        <v>16.883931848589256</v>
      </c>
      <c r="Q311" s="12">
        <v>12.725625932189203</v>
      </c>
      <c r="R311" s="12">
        <v>31.297359357060849</v>
      </c>
      <c r="S311" s="13">
        <v>23.99659374726172</v>
      </c>
      <c r="T311" s="13">
        <v>27.961991766762534</v>
      </c>
      <c r="U311" s="11">
        <v>0.30631097492283083</v>
      </c>
      <c r="V311" s="14">
        <v>1.6387415621986499</v>
      </c>
      <c r="W311" s="11">
        <v>0.28716492612734013</v>
      </c>
      <c r="X311" s="15">
        <v>2.6784117331425505E-2</v>
      </c>
      <c r="Y311" s="14">
        <v>-2.9033721717941869</v>
      </c>
      <c r="Z311" s="14">
        <v>32.34625508721696</v>
      </c>
      <c r="AA311" s="14">
        <v>10257000000</v>
      </c>
      <c r="AB311" s="14">
        <v>27754000000</v>
      </c>
      <c r="AC311" s="14">
        <v>184000000</v>
      </c>
      <c r="AD311" s="16">
        <v>5025000000</v>
      </c>
      <c r="AE311" s="11">
        <v>3.6616915422885574E-2</v>
      </c>
      <c r="AF311" s="16">
        <v>128171.11502632003</v>
      </c>
      <c r="AG311" s="16">
        <v>142368.11502632004</v>
      </c>
      <c r="AH311" s="195">
        <v>15.020762193786441</v>
      </c>
      <c r="AI311" s="195">
        <v>17.127838952081806</v>
      </c>
      <c r="AJ311" s="195">
        <v>3.2205001505934443</v>
      </c>
      <c r="AK311" s="195">
        <v>20.124306302099459</v>
      </c>
      <c r="AL311" s="195">
        <v>7.4095933604250064</v>
      </c>
      <c r="AM311" s="17" t="s">
        <v>498</v>
      </c>
      <c r="AN311" s="17" t="s">
        <v>590</v>
      </c>
      <c r="AO311" s="17" t="s">
        <v>723</v>
      </c>
      <c r="AP311" s="17" t="s">
        <v>574</v>
      </c>
      <c r="AQ311" s="11">
        <f>_xll.BDP($H311,$AQ$1, "CUST_TRR_START_DT=20030101","CUST_TRR_END_DT=20230630")*0.01</f>
        <v>0.1392225</v>
      </c>
      <c r="AR311" s="11">
        <f>_xll.BDP($H311,$AQ$1, "CUST_TRR_START_DT=20130101","CUST_TRR_END_DT=20230630")*0.01</f>
        <v>0.1479877</v>
      </c>
      <c r="AS311" s="11">
        <f>_xll.BDP($H311,$AQ$1, "CUST_TRR_START_DT=20180101","CUST_TRR_END_DT=20230630")*0.01</f>
        <v>8.6764100000000011E-2</v>
      </c>
      <c r="AT311" s="17" t="s">
        <v>3756</v>
      </c>
      <c r="AU311" s="17" t="s">
        <v>3021</v>
      </c>
      <c r="AV311" s="17" t="s">
        <v>3756</v>
      </c>
      <c r="AW311" s="195">
        <v>2.1341620748816794</v>
      </c>
      <c r="AX311" s="195">
        <v>2.1341620748816794</v>
      </c>
      <c r="AY311" s="195">
        <v>3.2460850843688402</v>
      </c>
      <c r="AZ311" s="195">
        <v>5.3802471592505192</v>
      </c>
      <c r="BA311" s="195">
        <v>42.61915209986141</v>
      </c>
      <c r="BB311" s="195">
        <v>64.824220975568167</v>
      </c>
      <c r="BC311" s="195">
        <v>107.44337307542958</v>
      </c>
      <c r="BD311" s="195">
        <v>6806.7310823999997</v>
      </c>
      <c r="BE311" s="195">
        <v>128171.11502632003</v>
      </c>
      <c r="BF311" s="17">
        <v>6136.3</v>
      </c>
      <c r="BG311" s="17">
        <v>6650.5</v>
      </c>
      <c r="BH311" s="17">
        <v>7131.7690000000002</v>
      </c>
      <c r="BI311" s="17">
        <v>4236.5150000000003</v>
      </c>
      <c r="BJ311" s="17">
        <v>6124.9760000000006</v>
      </c>
      <c r="BK311" s="17">
        <v>6690.4400000000005</v>
      </c>
      <c r="BL311" s="15">
        <v>4.7875841594573837E-2</v>
      </c>
      <c r="BM311" s="15">
        <v>5.188766594278528E-2</v>
      </c>
      <c r="BN311" s="15">
        <v>5.5642560326759169E-2</v>
      </c>
      <c r="BO311" s="15">
        <v>3.3053586208796178E-2</v>
      </c>
      <c r="BP311" s="15">
        <v>4.7787490954902222E-2</v>
      </c>
      <c r="BQ311" s="15">
        <v>5.2199280615028702E-2</v>
      </c>
      <c r="BR311" s="15">
        <f>IF(IF(BN311&gt;BQ311,BN311,BQ311)=0,IF(BM311&gt;BP311,BM311,BP311),IF(BN311&gt;BQ311,BN311,BQ311))</f>
        <v>5.5642560326759169E-2</v>
      </c>
      <c r="CI311" s="11">
        <f>IF(ISNUMBER(L311),L311,M311)</f>
        <v>0.77405517771382848</v>
      </c>
      <c r="CJ311" s="17">
        <f>IF(AND(M311&lt;0,AA311&gt;0),1,0)</f>
        <v>0</v>
      </c>
      <c r="CK311" s="17">
        <f>IF(AND(CJ311=0,CI311&lt;0.1,CI311&gt;0),1,0)</f>
        <v>0</v>
      </c>
      <c r="CL311" s="17">
        <f>IF(AND(CK311=0,CI311&lt;0.2,CI311&gt;0.1),1,0)</f>
        <v>0</v>
      </c>
      <c r="CM311" s="17">
        <f>IF(AND(CL311=0,CI311&lt;0.3,CI311&gt;0.2),1,0)</f>
        <v>0</v>
      </c>
      <c r="CN311" s="17">
        <f>IF(AND(CM311=0,CI311&lt;0.4,CI311&gt;0.3),1,0)</f>
        <v>0</v>
      </c>
      <c r="CO311" s="17">
        <f>IF(AND(CN311=0,CI311&lt;0.5,CI311&gt;0.4),1,0)</f>
        <v>0</v>
      </c>
      <c r="CP311" s="17">
        <f>IF(AND(CJ311=0,CK311=0,CL311=0,CM311=0,CN311=0,CO311=0),1,0)</f>
        <v>1</v>
      </c>
      <c r="CR311" s="17" t="str">
        <f>_xll.BDP($H311,CR$1)</f>
        <v>Vimal M Kapur</v>
      </c>
      <c r="CS311" s="17" t="str">
        <f>_xll.BDP($H311,CS$1)</f>
        <v>No</v>
      </c>
      <c r="CT311" s="196">
        <f>_xll.BDP($H311,CT$1)</f>
        <v>0</v>
      </c>
      <c r="CU311" s="13">
        <f>_xll.BDP($H311,CU$1)</f>
        <v>0.33333298563957214</v>
      </c>
      <c r="CV311" s="13">
        <f>_xll.BDP($H311,CV$1)</f>
        <v>9.2988350256505856E-2</v>
      </c>
      <c r="CW311" s="13">
        <f>_xll.BDP($H311,CW$1)</f>
        <v>5.535330809770155</v>
      </c>
    </row>
    <row r="312" spans="1:134" s="17" customFormat="1" hidden="1" x14ac:dyDescent="0.3">
      <c r="A312" s="17" t="str">
        <f>B312&amp;C312</f>
        <v>8B</v>
      </c>
      <c r="B312" s="17">
        <v>8</v>
      </c>
      <c r="C312" s="17" t="s">
        <v>3000</v>
      </c>
      <c r="D312" s="17">
        <v>15</v>
      </c>
      <c r="E312" s="17">
        <v>2</v>
      </c>
      <c r="F312" s="19">
        <v>0.13</v>
      </c>
      <c r="G312" s="17" t="s">
        <v>2937</v>
      </c>
      <c r="H312" s="17" t="s">
        <v>238</v>
      </c>
      <c r="I312" s="17">
        <v>1313</v>
      </c>
      <c r="J312" s="17" t="str">
        <f>I312&amp;H312</f>
        <v>1313POWI US Equity</v>
      </c>
      <c r="K312" s="10" t="s">
        <v>905</v>
      </c>
      <c r="L312" s="11">
        <v>0.3960581337279469</v>
      </c>
      <c r="M312" s="11">
        <v>0.57114176197059197</v>
      </c>
      <c r="N312" s="11">
        <v>0.29672352310866779</v>
      </c>
      <c r="O312" s="11">
        <v>0.4432337142703881</v>
      </c>
      <c r="P312" s="12">
        <v>11.845576843688409</v>
      </c>
      <c r="Q312" s="12">
        <v>11.413016125497583</v>
      </c>
      <c r="R312" s="12">
        <v>12.237666201678557</v>
      </c>
      <c r="S312" s="13">
        <v>25.454945811952339</v>
      </c>
      <c r="T312" s="13">
        <v>34.159886229954324</v>
      </c>
      <c r="U312" s="11">
        <v>-0.45116126981480131</v>
      </c>
      <c r="V312" s="14">
        <v>-2.7651445589773482</v>
      </c>
      <c r="W312" s="11">
        <v>0.89350485248243949</v>
      </c>
      <c r="X312" s="15" t="e">
        <v>#N/A</v>
      </c>
      <c r="Y312" s="14">
        <v>6.1841182239619172</v>
      </c>
      <c r="Z312" s="14">
        <v>27.441785019936262</v>
      </c>
      <c r="AA312" s="14">
        <v>318280000</v>
      </c>
      <c r="AB312" s="14">
        <v>410129000</v>
      </c>
      <c r="AC312" s="14">
        <v>28115000</v>
      </c>
      <c r="AD312" s="16">
        <v>96690000</v>
      </c>
      <c r="AE312" s="11">
        <v>0.29077464060399216</v>
      </c>
      <c r="AF312" s="16">
        <v>4551.9146503599995</v>
      </c>
      <c r="AG312" s="16">
        <v>4205.5996503599999</v>
      </c>
      <c r="AH312" s="195">
        <v>33.483540471967004</v>
      </c>
      <c r="AI312" s="195">
        <v>47.780046016359911</v>
      </c>
      <c r="AJ312" s="195">
        <v>1.7255537108421422</v>
      </c>
      <c r="AK312" s="195">
        <v>50.117725509925442</v>
      </c>
      <c r="AL312" s="195">
        <v>5.9230836053631393</v>
      </c>
      <c r="AM312" s="17" t="s">
        <v>506</v>
      </c>
      <c r="AN312" s="17" t="s">
        <v>577</v>
      </c>
      <c r="AO312" s="17" t="s">
        <v>787</v>
      </c>
      <c r="AP312" s="17" t="s">
        <v>574</v>
      </c>
      <c r="AQ312" s="11">
        <f>_xll.BDP($H312,$AQ$1, "CUST_TRR_START_DT=20030101","CUST_TRR_END_DT=20230630")*0.01</f>
        <v>0.1307672</v>
      </c>
      <c r="AR312" s="11">
        <f>_xll.BDP($H312,$AQ$1, "CUST_TRR_START_DT=20130101","CUST_TRR_END_DT=20230630")*0.01</f>
        <v>0.18884380000000001</v>
      </c>
      <c r="AS312" s="11">
        <f>_xll.BDP($H312,$AQ$1, "CUST_TRR_START_DT=20180101","CUST_TRR_END_DT=20230630")*0.01</f>
        <v>0.19746449999999999</v>
      </c>
      <c r="AT312" s="17" t="s">
        <v>3231</v>
      </c>
      <c r="AU312" s="17" t="s">
        <v>3231</v>
      </c>
      <c r="AV312" s="17" t="s">
        <v>3231</v>
      </c>
      <c r="AW312" s="195">
        <v>0.95754062046523469</v>
      </c>
      <c r="AX312" s="195">
        <v>0.95754062046523469</v>
      </c>
      <c r="AY312" s="195">
        <v>2.1590768504393587</v>
      </c>
      <c r="AZ312" s="195">
        <v>3.1166174709045933</v>
      </c>
      <c r="BA312" s="195">
        <v>24.205042757954516</v>
      </c>
      <c r="BB312" s="195">
        <v>54.577890865040189</v>
      </c>
      <c r="BC312" s="195">
        <v>78.782933622994705</v>
      </c>
      <c r="BD312" s="195">
        <v>135.45471999999998</v>
      </c>
      <c r="BE312" s="195">
        <v>4205.5996503599999</v>
      </c>
      <c r="BF312" s="17">
        <v>93.78</v>
      </c>
      <c r="BG312" s="17">
        <v>138.80000000000001</v>
      </c>
      <c r="BH312" s="17">
        <v>155</v>
      </c>
      <c r="BI312" s="17">
        <v>90.263999999999996</v>
      </c>
      <c r="BJ312" s="17">
        <v>146.05000000000001</v>
      </c>
      <c r="BK312" s="17">
        <v>183</v>
      </c>
      <c r="BL312" s="15">
        <v>2.2298841496235244E-2</v>
      </c>
      <c r="BM312" s="15">
        <v>3.3003616972461632E-2</v>
      </c>
      <c r="BN312" s="15">
        <v>3.685562414071724E-2</v>
      </c>
      <c r="BO312" s="15">
        <v>2.1462813273791619E-2</v>
      </c>
      <c r="BP312" s="15">
        <v>3.4727509069366148E-2</v>
      </c>
      <c r="BQ312" s="15">
        <v>4.3513414308072616E-2</v>
      </c>
      <c r="BR312" s="15">
        <f>IF(IF(BN312&gt;BQ312,BN312,BQ312)=0,IF(BM312&gt;BP312,BM312,BP312),IF(BN312&gt;BQ312,BN312,BQ312))</f>
        <v>4.3513414308072616E-2</v>
      </c>
      <c r="CI312" s="11">
        <f>IF(ISNUMBER(L312),L312,M312)</f>
        <v>0.3960581337279469</v>
      </c>
      <c r="CJ312" s="17">
        <f>IF(AND(M312&lt;0,AA312&gt;0),1,0)</f>
        <v>0</v>
      </c>
      <c r="CK312" s="17">
        <f>IF(AND(CJ312=0,CI312&lt;0.1,CI312&gt;0),1,0)</f>
        <v>0</v>
      </c>
      <c r="CL312" s="17">
        <f>IF(AND(CK312=0,CI312&lt;0.2,CI312&gt;0.1),1,0)</f>
        <v>0</v>
      </c>
      <c r="CM312" s="17">
        <f>IF(AND(CL312=0,CI312&lt;0.3,CI312&gt;0.2),1,0)</f>
        <v>0</v>
      </c>
      <c r="CN312" s="17">
        <f>IF(AND(CM312=0,CI312&lt;0.4,CI312&gt;0.3),1,0)</f>
        <v>1</v>
      </c>
      <c r="CO312" s="17">
        <f>IF(AND(CN312=0,CI312&lt;0.5,CI312&gt;0.4),1,0)</f>
        <v>0</v>
      </c>
      <c r="CP312" s="17">
        <f>IF(AND(CJ312=0,CK312=0,CL312=0,CM312=0,CN312=0,CO312=0),1,0)</f>
        <v>0</v>
      </c>
      <c r="CR312" s="17" t="str">
        <f>_xll.BDP($H312,CR$1)</f>
        <v>Balu Balakrishnan</v>
      </c>
      <c r="CS312" s="17" t="str">
        <f>_xll.BDP($H312,CS$1)</f>
        <v>No</v>
      </c>
      <c r="CT312" s="196">
        <f>_xll.BDP($H312,CT$1)</f>
        <v>0.99816197156906128</v>
      </c>
      <c r="CU312" s="13">
        <f>_xll.BDP($H312,CU$1)</f>
        <v>21.75</v>
      </c>
      <c r="CV312" s="13">
        <f>_xll.BDP($H312,CV$1)</f>
        <v>2.1702301078371313</v>
      </c>
      <c r="CW312" s="13">
        <f>_xll.BDP($H312,CW$1)</f>
        <v>-7.6083352557165256</v>
      </c>
    </row>
    <row r="313" spans="1:134" s="17" customFormat="1" hidden="1" x14ac:dyDescent="0.3">
      <c r="A313" s="17" t="str">
        <f>B313&amp;C313</f>
        <v>8B</v>
      </c>
      <c r="B313" s="17">
        <v>8</v>
      </c>
      <c r="C313" s="17" t="s">
        <v>3000</v>
      </c>
      <c r="D313" s="17">
        <v>20</v>
      </c>
      <c r="E313" s="17">
        <v>10</v>
      </c>
      <c r="F313" s="19">
        <v>0.14000000000000001</v>
      </c>
      <c r="G313" s="17" t="s">
        <v>2570</v>
      </c>
      <c r="H313" s="17" t="s">
        <v>296</v>
      </c>
      <c r="I313" s="17">
        <v>1316</v>
      </c>
      <c r="J313" s="17" t="str">
        <f>I313&amp;H313</f>
        <v>1316SYK US Equity</v>
      </c>
      <c r="K313" s="10" t="s">
        <v>976</v>
      </c>
      <c r="L313" s="11">
        <v>0.30193421856051283</v>
      </c>
      <c r="M313" s="11">
        <v>0.28176091195440228</v>
      </c>
      <c r="N313" s="11">
        <v>0.15109529625655477</v>
      </c>
      <c r="O313" s="11">
        <v>0.13316084213511023</v>
      </c>
      <c r="P313" s="12">
        <v>11.413846418141214</v>
      </c>
      <c r="Q313" s="12">
        <v>9.8003518056242616</v>
      </c>
      <c r="R313" s="12">
        <v>16.400787044044197</v>
      </c>
      <c r="S313" s="13">
        <v>28.033113784664557</v>
      </c>
      <c r="T313" s="13">
        <v>26.581386525014906</v>
      </c>
      <c r="U313" s="11">
        <v>0.53770742456266585</v>
      </c>
      <c r="V313" s="14">
        <v>2.6594750889679717</v>
      </c>
      <c r="W313" s="11">
        <v>0.46408618246945921</v>
      </c>
      <c r="X313" s="15" t="e">
        <v>#N/A</v>
      </c>
      <c r="Y313" s="14">
        <v>8.4638622587216847</v>
      </c>
      <c r="Z313" s="14">
        <v>20.12941562482029</v>
      </c>
      <c r="AA313" s="14">
        <v>13334000000</v>
      </c>
      <c r="AB313" s="14">
        <v>28214000000</v>
      </c>
      <c r="AC313" s="14">
        <v>174000000</v>
      </c>
      <c r="AD313" s="16">
        <v>3025000000</v>
      </c>
      <c r="AE313" s="11">
        <v>5.7520661157024797E-2</v>
      </c>
      <c r="AF313" s="16">
        <v>111187.68674282999</v>
      </c>
      <c r="AG313" s="16">
        <v>123144.68674282999</v>
      </c>
      <c r="AH313" s="195">
        <v>23.939480315480168</v>
      </c>
      <c r="AI313" s="195">
        <v>30.894265894844512</v>
      </c>
      <c r="AJ313" s="195">
        <v>2.1794187714790456</v>
      </c>
      <c r="AK313" s="195">
        <v>34.509087265274296</v>
      </c>
      <c r="AL313" s="195">
        <v>6.4048178000917328</v>
      </c>
      <c r="AM313" s="17" t="s">
        <v>493</v>
      </c>
      <c r="AN313" s="17" t="s">
        <v>537</v>
      </c>
      <c r="AO313" s="17" t="s">
        <v>538</v>
      </c>
      <c r="AP313" s="17" t="s">
        <v>574</v>
      </c>
      <c r="AQ313" s="11">
        <f>_xll.BDP($H313,$AQ$1, "CUST_TRR_START_DT=20030101","CUST_TRR_END_DT=20230630")*0.01</f>
        <v>0.1248409</v>
      </c>
      <c r="AR313" s="11">
        <f>_xll.BDP($H313,$AQ$1, "CUST_TRR_START_DT=20130101","CUST_TRR_END_DT=20230630")*0.01</f>
        <v>0.1927104</v>
      </c>
      <c r="AS313" s="11">
        <f>_xll.BDP($H313,$AQ$1, "CUST_TRR_START_DT=20180101","CUST_TRR_END_DT=20230630")*0.01</f>
        <v>0.14415359999999999</v>
      </c>
      <c r="AT313" s="17" t="s">
        <v>3697</v>
      </c>
      <c r="AU313" s="17" t="s">
        <v>3234</v>
      </c>
      <c r="AV313" s="17" t="s">
        <v>3234</v>
      </c>
      <c r="AW313" s="195">
        <v>1.0241004983955759</v>
      </c>
      <c r="AX313" s="195">
        <v>1.0241004983955759</v>
      </c>
      <c r="AY313" s="195">
        <v>0</v>
      </c>
      <c r="AZ313" s="195">
        <v>1.0241004983955759</v>
      </c>
      <c r="BA313" s="195">
        <v>34.167750325097529</v>
      </c>
      <c r="BB313" s="195">
        <v>0</v>
      </c>
      <c r="BC313" s="195">
        <v>34.167750325097529</v>
      </c>
      <c r="BD313" s="195">
        <v>1051</v>
      </c>
      <c r="BE313" s="195">
        <v>111187.68674282999</v>
      </c>
      <c r="BF313" s="17">
        <v>3972.625</v>
      </c>
      <c r="BG313" s="17">
        <v>4383.625</v>
      </c>
      <c r="BH313" s="17">
        <v>4819.6670000000004</v>
      </c>
      <c r="BI313" s="17">
        <v>2956.5390000000002</v>
      </c>
      <c r="BJ313" s="17">
        <v>3549.0729999999999</v>
      </c>
      <c r="BK313" s="17">
        <v>3715.402</v>
      </c>
      <c r="BL313" s="15">
        <v>3.5729001262418812E-2</v>
      </c>
      <c r="BM313" s="15">
        <v>3.9425453738767352E-2</v>
      </c>
      <c r="BN313" s="15">
        <v>4.3347128995925438E-2</v>
      </c>
      <c r="BO313" s="15">
        <v>2.6590525323530526E-2</v>
      </c>
      <c r="BP313" s="15">
        <v>3.1919658587814481E-2</v>
      </c>
      <c r="BQ313" s="15">
        <v>3.3415588621728297E-2</v>
      </c>
      <c r="BR313" s="15">
        <f>IF(IF(BN313&gt;BQ313,BN313,BQ313)=0,IF(BM313&gt;BP313,BM313,BP313),IF(BN313&gt;BQ313,BN313,BQ313))</f>
        <v>4.3347128995925438E-2</v>
      </c>
      <c r="CI313" s="11">
        <f>IF(ISNUMBER(L313),L313,M313)</f>
        <v>0.30193421856051283</v>
      </c>
      <c r="CJ313" s="17">
        <f>IF(AND(M313&lt;0,AA313&gt;0),1,0)</f>
        <v>0</v>
      </c>
      <c r="CK313" s="17">
        <f>IF(AND(CJ313=0,CI313&lt;0.1,CI313&gt;0),1,0)</f>
        <v>0</v>
      </c>
      <c r="CL313" s="17">
        <f>IF(AND(CK313=0,CI313&lt;0.2,CI313&gt;0.1),1,0)</f>
        <v>0</v>
      </c>
      <c r="CM313" s="17">
        <f>IF(AND(CL313=0,CI313&lt;0.3,CI313&gt;0.2),1,0)</f>
        <v>0</v>
      </c>
      <c r="CN313" s="17">
        <f>IF(AND(CM313=0,CI313&lt;0.4,CI313&gt;0.3),1,0)</f>
        <v>1</v>
      </c>
      <c r="CO313" s="17">
        <f>IF(AND(CN313=0,CI313&lt;0.5,CI313&gt;0.4),1,0)</f>
        <v>0</v>
      </c>
      <c r="CP313" s="17">
        <f>IF(AND(CJ313=0,CK313=0,CL313=0,CM313=0,CN313=0,CO313=0),1,0)</f>
        <v>0</v>
      </c>
      <c r="CR313" s="17" t="str">
        <f>_xll.BDP($H313,CR$1)</f>
        <v>Kevin A Lobo</v>
      </c>
      <c r="CS313" s="17" t="str">
        <f>_xll.BDP($H313,CS$1)</f>
        <v>No</v>
      </c>
      <c r="CT313" s="196">
        <f>_xll.BDP($H313,CT$1)</f>
        <v>2.1317500621080399E-2</v>
      </c>
      <c r="CU313" s="13">
        <f>_xll.BDP($H313,CU$1)</f>
        <v>11</v>
      </c>
      <c r="CV313" s="13">
        <f>_xll.BDP($H313,CV$1)</f>
        <v>5.3071902739045385</v>
      </c>
      <c r="CW313" s="13">
        <f>_xll.BDP($H313,CW$1)</f>
        <v>-1.1370228012780073</v>
      </c>
    </row>
    <row r="314" spans="1:134" s="17" customFormat="1" hidden="1" x14ac:dyDescent="0.3">
      <c r="A314" s="17" t="str">
        <f>B314&amp;C314</f>
        <v>8B</v>
      </c>
      <c r="B314" s="17">
        <v>8</v>
      </c>
      <c r="C314" s="17" t="s">
        <v>3000</v>
      </c>
      <c r="D314" s="17">
        <v>26</v>
      </c>
      <c r="E314" s="17">
        <v>7</v>
      </c>
      <c r="F314" s="19">
        <v>0.17</v>
      </c>
      <c r="H314" s="17" t="s">
        <v>344</v>
      </c>
      <c r="I314" s="17">
        <v>1317</v>
      </c>
      <c r="J314" s="17" t="str">
        <f>I314&amp;H314</f>
        <v>1317SSNC US Equity</v>
      </c>
      <c r="K314" s="10" t="s">
        <v>1030</v>
      </c>
      <c r="L314" s="11">
        <v>0.24897147431028149</v>
      </c>
      <c r="M314" s="11">
        <v>0.28125824162650748</v>
      </c>
      <c r="N314" s="11">
        <v>8.5154159906666194E-2</v>
      </c>
      <c r="O314" s="11">
        <v>9.0003759427339472E-2</v>
      </c>
      <c r="P314" s="12">
        <v>8.6609089601080207</v>
      </c>
      <c r="Q314" s="12">
        <v>6.29655139183639</v>
      </c>
      <c r="R314" s="12">
        <v>10.202930768162018</v>
      </c>
      <c r="S314" s="13">
        <v>38.85870108827902</v>
      </c>
      <c r="T314" s="13">
        <v>36.2862010221465</v>
      </c>
      <c r="U314" s="11">
        <v>0.96676192125620597</v>
      </c>
      <c r="V314" s="14">
        <v>3.6255141805585627</v>
      </c>
      <c r="W314" s="11">
        <v>0.39345667727802819</v>
      </c>
      <c r="X314" s="15" t="e">
        <v>#N/A</v>
      </c>
      <c r="Y314" s="14">
        <v>24.570541570158845</v>
      </c>
      <c r="Z314" s="14">
        <v>18.401282153586031</v>
      </c>
      <c r="AA314" s="14">
        <v>4170900000</v>
      </c>
      <c r="AB314" s="14">
        <v>13033900000</v>
      </c>
      <c r="AC314" s="14">
        <v>114400000</v>
      </c>
      <c r="AD314" s="16">
        <v>1271000000</v>
      </c>
      <c r="AE314" s="11">
        <v>9.0007867820613693E-2</v>
      </c>
      <c r="AF314" s="16">
        <v>13736.653932819998</v>
      </c>
      <c r="AG314" s="16">
        <v>20496.453932819997</v>
      </c>
      <c r="AH314" s="195">
        <v>10.90062965102377</v>
      </c>
      <c r="AI314" s="195">
        <v>16.988358004823869</v>
      </c>
      <c r="AJ314" s="195">
        <v>7.3898946724953838</v>
      </c>
      <c r="AK314" s="195">
        <v>21.883247293695856</v>
      </c>
      <c r="AL314" s="195">
        <v>2.2218597374087699</v>
      </c>
      <c r="AM314" s="17" t="s">
        <v>506</v>
      </c>
      <c r="AN314" s="17" t="s">
        <v>507</v>
      </c>
      <c r="AO314" s="17" t="s">
        <v>600</v>
      </c>
      <c r="AP314" s="17" t="s">
        <v>574</v>
      </c>
      <c r="AQ314" s="11" t="e">
        <f>_xll.BDP($H314,$AQ$1, "CUST_TRR_START_DT=20030101","CUST_TRR_END_DT=20230630")*0.01</f>
        <v>#VALUE!</v>
      </c>
      <c r="AR314" s="11">
        <f>_xll.BDP($H314,$AQ$1, "CUST_TRR_START_DT=20130101","CUST_TRR_END_DT=20230630")*0.01</f>
        <v>0.17965250000000002</v>
      </c>
      <c r="AS314" s="11">
        <f>_xll.BDP($H314,$AQ$1, "CUST_TRR_START_DT=20180101","CUST_TRR_END_DT=20230630")*0.01</f>
        <v>8.6304220000000001E-2</v>
      </c>
      <c r="AT314" s="17" t="s">
        <v>3235</v>
      </c>
      <c r="AU314" s="17" t="s">
        <v>3235</v>
      </c>
      <c r="AV314" s="17" t="s">
        <v>3235</v>
      </c>
      <c r="AW314" s="195">
        <v>1.73347775106957</v>
      </c>
      <c r="AX314" s="195">
        <v>1.73347775106957</v>
      </c>
      <c r="AY314" s="195">
        <v>13.113690939685744</v>
      </c>
      <c r="AZ314" s="195">
        <v>14.847168690755314</v>
      </c>
      <c r="BA314" s="195">
        <v>7.5683722576361756</v>
      </c>
      <c r="BB314" s="195">
        <v>57.254438161605954</v>
      </c>
      <c r="BC314" s="195">
        <v>64.822810419242131</v>
      </c>
      <c r="BD314" s="195">
        <v>435.09999999999997</v>
      </c>
      <c r="BE314" s="195">
        <v>13736.653932819998</v>
      </c>
      <c r="BF314" s="17">
        <v>1181.222</v>
      </c>
      <c r="BG314" s="17">
        <v>1305.6669999999999</v>
      </c>
      <c r="BH314" s="17">
        <v>1421</v>
      </c>
      <c r="BI314" s="17">
        <v>1075.0889999999999</v>
      </c>
      <c r="BJ314" s="17">
        <v>1210.2750000000001</v>
      </c>
      <c r="BK314" s="17">
        <v>1435.5129999999999</v>
      </c>
      <c r="BL314" s="15">
        <v>8.5990518926722853E-2</v>
      </c>
      <c r="BM314" s="15">
        <v>9.5049857584346933E-2</v>
      </c>
      <c r="BN314" s="15">
        <v>0.10344586148486329</v>
      </c>
      <c r="BO314" s="15">
        <v>7.8264256001337212E-2</v>
      </c>
      <c r="BP314" s="15">
        <v>8.8105517247426407E-2</v>
      </c>
      <c r="BQ314" s="15">
        <v>0.10450237787313198</v>
      </c>
      <c r="BR314" s="15">
        <f>IF(IF(BN314&gt;BQ314,BN314,BQ314)=0,IF(BM314&gt;BP314,BM314,BP314),IF(BN314&gt;BQ314,BN314,BQ314))</f>
        <v>0.10450237787313198</v>
      </c>
      <c r="BS314" s="17">
        <v>1</v>
      </c>
      <c r="BT314" s="17">
        <v>0</v>
      </c>
      <c r="BU314" s="17">
        <v>0</v>
      </c>
      <c r="BV314" s="17">
        <v>0</v>
      </c>
      <c r="BW314" s="17">
        <v>1</v>
      </c>
      <c r="BX314" s="17">
        <v>0</v>
      </c>
      <c r="BY314" s="17">
        <v>0</v>
      </c>
      <c r="BZ314" s="17">
        <v>0</v>
      </c>
      <c r="CA314" s="17">
        <v>0</v>
      </c>
      <c r="CB314" s="17" t="s">
        <v>4383</v>
      </c>
      <c r="CC314" s="17">
        <v>3</v>
      </c>
      <c r="CD314" s="17">
        <v>1</v>
      </c>
      <c r="CE314" s="17">
        <v>1</v>
      </c>
      <c r="CF314" s="17">
        <v>1</v>
      </c>
      <c r="CG314" s="17">
        <v>1</v>
      </c>
      <c r="CH314" s="17">
        <v>1</v>
      </c>
      <c r="CI314" s="11">
        <f>IFERROR(L314,M314)</f>
        <v>0.24897147431028149</v>
      </c>
      <c r="CJ314" s="17">
        <f>IF(AND(M314&lt;0,AA314&gt;0),1,0)</f>
        <v>0</v>
      </c>
      <c r="CK314" s="17">
        <f>IF(AND(CJ314=0,CI314&lt;0.1,CI314&gt;0),1,0)</f>
        <v>0</v>
      </c>
      <c r="CL314" s="17">
        <f>IF(AND(CK314=0,CI314&lt;0.2,CI314&gt;0.1),1,0)</f>
        <v>0</v>
      </c>
      <c r="CM314" s="17">
        <f>IF(AND(CL314=0,CI314&lt;0.3,CI314&gt;0.2),1,0)</f>
        <v>1</v>
      </c>
      <c r="CN314" s="17">
        <f>IF(AND(CM314=0,CI314&lt;0.4,CI314&gt;0.3),1,0)</f>
        <v>0</v>
      </c>
      <c r="CO314" s="17">
        <f>IF(AND(CN314=0,CI314&lt;0.5,CI314&gt;0.4),1,0)</f>
        <v>0</v>
      </c>
      <c r="CP314" s="17">
        <f>IF(AND(CJ314=0,CK314=0,CL314=0,CM314=0,CN314=0,CO314=0),1,0)</f>
        <v>0</v>
      </c>
      <c r="CR314" s="17" t="str">
        <f>_xll.BDP($H314,CR$1)</f>
        <v>William C Stone "Bill"</v>
      </c>
      <c r="CS314" s="17" t="str">
        <f>_xll.BDP($H314,CS$1)</f>
        <v>Yes</v>
      </c>
      <c r="CT314" s="196">
        <f>_xll.BDP($H314,CT$1)</f>
        <v>0</v>
      </c>
      <c r="CU314" s="13">
        <f>_xll.BDP($H314,CU$1)</f>
        <v>19</v>
      </c>
      <c r="CV314" s="13">
        <f>_xll.BDP($H314,CV$1)</f>
        <v>13.181639617249335</v>
      </c>
      <c r="CW314" s="13">
        <f>_xll.BDP($H314,CW$1)</f>
        <v>1.2257739848105604</v>
      </c>
      <c r="CY314" s="17" t="s">
        <v>4386</v>
      </c>
      <c r="CZ314" s="17" t="s">
        <v>4387</v>
      </c>
      <c r="DA314" s="17" t="s">
        <v>4388</v>
      </c>
    </row>
    <row r="315" spans="1:134" s="17" customFormat="1" hidden="1" x14ac:dyDescent="0.3">
      <c r="A315" s="17" t="str">
        <f>B315&amp;C315</f>
        <v>8B</v>
      </c>
      <c r="B315" s="17">
        <v>8</v>
      </c>
      <c r="C315" s="17" t="s">
        <v>3000</v>
      </c>
      <c r="D315" s="17">
        <v>1</v>
      </c>
      <c r="E315" s="17">
        <v>1</v>
      </c>
      <c r="F315" s="19">
        <v>0.17</v>
      </c>
      <c r="H315" s="17" t="s">
        <v>478</v>
      </c>
      <c r="I315" s="17">
        <v>1325</v>
      </c>
      <c r="J315" s="17" t="str">
        <f>I315&amp;H315</f>
        <v>1325FNV CN Equity</v>
      </c>
      <c r="K315" s="10" t="s">
        <v>549</v>
      </c>
      <c r="L315" s="11">
        <v>0.11163296541226872</v>
      </c>
      <c r="M315" s="11">
        <v>0.15083028480588381</v>
      </c>
      <c r="N315" s="11">
        <v>0.11163296541226872</v>
      </c>
      <c r="O315" s="11">
        <v>0.15083028480588381</v>
      </c>
      <c r="P315" s="12">
        <v>11.413390981335445</v>
      </c>
      <c r="Q315" s="12">
        <v>9.7265384394339218</v>
      </c>
      <c r="R315" s="12">
        <v>10.275681455424525</v>
      </c>
      <c r="S315" s="13">
        <v>81.705864755756807</v>
      </c>
      <c r="T315" s="13">
        <v>81.606749258949606</v>
      </c>
      <c r="U315" s="11">
        <v>-0.1875</v>
      </c>
      <c r="V315" s="14">
        <v>-1.2600700525394046</v>
      </c>
      <c r="W315" s="11">
        <v>0.96703439888811671</v>
      </c>
      <c r="X315" s="15" t="e">
        <v>#N/A</v>
      </c>
      <c r="Y315" s="14">
        <v>14.318672936194492</v>
      </c>
      <c r="Z315" s="14">
        <v>23.636113630780308</v>
      </c>
      <c r="AA315" s="14">
        <v>5221100000</v>
      </c>
      <c r="AB315" s="14">
        <v>5221100000</v>
      </c>
      <c r="AC315" s="14">
        <v>11500000</v>
      </c>
      <c r="AD315" s="16">
        <v>983300000</v>
      </c>
      <c r="AE315" s="11">
        <v>1.1695311705481541E-2</v>
      </c>
      <c r="AF315" s="16">
        <v>37366.338119679989</v>
      </c>
      <c r="AG315" s="16">
        <v>26372.397072226308</v>
      </c>
      <c r="AH315" s="195">
        <v>25.906087497275347</v>
      </c>
      <c r="AI315" s="195">
        <v>35.643191069369252</v>
      </c>
      <c r="AJ315" s="195">
        <v>2.1132167365341314</v>
      </c>
      <c r="AK315" s="195">
        <v>42.227547093454923</v>
      </c>
      <c r="AL315" s="195">
        <v>4.1421508683352011</v>
      </c>
      <c r="AM315" s="17" t="s">
        <v>550</v>
      </c>
      <c r="AN315" s="17" t="s">
        <v>551</v>
      </c>
      <c r="AO315" s="17" t="s">
        <v>552</v>
      </c>
      <c r="AP315" s="17" t="s">
        <v>496</v>
      </c>
      <c r="AQ315" s="11" t="e">
        <f>_xll.BDP($H315,$AQ$1, "CUST_TRR_START_DT=20030101","CUST_TRR_END_DT=20230630")*0.01</f>
        <v>#VALUE!</v>
      </c>
      <c r="AR315" s="11">
        <f>_xll.BDP($H315,$AQ$1, "CUST_TRR_START_DT=20130101","CUST_TRR_END_DT=20230630")*0.01</f>
        <v>0.13548760000000001</v>
      </c>
      <c r="AS315" s="11">
        <f>_xll.BDP($H315,$AQ$1, "CUST_TRR_START_DT=20180101","CUST_TRR_END_DT=20230630")*0.01</f>
        <v>0.1331888</v>
      </c>
      <c r="AT315" s="17" t="s">
        <v>3241</v>
      </c>
      <c r="AU315" s="17" t="s">
        <v>3241</v>
      </c>
      <c r="AV315" s="17" t="s">
        <v>3241</v>
      </c>
      <c r="AW315" s="195">
        <v>0.94695310843618297</v>
      </c>
      <c r="AX315" s="195">
        <v>0.94695310843618297</v>
      </c>
      <c r="AY315" s="195">
        <v>-3.6700614107962354E-2</v>
      </c>
      <c r="AZ315" s="195">
        <v>0.91025249432822064</v>
      </c>
      <c r="BA315" s="195">
        <v>36.249737502920745</v>
      </c>
      <c r="BB315" s="195">
        <v>-1.4049139453237061</v>
      </c>
      <c r="BC315" s="195">
        <v>34.844823557597039</v>
      </c>
      <c r="BD315" s="195">
        <v>235.62</v>
      </c>
      <c r="BE315" s="195">
        <v>26372.397072226308</v>
      </c>
      <c r="BF315" s="17">
        <v>686</v>
      </c>
      <c r="BG315" s="17">
        <v>752.41700000000003</v>
      </c>
      <c r="BH315" s="17">
        <v>744.45500000000004</v>
      </c>
      <c r="BI315" s="17">
        <v>708.54600000000005</v>
      </c>
      <c r="BJ315" s="17">
        <v>1019.0890000000001</v>
      </c>
      <c r="BK315" s="17">
        <v>1012.717</v>
      </c>
      <c r="BL315" s="15">
        <v>2.6012045781096272E-2</v>
      </c>
      <c r="BM315" s="15">
        <v>2.8530474417602206E-2</v>
      </c>
      <c r="BN315" s="15">
        <v>2.8228567845431526E-2</v>
      </c>
      <c r="BO315" s="15">
        <v>2.6866954795936794E-2</v>
      </c>
      <c r="BP315" s="15">
        <v>3.8642259071445507E-2</v>
      </c>
      <c r="BQ315" s="15">
        <v>3.8400642809467159E-2</v>
      </c>
      <c r="BR315" s="15">
        <f>IF(IF(BN315&gt;BQ315,BN315,BQ315)=0,IF(BM315&gt;BP315,BM315,BP315),IF(BN315&gt;BQ315,BN315,BQ315))</f>
        <v>3.8400642809467159E-2</v>
      </c>
      <c r="CI315" s="11">
        <f>IFERROR(L315,M315)</f>
        <v>0.11163296541226872</v>
      </c>
      <c r="CJ315" s="17">
        <f>IF(AND(M315&lt;0,AA315&gt;0),1,0)</f>
        <v>0</v>
      </c>
      <c r="CK315" s="17">
        <f>IF(AND(CJ315=0,CI315&lt;0.1,CI315&gt;0),1,0)</f>
        <v>0</v>
      </c>
      <c r="CL315" s="17">
        <f>IF(AND(CK315=0,CI315&lt;0.2,CI315&gt;0.1),1,0)</f>
        <v>1</v>
      </c>
      <c r="CM315" s="17">
        <f>IF(AND(CL315=0,CI315&lt;0.3,CI315&gt;0.2),1,0)</f>
        <v>0</v>
      </c>
      <c r="CN315" s="17">
        <f>IF(AND(CM315=0,CI315&lt;0.4,CI315&gt;0.3),1,0)</f>
        <v>0</v>
      </c>
      <c r="CO315" s="17">
        <f>IF(AND(CN315=0,CI315&lt;0.5,CI315&gt;0.4),1,0)</f>
        <v>0</v>
      </c>
      <c r="CP315" s="17">
        <f>IF(AND(CJ315=0,CK315=0,CL315=0,CM315=0,CN315=0,CO315=0),1,0)</f>
        <v>0</v>
      </c>
      <c r="CR315" s="17" t="str">
        <f>_xll.BDP($H315,CR$1)</f>
        <v>Paul James Brink</v>
      </c>
      <c r="CS315" s="17" t="str">
        <f>_xll.BDP($H315,CS$1)</f>
        <v>No</v>
      </c>
      <c r="CT315" s="196">
        <f>_xll.BDP($H315,CT$1)</f>
        <v>0</v>
      </c>
      <c r="CU315" s="13">
        <f>_xll.BDP($H315,CU$1)</f>
        <v>3.4166700839996338</v>
      </c>
      <c r="CV315" s="13">
        <f>_xll.BDP($H315,CV$1)</f>
        <v>0.72580075769725017</v>
      </c>
      <c r="CW315" s="13">
        <f>_xll.BDP($H315,CW$1)</f>
        <v>1.1305480869266185</v>
      </c>
    </row>
    <row r="316" spans="1:134" s="17" customFormat="1" hidden="1" x14ac:dyDescent="0.3">
      <c r="A316" s="17" t="str">
        <f>B316&amp;C316</f>
        <v>8B</v>
      </c>
      <c r="B316" s="17">
        <v>8</v>
      </c>
      <c r="C316" s="17" t="s">
        <v>3000</v>
      </c>
      <c r="D316" s="17">
        <v>1</v>
      </c>
      <c r="E316" s="17">
        <v>1</v>
      </c>
      <c r="F316" s="19">
        <v>0.12</v>
      </c>
      <c r="G316" s="17" t="s">
        <v>2260</v>
      </c>
      <c r="H316" s="17" t="s">
        <v>1881</v>
      </c>
      <c r="I316" s="17">
        <v>1327</v>
      </c>
      <c r="J316" s="17" t="str">
        <f>I316&amp;H316</f>
        <v>1327RYA ID Equity</v>
      </c>
      <c r="K316" s="10" t="s">
        <v>4832</v>
      </c>
      <c r="L316" s="11">
        <v>0.10410549981232251</v>
      </c>
      <c r="M316" s="11">
        <v>0.30822736446107718</v>
      </c>
      <c r="N316" s="11">
        <v>0.10410549981232251</v>
      </c>
      <c r="O316" s="11">
        <v>0.30822736446107718</v>
      </c>
      <c r="P316" s="12">
        <v>17.662419147974202</v>
      </c>
      <c r="Q316" s="12">
        <v>15.957008310133242</v>
      </c>
      <c r="R316" s="12">
        <v>28.950753622484893</v>
      </c>
      <c r="S316" s="13">
        <v>11.65723053139315</v>
      </c>
      <c r="T316" s="13">
        <v>23.167087385848987</v>
      </c>
      <c r="U316" s="11">
        <v>-5.7724794824177819E-2</v>
      </c>
      <c r="V316" s="14">
        <v>-0.33389930351017028</v>
      </c>
      <c r="W316" s="11">
        <v>0.36848379560294736</v>
      </c>
      <c r="X316" s="15">
        <v>2.460525292333221E-2</v>
      </c>
      <c r="Y316" s="14">
        <v>51.931712158844846</v>
      </c>
      <c r="Z316" s="14">
        <v>6.6321442537267794</v>
      </c>
      <c r="AA316" s="14">
        <v>5103700000.000001</v>
      </c>
      <c r="AB316" s="14">
        <v>5103700000.000001</v>
      </c>
      <c r="AC316" s="14">
        <v>19000000</v>
      </c>
      <c r="AD316" s="16">
        <v>3732000000</v>
      </c>
      <c r="AE316" s="11">
        <v>5.0911039657020362E-3</v>
      </c>
      <c r="AF316" s="16">
        <v>18763.9463488</v>
      </c>
      <c r="AG316" s="16">
        <v>17800.346348799998</v>
      </c>
      <c r="AH316" s="195">
        <v>5.9011889500066301</v>
      </c>
      <c r="AI316" s="195">
        <v>8.7056029485010029</v>
      </c>
      <c r="AJ316" s="195">
        <v>6.2319430603670263</v>
      </c>
      <c r="AK316" s="195">
        <v>10.46842657898164</v>
      </c>
      <c r="AL316" s="195">
        <v>3.0504101598829272</v>
      </c>
      <c r="AM316" s="17" t="s">
        <v>533</v>
      </c>
      <c r="AN316" s="17" t="s">
        <v>1882</v>
      </c>
      <c r="AO316" s="17" t="s">
        <v>1882</v>
      </c>
      <c r="AP316" s="17" t="s">
        <v>2138</v>
      </c>
      <c r="AQ316" s="11">
        <f>_xll.BDP($H316,$AQ$1, "CUST_TRR_START_DT=20030101","CUST_TRR_END_DT=20230630")*0.01</f>
        <v>9.2712210000000003E-2</v>
      </c>
      <c r="AR316" s="11">
        <f>_xll.BDP($H316,$AQ$1, "CUST_TRR_START_DT=20130101","CUST_TRR_END_DT=20230630")*0.01</f>
        <v>0.13467990000000002</v>
      </c>
      <c r="AS316" s="11">
        <f>_xll.BDP($H316,$AQ$1, "CUST_TRR_START_DT=20180101","CUST_TRR_END_DT=20230630")*0.01</f>
        <v>2.4756680000000003E-2</v>
      </c>
      <c r="AT316" s="17" t="s">
        <v>3242</v>
      </c>
      <c r="AU316" s="17" t="s">
        <v>3242</v>
      </c>
      <c r="AV316" s="17" t="s">
        <v>3242</v>
      </c>
      <c r="AW316" s="195" t="s">
        <v>3021</v>
      </c>
      <c r="AX316" s="195">
        <v>0</v>
      </c>
      <c r="AY316" s="195">
        <v>-0.16894100745511509</v>
      </c>
      <c r="AZ316" s="195">
        <v>-0.16894100745511509</v>
      </c>
      <c r="BA316" s="195">
        <v>0</v>
      </c>
      <c r="BB316" s="195">
        <v>-2.2198879551820729</v>
      </c>
      <c r="BC316" s="195">
        <v>-2.2198879551820729</v>
      </c>
      <c r="BD316" s="195">
        <v>-31.7</v>
      </c>
      <c r="BE316" s="195">
        <v>17800.346348799998</v>
      </c>
      <c r="BF316" s="17">
        <v>1794.2350000000001</v>
      </c>
      <c r="BG316" s="17">
        <v>2253.6469999999999</v>
      </c>
      <c r="BH316" s="17">
        <v>2492.143</v>
      </c>
      <c r="BI316" s="17">
        <v>280.03300000000002</v>
      </c>
      <c r="BJ316" s="17">
        <v>2495.7860000000001</v>
      </c>
      <c r="BK316" s="17">
        <v>3173.8429999999998</v>
      </c>
      <c r="BL316" s="15">
        <v>0.10079775779873842</v>
      </c>
      <c r="BM316" s="15">
        <v>0.12660691853065706</v>
      </c>
      <c r="BN316" s="15">
        <v>0.14000530951286835</v>
      </c>
      <c r="BO316" s="15">
        <v>1.5731884903401237E-2</v>
      </c>
      <c r="BP316" s="15">
        <v>0.14020996845200442</v>
      </c>
      <c r="BQ316" s="15">
        <v>0.17830231714642805</v>
      </c>
      <c r="BR316" s="15">
        <f>IF(IF(BN316&gt;BQ316,BN316,BQ316)=0,IF(BM316&gt;BP316,BM316,BP316),IF(BN316&gt;BQ316,BN316,BQ316))</f>
        <v>0.17830231714642805</v>
      </c>
      <c r="BS316" s="17">
        <v>0</v>
      </c>
      <c r="BT316" s="17">
        <v>0</v>
      </c>
      <c r="BU316" s="17">
        <v>0</v>
      </c>
      <c r="BV316" s="17">
        <v>0</v>
      </c>
      <c r="BW316" s="17">
        <v>0</v>
      </c>
      <c r="BX316" s="17">
        <v>1</v>
      </c>
      <c r="BY316" s="17">
        <v>0</v>
      </c>
      <c r="BZ316" s="17">
        <v>0</v>
      </c>
      <c r="CA316" s="17">
        <v>1</v>
      </c>
      <c r="CB316" s="17" t="s">
        <v>4380</v>
      </c>
      <c r="CC316" s="17">
        <v>2</v>
      </c>
      <c r="CD316" s="17">
        <v>0</v>
      </c>
      <c r="CE316" s="17">
        <v>0</v>
      </c>
      <c r="CF316" s="17">
        <v>0</v>
      </c>
      <c r="CG316" s="17">
        <v>0</v>
      </c>
      <c r="CH316" s="17">
        <v>1</v>
      </c>
      <c r="CI316" s="11">
        <f>IFERROR(L316,M316)</f>
        <v>0.10410549981232251</v>
      </c>
      <c r="CJ316" s="17">
        <f>IF(AND(M316&lt;0,AA316&gt;0),1,0)</f>
        <v>0</v>
      </c>
      <c r="CK316" s="17">
        <f>IF(AND(CJ316=0,CI316&lt;0.1,CI316&gt;0),1,0)</f>
        <v>0</v>
      </c>
      <c r="CL316" s="17">
        <f>IF(AND(CK316=0,CI316&lt;0.2,CI316&gt;0.1),1,0)</f>
        <v>1</v>
      </c>
      <c r="CM316" s="17">
        <f>IF(AND(CL316=0,CI316&lt;0.3,CI316&gt;0.2),1,0)</f>
        <v>0</v>
      </c>
      <c r="CN316" s="17">
        <f>IF(AND(CM316=0,CI316&lt;0.4,CI316&gt;0.3),1,0)</f>
        <v>0</v>
      </c>
      <c r="CO316" s="17">
        <f>IF(AND(CN316=0,CI316&lt;0.5,CI316&gt;0.4),1,0)</f>
        <v>0</v>
      </c>
      <c r="CP316" s="17">
        <f>IF(AND(CJ316=0,CK316=0,CL316=0,CM316=0,CN316=0,CO316=0),1,0)</f>
        <v>0</v>
      </c>
      <c r="CR316" s="17" t="str">
        <f>_xll.BDP($H316,CR$1)</f>
        <v>Michael O'Leary</v>
      </c>
      <c r="CS316" s="17" t="str">
        <f>_xll.BDP($H316,CS$1)</f>
        <v>No</v>
      </c>
      <c r="CT316" s="196">
        <f>_xll.BDP($H316,CT$1)</f>
        <v>0</v>
      </c>
      <c r="CU316" s="13">
        <f>_xll.BDP($H316,CU$1)</f>
        <v>29.75</v>
      </c>
      <c r="CV316" s="13">
        <f>_xll.BDP($H316,CV$1)</f>
        <v>3.9959363791612343</v>
      </c>
      <c r="CW316" s="13">
        <f>_xll.BDP($H316,CW$1)</f>
        <v>0</v>
      </c>
    </row>
    <row r="317" spans="1:134" s="17" customFormat="1" hidden="1" x14ac:dyDescent="0.3">
      <c r="A317" s="17" t="str">
        <f>B317&amp;C317</f>
        <v>8B</v>
      </c>
      <c r="B317" s="17">
        <v>8</v>
      </c>
      <c r="C317" s="17" t="s">
        <v>3000</v>
      </c>
      <c r="D317" s="17">
        <v>4</v>
      </c>
      <c r="E317" s="17">
        <v>2</v>
      </c>
      <c r="F317" s="19">
        <v>0.16</v>
      </c>
      <c r="H317" s="17" t="s">
        <v>1971</v>
      </c>
      <c r="I317" s="17">
        <v>1334</v>
      </c>
      <c r="J317" s="17" t="str">
        <f>I317&amp;H317</f>
        <v>1334MOWI NO Equity</v>
      </c>
      <c r="K317" s="10" t="s">
        <v>1972</v>
      </c>
      <c r="L317" s="11">
        <v>0.18338993126799369</v>
      </c>
      <c r="M317" s="11">
        <v>0.19310742817983445</v>
      </c>
      <c r="N317" s="11">
        <v>0.17090268722225482</v>
      </c>
      <c r="O317" s="11">
        <v>0.18098537986985549</v>
      </c>
      <c r="P317" s="12">
        <v>13.151741965353603</v>
      </c>
      <c r="Q317" s="12">
        <v>6.1078656895791754</v>
      </c>
      <c r="R317" s="12">
        <v>10.946411469575036</v>
      </c>
      <c r="S317" s="13">
        <v>27.534269522871671</v>
      </c>
      <c r="T317" s="13">
        <v>30.911091638986814</v>
      </c>
      <c r="U317" s="11">
        <v>0.29217559390407888</v>
      </c>
      <c r="V317" s="14">
        <v>1.6405033425088478</v>
      </c>
      <c r="W317" s="11">
        <v>0.4826970722220742</v>
      </c>
      <c r="X317" s="15">
        <v>3.3279073973593781E-2</v>
      </c>
      <c r="Y317" s="14">
        <v>8.3628479544167078</v>
      </c>
      <c r="Z317" s="14">
        <v>-7.033281522514379</v>
      </c>
      <c r="AA317" s="14">
        <v>5545100000</v>
      </c>
      <c r="AB317" s="14">
        <v>5916500000</v>
      </c>
      <c r="AC317" s="14" t="e">
        <v>#N/A</v>
      </c>
      <c r="AD317" s="16">
        <v>751500000</v>
      </c>
      <c r="AE317" s="11">
        <v>0</v>
      </c>
      <c r="AF317" s="16">
        <v>100345.40720855001</v>
      </c>
      <c r="AG317" s="16">
        <v>10915.497822279503</v>
      </c>
      <c r="AH317" s="195">
        <v>8.4446060825309495</v>
      </c>
      <c r="AI317" s="195">
        <v>12.499138694926719</v>
      </c>
      <c r="AJ317" s="195">
        <v>3.8883577678025678</v>
      </c>
      <c r="AK317" s="195">
        <v>22.346965953539065</v>
      </c>
      <c r="AL317" s="195">
        <v>2.504087705810532</v>
      </c>
      <c r="AM317" s="17" t="s">
        <v>493</v>
      </c>
      <c r="AN317" s="17" t="s">
        <v>513</v>
      </c>
      <c r="AO317" s="17" t="s">
        <v>1945</v>
      </c>
      <c r="AP317" s="17" t="s">
        <v>1952</v>
      </c>
      <c r="AQ317" s="11">
        <f>_xll.BDP($H317,$AQ$1, "CUST_TRR_START_DT=20030101","CUST_TRR_END_DT=20230630")*0.01</f>
        <v>-1.533121E-2</v>
      </c>
      <c r="AR317" s="11">
        <f>_xll.BDP($H317,$AQ$1, "CUST_TRR_START_DT=20130101","CUST_TRR_END_DT=20230630")*0.01</f>
        <v>0.18022300000000002</v>
      </c>
      <c r="AS317" s="11">
        <f>_xll.BDP($H317,$AQ$1, "CUST_TRR_START_DT=20180101","CUST_TRR_END_DT=20230630")*0.01</f>
        <v>7.5190980000000004E-2</v>
      </c>
      <c r="AT317" s="17" t="s">
        <v>3246</v>
      </c>
      <c r="AU317" s="17" t="s">
        <v>3246</v>
      </c>
      <c r="AV317" s="17" t="s">
        <v>3246</v>
      </c>
      <c r="AW317" s="195">
        <v>4.1194645343543153</v>
      </c>
      <c r="AX317" s="195">
        <v>4.1194645343543153</v>
      </c>
      <c r="AY317" s="195">
        <v>0</v>
      </c>
      <c r="AZ317" s="195">
        <v>4.1194645343543153</v>
      </c>
      <c r="BA317" s="195">
        <v>39.552576926491625</v>
      </c>
      <c r="BB317" s="195">
        <v>0</v>
      </c>
      <c r="BC317" s="195">
        <v>39.552576926491625</v>
      </c>
      <c r="BD317" s="195">
        <v>332.9678314949</v>
      </c>
      <c r="BE317" s="195">
        <v>10915.497822279503</v>
      </c>
      <c r="BF317" s="17">
        <v>645.5</v>
      </c>
      <c r="BG317" s="17">
        <v>714.14300000000003</v>
      </c>
      <c r="BH317" s="17">
        <v>765.25</v>
      </c>
      <c r="BI317" s="17">
        <v>585.17899999999997</v>
      </c>
      <c r="BJ317" s="17">
        <v>590.26099999999997</v>
      </c>
      <c r="BK317" s="17">
        <v>571.63599999999997</v>
      </c>
      <c r="BL317" s="15">
        <v>5.9136102678017763E-2</v>
      </c>
      <c r="BM317" s="15">
        <v>6.5424684391615251E-2</v>
      </c>
      <c r="BN317" s="15">
        <v>7.0106742950198433E-2</v>
      </c>
      <c r="BO317" s="15">
        <v>5.3609923205297838E-2</v>
      </c>
      <c r="BP317" s="15">
        <v>5.4075499772005327E-2</v>
      </c>
      <c r="BQ317" s="15">
        <v>5.2369210209839444E-2</v>
      </c>
      <c r="BR317" s="15">
        <f>IF(IF(BN317&gt;BQ317,BN317,BQ317)=0,IF(BM317&gt;BP317,BM317,BP317),IF(BN317&gt;BQ317,BN317,BQ317))</f>
        <v>7.0106742950198433E-2</v>
      </c>
      <c r="CI317" s="11">
        <f>IFERROR(L317,M317)</f>
        <v>0.18338993126799369</v>
      </c>
      <c r="CJ317" s="17">
        <f>IF(AND(M317&lt;0,AA317&gt;0),1,0)</f>
        <v>0</v>
      </c>
      <c r="CK317" s="17">
        <f>IF(AND(CJ317=0,CI317&lt;0.1,CI317&gt;0),1,0)</f>
        <v>0</v>
      </c>
      <c r="CL317" s="17">
        <f>IF(AND(CK317=0,CI317&lt;0.2,CI317&gt;0.1),1,0)</f>
        <v>1</v>
      </c>
      <c r="CM317" s="17">
        <f>IF(AND(CL317=0,CI317&lt;0.3,CI317&gt;0.2),1,0)</f>
        <v>0</v>
      </c>
      <c r="CN317" s="17">
        <f>IF(AND(CM317=0,CI317&lt;0.4,CI317&gt;0.3),1,0)</f>
        <v>0</v>
      </c>
      <c r="CO317" s="17">
        <f>IF(AND(CN317=0,CI317&lt;0.5,CI317&gt;0.4),1,0)</f>
        <v>0</v>
      </c>
      <c r="CP317" s="17">
        <f>IF(AND(CJ317=0,CK317=0,CL317=0,CM317=0,CN317=0,CO317=0),1,0)</f>
        <v>0</v>
      </c>
      <c r="CR317" s="17" t="str">
        <f>_xll.BDP($H317,CR$1)</f>
        <v>Ivan O Vindheim</v>
      </c>
      <c r="CS317" s="17" t="str">
        <f>_xll.BDP($H317,CS$1)</f>
        <v>No</v>
      </c>
      <c r="CT317" s="196">
        <f>_xll.BDP($H317,CT$1)</f>
        <v>0</v>
      </c>
      <c r="CU317" s="13">
        <f>_xll.BDP($H317,CU$1)</f>
        <v>3.9166700839996338</v>
      </c>
      <c r="CV317" s="13">
        <f>_xll.BDP($H317,CV$1)</f>
        <v>7.1576494877019659E-3</v>
      </c>
      <c r="CW317" s="13">
        <f>_xll.BDP($H317,CW$1)</f>
        <v>0</v>
      </c>
    </row>
    <row r="318" spans="1:134" s="17" customFormat="1" hidden="1" x14ac:dyDescent="0.3">
      <c r="A318" s="17" t="str">
        <f>B318&amp;C318</f>
        <v>8B</v>
      </c>
      <c r="B318" s="17">
        <v>8</v>
      </c>
      <c r="C318" s="17" t="s">
        <v>3000</v>
      </c>
      <c r="D318" s="17">
        <v>6</v>
      </c>
      <c r="E318" s="17">
        <v>3</v>
      </c>
      <c r="F318" s="19">
        <v>0.18</v>
      </c>
      <c r="H318" s="17" t="s">
        <v>295</v>
      </c>
      <c r="I318" s="17">
        <v>1337</v>
      </c>
      <c r="J318" s="17" t="str">
        <f>I318&amp;H318</f>
        <v>1337CNC US Equity</v>
      </c>
      <c r="K318" s="10" t="s">
        <v>975</v>
      </c>
      <c r="L318" s="11">
        <v>0.30691205153911649</v>
      </c>
      <c r="M318" s="11">
        <v>0.33252446817115588</v>
      </c>
      <c r="N318" s="11">
        <v>0.13159511181769551</v>
      </c>
      <c r="O318" s="11">
        <v>0.13186848436246992</v>
      </c>
      <c r="P318" s="12">
        <v>5.259514161796746</v>
      </c>
      <c r="Q318" s="12">
        <v>3.6909349900990653</v>
      </c>
      <c r="R318" s="12">
        <v>10.442648190916088</v>
      </c>
      <c r="S318" s="13">
        <v>4.222529172728323</v>
      </c>
      <c r="T318" s="13">
        <v>4.215237950286066</v>
      </c>
      <c r="U318" s="11">
        <v>3.0731091257776323E-2</v>
      </c>
      <c r="V318" s="14">
        <v>0.48642645607107599</v>
      </c>
      <c r="W318" s="11">
        <v>0.31123797569188805</v>
      </c>
      <c r="X318" s="15">
        <v>3.2969606144335688E-2</v>
      </c>
      <c r="Y318" s="14">
        <v>23.651465162951041</v>
      </c>
      <c r="Z318" s="14">
        <v>10.529672100529064</v>
      </c>
      <c r="AA318" s="14">
        <v>12363000000</v>
      </c>
      <c r="AB318" s="14">
        <v>31175000000</v>
      </c>
      <c r="AC318" s="14">
        <v>222000000</v>
      </c>
      <c r="AD318" s="16">
        <v>8571000000</v>
      </c>
      <c r="AE318" s="11">
        <v>2.5901295064753239E-2</v>
      </c>
      <c r="AF318" s="16">
        <v>36717.702043029996</v>
      </c>
      <c r="AG318" s="16">
        <v>38804.702043029996</v>
      </c>
      <c r="AH318" s="195">
        <v>8.1113507615029263</v>
      </c>
      <c r="AI318" s="195">
        <v>11.705792471502262</v>
      </c>
      <c r="AJ318" s="195">
        <v>20.252098092596309</v>
      </c>
      <c r="AK318" s="195">
        <v>11.551887851896264</v>
      </c>
      <c r="AL318" s="195">
        <v>1.4422680104781609</v>
      </c>
      <c r="AM318" s="17" t="s">
        <v>493</v>
      </c>
      <c r="AN318" s="17" t="s">
        <v>494</v>
      </c>
      <c r="AO318" s="17" t="s">
        <v>632</v>
      </c>
      <c r="AP318" s="17" t="s">
        <v>574</v>
      </c>
      <c r="AQ318" s="11">
        <f>_xll.BDP($H318,$AQ$1, "CUST_TRR_START_DT=20030101","CUST_TRR_END_DT=20230630")*0.01</f>
        <v>0.16785749999999999</v>
      </c>
      <c r="AR318" s="11">
        <f>_xll.BDP($H318,$AQ$1, "CUST_TRR_START_DT=20130101","CUST_TRR_END_DT=20230630")*0.01</f>
        <v>0.19657379999999999</v>
      </c>
      <c r="AS318" s="11">
        <f>_xll.BDP($H318,$AQ$1, "CUST_TRR_START_DT=20180101","CUST_TRR_END_DT=20230630")*0.01</f>
        <v>5.4299170000000001E-2</v>
      </c>
      <c r="AT318" s="17" t="s">
        <v>3249</v>
      </c>
      <c r="AU318" s="17" t="s">
        <v>3249</v>
      </c>
      <c r="AV318" s="17" t="s">
        <v>3249</v>
      </c>
      <c r="AW318" s="195" t="s">
        <v>3021</v>
      </c>
      <c r="AX318" s="195">
        <v>0</v>
      </c>
      <c r="AY318" s="195">
        <v>8.2417321118123983</v>
      </c>
      <c r="AZ318" s="195">
        <v>8.2417321118123983</v>
      </c>
      <c r="BA318" s="195">
        <v>0</v>
      </c>
      <c r="BB318" s="195">
        <v>89.122582858963227</v>
      </c>
      <c r="BC318" s="195">
        <v>89.122582858963227</v>
      </c>
      <c r="BD318" s="195">
        <v>3026.1746400000002</v>
      </c>
      <c r="BE318" s="195">
        <v>36717.702043029996</v>
      </c>
      <c r="BF318" s="17">
        <v>3531.2860000000001</v>
      </c>
      <c r="BG318" s="17">
        <v>3396</v>
      </c>
      <c r="BH318" s="17">
        <v>3648.3850000000002</v>
      </c>
      <c r="BI318" s="17">
        <v>4932.0060000000003</v>
      </c>
      <c r="BJ318" s="17">
        <v>3482.1320000000001</v>
      </c>
      <c r="BK318" s="17">
        <v>4255.2150000000001</v>
      </c>
      <c r="BL318" s="15">
        <v>9.61739380057509E-2</v>
      </c>
      <c r="BM318" s="15">
        <v>9.2489448169174079E-2</v>
      </c>
      <c r="BN318" s="15">
        <v>9.9363108173937634E-2</v>
      </c>
      <c r="BO318" s="15">
        <v>0.1343222948489563</v>
      </c>
      <c r="BP318" s="15">
        <v>9.4835237671443598E-2</v>
      </c>
      <c r="BQ318" s="15">
        <v>0.11589001389611074</v>
      </c>
      <c r="BR318" s="15">
        <f>IF(IF(BN318&gt;BQ318,BN318,BQ318)=0,IF(BM318&gt;BP318,BM318,BP318),IF(BN318&gt;BQ318,BN318,BQ318))</f>
        <v>0.11589001389611074</v>
      </c>
      <c r="CI318" s="11">
        <f>IFERROR(L318,M318)</f>
        <v>0.30691205153911649</v>
      </c>
      <c r="CJ318" s="17">
        <f>IF(AND(M318&lt;0,AA318&gt;0),1,0)</f>
        <v>0</v>
      </c>
      <c r="CK318" s="17">
        <f>IF(AND(CJ318=0,CI318&lt;0.1,CI318&gt;0),1,0)</f>
        <v>0</v>
      </c>
      <c r="CL318" s="17">
        <f>IF(AND(CK318=0,CI318&lt;0.2,CI318&gt;0.1),1,0)</f>
        <v>0</v>
      </c>
      <c r="CM318" s="17">
        <f>IF(AND(CL318=0,CI318&lt;0.3,CI318&gt;0.2),1,0)</f>
        <v>0</v>
      </c>
      <c r="CN318" s="17">
        <f>IF(AND(CM318=0,CI318&lt;0.4,CI318&gt;0.3),1,0)</f>
        <v>1</v>
      </c>
      <c r="CO318" s="17">
        <f>IF(AND(CN318=0,CI318&lt;0.5,CI318&gt;0.4),1,0)</f>
        <v>0</v>
      </c>
      <c r="CP318" s="17">
        <f>IF(AND(CJ318=0,CK318=0,CL318=0,CM318=0,CN318=0,CO318=0),1,0)</f>
        <v>0</v>
      </c>
      <c r="CR318" s="17" t="str">
        <f>_xll.BDP($H318,CR$1)</f>
        <v>Sarah M London</v>
      </c>
      <c r="CS318" s="17" t="str">
        <f>_xll.BDP($H318,CS$1)</f>
        <v>No</v>
      </c>
      <c r="CT318" s="196">
        <f>_xll.BDP($H318,CT$1)</f>
        <v>0.10324300080537796</v>
      </c>
      <c r="CU318" s="13">
        <f>_xll.BDP($H318,CU$1)</f>
        <v>1.5833300352096558</v>
      </c>
      <c r="CV318" s="13">
        <f>_xll.BDP($H318,CV$1)</f>
        <v>1.1080531760038055</v>
      </c>
      <c r="CW318" s="13">
        <f>_xll.BDP($H318,CW$1)</f>
        <v>0.78797583131313043</v>
      </c>
    </row>
    <row r="319" spans="1:134" s="17" customFormat="1" hidden="1" x14ac:dyDescent="0.3">
      <c r="A319" s="17" t="str">
        <f>B319&amp;C319</f>
        <v>8B</v>
      </c>
      <c r="B319" s="17">
        <v>8</v>
      </c>
      <c r="C319" s="17" t="s">
        <v>3000</v>
      </c>
      <c r="D319" s="17">
        <v>8</v>
      </c>
      <c r="E319" s="17">
        <v>5</v>
      </c>
      <c r="F319" s="19">
        <v>0.13</v>
      </c>
      <c r="H319" s="17" t="s">
        <v>35</v>
      </c>
      <c r="I319" s="17">
        <v>1338</v>
      </c>
      <c r="J319" s="17" t="str">
        <f>I319&amp;H319</f>
        <v>1338HUM US Equity</v>
      </c>
      <c r="K319" s="10" t="s">
        <v>633</v>
      </c>
      <c r="L319" s="11">
        <v>2.6454119333914434</v>
      </c>
      <c r="M319" s="11">
        <v>-2.3021088769004412</v>
      </c>
      <c r="N319" s="11">
        <v>0.80060687541838471</v>
      </c>
      <c r="O319" s="11">
        <v>0.6608475292130086</v>
      </c>
      <c r="P319" s="12">
        <v>15.356748550924648</v>
      </c>
      <c r="Q319" s="12">
        <v>12.621112904404427</v>
      </c>
      <c r="R319" s="12">
        <v>20.900878604133151</v>
      </c>
      <c r="S319" s="13">
        <v>6.0801539351921026</v>
      </c>
      <c r="T319" s="13">
        <v>5.9642511036933348</v>
      </c>
      <c r="U319" s="11">
        <v>-0.42622985761787024</v>
      </c>
      <c r="V319" s="14">
        <v>-3.7546000751032671</v>
      </c>
      <c r="W319" s="11">
        <v>0.29919404835709856</v>
      </c>
      <c r="X319" s="15">
        <v>3.6308499303335795E-2</v>
      </c>
      <c r="Y319" s="14">
        <v>12.432166591554136</v>
      </c>
      <c r="Z319" s="14">
        <v>22.665235267927187</v>
      </c>
      <c r="AA319" s="14">
        <v>-2039000000</v>
      </c>
      <c r="AB319" s="14">
        <v>7103000000</v>
      </c>
      <c r="AC319" s="14">
        <v>212000000</v>
      </c>
      <c r="AD319" s="16">
        <v>13189000000</v>
      </c>
      <c r="AE319" s="11">
        <v>1.6074001061490636E-2</v>
      </c>
      <c r="AF319" s="16">
        <v>58331.580697500009</v>
      </c>
      <c r="AG319" s="16">
        <v>38391.580697500009</v>
      </c>
      <c r="AH319" s="195">
        <v>6.5840474528382797</v>
      </c>
      <c r="AI319" s="195">
        <v>7.7464852093422136</v>
      </c>
      <c r="AJ319" s="195">
        <v>20.548281916362566</v>
      </c>
      <c r="AK319" s="195">
        <v>17.756223457597425</v>
      </c>
      <c r="AL319" s="195">
        <v>3.4651051049197927</v>
      </c>
      <c r="AM319" s="17" t="s">
        <v>493</v>
      </c>
      <c r="AN319" s="17" t="s">
        <v>494</v>
      </c>
      <c r="AO319" s="17" t="s">
        <v>632</v>
      </c>
      <c r="AP319" s="17" t="s">
        <v>574</v>
      </c>
      <c r="AQ319" s="11">
        <f>_xll.BDP($H319,$AQ$1, "CUST_TRR_START_DT=20030101","CUST_TRR_END_DT=20230630")*0.01</f>
        <v>0.20958269999999998</v>
      </c>
      <c r="AR319" s="11">
        <f>_xll.BDP($H319,$AQ$1, "CUST_TRR_START_DT=20130101","CUST_TRR_END_DT=20230630")*0.01</f>
        <v>0.2044561</v>
      </c>
      <c r="AS319" s="11">
        <f>_xll.BDP($H319,$AQ$1, "CUST_TRR_START_DT=20180101","CUST_TRR_END_DT=20230630")*0.01</f>
        <v>0.1209277</v>
      </c>
      <c r="AT319" s="17" t="s">
        <v>3697</v>
      </c>
      <c r="AU319" s="17" t="s">
        <v>3250</v>
      </c>
      <c r="AV319" s="17" t="s">
        <v>3250</v>
      </c>
      <c r="AW319" s="195">
        <v>0.75195954751853933</v>
      </c>
      <c r="AX319" s="195">
        <v>0.75195954751853933</v>
      </c>
      <c r="AY319" s="195">
        <v>-1.7264377366497063E-2</v>
      </c>
      <c r="AZ319" s="195">
        <v>0.73469517015204222</v>
      </c>
      <c r="BA319" s="195">
        <v>11.454619835193736</v>
      </c>
      <c r="BB319" s="195">
        <v>-0.26298872070597845</v>
      </c>
      <c r="BC319" s="195">
        <v>11.191631114487757</v>
      </c>
      <c r="BD319" s="195">
        <v>383</v>
      </c>
      <c r="BE319" s="195">
        <v>38391.580697500009</v>
      </c>
      <c r="BF319" s="17">
        <v>3520.25</v>
      </c>
      <c r="BG319" s="17">
        <v>3928.4290000000001</v>
      </c>
      <c r="BH319" s="17">
        <v>4516</v>
      </c>
      <c r="BI319" s="17">
        <v>4369.5810000000001</v>
      </c>
      <c r="BJ319" s="17">
        <v>4044.306</v>
      </c>
      <c r="BK319" s="17">
        <v>4621.5129999999999</v>
      </c>
      <c r="BL319" s="15">
        <v>9.1693281079964301E-2</v>
      </c>
      <c r="BM319" s="15">
        <v>0.10232527363104411</v>
      </c>
      <c r="BN319" s="15">
        <v>0.11762995734880158</v>
      </c>
      <c r="BO319" s="15">
        <v>0.11381612636451147</v>
      </c>
      <c r="BP319" s="15">
        <v>0.10534356560795002</v>
      </c>
      <c r="BQ319" s="15">
        <v>0.12037829430401506</v>
      </c>
      <c r="BR319" s="15">
        <f>IF(IF(BN319&gt;BQ319,BN319,BQ319)=0,IF(BM319&gt;BP319,BM319,BP319),IF(BN319&gt;BQ319,BN319,BQ319))</f>
        <v>0.12037829430401506</v>
      </c>
      <c r="CI319" s="11">
        <f>IFERROR(L319,M319)</f>
        <v>2.6454119333914434</v>
      </c>
      <c r="CJ319" s="17">
        <f>IF(AND(M319&lt;0,AA319&gt;0),1,0)</f>
        <v>0</v>
      </c>
      <c r="CK319" s="17">
        <f>IF(AND(CJ319=0,CI319&lt;0.1,CI319&gt;0),1,0)</f>
        <v>0</v>
      </c>
      <c r="CL319" s="17">
        <f>IF(AND(CK319=0,CI319&lt;0.2,CI319&gt;0.1),1,0)</f>
        <v>0</v>
      </c>
      <c r="CM319" s="17">
        <f>IF(AND(CL319=0,CI319&lt;0.3,CI319&gt;0.2),1,0)</f>
        <v>0</v>
      </c>
      <c r="CN319" s="17">
        <f>IF(AND(CM319=0,CI319&lt;0.4,CI319&gt;0.3),1,0)</f>
        <v>0</v>
      </c>
      <c r="CO319" s="17">
        <f>IF(AND(CN319=0,CI319&lt;0.5,CI319&gt;0.4),1,0)</f>
        <v>0</v>
      </c>
      <c r="CP319" s="17">
        <f>IF(AND(CJ319=0,CK319=0,CL319=0,CM319=0,CN319=0,CO319=0),1,0)</f>
        <v>1</v>
      </c>
      <c r="CR319" s="17" t="str">
        <f>_xll.BDP($H319,CR$1)</f>
        <v>Bruce D Broussard</v>
      </c>
      <c r="CS319" s="17" t="str">
        <f>_xll.BDP($H319,CS$1)</f>
        <v>No</v>
      </c>
      <c r="CT319" s="196">
        <f>_xll.BDP($H319,CT$1)</f>
        <v>0</v>
      </c>
      <c r="CU319" s="13">
        <f>_xll.BDP($H319,CU$1)</f>
        <v>10.75</v>
      </c>
      <c r="CV319" s="13">
        <f>_xll.BDP($H319,CV$1)</f>
        <v>0.21001268695503397</v>
      </c>
      <c r="CW319" s="13">
        <f>_xll.BDP($H319,CW$1)</f>
        <v>-0.48796157493804876</v>
      </c>
    </row>
    <row r="320" spans="1:134" s="17" customFormat="1" hidden="1" x14ac:dyDescent="0.3">
      <c r="A320" s="17" t="str">
        <f>B320&amp;C320</f>
        <v>8B</v>
      </c>
      <c r="B320" s="17">
        <v>8</v>
      </c>
      <c r="C320" s="17" t="s">
        <v>3000</v>
      </c>
      <c r="D320" s="17">
        <v>12</v>
      </c>
      <c r="E320" s="17">
        <v>6</v>
      </c>
      <c r="F320" s="19">
        <v>0.2</v>
      </c>
      <c r="G320" s="17" t="s">
        <v>2952</v>
      </c>
      <c r="H320" s="17" t="s">
        <v>1963</v>
      </c>
      <c r="I320" s="17">
        <v>1340</v>
      </c>
      <c r="J320" s="17" t="str">
        <f>I320&amp;H320</f>
        <v>1340NOD NO Equity</v>
      </c>
      <c r="K320" s="10" t="s">
        <v>1964</v>
      </c>
      <c r="L320" s="11">
        <v>0.43152481275898485</v>
      </c>
      <c r="M320" s="11">
        <v>0.97789983410303516</v>
      </c>
      <c r="N320" s="11">
        <v>0.42742093373444412</v>
      </c>
      <c r="O320" s="11">
        <v>0.96798689828417206</v>
      </c>
      <c r="P320" s="12">
        <v>15.451337558329371</v>
      </c>
      <c r="Q320" s="12">
        <v>11.063807036181514</v>
      </c>
      <c r="R320" s="12">
        <v>13.149433322124224</v>
      </c>
      <c r="S320" s="13">
        <v>22.374372078270607</v>
      </c>
      <c r="T320" s="13">
        <v>33.752610288721748</v>
      </c>
      <c r="U320" s="11">
        <v>-0.27165608177660244</v>
      </c>
      <c r="V320" s="14">
        <v>-1.5212308471927984</v>
      </c>
      <c r="W320" s="11">
        <v>0.75596220319257956</v>
      </c>
      <c r="X320" s="15" t="e">
        <v>#N/A</v>
      </c>
      <c r="Y320" s="14">
        <v>23.823607802921206</v>
      </c>
      <c r="Z320" s="14">
        <v>54.474998248961846</v>
      </c>
      <c r="AA320" s="14">
        <v>223030000.00000006</v>
      </c>
      <c r="AB320" s="14">
        <v>225314000.00000006</v>
      </c>
      <c r="AC320" s="14" t="e">
        <v>#N/A</v>
      </c>
      <c r="AD320" s="16">
        <v>-16858000.000000015</v>
      </c>
      <c r="AE320" s="11">
        <v>0</v>
      </c>
      <c r="AF320" s="16">
        <v>20839.69096</v>
      </c>
      <c r="AG320" s="16">
        <v>1704.3054470896477</v>
      </c>
      <c r="AH320" s="195">
        <v>8.417112949312024</v>
      </c>
      <c r="AI320" s="195">
        <v>10.886096188566842</v>
      </c>
      <c r="AJ320" s="195">
        <v>-2.2379487616895211</v>
      </c>
      <c r="AK320" s="195">
        <v>25.608629376144926</v>
      </c>
      <c r="AL320" s="195">
        <v>3.1518861854559188</v>
      </c>
      <c r="AM320" s="17" t="s">
        <v>506</v>
      </c>
      <c r="AN320" s="17" t="s">
        <v>577</v>
      </c>
      <c r="AO320" s="17" t="s">
        <v>578</v>
      </c>
      <c r="AP320" s="17" t="s">
        <v>1952</v>
      </c>
      <c r="AQ320" s="11">
        <f>_xll.BDP($H320,$AQ$1, "CUST_TRR_START_DT=20030101","CUST_TRR_END_DT=20230630")*0.01</f>
        <v>0.32027470000000002</v>
      </c>
      <c r="AR320" s="11">
        <f>_xll.BDP($H320,$AQ$1, "CUST_TRR_START_DT=20130101","CUST_TRR_END_DT=20230630")*0.01</f>
        <v>0.2327535</v>
      </c>
      <c r="AS320" s="11">
        <f>_xll.BDP($H320,$AQ$1, "CUST_TRR_START_DT=20180101","CUST_TRR_END_DT=20230630")*0.01</f>
        <v>0.2290141</v>
      </c>
      <c r="AT320" s="17" t="s">
        <v>3697</v>
      </c>
      <c r="AU320" s="17" t="s">
        <v>3021</v>
      </c>
      <c r="AV320" s="17" t="s">
        <v>3021</v>
      </c>
      <c r="AW320" s="195" t="s">
        <v>3021</v>
      </c>
      <c r="AX320" s="195">
        <v>0</v>
      </c>
      <c r="AY320" s="195">
        <v>0</v>
      </c>
      <c r="AZ320" s="195">
        <v>0</v>
      </c>
      <c r="BA320" s="195">
        <v>0</v>
      </c>
      <c r="BB320" s="195">
        <v>0</v>
      </c>
      <c r="BC320" s="195">
        <v>0</v>
      </c>
      <c r="BD320" s="195">
        <v>0</v>
      </c>
      <c r="BE320" s="195">
        <v>1704.3054470896477</v>
      </c>
      <c r="BF320" s="17">
        <v>39.841999999999999</v>
      </c>
      <c r="BG320" s="17">
        <v>74.183000000000007</v>
      </c>
      <c r="BH320" s="17">
        <v>110.59100000000001</v>
      </c>
      <c r="BI320" s="17">
        <v>-91.197000000000003</v>
      </c>
      <c r="BJ320" s="17">
        <v>59.963999999999999</v>
      </c>
      <c r="BK320" s="17">
        <v>79.778000000000006</v>
      </c>
      <c r="BL320" s="15">
        <v>2.3377264954492796E-2</v>
      </c>
      <c r="BM320" s="15">
        <v>4.3526822100274566E-2</v>
      </c>
      <c r="BN320" s="15">
        <v>6.4889190015117545E-2</v>
      </c>
      <c r="BO320" s="15">
        <v>-5.350977441029265E-2</v>
      </c>
      <c r="BP320" s="15">
        <v>3.5183834037729185E-2</v>
      </c>
      <c r="BQ320" s="15">
        <v>4.6809684341637632E-2</v>
      </c>
      <c r="BR320" s="15">
        <f>IF(IF(BN320&gt;BQ320,BN320,BQ320)=0,IF(BM320&gt;BP320,BM320,BP320),IF(BN320&gt;BQ320,BN320,BQ320))</f>
        <v>6.4889190015117545E-2</v>
      </c>
      <c r="CI320" s="11">
        <f>IFERROR(L320,M320)</f>
        <v>0.43152481275898485</v>
      </c>
      <c r="CJ320" s="17">
        <f>IF(AND(M320&lt;0,AA320&gt;0),1,0)</f>
        <v>0</v>
      </c>
      <c r="CK320" s="17">
        <f>IF(AND(CJ320=0,CI320&lt;0.1,CI320&gt;0),1,0)</f>
        <v>0</v>
      </c>
      <c r="CL320" s="17">
        <f>IF(AND(CK320=0,CI320&lt;0.2,CI320&gt;0.1),1,0)</f>
        <v>0</v>
      </c>
      <c r="CM320" s="17">
        <f>IF(AND(CL320=0,CI320&lt;0.3,CI320&gt;0.2),1,0)</f>
        <v>0</v>
      </c>
      <c r="CN320" s="17">
        <f>IF(AND(CM320=0,CI320&lt;0.4,CI320&gt;0.3),1,0)</f>
        <v>0</v>
      </c>
      <c r="CO320" s="17">
        <f>IF(AND(CN320=0,CI320&lt;0.5,CI320&gt;0.4),1,0)</f>
        <v>1</v>
      </c>
      <c r="CP320" s="17">
        <f>IF(AND(CJ320=0,CK320=0,CL320=0,CM320=0,CN320=0,CO320=0),1,0)</f>
        <v>0</v>
      </c>
      <c r="CR320" s="17" t="str">
        <f>_xll.BDP($H320,CR$1)</f>
        <v>Svenn-Tore Larsen</v>
      </c>
      <c r="CS320" s="17" t="str">
        <f>_xll.BDP($H320,CS$1)</f>
        <v>No</v>
      </c>
      <c r="CT320" s="196">
        <f>_xll.BDP($H320,CT$1)</f>
        <v>1.0100200176239014</v>
      </c>
      <c r="CU320" s="13">
        <f>_xll.BDP($H320,CU$1)</f>
        <v>21.66670036315918</v>
      </c>
      <c r="CV320" s="13">
        <f>_xll.BDP($H320,CV$1)</f>
        <v>1.6194050677035567</v>
      </c>
      <c r="CW320" s="13">
        <f>_xll.BDP($H320,CW$1)</f>
        <v>2.8819257700865788</v>
      </c>
    </row>
    <row r="321" spans="1:134" s="17" customFormat="1" hidden="1" x14ac:dyDescent="0.3">
      <c r="A321" s="17" t="str">
        <f>B321&amp;C321</f>
        <v>8A</v>
      </c>
      <c r="B321" s="17">
        <v>8</v>
      </c>
      <c r="C321" s="17" t="s">
        <v>2999</v>
      </c>
      <c r="D321" s="17">
        <v>22</v>
      </c>
      <c r="E321" s="17">
        <v>6</v>
      </c>
      <c r="F321" s="19" t="s">
        <v>2149</v>
      </c>
      <c r="G321" s="17" t="s">
        <v>4568</v>
      </c>
      <c r="H321" s="17" t="s">
        <v>2455</v>
      </c>
      <c r="I321" s="17">
        <v>1347</v>
      </c>
      <c r="J321" s="17" t="str">
        <f>I321&amp;H321</f>
        <v>1347HEM SS Equity</v>
      </c>
      <c r="K321" s="10" t="s">
        <v>4825</v>
      </c>
      <c r="L321" s="11">
        <v>0.39744342421575074</v>
      </c>
      <c r="M321" s="11">
        <v>0.49802110817941952</v>
      </c>
      <c r="N321" s="11">
        <v>0.12168926448016497</v>
      </c>
      <c r="O321" s="11">
        <v>0.22730009633911369</v>
      </c>
      <c r="P321" s="12">
        <v>17.130226561060969</v>
      </c>
      <c r="Q321" s="12">
        <v>13.383536509423358</v>
      </c>
      <c r="R321" s="12">
        <v>18.092021412184554</v>
      </c>
      <c r="S321" s="13">
        <v>41.695608987676032</v>
      </c>
      <c r="T321" s="13">
        <v>50.393612235717498</v>
      </c>
      <c r="U321" s="11">
        <v>0.30004598405885957</v>
      </c>
      <c r="V321" s="14">
        <v>0.87938005390835583</v>
      </c>
      <c r="W321" s="11">
        <v>0.58534154738177202</v>
      </c>
      <c r="X321" s="15" t="e">
        <v>#N/A</v>
      </c>
      <c r="Y321" s="14" t="e">
        <v>#N/A</v>
      </c>
      <c r="Z321" s="14" t="e">
        <v>#N/A</v>
      </c>
      <c r="AA321" s="14">
        <v>758000000</v>
      </c>
      <c r="AB321" s="14">
        <v>1660800000</v>
      </c>
      <c r="AC321" s="14" t="e">
        <v>#N/A</v>
      </c>
      <c r="AD321" s="16">
        <v>341400000</v>
      </c>
      <c r="AE321" s="11">
        <v>0</v>
      </c>
      <c r="AF321" s="16">
        <v>17828.574363600001</v>
      </c>
      <c r="AG321" s="16">
        <v>18220.074363600001</v>
      </c>
      <c r="AH321" s="195" t="s">
        <v>3021</v>
      </c>
      <c r="AI321" s="195" t="s">
        <v>3021</v>
      </c>
      <c r="AJ321" s="195">
        <v>1.767570971918899</v>
      </c>
      <c r="AK321" s="195">
        <v>66.585367980319035</v>
      </c>
      <c r="AL321" s="195">
        <v>14.445928855752641</v>
      </c>
      <c r="AM321" s="17" t="s">
        <v>543</v>
      </c>
      <c r="AN321" s="17" t="s">
        <v>570</v>
      </c>
      <c r="AO321" s="17" t="s">
        <v>582</v>
      </c>
      <c r="AP321" s="17" t="s">
        <v>4617</v>
      </c>
      <c r="AQ321" s="11" t="e">
        <f>_xll.BDP($H321,$AQ$1, "CUST_TRR_START_DT=20030101","CUST_TRR_END_DT=20230630")*0.01</f>
        <v>#VALUE!</v>
      </c>
      <c r="AR321" s="11" t="e">
        <f>_xll.BDP($H321,$AQ$1, "CUST_TRR_START_DT=20130101","CUST_TRR_END_DT=20230630")*0.01</f>
        <v>#VALUE!</v>
      </c>
      <c r="AS321" s="11" t="e">
        <f>_xll.BDP($H321,$AQ$1, "CUST_TRR_START_DT=20180101","CUST_TRR_END_DT=20230630")*0.01</f>
        <v>#VALUE!</v>
      </c>
      <c r="AT321" s="17" t="s">
        <v>3254</v>
      </c>
      <c r="AU321" s="17" t="s">
        <v>3254</v>
      </c>
      <c r="AV321" s="17" t="s">
        <v>3254</v>
      </c>
      <c r="AW321" s="195">
        <v>0.52328623757195181</v>
      </c>
      <c r="AX321" s="195">
        <v>0.52328623757195181</v>
      </c>
      <c r="AY321" s="195">
        <v>-2.4353966403890079E-2</v>
      </c>
      <c r="AZ321" s="195">
        <v>0.49893227116806171</v>
      </c>
      <c r="BA321" s="195">
        <v>33.641523144996604</v>
      </c>
      <c r="BB321" s="195">
        <v>-1.5656909462219204</v>
      </c>
      <c r="BC321" s="195">
        <v>32.075832198774684</v>
      </c>
      <c r="BD321" s="195">
        <v>94.23879500000001</v>
      </c>
      <c r="BE321" s="195">
        <v>17828.574363600001</v>
      </c>
      <c r="BF321" s="17">
        <v>350</v>
      </c>
      <c r="BG321" s="17">
        <v>460.2</v>
      </c>
      <c r="BH321" s="17">
        <v>568.80000000000007</v>
      </c>
      <c r="BI321" s="17">
        <v>349.3</v>
      </c>
      <c r="BJ321" s="17">
        <v>485.50600000000003</v>
      </c>
      <c r="BK321" s="17">
        <v>590.75900000000001</v>
      </c>
      <c r="BL321" s="15">
        <v>1.9631407024589875E-2</v>
      </c>
      <c r="BM321" s="15">
        <v>2.5812495750617885E-2</v>
      </c>
      <c r="BN321" s="15">
        <v>3.1903840901676347E-2</v>
      </c>
      <c r="BO321" s="15">
        <v>1.9592144210540695E-2</v>
      </c>
      <c r="BP321" s="15">
        <v>2.723190256823009E-2</v>
      </c>
      <c r="BQ321" s="15">
        <v>3.3135515378399115E-2</v>
      </c>
      <c r="BR321" s="15">
        <f>IF(IF(BN321&gt;BQ321,BN321,BQ321)=0,IF(BM321&gt;BP321,BM321,BP321),IF(BN321&gt;BQ321,BN321,BQ321))</f>
        <v>3.3135515378399115E-2</v>
      </c>
      <c r="CI321" s="11">
        <f>IFERROR(L321,M321)</f>
        <v>0.39744342421575074</v>
      </c>
      <c r="CJ321" s="17">
        <f>IF(AND(M321&lt;0,AA321&gt;0),1,0)</f>
        <v>0</v>
      </c>
      <c r="CK321" s="17">
        <f>IF(AND(CJ321=0,CI321&lt;0.1,CI321&gt;0),1,0)</f>
        <v>0</v>
      </c>
      <c r="CL321" s="17">
        <f>IF(AND(CK321=0,CI321&lt;0.2,CI321&gt;0.1),1,0)</f>
        <v>0</v>
      </c>
      <c r="CM321" s="17">
        <f>IF(AND(CL321=0,CI321&lt;0.3,CI321&gt;0.2),1,0)</f>
        <v>0</v>
      </c>
      <c r="CN321" s="17">
        <f>IF(AND(CM321=0,CI321&lt;0.4,CI321&gt;0.3),1,0)</f>
        <v>1</v>
      </c>
      <c r="CO321" s="17">
        <f>IF(AND(CN321=0,CI321&lt;0.5,CI321&gt;0.4),1,0)</f>
        <v>0</v>
      </c>
      <c r="CP321" s="17">
        <f>IF(AND(CJ321=0,CK321=0,CL321=0,CM321=0,CN321=0,CO321=0),1,0)</f>
        <v>0</v>
      </c>
      <c r="CR321" s="17" t="str">
        <f>_xll.BDP($H321,CR$1)</f>
        <v>#N/A Field Not Applicable</v>
      </c>
      <c r="CS321" s="17" t="str">
        <f>_xll.BDP($H321,CS$1)</f>
        <v>#N/A N/A</v>
      </c>
      <c r="CT321" s="196" t="str">
        <f>_xll.BDP($H321,CT$1)</f>
        <v>#N/A N/A</v>
      </c>
      <c r="CU321" s="13" t="str">
        <f>_xll.BDP($H321,CU$1)</f>
        <v>#N/A N/A</v>
      </c>
      <c r="CV321" s="13">
        <f>_xll.BDP($H321,CV$1)</f>
        <v>1.6986792787740495</v>
      </c>
      <c r="CW321" s="13">
        <f>_xll.BDP($H321,CW$1)</f>
        <v>0</v>
      </c>
    </row>
    <row r="322" spans="1:134" s="17" customFormat="1" hidden="1" x14ac:dyDescent="0.3">
      <c r="A322" s="17" t="str">
        <f>B322&amp;C322</f>
        <v>8B</v>
      </c>
      <c r="B322" s="17">
        <v>8</v>
      </c>
      <c r="C322" s="17" t="s">
        <v>3000</v>
      </c>
      <c r="D322" s="17">
        <v>23</v>
      </c>
      <c r="E322" s="17">
        <v>7</v>
      </c>
      <c r="F322" s="19" t="s">
        <v>2149</v>
      </c>
      <c r="H322" s="17" t="s">
        <v>73</v>
      </c>
      <c r="I322" s="17">
        <v>1275</v>
      </c>
      <c r="J322" s="17" t="str">
        <f>I322&amp;H322</f>
        <v>1275MTCH US Equity</v>
      </c>
      <c r="K322" s="10" t="s">
        <v>689</v>
      </c>
      <c r="L322" s="11">
        <v>0.97907038674153613</v>
      </c>
      <c r="M322" s="11">
        <v>1.2980177955483807</v>
      </c>
      <c r="N322" s="11">
        <v>0.24834663174372151</v>
      </c>
      <c r="O322" s="11">
        <v>0.28452250807279605</v>
      </c>
      <c r="P322" s="12">
        <v>22.010550916989509</v>
      </c>
      <c r="Q322" s="12">
        <v>17.756687802915241</v>
      </c>
      <c r="R322" s="12" t="e">
        <v>#N/A</v>
      </c>
      <c r="S322" s="13">
        <v>31.595194262388276</v>
      </c>
      <c r="T322" s="13">
        <v>40.358336863871955</v>
      </c>
      <c r="U322" s="11">
        <v>1.5217393653547469</v>
      </c>
      <c r="V322" s="14">
        <v>3.3508992619000235</v>
      </c>
      <c r="W322" s="11">
        <v>-4.0911476236492869E-2</v>
      </c>
      <c r="X322" s="15">
        <v>4.0146727888379689E-2</v>
      </c>
      <c r="Y322" s="14">
        <v>3.4216452630024086</v>
      </c>
      <c r="Z322" s="14">
        <v>-19.462212017934768</v>
      </c>
      <c r="AA322" s="14">
        <v>659266000.00000095</v>
      </c>
      <c r="AB322" s="14">
        <v>3007632000.000001</v>
      </c>
      <c r="AC322" s="14">
        <v>209018000</v>
      </c>
      <c r="AD322" s="16">
        <v>835589000</v>
      </c>
      <c r="AE322" s="11">
        <v>0.25014450884346251</v>
      </c>
      <c r="AF322" s="16">
        <v>12277.53023325</v>
      </c>
      <c r="AG322" s="16">
        <v>15375.96823325</v>
      </c>
      <c r="AH322" s="195">
        <v>14.743897353697006</v>
      </c>
      <c r="AI322" s="195">
        <v>18.117360385218579</v>
      </c>
      <c r="AJ322" s="195">
        <v>6.2857827884871362</v>
      </c>
      <c r="AK322" s="195">
        <v>22.611029124888628</v>
      </c>
      <c r="AL322" s="195" t="s">
        <v>3021</v>
      </c>
      <c r="AM322" s="17" t="s">
        <v>543</v>
      </c>
      <c r="AN322" s="17" t="s">
        <v>570</v>
      </c>
      <c r="AO322" s="17" t="s">
        <v>582</v>
      </c>
      <c r="AP322" s="17" t="s">
        <v>574</v>
      </c>
      <c r="AQ322" s="11" t="e">
        <f>_xll.BDP($H322,$AQ$1, "CUST_TRR_START_DT=20030101","CUST_TRR_END_DT=20230630")*0.01</f>
        <v>#VALUE!</v>
      </c>
      <c r="AR322" s="11" t="e">
        <f>_xll.BDP($H322,$AQ$1, "CUST_TRR_START_DT=20130101","CUST_TRR_END_DT=20230630")*0.01</f>
        <v>#VALUE!</v>
      </c>
      <c r="AS322" s="11" t="e">
        <f>_xll.BDP($H322,$AQ$1, "CUST_TRR_START_DT=20180101","CUST_TRR_END_DT=20230630")*0.01</f>
        <v>#VALUE!</v>
      </c>
      <c r="AT322" s="17" t="s">
        <v>3639</v>
      </c>
      <c r="AU322" s="17" t="s">
        <v>3021</v>
      </c>
      <c r="AV322" s="17" t="s">
        <v>3639</v>
      </c>
      <c r="AW322" s="195" t="s">
        <v>3021</v>
      </c>
      <c r="AX322" s="195">
        <v>0</v>
      </c>
      <c r="AY322" s="195">
        <v>3.7587608520010973</v>
      </c>
      <c r="AZ322" s="195">
        <v>3.7587608520010973</v>
      </c>
      <c r="BA322" s="195">
        <v>0</v>
      </c>
      <c r="BB322" s="195">
        <v>73.184838917486744</v>
      </c>
      <c r="BC322" s="195">
        <v>73.184838917486744</v>
      </c>
      <c r="BD322" s="195">
        <v>461.483</v>
      </c>
      <c r="BE322" s="195">
        <v>12277.53023325</v>
      </c>
      <c r="BF322" s="17">
        <v>579.471</v>
      </c>
      <c r="BG322" s="17">
        <v>722.94399999999996</v>
      </c>
      <c r="BH322" s="17">
        <v>886.06299999999999</v>
      </c>
      <c r="BI322" s="17">
        <v>842.21400000000006</v>
      </c>
      <c r="BJ322" s="17">
        <v>1018.981</v>
      </c>
      <c r="BK322" s="17">
        <v>1150.8389999999999</v>
      </c>
      <c r="BL322" s="15">
        <v>4.7197684631284965E-2</v>
      </c>
      <c r="BM322" s="15">
        <v>5.8883503951154888E-2</v>
      </c>
      <c r="BN322" s="15">
        <v>7.2169482230258722E-2</v>
      </c>
      <c r="BO322" s="15">
        <v>6.859799845730509E-2</v>
      </c>
      <c r="BP322" s="15">
        <v>8.2995600958928717E-2</v>
      </c>
      <c r="BQ322" s="15">
        <v>9.3735383105251785E-2</v>
      </c>
      <c r="BR322" s="15">
        <f>IF(IF(BN322&gt;BQ322,BN322,BQ322)=0,IF(BM322&gt;BP322,BM322,BP322),IF(BN322&gt;BQ322,BN322,BQ322))</f>
        <v>9.3735383105251785E-2</v>
      </c>
      <c r="CI322" s="11">
        <f>IF(ISNUMBER(L322),L322,M322)</f>
        <v>0.97907038674153613</v>
      </c>
      <c r="CJ322" s="17">
        <f>IF(AND(M322&lt;0,AA322&gt;0),1,0)</f>
        <v>0</v>
      </c>
      <c r="CK322" s="17">
        <f>IF(AND(CJ322=0,CI322&lt;0.1,CI322&gt;0),1,0)</f>
        <v>0</v>
      </c>
      <c r="CL322" s="17">
        <f>IF(AND(CK322=0,CI322&lt;0.2,CI322&gt;0.1),1,0)</f>
        <v>0</v>
      </c>
      <c r="CM322" s="17">
        <f>IF(AND(CL322=0,CI322&lt;0.3,CI322&gt;0.2),1,0)</f>
        <v>0</v>
      </c>
      <c r="CN322" s="17">
        <f>IF(AND(CM322=0,CI322&lt;0.4,CI322&gt;0.3),1,0)</f>
        <v>0</v>
      </c>
      <c r="CO322" s="17">
        <f>IF(AND(CN322=0,CI322&lt;0.5,CI322&gt;0.4),1,0)</f>
        <v>0</v>
      </c>
      <c r="CP322" s="17">
        <f>IF(AND(CJ322=0,CK322=0,CL322=0,CM322=0,CN322=0,CO322=0),1,0)</f>
        <v>1</v>
      </c>
      <c r="CR322" s="17" t="str">
        <f>_xll.BDP($H322,CR$1)</f>
        <v>Bernard Kim</v>
      </c>
      <c r="CS322" s="17" t="str">
        <f>_xll.BDP($H322,CS$1)</f>
        <v>No</v>
      </c>
      <c r="CT322" s="196">
        <f>_xll.BDP($H322,CT$1)</f>
        <v>2.3055000230669975E-2</v>
      </c>
      <c r="CU322" s="13">
        <f>_xll.BDP($H322,CU$1)</f>
        <v>1.4166699647903442</v>
      </c>
      <c r="CV322" s="13">
        <f>_xll.BDP($H322,CV$1)</f>
        <v>0.53363877753277034</v>
      </c>
      <c r="CW322" s="13">
        <f>_xll.BDP($H322,CW$1)</f>
        <v>6.6902337512572592</v>
      </c>
    </row>
    <row r="323" spans="1:134" s="17" customFormat="1" hidden="1" x14ac:dyDescent="0.3">
      <c r="A323" s="17" t="str">
        <f>B323&amp;C323</f>
        <v>9A</v>
      </c>
      <c r="B323" s="17">
        <v>9</v>
      </c>
      <c r="C323" s="17" t="s">
        <v>2999</v>
      </c>
      <c r="D323" s="17">
        <v>42</v>
      </c>
      <c r="E323" s="17">
        <v>18</v>
      </c>
      <c r="F323" s="19">
        <v>0.1</v>
      </c>
      <c r="G323" s="17" t="s">
        <v>2358</v>
      </c>
      <c r="H323" s="17" t="s">
        <v>143</v>
      </c>
      <c r="I323" s="17">
        <v>1604</v>
      </c>
      <c r="J323" s="17" t="str">
        <f>I323&amp;H323</f>
        <v>1604PYPL US Equity</v>
      </c>
      <c r="K323" s="10" t="s">
        <v>788</v>
      </c>
      <c r="L323" s="11">
        <v>0.60154695540998793</v>
      </c>
      <c r="M323" s="11">
        <v>0.43325476751660597</v>
      </c>
      <c r="N323" s="11">
        <v>0.22553732974697366</v>
      </c>
      <c r="O323" s="11">
        <v>0.19685537652728424</v>
      </c>
      <c r="P323" s="12">
        <v>14.652277395585406</v>
      </c>
      <c r="Q323" s="12">
        <v>11.788357430801685</v>
      </c>
      <c r="R323" s="12">
        <v>20.670589428832301</v>
      </c>
      <c r="S323" s="13">
        <v>21.338297929769546</v>
      </c>
      <c r="T323" s="13">
        <v>20.074133294570828</v>
      </c>
      <c r="U323" s="11">
        <v>2.0594533316538606E-2</v>
      </c>
      <c r="V323" s="14">
        <v>0.22370446382760389</v>
      </c>
      <c r="W323" s="11">
        <v>0.26362649003070571</v>
      </c>
      <c r="X323" s="15">
        <v>3.1222123104371096E-2</v>
      </c>
      <c r="Y323" s="14">
        <v>14.613179794842619</v>
      </c>
      <c r="Z323" s="14">
        <v>16.475158765086473</v>
      </c>
      <c r="AA323" s="14">
        <v>9334000000</v>
      </c>
      <c r="AB323" s="14">
        <v>20543000000</v>
      </c>
      <c r="AC323" s="14">
        <v>1280000000</v>
      </c>
      <c r="AD323" s="16">
        <v>4509000000</v>
      </c>
      <c r="AE323" s="11">
        <v>0.28387669106231983</v>
      </c>
      <c r="AF323" s="16">
        <v>70504.986012909983</v>
      </c>
      <c r="AG323" s="16">
        <v>71812.986012909983</v>
      </c>
      <c r="AH323" s="195">
        <v>11.807462350034525</v>
      </c>
      <c r="AI323" s="195">
        <v>15.106887092581054</v>
      </c>
      <c r="AJ323" s="195">
        <v>5.2315193671466513</v>
      </c>
      <c r="AK323" s="195">
        <v>19.184997363063051</v>
      </c>
      <c r="AL323" s="195">
        <v>3.5989735512480987</v>
      </c>
      <c r="AM323" s="17" t="s">
        <v>493</v>
      </c>
      <c r="AN323" s="17" t="s">
        <v>524</v>
      </c>
      <c r="AO323" s="17" t="s">
        <v>525</v>
      </c>
      <c r="AP323" s="17" t="s">
        <v>574</v>
      </c>
      <c r="AQ323" s="11" t="e">
        <f>_xll.BDP($H323,$AQ$1, "CUST_TRR_START_DT=20030101","CUST_TRR_END_DT=20230630")*0.01</f>
        <v>#VALUE!</v>
      </c>
      <c r="AR323" s="11" t="e">
        <f>_xll.BDP($H323,$AQ$1, "CUST_TRR_START_DT=20130101","CUST_TRR_END_DT=20230630")*0.01</f>
        <v>#VALUE!</v>
      </c>
      <c r="AS323" s="11">
        <f>_xll.BDP($H323,$AQ$1, "CUST_TRR_START_DT=20180101","CUST_TRR_END_DT=20230630")*0.01</f>
        <v>-1.772031E-2</v>
      </c>
      <c r="AT323" s="17" t="s">
        <v>3819</v>
      </c>
      <c r="AU323" s="17" t="s">
        <v>3021</v>
      </c>
      <c r="AV323" s="17" t="s">
        <v>3819</v>
      </c>
      <c r="AW323" s="195" t="s">
        <v>3021</v>
      </c>
      <c r="AX323" s="195">
        <v>0</v>
      </c>
      <c r="AY323" s="195">
        <v>5.7238680953160523</v>
      </c>
      <c r="AZ323" s="195">
        <v>5.7238680953160523</v>
      </c>
      <c r="BA323" s="195">
        <v>0</v>
      </c>
      <c r="BB323" s="195">
        <v>141.17602072515615</v>
      </c>
      <c r="BC323" s="195">
        <v>141.17602072515615</v>
      </c>
      <c r="BD323" s="195">
        <v>4035.6124</v>
      </c>
      <c r="BE323" s="195">
        <v>70504.986012909983</v>
      </c>
      <c r="BF323" s="17">
        <v>5514.9229999999998</v>
      </c>
      <c r="BG323" s="17">
        <v>6104.3330000000005</v>
      </c>
      <c r="BH323" s="17">
        <v>6631.28</v>
      </c>
      <c r="BI323" s="17">
        <v>4873.0219999999999</v>
      </c>
      <c r="BJ323" s="17">
        <v>6401.9859999999999</v>
      </c>
      <c r="BK323" s="17">
        <v>7131.6410000000005</v>
      </c>
      <c r="BL323" s="15">
        <v>7.8220326133958476E-2</v>
      </c>
      <c r="BM323" s="15">
        <v>8.658016042840222E-2</v>
      </c>
      <c r="BN323" s="15">
        <v>9.4054057379513042E-2</v>
      </c>
      <c r="BO323" s="15">
        <v>6.9115991301774232E-2</v>
      </c>
      <c r="BP323" s="15">
        <v>9.0801890221320639E-2</v>
      </c>
      <c r="BQ323" s="15">
        <v>0.1011508746160753</v>
      </c>
      <c r="BR323" s="15">
        <f>IF(IF(BN323&gt;BQ323,BN323,BQ323)=0,IF(BM323&gt;BP323,BM323,BP323),IF(BN323&gt;BQ323,BN323,BQ323))</f>
        <v>0.1011508746160753</v>
      </c>
      <c r="CI323" s="11">
        <f>IFERROR(L323,M323)</f>
        <v>0.60154695540998793</v>
      </c>
      <c r="CJ323" s="17">
        <f>IF(AND(M323&lt;0,AA323&gt;0),1,0)</f>
        <v>0</v>
      </c>
      <c r="CK323" s="17">
        <f>IF(AND(CJ323=0,CI323&lt;0.1,CI323&gt;0),1,0)</f>
        <v>0</v>
      </c>
      <c r="CL323" s="17">
        <f>IF(AND(CK323=0,CI323&lt;0.2,CI323&gt;0.1),1,0)</f>
        <v>0</v>
      </c>
      <c r="CM323" s="17">
        <f>IF(AND(CL323=0,CI323&lt;0.3,CI323&gt;0.2),1,0)</f>
        <v>0</v>
      </c>
      <c r="CN323" s="17">
        <f>IF(AND(CM323=0,CI323&lt;0.4,CI323&gt;0.3),1,0)</f>
        <v>0</v>
      </c>
      <c r="CO323" s="17">
        <f>IF(AND(CN323=0,CI323&lt;0.5,CI323&gt;0.4),1,0)</f>
        <v>0</v>
      </c>
      <c r="CP323" s="17">
        <f>IF(AND(CJ323=0,CK323=0,CL323=0,CM323=0,CN323=0,CO323=0),1,0)</f>
        <v>1</v>
      </c>
      <c r="CR323" s="17" t="str">
        <f>_xll.BDP($H323,CR$1)</f>
        <v>Daniel H Schulman "Dan"</v>
      </c>
      <c r="CS323" s="17" t="str">
        <f>_xll.BDP($H323,CS$1)</f>
        <v>No</v>
      </c>
      <c r="CT323" s="196">
        <f>_xll.BDP($H323,CT$1)</f>
        <v>5.0558298826217651E-2</v>
      </c>
      <c r="CU323" s="13">
        <f>_xll.BDP($H323,CU$1)</f>
        <v>8.25</v>
      </c>
      <c r="CV323" s="13">
        <f>_xll.BDP($H323,CV$1)</f>
        <v>0.16117271093779173</v>
      </c>
      <c r="CW323" s="13">
        <f>_xll.BDP($H323,CW$1)</f>
        <v>7.1790387089116017</v>
      </c>
      <c r="DD323" s="11"/>
      <c r="DH323" s="195"/>
      <c r="DI323" s="195"/>
      <c r="DJ323" s="195"/>
      <c r="DK323" s="195"/>
      <c r="DL323" s="195"/>
      <c r="DM323" s="195"/>
      <c r="DN323" s="195"/>
      <c r="DO323" s="195"/>
      <c r="DV323" s="15"/>
      <c r="DW323" s="15"/>
      <c r="DX323" s="15"/>
      <c r="DY323" s="15"/>
      <c r="DZ323" s="15"/>
      <c r="EA323" s="15"/>
      <c r="EB323" s="15"/>
      <c r="EC323" s="15"/>
      <c r="ED323" s="15"/>
    </row>
    <row r="324" spans="1:134" s="17" customFormat="1" hidden="1" x14ac:dyDescent="0.3">
      <c r="A324" s="17" t="str">
        <f>B324&amp;C324</f>
        <v>9A</v>
      </c>
      <c r="B324" s="17">
        <v>9</v>
      </c>
      <c r="C324" s="17" t="s">
        <v>2999</v>
      </c>
      <c r="D324" s="17">
        <v>3</v>
      </c>
      <c r="E324" s="17">
        <v>3</v>
      </c>
      <c r="F324" s="19" t="s">
        <v>2149</v>
      </c>
      <c r="G324" s="17" t="s">
        <v>2691</v>
      </c>
      <c r="H324" s="17" t="s">
        <v>138</v>
      </c>
      <c r="I324" s="17">
        <v>1644</v>
      </c>
      <c r="J324" s="17" t="str">
        <f>I324&amp;H324</f>
        <v>1644CARR US Equity</v>
      </c>
      <c r="K324" s="10" t="s">
        <v>781</v>
      </c>
      <c r="L324" s="11">
        <v>0.61498268112867416</v>
      </c>
      <c r="M324" s="11">
        <v>0.62567368936795686</v>
      </c>
      <c r="N324" s="11">
        <v>0.18266214084616908</v>
      </c>
      <c r="O324" s="11">
        <v>0.18166299167792874</v>
      </c>
      <c r="P324" s="12">
        <v>16.866165413533835</v>
      </c>
      <c r="Q324" s="12">
        <v>13.424788753741804</v>
      </c>
      <c r="R324" s="12">
        <v>29.376065461984318</v>
      </c>
      <c r="S324" s="13">
        <v>15.261621318856911</v>
      </c>
      <c r="T324" s="13">
        <v>14.367562802996915</v>
      </c>
      <c r="U324" s="11">
        <v>0.37078926453506145</v>
      </c>
      <c r="V324" s="14">
        <v>1.8367655966081162</v>
      </c>
      <c r="W324" s="11">
        <v>0.31532491249429312</v>
      </c>
      <c r="X324" s="15">
        <v>3.3642441233556176E-2</v>
      </c>
      <c r="Y324" s="14">
        <v>3.6134970909882171</v>
      </c>
      <c r="Z324" s="14" t="e">
        <v>#N/A</v>
      </c>
      <c r="AA324" s="14">
        <v>4082000000</v>
      </c>
      <c r="AB324" s="14">
        <v>14059000000</v>
      </c>
      <c r="AC324" s="14">
        <v>78000000</v>
      </c>
      <c r="AD324" s="16">
        <v>2417000000</v>
      </c>
      <c r="AE324" s="11">
        <v>3.2271410839884156E-2</v>
      </c>
      <c r="AF324" s="16">
        <v>45617.216849960001</v>
      </c>
      <c r="AG324" s="16">
        <v>52001.216849960001</v>
      </c>
      <c r="AH324" s="195">
        <v>13.450909687004657</v>
      </c>
      <c r="AI324" s="195">
        <v>15.439791226235155</v>
      </c>
      <c r="AJ324" s="195">
        <v>4.4796789819549918</v>
      </c>
      <c r="AK324" s="195">
        <v>21.424791578189144</v>
      </c>
      <c r="AL324" s="195">
        <v>5.7205851189648547</v>
      </c>
      <c r="AM324" s="17" t="s">
        <v>498</v>
      </c>
      <c r="AN324" s="17" t="s">
        <v>726</v>
      </c>
      <c r="AO324" s="17" t="s">
        <v>753</v>
      </c>
      <c r="AP324" s="17" t="s">
        <v>574</v>
      </c>
      <c r="AQ324" s="11" t="e">
        <f>_xll.BDP($H324,$AQ$1, "CUST_TRR_START_DT=20030101","CUST_TRR_END_DT=20230630")*0.01</f>
        <v>#VALUE!</v>
      </c>
      <c r="AR324" s="11" t="e">
        <f>_xll.BDP($H324,$AQ$1, "CUST_TRR_START_DT=20130101","CUST_TRR_END_DT=20230630")*0.01</f>
        <v>#VALUE!</v>
      </c>
      <c r="AS324" s="11" t="e">
        <f>_xll.BDP($H324,$AQ$1, "CUST_TRR_START_DT=20180101","CUST_TRR_END_DT=20230630")*0.01</f>
        <v>#VALUE!</v>
      </c>
      <c r="AT324" s="17" t="s">
        <v>3725</v>
      </c>
      <c r="AU324" s="17" t="s">
        <v>3021</v>
      </c>
      <c r="AV324" s="17" t="s">
        <v>3725</v>
      </c>
      <c r="AW324" s="195">
        <v>1.3590450129233116</v>
      </c>
      <c r="AX324" s="195">
        <v>1.3590450129233116</v>
      </c>
      <c r="AY324" s="195">
        <v>3.04152026005359</v>
      </c>
      <c r="AZ324" s="195">
        <v>4.4005652729769018</v>
      </c>
      <c r="BA324" s="195">
        <v>26.123675948190929</v>
      </c>
      <c r="BB324" s="195">
        <v>58.46435468137134</v>
      </c>
      <c r="BC324" s="195">
        <v>84.588030629562269</v>
      </c>
      <c r="BD324" s="195">
        <v>1638.5491500000001</v>
      </c>
      <c r="BE324" s="195">
        <v>45617.216849960001</v>
      </c>
      <c r="BF324" s="17">
        <v>2214</v>
      </c>
      <c r="BG324" s="17">
        <v>2425.2379999999998</v>
      </c>
      <c r="BH324" s="17">
        <v>2627.308</v>
      </c>
      <c r="BI324" s="17">
        <v>1901.338</v>
      </c>
      <c r="BJ324" s="17">
        <v>2403.009</v>
      </c>
      <c r="BK324" s="17">
        <v>2578.1930000000002</v>
      </c>
      <c r="BL324" s="15">
        <v>4.8534306844761864E-2</v>
      </c>
      <c r="BM324" s="15">
        <v>5.3164970760423022E-2</v>
      </c>
      <c r="BN324" s="15">
        <v>5.7594657925789342E-2</v>
      </c>
      <c r="BO324" s="15">
        <v>4.1680271864320613E-2</v>
      </c>
      <c r="BP324" s="15">
        <v>5.2677676674220582E-2</v>
      </c>
      <c r="BQ324" s="15">
        <v>5.6517981105247125E-2</v>
      </c>
      <c r="BR324" s="15">
        <f>IF(IF(BN324&gt;BQ324,BN324,BQ324)=0,IF(BM324&gt;BP324,BM324,BP324),IF(BN324&gt;BQ324,BN324,BQ324))</f>
        <v>5.7594657925789342E-2</v>
      </c>
      <c r="CI324" s="11">
        <f>IFERROR(L324,M324)</f>
        <v>0.61498268112867416</v>
      </c>
      <c r="CJ324" s="17">
        <f>IF(AND(M324&lt;0,AA324&gt;0),1,0)</f>
        <v>0</v>
      </c>
      <c r="CK324" s="17">
        <f>IF(AND(CJ324=0,CI324&lt;0.1,CI324&gt;0),1,0)</f>
        <v>0</v>
      </c>
      <c r="CL324" s="17">
        <f>IF(AND(CK324=0,CI324&lt;0.2,CI324&gt;0.1),1,0)</f>
        <v>0</v>
      </c>
      <c r="CM324" s="17">
        <f>IF(AND(CL324=0,CI324&lt;0.3,CI324&gt;0.2),1,0)</f>
        <v>0</v>
      </c>
      <c r="CN324" s="17">
        <f>IF(AND(CM324=0,CI324&lt;0.4,CI324&gt;0.3),1,0)</f>
        <v>0</v>
      </c>
      <c r="CO324" s="17">
        <f>IF(AND(CN324=0,CI324&lt;0.5,CI324&gt;0.4),1,0)</f>
        <v>0</v>
      </c>
      <c r="CP324" s="17">
        <f>IF(AND(CJ324=0,CK324=0,CL324=0,CM324=0,CN324=0,CO324=0),1,0)</f>
        <v>1</v>
      </c>
      <c r="CR324" s="17" t="str">
        <f>_xll.BDP($H324,CR$1)</f>
        <v>David L Gitlin "Dave"</v>
      </c>
      <c r="CS324" s="17" t="str">
        <f>_xll.BDP($H324,CS$1)</f>
        <v>No</v>
      </c>
      <c r="CT324" s="196">
        <f>_xll.BDP($H324,CT$1)</f>
        <v>7.5418397784233093E-2</v>
      </c>
      <c r="CU324" s="13">
        <f>_xll.BDP($H324,CU$1)</f>
        <v>4.3333301544189453</v>
      </c>
      <c r="CV324" s="13">
        <f>_xll.BDP($H324,CV$1)</f>
        <v>0.1441111261933849</v>
      </c>
      <c r="CW324" s="13">
        <f>_xll.BDP($H324,CW$1)</f>
        <v>28.652169186531072</v>
      </c>
      <c r="DD324" s="11"/>
      <c r="DH324" s="195"/>
      <c r="DI324" s="195"/>
      <c r="DJ324" s="195"/>
      <c r="DK324" s="195"/>
      <c r="DL324" s="195"/>
      <c r="DM324" s="195"/>
      <c r="DN324" s="195"/>
      <c r="DO324" s="195"/>
      <c r="DV324" s="15"/>
      <c r="DW324" s="15"/>
      <c r="DX324" s="15"/>
      <c r="DY324" s="15"/>
      <c r="DZ324" s="15"/>
      <c r="EA324" s="15"/>
      <c r="EB324" s="15"/>
      <c r="EC324" s="15"/>
      <c r="ED324" s="15"/>
    </row>
    <row r="325" spans="1:134" s="17" customFormat="1" hidden="1" x14ac:dyDescent="0.3">
      <c r="A325" s="17" t="str">
        <f>B325&amp;C325</f>
        <v>9A</v>
      </c>
      <c r="B325" s="17">
        <v>9</v>
      </c>
      <c r="C325" s="17" t="s">
        <v>2999</v>
      </c>
      <c r="F325" s="19"/>
      <c r="H325" s="17" t="s">
        <v>4417</v>
      </c>
      <c r="K325" s="10" t="s">
        <v>4472</v>
      </c>
      <c r="L325" s="11">
        <v>0.53597395232033818</v>
      </c>
      <c r="M325" s="11">
        <v>0.57375423721869101</v>
      </c>
      <c r="N325" s="11">
        <v>0.47479489533889591</v>
      </c>
      <c r="O325" s="11">
        <v>0.50870025356062565</v>
      </c>
      <c r="P325" s="12">
        <v>22.618949929561097</v>
      </c>
      <c r="Q325" s="12">
        <v>17.478364552171808</v>
      </c>
      <c r="R325" s="12">
        <v>18.665498416915597</v>
      </c>
      <c r="S325" s="13">
        <v>34.231950682950007</v>
      </c>
      <c r="T325" s="13">
        <v>35.886326636096534</v>
      </c>
      <c r="U325" s="11">
        <v>-0.42664187485817634</v>
      </c>
      <c r="V325" s="14">
        <v>-1.8024132058910376</v>
      </c>
      <c r="W325" s="11">
        <v>0.79055989274141403</v>
      </c>
      <c r="X325" s="15" t="e">
        <v>#N/A</v>
      </c>
      <c r="Y325" s="14">
        <v>5.9855656633870096</v>
      </c>
      <c r="Z325" s="14">
        <v>10.632571185178929</v>
      </c>
      <c r="AA325" s="14">
        <v>366101000000</v>
      </c>
      <c r="AB325" s="14">
        <v>412919000000</v>
      </c>
      <c r="AC325" s="14" t="e">
        <v>#N/A</v>
      </c>
      <c r="AD325" s="16">
        <v>209861000000</v>
      </c>
      <c r="AE325" s="11">
        <v>0</v>
      </c>
      <c r="AF325" s="16">
        <v>5920360.0544000007</v>
      </c>
      <c r="AG325" s="16">
        <v>5472248.0544000007</v>
      </c>
      <c r="AH325" s="195">
        <v>21.430465967753939</v>
      </c>
      <c r="AI325" s="195">
        <v>26.666575968032749</v>
      </c>
      <c r="AJ325" s="195">
        <v>2.9630152755634067</v>
      </c>
      <c r="AK325" s="195">
        <v>37.610728955312517</v>
      </c>
      <c r="AL325" s="195">
        <v>6.8107508438609079</v>
      </c>
      <c r="AM325" s="17" t="s">
        <v>498</v>
      </c>
      <c r="AN325" s="17" t="s">
        <v>590</v>
      </c>
      <c r="AO325" s="17" t="s">
        <v>644</v>
      </c>
      <c r="AP325" s="17" t="s">
        <v>4618</v>
      </c>
      <c r="AQ325" s="11">
        <f>_xll.BDP($H325,$AQ$1, "CUST_TRR_START_DT=20030101","CUST_TRR_END_DT=20230630")*0.01</f>
        <v>0.12873290000000001</v>
      </c>
      <c r="AR325" s="11">
        <f>_xll.BDP($H325,$AQ$1, "CUST_TRR_START_DT=20130101","CUST_TRR_END_DT=20230630")*0.01</f>
        <v>0.2647468</v>
      </c>
      <c r="AS325" s="11">
        <f>_xll.BDP($H325,$AQ$1, "CUST_TRR_START_DT=20180101","CUST_TRR_END_DT=20230630")*0.01</f>
        <v>0.23559430000000001</v>
      </c>
      <c r="AT325" s="17" t="s">
        <v>4524</v>
      </c>
      <c r="AU325" s="17" t="s">
        <v>3021</v>
      </c>
      <c r="AV325" s="17" t="s">
        <v>4524</v>
      </c>
      <c r="AW325" s="195">
        <v>0.6578947368421052</v>
      </c>
      <c r="AX325" s="195">
        <v>0.6578947368421052</v>
      </c>
      <c r="AY325" s="195">
        <v>2.5907917957250217</v>
      </c>
      <c r="AZ325" s="195">
        <v>3.248686532567127</v>
      </c>
      <c r="BA325" s="195">
        <v>23.078071334549279</v>
      </c>
      <c r="BB325" s="195">
        <v>90.881526369554763</v>
      </c>
      <c r="BC325" s="195">
        <v>113.95959770410404</v>
      </c>
      <c r="BD325" s="195">
        <v>193071</v>
      </c>
      <c r="BE325" s="195">
        <v>5472248.0544000007</v>
      </c>
      <c r="BF325" s="17">
        <v>173491.6</v>
      </c>
      <c r="BG325" s="17">
        <v>197688.73300000001</v>
      </c>
      <c r="BH325" s="17">
        <v>223526.16700000002</v>
      </c>
      <c r="BI325" s="17">
        <v>176623.88700000002</v>
      </c>
      <c r="BJ325" s="17">
        <v>197137.149</v>
      </c>
      <c r="BK325" s="17">
        <v>218550.625</v>
      </c>
      <c r="BL325" s="15">
        <v>3.1703899069506332E-2</v>
      </c>
      <c r="BM325" s="15">
        <v>3.6125689302597852E-2</v>
      </c>
      <c r="BN325" s="15">
        <v>4.0847228557242057E-2</v>
      </c>
      <c r="BO325" s="15">
        <v>3.227629399182376E-2</v>
      </c>
      <c r="BP325" s="15">
        <v>3.6024892702276254E-2</v>
      </c>
      <c r="BQ325" s="15">
        <v>3.9937996747839821E-2</v>
      </c>
      <c r="BR325" s="15">
        <f>IF(IF(BN325&gt;BQ325,BN325,BQ325)=0,IF(BM325&gt;BP325,BM325,BP325),IF(BN325&gt;BQ325,BN325,BQ325))</f>
        <v>4.0847228557242057E-2</v>
      </c>
      <c r="CI325" s="11">
        <f>IFERROR(L325,M325)</f>
        <v>0.53597395232033818</v>
      </c>
      <c r="CJ325" s="17">
        <f>IF(AND(M325&lt;0,AA325&gt;0),1,0)</f>
        <v>0</v>
      </c>
      <c r="CK325" s="17">
        <f>IF(AND(CJ325=0,CI325&lt;0.1,CI325&gt;0),1,0)</f>
        <v>0</v>
      </c>
      <c r="CL325" s="17">
        <f>IF(AND(CK325=0,CI325&lt;0.2,CI325&gt;0.1),1,0)</f>
        <v>0</v>
      </c>
      <c r="CM325" s="17">
        <f>IF(AND(CL325=0,CI325&lt;0.3,CI325&gt;0.2),1,0)</f>
        <v>0</v>
      </c>
      <c r="CN325" s="17">
        <f>IF(AND(CM325=0,CI325&lt;0.4,CI325&gt;0.3),1,0)</f>
        <v>0</v>
      </c>
      <c r="CO325" s="17">
        <f>IF(AND(CN325=0,CI325&lt;0.5,CI325&gt;0.4),1,0)</f>
        <v>0</v>
      </c>
      <c r="CP325" s="17">
        <f>IF(AND(CJ325=0,CK325=0,CL325=0,CM325=0,CN325=0,CO325=0),1,0)</f>
        <v>1</v>
      </c>
      <c r="CR325" s="17" t="str">
        <f>_xll.BDP($H325,CR$1)</f>
        <v>Eiichiro Ikeda</v>
      </c>
      <c r="CS325" s="17" t="str">
        <f>_xll.BDP($H325,CS$1)</f>
        <v>No</v>
      </c>
      <c r="CT325" s="196">
        <f>_xll.BDP($H325,CT$1)</f>
        <v>3.9538100827485323E-4</v>
      </c>
      <c r="CU325" s="13">
        <f>_xll.BDP($H325,CU$1)</f>
        <v>1.5833300352096558</v>
      </c>
      <c r="CV325" s="13">
        <f>_xll.BDP($H325,CV$1)</f>
        <v>6.0436868184083926E-3</v>
      </c>
      <c r="CW325" s="13">
        <f>_xll.BDP($H325,CW$1)</f>
        <v>0</v>
      </c>
      <c r="DD325" s="11"/>
      <c r="DH325" s="195"/>
      <c r="DI325" s="195"/>
      <c r="DJ325" s="195"/>
      <c r="DK325" s="195"/>
      <c r="DL325" s="195"/>
      <c r="DM325" s="195"/>
      <c r="DN325" s="195"/>
      <c r="DO325" s="195"/>
      <c r="DV325" s="15"/>
      <c r="DW325" s="15"/>
      <c r="DX325" s="15"/>
      <c r="DY325" s="15"/>
      <c r="DZ325" s="15"/>
      <c r="EA325" s="15"/>
      <c r="EB325" s="15"/>
      <c r="EC325" s="15"/>
      <c r="ED325" s="15"/>
    </row>
    <row r="326" spans="1:134" s="17" customFormat="1" hidden="1" x14ac:dyDescent="0.3">
      <c r="A326" s="17" t="str">
        <f>B326&amp;C326</f>
        <v>9A</v>
      </c>
      <c r="B326" s="17">
        <v>9</v>
      </c>
      <c r="C326" s="17" t="s">
        <v>2999</v>
      </c>
      <c r="F326" s="19"/>
      <c r="H326" s="17" t="s">
        <v>4421</v>
      </c>
      <c r="K326" s="10" t="s">
        <v>4476</v>
      </c>
      <c r="L326" s="11">
        <v>0.30133876250685099</v>
      </c>
      <c r="M326" s="11">
        <v>0.2944196916348405</v>
      </c>
      <c r="N326" s="11">
        <v>0.27584129450080297</v>
      </c>
      <c r="O326" s="11">
        <v>0.25866791017750751</v>
      </c>
      <c r="P326" s="12">
        <v>26.78644461670029</v>
      </c>
      <c r="Q326" s="12">
        <v>16.690160534551971</v>
      </c>
      <c r="R326" s="12">
        <v>27.625787292275305</v>
      </c>
      <c r="S326" s="13">
        <v>16.947034217485516</v>
      </c>
      <c r="T326" s="13">
        <v>18.578527597414411</v>
      </c>
      <c r="U326" s="11">
        <v>0.27186355654524758</v>
      </c>
      <c r="V326" s="14">
        <v>1.0496525293320478</v>
      </c>
      <c r="W326" s="11">
        <v>0.45078231030329635</v>
      </c>
      <c r="X326" s="15">
        <v>2.4161547712008083E-3</v>
      </c>
      <c r="Y326" s="14">
        <v>18.123631646707498</v>
      </c>
      <c r="Z326" s="14">
        <v>27.135333770294025</v>
      </c>
      <c r="AA326" s="14">
        <v>17018719000</v>
      </c>
      <c r="AB326" s="14">
        <v>19370961000</v>
      </c>
      <c r="AC326" s="14" t="e">
        <v>#N/A</v>
      </c>
      <c r="AD326" s="16">
        <v>4536702791.1731739</v>
      </c>
      <c r="AE326" s="11">
        <v>0</v>
      </c>
      <c r="AF326" s="16">
        <v>197016.6464</v>
      </c>
      <c r="AG326" s="16">
        <v>204434.64840000001</v>
      </c>
      <c r="AH326" s="195">
        <v>29.652916379168676</v>
      </c>
      <c r="AI326" s="195">
        <v>38.17739590252669</v>
      </c>
      <c r="AJ326" s="195" t="s">
        <v>3021</v>
      </c>
      <c r="AK326" s="195">
        <v>59.735349716446123</v>
      </c>
      <c r="AL326" s="195">
        <v>15.332967242173481</v>
      </c>
      <c r="AM326" s="17" t="s">
        <v>498</v>
      </c>
      <c r="AN326" s="17" t="s">
        <v>499</v>
      </c>
      <c r="AO326" s="17" t="s">
        <v>500</v>
      </c>
      <c r="AP326" s="17" t="s">
        <v>4618</v>
      </c>
      <c r="AQ326" s="11" t="e">
        <f>_xll.BDP($H326,$AQ$1, "CUST_TRR_START_DT=20030101","CUST_TRR_END_DT=20230630")*0.01</f>
        <v>#VALUE!</v>
      </c>
      <c r="AR326" s="11" t="e">
        <f>_xll.BDP($H326,$AQ$1, "CUST_TRR_START_DT=20130101","CUST_TRR_END_DT=20230630")*0.01</f>
        <v>#VALUE!</v>
      </c>
      <c r="AS326" s="11">
        <f>_xll.BDP($H326,$AQ$1, "CUST_TRR_START_DT=20180101","CUST_TRR_END_DT=20230630")*0.01</f>
        <v>0.2708179</v>
      </c>
      <c r="AT326" s="17" t="s">
        <v>4528</v>
      </c>
      <c r="AU326" s="17" t="s">
        <v>4528</v>
      </c>
      <c r="AV326" s="17" t="s">
        <v>4528</v>
      </c>
      <c r="AW326" s="195" t="s">
        <v>3021</v>
      </c>
      <c r="AX326" s="195">
        <v>0</v>
      </c>
      <c r="AY326" s="195">
        <v>-1.3172490992111353E-2</v>
      </c>
      <c r="AZ326" s="195">
        <v>-1.3172490992111353E-2</v>
      </c>
      <c r="BA326" s="195">
        <v>48.103789070208784</v>
      </c>
      <c r="BB326" s="195">
        <v>-0.82456811789629825</v>
      </c>
      <c r="BC326" s="195">
        <v>47.279220952312485</v>
      </c>
      <c r="BD326" s="195">
        <v>1488.04</v>
      </c>
      <c r="BE326" s="195">
        <v>197016.6464</v>
      </c>
      <c r="BF326" s="17">
        <v>4145.5</v>
      </c>
      <c r="BG326" s="17">
        <v>5056.75</v>
      </c>
      <c r="BH326" s="17">
        <v>6197.6670000000004</v>
      </c>
      <c r="BI326" s="17">
        <v>3710</v>
      </c>
      <c r="BJ326" s="17">
        <v>4908.6670000000004</v>
      </c>
      <c r="BK326" s="17">
        <v>5939.3330000000005</v>
      </c>
      <c r="BL326" s="15">
        <v>2.1041369223103373E-2</v>
      </c>
      <c r="BM326" s="15">
        <v>2.5666612910126157E-2</v>
      </c>
      <c r="BN326" s="15">
        <v>3.145758042910226E-2</v>
      </c>
      <c r="BO326" s="15">
        <v>1.8830896108482334E-2</v>
      </c>
      <c r="BP326" s="15">
        <v>2.4914986066882926E-2</v>
      </c>
      <c r="BQ326" s="15">
        <v>3.014635112578995E-2</v>
      </c>
      <c r="BR326" s="15">
        <f>IF(IF(BN326&gt;BQ326,BN326,BQ326)=0,IF(BM326&gt;BP326,BM326,BP326),IF(BN326&gt;BQ326,BN326,BQ326))</f>
        <v>3.145758042910226E-2</v>
      </c>
      <c r="CI326" s="11">
        <f>IFERROR(L326,M326)</f>
        <v>0.30133876250685099</v>
      </c>
      <c r="CJ326" s="17">
        <f>IF(AND(M326&lt;0,AA326&gt;0),1,0)</f>
        <v>0</v>
      </c>
      <c r="CK326" s="17">
        <f>IF(AND(CJ326=0,CI326&lt;0.1,CI326&gt;0),1,0)</f>
        <v>0</v>
      </c>
      <c r="CL326" s="17">
        <f>IF(AND(CK326=0,CI326&lt;0.2,CI326&gt;0.1),1,0)</f>
        <v>0</v>
      </c>
      <c r="CM326" s="17">
        <f>IF(AND(CL326=0,CI326&lt;0.3,CI326&gt;0.2),1,0)</f>
        <v>0</v>
      </c>
      <c r="CN326" s="17">
        <f>IF(AND(CM326=0,CI326&lt;0.4,CI326&gt;0.3),1,0)</f>
        <v>1</v>
      </c>
      <c r="CO326" s="17">
        <f>IF(AND(CN326=0,CI326&lt;0.5,CI326&gt;0.4),1,0)</f>
        <v>0</v>
      </c>
      <c r="CP326" s="17">
        <f>IF(AND(CJ326=0,CK326=0,CL326=0,CM326=0,CN326=0,CO326=0),1,0)</f>
        <v>0</v>
      </c>
      <c r="CR326" s="17" t="str">
        <f>_xll.BDP($H326,CR$1)</f>
        <v>Katsushi Ishida</v>
      </c>
      <c r="CS326" s="17" t="str">
        <f>_xll.BDP($H326,CS$1)</f>
        <v>Yes</v>
      </c>
      <c r="CT326" s="196">
        <f>_xll.BDP($H326,CT$1)</f>
        <v>0</v>
      </c>
      <c r="CU326" s="13">
        <f>_xll.BDP($H326,CU$1)</f>
        <v>8.4166698455810547</v>
      </c>
      <c r="CV326" s="13">
        <f>_xll.BDP($H326,CV$1)</f>
        <v>0.10351734420751971</v>
      </c>
      <c r="CW326" s="13">
        <f>_xll.BDP($H326,CW$1)</f>
        <v>0</v>
      </c>
      <c r="DD326" s="11"/>
      <c r="DH326" s="195"/>
      <c r="DI326" s="195"/>
      <c r="DJ326" s="195"/>
      <c r="DK326" s="195"/>
      <c r="DL326" s="195"/>
      <c r="DM326" s="195"/>
      <c r="DN326" s="195"/>
      <c r="DO326" s="195"/>
      <c r="DV326" s="15"/>
      <c r="DW326" s="15"/>
      <c r="DX326" s="15"/>
      <c r="DY326" s="15"/>
      <c r="DZ326" s="15"/>
      <c r="EA326" s="15"/>
      <c r="EB326" s="15"/>
      <c r="EC326" s="15"/>
      <c r="ED326" s="15"/>
    </row>
    <row r="327" spans="1:134" s="17" customFormat="1" hidden="1" x14ac:dyDescent="0.3">
      <c r="A327" s="17" t="str">
        <f>B327&amp;C327</f>
        <v>9A</v>
      </c>
      <c r="B327" s="17">
        <v>9</v>
      </c>
      <c r="C327" s="17" t="s">
        <v>2999</v>
      </c>
      <c r="F327" s="19"/>
      <c r="G327" s="17" t="s">
        <v>4445</v>
      </c>
      <c r="H327" s="17" t="s">
        <v>4422</v>
      </c>
      <c r="K327" s="10" t="s">
        <v>4477</v>
      </c>
      <c r="L327" s="11">
        <v>0.41529838065072228</v>
      </c>
      <c r="M327" s="11">
        <v>0.59686574264276604</v>
      </c>
      <c r="N327" s="11">
        <v>0.41529838065072228</v>
      </c>
      <c r="O327" s="11">
        <v>0.59686574264276604</v>
      </c>
      <c r="P327" s="12">
        <v>34.003156267376347</v>
      </c>
      <c r="Q327" s="12">
        <v>24.998465989798333</v>
      </c>
      <c r="R327" s="12">
        <v>25.298683122336023</v>
      </c>
      <c r="S327" s="13">
        <v>35.112667064013507</v>
      </c>
      <c r="T327" s="13">
        <v>42.509370545691311</v>
      </c>
      <c r="U327" s="11">
        <v>-0.33706700813179852</v>
      </c>
      <c r="V327" s="14">
        <v>-1.3178127204225232</v>
      </c>
      <c r="W327" s="11">
        <v>0.74630812827824133</v>
      </c>
      <c r="X327" s="15" t="e">
        <v>#N/A</v>
      </c>
      <c r="Y327" s="14">
        <v>12.996397455915623</v>
      </c>
      <c r="Z327" s="14">
        <v>17.921628668305935</v>
      </c>
      <c r="AA327" s="14">
        <v>184988000000</v>
      </c>
      <c r="AB327" s="14">
        <v>184988000000</v>
      </c>
      <c r="AC327" s="14" t="e">
        <v>#N/A</v>
      </c>
      <c r="AD327" s="16">
        <v>85045739282.189987</v>
      </c>
      <c r="AE327" s="11">
        <v>0</v>
      </c>
      <c r="AF327" s="16">
        <v>2990409.8507999997</v>
      </c>
      <c r="AG327" s="16">
        <v>2837388.8507999997</v>
      </c>
      <c r="AH327" s="195">
        <v>24.406806224301956</v>
      </c>
      <c r="AI327" s="195">
        <v>26.820194632915218</v>
      </c>
      <c r="AJ327" s="195" t="s">
        <v>3021</v>
      </c>
      <c r="AK327" s="195">
        <v>37.58118704005102</v>
      </c>
      <c r="AL327" s="195">
        <v>8.8193022871402196</v>
      </c>
      <c r="AM327" s="17" t="s">
        <v>506</v>
      </c>
      <c r="AN327" s="17" t="s">
        <v>577</v>
      </c>
      <c r="AO327" s="17" t="s">
        <v>665</v>
      </c>
      <c r="AP327" s="17" t="s">
        <v>4618</v>
      </c>
      <c r="AQ327" s="11">
        <f>_xll.BDP($H327,$AQ$1, "CUST_TRR_START_DT=20030101","CUST_TRR_END_DT=20230630")*0.01</f>
        <v>0.15573320000000002</v>
      </c>
      <c r="AR327" s="11">
        <f>_xll.BDP($H327,$AQ$1, "CUST_TRR_START_DT=20130101","CUST_TRR_END_DT=20230630")*0.01</f>
        <v>0.32242930000000003</v>
      </c>
      <c r="AS327" s="11">
        <f>_xll.BDP($H327,$AQ$1, "CUST_TRR_START_DT=20180101","CUST_TRR_END_DT=20230630")*0.01</f>
        <v>0.22430070000000002</v>
      </c>
      <c r="AT327" s="17" t="s">
        <v>4529</v>
      </c>
      <c r="AU327" s="17" t="s">
        <v>4530</v>
      </c>
      <c r="AV327" s="17" t="s">
        <v>4529</v>
      </c>
      <c r="AW327" s="195">
        <v>1.0084541431371716</v>
      </c>
      <c r="AX327" s="195">
        <v>1.0084541431371716</v>
      </c>
      <c r="AY327" s="195">
        <v>-3.5074013748909857E-3</v>
      </c>
      <c r="AZ327" s="195">
        <v>1.0049467417622806</v>
      </c>
      <c r="BA327" s="195">
        <v>40.06146578657529</v>
      </c>
      <c r="BB327" s="195">
        <v>-0.13933369319389044</v>
      </c>
      <c r="BC327" s="195">
        <v>39.9221320933814</v>
      </c>
      <c r="BD327" s="195">
        <v>32950</v>
      </c>
      <c r="BE327" s="195">
        <v>2837388.8507999997</v>
      </c>
      <c r="BF327" s="17">
        <v>73619.055999999997</v>
      </c>
      <c r="BG327" s="17">
        <v>91396.722000000009</v>
      </c>
      <c r="BH327" s="17">
        <v>105869.357</v>
      </c>
      <c r="BI327" s="17">
        <v>76026.051000000007</v>
      </c>
      <c r="BJ327" s="17">
        <v>73970.823000000004</v>
      </c>
      <c r="BK327" s="17">
        <v>96413.928</v>
      </c>
      <c r="BL327" s="15">
        <v>2.5946058108758396E-2</v>
      </c>
      <c r="BM327" s="15">
        <v>3.2211560278116544E-2</v>
      </c>
      <c r="BN327" s="15">
        <v>3.7312248185563363E-2</v>
      </c>
      <c r="BO327" s="15">
        <v>2.6794371514698989E-2</v>
      </c>
      <c r="BP327" s="15">
        <v>2.60700337139705E-2</v>
      </c>
      <c r="BQ327" s="15">
        <v>3.3979807869061081E-2</v>
      </c>
      <c r="BR327" s="15">
        <f>IF(IF(BN327&gt;BQ327,BN327,BQ327)=0,IF(BM327&gt;BP327,BM327,BP327),IF(BN327&gt;BQ327,BN327,BQ327))</f>
        <v>3.7312248185563363E-2</v>
      </c>
      <c r="CI327" s="11">
        <f>IFERROR(L327,M327)</f>
        <v>0.41529838065072228</v>
      </c>
      <c r="CJ327" s="17">
        <f>IF(AND(M327&lt;0,AA327&gt;0),1,0)</f>
        <v>0</v>
      </c>
      <c r="CK327" s="17">
        <f>IF(AND(CJ327=0,CI327&lt;0.1,CI327&gt;0),1,0)</f>
        <v>0</v>
      </c>
      <c r="CL327" s="17">
        <f>IF(AND(CK327=0,CI327&lt;0.2,CI327&gt;0.1),1,0)</f>
        <v>0</v>
      </c>
      <c r="CM327" s="17">
        <f>IF(AND(CL327=0,CI327&lt;0.3,CI327&gt;0.2),1,0)</f>
        <v>0</v>
      </c>
      <c r="CN327" s="17">
        <f>IF(AND(CM327=0,CI327&lt;0.4,CI327&gt;0.3),1,0)</f>
        <v>0</v>
      </c>
      <c r="CO327" s="17">
        <f>IF(AND(CN327=0,CI327&lt;0.5,CI327&gt;0.4),1,0)</f>
        <v>1</v>
      </c>
      <c r="CP327" s="17">
        <f>IF(AND(CJ327=0,CK327=0,CL327=0,CM327=0,CN327=0,CO327=0),1,0)</f>
        <v>0</v>
      </c>
      <c r="CR327" s="17" t="str">
        <f>_xll.BDP($H327,CR$1)</f>
        <v>Kazuma Sekiya</v>
      </c>
      <c r="CS327" s="17" t="str">
        <f>_xll.BDP($H327,CS$1)</f>
        <v>No</v>
      </c>
      <c r="CT327" s="196">
        <f>_xll.BDP($H327,CT$1)</f>
        <v>1.9381999969482422</v>
      </c>
      <c r="CU327" s="13">
        <f>_xll.BDP($H327,CU$1)</f>
        <v>4.3333301544189453</v>
      </c>
      <c r="CV327" s="13">
        <f>_xll.BDP($H327,CV$1)</f>
        <v>1.9704988177007092</v>
      </c>
      <c r="CW327" s="13">
        <f>_xll.BDP($H327,CW$1)</f>
        <v>0</v>
      </c>
      <c r="DD327" s="11"/>
      <c r="DH327" s="195"/>
      <c r="DI327" s="195"/>
      <c r="DJ327" s="195"/>
      <c r="DK327" s="195"/>
      <c r="DL327" s="195"/>
      <c r="DM327" s="195"/>
      <c r="DN327" s="195"/>
      <c r="DO327" s="195"/>
      <c r="DV327" s="15"/>
      <c r="DW327" s="15"/>
      <c r="DX327" s="15"/>
      <c r="DY327" s="15"/>
      <c r="DZ327" s="15"/>
      <c r="EA327" s="15"/>
      <c r="EB327" s="15"/>
      <c r="EC327" s="15"/>
      <c r="ED327" s="15"/>
    </row>
    <row r="328" spans="1:134" s="17" customFormat="1" hidden="1" x14ac:dyDescent="0.3">
      <c r="A328" s="17" t="str">
        <f>B328&amp;C328</f>
        <v>9A</v>
      </c>
      <c r="B328" s="17">
        <v>9</v>
      </c>
      <c r="C328" s="17" t="s">
        <v>2999</v>
      </c>
      <c r="D328" s="17">
        <v>2</v>
      </c>
      <c r="E328" s="17">
        <v>1</v>
      </c>
      <c r="F328" s="19">
        <v>0.15</v>
      </c>
      <c r="H328" s="17" t="s">
        <v>286</v>
      </c>
      <c r="I328" s="17">
        <v>1343</v>
      </c>
      <c r="J328" s="17" t="str">
        <f>I328&amp;H328</f>
        <v>1343CHD US Equity</v>
      </c>
      <c r="K328" s="10" t="s">
        <v>963</v>
      </c>
      <c r="L328" s="11">
        <v>0.32284456261105837</v>
      </c>
      <c r="M328" s="11">
        <v>0.27713524353726549</v>
      </c>
      <c r="N328" s="11">
        <v>0.18440339254100183</v>
      </c>
      <c r="O328" s="11">
        <v>0.166279318927294</v>
      </c>
      <c r="P328" s="12">
        <v>8.820392858371461</v>
      </c>
      <c r="Q328" s="12">
        <v>7.1810341274059208</v>
      </c>
      <c r="R328" s="12">
        <v>11.96988774881453</v>
      </c>
      <c r="S328" s="13">
        <v>24.295094937796058</v>
      </c>
      <c r="T328" s="13">
        <v>23.416920901852816</v>
      </c>
      <c r="U328" s="11">
        <v>0.35801799134968015</v>
      </c>
      <c r="V328" s="14">
        <v>2.4334898278560249</v>
      </c>
      <c r="W328" s="11">
        <v>0.45952297027376338</v>
      </c>
      <c r="X328" s="15">
        <v>4.2892109250553631E-2</v>
      </c>
      <c r="Y328" s="14">
        <v>6.9344087216442842</v>
      </c>
      <c r="Z328" s="14">
        <v>-11.19005437591618</v>
      </c>
      <c r="AA328" s="14">
        <v>3640100000</v>
      </c>
      <c r="AB328" s="14">
        <v>6066900000</v>
      </c>
      <c r="AC328" s="14">
        <v>54600000</v>
      </c>
      <c r="AD328" s="16">
        <v>1084000000</v>
      </c>
      <c r="AE328" s="11">
        <v>5.0369003690036898E-2</v>
      </c>
      <c r="AF328" s="16">
        <v>23428.594387800003</v>
      </c>
      <c r="AG328" s="16">
        <v>25605.594387800003</v>
      </c>
      <c r="AH328" s="195">
        <v>28.622394799687019</v>
      </c>
      <c r="AI328" s="195">
        <v>39.470275703688159</v>
      </c>
      <c r="AJ328" s="195">
        <v>3.79385567951641</v>
      </c>
      <c r="AK328" s="195">
        <v>53.195531408214045</v>
      </c>
      <c r="AL328" s="195">
        <v>5.9892698572876162</v>
      </c>
      <c r="AM328" s="17" t="s">
        <v>493</v>
      </c>
      <c r="AN328" s="17" t="s">
        <v>572</v>
      </c>
      <c r="AO328" s="17" t="s">
        <v>964</v>
      </c>
      <c r="AP328" s="17" t="s">
        <v>574</v>
      </c>
      <c r="AQ328" s="11">
        <f>_xll.BDP($H328,$AQ$1, "CUST_TRR_START_DT=20030101","CUST_TRR_END_DT=20230630")*0.01</f>
        <v>0.17080749999999997</v>
      </c>
      <c r="AR328" s="11">
        <f>_xll.BDP($H328,$AQ$1, "CUST_TRR_START_DT=20130101","CUST_TRR_END_DT=20230630")*0.01</f>
        <v>0.1506469</v>
      </c>
      <c r="AS328" s="11">
        <f>_xll.BDP($H328,$AQ$1, "CUST_TRR_START_DT=20180101","CUST_TRR_END_DT=20230630")*0.01</f>
        <v>0.14884650000000002</v>
      </c>
      <c r="AT328" s="17" t="s">
        <v>3697</v>
      </c>
      <c r="AU328" s="17" t="s">
        <v>3021</v>
      </c>
      <c r="AV328" s="17" t="s">
        <v>3021</v>
      </c>
      <c r="AW328" s="195">
        <v>1.144717531378493</v>
      </c>
      <c r="AX328" s="195">
        <v>1.144717531378493</v>
      </c>
      <c r="AY328" s="195">
        <v>-0.11761411498869219</v>
      </c>
      <c r="AZ328" s="195">
        <v>1.0271034163898007</v>
      </c>
      <c r="BA328" s="195">
        <v>34.52524404608782</v>
      </c>
      <c r="BB328" s="195">
        <v>-3.5472995843431399</v>
      </c>
      <c r="BC328" s="195">
        <v>30.977944461744681</v>
      </c>
      <c r="BD328" s="195">
        <v>228.8</v>
      </c>
      <c r="BE328" s="195">
        <v>23428.594387800003</v>
      </c>
      <c r="BF328" s="17">
        <v>784.23500000000001</v>
      </c>
      <c r="BG328" s="17">
        <v>844.58799999999997</v>
      </c>
      <c r="BH328" s="17">
        <v>901.30000000000007</v>
      </c>
      <c r="BI328" s="17">
        <v>728.85</v>
      </c>
      <c r="BJ328" s="17">
        <v>862.84500000000003</v>
      </c>
      <c r="BK328" s="17">
        <v>974.90800000000002</v>
      </c>
      <c r="BL328" s="15">
        <v>3.3473412319109316E-2</v>
      </c>
      <c r="BM328" s="15">
        <v>3.6049452477601607E-2</v>
      </c>
      <c r="BN328" s="15">
        <v>3.8470084251803642E-2</v>
      </c>
      <c r="BO328" s="15">
        <v>3.1109420733304208E-2</v>
      </c>
      <c r="BP328" s="15">
        <v>3.6828713909073017E-2</v>
      </c>
      <c r="BQ328" s="15">
        <v>4.1611886050990102E-2</v>
      </c>
      <c r="BR328" s="15">
        <f>IF(IF(BN328&gt;BQ328,BN328,BQ328)=0,IF(BM328&gt;BP328,BM328,BP328),IF(BN328&gt;BQ328,BN328,BQ328))</f>
        <v>4.1611886050990102E-2</v>
      </c>
      <c r="CI328" s="11">
        <f>IFERROR(L328,M328)</f>
        <v>0.32284456261105837</v>
      </c>
      <c r="CJ328" s="17">
        <f>IF(AND(M328&lt;0,AA328&gt;0),1,0)</f>
        <v>0</v>
      </c>
      <c r="CK328" s="17">
        <f>IF(AND(CJ328=0,CI328&lt;0.1,CI328&gt;0),1,0)</f>
        <v>0</v>
      </c>
      <c r="CL328" s="17">
        <f>IF(AND(CK328=0,CI328&lt;0.2,CI328&gt;0.1),1,0)</f>
        <v>0</v>
      </c>
      <c r="CM328" s="17">
        <f>IF(AND(CL328=0,CI328&lt;0.3,CI328&gt;0.2),1,0)</f>
        <v>0</v>
      </c>
      <c r="CN328" s="17">
        <f>IF(AND(CM328=0,CI328&lt;0.4,CI328&gt;0.3),1,0)</f>
        <v>1</v>
      </c>
      <c r="CO328" s="17">
        <f>IF(AND(CN328=0,CI328&lt;0.5,CI328&gt;0.4),1,0)</f>
        <v>0</v>
      </c>
      <c r="CP328" s="17">
        <f>IF(AND(CJ328=0,CK328=0,CL328=0,CM328=0,CN328=0,CO328=0),1,0)</f>
        <v>0</v>
      </c>
      <c r="CR328" s="17" t="str">
        <f>_xll.BDP($H328,CR$1)</f>
        <v>Matthew T Farrell "Matt"</v>
      </c>
      <c r="CS328" s="17" t="str">
        <f>_xll.BDP($H328,CS$1)</f>
        <v>No</v>
      </c>
      <c r="CT328" s="196">
        <f>_xll.BDP($H328,CT$1)</f>
        <v>0</v>
      </c>
      <c r="CU328" s="13">
        <f>_xll.BDP($H328,CU$1)</f>
        <v>7.75</v>
      </c>
      <c r="CV328" s="13">
        <f>_xll.BDP($H328,CV$1)</f>
        <v>0.1857454726535987</v>
      </c>
      <c r="CW328" s="13">
        <f>_xll.BDP($H328,CW$1)</f>
        <v>1.1133010281679472</v>
      </c>
      <c r="DD328" s="11"/>
      <c r="DH328" s="195"/>
      <c r="DI328" s="195"/>
      <c r="DJ328" s="195"/>
      <c r="DK328" s="195"/>
      <c r="DL328" s="195"/>
      <c r="DM328" s="195"/>
      <c r="DN328" s="195"/>
      <c r="DO328" s="195"/>
      <c r="DV328" s="15"/>
      <c r="DW328" s="15"/>
      <c r="DX328" s="15"/>
      <c r="DY328" s="15"/>
      <c r="DZ328" s="15"/>
      <c r="EA328" s="15"/>
      <c r="EB328" s="15"/>
      <c r="EC328" s="15"/>
      <c r="ED328" s="15"/>
    </row>
    <row r="329" spans="1:134" s="17" customFormat="1" hidden="1" x14ac:dyDescent="0.3">
      <c r="A329" s="17" t="str">
        <f>B329&amp;C329</f>
        <v>9A</v>
      </c>
      <c r="B329" s="17">
        <v>9</v>
      </c>
      <c r="C329" s="17" t="s">
        <v>2999</v>
      </c>
      <c r="D329" s="17">
        <v>12</v>
      </c>
      <c r="E329" s="17">
        <v>12</v>
      </c>
      <c r="F329" s="19" t="s">
        <v>2217</v>
      </c>
      <c r="G329" s="17" t="s">
        <v>4574</v>
      </c>
      <c r="H329" s="17" t="s">
        <v>1912</v>
      </c>
      <c r="I329" s="17">
        <v>1349</v>
      </c>
      <c r="J329" s="17" t="str">
        <f>I329&amp;H329</f>
        <v>1349EUZ GR Equity</v>
      </c>
      <c r="K329" s="10" t="s">
        <v>4833</v>
      </c>
      <c r="L329" s="11">
        <v>0.65441909175848934</v>
      </c>
      <c r="M329" s="11">
        <v>0.3130505044622709</v>
      </c>
      <c r="N329" s="11">
        <v>0.35951852466942097</v>
      </c>
      <c r="O329" s="11">
        <v>0.23823504971885992</v>
      </c>
      <c r="P329" s="12">
        <v>15.848534617469785</v>
      </c>
      <c r="Q329" s="12">
        <v>10.656526331077593</v>
      </c>
      <c r="R329" s="12">
        <v>12.275314151555527</v>
      </c>
      <c r="S329" s="13">
        <v>24.919044216005481</v>
      </c>
      <c r="T329" s="13">
        <v>24.289120849455593</v>
      </c>
      <c r="U329" s="11">
        <v>-5.6815443381957063E-2</v>
      </c>
      <c r="V329" s="14">
        <v>-0.42720280663878007</v>
      </c>
      <c r="W329" s="11">
        <v>0.49371949220247247</v>
      </c>
      <c r="X329" s="15">
        <v>5.6054015687844648E-2</v>
      </c>
      <c r="Y329" s="14">
        <v>8.781042782899652</v>
      </c>
      <c r="Z329" s="14">
        <v>13.291982605092212</v>
      </c>
      <c r="AA329" s="14">
        <v>137374000</v>
      </c>
      <c r="AB329" s="14">
        <v>180515000</v>
      </c>
      <c r="AC329" s="14" t="e">
        <v>#N/A</v>
      </c>
      <c r="AD329" s="16">
        <v>37290000</v>
      </c>
      <c r="AE329" s="11">
        <v>0</v>
      </c>
      <c r="AF329" s="16">
        <v>663.10491023999998</v>
      </c>
      <c r="AG329" s="16">
        <v>642.33691023999995</v>
      </c>
      <c r="AH329" s="195">
        <v>12.118878369903589</v>
      </c>
      <c r="AI329" s="195">
        <v>15.711589419563143</v>
      </c>
      <c r="AJ329" s="195">
        <v>1.3041281517430898</v>
      </c>
      <c r="AK329" s="195">
        <v>26.145187344480558</v>
      </c>
      <c r="AL329" s="195">
        <v>3.1215366253140537</v>
      </c>
      <c r="AM329" s="17" t="s">
        <v>493</v>
      </c>
      <c r="AN329" s="17" t="s">
        <v>593</v>
      </c>
      <c r="AO329" s="17" t="s">
        <v>594</v>
      </c>
      <c r="AP329" s="17" t="s">
        <v>2139</v>
      </c>
      <c r="AQ329" s="11">
        <f>_xll.BDP($H329,$AQ$1, "CUST_TRR_START_DT=20030101","CUST_TRR_END_DT=20230630")*0.01</f>
        <v>0.244313</v>
      </c>
      <c r="AR329" s="11">
        <f>_xll.BDP($H329,$AQ$1, "CUST_TRR_START_DT=20130101","CUST_TRR_END_DT=20230630")*0.01</f>
        <v>0.21177409999999999</v>
      </c>
      <c r="AS329" s="11">
        <f>_xll.BDP($H329,$AQ$1, "CUST_TRR_START_DT=20180101","CUST_TRR_END_DT=20230630")*0.01</f>
        <v>0.30760660000000001</v>
      </c>
      <c r="AT329" s="17" t="s">
        <v>3256</v>
      </c>
      <c r="AU329" s="17" t="s">
        <v>3256</v>
      </c>
      <c r="AV329" s="17" t="s">
        <v>3256</v>
      </c>
      <c r="AW329" s="195">
        <v>1.5964240102171137</v>
      </c>
      <c r="AX329" s="195">
        <v>1.5964240102171137</v>
      </c>
      <c r="AY329" s="195">
        <v>0</v>
      </c>
      <c r="AZ329" s="195">
        <v>1.5964240102171137</v>
      </c>
      <c r="BA329" s="195">
        <v>35.396951788279672</v>
      </c>
      <c r="BB329" s="195">
        <v>0</v>
      </c>
      <c r="BC329" s="195">
        <v>35.396951788279672</v>
      </c>
      <c r="BD329" s="195">
        <v>10.397713</v>
      </c>
      <c r="BE329" s="195">
        <v>642.33691023999995</v>
      </c>
      <c r="BF329" s="17">
        <v>24.25</v>
      </c>
      <c r="BG329" s="17">
        <v>28.150000000000002</v>
      </c>
      <c r="BH329" s="17">
        <v>35.700000000000003</v>
      </c>
      <c r="BI329" s="17">
        <v>-24.695</v>
      </c>
      <c r="BJ329" s="17">
        <v>11.164</v>
      </c>
      <c r="BK329" s="17">
        <v>27.917000000000002</v>
      </c>
      <c r="BL329" s="15">
        <v>3.7752773682177686E-2</v>
      </c>
      <c r="BM329" s="15">
        <v>4.3824353779517607E-2</v>
      </c>
      <c r="BN329" s="15">
        <v>5.5578310121803851E-2</v>
      </c>
      <c r="BO329" s="15">
        <v>-3.8445556539438264E-2</v>
      </c>
      <c r="BP329" s="15">
        <v>1.7380287232487905E-2</v>
      </c>
      <c r="BQ329" s="15">
        <v>4.3461615789086784E-2</v>
      </c>
      <c r="BR329" s="15">
        <f>IF(IF(BN329&gt;BQ329,BN329,BQ329)=0,IF(BM329&gt;BP329,BM329,BP329),IF(BN329&gt;BQ329,BN329,BQ329))</f>
        <v>5.5578310121803851E-2</v>
      </c>
      <c r="CI329" s="11">
        <f>IFERROR(L329,M329)</f>
        <v>0.65441909175848934</v>
      </c>
      <c r="CJ329" s="17">
        <f>IF(AND(M329&lt;0,AA329&gt;0),1,0)</f>
        <v>0</v>
      </c>
      <c r="CK329" s="17">
        <f>IF(AND(CJ329=0,CI329&lt;0.1,CI329&gt;0),1,0)</f>
        <v>0</v>
      </c>
      <c r="CL329" s="17">
        <f>IF(AND(CK329=0,CI329&lt;0.2,CI329&gt;0.1),1,0)</f>
        <v>0</v>
      </c>
      <c r="CM329" s="17">
        <f>IF(AND(CL329=0,CI329&lt;0.3,CI329&gt;0.2),1,0)</f>
        <v>0</v>
      </c>
      <c r="CN329" s="17">
        <f>IF(AND(CM329=0,CI329&lt;0.4,CI329&gt;0.3),1,0)</f>
        <v>0</v>
      </c>
      <c r="CO329" s="17">
        <f>IF(AND(CN329=0,CI329&lt;0.5,CI329&gt;0.4),1,0)</f>
        <v>0</v>
      </c>
      <c r="CP329" s="17">
        <f>IF(AND(CJ329=0,CK329=0,CL329=0,CM329=0,CN329=0,CO329=0),1,0)</f>
        <v>1</v>
      </c>
      <c r="CR329" s="17" t="str">
        <f>_xll.BDP($H329,CR$1)</f>
        <v>Harald Hasselmann</v>
      </c>
      <c r="CS329" s="17" t="str">
        <f>_xll.BDP($H329,CS$1)</f>
        <v>No</v>
      </c>
      <c r="CT329" s="196">
        <f>_xll.BDP($H329,CT$1)</f>
        <v>0</v>
      </c>
      <c r="CU329" s="13">
        <f>_xll.BDP($H329,CU$1)</f>
        <v>0.33333298563957214</v>
      </c>
      <c r="CV329" s="13">
        <f>_xll.BDP($H329,CV$1)</f>
        <v>0.23000002172688083</v>
      </c>
      <c r="CW329" s="13">
        <f>_xll.BDP($H329,CW$1)</f>
        <v>11.852411674978317</v>
      </c>
      <c r="DD329" s="11"/>
      <c r="DH329" s="195"/>
      <c r="DI329" s="195"/>
      <c r="DJ329" s="195"/>
      <c r="DK329" s="195"/>
      <c r="DL329" s="195"/>
      <c r="DM329" s="195"/>
      <c r="DN329" s="195"/>
      <c r="DO329" s="195"/>
      <c r="DV329" s="15"/>
      <c r="DW329" s="15"/>
      <c r="DX329" s="15"/>
      <c r="DY329" s="15"/>
      <c r="DZ329" s="15"/>
      <c r="EA329" s="15"/>
      <c r="EB329" s="15"/>
      <c r="EC329" s="15"/>
      <c r="ED329" s="15"/>
    </row>
    <row r="330" spans="1:134" s="17" customFormat="1" hidden="1" x14ac:dyDescent="0.3">
      <c r="A330" s="17" t="str">
        <f>B330&amp;C330</f>
        <v>9A</v>
      </c>
      <c r="B330" s="17">
        <v>9</v>
      </c>
      <c r="C330" s="17" t="s">
        <v>2999</v>
      </c>
      <c r="D330" s="17">
        <v>4</v>
      </c>
      <c r="E330" s="17">
        <v>1</v>
      </c>
      <c r="F330" s="19">
        <v>0.17</v>
      </c>
      <c r="G330" s="17" t="s">
        <v>2790</v>
      </c>
      <c r="H330" s="17" t="s">
        <v>258</v>
      </c>
      <c r="I330" s="17">
        <v>1456</v>
      </c>
      <c r="J330" s="17" t="str">
        <f>I330&amp;H330</f>
        <v>1456MSA US Equity</v>
      </c>
      <c r="K330" s="10" t="s">
        <v>929</v>
      </c>
      <c r="L330" s="11">
        <v>0.35874758607188373</v>
      </c>
      <c r="M330" s="11">
        <v>0.36937235851543049</v>
      </c>
      <c r="N330" s="11">
        <v>0.18792708047854234</v>
      </c>
      <c r="O330" s="11">
        <v>0.20180750852843163</v>
      </c>
      <c r="P330" s="12">
        <v>11.219077587775315</v>
      </c>
      <c r="Q330" s="12">
        <v>-0.58978543335745703</v>
      </c>
      <c r="R330" s="12">
        <v>1.5901185678113872</v>
      </c>
      <c r="S330" s="13">
        <v>17.475119605487922</v>
      </c>
      <c r="T330" s="13">
        <v>22.734599820806007</v>
      </c>
      <c r="U330" s="11">
        <v>0.44567162717776015</v>
      </c>
      <c r="V330" s="14">
        <v>2.8811600397859451</v>
      </c>
      <c r="W330" s="11">
        <v>0.37793266583331475</v>
      </c>
      <c r="X330" s="15">
        <v>4.4952818116522325E-2</v>
      </c>
      <c r="Y330" s="14">
        <v>5.1987193323902074</v>
      </c>
      <c r="Z330" s="14">
        <v>-27.879085321620177</v>
      </c>
      <c r="AA330" s="14">
        <v>747449000</v>
      </c>
      <c r="AB330" s="14">
        <v>1368071000</v>
      </c>
      <c r="AC330" s="14">
        <v>32679000</v>
      </c>
      <c r="AD330" s="16">
        <v>-73362000</v>
      </c>
      <c r="AE330" s="11">
        <v>-0.44544859736648401</v>
      </c>
      <c r="AF330" s="16">
        <v>6774.6951752999994</v>
      </c>
      <c r="AG330" s="16">
        <v>7479.4325252999997</v>
      </c>
      <c r="AH330" s="195">
        <v>16.047219576733198</v>
      </c>
      <c r="AI330" s="195">
        <v>18.314077261152111</v>
      </c>
      <c r="AJ330" s="195">
        <v>-1.6925861103099971</v>
      </c>
      <c r="AK330" s="195">
        <v>29.976811339437649</v>
      </c>
      <c r="AL330" s="195">
        <v>8.1859698489933574</v>
      </c>
      <c r="AM330" s="17" t="s">
        <v>498</v>
      </c>
      <c r="AN330" s="17" t="s">
        <v>896</v>
      </c>
      <c r="AO330" s="17" t="s">
        <v>4623</v>
      </c>
      <c r="AP330" s="17" t="s">
        <v>574</v>
      </c>
      <c r="AQ330" s="11">
        <f>_xll.BDP($H330,$AQ$1, "CUST_TRR_START_DT=20030101","CUST_TRR_END_DT=20230630")*0.01</f>
        <v>0.17437069999999999</v>
      </c>
      <c r="AR330" s="11">
        <f>_xll.BDP($H330,$AQ$1, "CUST_TRR_START_DT=20130101","CUST_TRR_END_DT=20230630")*0.01</f>
        <v>0.1645722</v>
      </c>
      <c r="AS330" s="11">
        <f>_xll.BDP($H330,$AQ$1, "CUST_TRR_START_DT=20180101","CUST_TRR_END_DT=20230630")*0.01</f>
        <v>0.17447690000000002</v>
      </c>
      <c r="AT330" s="17" t="s">
        <v>3697</v>
      </c>
      <c r="AU330" s="17" t="s">
        <v>3021</v>
      </c>
      <c r="AV330" s="17" t="s">
        <v>3021</v>
      </c>
      <c r="AW330" s="195">
        <v>1.0906137575308206</v>
      </c>
      <c r="AX330" s="195">
        <v>1.0906137575308206</v>
      </c>
      <c r="AY330" s="195">
        <v>0.50955367887952618</v>
      </c>
      <c r="AZ330" s="195">
        <v>1.6001674364103469</v>
      </c>
      <c r="BA330" s="195">
        <v>35.799256656569064</v>
      </c>
      <c r="BB330" s="195">
        <v>16.726034129449012</v>
      </c>
      <c r="BC330" s="195">
        <v>52.525290786018076</v>
      </c>
      <c r="BD330" s="195">
        <v>104.76260596</v>
      </c>
      <c r="BE330" s="195">
        <v>6774.6951752999994</v>
      </c>
      <c r="BF330" s="17">
        <v>256.33300000000003</v>
      </c>
      <c r="BG330" s="17">
        <v>282.33300000000003</v>
      </c>
      <c r="BH330" s="17" t="s">
        <v>3021</v>
      </c>
      <c r="BI330" s="17">
        <v>-56.615000000000002</v>
      </c>
      <c r="BJ330" s="17">
        <v>271.45499999999998</v>
      </c>
      <c r="BK330" s="17" t="s">
        <v>3021</v>
      </c>
      <c r="BL330" s="15">
        <v>3.7836831527796232E-2</v>
      </c>
      <c r="BM330" s="15">
        <v>4.1674642577183951E-2</v>
      </c>
      <c r="BN330" s="15">
        <v>0</v>
      </c>
      <c r="BO330" s="15">
        <v>-8.3568335600417553E-3</v>
      </c>
      <c r="BP330" s="15">
        <v>4.0068961477367035E-2</v>
      </c>
      <c r="BQ330" s="15">
        <v>0</v>
      </c>
      <c r="BR330" s="15">
        <f>IF(IF(BN330&gt;BQ330,BN330,BQ330)=0,IF(BM330&gt;BP330,BM330,BP330),IF(BN330&gt;BQ330,BN330,BQ330))</f>
        <v>4.1674642577183951E-2</v>
      </c>
      <c r="CI330" s="11">
        <f>IFERROR(L330,M330)</f>
        <v>0.35874758607188373</v>
      </c>
      <c r="CJ330" s="17">
        <f>IF(AND(M330&lt;0,AA330&gt;0),1,0)</f>
        <v>0</v>
      </c>
      <c r="CK330" s="17">
        <f>IF(AND(CJ330=0,CI330&lt;0.1,CI330&gt;0),1,0)</f>
        <v>0</v>
      </c>
      <c r="CL330" s="17">
        <f>IF(AND(CK330=0,CI330&lt;0.2,CI330&gt;0.1),1,0)</f>
        <v>0</v>
      </c>
      <c r="CM330" s="17">
        <f>IF(AND(CL330=0,CI330&lt;0.3,CI330&gt;0.2),1,0)</f>
        <v>0</v>
      </c>
      <c r="CN330" s="17">
        <f>IF(AND(CM330=0,CI330&lt;0.4,CI330&gt;0.3),1,0)</f>
        <v>1</v>
      </c>
      <c r="CO330" s="17">
        <f>IF(AND(CN330=0,CI330&lt;0.5,CI330&gt;0.4),1,0)</f>
        <v>0</v>
      </c>
      <c r="CP330" s="17">
        <f>IF(AND(CJ330=0,CK330=0,CL330=0,CM330=0,CN330=0,CO330=0),1,0)</f>
        <v>0</v>
      </c>
      <c r="CR330" s="17" t="str">
        <f>_xll.BDP($H330,CR$1)</f>
        <v>Nishan J Vartanian "Nish"</v>
      </c>
      <c r="CS330" s="17" t="str">
        <f>_xll.BDP($H330,CS$1)</f>
        <v>No</v>
      </c>
      <c r="CT330" s="196">
        <f>_xll.BDP($H330,CT$1)</f>
        <v>0</v>
      </c>
      <c r="CU330" s="13">
        <f>_xll.BDP($H330,CU$1)</f>
        <v>5.4166698455810547</v>
      </c>
      <c r="CV330" s="13">
        <f>_xll.BDP($H330,CV$1)</f>
        <v>5.4406214444234671</v>
      </c>
      <c r="CW330" s="13">
        <f>_xll.BDP($H330,CW$1)</f>
        <v>-1.1022226528513743</v>
      </c>
      <c r="DD330" s="11"/>
      <c r="DH330" s="195"/>
      <c r="DI330" s="195"/>
      <c r="DJ330" s="195"/>
      <c r="DK330" s="195"/>
      <c r="DL330" s="195"/>
      <c r="DM330" s="195"/>
      <c r="DN330" s="195"/>
      <c r="DO330" s="195"/>
      <c r="DV330" s="15"/>
      <c r="DW330" s="15"/>
      <c r="DX330" s="15"/>
      <c r="DY330" s="15"/>
      <c r="DZ330" s="15"/>
      <c r="EA330" s="15"/>
      <c r="EB330" s="15"/>
      <c r="EC330" s="15"/>
      <c r="ED330" s="15"/>
    </row>
    <row r="331" spans="1:134" s="17" customFormat="1" hidden="1" x14ac:dyDescent="0.3">
      <c r="A331" s="17" t="str">
        <f>B331&amp;C331</f>
        <v>9A</v>
      </c>
      <c r="B331" s="17">
        <v>9</v>
      </c>
      <c r="C331" s="17" t="s">
        <v>2999</v>
      </c>
      <c r="D331" s="17">
        <v>13</v>
      </c>
      <c r="E331" s="17">
        <v>12</v>
      </c>
      <c r="F331" s="19">
        <v>0.16</v>
      </c>
      <c r="G331" s="17" t="s">
        <v>2233</v>
      </c>
      <c r="H331" s="17" t="s">
        <v>228</v>
      </c>
      <c r="I331" s="17">
        <v>1521</v>
      </c>
      <c r="J331" s="17" t="str">
        <f>I331&amp;H331</f>
        <v>1521GWW US Equity</v>
      </c>
      <c r="K331" s="10" t="s">
        <v>890</v>
      </c>
      <c r="L331" s="11">
        <v>0.41119405670921588</v>
      </c>
      <c r="M331" s="11">
        <v>0.45982666979742626</v>
      </c>
      <c r="N331" s="11">
        <v>0.37308822496154648</v>
      </c>
      <c r="O331" s="11">
        <v>0.42647462786295015</v>
      </c>
      <c r="P331" s="12">
        <v>43.363834422657952</v>
      </c>
      <c r="Q331" s="12">
        <v>32.9307002209271</v>
      </c>
      <c r="R331" s="12">
        <v>68.808411214953267</v>
      </c>
      <c r="S331" s="13">
        <v>15.211901803565379</v>
      </c>
      <c r="T331" s="13">
        <v>16.36076780613994</v>
      </c>
      <c r="U331" s="11">
        <v>0.29257470964374266</v>
      </c>
      <c r="V331" s="14">
        <v>0.82914201183431957</v>
      </c>
      <c r="W331" s="11">
        <v>0.40181795542273691</v>
      </c>
      <c r="X331" s="15">
        <v>3.4820457018498369E-2</v>
      </c>
      <c r="Y331" s="14">
        <v>8.1351131177677978</v>
      </c>
      <c r="Z331" s="14">
        <v>20.59772794483974</v>
      </c>
      <c r="AA331" s="14">
        <v>4744000000</v>
      </c>
      <c r="AB331" s="14">
        <v>5115000000</v>
      </c>
      <c r="AC331" s="14">
        <v>52000000</v>
      </c>
      <c r="AD331" s="16">
        <v>1644000000</v>
      </c>
      <c r="AE331" s="11">
        <v>3.1630170316301706E-2</v>
      </c>
      <c r="AF331" s="16">
        <v>34656.612024959999</v>
      </c>
      <c r="AG331" s="16">
        <v>37190.612024959999</v>
      </c>
      <c r="AH331" s="195">
        <v>13.93732762492275</v>
      </c>
      <c r="AI331" s="195">
        <v>15.164876561862695</v>
      </c>
      <c r="AJ331" s="195">
        <v>3.8900084226170382</v>
      </c>
      <c r="AK331" s="195">
        <v>20.227840308191706</v>
      </c>
      <c r="AL331" s="195">
        <v>11.8074462424625</v>
      </c>
      <c r="AM331" s="17" t="s">
        <v>533</v>
      </c>
      <c r="AN331" s="17" t="s">
        <v>856</v>
      </c>
      <c r="AO331" s="17" t="s">
        <v>856</v>
      </c>
      <c r="AP331" s="17" t="s">
        <v>574</v>
      </c>
      <c r="AQ331" s="11">
        <f>_xll.BDP($H331,$AQ$1, "CUST_TRR_START_DT=20030101","CUST_TRR_END_DT=20230630")*0.01</f>
        <v>0.16229890000000002</v>
      </c>
      <c r="AR331" s="11">
        <f>_xll.BDP($H331,$AQ$1, "CUST_TRR_START_DT=20130101","CUST_TRR_END_DT=20230630")*0.01</f>
        <v>0.1588618</v>
      </c>
      <c r="AS331" s="11">
        <f>_xll.BDP($H331,$AQ$1, "CUST_TRR_START_DT=20180101","CUST_TRR_END_DT=20230630")*0.01</f>
        <v>0.2654958</v>
      </c>
      <c r="AT331" s="17" t="s">
        <v>3697</v>
      </c>
      <c r="AU331" s="17" t="s">
        <v>3354</v>
      </c>
      <c r="AV331" s="17" t="s">
        <v>3354</v>
      </c>
      <c r="AW331" s="195">
        <v>1.0734072104715573</v>
      </c>
      <c r="AX331" s="195">
        <v>1.0734072104715573</v>
      </c>
      <c r="AY331" s="195">
        <v>1.6761876766009718</v>
      </c>
      <c r="AZ331" s="195">
        <v>2.7495948870725293</v>
      </c>
      <c r="BA331" s="195">
        <v>24.495686772991135</v>
      </c>
      <c r="BB331" s="195">
        <v>38.25143701124145</v>
      </c>
      <c r="BC331" s="195">
        <v>62.747123784232585</v>
      </c>
      <c r="BD331" s="195">
        <v>947.77648062369997</v>
      </c>
      <c r="BE331" s="195">
        <v>34656.612024959999</v>
      </c>
      <c r="BF331" s="17">
        <v>1815.2350000000001</v>
      </c>
      <c r="BG331" s="17">
        <v>1905.471</v>
      </c>
      <c r="BH331" s="17">
        <v>2007.0830000000001</v>
      </c>
      <c r="BI331" s="17">
        <v>1302.7850000000001</v>
      </c>
      <c r="BJ331" s="17">
        <v>1514.4090000000001</v>
      </c>
      <c r="BK331" s="17">
        <v>1596.6610000000001</v>
      </c>
      <c r="BL331" s="15">
        <v>5.237773959822304E-2</v>
      </c>
      <c r="BM331" s="15">
        <v>5.4981456312800076E-2</v>
      </c>
      <c r="BN331" s="15">
        <v>5.791342207814431E-2</v>
      </c>
      <c r="BO331" s="15">
        <v>3.7591239416643579E-2</v>
      </c>
      <c r="BP331" s="15">
        <v>4.3697548938404863E-2</v>
      </c>
      <c r="BQ331" s="15">
        <v>4.6070891143371734E-2</v>
      </c>
      <c r="BR331" s="15">
        <f>IF(IF(BN331&gt;BQ331,BN331,BQ331)=0,IF(BM331&gt;BP331,BM331,BP331),IF(BN331&gt;BQ331,BN331,BQ331))</f>
        <v>5.791342207814431E-2</v>
      </c>
      <c r="BS331" s="17">
        <v>0</v>
      </c>
      <c r="BT331" s="17">
        <v>1</v>
      </c>
      <c r="BU331" s="17">
        <v>0</v>
      </c>
      <c r="BV331" s="17">
        <v>0</v>
      </c>
      <c r="BW331" s="17">
        <v>0</v>
      </c>
      <c r="BX331" s="17">
        <v>0</v>
      </c>
      <c r="BY331" s="17">
        <v>1</v>
      </c>
      <c r="BZ331" s="17">
        <v>0</v>
      </c>
      <c r="CA331" s="17">
        <v>1</v>
      </c>
      <c r="CB331" s="17" t="s">
        <v>5124</v>
      </c>
      <c r="CC331" s="17">
        <v>3</v>
      </c>
      <c r="CD331" s="17">
        <v>1</v>
      </c>
      <c r="CE331" s="17">
        <v>1</v>
      </c>
      <c r="CF331" s="17">
        <v>0</v>
      </c>
      <c r="CG331" s="17">
        <v>1</v>
      </c>
      <c r="CH331" s="17">
        <v>1</v>
      </c>
      <c r="CI331" s="11">
        <f>IFERROR(L331,M331)</f>
        <v>0.41119405670921588</v>
      </c>
      <c r="CJ331" s="17">
        <f>IF(AND(M331&lt;0,AA331&gt;0),1,0)</f>
        <v>0</v>
      </c>
      <c r="CK331" s="17">
        <f>IF(AND(CJ331=0,CI331&lt;0.1,CI331&gt;0),1,0)</f>
        <v>0</v>
      </c>
      <c r="CL331" s="17">
        <f>IF(AND(CK331=0,CI331&lt;0.2,CI331&gt;0.1),1,0)</f>
        <v>0</v>
      </c>
      <c r="CM331" s="17">
        <f>IF(AND(CL331=0,CI331&lt;0.3,CI331&gt;0.2),1,0)</f>
        <v>0</v>
      </c>
      <c r="CN331" s="17">
        <f>IF(AND(CM331=0,CI331&lt;0.4,CI331&gt;0.3),1,0)</f>
        <v>0</v>
      </c>
      <c r="CO331" s="17">
        <f>IF(AND(CN331=0,CI331&lt;0.5,CI331&gt;0.4),1,0)</f>
        <v>1</v>
      </c>
      <c r="CP331" s="17">
        <f>IF(AND(CJ331=0,CK331=0,CL331=0,CM331=0,CN331=0,CO331=0),1,0)</f>
        <v>0</v>
      </c>
      <c r="CR331" s="17" t="str">
        <f>_xll.BDP($H331,CR$1)</f>
        <v>Donald G Macpherson "Dg"</v>
      </c>
      <c r="CS331" s="17" t="str">
        <f>_xll.BDP($H331,CS$1)</f>
        <v>No</v>
      </c>
      <c r="CT331" s="196">
        <f>_xll.BDP($H331,CT$1)</f>
        <v>0</v>
      </c>
      <c r="CU331" s="13">
        <f>_xll.BDP($H331,CU$1)</f>
        <v>7</v>
      </c>
      <c r="CV331" s="13">
        <f>_xll.BDP($H331,CV$1)</f>
        <v>9.2958243934906744</v>
      </c>
      <c r="CW331" s="13">
        <f>_xll.BDP($H331,CW$1)</f>
        <v>-16.933832207554168</v>
      </c>
      <c r="DD331" s="11"/>
      <c r="DH331" s="195"/>
      <c r="DI331" s="195"/>
      <c r="DJ331" s="195"/>
      <c r="DK331" s="195"/>
      <c r="DL331" s="195"/>
      <c r="DM331" s="195"/>
      <c r="DN331" s="195"/>
      <c r="DO331" s="195"/>
      <c r="DV331" s="15"/>
      <c r="DW331" s="15"/>
      <c r="DX331" s="15"/>
      <c r="DY331" s="15"/>
      <c r="DZ331" s="15"/>
      <c r="EA331" s="15"/>
      <c r="EB331" s="15"/>
      <c r="EC331" s="15"/>
      <c r="ED331" s="15"/>
    </row>
    <row r="332" spans="1:134" s="17" customFormat="1" hidden="1" x14ac:dyDescent="0.3">
      <c r="A332" s="17" t="str">
        <f>B332&amp;C332</f>
        <v>9A</v>
      </c>
      <c r="B332" s="17">
        <v>9</v>
      </c>
      <c r="C332" s="17" t="s">
        <v>2999</v>
      </c>
      <c r="D332" s="17">
        <v>18</v>
      </c>
      <c r="E332" s="17">
        <v>6</v>
      </c>
      <c r="F332" s="19">
        <v>0.17</v>
      </c>
      <c r="G332" s="17" t="s">
        <v>2669</v>
      </c>
      <c r="H332" s="17" t="s">
        <v>1</v>
      </c>
      <c r="I332" s="17">
        <v>1538</v>
      </c>
      <c r="J332" s="17" t="str">
        <f>I332&amp;H332</f>
        <v>1538RLI US Equity</v>
      </c>
      <c r="K332" s="10" t="s">
        <v>575</v>
      </c>
      <c r="L332" s="11">
        <v>0.13198865387014219</v>
      </c>
      <c r="M332" s="11">
        <v>0.19004356591924998</v>
      </c>
      <c r="N332" s="11">
        <v>0.12695162406965954</v>
      </c>
      <c r="O332" s="11">
        <v>0.18364873601507797</v>
      </c>
      <c r="P332" s="12">
        <v>19.356819262671245</v>
      </c>
      <c r="Q332" s="12">
        <v>23.054212163520145</v>
      </c>
      <c r="R332" s="12">
        <v>51.956677912464642</v>
      </c>
      <c r="S332" s="13" t="e">
        <v>#N/A</v>
      </c>
      <c r="T332" s="13" t="e">
        <v>#N/A</v>
      </c>
      <c r="U332" s="11">
        <v>3.65053556089266E-2</v>
      </c>
      <c r="V332" s="14" t="e">
        <v>#N/A</v>
      </c>
      <c r="W332" s="11">
        <v>0.33656510679558754</v>
      </c>
      <c r="X332" s="15">
        <v>3.9317095954927168E-2</v>
      </c>
      <c r="Y332" s="14">
        <v>23.089053999618454</v>
      </c>
      <c r="Z332" s="14">
        <v>46.10676304459345</v>
      </c>
      <c r="AA332" s="14">
        <v>1322823000</v>
      </c>
      <c r="AB332" s="14">
        <v>1368885000</v>
      </c>
      <c r="AC332" s="14" t="e">
        <v>#N/A</v>
      </c>
      <c r="AD332" s="16">
        <v>323398000</v>
      </c>
      <c r="AE332" s="11">
        <v>0</v>
      </c>
      <c r="AF332" s="16">
        <v>6214.5405184499987</v>
      </c>
      <c r="AG332" s="16">
        <v>6397.7895184499985</v>
      </c>
      <c r="AH332" s="195" t="s">
        <v>3021</v>
      </c>
      <c r="AI332" s="195">
        <v>24.425290125528278</v>
      </c>
      <c r="AJ332" s="195">
        <v>3.944142456658962</v>
      </c>
      <c r="AK332" s="195">
        <v>30.759520279102439</v>
      </c>
      <c r="AL332" s="195">
        <v>4.6189190279042203</v>
      </c>
      <c r="AM332" s="17" t="s">
        <v>502</v>
      </c>
      <c r="AN332" s="17" t="s">
        <v>503</v>
      </c>
      <c r="AO332" s="17" t="s">
        <v>504</v>
      </c>
      <c r="AP332" s="17" t="s">
        <v>574</v>
      </c>
      <c r="AQ332" s="11">
        <f>_xll.BDP($H332,$AQ$1, "CUST_TRR_START_DT=20030101","CUST_TRR_END_DT=20230630")*0.01</f>
        <v>0.16522539999999999</v>
      </c>
      <c r="AR332" s="11">
        <f>_xll.BDP($H332,$AQ$1, "CUST_TRR_START_DT=20130101","CUST_TRR_END_DT=20230630")*0.01</f>
        <v>0.19381309999999999</v>
      </c>
      <c r="AS332" s="11">
        <f>_xll.BDP($H332,$AQ$1, "CUST_TRR_START_DT=20180101","CUST_TRR_END_DT=20230630")*0.01</f>
        <v>0.1935509</v>
      </c>
      <c r="AT332" s="17" t="s">
        <v>3697</v>
      </c>
      <c r="AU332" s="17" t="s">
        <v>3021</v>
      </c>
      <c r="AV332" s="17" t="s">
        <v>3021</v>
      </c>
      <c r="AW332" s="195">
        <v>0.78860901271657124</v>
      </c>
      <c r="AX332" s="195">
        <v>0.78860901271657124</v>
      </c>
      <c r="AY332" s="195">
        <v>0</v>
      </c>
      <c r="AZ332" s="195">
        <v>0.78860901271657124</v>
      </c>
      <c r="BA332" s="195">
        <v>169.49939049923233</v>
      </c>
      <c r="BB332" s="195">
        <v>0</v>
      </c>
      <c r="BC332" s="195">
        <v>169.49939049923233</v>
      </c>
      <c r="BD332" s="195">
        <v>364.30504000000002</v>
      </c>
      <c r="BE332" s="195">
        <v>6214.5405184499987</v>
      </c>
      <c r="BF332" s="17">
        <v>246</v>
      </c>
      <c r="BG332" s="17">
        <v>264.75</v>
      </c>
      <c r="BH332" s="17">
        <v>280</v>
      </c>
      <c r="BI332" s="17" t="s">
        <v>3021</v>
      </c>
      <c r="BJ332" s="17" t="s">
        <v>3021</v>
      </c>
      <c r="BK332" s="17" t="s">
        <v>3021</v>
      </c>
      <c r="BL332" s="15">
        <v>3.9584583811090215E-2</v>
      </c>
      <c r="BM332" s="15">
        <v>4.2601701479618434E-2</v>
      </c>
      <c r="BN332" s="15">
        <v>4.5055623850021383E-2</v>
      </c>
      <c r="BO332" s="15">
        <v>0</v>
      </c>
      <c r="BP332" s="15">
        <v>0</v>
      </c>
      <c r="BQ332" s="15">
        <v>0</v>
      </c>
      <c r="BR332" s="15">
        <f>IF(IF(BN332&gt;BQ332,BN332,BQ332)=0,IF(BM332&gt;BP332,BM332,BP332),IF(BN332&gt;BQ332,BN332,BQ332))</f>
        <v>4.5055623850021383E-2</v>
      </c>
      <c r="CI332" s="11">
        <f>IFERROR(L332,M332)</f>
        <v>0.13198865387014219</v>
      </c>
      <c r="CJ332" s="17">
        <f>IF(AND(M332&lt;0,AA332&gt;0),1,0)</f>
        <v>0</v>
      </c>
      <c r="CK332" s="17">
        <f>IF(AND(CJ332=0,CI332&lt;0.1,CI332&gt;0),1,0)</f>
        <v>0</v>
      </c>
      <c r="CL332" s="17">
        <f>IF(AND(CK332=0,CI332&lt;0.2,CI332&gt;0.1),1,0)</f>
        <v>1</v>
      </c>
      <c r="CM332" s="17">
        <f>IF(AND(CL332=0,CI332&lt;0.3,CI332&gt;0.2),1,0)</f>
        <v>0</v>
      </c>
      <c r="CN332" s="17">
        <f>IF(AND(CM332=0,CI332&lt;0.4,CI332&gt;0.3),1,0)</f>
        <v>0</v>
      </c>
      <c r="CO332" s="17">
        <f>IF(AND(CN332=0,CI332&lt;0.5,CI332&gt;0.4),1,0)</f>
        <v>0</v>
      </c>
      <c r="CP332" s="17">
        <f>IF(AND(CJ332=0,CK332=0,CL332=0,CM332=0,CN332=0,CO332=0),1,0)</f>
        <v>0</v>
      </c>
      <c r="CR332" s="17" t="str">
        <f>_xll.BDP($H332,CR$1)</f>
        <v>Craig W Kliethermes</v>
      </c>
      <c r="CS332" s="17" t="str">
        <f>_xll.BDP($H332,CS$1)</f>
        <v>No</v>
      </c>
      <c r="CT332" s="196">
        <f>_xll.BDP($H332,CT$1)</f>
        <v>0</v>
      </c>
      <c r="CU332" s="13">
        <f>_xll.BDP($H332,CU$1)</f>
        <v>1.75</v>
      </c>
      <c r="CV332" s="13">
        <f>_xll.BDP($H332,CV$1)</f>
        <v>4.4333659810433081</v>
      </c>
      <c r="CW332" s="13">
        <f>_xll.BDP($H332,CW$1)</f>
        <v>0.35570503708144685</v>
      </c>
      <c r="DD332" s="11"/>
      <c r="DH332" s="195"/>
      <c r="DI332" s="195"/>
      <c r="DJ332" s="195"/>
      <c r="DK332" s="195"/>
      <c r="DL332" s="195"/>
      <c r="DM332" s="195"/>
      <c r="DN332" s="195"/>
      <c r="DO332" s="195"/>
      <c r="DV332" s="15"/>
      <c r="DW332" s="15"/>
      <c r="DX332" s="15"/>
      <c r="DY332" s="15"/>
      <c r="DZ332" s="15"/>
      <c r="EA332" s="15"/>
      <c r="EB332" s="15"/>
      <c r="EC332" s="15"/>
      <c r="ED332" s="15"/>
    </row>
    <row r="333" spans="1:134" s="17" customFormat="1" hidden="1" x14ac:dyDescent="0.3">
      <c r="A333" s="17" t="str">
        <f>B333&amp;C333</f>
        <v>9A</v>
      </c>
      <c r="B333" s="17">
        <v>9</v>
      </c>
      <c r="C333" s="17" t="s">
        <v>2999</v>
      </c>
      <c r="D333" s="17">
        <v>31</v>
      </c>
      <c r="E333" s="17">
        <v>1</v>
      </c>
      <c r="F333" s="19">
        <v>0.19</v>
      </c>
      <c r="G333" s="17" t="s">
        <v>2560</v>
      </c>
      <c r="H333" s="17" t="s">
        <v>171</v>
      </c>
      <c r="I333" s="17">
        <v>1580</v>
      </c>
      <c r="J333" s="17" t="str">
        <f>I333&amp;H333</f>
        <v>1580RMD US Equity</v>
      </c>
      <c r="K333" s="10" t="s">
        <v>819</v>
      </c>
      <c r="L333" s="11">
        <v>0.50539420011016933</v>
      </c>
      <c r="M333" s="11">
        <v>0.42483702552827274</v>
      </c>
      <c r="N333" s="11">
        <v>0.23015838765919328</v>
      </c>
      <c r="O333" s="11">
        <v>0.21014480328060245</v>
      </c>
      <c r="P333" s="12">
        <v>22.547826212544457</v>
      </c>
      <c r="Q333" s="12">
        <v>18.370334969670019</v>
      </c>
      <c r="R333" s="12">
        <v>23.964689865531099</v>
      </c>
      <c r="S333" s="13">
        <v>32.265260457582684</v>
      </c>
      <c r="T333" s="13">
        <v>31.985679351114243</v>
      </c>
      <c r="U333" s="11">
        <v>0.33958254477246619</v>
      </c>
      <c r="V333" s="14">
        <v>1.0160751284920566</v>
      </c>
      <c r="W333" s="11">
        <v>0.61168270310268147</v>
      </c>
      <c r="X333" s="15">
        <v>2.9988455023963422E-2</v>
      </c>
      <c r="Y333" s="14">
        <v>12.577412211666758</v>
      </c>
      <c r="Z333" s="14">
        <v>22.697195337038156</v>
      </c>
      <c r="AA333" s="14">
        <v>2711620999.999999</v>
      </c>
      <c r="AB333" s="14">
        <v>5481919999.999999</v>
      </c>
      <c r="AC333" s="14">
        <v>71142000</v>
      </c>
      <c r="AD333" s="16">
        <v>693299000</v>
      </c>
      <c r="AE333" s="11">
        <v>0.10261373519938728</v>
      </c>
      <c r="AF333" s="16">
        <v>21382.71142756</v>
      </c>
      <c r="AG333" s="16">
        <v>22734.72842756</v>
      </c>
      <c r="AH333" s="195">
        <v>16.831151533670479</v>
      </c>
      <c r="AI333" s="195">
        <v>19.714625268112567</v>
      </c>
      <c r="AJ333" s="195">
        <v>2.6858083926526377</v>
      </c>
      <c r="AK333" s="195">
        <v>23.767627407438578</v>
      </c>
      <c r="AL333" s="195">
        <v>5.1772851835379781</v>
      </c>
      <c r="AM333" s="17" t="s">
        <v>493</v>
      </c>
      <c r="AN333" s="17" t="s">
        <v>537</v>
      </c>
      <c r="AO333" s="17" t="s">
        <v>4624</v>
      </c>
      <c r="AP333" s="17" t="s">
        <v>574</v>
      </c>
      <c r="AQ333" s="11">
        <f>_xll.BDP($H333,$AQ$1, "CUST_TRR_START_DT=20030101","CUST_TRR_END_DT=20230630")*0.01</f>
        <v>0.1869285</v>
      </c>
      <c r="AR333" s="11">
        <f>_xll.BDP($H333,$AQ$1, "CUST_TRR_START_DT=20130101","CUST_TRR_END_DT=20230630")*0.01</f>
        <v>0.18836449999999999</v>
      </c>
      <c r="AS333" s="11">
        <f>_xll.BDP($H333,$AQ$1, "CUST_TRR_START_DT=20180101","CUST_TRR_END_DT=20230630")*0.01</f>
        <v>0.20004549999999999</v>
      </c>
      <c r="AT333" s="17" t="s">
        <v>3697</v>
      </c>
      <c r="AU333" s="17" t="s">
        <v>3392</v>
      </c>
      <c r="AV333" s="17" t="s">
        <v>3392</v>
      </c>
      <c r="AW333" s="195">
        <v>1.3200412217838817</v>
      </c>
      <c r="AX333" s="195">
        <v>1.3200412217838817</v>
      </c>
      <c r="AY333" s="195">
        <v>-0.25113379196529206</v>
      </c>
      <c r="AZ333" s="195">
        <v>1.0689074298185897</v>
      </c>
      <c r="BA333" s="195">
        <v>29.03500630138446</v>
      </c>
      <c r="BB333" s="195">
        <v>-5.5238208564040043</v>
      </c>
      <c r="BC333" s="195">
        <v>23.511185444980455</v>
      </c>
      <c r="BD333" s="195">
        <v>209.1644</v>
      </c>
      <c r="BE333" s="195">
        <v>21382.71142756</v>
      </c>
      <c r="BF333" s="17">
        <v>1038.95</v>
      </c>
      <c r="BG333" s="17">
        <v>1186</v>
      </c>
      <c r="BH333" s="17">
        <v>1300.412</v>
      </c>
      <c r="BI333" s="17">
        <v>1128.1410000000001</v>
      </c>
      <c r="BJ333" s="17">
        <v>1207.502</v>
      </c>
      <c r="BK333" s="17">
        <v>1247.626</v>
      </c>
      <c r="BL333" s="15">
        <v>4.8588318816336171E-2</v>
      </c>
      <c r="BM333" s="15">
        <v>5.5465369956373932E-2</v>
      </c>
      <c r="BN333" s="15">
        <v>6.0816047787274993E-2</v>
      </c>
      <c r="BO333" s="15">
        <v>5.2759492350719771E-2</v>
      </c>
      <c r="BP333" s="15">
        <v>5.6470948695667315E-2</v>
      </c>
      <c r="BQ333" s="15">
        <v>5.834741792343253E-2</v>
      </c>
      <c r="BR333" s="15">
        <f>IF(IF(BN333&gt;BQ333,BN333,BQ333)=0,IF(BM333&gt;BP333,BM333,BP333),IF(BN333&gt;BQ333,BN333,BQ333))</f>
        <v>6.0816047787274993E-2</v>
      </c>
      <c r="CI333" s="11">
        <f>IFERROR(L333,M333)</f>
        <v>0.50539420011016933</v>
      </c>
      <c r="CJ333" s="17">
        <f>IF(AND(M333&lt;0,AA333&gt;0),1,0)</f>
        <v>0</v>
      </c>
      <c r="CK333" s="17">
        <f>IF(AND(CJ333=0,CI333&lt;0.1,CI333&gt;0),1,0)</f>
        <v>0</v>
      </c>
      <c r="CL333" s="17">
        <f>IF(AND(CK333=0,CI333&lt;0.2,CI333&gt;0.1),1,0)</f>
        <v>0</v>
      </c>
      <c r="CM333" s="17">
        <f>IF(AND(CL333=0,CI333&lt;0.3,CI333&gt;0.2),1,0)</f>
        <v>0</v>
      </c>
      <c r="CN333" s="17">
        <f>IF(AND(CM333=0,CI333&lt;0.4,CI333&gt;0.3),1,0)</f>
        <v>0</v>
      </c>
      <c r="CO333" s="17">
        <f>IF(AND(CN333=0,CI333&lt;0.5,CI333&gt;0.4),1,0)</f>
        <v>0</v>
      </c>
      <c r="CP333" s="17">
        <f>IF(AND(CJ333=0,CK333=0,CL333=0,CM333=0,CN333=0,CO333=0),1,0)</f>
        <v>1</v>
      </c>
      <c r="CR333" s="17" t="str">
        <f>_xll.BDP($H333,CR$1)</f>
        <v>Michael J Farrell "Mick"</v>
      </c>
      <c r="CS333" s="17" t="str">
        <f>_xll.BDP($H333,CS$1)</f>
        <v>No</v>
      </c>
      <c r="CT333" s="196">
        <f>_xll.BDP($H333,CT$1)</f>
        <v>0</v>
      </c>
      <c r="CU333" s="13">
        <f>_xll.BDP($H333,CU$1)</f>
        <v>10.58329963684082</v>
      </c>
      <c r="CV333" s="13">
        <f>_xll.BDP($H333,CV$1)</f>
        <v>0.92058755135260828</v>
      </c>
      <c r="CW333" s="13">
        <f>_xll.BDP($H333,CW$1)</f>
        <v>-0.45633134669608316</v>
      </c>
      <c r="DD333" s="11"/>
      <c r="DH333" s="195"/>
      <c r="DI333" s="195"/>
      <c r="DJ333" s="195"/>
      <c r="DK333" s="195"/>
      <c r="DL333" s="195"/>
      <c r="DM333" s="195"/>
      <c r="DN333" s="195"/>
      <c r="DO333" s="195"/>
      <c r="DV333" s="15"/>
      <c r="DW333" s="15"/>
      <c r="DX333" s="15"/>
      <c r="DY333" s="15"/>
      <c r="DZ333" s="15"/>
      <c r="EA333" s="15"/>
      <c r="EB333" s="15"/>
      <c r="EC333" s="15"/>
      <c r="ED333" s="15"/>
    </row>
    <row r="334" spans="1:134" s="17" customFormat="1" hidden="1" x14ac:dyDescent="0.3">
      <c r="A334" s="17" t="str">
        <f>B334&amp;C334</f>
        <v>9A</v>
      </c>
      <c r="B334" s="17">
        <v>9</v>
      </c>
      <c r="C334" s="17" t="s">
        <v>2999</v>
      </c>
      <c r="D334" s="17">
        <v>36</v>
      </c>
      <c r="E334" s="17">
        <v>13</v>
      </c>
      <c r="F334" s="19">
        <v>0.25</v>
      </c>
      <c r="G334" s="17" t="s">
        <v>2581</v>
      </c>
      <c r="H334" s="17" t="s">
        <v>287</v>
      </c>
      <c r="I334" s="17">
        <v>1595</v>
      </c>
      <c r="J334" s="17" t="str">
        <f>I334&amp;H334</f>
        <v>1595WST US Equity</v>
      </c>
      <c r="K334" s="10" t="s">
        <v>965</v>
      </c>
      <c r="L334" s="11">
        <v>0.31100927210219881</v>
      </c>
      <c r="M334" s="11">
        <v>0.40040975414751151</v>
      </c>
      <c r="N334" s="11">
        <v>0.2909637082897768</v>
      </c>
      <c r="O334" s="11">
        <v>0.3800331989566042</v>
      </c>
      <c r="P334" s="12">
        <v>22.640921291886741</v>
      </c>
      <c r="Q334" s="12">
        <v>21.177508777625686</v>
      </c>
      <c r="R334" s="12">
        <v>20.061495619887452</v>
      </c>
      <c r="S334" s="13">
        <v>26.542275756669188</v>
      </c>
      <c r="T334" s="13">
        <v>32.470816446707538</v>
      </c>
      <c r="U334" s="11">
        <v>-0.13617475292003595</v>
      </c>
      <c r="V334" s="14">
        <v>-0.61160151324085754</v>
      </c>
      <c r="W334" s="11">
        <v>0.7485011990407674</v>
      </c>
      <c r="X334" s="15">
        <v>2.8268551236749116E-2</v>
      </c>
      <c r="Y334" s="14">
        <v>11.81765757971012</v>
      </c>
      <c r="Z334" s="14">
        <v>27.955460461819072</v>
      </c>
      <c r="AA334" s="14">
        <v>2001200000</v>
      </c>
      <c r="AB334" s="14">
        <v>2108500000</v>
      </c>
      <c r="AC334" s="14">
        <v>32200000</v>
      </c>
      <c r="AD334" s="16">
        <v>707000000</v>
      </c>
      <c r="AE334" s="11">
        <v>4.5544554455445543E-2</v>
      </c>
      <c r="AF334" s="16">
        <v>29114.612546159999</v>
      </c>
      <c r="AG334" s="16">
        <v>28629.612546159999</v>
      </c>
      <c r="AH334" s="195">
        <v>34.000330589040772</v>
      </c>
      <c r="AI334" s="195">
        <v>40.606422687788807</v>
      </c>
      <c r="AJ334" s="195">
        <v>1.3531939605040595</v>
      </c>
      <c r="AK334" s="195">
        <v>52.69884632543674</v>
      </c>
      <c r="AL334" s="195">
        <v>10.605417941071192</v>
      </c>
      <c r="AM334" s="17" t="s">
        <v>493</v>
      </c>
      <c r="AN334" s="17" t="s">
        <v>537</v>
      </c>
      <c r="AO334" s="17" t="s">
        <v>538</v>
      </c>
      <c r="AP334" s="17" t="s">
        <v>574</v>
      </c>
      <c r="AQ334" s="11">
        <f>_xll.BDP($H334,$AQ$1, "CUST_TRR_START_DT=20030101","CUST_TRR_END_DT=20230630")*0.01</f>
        <v>0.23801919999999999</v>
      </c>
      <c r="AR334" s="11">
        <f>_xll.BDP($H334,$AQ$1, "CUST_TRR_START_DT=20130101","CUST_TRR_END_DT=20230630")*0.01</f>
        <v>0.29306450000000001</v>
      </c>
      <c r="AS334" s="11">
        <f>_xll.BDP($H334,$AQ$1, "CUST_TRR_START_DT=20180101","CUST_TRR_END_DT=20230630")*0.01</f>
        <v>0.28415180000000001</v>
      </c>
      <c r="AT334" s="17" t="s">
        <v>3697</v>
      </c>
      <c r="AU334" s="17" t="s">
        <v>3403</v>
      </c>
      <c r="AV334" s="17" t="s">
        <v>3403</v>
      </c>
      <c r="AW334" s="195">
        <v>0.19285424037333965</v>
      </c>
      <c r="AX334" s="195">
        <v>0.19285424037333965</v>
      </c>
      <c r="AY334" s="195">
        <v>0.64014938547281908</v>
      </c>
      <c r="AZ334" s="195">
        <v>0.83300362584615872</v>
      </c>
      <c r="BA334" s="195">
        <v>8.4672435105067976</v>
      </c>
      <c r="BB334" s="195">
        <v>28.105686032138443</v>
      </c>
      <c r="BC334" s="195">
        <v>36.572929542645241</v>
      </c>
      <c r="BD334" s="195">
        <v>236.70000000000002</v>
      </c>
      <c r="BE334" s="195">
        <v>28629.612546159999</v>
      </c>
      <c r="BF334" s="17">
        <v>588.1</v>
      </c>
      <c r="BG334" s="17">
        <v>664.2</v>
      </c>
      <c r="BH334" s="17">
        <v>732.16700000000003</v>
      </c>
      <c r="BI334" s="17">
        <v>322.142</v>
      </c>
      <c r="BJ334" s="17">
        <v>457.827</v>
      </c>
      <c r="BK334" s="17">
        <v>534.702</v>
      </c>
      <c r="BL334" s="15">
        <v>2.0541668143492918E-2</v>
      </c>
      <c r="BM334" s="15">
        <v>2.3199755111219175E-2</v>
      </c>
      <c r="BN334" s="15">
        <v>2.5573765583432714E-2</v>
      </c>
      <c r="BO334" s="15">
        <v>1.1252055873288718E-2</v>
      </c>
      <c r="BP334" s="15">
        <v>1.5991379529214304E-2</v>
      </c>
      <c r="BQ334" s="15">
        <v>1.8676536370790597E-2</v>
      </c>
      <c r="BR334" s="15">
        <f>IF(IF(BN334&gt;BQ334,BN334,BQ334)=0,IF(BM334&gt;BP334,BM334,BP334),IF(BN334&gt;BQ334,BN334,BQ334))</f>
        <v>2.5573765583432714E-2</v>
      </c>
      <c r="CI334" s="11">
        <f>IFERROR(L334,M334)</f>
        <v>0.31100927210219881</v>
      </c>
      <c r="CJ334" s="17">
        <f>IF(AND(M334&lt;0,AA334&gt;0),1,0)</f>
        <v>0</v>
      </c>
      <c r="CK334" s="17">
        <f>IF(AND(CJ334=0,CI334&lt;0.1,CI334&gt;0),1,0)</f>
        <v>0</v>
      </c>
      <c r="CL334" s="17">
        <f>IF(AND(CK334=0,CI334&lt;0.2,CI334&gt;0.1),1,0)</f>
        <v>0</v>
      </c>
      <c r="CM334" s="17">
        <f>IF(AND(CL334=0,CI334&lt;0.3,CI334&gt;0.2),1,0)</f>
        <v>0</v>
      </c>
      <c r="CN334" s="17">
        <f>IF(AND(CM334=0,CI334&lt;0.4,CI334&gt;0.3),1,0)</f>
        <v>1</v>
      </c>
      <c r="CO334" s="17">
        <f>IF(AND(CN334=0,CI334&lt;0.5,CI334&gt;0.4),1,0)</f>
        <v>0</v>
      </c>
      <c r="CP334" s="17">
        <f>IF(AND(CJ334=0,CK334=0,CL334=0,CM334=0,CN334=0,CO334=0),1,0)</f>
        <v>0</v>
      </c>
      <c r="CR334" s="17" t="str">
        <f>_xll.BDP($H334,CR$1)</f>
        <v>Eric M Green</v>
      </c>
      <c r="CS334" s="17" t="str">
        <f>_xll.BDP($H334,CS$1)</f>
        <v>No</v>
      </c>
      <c r="CT334" s="196">
        <f>_xll.BDP($H334,CT$1)</f>
        <v>0</v>
      </c>
      <c r="CU334" s="13">
        <f>_xll.BDP($H334,CU$1)</f>
        <v>8.5</v>
      </c>
      <c r="CV334" s="13">
        <f>_xll.BDP($H334,CV$1)</f>
        <v>0.6009443886716721</v>
      </c>
      <c r="CW334" s="13">
        <f>_xll.BDP($H334,CW$1)</f>
        <v>3.967424889463528</v>
      </c>
      <c r="DD334" s="11"/>
      <c r="DH334" s="195"/>
      <c r="DI334" s="195"/>
      <c r="DJ334" s="195"/>
      <c r="DK334" s="195"/>
      <c r="DL334" s="195"/>
      <c r="DM334" s="195"/>
      <c r="DN334" s="195"/>
      <c r="DO334" s="195"/>
      <c r="DV334" s="15"/>
      <c r="DW334" s="15"/>
      <c r="DX334" s="15"/>
      <c r="DY334" s="15"/>
      <c r="DZ334" s="15"/>
      <c r="EA334" s="15"/>
      <c r="EB334" s="15"/>
      <c r="EC334" s="15"/>
      <c r="ED334" s="15"/>
    </row>
    <row r="335" spans="1:134" s="17" customFormat="1" hidden="1" x14ac:dyDescent="0.3">
      <c r="A335" s="17" t="str">
        <f>B335&amp;C335</f>
        <v>9A</v>
      </c>
      <c r="B335" s="17">
        <v>9</v>
      </c>
      <c r="C335" s="17" t="s">
        <v>2999</v>
      </c>
      <c r="D335" s="17">
        <v>57</v>
      </c>
      <c r="E335" s="17">
        <v>13</v>
      </c>
      <c r="F335" s="19">
        <v>0.16</v>
      </c>
      <c r="G335" s="17" t="s">
        <v>4575</v>
      </c>
      <c r="H335" s="17" t="s">
        <v>64</v>
      </c>
      <c r="I335" s="17">
        <v>1619</v>
      </c>
      <c r="J335" s="17" t="str">
        <f>I335&amp;H335</f>
        <v>1619PTC US Equity</v>
      </c>
      <c r="K335" s="10" t="s">
        <v>677</v>
      </c>
      <c r="L335" s="11">
        <v>1.1013445411346869</v>
      </c>
      <c r="M335" s="11">
        <v>0.41042679244316554</v>
      </c>
      <c r="N335" s="11">
        <v>0.10147354476429489</v>
      </c>
      <c r="O335" s="11">
        <v>0.13938645727969967</v>
      </c>
      <c r="P335" s="12">
        <v>12.121246317411309</v>
      </c>
      <c r="Q335" s="12">
        <v>9.7496393987827314</v>
      </c>
      <c r="R335" s="12">
        <v>12.900954911378321</v>
      </c>
      <c r="S335" s="13">
        <v>22.879189176950597</v>
      </c>
      <c r="T335" s="13">
        <v>31.769827144325358</v>
      </c>
      <c r="U335" s="11">
        <v>0.58351746969434659</v>
      </c>
      <c r="V335" s="14">
        <v>2.7356220360796994</v>
      </c>
      <c r="W335" s="11">
        <v>0.41862289572106925</v>
      </c>
      <c r="X335" s="15">
        <v>5.6389351597984541E-2</v>
      </c>
      <c r="Y335" s="14">
        <v>10.99146334258425</v>
      </c>
      <c r="Z335" s="14">
        <v>39.874445278316294</v>
      </c>
      <c r="AA335" s="14">
        <v>1210401000</v>
      </c>
      <c r="AB335" s="14">
        <v>3564055000</v>
      </c>
      <c r="AC335" s="14">
        <v>240651000</v>
      </c>
      <c r="AD335" s="16">
        <v>599591000</v>
      </c>
      <c r="AE335" s="11">
        <v>0.40135859277407432</v>
      </c>
      <c r="AF335" s="16">
        <v>16808.957695949997</v>
      </c>
      <c r="AG335" s="16">
        <v>18460.504695949996</v>
      </c>
      <c r="AH335" s="195">
        <v>29.628965447648358</v>
      </c>
      <c r="AI335" s="195">
        <v>36.723145086175677</v>
      </c>
      <c r="AJ335" s="195">
        <v>3.4228940881847594</v>
      </c>
      <c r="AK335" s="195">
        <v>52.179589626882617</v>
      </c>
      <c r="AL335" s="195">
        <v>6.4627437743631893</v>
      </c>
      <c r="AM335" s="17" t="s">
        <v>506</v>
      </c>
      <c r="AN335" s="17" t="s">
        <v>507</v>
      </c>
      <c r="AO335" s="17" t="s">
        <v>618</v>
      </c>
      <c r="AP335" s="17" t="s">
        <v>574</v>
      </c>
      <c r="AQ335" s="11">
        <f>_xll.BDP($H335,$AQ$1, "CUST_TRR_START_DT=20030101","CUST_TRR_END_DT=20230630")*0.01</f>
        <v>0.16417989999999999</v>
      </c>
      <c r="AR335" s="11">
        <f>_xll.BDP($H335,$AQ$1, "CUST_TRR_START_DT=20130101","CUST_TRR_END_DT=20230630")*0.01</f>
        <v>0.19200869999999998</v>
      </c>
      <c r="AS335" s="11">
        <f>_xll.BDP($H335,$AQ$1, "CUST_TRR_START_DT=20180101","CUST_TRR_END_DT=20230630")*0.01</f>
        <v>0.1674409</v>
      </c>
      <c r="AT335" s="17" t="s">
        <v>3697</v>
      </c>
      <c r="AU335" s="17" t="s">
        <v>3416</v>
      </c>
      <c r="AV335" s="17" t="s">
        <v>3416</v>
      </c>
      <c r="AW335" s="195" t="s">
        <v>3021</v>
      </c>
      <c r="AX335" s="195">
        <v>0</v>
      </c>
      <c r="AY335" s="195">
        <v>0.6174862348842024</v>
      </c>
      <c r="AZ335" s="195">
        <v>0.6174862348842024</v>
      </c>
      <c r="BA335" s="195">
        <v>0</v>
      </c>
      <c r="BB335" s="195">
        <v>31.618760688463851</v>
      </c>
      <c r="BC335" s="195">
        <v>31.618760688463851</v>
      </c>
      <c r="BD335" s="195">
        <v>103.79300000000001</v>
      </c>
      <c r="BE335" s="195">
        <v>16808.957695949997</v>
      </c>
      <c r="BF335" s="17">
        <v>510.11799999999999</v>
      </c>
      <c r="BG335" s="17">
        <v>597.41200000000003</v>
      </c>
      <c r="BH335" s="17">
        <v>719.45500000000004</v>
      </c>
      <c r="BI335" s="17">
        <v>585.51599999999996</v>
      </c>
      <c r="BJ335" s="17">
        <v>697.55600000000004</v>
      </c>
      <c r="BK335" s="17">
        <v>841.30399999999997</v>
      </c>
      <c r="BL335" s="15">
        <v>3.0347985236640188E-2</v>
      </c>
      <c r="BM335" s="15">
        <v>3.5541287616182311E-2</v>
      </c>
      <c r="BN335" s="15">
        <v>4.2801880581408554E-2</v>
      </c>
      <c r="BO335" s="15">
        <v>3.4833569730565506E-2</v>
      </c>
      <c r="BP335" s="15">
        <v>4.1499063333836066E-2</v>
      </c>
      <c r="BQ335" s="15">
        <v>5.00509320814524E-2</v>
      </c>
      <c r="BR335" s="15">
        <f>IF(IF(BN335&gt;BQ335,BN335,BQ335)=0,IF(BM335&gt;BP335,BM335,BP335),IF(BN335&gt;BQ335,BN335,BQ335))</f>
        <v>5.00509320814524E-2</v>
      </c>
      <c r="CI335" s="11">
        <f>IFERROR(L335,M335)</f>
        <v>1.1013445411346869</v>
      </c>
      <c r="CJ335" s="17">
        <f>IF(AND(M335&lt;0,AA335&gt;0),1,0)</f>
        <v>0</v>
      </c>
      <c r="CK335" s="17">
        <f>IF(AND(CJ335=0,CI335&lt;0.1,CI335&gt;0),1,0)</f>
        <v>0</v>
      </c>
      <c r="CL335" s="17">
        <f>IF(AND(CK335=0,CI335&lt;0.2,CI335&gt;0.1),1,0)</f>
        <v>0</v>
      </c>
      <c r="CM335" s="17">
        <f>IF(AND(CL335=0,CI335&lt;0.3,CI335&gt;0.2),1,0)</f>
        <v>0</v>
      </c>
      <c r="CN335" s="17">
        <f>IF(AND(CM335=0,CI335&lt;0.4,CI335&gt;0.3),1,0)</f>
        <v>0</v>
      </c>
      <c r="CO335" s="17">
        <f>IF(AND(CN335=0,CI335&lt;0.5,CI335&gt;0.4),1,0)</f>
        <v>0</v>
      </c>
      <c r="CP335" s="17">
        <f>IF(AND(CJ335=0,CK335=0,CL335=0,CM335=0,CN335=0,CO335=0),1,0)</f>
        <v>1</v>
      </c>
      <c r="CR335" s="17" t="str">
        <f>_xll.BDP($H335,CR$1)</f>
        <v>James E Heppelmann "Jim"</v>
      </c>
      <c r="CS335" s="17" t="str">
        <f>_xll.BDP($H335,CS$1)</f>
        <v>No</v>
      </c>
      <c r="CT335" s="196">
        <f>_xll.BDP($H335,CT$1)</f>
        <v>0</v>
      </c>
      <c r="CU335" s="13">
        <f>_xll.BDP($H335,CU$1)</f>
        <v>13</v>
      </c>
      <c r="CV335" s="13">
        <f>_xll.BDP($H335,CV$1)</f>
        <v>1.1328248334640487</v>
      </c>
      <c r="CW335" s="13">
        <f>_xll.BDP($H335,CW$1)</f>
        <v>-6.8521359342208239</v>
      </c>
      <c r="DD335" s="11"/>
      <c r="DH335" s="195"/>
      <c r="DI335" s="195"/>
      <c r="DJ335" s="195"/>
      <c r="DK335" s="195"/>
      <c r="DL335" s="195"/>
      <c r="DM335" s="195"/>
      <c r="DN335" s="195"/>
      <c r="DO335" s="195"/>
      <c r="DV335" s="15"/>
      <c r="DW335" s="15"/>
      <c r="DX335" s="15"/>
      <c r="DY335" s="15"/>
      <c r="DZ335" s="15"/>
      <c r="EA335" s="15"/>
      <c r="EB335" s="15"/>
      <c r="EC335" s="15"/>
      <c r="ED335" s="15"/>
    </row>
    <row r="336" spans="1:134" s="17" customFormat="1" hidden="1" x14ac:dyDescent="0.3">
      <c r="A336" s="17" t="str">
        <f>B336&amp;C336</f>
        <v>9B</v>
      </c>
      <c r="B336" s="17">
        <v>9</v>
      </c>
      <c r="C336" s="17" t="s">
        <v>3000</v>
      </c>
      <c r="D336" s="17">
        <v>6</v>
      </c>
      <c r="E336" s="17">
        <v>2</v>
      </c>
      <c r="F336" s="19">
        <v>0.15</v>
      </c>
      <c r="G336" s="17" t="s">
        <v>2145</v>
      </c>
      <c r="H336" s="17" t="s">
        <v>1433</v>
      </c>
      <c r="I336" s="17">
        <v>1260</v>
      </c>
      <c r="J336" s="17" t="str">
        <f>I336&amp;H336</f>
        <v>1260RBT FP Equity</v>
      </c>
      <c r="K336" s="10" t="s">
        <v>1434</v>
      </c>
      <c r="L336" s="11">
        <v>0.19130283182282432</v>
      </c>
      <c r="M336" s="11">
        <v>0.19448658861248677</v>
      </c>
      <c r="N336" s="11">
        <v>0.1749498806368377</v>
      </c>
      <c r="O336" s="11">
        <v>0.17402604499301574</v>
      </c>
      <c r="P336" s="12">
        <v>14.318758823141831</v>
      </c>
      <c r="Q336" s="12">
        <v>10.603580175852157</v>
      </c>
      <c r="R336" s="12">
        <v>15.825548413958209</v>
      </c>
      <c r="S336" s="13">
        <v>17.372780264881222</v>
      </c>
      <c r="T336" s="13">
        <v>17.786688325081041</v>
      </c>
      <c r="U336" s="11">
        <v>0.21615614912271772</v>
      </c>
      <c r="V336" s="14">
        <v>1.3555190140170505</v>
      </c>
      <c r="W336" s="11">
        <v>0.49077034755050369</v>
      </c>
      <c r="X336" s="15">
        <v>1.0095041780111391E-2</v>
      </c>
      <c r="Y336" s="14">
        <v>7.0734227974684174</v>
      </c>
      <c r="Z336" s="14">
        <v>9.3002685033964703</v>
      </c>
      <c r="AA336" s="14">
        <v>523995000</v>
      </c>
      <c r="AB336" s="14">
        <v>585602000</v>
      </c>
      <c r="AC336" s="14">
        <v>0</v>
      </c>
      <c r="AD336" s="16">
        <v>46866000</v>
      </c>
      <c r="AE336" s="11">
        <v>0</v>
      </c>
      <c r="AF336" s="16">
        <v>2016.5623329999999</v>
      </c>
      <c r="AG336" s="16">
        <v>2187.1743329999999</v>
      </c>
      <c r="AH336" s="195">
        <v>17.490818116388237</v>
      </c>
      <c r="AI336" s="195">
        <v>21.461822519870474</v>
      </c>
      <c r="AJ336" s="195">
        <v>1.2565266721093979</v>
      </c>
      <c r="AK336" s="195">
        <v>25.169665458319827</v>
      </c>
      <c r="AL336" s="195">
        <v>4.6091414853369965</v>
      </c>
      <c r="AM336" s="17" t="s">
        <v>550</v>
      </c>
      <c r="AN336" s="17" t="s">
        <v>884</v>
      </c>
      <c r="AO336" s="17" t="s">
        <v>885</v>
      </c>
      <c r="AP336" s="17" t="s">
        <v>1339</v>
      </c>
      <c r="AQ336" s="11">
        <f>_xll.BDP($H336,$AQ$1, "CUST_TRR_START_DT=20030101","CUST_TRR_END_DT=20230630")*0.01</f>
        <v>0.1415584</v>
      </c>
      <c r="AR336" s="11">
        <f>_xll.BDP($H336,$AQ$1, "CUST_TRR_START_DT=20130101","CUST_TRR_END_DT=20230630")*0.01</f>
        <v>0.21284020000000003</v>
      </c>
      <c r="AS336" s="11">
        <f>_xll.BDP($H336,$AQ$1, "CUST_TRR_START_DT=20180101","CUST_TRR_END_DT=20230630")*0.01</f>
        <v>0.1492029</v>
      </c>
      <c r="AT336" s="17" t="s">
        <v>3697</v>
      </c>
      <c r="AU336" s="17" t="s">
        <v>3021</v>
      </c>
      <c r="AV336" s="17" t="s">
        <v>3021</v>
      </c>
      <c r="AW336" s="195">
        <v>1.0278113663845223</v>
      </c>
      <c r="AX336" s="195">
        <v>1.0278113663845223</v>
      </c>
      <c r="AY336" s="195">
        <v>-1.4088312771057255E-16</v>
      </c>
      <c r="AZ336" s="195">
        <v>1.0278113663845221</v>
      </c>
      <c r="BA336" s="195">
        <v>25.918785023587304</v>
      </c>
      <c r="BB336" s="195">
        <v>-3.5527136788005009E-15</v>
      </c>
      <c r="BC336" s="195">
        <v>25.918785023587301</v>
      </c>
      <c r="BD336" s="195">
        <v>19.659437499999999</v>
      </c>
      <c r="BE336" s="195">
        <v>2016.5623329999999</v>
      </c>
      <c r="BF336" s="17">
        <v>78.7</v>
      </c>
      <c r="BG336" s="17">
        <v>83.600000000000009</v>
      </c>
      <c r="BH336" s="17">
        <v>87.100000000000009</v>
      </c>
      <c r="BI336" s="17">
        <v>68.600000000000009</v>
      </c>
      <c r="BJ336" s="17">
        <v>85.7</v>
      </c>
      <c r="BK336" s="17">
        <v>88.3</v>
      </c>
      <c r="BL336" s="15">
        <v>3.9026812467988316E-2</v>
      </c>
      <c r="BM336" s="15">
        <v>4.1456690245537782E-2</v>
      </c>
      <c r="BN336" s="15">
        <v>4.3192317229501682E-2</v>
      </c>
      <c r="BO336" s="15">
        <v>3.4018288885692485E-2</v>
      </c>
      <c r="BP336" s="15">
        <v>4.2498066435916124E-2</v>
      </c>
      <c r="BQ336" s="15">
        <v>4.3787389338289302E-2</v>
      </c>
      <c r="BR336" s="15">
        <f>IF(IF(BN336&gt;BQ336,BN336,BQ336)=0,IF(BM336&gt;BP336,BM336,BP336),IF(BN336&gt;BQ336,BN336,BQ336))</f>
        <v>4.3787389338289302E-2</v>
      </c>
      <c r="CI336" s="11">
        <f>IF(ISNUMBER(L336),L336,M336)</f>
        <v>0.19130283182282432</v>
      </c>
      <c r="CJ336" s="17">
        <f>IF(AND(M336&lt;0,AA336&gt;0),1,0)</f>
        <v>0</v>
      </c>
      <c r="CK336" s="17">
        <f>IF(AND(CJ336=0,CI336&lt;0.1,CI336&gt;0),1,0)</f>
        <v>0</v>
      </c>
      <c r="CL336" s="17">
        <f>IF(AND(CK336=0,CI336&lt;0.2,CI336&gt;0.1),1,0)</f>
        <v>1</v>
      </c>
      <c r="CM336" s="17">
        <f>IF(AND(CL336=0,CI336&lt;0.3,CI336&gt;0.2),1,0)</f>
        <v>0</v>
      </c>
      <c r="CN336" s="17">
        <f>IF(AND(CM336=0,CI336&lt;0.4,CI336&gt;0.3),1,0)</f>
        <v>0</v>
      </c>
      <c r="CO336" s="17">
        <f>IF(AND(CN336=0,CI336&lt;0.5,CI336&gt;0.4),1,0)</f>
        <v>0</v>
      </c>
      <c r="CP336" s="17">
        <f>IF(AND(CJ336=0,CK336=0,CL336=0,CM336=0,CN336=0,CO336=0),1,0)</f>
        <v>0</v>
      </c>
      <c r="CR336" s="17" t="str">
        <f>_xll.BDP($H336,CR$1)</f>
        <v>Jerome Bruhat</v>
      </c>
      <c r="CS336" s="17" t="str">
        <f>_xll.BDP($H336,CS$1)</f>
        <v>No</v>
      </c>
      <c r="CT336" s="196">
        <f>_xll.BDP($H336,CT$1)</f>
        <v>0</v>
      </c>
      <c r="CU336" s="13">
        <f>_xll.BDP($H336,CU$1)</f>
        <v>1.3333300352096558</v>
      </c>
      <c r="CV336" s="13">
        <f>_xll.BDP($H336,CV$1)</f>
        <v>0</v>
      </c>
      <c r="CW336" s="13">
        <f>_xll.BDP($H336,CW$1)</f>
        <v>0</v>
      </c>
    </row>
    <row r="337" spans="1:101" s="17" customFormat="1" hidden="1" x14ac:dyDescent="0.3">
      <c r="A337" s="17" t="str">
        <f>B337&amp;C337</f>
        <v>9B</v>
      </c>
      <c r="B337" s="17">
        <v>9</v>
      </c>
      <c r="C337" s="17" t="s">
        <v>3000</v>
      </c>
      <c r="D337" s="17">
        <v>24</v>
      </c>
      <c r="E337" s="17">
        <v>4</v>
      </c>
      <c r="F337" s="19">
        <v>0.2</v>
      </c>
      <c r="G337" s="17" t="s">
        <v>2504</v>
      </c>
      <c r="H337" s="17" t="s">
        <v>167</v>
      </c>
      <c r="I337" s="17">
        <v>1265</v>
      </c>
      <c r="J337" s="17" t="str">
        <f>I337&amp;H337</f>
        <v>1265PRFT US Equity</v>
      </c>
      <c r="K337" s="10" t="s">
        <v>814</v>
      </c>
      <c r="L337" s="11">
        <v>0.53828743986269934</v>
      </c>
      <c r="M337" s="11">
        <v>0.62192332710829468</v>
      </c>
      <c r="N337" s="11">
        <v>0.13673023470308371</v>
      </c>
      <c r="O337" s="11">
        <v>0.1844492349205796</v>
      </c>
      <c r="P337" s="12">
        <v>16.874988604100878</v>
      </c>
      <c r="Q337" s="12">
        <v>12.287651418348652</v>
      </c>
      <c r="R337" s="12">
        <v>24.395844178069982</v>
      </c>
      <c r="S337" s="13">
        <v>17.190251906731614</v>
      </c>
      <c r="T337" s="13">
        <v>21.283735257916032</v>
      </c>
      <c r="U337" s="11">
        <v>0.8267828759985314</v>
      </c>
      <c r="V337" s="14">
        <v>1.9122161158637567</v>
      </c>
      <c r="W337" s="11">
        <v>0.4682793195566306</v>
      </c>
      <c r="X337" s="15" t="e">
        <v>#N/A</v>
      </c>
      <c r="Y337" s="14">
        <v>13.269196778284428</v>
      </c>
      <c r="Z337" s="14">
        <v>31.767014888783773</v>
      </c>
      <c r="AA337" s="14">
        <v>238285000</v>
      </c>
      <c r="AB337" s="14">
        <v>803446000</v>
      </c>
      <c r="AC337" s="14">
        <v>26790000</v>
      </c>
      <c r="AD337" s="16">
        <v>149199000</v>
      </c>
      <c r="AE337" s="11">
        <v>0.17955884422817847</v>
      </c>
      <c r="AF337" s="16">
        <v>2089.5901779599999</v>
      </c>
      <c r="AG337" s="16">
        <v>2452.1501779599998</v>
      </c>
      <c r="AH337" s="195">
        <v>12.777671594140973</v>
      </c>
      <c r="AI337" s="195">
        <v>16.823319163550789</v>
      </c>
      <c r="AJ337" s="195">
        <v>6.9879356855554757</v>
      </c>
      <c r="AK337" s="195">
        <v>20.638003999606518</v>
      </c>
      <c r="AL337" s="195">
        <v>4.3173446365541075</v>
      </c>
      <c r="AM337" s="17" t="s">
        <v>543</v>
      </c>
      <c r="AN337" s="17" t="s">
        <v>570</v>
      </c>
      <c r="AO337" s="17" t="s">
        <v>765</v>
      </c>
      <c r="AP337" s="17" t="s">
        <v>574</v>
      </c>
      <c r="AQ337" s="11">
        <f>_xll.BDP($H337,$AQ$1, "CUST_TRR_START_DT=20030101","CUST_TRR_END_DT=20230630")*0.01</f>
        <v>0.24069870000000002</v>
      </c>
      <c r="AR337" s="11">
        <f>_xll.BDP($H337,$AQ$1, "CUST_TRR_START_DT=20130101","CUST_TRR_END_DT=20230630")*0.01</f>
        <v>0.2048422</v>
      </c>
      <c r="AS337" s="11">
        <f>_xll.BDP($H337,$AQ$1, "CUST_TRR_START_DT=20180101","CUST_TRR_END_DT=20230630")*0.01</f>
        <v>0.30777389999999999</v>
      </c>
      <c r="AT337" s="17" t="s">
        <v>3751</v>
      </c>
      <c r="AU337" s="17" t="s">
        <v>3204</v>
      </c>
      <c r="AV337" s="17" t="s">
        <v>3751</v>
      </c>
      <c r="AW337" s="195" t="s">
        <v>3021</v>
      </c>
      <c r="AX337" s="195">
        <v>0</v>
      </c>
      <c r="AY337" s="195">
        <v>13.338318499951111</v>
      </c>
      <c r="AZ337" s="195">
        <v>13.338318499951111</v>
      </c>
      <c r="BA337" s="195">
        <v>0</v>
      </c>
      <c r="BB337" s="195">
        <v>262.46953251191854</v>
      </c>
      <c r="BC337" s="195">
        <v>262.46953251191854</v>
      </c>
      <c r="BD337" s="195">
        <v>278.71619327999997</v>
      </c>
      <c r="BE337" s="195">
        <v>2089.5901779599999</v>
      </c>
      <c r="BF337" s="17">
        <v>136.571</v>
      </c>
      <c r="BG337" s="17">
        <v>153.143</v>
      </c>
      <c r="BH337" s="17">
        <v>165.667</v>
      </c>
      <c r="BI337" s="17">
        <v>122.79900000000001</v>
      </c>
      <c r="BJ337" s="17">
        <v>137.78900000000002</v>
      </c>
      <c r="BK337" s="17">
        <v>149.5</v>
      </c>
      <c r="BL337" s="15">
        <v>6.5357791896461681E-2</v>
      </c>
      <c r="BM337" s="15">
        <v>7.3288533615480822E-2</v>
      </c>
      <c r="BN337" s="15">
        <v>7.9282053364997815E-2</v>
      </c>
      <c r="BO337" s="15">
        <v>5.8767025848046793E-2</v>
      </c>
      <c r="BP337" s="15">
        <v>6.5940681313174529E-2</v>
      </c>
      <c r="BQ337" s="15">
        <v>7.1545129555476789E-2</v>
      </c>
      <c r="BR337" s="15">
        <f>IF(IF(BN337&gt;BQ337,BN337,BQ337)=0,IF(BM337&gt;BP337,BM337,BP337),IF(BN337&gt;BQ337,BN337,BQ337))</f>
        <v>7.9282053364997815E-2</v>
      </c>
      <c r="CI337" s="11">
        <f>IF(ISNUMBER(L337),L337,M337)</f>
        <v>0.53828743986269934</v>
      </c>
      <c r="CJ337" s="17">
        <f>IF(AND(M337&lt;0,AA337&gt;0),1,0)</f>
        <v>0</v>
      </c>
      <c r="CK337" s="17">
        <f>IF(AND(CJ337=0,CI337&lt;0.1,CI337&gt;0),1,0)</f>
        <v>0</v>
      </c>
      <c r="CL337" s="17">
        <f>IF(AND(CK337=0,CI337&lt;0.2,CI337&gt;0.1),1,0)</f>
        <v>0</v>
      </c>
      <c r="CM337" s="17">
        <f>IF(AND(CL337=0,CI337&lt;0.3,CI337&gt;0.2),1,0)</f>
        <v>0</v>
      </c>
      <c r="CN337" s="17">
        <f>IF(AND(CM337=0,CI337&lt;0.4,CI337&gt;0.3),1,0)</f>
        <v>0</v>
      </c>
      <c r="CO337" s="17">
        <f>IF(AND(CN337=0,CI337&lt;0.5,CI337&gt;0.4),1,0)</f>
        <v>0</v>
      </c>
      <c r="CP337" s="17">
        <f>IF(AND(CJ337=0,CK337=0,CL337=0,CM337=0,CN337=0,CO337=0),1,0)</f>
        <v>1</v>
      </c>
      <c r="CR337" s="17" t="str">
        <f>_xll.BDP($H337,CR$1)</f>
        <v>Jeffrey S Davis "Jeff"</v>
      </c>
      <c r="CS337" s="17" t="str">
        <f>_xll.BDP($H337,CS$1)</f>
        <v>No</v>
      </c>
      <c r="CT337" s="196">
        <f>_xll.BDP($H337,CT$1)</f>
        <v>0</v>
      </c>
      <c r="CU337" s="13">
        <f>_xll.BDP($H337,CU$1)</f>
        <v>14.08329963684082</v>
      </c>
      <c r="CV337" s="13">
        <f>_xll.BDP($H337,CV$1)</f>
        <v>1.8776615759344417</v>
      </c>
      <c r="CW337" s="13">
        <f>_xll.BDP($H337,CW$1)</f>
        <v>-25.304828232390463</v>
      </c>
    </row>
    <row r="338" spans="1:101" s="17" customFormat="1" x14ac:dyDescent="0.3">
      <c r="A338" s="17" t="str">
        <f>B338&amp;C338</f>
        <v>9B</v>
      </c>
      <c r="B338" s="17">
        <v>9</v>
      </c>
      <c r="C338" s="17" t="s">
        <v>3000</v>
      </c>
      <c r="D338" s="17">
        <v>7</v>
      </c>
      <c r="E338" s="17">
        <v>2</v>
      </c>
      <c r="F338" s="19">
        <v>0.16</v>
      </c>
      <c r="G338" s="17" t="s">
        <v>2346</v>
      </c>
      <c r="H338" s="17" t="s">
        <v>1302</v>
      </c>
      <c r="I338" s="17">
        <v>1270</v>
      </c>
      <c r="J338" s="17" t="str">
        <f>I338&amp;H338</f>
        <v>1270CPR IM Equity</v>
      </c>
      <c r="K338" s="10" t="s">
        <v>1303</v>
      </c>
      <c r="L338" s="11">
        <v>0.25511978501668831</v>
      </c>
      <c r="M338" s="11">
        <v>0.27148123641175914</v>
      </c>
      <c r="N338" s="11">
        <v>0.13666046537518503</v>
      </c>
      <c r="O338" s="11">
        <v>0.14261594994537691</v>
      </c>
      <c r="P338" s="12">
        <v>8.9128314146100021</v>
      </c>
      <c r="Q338" s="12">
        <v>5.8500672222762997</v>
      </c>
      <c r="R338" s="12">
        <v>8.5725926342727927</v>
      </c>
      <c r="S338" s="13">
        <v>25.167703518473843</v>
      </c>
      <c r="T338" s="13">
        <v>24.647835112692764</v>
      </c>
      <c r="U338" s="11">
        <v>0.32185427684042645</v>
      </c>
      <c r="V338" s="14">
        <v>2.3028528528528529</v>
      </c>
      <c r="W338" s="11">
        <v>0.83395168717709256</v>
      </c>
      <c r="X338" s="15" t="e">
        <v>#N/A</v>
      </c>
      <c r="Y338" s="14">
        <v>11.405472402950805</v>
      </c>
      <c r="Z338" s="14">
        <v>-2.0963643452252212</v>
      </c>
      <c r="AA338" s="14">
        <v>2115800000</v>
      </c>
      <c r="AB338" s="14">
        <v>4027600000</v>
      </c>
      <c r="AC338" s="14" t="e">
        <v>#N/A</v>
      </c>
      <c r="AD338" s="16">
        <v>214100000</v>
      </c>
      <c r="AE338" s="11">
        <v>0</v>
      </c>
      <c r="AF338" s="16">
        <v>13242.240000000002</v>
      </c>
      <c r="AG338" s="16">
        <v>14777.340000000002</v>
      </c>
      <c r="AH338" s="195">
        <v>20.598466685252305</v>
      </c>
      <c r="AI338" s="195">
        <v>23.923166585721226</v>
      </c>
      <c r="AJ338" s="195">
        <v>-1.258815347574558</v>
      </c>
      <c r="AK338" s="195">
        <v>36.843362760182906</v>
      </c>
      <c r="AL338" s="195">
        <v>4.6565298392590071</v>
      </c>
      <c r="AM338" s="17" t="s">
        <v>493</v>
      </c>
      <c r="AN338" s="17" t="s">
        <v>673</v>
      </c>
      <c r="AO338" s="17" t="s">
        <v>933</v>
      </c>
      <c r="AP338" s="17" t="s">
        <v>1250</v>
      </c>
      <c r="AQ338" s="11">
        <f>_xll.BDP($H338,$AQ$1, "CUST_TRR_START_DT=20030101","CUST_TRR_END_DT=20230630")*0.01</f>
        <v>0.16292860000000001</v>
      </c>
      <c r="AR338" s="11">
        <f>_xll.BDP($H338,$AQ$1, "CUST_TRR_START_DT=20130101","CUST_TRR_END_DT=20230630")*0.01</f>
        <v>0.16117719999999999</v>
      </c>
      <c r="AS338" s="11">
        <f>_xll.BDP($H338,$AQ$1, "CUST_TRR_START_DT=20180101","CUST_TRR_END_DT=20230630")*0.01</f>
        <v>0.13903280000000001</v>
      </c>
      <c r="AT338" s="17" t="s">
        <v>3206</v>
      </c>
      <c r="AU338" s="17" t="s">
        <v>3206</v>
      </c>
      <c r="AV338" s="17" t="s">
        <v>3206</v>
      </c>
      <c r="AW338" s="195">
        <v>0.52654671925314167</v>
      </c>
      <c r="AX338" s="195">
        <v>0.52654671925314167</v>
      </c>
      <c r="AY338" s="195">
        <v>0</v>
      </c>
      <c r="AZ338" s="195">
        <v>0.52654671925314167</v>
      </c>
      <c r="BA338" s="195">
        <v>17.707971471356977</v>
      </c>
      <c r="BB338" s="195">
        <v>0</v>
      </c>
      <c r="BC338" s="195" t="s">
        <v>3021</v>
      </c>
      <c r="BD338" s="195" t="s">
        <v>3021</v>
      </c>
      <c r="BE338" s="195">
        <v>13242.240000000002</v>
      </c>
      <c r="BF338" s="17">
        <v>420.81</v>
      </c>
      <c r="BG338" s="17">
        <v>493.524</v>
      </c>
      <c r="BH338" s="17">
        <v>554.70000000000005</v>
      </c>
      <c r="BI338" s="17">
        <v>112.855</v>
      </c>
      <c r="BJ338" s="17">
        <v>241.28</v>
      </c>
      <c r="BK338" s="17">
        <v>343.91399999999999</v>
      </c>
      <c r="BL338" s="15">
        <v>3.1777856314339561E-2</v>
      </c>
      <c r="BM338" s="15">
        <v>3.7268921270117439E-2</v>
      </c>
      <c r="BN338" s="15">
        <v>4.1888683485573439E-2</v>
      </c>
      <c r="BO338" s="15">
        <v>8.5223496931032816E-3</v>
      </c>
      <c r="BP338" s="15">
        <v>1.8220482335314869E-2</v>
      </c>
      <c r="BQ338" s="15">
        <v>2.5970983761055527E-2</v>
      </c>
      <c r="BR338" s="15">
        <f>IF(IF(BN338&gt;BQ338,BN338,BQ338)=0,IF(BM338&gt;BP338,BM338,BP338),IF(BN338&gt;BQ338,BN338,BQ338))</f>
        <v>4.1888683485573439E-2</v>
      </c>
      <c r="CI338" s="11">
        <f>IF(ISNUMBER(L338),L338,M338)</f>
        <v>0.25511978501668831</v>
      </c>
      <c r="CJ338" s="17">
        <f>IF(AND(M338&lt;0,AA338&gt;0),1,0)</f>
        <v>0</v>
      </c>
      <c r="CK338" s="17">
        <f>IF(AND(CJ338=0,CI338&lt;0.1,CI338&gt;0),1,0)</f>
        <v>0</v>
      </c>
      <c r="CL338" s="17">
        <f>IF(AND(CK338=0,CI338&lt;0.2,CI338&gt;0.1),1,0)</f>
        <v>0</v>
      </c>
      <c r="CM338" s="17">
        <f>IF(AND(CL338=0,CI338&lt;0.3,CI338&gt;0.2),1,0)</f>
        <v>1</v>
      </c>
      <c r="CN338" s="17">
        <f>IF(AND(CM338=0,CI338&lt;0.4,CI338&gt;0.3),1,0)</f>
        <v>0</v>
      </c>
      <c r="CO338" s="17">
        <f>IF(AND(CN338=0,CI338&lt;0.5,CI338&gt;0.4),1,0)</f>
        <v>0</v>
      </c>
      <c r="CP338" s="17">
        <f>IF(AND(CJ338=0,CK338=0,CL338=0,CM338=0,CN338=0,CO338=0),1,0)</f>
        <v>0</v>
      </c>
      <c r="CR338" s="17" t="str">
        <f>_xll.BDP($H338,CR$1)</f>
        <v>Robert Kunze-Concewitz "Bob"</v>
      </c>
      <c r="CS338" s="17" t="str">
        <f>_xll.BDP($H338,CS$1)</f>
        <v>No</v>
      </c>
      <c r="CT338" s="196">
        <f>_xll.BDP($H338,CT$1)</f>
        <v>0</v>
      </c>
      <c r="CU338" s="13">
        <f>_xll.BDP($H338,CU$1)</f>
        <v>16.41670036315918</v>
      </c>
      <c r="CV338" s="13">
        <f>_xll.BDP($H338,CV$1)</f>
        <v>8.9675447658402213E-2</v>
      </c>
      <c r="CW338" s="13">
        <f>_xll.BDP($H338,CW$1)</f>
        <v>0</v>
      </c>
    </row>
    <row r="339" spans="1:101" s="17" customFormat="1" hidden="1" x14ac:dyDescent="0.3">
      <c r="A339" s="17" t="str">
        <f>B339&amp;C339</f>
        <v>9C</v>
      </c>
      <c r="B339" s="17">
        <v>9</v>
      </c>
      <c r="C339" s="17" t="s">
        <v>2998</v>
      </c>
      <c r="D339" s="17">
        <v>7</v>
      </c>
      <c r="E339" s="17">
        <v>7</v>
      </c>
      <c r="F339" s="19" t="s">
        <v>2149</v>
      </c>
      <c r="G339" s="17" t="s">
        <v>2328</v>
      </c>
      <c r="H339" s="17" t="s">
        <v>2049</v>
      </c>
      <c r="I339" s="17">
        <v>1271</v>
      </c>
      <c r="J339" s="17" t="str">
        <f>I339&amp;H339</f>
        <v>1271STG DC Equity</v>
      </c>
      <c r="K339" s="10" t="s">
        <v>4834</v>
      </c>
      <c r="L339" s="11">
        <v>0.21519017972830384</v>
      </c>
      <c r="M339" s="11">
        <v>0.25843620290011321</v>
      </c>
      <c r="N339" s="11">
        <v>0.12414960107125375</v>
      </c>
      <c r="O339" s="11">
        <v>0.15038543275903982</v>
      </c>
      <c r="P339" s="12">
        <v>12.989247311827956</v>
      </c>
      <c r="Q339" s="12">
        <v>10.343877112833285</v>
      </c>
      <c r="R339" s="12">
        <v>15.533356603449519</v>
      </c>
      <c r="S339" s="13">
        <v>24.070095995095457</v>
      </c>
      <c r="T339" s="13">
        <v>25.906735751295336</v>
      </c>
      <c r="U339" s="11">
        <v>0.43770103726191767</v>
      </c>
      <c r="V339" s="14">
        <v>2.1884260932417781</v>
      </c>
      <c r="W339" s="11">
        <v>0.55012355042325189</v>
      </c>
      <c r="X339" s="15" t="e">
        <v>#N/A</v>
      </c>
      <c r="Y339" s="14">
        <v>6.1919954488264217</v>
      </c>
      <c r="Z339" s="14">
        <v>15.442740307751368</v>
      </c>
      <c r="AA339" s="14">
        <v>7420400000</v>
      </c>
      <c r="AB339" s="14">
        <v>12751900000</v>
      </c>
      <c r="AC339" s="14" t="e">
        <v>#N/A</v>
      </c>
      <c r="AD339" s="16">
        <v>1077500000</v>
      </c>
      <c r="AE339" s="11">
        <v>0</v>
      </c>
      <c r="AF339" s="16">
        <v>9378.6</v>
      </c>
      <c r="AG339" s="16">
        <v>14222.900000000001</v>
      </c>
      <c r="AH339" s="195">
        <v>6.5197799679119877</v>
      </c>
      <c r="AI339" s="195">
        <v>7.792515888669735</v>
      </c>
      <c r="AJ339" s="195">
        <v>8.8956326720326295</v>
      </c>
      <c r="AK339" s="195">
        <v>6.8290461147959967</v>
      </c>
      <c r="AL339" s="195">
        <v>1.0427270899906531</v>
      </c>
      <c r="AM339" s="17" t="s">
        <v>493</v>
      </c>
      <c r="AN339" s="17" t="s">
        <v>661</v>
      </c>
      <c r="AO339" s="17" t="s">
        <v>662</v>
      </c>
      <c r="AP339" s="17" t="s">
        <v>2141</v>
      </c>
      <c r="AQ339" s="11" t="e">
        <f>_xll.BDP($H339,$AQ$1, "CUST_TRR_START_DT=20030101","CUST_TRR_END_DT=20230630")*0.01</f>
        <v>#VALUE!</v>
      </c>
      <c r="AR339" s="11" t="e">
        <f>_xll.BDP($H339,$AQ$1, "CUST_TRR_START_DT=20130101","CUST_TRR_END_DT=20230630")*0.01</f>
        <v>#VALUE!</v>
      </c>
      <c r="AS339" s="11">
        <f>_xll.BDP($H339,$AQ$1, "CUST_TRR_START_DT=20180101","CUST_TRR_END_DT=20230630")*0.01</f>
        <v>6.0897160000000006E-2</v>
      </c>
      <c r="AT339" s="17" t="s">
        <v>3207</v>
      </c>
      <c r="AU339" s="17" t="s">
        <v>3207</v>
      </c>
      <c r="AV339" s="17" t="s">
        <v>3207</v>
      </c>
      <c r="AW339" s="195">
        <v>7.6530612244897958</v>
      </c>
      <c r="AX339" s="195">
        <v>7.6530612244897958</v>
      </c>
      <c r="AY339" s="195">
        <v>0</v>
      </c>
      <c r="AZ339" s="195">
        <v>7.6530612244897958</v>
      </c>
      <c r="BA339" s="195">
        <v>52.941606857146006</v>
      </c>
      <c r="BB339" s="195">
        <v>0</v>
      </c>
      <c r="BC339" s="195" t="s">
        <v>3021</v>
      </c>
      <c r="BD339" s="195" t="s">
        <v>3021</v>
      </c>
      <c r="BE339" s="195">
        <v>9378.6</v>
      </c>
      <c r="BF339" s="17">
        <v>1270</v>
      </c>
      <c r="BG339" s="17">
        <v>1329.5</v>
      </c>
      <c r="BH339" s="17">
        <v>1377</v>
      </c>
      <c r="BI339" s="17">
        <v>718</v>
      </c>
      <c r="BJ339" s="17">
        <v>1210</v>
      </c>
      <c r="BK339" s="17">
        <v>1255</v>
      </c>
      <c r="BL339" s="15">
        <v>0.13541466743437186</v>
      </c>
      <c r="BM339" s="15">
        <v>0.14175889791653337</v>
      </c>
      <c r="BN339" s="15">
        <v>0.14682361973002367</v>
      </c>
      <c r="BO339" s="15">
        <v>7.6557268675495269E-2</v>
      </c>
      <c r="BP339" s="15">
        <v>0.12901712409101571</v>
      </c>
      <c r="BQ339" s="15">
        <v>0.13381528159853281</v>
      </c>
      <c r="BR339" s="15">
        <f>IF(IF(BN339&gt;BQ339,BN339,BQ339)=0,IF(BM339&gt;BP339,BM339,BP339),IF(BN339&gt;BQ339,BN339,BQ339))</f>
        <v>0.14682361973002367</v>
      </c>
      <c r="CI339" s="11">
        <f>IF(ISNUMBER(L339),L339,M339)</f>
        <v>0.21519017972830384</v>
      </c>
      <c r="CJ339" s="17">
        <f>IF(AND(M339&lt;0,AA339&gt;0),1,0)</f>
        <v>0</v>
      </c>
      <c r="CK339" s="17">
        <f>IF(AND(CJ339=0,CI339&lt;0.1,CI339&gt;0),1,0)</f>
        <v>0</v>
      </c>
      <c r="CL339" s="17">
        <f>IF(AND(CK339=0,CI339&lt;0.2,CI339&gt;0.1),1,0)</f>
        <v>0</v>
      </c>
      <c r="CM339" s="17">
        <f>IF(AND(CL339=0,CI339&lt;0.3,CI339&gt;0.2),1,0)</f>
        <v>1</v>
      </c>
      <c r="CN339" s="17">
        <f>IF(AND(CM339=0,CI339&lt;0.4,CI339&gt;0.3),1,0)</f>
        <v>0</v>
      </c>
      <c r="CO339" s="17">
        <f>IF(AND(CN339=0,CI339&lt;0.5,CI339&gt;0.4),1,0)</f>
        <v>0</v>
      </c>
      <c r="CP339" s="17">
        <f>IF(AND(CJ339=0,CK339=0,CL339=0,CM339=0,CN339=0,CO339=0),1,0)</f>
        <v>0</v>
      </c>
      <c r="CR339" s="17" t="str">
        <f>_xll.BDP($H339,CR$1)</f>
        <v>Niels Frederiksen</v>
      </c>
      <c r="CS339" s="17" t="str">
        <f>_xll.BDP($H339,CS$1)</f>
        <v>No</v>
      </c>
      <c r="CT339" s="196">
        <f>_xll.BDP($H339,CT$1)</f>
        <v>0</v>
      </c>
      <c r="CU339" s="13">
        <f>_xll.BDP($H339,CU$1)</f>
        <v>8.5833301544189453</v>
      </c>
      <c r="CV339" s="13">
        <f>_xll.BDP($H339,CV$1)</f>
        <v>0</v>
      </c>
      <c r="CW339" s="13">
        <f>_xll.BDP($H339,CW$1)</f>
        <v>0</v>
      </c>
    </row>
    <row r="340" spans="1:101" s="17" customFormat="1" hidden="1" x14ac:dyDescent="0.3">
      <c r="A340" s="17" t="str">
        <f>B340&amp;C340</f>
        <v>9B</v>
      </c>
      <c r="B340" s="17">
        <v>9</v>
      </c>
      <c r="C340" s="17" t="s">
        <v>3000</v>
      </c>
      <c r="D340" s="17">
        <v>25</v>
      </c>
      <c r="E340" s="17">
        <v>1</v>
      </c>
      <c r="F340" s="19">
        <v>0.2</v>
      </c>
      <c r="H340" s="17" t="s">
        <v>1884</v>
      </c>
      <c r="I340" s="17">
        <v>1291</v>
      </c>
      <c r="J340" s="17" t="str">
        <f>I340&amp;H340</f>
        <v>1291FTK GR Equity</v>
      </c>
      <c r="K340" s="10" t="s">
        <v>4829</v>
      </c>
      <c r="L340" s="11">
        <v>4.996004636110455E-2</v>
      </c>
      <c r="M340" s="11">
        <v>-5.4487020176589275E-2</v>
      </c>
      <c r="N340" s="11">
        <v>2.255974425653251E-2</v>
      </c>
      <c r="O340" s="11">
        <v>-5.8288852267118357E-2</v>
      </c>
      <c r="P340" s="12">
        <v>14.566397039892404</v>
      </c>
      <c r="Q340" s="12">
        <v>9.9492150842383698</v>
      </c>
      <c r="R340" s="12">
        <v>12.613012321817274</v>
      </c>
      <c r="S340" s="13">
        <v>35.147903454760161</v>
      </c>
      <c r="T340" s="13">
        <v>44.469398937986995</v>
      </c>
      <c r="U340" s="11">
        <v>-0.81444162882896487</v>
      </c>
      <c r="V340" s="14">
        <v>-24.324010885197819</v>
      </c>
      <c r="W340" s="11">
        <v>0.14204408855743061</v>
      </c>
      <c r="X340" s="15" t="e">
        <v>#N/A</v>
      </c>
      <c r="Y340" s="14">
        <v>34.444554499227415</v>
      </c>
      <c r="Z340" s="14">
        <v>19.032932446657004</v>
      </c>
      <c r="AA340" s="14">
        <v>-2776386000</v>
      </c>
      <c r="AB340" s="14">
        <v>-2595299000</v>
      </c>
      <c r="AC340" s="14" t="e">
        <v>#N/A</v>
      </c>
      <c r="AD340" s="16">
        <v>706897000</v>
      </c>
      <c r="AE340" s="11">
        <v>0</v>
      </c>
      <c r="AF340" s="16">
        <v>885.99763178399996</v>
      </c>
      <c r="AG340" s="16">
        <v>-2563.5633682159996</v>
      </c>
      <c r="AH340" s="195" t="s">
        <v>3021</v>
      </c>
      <c r="AI340" s="195" t="s">
        <v>3021</v>
      </c>
      <c r="AJ340" s="195">
        <v>78.658300881999608</v>
      </c>
      <c r="AK340" s="195">
        <v>11.97875341115145</v>
      </c>
      <c r="AL340" s="195">
        <v>1.4166002371246644</v>
      </c>
      <c r="AM340" s="17" t="s">
        <v>543</v>
      </c>
      <c r="AN340" s="17" t="s">
        <v>570</v>
      </c>
      <c r="AO340" s="17" t="s">
        <v>1885</v>
      </c>
      <c r="AP340" s="17" t="s">
        <v>2139</v>
      </c>
      <c r="AQ340" s="11" t="e">
        <f>_xll.BDP($H340,$AQ$1, "CUST_TRR_START_DT=20030101","CUST_TRR_END_DT=20230630")*0.01</f>
        <v>#VALUE!</v>
      </c>
      <c r="AR340" s="11">
        <f>_xll.BDP($H340,$AQ$1, "CUST_TRR_START_DT=20130101","CUST_TRR_END_DT=20230630")*0.01</f>
        <v>0.21108750000000001</v>
      </c>
      <c r="AS340" s="11">
        <f>_xll.BDP($H340,$AQ$1, "CUST_TRR_START_DT=20180101","CUST_TRR_END_DT=20230630")*0.01</f>
        <v>3.1313939999999998E-2</v>
      </c>
      <c r="AT340" s="17" t="s">
        <v>3218</v>
      </c>
      <c r="AU340" s="17" t="s">
        <v>3218</v>
      </c>
      <c r="AV340" s="17" t="s">
        <v>3218</v>
      </c>
      <c r="AW340" s="195" t="s">
        <v>3021</v>
      </c>
      <c r="AX340" s="195">
        <v>0</v>
      </c>
      <c r="AY340" s="195">
        <v>0</v>
      </c>
      <c r="AZ340" s="195">
        <v>0</v>
      </c>
      <c r="BA340" s="195">
        <v>0</v>
      </c>
      <c r="BB340" s="195">
        <v>0</v>
      </c>
      <c r="BC340" s="195">
        <v>0</v>
      </c>
      <c r="BD340" s="195">
        <v>0</v>
      </c>
      <c r="BE340" s="195">
        <v>-2563.5633682159996</v>
      </c>
      <c r="BF340" s="17">
        <v>81.117999999999995</v>
      </c>
      <c r="BG340" s="17">
        <v>109.417</v>
      </c>
      <c r="BH340" s="17">
        <v>125.033</v>
      </c>
      <c r="BI340" s="17">
        <v>56.907000000000004</v>
      </c>
      <c r="BJ340" s="17">
        <v>86.811000000000007</v>
      </c>
      <c r="BK340" s="17">
        <v>103.40600000000001</v>
      </c>
      <c r="BL340" s="15">
        <v>-3.1642674023872691E-2</v>
      </c>
      <c r="BM340" s="15">
        <v>-4.2681605360956616E-2</v>
      </c>
      <c r="BN340" s="15">
        <v>-4.8773126324944828E-2</v>
      </c>
      <c r="BO340" s="15">
        <v>-2.219839802111151E-2</v>
      </c>
      <c r="BP340" s="15">
        <v>-3.3863411014650416E-2</v>
      </c>
      <c r="BQ340" s="15">
        <v>-4.0336822284974726E-2</v>
      </c>
      <c r="BR340" s="15">
        <f>IF(IF(BN340&gt;BQ340,BN340,BQ340)=0,IF(BM340&gt;BP340,BM340,BP340),IF(BN340&gt;BQ340,BN340,BQ340))</f>
        <v>-4.0336822284974726E-2</v>
      </c>
      <c r="CI340" s="11">
        <f>IF(ISNUMBER(L340),L340,M340)</f>
        <v>4.996004636110455E-2</v>
      </c>
      <c r="CJ340" s="17">
        <f>IF(AND(M340&lt;0,AA340&gt;0),1,0)</f>
        <v>0</v>
      </c>
      <c r="CK340" s="17">
        <f>IF(AND(CJ340=0,CI340&lt;0.1,CI340&gt;0),1,0)</f>
        <v>1</v>
      </c>
      <c r="CL340" s="17">
        <f>IF(AND(CK340=0,CI340&lt;0.2,CI340&gt;0.1),1,0)</f>
        <v>0</v>
      </c>
      <c r="CM340" s="17">
        <f>IF(AND(CL340=0,CI340&lt;0.3,CI340&gt;0.2),1,0)</f>
        <v>0</v>
      </c>
      <c r="CN340" s="17">
        <f>IF(AND(CM340=0,CI340&lt;0.4,CI340&gt;0.3),1,0)</f>
        <v>0</v>
      </c>
      <c r="CO340" s="17">
        <f>IF(AND(CN340=0,CI340&lt;0.5,CI340&gt;0.4),1,0)</f>
        <v>0</v>
      </c>
      <c r="CP340" s="17">
        <f>IF(AND(CJ340=0,CK340=0,CL340=0,CM340=0,CN340=0,CO340=0),1,0)</f>
        <v>0</v>
      </c>
      <c r="CR340" s="17" t="str">
        <f>_xll.BDP($H340,CR$1)</f>
        <v>Frank Niehage</v>
      </c>
      <c r="CS340" s="17" t="str">
        <f>_xll.BDP($H340,CS$1)</f>
        <v>No</v>
      </c>
      <c r="CT340" s="196">
        <f>_xll.BDP($H340,CT$1)</f>
        <v>0</v>
      </c>
      <c r="CU340" s="13">
        <f>_xll.BDP($H340,CU$1)</f>
        <v>7.5833301544189453</v>
      </c>
      <c r="CV340" s="13">
        <f>_xll.BDP($H340,CV$1)</f>
        <v>0</v>
      </c>
      <c r="CW340" s="13">
        <f>_xll.BDP($H340,CW$1)</f>
        <v>0</v>
      </c>
    </row>
    <row r="341" spans="1:101" s="17" customFormat="1" hidden="1" x14ac:dyDescent="0.3">
      <c r="A341" s="17" t="str">
        <f>B341&amp;C341</f>
        <v>9B</v>
      </c>
      <c r="B341" s="17">
        <v>9</v>
      </c>
      <c r="C341" s="17" t="s">
        <v>3000</v>
      </c>
      <c r="D341" s="17">
        <v>7</v>
      </c>
      <c r="E341" s="17">
        <v>3</v>
      </c>
      <c r="F341" s="19">
        <v>0.12</v>
      </c>
      <c r="H341" s="17" t="s">
        <v>2046</v>
      </c>
      <c r="I341" s="17">
        <v>1278</v>
      </c>
      <c r="J341" s="17" t="str">
        <f>I341&amp;H341</f>
        <v>1278CHR DC Equity</v>
      </c>
      <c r="K341" s="10" t="s">
        <v>4835</v>
      </c>
      <c r="L341" s="11">
        <v>0.35958792713921484</v>
      </c>
      <c r="M341" s="11">
        <v>0.27449658774959979</v>
      </c>
      <c r="N341" s="11">
        <v>0.16342146476443681</v>
      </c>
      <c r="O341" s="11">
        <v>0.12046589018302829</v>
      </c>
      <c r="P341" s="12">
        <v>11.000940392325079</v>
      </c>
      <c r="Q341" s="12">
        <v>8.4528877334783843</v>
      </c>
      <c r="R341" s="12">
        <v>12.798792250272584</v>
      </c>
      <c r="S341" s="13">
        <v>37.975324855414947</v>
      </c>
      <c r="T341" s="13">
        <v>35.69786535303777</v>
      </c>
      <c r="U341" s="11">
        <v>0.5187612303139203</v>
      </c>
      <c r="V341" s="14">
        <v>2.1999103541012999</v>
      </c>
      <c r="W341" s="11">
        <v>0.54215484250809542</v>
      </c>
      <c r="X341" s="15" t="e">
        <v>#N/A</v>
      </c>
      <c r="Y341" s="14">
        <v>4.4635660126383767</v>
      </c>
      <c r="Z341" s="14">
        <v>0.28721693705489049</v>
      </c>
      <c r="AA341" s="14">
        <v>1186900000</v>
      </c>
      <c r="AB341" s="14">
        <v>2704500000</v>
      </c>
      <c r="AC341" s="14" t="e">
        <v>#N/A</v>
      </c>
      <c r="AD341" s="16">
        <v>320000000</v>
      </c>
      <c r="AE341" s="11">
        <v>0</v>
      </c>
      <c r="AF341" s="16">
        <v>59676.439689600003</v>
      </c>
      <c r="AG341" s="16">
        <v>8985.9799308580677</v>
      </c>
      <c r="AH341" s="195">
        <v>19.357992095773518</v>
      </c>
      <c r="AI341" s="195">
        <v>25.571940611434457</v>
      </c>
      <c r="AJ341" s="195">
        <v>2.3924411002581198</v>
      </c>
      <c r="AK341" s="195">
        <v>34.889126506212513</v>
      </c>
      <c r="AL341" s="195">
        <v>4.3461910402349728</v>
      </c>
      <c r="AM341" s="17" t="s">
        <v>550</v>
      </c>
      <c r="AN341" s="17" t="s">
        <v>884</v>
      </c>
      <c r="AO341" s="17" t="s">
        <v>885</v>
      </c>
      <c r="AP341" s="17" t="s">
        <v>2141</v>
      </c>
      <c r="AQ341" s="11" t="e">
        <f>_xll.BDP($H341,$AQ$1, "CUST_TRR_START_DT=20030101","CUST_TRR_END_DT=20230630")*0.01</f>
        <v>#VALUE!</v>
      </c>
      <c r="AR341" s="11">
        <f>_xll.BDP($H341,$AQ$1, "CUST_TRR_START_DT=20130101","CUST_TRR_END_DT=20230630")*0.01</f>
        <v>0.1150798</v>
      </c>
      <c r="AS341" s="11">
        <f>_xll.BDP($H341,$AQ$1, "CUST_TRR_START_DT=20180101","CUST_TRR_END_DT=20230630")*0.01</f>
        <v>-2.1816710000000003E-2</v>
      </c>
      <c r="AT341" s="17" t="s">
        <v>3211</v>
      </c>
      <c r="AU341" s="17" t="s">
        <v>3211</v>
      </c>
      <c r="AV341" s="17" t="s">
        <v>3211</v>
      </c>
      <c r="AW341" s="195">
        <v>1.5564890475023276</v>
      </c>
      <c r="AX341" s="195">
        <v>1.5564890475023276</v>
      </c>
      <c r="AY341" s="195">
        <v>0</v>
      </c>
      <c r="AZ341" s="195">
        <v>1.5564890475023276</v>
      </c>
      <c r="BA341" s="195">
        <v>54.516385493748956</v>
      </c>
      <c r="BB341" s="195">
        <v>0</v>
      </c>
      <c r="BC341" s="195">
        <v>54.516385493748956</v>
      </c>
      <c r="BD341" s="195">
        <v>124.8</v>
      </c>
      <c r="BE341" s="195">
        <v>8985.9799308580677</v>
      </c>
      <c r="BF341" s="17">
        <v>246</v>
      </c>
      <c r="BG341" s="17">
        <v>289</v>
      </c>
      <c r="BH341" s="17">
        <v>322.14300000000003</v>
      </c>
      <c r="BI341" s="17">
        <v>195.232</v>
      </c>
      <c r="BJ341" s="17">
        <v>241.21</v>
      </c>
      <c r="BK341" s="17">
        <v>281.98099999999999</v>
      </c>
      <c r="BL341" s="15">
        <v>2.7375979235745918E-2</v>
      </c>
      <c r="BM341" s="15">
        <v>3.2161211378579552E-2</v>
      </c>
      <c r="BN341" s="15">
        <v>3.5849512516019907E-2</v>
      </c>
      <c r="BO341" s="15">
        <v>2.1726289342085963E-2</v>
      </c>
      <c r="BP341" s="15">
        <v>2.684292663192794E-2</v>
      </c>
      <c r="BQ341" s="15">
        <v>3.1380105694613289E-2</v>
      </c>
      <c r="BR341" s="15">
        <f>IF(IF(BN341&gt;BQ341,BN341,BQ341)=0,IF(BM341&gt;BP341,BM341,BP341),IF(BN341&gt;BQ341,BN341,BQ341))</f>
        <v>3.5849512516019907E-2</v>
      </c>
      <c r="CI341" s="11">
        <f>IF(ISNUMBER(L341),L341,M341)</f>
        <v>0.35958792713921484</v>
      </c>
      <c r="CJ341" s="17">
        <f>IF(AND(M341&lt;0,AA341&gt;0),1,0)</f>
        <v>0</v>
      </c>
      <c r="CK341" s="17">
        <f>IF(AND(CJ341=0,CI341&lt;0.1,CI341&gt;0),1,0)</f>
        <v>0</v>
      </c>
      <c r="CL341" s="17">
        <f>IF(AND(CK341=0,CI341&lt;0.2,CI341&gt;0.1),1,0)</f>
        <v>0</v>
      </c>
      <c r="CM341" s="17">
        <f>IF(AND(CL341=0,CI341&lt;0.3,CI341&gt;0.2),1,0)</f>
        <v>0</v>
      </c>
      <c r="CN341" s="17">
        <f>IF(AND(CM341=0,CI341&lt;0.4,CI341&gt;0.3),1,0)</f>
        <v>1</v>
      </c>
      <c r="CO341" s="17">
        <f>IF(AND(CN341=0,CI341&lt;0.5,CI341&gt;0.4),1,0)</f>
        <v>0</v>
      </c>
      <c r="CP341" s="17">
        <f>IF(AND(CJ341=0,CK341=0,CL341=0,CM341=0,CN341=0,CO341=0),1,0)</f>
        <v>0</v>
      </c>
      <c r="CR341" s="17" t="str">
        <f>_xll.BDP($H341,CR$1)</f>
        <v>Mauricio Graber</v>
      </c>
      <c r="CS341" s="17" t="str">
        <f>_xll.BDP($H341,CS$1)</f>
        <v>No</v>
      </c>
      <c r="CT341" s="196">
        <f>_xll.BDP($H341,CT$1)</f>
        <v>0</v>
      </c>
      <c r="CU341" s="13">
        <f>_xll.BDP($H341,CU$1)</f>
        <v>5.3333301544189453</v>
      </c>
      <c r="CV341" s="13">
        <f>_xll.BDP($H341,CV$1)</f>
        <v>1.0563318860089873E-2</v>
      </c>
      <c r="CW341" s="13">
        <f>_xll.BDP($H341,CW$1)</f>
        <v>0</v>
      </c>
    </row>
    <row r="342" spans="1:101" s="17" customFormat="1" hidden="1" x14ac:dyDescent="0.3">
      <c r="A342" s="17" t="str">
        <f>B342&amp;C342</f>
        <v>9B</v>
      </c>
      <c r="B342" s="17">
        <v>9</v>
      </c>
      <c r="C342" s="17" t="s">
        <v>3000</v>
      </c>
      <c r="D342" s="17">
        <v>8</v>
      </c>
      <c r="E342" s="17">
        <v>4</v>
      </c>
      <c r="F342" s="19">
        <v>0.12</v>
      </c>
      <c r="H342" s="17" t="s">
        <v>2050</v>
      </c>
      <c r="I342" s="17">
        <v>1279</v>
      </c>
      <c r="J342" s="17" t="str">
        <f>I342&amp;H342</f>
        <v>1279NZYMB DC Equity</v>
      </c>
      <c r="K342" s="10" t="s">
        <v>4836</v>
      </c>
      <c r="L342" s="11">
        <v>0.27023064446129019</v>
      </c>
      <c r="M342" s="11">
        <v>0.24523704031900753</v>
      </c>
      <c r="N342" s="11">
        <v>0.24725720115031771</v>
      </c>
      <c r="O342" s="11">
        <v>0.220704779943179</v>
      </c>
      <c r="P342" s="12">
        <v>20.115049867393822</v>
      </c>
      <c r="Q342" s="12">
        <v>16.224852913409439</v>
      </c>
      <c r="R342" s="12">
        <v>26.883197412933761</v>
      </c>
      <c r="S342" s="13">
        <v>35.250109767633653</v>
      </c>
      <c r="T342" s="13">
        <v>33.68654930781063</v>
      </c>
      <c r="U342" s="11">
        <v>0.2673935419922992</v>
      </c>
      <c r="V342" s="14">
        <v>1.220462850182704</v>
      </c>
      <c r="W342" s="11">
        <v>0.48868499362335271</v>
      </c>
      <c r="X342" s="15" t="e">
        <v>#N/A</v>
      </c>
      <c r="Y342" s="14">
        <v>4.6187282541280315</v>
      </c>
      <c r="Z342" s="14">
        <v>2.6115978073867119</v>
      </c>
      <c r="AA342" s="14">
        <v>18056000000</v>
      </c>
      <c r="AB342" s="14">
        <v>20063000000</v>
      </c>
      <c r="AC342" s="14" t="e">
        <v>#N/A</v>
      </c>
      <c r="AD342" s="16">
        <v>3248000000</v>
      </c>
      <c r="AE342" s="11">
        <v>0</v>
      </c>
      <c r="AF342" s="16">
        <v>83822.3</v>
      </c>
      <c r="AG342" s="16">
        <v>91249.3</v>
      </c>
      <c r="AH342" s="195">
        <v>15.218362241494329</v>
      </c>
      <c r="AI342" s="195">
        <v>20.023985077902129</v>
      </c>
      <c r="AJ342" s="195">
        <v>1.4943190702758999</v>
      </c>
      <c r="AK342" s="195">
        <v>24.095314038204261</v>
      </c>
      <c r="AL342" s="195">
        <v>6.1734923782663165</v>
      </c>
      <c r="AM342" s="17" t="s">
        <v>550</v>
      </c>
      <c r="AN342" s="17" t="s">
        <v>884</v>
      </c>
      <c r="AO342" s="17" t="s">
        <v>885</v>
      </c>
      <c r="AP342" s="17" t="s">
        <v>2141</v>
      </c>
      <c r="AQ342" s="11">
        <f>_xll.BDP($H342,$AQ$1, "CUST_TRR_START_DT=20030101","CUST_TRR_END_DT=20230630")*0.01</f>
        <v>0.1371983</v>
      </c>
      <c r="AR342" s="11">
        <f>_xll.BDP($H342,$AQ$1, "CUST_TRR_START_DT=20130101","CUST_TRR_END_DT=20230630")*0.01</f>
        <v>8.3057700000000012E-2</v>
      </c>
      <c r="AS342" s="11">
        <f>_xll.BDP($H342,$AQ$1, "CUST_TRR_START_DT=20180101","CUST_TRR_END_DT=20230630")*0.01</f>
        <v>-3.60918E-3</v>
      </c>
      <c r="AT342" s="17" t="s">
        <v>3212</v>
      </c>
      <c r="AU342" s="17" t="s">
        <v>3212</v>
      </c>
      <c r="AV342" s="17" t="s">
        <v>3212</v>
      </c>
      <c r="AW342" s="195">
        <v>2.0147750167897915</v>
      </c>
      <c r="AX342" s="195">
        <v>2.0147750167897915</v>
      </c>
      <c r="AY342" s="195">
        <v>-0.19662262212044937</v>
      </c>
      <c r="AZ342" s="195">
        <v>1.8181523946693421</v>
      </c>
      <c r="BA342" s="195">
        <v>46.469181974436346</v>
      </c>
      <c r="BB342" s="195">
        <v>-4.5349442649751097</v>
      </c>
      <c r="BC342" s="195">
        <v>41.934237709461236</v>
      </c>
      <c r="BD342" s="195">
        <v>1498</v>
      </c>
      <c r="BE342" s="195">
        <v>83822.3</v>
      </c>
      <c r="BF342" s="17">
        <v>3140.933</v>
      </c>
      <c r="BG342" s="17">
        <v>3660.067</v>
      </c>
      <c r="BH342" s="17">
        <v>4002.143</v>
      </c>
      <c r="BI342" s="17">
        <v>2081.4520000000002</v>
      </c>
      <c r="BJ342" s="17">
        <v>3374.0729999999999</v>
      </c>
      <c r="BK342" s="17">
        <v>3785.9960000000001</v>
      </c>
      <c r="BL342" s="15">
        <v>3.7471329228618157E-2</v>
      </c>
      <c r="BM342" s="15">
        <v>4.3664597607080691E-2</v>
      </c>
      <c r="BN342" s="15">
        <v>4.7745564127922996E-2</v>
      </c>
      <c r="BO342" s="15">
        <v>2.4831721391562867E-2</v>
      </c>
      <c r="BP342" s="15">
        <v>4.0252689320145113E-2</v>
      </c>
      <c r="BQ342" s="15">
        <v>4.516693051848971E-2</v>
      </c>
      <c r="BR342" s="15">
        <f>IF(IF(BN342&gt;BQ342,BN342,BQ342)=0,IF(BM342&gt;BP342,BM342,BP342),IF(BN342&gt;BQ342,BN342,BQ342))</f>
        <v>4.7745564127922996E-2</v>
      </c>
      <c r="CI342" s="11">
        <f>IF(ISNUMBER(L342),L342,M342)</f>
        <v>0.27023064446129019</v>
      </c>
      <c r="CJ342" s="17">
        <f>IF(AND(M342&lt;0,AA342&gt;0),1,0)</f>
        <v>0</v>
      </c>
      <c r="CK342" s="17">
        <f>IF(AND(CJ342=0,CI342&lt;0.1,CI342&gt;0),1,0)</f>
        <v>0</v>
      </c>
      <c r="CL342" s="17">
        <f>IF(AND(CK342=0,CI342&lt;0.2,CI342&gt;0.1),1,0)</f>
        <v>0</v>
      </c>
      <c r="CM342" s="17">
        <f>IF(AND(CL342=0,CI342&lt;0.3,CI342&gt;0.2),1,0)</f>
        <v>1</v>
      </c>
      <c r="CN342" s="17">
        <f>IF(AND(CM342=0,CI342&lt;0.4,CI342&gt;0.3),1,0)</f>
        <v>0</v>
      </c>
      <c r="CO342" s="17">
        <f>IF(AND(CN342=0,CI342&lt;0.5,CI342&gt;0.4),1,0)</f>
        <v>0</v>
      </c>
      <c r="CP342" s="17">
        <f>IF(AND(CJ342=0,CK342=0,CL342=0,CM342=0,CN342=0,CO342=0),1,0)</f>
        <v>0</v>
      </c>
      <c r="CR342" s="17" t="str">
        <f>_xll.BDP($H342,CR$1)</f>
        <v>Ester Baiget</v>
      </c>
      <c r="CS342" s="17" t="str">
        <f>_xll.BDP($H342,CS$1)</f>
        <v>No</v>
      </c>
      <c r="CT342" s="196">
        <f>_xll.BDP($H342,CT$1)</f>
        <v>0</v>
      </c>
      <c r="CU342" s="13">
        <f>_xll.BDP($H342,CU$1)</f>
        <v>3.6666700839996338</v>
      </c>
      <c r="CV342" s="13">
        <f>_xll.BDP($H342,CV$1)</f>
        <v>3.300237089032476E-3</v>
      </c>
      <c r="CW342" s="13">
        <f>_xll.BDP($H342,CW$1)</f>
        <v>0</v>
      </c>
    </row>
    <row r="343" spans="1:101" s="17" customFormat="1" hidden="1" x14ac:dyDescent="0.3">
      <c r="A343" s="17" t="str">
        <f>B343&amp;C343</f>
        <v>9B</v>
      </c>
      <c r="B343" s="17">
        <v>9</v>
      </c>
      <c r="C343" s="17" t="s">
        <v>3000</v>
      </c>
      <c r="D343" s="17">
        <v>1</v>
      </c>
      <c r="E343" s="17">
        <v>1</v>
      </c>
      <c r="F343" s="19">
        <v>0.2</v>
      </c>
      <c r="H343" s="17" t="s">
        <v>1333</v>
      </c>
      <c r="I343" s="17">
        <v>1326</v>
      </c>
      <c r="J343" s="17" t="str">
        <f>I343&amp;H343</f>
        <v>1326ALTR PL Equity</v>
      </c>
      <c r="K343" s="10" t="s">
        <v>4837</v>
      </c>
      <c r="L343" s="11">
        <v>0.21687506080217167</v>
      </c>
      <c r="M343" s="11">
        <v>0.31867886133541068</v>
      </c>
      <c r="N343" s="11">
        <v>0.16094724743315536</v>
      </c>
      <c r="O343" s="11">
        <v>0.2357906039158425</v>
      </c>
      <c r="P343" s="12">
        <v>13.457334450762259</v>
      </c>
      <c r="Q343" s="12">
        <v>10.767011322900197</v>
      </c>
      <c r="R343" s="12">
        <v>16.301902238429815</v>
      </c>
      <c r="S343" s="13">
        <v>28.961926781630062</v>
      </c>
      <c r="T343" s="13">
        <v>28.982819746153623</v>
      </c>
      <c r="U343" s="11">
        <v>0.46942954656265234</v>
      </c>
      <c r="V343" s="14">
        <v>1.9116329748237897</v>
      </c>
      <c r="W343" s="11">
        <v>0.67121620556114936</v>
      </c>
      <c r="X343" s="15" t="e">
        <v>#N/A</v>
      </c>
      <c r="Y343" s="14">
        <v>7.6618259014489052</v>
      </c>
      <c r="Z343" s="14">
        <v>-2.8029904446139731</v>
      </c>
      <c r="AA343" s="14">
        <v>755635231</v>
      </c>
      <c r="AB343" s="14">
        <v>1021266204</v>
      </c>
      <c r="AC343" s="14" t="e">
        <v>#N/A</v>
      </c>
      <c r="AD343" s="16">
        <v>145486730.53138798</v>
      </c>
      <c r="AE343" s="11">
        <v>0</v>
      </c>
      <c r="AF343" s="16">
        <v>921.86173396799984</v>
      </c>
      <c r="AG343" s="16">
        <v>1403.2617339679998</v>
      </c>
      <c r="AH343" s="195">
        <v>5.4650800679157419</v>
      </c>
      <c r="AI343" s="195">
        <v>7.3486535858846356</v>
      </c>
      <c r="AJ343" s="195">
        <v>8.2599359432388582</v>
      </c>
      <c r="AK343" s="195">
        <v>8.2385701443277437</v>
      </c>
      <c r="AL343" s="195">
        <v>2.2717144538204352</v>
      </c>
      <c r="AM343" s="17" t="s">
        <v>550</v>
      </c>
      <c r="AN343" s="17" t="s">
        <v>1240</v>
      </c>
      <c r="AO343" s="17" t="s">
        <v>1241</v>
      </c>
      <c r="AP343" s="17" t="s">
        <v>2135</v>
      </c>
      <c r="AQ343" s="11" t="e">
        <f>_xll.BDP($H343,$AQ$1, "CUST_TRR_START_DT=20030101","CUST_TRR_END_DT=20230630")*0.01</f>
        <v>#VALUE!</v>
      </c>
      <c r="AR343" s="11">
        <f>_xll.BDP($H343,$AQ$1, "CUST_TRR_START_DT=20130101","CUST_TRR_END_DT=20230630")*0.01</f>
        <v>0.21672899999999998</v>
      </c>
      <c r="AS343" s="11">
        <f>_xll.BDP($H343,$AQ$1, "CUST_TRR_START_DT=20180101","CUST_TRR_END_DT=20230630")*0.01</f>
        <v>0.12372899999999999</v>
      </c>
      <c r="AT343" s="17" t="s">
        <v>3759</v>
      </c>
      <c r="AU343" s="17" t="s">
        <v>3021</v>
      </c>
      <c r="AV343" s="17" t="s">
        <v>3759</v>
      </c>
      <c r="AW343" s="195">
        <v>5.5629728526924795</v>
      </c>
      <c r="AX343" s="195">
        <v>5.5629728526924795</v>
      </c>
      <c r="AY343" s="195">
        <v>-0.2957202014720518</v>
      </c>
      <c r="AZ343" s="195">
        <v>5.2672526512204279</v>
      </c>
      <c r="BA343" s="195">
        <v>33.573594250685858</v>
      </c>
      <c r="BB343" s="195">
        <v>-1.7847273964582442</v>
      </c>
      <c r="BC343" s="195">
        <v>31.788866854227614</v>
      </c>
      <c r="BD343" s="195">
        <v>46.612998999999995</v>
      </c>
      <c r="BE343" s="195">
        <v>921.86173396799984</v>
      </c>
      <c r="BF343" s="17">
        <v>58.68</v>
      </c>
      <c r="BG343" s="17">
        <v>68.575000000000003</v>
      </c>
      <c r="BH343" s="17">
        <v>73.233000000000004</v>
      </c>
      <c r="BI343" s="17">
        <v>59.128</v>
      </c>
      <c r="BJ343" s="17">
        <v>25.667999999999999</v>
      </c>
      <c r="BK343" s="17">
        <v>19.166</v>
      </c>
      <c r="BL343" s="15">
        <v>6.3653797351389929E-2</v>
      </c>
      <c r="BM343" s="15">
        <v>7.4387511134484746E-2</v>
      </c>
      <c r="BN343" s="15">
        <v>7.9440329608628818E-2</v>
      </c>
      <c r="BO343" s="15">
        <v>6.413977044636987E-2</v>
      </c>
      <c r="BP343" s="15">
        <v>2.7843654915055843E-2</v>
      </c>
      <c r="BQ343" s="15">
        <v>2.0790536469610422E-2</v>
      </c>
      <c r="BR343" s="15">
        <f>IF(IF(BN343&gt;BQ343,BN343,BQ343)=0,IF(BM343&gt;BP343,BM343,BP343),IF(BN343&gt;BQ343,BN343,BQ343))</f>
        <v>7.9440329608628818E-2</v>
      </c>
      <c r="CI343" s="11">
        <f>IFERROR(L343,M343)</f>
        <v>0.21687506080217167</v>
      </c>
      <c r="CJ343" s="17">
        <f>IF(AND(M343&lt;0,AA343&gt;0),1,0)</f>
        <v>0</v>
      </c>
      <c r="CK343" s="17">
        <f>IF(AND(CJ343=0,CI343&lt;0.1,CI343&gt;0),1,0)</f>
        <v>0</v>
      </c>
      <c r="CL343" s="17">
        <f>IF(AND(CK343=0,CI343&lt;0.2,CI343&gt;0.1),1,0)</f>
        <v>0</v>
      </c>
      <c r="CM343" s="17">
        <f>IF(AND(CL343=0,CI343&lt;0.3,CI343&gt;0.2),1,0)</f>
        <v>1</v>
      </c>
      <c r="CN343" s="17">
        <f>IF(AND(CM343=0,CI343&lt;0.4,CI343&gt;0.3),1,0)</f>
        <v>0</v>
      </c>
      <c r="CO343" s="17">
        <f>IF(AND(CN343=0,CI343&lt;0.5,CI343&gt;0.4),1,0)</f>
        <v>0</v>
      </c>
      <c r="CP343" s="17">
        <f>IF(AND(CJ343=0,CK343=0,CL343=0,CM343=0,CN343=0,CO343=0),1,0)</f>
        <v>0</v>
      </c>
      <c r="CR343" s="17" t="str">
        <f>_xll.BDP($H343,CR$1)</f>
        <v>Jose Armindo Farinha Soares De Pina</v>
      </c>
      <c r="CS343" s="17" t="str">
        <f>_xll.BDP($H343,CS$1)</f>
        <v>No</v>
      </c>
      <c r="CT343" s="196">
        <f>_xll.BDP($H343,CT$1)</f>
        <v>0</v>
      </c>
      <c r="CU343" s="13">
        <f>_xll.BDP($H343,CU$1)</f>
        <v>3.5833299160003662</v>
      </c>
      <c r="CV343" s="13">
        <f>_xll.BDP($H343,CV$1)</f>
        <v>7.7998671097641173E-3</v>
      </c>
      <c r="CW343" s="13">
        <f>_xll.BDP($H343,CW$1)</f>
        <v>0</v>
      </c>
    </row>
    <row r="344" spans="1:101" s="17" customFormat="1" hidden="1" x14ac:dyDescent="0.3">
      <c r="A344" s="17" t="str">
        <f>B344&amp;C344</f>
        <v>9B</v>
      </c>
      <c r="B344" s="17">
        <v>9</v>
      </c>
      <c r="C344" s="17" t="s">
        <v>3000</v>
      </c>
      <c r="D344" s="17">
        <v>2</v>
      </c>
      <c r="E344" s="17">
        <v>1</v>
      </c>
      <c r="F344" s="19">
        <v>0.14000000000000001</v>
      </c>
      <c r="H344" s="17" t="s">
        <v>1633</v>
      </c>
      <c r="I344" s="17">
        <v>1342</v>
      </c>
      <c r="J344" s="17" t="str">
        <f>I344&amp;H344</f>
        <v>1342RIO LN Equity</v>
      </c>
      <c r="K344" s="10" t="s">
        <v>1634</v>
      </c>
      <c r="L344" s="11">
        <v>0.37275617048448123</v>
      </c>
      <c r="M344" s="11">
        <v>0.35495229233940856</v>
      </c>
      <c r="N344" s="11">
        <v>0.36637642549489879</v>
      </c>
      <c r="O344" s="11">
        <v>0.34968277646974244</v>
      </c>
      <c r="P344" s="12">
        <v>21.416057037021147</v>
      </c>
      <c r="Q344" s="12">
        <v>13.888096037414483</v>
      </c>
      <c r="R344" s="12">
        <v>16.889471726918636</v>
      </c>
      <c r="S344" s="13">
        <v>47.36212630952771</v>
      </c>
      <c r="T344" s="13">
        <v>44.040033120927383</v>
      </c>
      <c r="U344" s="11">
        <v>3.6908452159537093E-2</v>
      </c>
      <c r="V344" s="14">
        <v>0.17851074462768615</v>
      </c>
      <c r="W344" s="11">
        <v>0.54693714379433356</v>
      </c>
      <c r="X344" s="15">
        <v>0.17296490978832221</v>
      </c>
      <c r="Y344" s="14">
        <v>6.5473421498970126</v>
      </c>
      <c r="Z344" s="14">
        <v>-0.93471594198598629</v>
      </c>
      <c r="AA344" s="14">
        <v>54813000000</v>
      </c>
      <c r="AB344" s="14">
        <v>55639000000</v>
      </c>
      <c r="AC344" s="14" t="e">
        <v>#N/A</v>
      </c>
      <c r="AD344" s="16">
        <v>12635000000</v>
      </c>
      <c r="AE344" s="11">
        <v>0</v>
      </c>
      <c r="AF344" s="16">
        <v>89163.441510937351</v>
      </c>
      <c r="AG344" s="16">
        <v>115773.04585997583</v>
      </c>
      <c r="AH344" s="195">
        <v>5.5907400936824336</v>
      </c>
      <c r="AI344" s="195">
        <v>7.3872540747815103</v>
      </c>
      <c r="AJ344" s="195">
        <v>5.6788856757569466</v>
      </c>
      <c r="AK344" s="195">
        <v>12.302241806742416</v>
      </c>
      <c r="AL344" s="195">
        <v>2.0645113310246974</v>
      </c>
      <c r="AM344" s="17" t="s">
        <v>550</v>
      </c>
      <c r="AN344" s="17" t="s">
        <v>551</v>
      </c>
      <c r="AO344" s="17" t="s">
        <v>561</v>
      </c>
      <c r="AP344" s="17" t="s">
        <v>1552</v>
      </c>
      <c r="AQ344" s="11">
        <f>_xll.BDP($H344,$AQ$1, "CUST_TRR_START_DT=20030101","CUST_TRR_END_DT=20230630")*0.01</f>
        <v>0.13291150000000002</v>
      </c>
      <c r="AR344" s="11">
        <f>_xll.BDP($H344,$AQ$1, "CUST_TRR_START_DT=20130101","CUST_TRR_END_DT=20230630")*0.01</f>
        <v>0.1087205</v>
      </c>
      <c r="AS344" s="11">
        <f>_xll.BDP($H344,$AQ$1, "CUST_TRR_START_DT=20180101","CUST_TRR_END_DT=20230630")*0.01</f>
        <v>0.14352300000000001</v>
      </c>
      <c r="AT344" s="17" t="s">
        <v>3697</v>
      </c>
      <c r="AU344" s="17" t="s">
        <v>3251</v>
      </c>
      <c r="AV344" s="17" t="s">
        <v>3251</v>
      </c>
      <c r="AW344" s="195">
        <v>6.1050838974422961</v>
      </c>
      <c r="AX344" s="195">
        <v>6.1050838974422961</v>
      </c>
      <c r="AY344" s="195">
        <v>7.6556080294303525E-2</v>
      </c>
      <c r="AZ344" s="195">
        <v>6.1816399777365998</v>
      </c>
      <c r="BA344" s="195">
        <v>63.207545285504366</v>
      </c>
      <c r="BB344" s="195">
        <v>0.79260530950445229</v>
      </c>
      <c r="BC344" s="195">
        <v>64.000150595008819</v>
      </c>
      <c r="BD344" s="195">
        <v>8074.6558000000005</v>
      </c>
      <c r="BE344" s="195">
        <v>89163.441510937351</v>
      </c>
      <c r="BF344" s="17">
        <v>10662.682000000001</v>
      </c>
      <c r="BG344" s="17">
        <v>10557.636</v>
      </c>
      <c r="BH344" s="17">
        <v>10256.857</v>
      </c>
      <c r="BI344" s="17">
        <v>7929.1860000000006</v>
      </c>
      <c r="BJ344" s="17">
        <v>6832.357</v>
      </c>
      <c r="BK344" s="17">
        <v>7569.1860000000006</v>
      </c>
      <c r="BL344" s="15">
        <v>0.1195858057889348</v>
      </c>
      <c r="BM344" s="15">
        <v>0.11840767719474954</v>
      </c>
      <c r="BN344" s="15">
        <v>0.11503433275107297</v>
      </c>
      <c r="BO344" s="15">
        <v>8.8928667014578577E-2</v>
      </c>
      <c r="BP344" s="15">
        <v>7.6627336094490031E-2</v>
      </c>
      <c r="BQ344" s="15">
        <v>8.4891137799694691E-2</v>
      </c>
      <c r="BR344" s="15">
        <f>IF(IF(BN344&gt;BQ344,BN344,BQ344)=0,IF(BM344&gt;BP344,BM344,BP344),IF(BN344&gt;BQ344,BN344,BQ344))</f>
        <v>0.11503433275107297</v>
      </c>
      <c r="CI344" s="11">
        <f>IFERROR(L344,M344)</f>
        <v>0.37275617048448123</v>
      </c>
      <c r="CJ344" s="17">
        <f>IF(AND(M344&lt;0,AA344&gt;0),1,0)</f>
        <v>0</v>
      </c>
      <c r="CK344" s="17">
        <f>IF(AND(CJ344=0,CI344&lt;0.1,CI344&gt;0),1,0)</f>
        <v>0</v>
      </c>
      <c r="CL344" s="17">
        <f>IF(AND(CK344=0,CI344&lt;0.2,CI344&gt;0.1),1,0)</f>
        <v>0</v>
      </c>
      <c r="CM344" s="17">
        <f>IF(AND(CL344=0,CI344&lt;0.3,CI344&gt;0.2),1,0)</f>
        <v>0</v>
      </c>
      <c r="CN344" s="17">
        <f>IF(AND(CM344=0,CI344&lt;0.4,CI344&gt;0.3),1,0)</f>
        <v>1</v>
      </c>
      <c r="CO344" s="17">
        <f>IF(AND(CN344=0,CI344&lt;0.5,CI344&gt;0.4),1,0)</f>
        <v>0</v>
      </c>
      <c r="CP344" s="17">
        <f>IF(AND(CJ344=0,CK344=0,CL344=0,CM344=0,CN344=0,CO344=0),1,0)</f>
        <v>0</v>
      </c>
      <c r="CR344" s="17" t="str">
        <f>_xll.BDP($H344,CR$1)</f>
        <v>Jakob Stausholm</v>
      </c>
      <c r="CS344" s="17" t="str">
        <f>_xll.BDP($H344,CS$1)</f>
        <v>No</v>
      </c>
      <c r="CT344" s="196">
        <f>_xll.BDP($H344,CT$1)</f>
        <v>0</v>
      </c>
      <c r="CU344" s="13">
        <f>_xll.BDP($H344,CU$1)</f>
        <v>2.75</v>
      </c>
      <c r="CV344" s="13">
        <f>_xll.BDP($H344,CV$1)</f>
        <v>1.7709324129684487E-2</v>
      </c>
      <c r="CW344" s="13">
        <f>_xll.BDP($H344,CW$1)</f>
        <v>2.3154326774326126</v>
      </c>
    </row>
    <row r="345" spans="1:101" s="17" customFormat="1" hidden="1" x14ac:dyDescent="0.3">
      <c r="A345" s="17" t="str">
        <f>B345&amp;C345</f>
        <v>9B</v>
      </c>
      <c r="B345" s="17">
        <v>9</v>
      </c>
      <c r="C345" s="17" t="s">
        <v>3000</v>
      </c>
      <c r="D345" s="17">
        <v>13</v>
      </c>
      <c r="E345" s="17">
        <v>1</v>
      </c>
      <c r="F345" s="19">
        <v>0.18</v>
      </c>
      <c r="G345" s="17" t="s">
        <v>2633</v>
      </c>
      <c r="H345" s="17" t="s">
        <v>405</v>
      </c>
      <c r="I345" s="17">
        <v>1368</v>
      </c>
      <c r="J345" s="17" t="str">
        <f>I345&amp;H345</f>
        <v>1368BUR LN Equity</v>
      </c>
      <c r="K345" s="10" t="s">
        <v>1096</v>
      </c>
      <c r="L345" s="11">
        <v>0.12182873334698877</v>
      </c>
      <c r="M345" s="11">
        <v>5.9408653834881232E-2</v>
      </c>
      <c r="N345" s="11">
        <v>0.11388363589091448</v>
      </c>
      <c r="O345" s="11">
        <v>5.716503997906288E-2</v>
      </c>
      <c r="P345" s="12">
        <v>12.27678382020669</v>
      </c>
      <c r="Q345" s="12">
        <v>11.657816092737969</v>
      </c>
      <c r="R345" s="12">
        <v>16.601139319701012</v>
      </c>
      <c r="S345" s="13">
        <v>64.971989765504787</v>
      </c>
      <c r="T345" s="13">
        <v>64.849027707745449</v>
      </c>
      <c r="U345" s="11">
        <v>0.25639038413878562</v>
      </c>
      <c r="V345" s="14">
        <v>4.8609802259515353</v>
      </c>
      <c r="W345" s="11">
        <v>0.5284314770694083</v>
      </c>
      <c r="X345" s="15" t="e">
        <v>#N/A</v>
      </c>
      <c r="Y345" s="14">
        <v>26.100415917422009</v>
      </c>
      <c r="Z345" s="14">
        <v>-0.41457648107871004</v>
      </c>
      <c r="AA345" s="14">
        <v>3411944000</v>
      </c>
      <c r="AB345" s="14">
        <v>3545856000</v>
      </c>
      <c r="AC345" s="14">
        <v>12085000</v>
      </c>
      <c r="AD345" s="16">
        <v>-545190000</v>
      </c>
      <c r="AE345" s="11">
        <v>-2.2166584126634751E-2</v>
      </c>
      <c r="AF345" s="16">
        <v>2623.1399614000002</v>
      </c>
      <c r="AG345" s="16">
        <v>5337.1492551765305</v>
      </c>
      <c r="AH345" s="195" t="s">
        <v>3021</v>
      </c>
      <c r="AI345" s="195">
        <v>11.17858692365289</v>
      </c>
      <c r="AJ345" s="195">
        <v>-16.900329977366123</v>
      </c>
      <c r="AK345" s="195">
        <v>11.177244768557424</v>
      </c>
      <c r="AL345" s="195">
        <v>1.6734588905850223</v>
      </c>
      <c r="AM345" s="17" t="s">
        <v>502</v>
      </c>
      <c r="AN345" s="17" t="s">
        <v>528</v>
      </c>
      <c r="AO345" s="17" t="s">
        <v>1097</v>
      </c>
      <c r="AP345" s="17" t="s">
        <v>574</v>
      </c>
      <c r="AQ345" s="11" t="e">
        <f>_xll.BDP($H345,$AQ$1, "CUST_TRR_START_DT=20030101","CUST_TRR_END_DT=20230630")*0.01</f>
        <v>#VALUE!</v>
      </c>
      <c r="AR345" s="11">
        <f>_xll.BDP($H345,$AQ$1, "CUST_TRR_START_DT=20130101","CUST_TRR_END_DT=20230630")*0.01</f>
        <v>0.26708900000000002</v>
      </c>
      <c r="AS345" s="11">
        <f>_xll.BDP($H345,$AQ$1, "CUST_TRR_START_DT=20180101","CUST_TRR_END_DT=20230630")*0.01</f>
        <v>-2.4156790000000001E-2</v>
      </c>
      <c r="AT345" s="17" t="s">
        <v>3264</v>
      </c>
      <c r="AU345" s="17" t="s">
        <v>3264</v>
      </c>
      <c r="AV345" s="17" t="s">
        <v>3264</v>
      </c>
      <c r="AW345" s="195">
        <v>0.84739601991484126</v>
      </c>
      <c r="AX345" s="195">
        <v>0.84739601991484126</v>
      </c>
      <c r="AY345" s="195">
        <v>0</v>
      </c>
      <c r="AZ345" s="195">
        <v>0.84739601991484126</v>
      </c>
      <c r="BA345" s="195">
        <v>87.531486316565093</v>
      </c>
      <c r="BB345" s="195">
        <v>0</v>
      </c>
      <c r="BC345" s="195">
        <v>87.531486316565093</v>
      </c>
      <c r="BD345" s="195">
        <v>27.322734624999999</v>
      </c>
      <c r="BE345" s="195">
        <v>2623.1399614000002</v>
      </c>
      <c r="BF345" s="17">
        <v>421.5</v>
      </c>
      <c r="BG345" s="17">
        <v>313.33300000000003</v>
      </c>
      <c r="BH345" s="17">
        <v>381</v>
      </c>
      <c r="BI345" s="17">
        <v>-274</v>
      </c>
      <c r="BJ345" s="17">
        <v>-136.9</v>
      </c>
      <c r="BK345" s="17">
        <v>-140.70000000000002</v>
      </c>
      <c r="BL345" s="15">
        <v>0.16068528793829231</v>
      </c>
      <c r="BM345" s="15">
        <v>0.11944959270597615</v>
      </c>
      <c r="BN345" s="15">
        <v>0.14524577628585852</v>
      </c>
      <c r="BO345" s="15">
        <v>-0.10445496772263842</v>
      </c>
      <c r="BP345" s="15">
        <v>-5.2189361610325544E-2</v>
      </c>
      <c r="BQ345" s="15">
        <v>-5.3638007148084768E-2</v>
      </c>
      <c r="BR345" s="15">
        <f>IF(IF(BN345&gt;BQ345,BN345,BQ345)=0,IF(BM345&gt;BP345,BM345,BP345),IF(BN345&gt;BQ345,BN345,BQ345))</f>
        <v>0.14524577628585852</v>
      </c>
      <c r="CI345" s="11">
        <f>IFERROR(L345,M345)</f>
        <v>0.12182873334698877</v>
      </c>
      <c r="CJ345" s="17">
        <f>IF(AND(M345&lt;0,AA345&gt;0),1,0)</f>
        <v>0</v>
      </c>
      <c r="CK345" s="17">
        <f>IF(AND(CJ345=0,CI345&lt;0.1,CI345&gt;0),1,0)</f>
        <v>0</v>
      </c>
      <c r="CL345" s="17">
        <f>IF(AND(CK345=0,CI345&lt;0.2,CI345&gt;0.1),1,0)</f>
        <v>1</v>
      </c>
      <c r="CM345" s="17">
        <f>IF(AND(CL345=0,CI345&lt;0.3,CI345&gt;0.2),1,0)</f>
        <v>0</v>
      </c>
      <c r="CN345" s="17">
        <f>IF(AND(CM345=0,CI345&lt;0.4,CI345&gt;0.3),1,0)</f>
        <v>0</v>
      </c>
      <c r="CO345" s="17">
        <f>IF(AND(CN345=0,CI345&lt;0.5,CI345&gt;0.4),1,0)</f>
        <v>0</v>
      </c>
      <c r="CP345" s="17">
        <f>IF(AND(CJ345=0,CK345=0,CL345=0,CM345=0,CN345=0,CO345=0),1,0)</f>
        <v>0</v>
      </c>
      <c r="CR345" s="17" t="str">
        <f>_xll.BDP($H345,CR$1)</f>
        <v>#N/A Field Not Applicable</v>
      </c>
      <c r="CS345" s="17" t="str">
        <f>_xll.BDP($H345,CS$1)</f>
        <v>#N/A N/A</v>
      </c>
      <c r="CT345" s="196" t="str">
        <f>_xll.BDP($H345,CT$1)</f>
        <v>#N/A N/A</v>
      </c>
      <c r="CU345" s="13" t="str">
        <f>_xll.BDP($H345,CU$1)</f>
        <v>#N/A N/A</v>
      </c>
      <c r="CV345" s="13">
        <f>_xll.BDP($H345,CV$1)</f>
        <v>10.313235437173656</v>
      </c>
      <c r="CW345" s="13">
        <f>_xll.BDP($H345,CW$1)</f>
        <v>0</v>
      </c>
    </row>
    <row r="346" spans="1:101" s="17" customFormat="1" hidden="1" x14ac:dyDescent="0.3">
      <c r="A346" s="17" t="str">
        <f>B346&amp;C346</f>
        <v>9B</v>
      </c>
      <c r="B346" s="17">
        <v>9</v>
      </c>
      <c r="C346" s="17" t="s">
        <v>3000</v>
      </c>
      <c r="D346" s="17">
        <v>13</v>
      </c>
      <c r="E346" s="17">
        <v>8</v>
      </c>
      <c r="F346" s="19" t="s">
        <v>2157</v>
      </c>
      <c r="G346" s="17" t="s">
        <v>2364</v>
      </c>
      <c r="H346" s="17" t="s">
        <v>1823</v>
      </c>
      <c r="I346" s="17">
        <v>1370</v>
      </c>
      <c r="J346" s="17" t="str">
        <f>I346&amp;H346</f>
        <v>1370ALLFG NA Equity</v>
      </c>
      <c r="K346" s="10" t="s">
        <v>1824</v>
      </c>
      <c r="L346" s="11" t="e">
        <v>#N/A</v>
      </c>
      <c r="M346" s="11">
        <v>-0.4715206574680656</v>
      </c>
      <c r="N346" s="11" t="e">
        <v>#N/A</v>
      </c>
      <c r="O346" s="11">
        <v>0.24007930407068376</v>
      </c>
      <c r="P346" s="12">
        <v>3.9387491473962069</v>
      </c>
      <c r="Q346" s="12">
        <v>2.022269144459885</v>
      </c>
      <c r="R346" s="12">
        <v>2.1203716155759036</v>
      </c>
      <c r="S346" s="13" t="e">
        <v>#N/A</v>
      </c>
      <c r="T346" s="13">
        <v>12.749999363672693</v>
      </c>
      <c r="U346" s="11">
        <v>-0.5213247482684541</v>
      </c>
      <c r="V346" s="14">
        <v>-9.6910478509940869</v>
      </c>
      <c r="W346" s="11">
        <v>0.386972029639987</v>
      </c>
      <c r="X346" s="15" t="e">
        <v>#N/A</v>
      </c>
      <c r="Y346" s="14" t="e">
        <v>#N/A</v>
      </c>
      <c r="Z346" s="14" t="e">
        <v>#N/A</v>
      </c>
      <c r="AA346" s="14">
        <v>-380854999.99999976</v>
      </c>
      <c r="AB346" s="14">
        <v>748007000.00000024</v>
      </c>
      <c r="AC346" s="14" t="e">
        <v>#N/A</v>
      </c>
      <c r="AD346" s="16">
        <v>787772000</v>
      </c>
      <c r="AE346" s="11">
        <v>0</v>
      </c>
      <c r="AF346" s="16">
        <v>3228.95716524</v>
      </c>
      <c r="AG346" s="16">
        <v>698.19816523999953</v>
      </c>
      <c r="AH346" s="195">
        <v>2.1021643896872626</v>
      </c>
      <c r="AI346" s="195">
        <v>4.1666308520072297</v>
      </c>
      <c r="AJ346" s="195">
        <v>24.33727376396229</v>
      </c>
      <c r="AK346" s="195">
        <v>65.016540745483923</v>
      </c>
      <c r="AL346" s="195">
        <v>1.38499231671755</v>
      </c>
      <c r="AM346" s="17" t="s">
        <v>502</v>
      </c>
      <c r="AN346" s="17" t="s">
        <v>528</v>
      </c>
      <c r="AO346" s="17" t="s">
        <v>625</v>
      </c>
      <c r="AP346" s="17" t="s">
        <v>1552</v>
      </c>
      <c r="AQ346" s="11" t="e">
        <f>_xll.BDP($H346,$AQ$1, "CUST_TRR_START_DT=20030101","CUST_TRR_END_DT=20230630")*0.01</f>
        <v>#VALUE!</v>
      </c>
      <c r="AR346" s="11" t="e">
        <f>_xll.BDP($H346,$AQ$1, "CUST_TRR_START_DT=20130101","CUST_TRR_END_DT=20230630")*0.01</f>
        <v>#VALUE!</v>
      </c>
      <c r="AS346" s="11" t="e">
        <f>_xll.BDP($H346,$AQ$1, "CUST_TRR_START_DT=20180101","CUST_TRR_END_DT=20230630")*0.01</f>
        <v>#VALUE!</v>
      </c>
      <c r="AT346" s="17" t="s">
        <v>3265</v>
      </c>
      <c r="AU346" s="17" t="s">
        <v>3265</v>
      </c>
      <c r="AV346" s="17" t="s">
        <v>3265</v>
      </c>
      <c r="AW346" s="195">
        <v>1.7560976307566571</v>
      </c>
      <c r="AX346" s="195">
        <v>1.7560976307566571</v>
      </c>
      <c r="AY346" s="195">
        <v>0</v>
      </c>
      <c r="AZ346" s="195">
        <v>1.7560976307566571</v>
      </c>
      <c r="BA346" s="195">
        <v>50.991301156992797</v>
      </c>
      <c r="BB346" s="195">
        <v>0</v>
      </c>
      <c r="BC346" s="195" t="s">
        <v>3021</v>
      </c>
      <c r="BD346" s="195" t="s">
        <v>3021</v>
      </c>
      <c r="BE346" s="195">
        <v>698.19816523999953</v>
      </c>
      <c r="BF346" s="17">
        <v>215.875</v>
      </c>
      <c r="BG346" s="17">
        <v>220.4</v>
      </c>
      <c r="BH346" s="17">
        <v>281.44400000000002</v>
      </c>
      <c r="BI346" s="17">
        <v>214.19</v>
      </c>
      <c r="BJ346" s="17">
        <v>289.18</v>
      </c>
      <c r="BK346" s="17">
        <v>345.88100000000003</v>
      </c>
      <c r="BL346" s="15">
        <v>0.30918872427256361</v>
      </c>
      <c r="BM346" s="15">
        <v>0.31566969232043085</v>
      </c>
      <c r="BN346" s="15">
        <v>0.40310045773789177</v>
      </c>
      <c r="BO346" s="15">
        <v>0.30677536931993232</v>
      </c>
      <c r="BP346" s="15">
        <v>0.41418040664801359</v>
      </c>
      <c r="BQ346" s="15">
        <v>0.49539087499765405</v>
      </c>
      <c r="BR346" s="15">
        <f>IF(IF(BN346&gt;BQ346,BN346,BQ346)=0,IF(BM346&gt;BP346,BM346,BP346),IF(BN346&gt;BQ346,BN346,BQ346))</f>
        <v>0.49539087499765405</v>
      </c>
      <c r="CI346" s="11">
        <f>IFERROR(L346,M346)</f>
        <v>-0.4715206574680656</v>
      </c>
      <c r="CJ346" s="17">
        <f>IF(AND(M346&lt;0,AA346&gt;0),1,0)</f>
        <v>0</v>
      </c>
      <c r="CK346" s="17">
        <f>IF(AND(CJ346=0,CI346&lt;0.1,CI346&gt;0),1,0)</f>
        <v>0</v>
      </c>
      <c r="CL346" s="17">
        <f>IF(AND(CK346=0,CI346&lt;0.2,CI346&gt;0.1),1,0)</f>
        <v>0</v>
      </c>
      <c r="CM346" s="17">
        <f>IF(AND(CL346=0,CI346&lt;0.3,CI346&gt;0.2),1,0)</f>
        <v>0</v>
      </c>
      <c r="CN346" s="17">
        <f>IF(AND(CM346=0,CI346&lt;0.4,CI346&gt;0.3),1,0)</f>
        <v>0</v>
      </c>
      <c r="CO346" s="17">
        <f>IF(AND(CN346=0,CI346&lt;0.5,CI346&gt;0.4),1,0)</f>
        <v>0</v>
      </c>
      <c r="CP346" s="17">
        <f>IF(AND(CJ346=0,CK346=0,CL346=0,CM346=0,CN346=0,CO346=0),1,0)</f>
        <v>1</v>
      </c>
      <c r="CR346" s="17" t="str">
        <f>_xll.BDP($H346,CR$1)</f>
        <v>Juan Alcaraz</v>
      </c>
      <c r="CS346" s="17" t="str">
        <f>_xll.BDP($H346,CS$1)</f>
        <v>Yes</v>
      </c>
      <c r="CT346" s="196">
        <f>_xll.BDP($H346,CT$1)</f>
        <v>0</v>
      </c>
      <c r="CU346" s="13">
        <f>_xll.BDP($H346,CU$1)</f>
        <v>23.75</v>
      </c>
      <c r="CV346" s="13">
        <f>_xll.BDP($H346,CV$1)</f>
        <v>0</v>
      </c>
      <c r="CW346" s="13">
        <f>_xll.BDP($H346,CW$1)</f>
        <v>0</v>
      </c>
    </row>
    <row r="347" spans="1:101" s="17" customFormat="1" hidden="1" x14ac:dyDescent="0.3">
      <c r="A347" s="17" t="str">
        <f>B347&amp;C347</f>
        <v>9B</v>
      </c>
      <c r="B347" s="17">
        <v>9</v>
      </c>
      <c r="C347" s="17" t="s">
        <v>3000</v>
      </c>
      <c r="D347" s="17">
        <v>17</v>
      </c>
      <c r="E347" s="17">
        <v>8</v>
      </c>
      <c r="F347" s="19">
        <v>0.13</v>
      </c>
      <c r="G347" s="17" t="s">
        <v>2951</v>
      </c>
      <c r="H347" s="17" t="s">
        <v>352</v>
      </c>
      <c r="I347" s="17">
        <v>1378</v>
      </c>
      <c r="J347" s="17" t="str">
        <f>I347&amp;H347</f>
        <v>1378MU US Equity</v>
      </c>
      <c r="K347" s="10" t="s">
        <v>1038</v>
      </c>
      <c r="L347" s="11">
        <v>0.243125453072674</v>
      </c>
      <c r="M347" s="11">
        <v>0.21538359466572307</v>
      </c>
      <c r="N347" s="11">
        <v>0.23460010309095997</v>
      </c>
      <c r="O347" s="11">
        <v>0.20968887931962538</v>
      </c>
      <c r="P347" s="12">
        <v>-4.7568427147882151</v>
      </c>
      <c r="Q347" s="12">
        <v>-5.1750542318096571</v>
      </c>
      <c r="R347" s="12">
        <v>-6.1487442705362989</v>
      </c>
      <c r="S347" s="13">
        <v>52.851714169141019</v>
      </c>
      <c r="T347" s="13">
        <v>55.205149879706092</v>
      </c>
      <c r="U347" s="11">
        <v>3.915999254982306E-2</v>
      </c>
      <c r="V347" s="14">
        <v>0.49626278520849726</v>
      </c>
      <c r="W347" s="11">
        <v>0.69130633373934225</v>
      </c>
      <c r="X347" s="15">
        <v>2.3180242634315423E-2</v>
      </c>
      <c r="Y347" s="14">
        <v>-3.9684828729470185</v>
      </c>
      <c r="Z347" s="14" t="e">
        <v>#N/A</v>
      </c>
      <c r="AA347" s="14">
        <v>45217000000</v>
      </c>
      <c r="AB347" s="14">
        <v>46445000000</v>
      </c>
      <c r="AC347" s="14">
        <v>570000000</v>
      </c>
      <c r="AD347" s="16">
        <v>5087000000</v>
      </c>
      <c r="AE347" s="11">
        <v>0.11205032435620209</v>
      </c>
      <c r="AF347" s="16">
        <v>76539.676367039996</v>
      </c>
      <c r="AG347" s="16">
        <v>79062.676367039996</v>
      </c>
      <c r="AH347" s="195">
        <v>15.056689462395733</v>
      </c>
      <c r="AI347" s="195" t="s">
        <v>3021</v>
      </c>
      <c r="AJ347" s="195">
        <v>-6.2160561504591945</v>
      </c>
      <c r="AK347" s="195" t="s">
        <v>3021</v>
      </c>
      <c r="AL347" s="195">
        <v>1.6852460520315533</v>
      </c>
      <c r="AM347" s="17" t="s">
        <v>506</v>
      </c>
      <c r="AN347" s="17" t="s">
        <v>577</v>
      </c>
      <c r="AO347" s="17" t="s">
        <v>578</v>
      </c>
      <c r="AP347" s="17" t="s">
        <v>574</v>
      </c>
      <c r="AQ347" s="11">
        <f>_xll.BDP($H347,$AQ$1, "CUST_TRR_START_DT=20030101","CUST_TRR_END_DT=20230630")*0.01</f>
        <v>9.6057340000000005E-2</v>
      </c>
      <c r="AR347" s="11">
        <f>_xll.BDP($H347,$AQ$1, "CUST_TRR_START_DT=20130101","CUST_TRR_END_DT=20230630")*0.01</f>
        <v>0.246141</v>
      </c>
      <c r="AS347" s="11">
        <f>_xll.BDP($H347,$AQ$1, "CUST_TRR_START_DT=20180101","CUST_TRR_END_DT=20230630")*0.01</f>
        <v>8.3475000000000008E-2</v>
      </c>
      <c r="AT347" s="17" t="s">
        <v>3697</v>
      </c>
      <c r="AU347" s="17" t="s">
        <v>3197</v>
      </c>
      <c r="AV347" s="17" t="s">
        <v>3197</v>
      </c>
      <c r="AW347" s="195">
        <v>0.658177147438332</v>
      </c>
      <c r="AX347" s="195">
        <v>0.658177147438332</v>
      </c>
      <c r="AY347" s="195">
        <v>3.3035493430065181</v>
      </c>
      <c r="AZ347" s="195">
        <v>3.9617264904448501</v>
      </c>
      <c r="BA347" s="195">
        <v>5.3301823694653772</v>
      </c>
      <c r="BB347" s="195">
        <v>26.75346680340661</v>
      </c>
      <c r="BC347" s="195">
        <v>32.083649172871986</v>
      </c>
      <c r="BD347" s="195">
        <v>2878.16</v>
      </c>
      <c r="BE347" s="195">
        <v>76539.676367039996</v>
      </c>
      <c r="BF347" s="17">
        <v>-4972.9520000000002</v>
      </c>
      <c r="BG347" s="17">
        <v>-1060.145</v>
      </c>
      <c r="BH347" s="17">
        <v>6270.5879999999997</v>
      </c>
      <c r="BI347" s="17">
        <v>-4713.402</v>
      </c>
      <c r="BJ347" s="17">
        <v>-130.00200000000001</v>
      </c>
      <c r="BK347" s="17">
        <v>3829.7449999999999</v>
      </c>
      <c r="BL347" s="15">
        <v>-6.4972210963534782E-2</v>
      </c>
      <c r="BM347" s="15">
        <v>-1.3850920859870873E-2</v>
      </c>
      <c r="BN347" s="15">
        <v>8.192598006202545E-2</v>
      </c>
      <c r="BO347" s="15">
        <v>-6.1581159259117474E-2</v>
      </c>
      <c r="BP347" s="15">
        <v>-1.6984916342810969E-3</v>
      </c>
      <c r="BQ347" s="15">
        <v>5.0036075167534798E-2</v>
      </c>
      <c r="BR347" s="15">
        <f>IF(IF(BN347&gt;BQ347,BN347,BQ347)=0,IF(BM347&gt;BP347,BM347,BP347),IF(BN347&gt;BQ347,BN347,BQ347))</f>
        <v>8.192598006202545E-2</v>
      </c>
      <c r="CI347" s="11">
        <f>IFERROR(L347,M347)</f>
        <v>0.243125453072674</v>
      </c>
      <c r="CJ347" s="17">
        <f>IF(AND(M347&lt;0,AA347&gt;0),1,0)</f>
        <v>0</v>
      </c>
      <c r="CK347" s="17">
        <f>IF(AND(CJ347=0,CI347&lt;0.1,CI347&gt;0),1,0)</f>
        <v>0</v>
      </c>
      <c r="CL347" s="17">
        <f>IF(AND(CK347=0,CI347&lt;0.2,CI347&gt;0.1),1,0)</f>
        <v>0</v>
      </c>
      <c r="CM347" s="17">
        <f>IF(AND(CL347=0,CI347&lt;0.3,CI347&gt;0.2),1,0)</f>
        <v>1</v>
      </c>
      <c r="CN347" s="17">
        <f>IF(AND(CM347=0,CI347&lt;0.4,CI347&gt;0.3),1,0)</f>
        <v>0</v>
      </c>
      <c r="CO347" s="17">
        <f>IF(AND(CN347=0,CI347&lt;0.5,CI347&gt;0.4),1,0)</f>
        <v>0</v>
      </c>
      <c r="CP347" s="17">
        <f>IF(AND(CJ347=0,CK347=0,CL347=0,CM347=0,CN347=0,CO347=0),1,0)</f>
        <v>0</v>
      </c>
      <c r="CR347" s="17" t="str">
        <f>_xll.BDP($H347,CR$1)</f>
        <v>Sanjay Mehrotra</v>
      </c>
      <c r="CS347" s="17" t="str">
        <f>_xll.BDP($H347,CS$1)</f>
        <v>No</v>
      </c>
      <c r="CT347" s="196">
        <f>_xll.BDP($H347,CT$1)</f>
        <v>0</v>
      </c>
      <c r="CU347" s="13">
        <f>_xll.BDP($H347,CU$1)</f>
        <v>6.4166698455810547</v>
      </c>
      <c r="CV347" s="13">
        <f>_xll.BDP($H347,CV$1)</f>
        <v>0.26037138615651212</v>
      </c>
      <c r="CW347" s="13">
        <f>_xll.BDP($H347,CW$1)</f>
        <v>-6.8597782024970186</v>
      </c>
    </row>
    <row r="348" spans="1:101" s="17" customFormat="1" hidden="1" x14ac:dyDescent="0.3">
      <c r="A348" s="17" t="str">
        <f>B348&amp;C348</f>
        <v>9B</v>
      </c>
      <c r="B348" s="17">
        <v>9</v>
      </c>
      <c r="C348" s="17" t="s">
        <v>3000</v>
      </c>
      <c r="D348" s="17">
        <v>20</v>
      </c>
      <c r="E348" s="17">
        <v>1</v>
      </c>
      <c r="F348" s="19">
        <v>0.2</v>
      </c>
      <c r="G348" s="17" t="s">
        <v>2308</v>
      </c>
      <c r="H348" s="17" t="s">
        <v>338</v>
      </c>
      <c r="I348" s="17">
        <v>1380</v>
      </c>
      <c r="J348" s="17" t="str">
        <f>I348&amp;H348</f>
        <v>1380MUSA US Equity</v>
      </c>
      <c r="K348" s="10" t="s">
        <v>1023</v>
      </c>
      <c r="L348" s="11">
        <v>0.25900909956550672</v>
      </c>
      <c r="M348" s="11">
        <v>0.38620854782712799</v>
      </c>
      <c r="N348" s="11">
        <v>0.24422867519463298</v>
      </c>
      <c r="O348" s="11">
        <v>0.34150816895444441</v>
      </c>
      <c r="P348" s="12">
        <v>28.00410025791945</v>
      </c>
      <c r="Q348" s="12">
        <v>21.325003935833749</v>
      </c>
      <c r="R348" s="12">
        <v>76.154608523290392</v>
      </c>
      <c r="S348" s="13">
        <v>5.1163493080427349</v>
      </c>
      <c r="T348" s="13">
        <v>5.2904320974490426</v>
      </c>
      <c r="U348" s="11">
        <v>0.55780540652084198</v>
      </c>
      <c r="V348" s="14">
        <v>1.9453940266282836</v>
      </c>
      <c r="W348" s="11">
        <v>0.17855783866057839</v>
      </c>
      <c r="X348" s="15">
        <v>4.2056074766355138E-2</v>
      </c>
      <c r="Y348" s="14">
        <v>14.127065097496384</v>
      </c>
      <c r="Z348" s="14">
        <v>25.22298888288892</v>
      </c>
      <c r="AA348" s="14">
        <v>2505900000</v>
      </c>
      <c r="AB348" s="14">
        <v>2833900000</v>
      </c>
      <c r="AC348" s="14" t="e">
        <v>#N/A</v>
      </c>
      <c r="AD348" s="16">
        <v>799100000</v>
      </c>
      <c r="AE348" s="11">
        <v>0</v>
      </c>
      <c r="AF348" s="16">
        <v>7162.0887239000003</v>
      </c>
      <c r="AG348" s="16">
        <v>9324.5887239000003</v>
      </c>
      <c r="AH348" s="195">
        <v>8.3839136161661578</v>
      </c>
      <c r="AI348" s="195">
        <v>11.002464570973451</v>
      </c>
      <c r="AJ348" s="195">
        <v>6.6132475360735246</v>
      </c>
      <c r="AK348" s="195">
        <v>13.179476561159625</v>
      </c>
      <c r="AL348" s="195">
        <v>9.5392765781017665</v>
      </c>
      <c r="AM348" s="17" t="s">
        <v>533</v>
      </c>
      <c r="AN348" s="17" t="s">
        <v>534</v>
      </c>
      <c r="AO348" s="17" t="s">
        <v>1024</v>
      </c>
      <c r="AP348" s="17" t="s">
        <v>574</v>
      </c>
      <c r="AQ348" s="11" t="e">
        <f>_xll.BDP($H348,$AQ$1, "CUST_TRR_START_DT=20030101","CUST_TRR_END_DT=20230630")*0.01</f>
        <v>#VALUE!</v>
      </c>
      <c r="AR348" s="11" t="e">
        <f>_xll.BDP($H348,$AQ$1, "CUST_TRR_START_DT=20130101","CUST_TRR_END_DT=20230630")*0.01</f>
        <v>#VALUE!</v>
      </c>
      <c r="AS348" s="11">
        <f>_xll.BDP($H348,$AQ$1, "CUST_TRR_START_DT=20180101","CUST_TRR_END_DT=20230630")*0.01</f>
        <v>0.28316020000000003</v>
      </c>
      <c r="AT348" s="17" t="s">
        <v>3771</v>
      </c>
      <c r="AU348" s="17" t="s">
        <v>3021</v>
      </c>
      <c r="AV348" s="17" t="s">
        <v>3771</v>
      </c>
      <c r="AW348" s="195">
        <v>0.46710780692264003</v>
      </c>
      <c r="AX348" s="195">
        <v>0.46710780692264003</v>
      </c>
      <c r="AY348" s="195">
        <v>12.597850685699564</v>
      </c>
      <c r="AZ348" s="195">
        <v>13.064958492622203</v>
      </c>
      <c r="BA348" s="195">
        <v>4.4465859440295281</v>
      </c>
      <c r="BB348" s="195">
        <v>119.9239767647295</v>
      </c>
      <c r="BC348" s="195">
        <v>124.37056270875902</v>
      </c>
      <c r="BD348" s="195">
        <v>836.3</v>
      </c>
      <c r="BE348" s="195">
        <v>7162.0887239000003</v>
      </c>
      <c r="BF348" s="17">
        <v>472.57100000000003</v>
      </c>
      <c r="BG348" s="17">
        <v>482</v>
      </c>
      <c r="BH348" s="17">
        <v>489.75</v>
      </c>
      <c r="BI348" s="17">
        <v>368.798</v>
      </c>
      <c r="BJ348" s="17">
        <v>370.34699999999998</v>
      </c>
      <c r="BK348" s="17">
        <v>407.03899999999999</v>
      </c>
      <c r="BL348" s="15">
        <v>6.5982287879654905E-2</v>
      </c>
      <c r="BM348" s="15">
        <v>6.7298803265527632E-2</v>
      </c>
      <c r="BN348" s="15">
        <v>6.8380889832556344E-2</v>
      </c>
      <c r="BO348" s="15">
        <v>5.149307893510386E-2</v>
      </c>
      <c r="BP348" s="15">
        <v>5.1709356624436438E-2</v>
      </c>
      <c r="BQ348" s="15">
        <v>5.6832443117006436E-2</v>
      </c>
      <c r="BR348" s="15">
        <f>IF(IF(BN348&gt;BQ348,BN348,BQ348)=0,IF(BM348&gt;BP348,BM348,BP348),IF(BN348&gt;BQ348,BN348,BQ348))</f>
        <v>6.8380889832556344E-2</v>
      </c>
      <c r="CI348" s="11">
        <f>IFERROR(L348,M348)</f>
        <v>0.25900909956550672</v>
      </c>
      <c r="CJ348" s="17">
        <f>IF(AND(M348&lt;0,AA348&gt;0),1,0)</f>
        <v>0</v>
      </c>
      <c r="CK348" s="17">
        <f>IF(AND(CJ348=0,CI348&lt;0.1,CI348&gt;0),1,0)</f>
        <v>0</v>
      </c>
      <c r="CL348" s="17">
        <f>IF(AND(CK348=0,CI348&lt;0.2,CI348&gt;0.1),1,0)</f>
        <v>0</v>
      </c>
      <c r="CM348" s="17">
        <f>IF(AND(CL348=0,CI348&lt;0.3,CI348&gt;0.2),1,0)</f>
        <v>1</v>
      </c>
      <c r="CN348" s="17">
        <f>IF(AND(CM348=0,CI348&lt;0.4,CI348&gt;0.3),1,0)</f>
        <v>0</v>
      </c>
      <c r="CO348" s="17">
        <f>IF(AND(CN348=0,CI348&lt;0.5,CI348&gt;0.4),1,0)</f>
        <v>0</v>
      </c>
      <c r="CP348" s="17">
        <f>IF(AND(CJ348=0,CK348=0,CL348=0,CM348=0,CN348=0,CO348=0),1,0)</f>
        <v>0</v>
      </c>
      <c r="CR348" s="17" t="str">
        <f>_xll.BDP($H348,CR$1)</f>
        <v>R Andrew Clyde</v>
      </c>
      <c r="CS348" s="17" t="str">
        <f>_xll.BDP($H348,CS$1)</f>
        <v>No</v>
      </c>
      <c r="CT348" s="196">
        <f>_xll.BDP($H348,CT$1)</f>
        <v>0.81224900484085083</v>
      </c>
      <c r="CU348" s="13">
        <f>_xll.BDP($H348,CU$1)</f>
        <v>10.16670036315918</v>
      </c>
      <c r="CV348" s="13">
        <f>_xll.BDP($H348,CV$1)</f>
        <v>8.0220116990576162</v>
      </c>
      <c r="CW348" s="13">
        <f>_xll.BDP($H348,CW$1)</f>
        <v>-2.6583137919936095</v>
      </c>
    </row>
    <row r="349" spans="1:101" s="17" customFormat="1" hidden="1" x14ac:dyDescent="0.3">
      <c r="A349" s="17" t="str">
        <f>B349&amp;C349</f>
        <v>9B</v>
      </c>
      <c r="B349" s="17">
        <v>9</v>
      </c>
      <c r="C349" s="17" t="s">
        <v>3000</v>
      </c>
      <c r="D349" s="17">
        <v>25</v>
      </c>
      <c r="E349" s="17">
        <v>5</v>
      </c>
      <c r="F349" s="19" t="s">
        <v>2149</v>
      </c>
      <c r="G349" s="17" t="s">
        <v>2894</v>
      </c>
      <c r="H349" s="17" t="s">
        <v>6</v>
      </c>
      <c r="I349" s="17">
        <v>1383</v>
      </c>
      <c r="J349" s="17" t="str">
        <f>I349&amp;H349</f>
        <v>1383DOCU US Equity</v>
      </c>
      <c r="K349" s="10" t="s">
        <v>586</v>
      </c>
      <c r="L349" s="11">
        <v>75.833120896823345</v>
      </c>
      <c r="M349" s="11">
        <v>-0.38399893592258838</v>
      </c>
      <c r="N349" s="11">
        <v>-0.49270747495919232</v>
      </c>
      <c r="O349" s="11">
        <v>-9.7469778080694472E-2</v>
      </c>
      <c r="P349" s="12">
        <v>-1.7170048752031333</v>
      </c>
      <c r="Q349" s="12">
        <v>5.3617922090820125</v>
      </c>
      <c r="R349" s="12">
        <v>-2.7203978037915673</v>
      </c>
      <c r="S349" s="13">
        <v>-13.112952331307664</v>
      </c>
      <c r="T349" s="13">
        <v>2.9119823205473954</v>
      </c>
      <c r="U349" s="11">
        <v>-0.19393732455749024</v>
      </c>
      <c r="V349" s="14">
        <v>-8.54183670384813</v>
      </c>
      <c r="W349" s="11">
        <v>0.25945941810090883</v>
      </c>
      <c r="X349" s="15">
        <v>7.5844460828486384E-3</v>
      </c>
      <c r="Y349" s="14">
        <v>35.205306528250006</v>
      </c>
      <c r="Z349" s="14" t="e">
        <v>#N/A</v>
      </c>
      <c r="AA349" s="14">
        <v>120292000</v>
      </c>
      <c r="AB349" s="14">
        <v>473911000</v>
      </c>
      <c r="AC349" s="14">
        <v>583211000</v>
      </c>
      <c r="AD349" s="16">
        <v>634245000</v>
      </c>
      <c r="AE349" s="11">
        <v>0.91953582606090711</v>
      </c>
      <c r="AF349" s="16">
        <v>8930.8633099500003</v>
      </c>
      <c r="AG349" s="16">
        <v>8365.7183099499998</v>
      </c>
      <c r="AH349" s="195">
        <v>61.835452065562869</v>
      </c>
      <c r="AI349" s="195">
        <v>192.87403306012814</v>
      </c>
      <c r="AJ349" s="195">
        <v>6.141458596557432</v>
      </c>
      <c r="AK349" s="195">
        <v>230.58399271228393</v>
      </c>
      <c r="AL349" s="195">
        <v>10.467221172574432</v>
      </c>
      <c r="AM349" s="17" t="s">
        <v>506</v>
      </c>
      <c r="AN349" s="17" t="s">
        <v>507</v>
      </c>
      <c r="AO349" s="17" t="s">
        <v>508</v>
      </c>
      <c r="AP349" s="17" t="s">
        <v>574</v>
      </c>
      <c r="AQ349" s="11" t="e">
        <f>_xll.BDP($H349,$AQ$1, "CUST_TRR_START_DT=20030101","CUST_TRR_END_DT=20230630")*0.01</f>
        <v>#VALUE!</v>
      </c>
      <c r="AR349" s="11" t="e">
        <f>_xll.BDP($H349,$AQ$1, "CUST_TRR_START_DT=20130101","CUST_TRR_END_DT=20230630")*0.01</f>
        <v>#VALUE!</v>
      </c>
      <c r="AS349" s="11" t="e">
        <f>_xll.BDP($H349,$AQ$1, "CUST_TRR_START_DT=20180101","CUST_TRR_END_DT=20230630")*0.01</f>
        <v>#VALUE!</v>
      </c>
      <c r="AT349" s="17" t="s">
        <v>3272</v>
      </c>
      <c r="AU349" s="17" t="s">
        <v>3272</v>
      </c>
      <c r="AV349" s="17" t="s">
        <v>3272</v>
      </c>
      <c r="AW349" s="195" t="s">
        <v>3021</v>
      </c>
      <c r="AX349" s="195">
        <v>0</v>
      </c>
      <c r="AY349" s="195">
        <v>0</v>
      </c>
      <c r="AZ349" s="195">
        <v>0</v>
      </c>
      <c r="BA349" s="195" t="s">
        <v>3021</v>
      </c>
      <c r="BB349" s="195">
        <v>0</v>
      </c>
      <c r="BC349" s="195" t="s">
        <v>3021</v>
      </c>
      <c r="BD349" s="195">
        <v>-49.204000000000001</v>
      </c>
      <c r="BE349" s="195">
        <v>8365.7183099499998</v>
      </c>
      <c r="BF349" s="17">
        <v>552.68399999999997</v>
      </c>
      <c r="BG349" s="17">
        <v>574.66700000000003</v>
      </c>
      <c r="BH349" s="17">
        <v>655.18200000000002</v>
      </c>
      <c r="BI349" s="17">
        <v>603.351</v>
      </c>
      <c r="BJ349" s="17">
        <v>635.34500000000003</v>
      </c>
      <c r="BK349" s="17">
        <v>745.33500000000004</v>
      </c>
      <c r="BL349" s="15">
        <v>6.6065337072448382E-2</v>
      </c>
      <c r="BM349" s="15">
        <v>6.8693085125338713E-2</v>
      </c>
      <c r="BN349" s="15">
        <v>7.8317482818031428E-2</v>
      </c>
      <c r="BO349" s="15">
        <v>7.2121840306574481E-2</v>
      </c>
      <c r="BP349" s="15">
        <v>7.5946257865787181E-2</v>
      </c>
      <c r="BQ349" s="15">
        <v>8.9093963289860606E-2</v>
      </c>
      <c r="BR349" s="15">
        <f>IF(IF(BN349&gt;BQ349,BN349,BQ349)=0,IF(BM349&gt;BP349,BM349,BP349),IF(BN349&gt;BQ349,BN349,BQ349))</f>
        <v>8.9093963289860606E-2</v>
      </c>
      <c r="CI349" s="11">
        <f>IFERROR(L349,M349)</f>
        <v>75.833120896823345</v>
      </c>
      <c r="CJ349" s="17">
        <f>IF(AND(M349&lt;0,AA349&gt;0),1,0)</f>
        <v>1</v>
      </c>
      <c r="CK349" s="17">
        <f>IF(AND(CJ349=0,CI349&lt;0.1,CI349&gt;0),1,0)</f>
        <v>0</v>
      </c>
      <c r="CL349" s="17">
        <f>IF(AND(CK349=0,CI349&lt;0.2,CI349&gt;0.1),1,0)</f>
        <v>0</v>
      </c>
      <c r="CM349" s="17">
        <f>IF(AND(CL349=0,CI349&lt;0.3,CI349&gt;0.2),1,0)</f>
        <v>0</v>
      </c>
      <c r="CN349" s="17">
        <f>IF(AND(CM349=0,CI349&lt;0.4,CI349&gt;0.3),1,0)</f>
        <v>0</v>
      </c>
      <c r="CO349" s="17">
        <f>IF(AND(CN349=0,CI349&lt;0.5,CI349&gt;0.4),1,0)</f>
        <v>0</v>
      </c>
      <c r="CP349" s="17">
        <f>IF(AND(CJ349=0,CK349=0,CL349=0,CM349=0,CN349=0,CO349=0),1,0)</f>
        <v>0</v>
      </c>
      <c r="CR349" s="17" t="str">
        <f>_xll.BDP($H349,CR$1)</f>
        <v>Allan C Thygesen</v>
      </c>
      <c r="CS349" s="17" t="str">
        <f>_xll.BDP($H349,CS$1)</f>
        <v>No</v>
      </c>
      <c r="CT349" s="196">
        <f>_xll.BDP($H349,CT$1)</f>
        <v>6.7439298145473003E-3</v>
      </c>
      <c r="CU349" s="13">
        <f>_xll.BDP($H349,CU$1)</f>
        <v>1</v>
      </c>
      <c r="CV349" s="13">
        <f>_xll.BDP($H349,CV$1)</f>
        <v>1.1219231210240292</v>
      </c>
      <c r="CW349" s="13">
        <f>_xll.BDP($H349,CW$1)</f>
        <v>2.5870804819485294</v>
      </c>
    </row>
    <row r="350" spans="1:101" s="17" customFormat="1" hidden="1" x14ac:dyDescent="0.3">
      <c r="A350" s="17" t="str">
        <f>B350&amp;C350</f>
        <v>9C</v>
      </c>
      <c r="B350" s="17">
        <v>9</v>
      </c>
      <c r="C350" s="17" t="s">
        <v>2998</v>
      </c>
      <c r="D350" s="17">
        <v>1</v>
      </c>
      <c r="E350" s="17">
        <v>1</v>
      </c>
      <c r="F350" s="19">
        <v>0.2</v>
      </c>
      <c r="G350" s="17" t="s">
        <v>2245</v>
      </c>
      <c r="H350" s="17" t="s">
        <v>2090</v>
      </c>
      <c r="I350" s="17">
        <v>1132</v>
      </c>
      <c r="J350" s="17" t="str">
        <f>I350&amp;H350</f>
        <v>1132KAMBI SS Equity</v>
      </c>
      <c r="K350" s="10" t="s">
        <v>4838</v>
      </c>
      <c r="L350" s="11">
        <v>0.57958258085508596</v>
      </c>
      <c r="M350" s="11">
        <v>0.5173393635538629</v>
      </c>
      <c r="N350" s="11">
        <v>0.49238510638017574</v>
      </c>
      <c r="O350" s="11">
        <v>0.28187212243045195</v>
      </c>
      <c r="P350" s="12">
        <v>17.498800140931422</v>
      </c>
      <c r="Q350" s="12">
        <v>13.38187790920124</v>
      </c>
      <c r="R350" s="12">
        <v>15.189006544646375</v>
      </c>
      <c r="S350" s="13">
        <v>38.0586117614885</v>
      </c>
      <c r="T350" s="13">
        <v>38.198619327012281</v>
      </c>
      <c r="U350" s="11">
        <v>-0.18509128075396264</v>
      </c>
      <c r="V350" s="14">
        <v>-0.50813877778811278</v>
      </c>
      <c r="W350" s="11">
        <v>0.69845482374529455</v>
      </c>
      <c r="X350" s="15" t="e">
        <v>#N/A</v>
      </c>
      <c r="Y350" s="14">
        <v>24.590907785550648</v>
      </c>
      <c r="Z350" s="14">
        <v>24.280894275061172</v>
      </c>
      <c r="AA350" s="14">
        <v>67217000</v>
      </c>
      <c r="AB350" s="14">
        <v>123368000</v>
      </c>
      <c r="AC350" s="14" t="e">
        <v>#N/A</v>
      </c>
      <c r="AD350" s="16">
        <v>62585000</v>
      </c>
      <c r="AE350" s="11">
        <v>0</v>
      </c>
      <c r="AF350" s="16">
        <v>5504.9802719999998</v>
      </c>
      <c r="AG350" s="16">
        <v>427.50556048840753</v>
      </c>
      <c r="AH350" s="195">
        <v>6.546191169087181</v>
      </c>
      <c r="AI350" s="195">
        <v>13.219913429661933</v>
      </c>
      <c r="AJ350" s="195">
        <v>13.085169805170437</v>
      </c>
      <c r="AK350" s="195">
        <v>19.236272897069544</v>
      </c>
      <c r="AL350" s="195">
        <v>2.7663757699688158</v>
      </c>
      <c r="AM350" s="17" t="s">
        <v>533</v>
      </c>
      <c r="AN350" s="17" t="s">
        <v>816</v>
      </c>
      <c r="AO350" s="17" t="s">
        <v>1769</v>
      </c>
      <c r="AP350" s="17" t="s">
        <v>2087</v>
      </c>
      <c r="AQ350" s="11" t="e">
        <f>_xll.BDP($H350,$AQ$1, "CUST_TRR_START_DT=20030101","CUST_TRR_END_DT=20230630")*0.01</f>
        <v>#VALUE!</v>
      </c>
      <c r="AR350" s="11" t="e">
        <f>_xll.BDP($H350,$AQ$1, "CUST_TRR_START_DT=20130101","CUST_TRR_END_DT=20230630")*0.01</f>
        <v>#VALUE!</v>
      </c>
      <c r="AS350" s="11">
        <f>_xll.BDP($H350,$AQ$1, "CUST_TRR_START_DT=20180101","CUST_TRR_END_DT=20230630")*0.01</f>
        <v>0.1412079</v>
      </c>
      <c r="AT350" s="17" t="s">
        <v>3722</v>
      </c>
      <c r="AU350" s="17" t="s">
        <v>3021</v>
      </c>
      <c r="AV350" s="17" t="s">
        <v>3722</v>
      </c>
      <c r="AW350" s="195" t="s">
        <v>3021</v>
      </c>
      <c r="AX350" s="195">
        <v>0</v>
      </c>
      <c r="AY350" s="195">
        <v>-4.6902983706096739E-2</v>
      </c>
      <c r="AZ350" s="195">
        <v>-4.6902983706096739E-2</v>
      </c>
      <c r="BA350" s="195">
        <v>0</v>
      </c>
      <c r="BB350" s="195">
        <v>-9.7614456920343269</v>
      </c>
      <c r="BC350" s="195">
        <v>-9.7614456920343269</v>
      </c>
      <c r="BD350" s="195">
        <v>-2.5819999999999999</v>
      </c>
      <c r="BE350" s="195">
        <v>427.50556048840753</v>
      </c>
      <c r="BF350" s="17">
        <v>20.95</v>
      </c>
      <c r="BG350" s="17">
        <v>26.45</v>
      </c>
      <c r="BH350" s="17">
        <v>28.05</v>
      </c>
      <c r="BI350" s="17">
        <v>22.8</v>
      </c>
      <c r="BJ350" s="17">
        <v>27.733000000000001</v>
      </c>
      <c r="BK350" s="17">
        <v>31.033000000000001</v>
      </c>
      <c r="BL350" s="15">
        <v>4.9005210542911973E-2</v>
      </c>
      <c r="BM350" s="15">
        <v>6.1870540279714635E-2</v>
      </c>
      <c r="BN350" s="15">
        <v>6.5613181657693601E-2</v>
      </c>
      <c r="BO350" s="15">
        <v>5.3332639636200142E-2</v>
      </c>
      <c r="BP350" s="15">
        <v>6.4871670834681511E-2</v>
      </c>
      <c r="BQ350" s="15">
        <v>7.2590868676763121E-2</v>
      </c>
      <c r="BR350" s="15">
        <f>IF(IF(BN350&gt;BQ350,BN350,BQ350)=0,IF(BM350&gt;BP350,BM350,BP350),IF(BN350&gt;BQ350,BN350,BQ350))</f>
        <v>7.2590868676763121E-2</v>
      </c>
      <c r="BS350" s="17">
        <v>1</v>
      </c>
      <c r="BT350" s="17">
        <v>0</v>
      </c>
      <c r="BU350" s="17">
        <v>0</v>
      </c>
      <c r="BV350" s="17">
        <v>0</v>
      </c>
      <c r="BW350" s="17">
        <v>0</v>
      </c>
      <c r="BX350" s="17">
        <v>0</v>
      </c>
      <c r="BY350" s="17">
        <v>0</v>
      </c>
      <c r="BZ350" s="17">
        <v>0</v>
      </c>
      <c r="CA350" s="17">
        <v>0</v>
      </c>
      <c r="CI350" s="11">
        <f>IF(ISNUMBER(L350),L350,M350)</f>
        <v>0.57958258085508596</v>
      </c>
      <c r="CJ350" s="17">
        <f>IF(AND(M350&lt;0,AA350&gt;0),1,0)</f>
        <v>0</v>
      </c>
      <c r="CK350" s="17">
        <f>IF(AND(CJ350=0,CI350&lt;0.1,CI350&gt;0),1,0)</f>
        <v>0</v>
      </c>
      <c r="CL350" s="17">
        <f>IF(AND(CK350=0,CI350&lt;0.2,CI350&gt;0.1),1,0)</f>
        <v>0</v>
      </c>
      <c r="CM350" s="17">
        <f>IF(AND(CL350=0,CI350&lt;0.3,CI350&gt;0.2),1,0)</f>
        <v>0</v>
      </c>
      <c r="CN350" s="17">
        <f>IF(AND(CM350=0,CI350&lt;0.4,CI350&gt;0.3),1,0)</f>
        <v>0</v>
      </c>
      <c r="CO350" s="17">
        <f>IF(AND(CN350=0,CI350&lt;0.5,CI350&gt;0.4),1,0)</f>
        <v>0</v>
      </c>
      <c r="CP350" s="17">
        <f>IF(AND(CJ350=0,CK350=0,CL350=0,CM350=0,CN350=0,CO350=0),1,0)</f>
        <v>1</v>
      </c>
      <c r="CR350" s="17" t="str">
        <f>_xll.BDP($H350,CR$1)</f>
        <v>Kristian Nylen</v>
      </c>
      <c r="CS350" s="17" t="str">
        <f>_xll.BDP($H350,CS$1)</f>
        <v>No</v>
      </c>
      <c r="CT350" s="196">
        <f>_xll.BDP($H350,CT$1)</f>
        <v>2.3738698959350586</v>
      </c>
      <c r="CU350" s="13">
        <f>_xll.BDP($H350,CU$1)</f>
        <v>13.75</v>
      </c>
      <c r="CV350" s="13">
        <f>_xll.BDP($H350,CV$1)</f>
        <v>3.0269228186953896</v>
      </c>
      <c r="CW350" s="13">
        <f>_xll.BDP($H350,CW$1)</f>
        <v>0</v>
      </c>
    </row>
    <row r="351" spans="1:101" s="17" customFormat="1" hidden="1" x14ac:dyDescent="0.3">
      <c r="A351" s="17" t="str">
        <f>B351&amp;C351</f>
        <v>9C</v>
      </c>
      <c r="B351" s="17">
        <v>9</v>
      </c>
      <c r="C351" s="17" t="s">
        <v>2998</v>
      </c>
      <c r="D351" s="17">
        <v>29</v>
      </c>
      <c r="E351" s="17">
        <v>1</v>
      </c>
      <c r="F351" s="19" t="s">
        <v>2149</v>
      </c>
      <c r="G351" s="17" t="s">
        <v>2909</v>
      </c>
      <c r="H351" s="17" t="s">
        <v>2052</v>
      </c>
      <c r="I351" s="17">
        <v>1193</v>
      </c>
      <c r="J351" s="17" t="str">
        <f>I351&amp;H351</f>
        <v>1193BETCO SS Equity</v>
      </c>
      <c r="K351" s="10" t="s">
        <v>4839</v>
      </c>
      <c r="L351" s="11">
        <v>0.20577552137124969</v>
      </c>
      <c r="M351" s="11">
        <v>0.15435832564176205</v>
      </c>
      <c r="N351" s="11">
        <v>0.1350902212936132</v>
      </c>
      <c r="O351" s="11">
        <v>0.10999907822437893</v>
      </c>
      <c r="P351" s="12">
        <v>12.739396454549023</v>
      </c>
      <c r="Q351" s="12">
        <v>7.9316277950683842</v>
      </c>
      <c r="R351" s="12">
        <v>13.597194111293993</v>
      </c>
      <c r="S351" s="13">
        <v>37.657403619590099</v>
      </c>
      <c r="T351" s="13">
        <v>31.591514201792066</v>
      </c>
      <c r="U351" s="11">
        <v>0.28717881933928552</v>
      </c>
      <c r="V351" s="14">
        <v>1.7101864877538508</v>
      </c>
      <c r="W351" s="11">
        <v>0.49150141319423024</v>
      </c>
      <c r="X351" s="15" t="e">
        <v>#N/A</v>
      </c>
      <c r="Y351" s="14">
        <v>57.353390603309606</v>
      </c>
      <c r="Z351" s="14" t="e">
        <v>#N/A</v>
      </c>
      <c r="AA351" s="14">
        <v>456127000</v>
      </c>
      <c r="AB351" s="14">
        <v>640069000</v>
      </c>
      <c r="AC351" s="14">
        <v>2436000</v>
      </c>
      <c r="AD351" s="16">
        <v>71162000</v>
      </c>
      <c r="AE351" s="11">
        <v>3.4231752901829629E-2</v>
      </c>
      <c r="AF351" s="16">
        <v>14677.038375999997</v>
      </c>
      <c r="AG351" s="16">
        <v>1416.8255987156035</v>
      </c>
      <c r="AH351" s="195">
        <v>12.610931995083211</v>
      </c>
      <c r="AI351" s="195">
        <v>15.346731498961272</v>
      </c>
      <c r="AJ351" s="195" t="s">
        <v>3021</v>
      </c>
      <c r="AK351" s="195">
        <v>21.593055890471543</v>
      </c>
      <c r="AL351" s="195">
        <v>2.852433391866533</v>
      </c>
      <c r="AM351" s="17" t="s">
        <v>506</v>
      </c>
      <c r="AN351" s="17" t="s">
        <v>507</v>
      </c>
      <c r="AO351" s="17" t="s">
        <v>598</v>
      </c>
      <c r="AP351" s="17" t="s">
        <v>2141</v>
      </c>
      <c r="AQ351" s="11" t="e">
        <f>_xll.BDP($H351,$AQ$1, "CUST_TRR_START_DT=20030101","CUST_TRR_END_DT=20230630")*0.01</f>
        <v>#VALUE!</v>
      </c>
      <c r="AR351" s="11" t="e">
        <f>_xll.BDP($H351,$AQ$1, "CUST_TRR_START_DT=20130101","CUST_TRR_END_DT=20230630")*0.01</f>
        <v>#VALUE!</v>
      </c>
      <c r="AS351" s="11" t="e">
        <f>_xll.BDP($H351,$AQ$1, "CUST_TRR_START_DT=20180101","CUST_TRR_END_DT=20230630")*0.01</f>
        <v>#VALUE!</v>
      </c>
      <c r="AT351" s="17" t="s">
        <v>3152</v>
      </c>
      <c r="AU351" s="17" t="s">
        <v>3152</v>
      </c>
      <c r="AV351" s="17" t="s">
        <v>3152</v>
      </c>
      <c r="AW351" s="195" t="s">
        <v>3021</v>
      </c>
      <c r="AX351" s="195">
        <v>0</v>
      </c>
      <c r="AY351" s="195">
        <v>-4.2106587457763842E-3</v>
      </c>
      <c r="AZ351" s="195">
        <v>-4.2106587457763842E-3</v>
      </c>
      <c r="BA351" s="195">
        <v>0</v>
      </c>
      <c r="BB351" s="195">
        <v>-1.2843661466022904</v>
      </c>
      <c r="BC351" s="195">
        <v>-1.2843661466022904</v>
      </c>
      <c r="BD351" s="195">
        <v>-0.61799999999999999</v>
      </c>
      <c r="BE351" s="195">
        <v>1416.8255987156035</v>
      </c>
      <c r="BF351" s="17">
        <v>62.767000000000003</v>
      </c>
      <c r="BG351" s="17">
        <v>90.067000000000007</v>
      </c>
      <c r="BH351" s="17">
        <v>113.333</v>
      </c>
      <c r="BI351" s="17">
        <v>30</v>
      </c>
      <c r="BJ351" s="17">
        <v>77</v>
      </c>
      <c r="BK351" s="17">
        <v>125</v>
      </c>
      <c r="BL351" s="15">
        <v>4.4301147619650746E-2</v>
      </c>
      <c r="BM351" s="15">
        <v>6.3569574181641372E-2</v>
      </c>
      <c r="BN351" s="15">
        <v>7.9990790752750299E-2</v>
      </c>
      <c r="BO351" s="15">
        <v>2.1174095123066616E-2</v>
      </c>
      <c r="BP351" s="15">
        <v>5.4346844149204314E-2</v>
      </c>
      <c r="BQ351" s="15">
        <v>8.8225396346110901E-2</v>
      </c>
      <c r="BR351" s="15">
        <f>IF(IF(BN351&gt;BQ351,BN351,BQ351)=0,IF(BM351&gt;BP351,BM351,BP351),IF(BN351&gt;BQ351,BN351,BQ351))</f>
        <v>8.8225396346110901E-2</v>
      </c>
      <c r="CI351" s="11">
        <f>IF(ISNUMBER(L351),L351,M351)</f>
        <v>0.20577552137124969</v>
      </c>
      <c r="CJ351" s="17">
        <f>IF(AND(M351&lt;0,AA351&gt;0),1,0)</f>
        <v>0</v>
      </c>
      <c r="CK351" s="17">
        <f>IF(AND(CJ351=0,CI351&lt;0.1,CI351&gt;0),1,0)</f>
        <v>0</v>
      </c>
      <c r="CL351" s="17">
        <f>IF(AND(CK351=0,CI351&lt;0.2,CI351&gt;0.1),1,0)</f>
        <v>0</v>
      </c>
      <c r="CM351" s="17">
        <f>IF(AND(CL351=0,CI351&lt;0.3,CI351&gt;0.2),1,0)</f>
        <v>1</v>
      </c>
      <c r="CN351" s="17">
        <f>IF(AND(CM351=0,CI351&lt;0.4,CI351&gt;0.3),1,0)</f>
        <v>0</v>
      </c>
      <c r="CO351" s="17">
        <f>IF(AND(CN351=0,CI351&lt;0.5,CI351&gt;0.4),1,0)</f>
        <v>0</v>
      </c>
      <c r="CP351" s="17">
        <f>IF(AND(CJ351=0,CK351=0,CL351=0,CM351=0,CN351=0,CO351=0),1,0)</f>
        <v>0</v>
      </c>
      <c r="CR351" s="17" t="str">
        <f>_xll.BDP($H351,CR$1)</f>
        <v>Jesper Sogaard</v>
      </c>
      <c r="CS351" s="17" t="str">
        <f>_xll.BDP($H351,CS$1)</f>
        <v>No</v>
      </c>
      <c r="CT351" s="196">
        <f>_xll.BDP($H351,CT$1)</f>
        <v>0</v>
      </c>
      <c r="CU351" s="13">
        <f>_xll.BDP($H351,CU$1)</f>
        <v>19.75</v>
      </c>
      <c r="CV351" s="13">
        <f>_xll.BDP($H351,CV$1)</f>
        <v>38.679920778355559</v>
      </c>
      <c r="CW351" s="13">
        <f>_xll.BDP($H351,CW$1)</f>
        <v>0</v>
      </c>
    </row>
    <row r="352" spans="1:101" s="17" customFormat="1" hidden="1" x14ac:dyDescent="0.3">
      <c r="A352" s="17" t="str">
        <f>B352&amp;C352</f>
        <v>9C</v>
      </c>
      <c r="B352" s="17">
        <v>9</v>
      </c>
      <c r="C352" s="17" t="s">
        <v>2998</v>
      </c>
      <c r="D352" s="17">
        <v>5</v>
      </c>
      <c r="E352" s="17">
        <v>2</v>
      </c>
      <c r="F352" s="19">
        <v>0.17</v>
      </c>
      <c r="G352" s="17" t="s">
        <v>2244</v>
      </c>
      <c r="H352" s="17" t="s">
        <v>1879</v>
      </c>
      <c r="I352" s="17">
        <v>1203</v>
      </c>
      <c r="J352" s="17" t="str">
        <f>I352&amp;H352</f>
        <v>1203FLTR LN Equity</v>
      </c>
      <c r="K352" s="10" t="s">
        <v>4840</v>
      </c>
      <c r="L352" s="11">
        <v>0.25279949182143219</v>
      </c>
      <c r="M352" s="11">
        <v>1.9625610537715207E-2</v>
      </c>
      <c r="N352" s="11">
        <v>2.5151683546571334E-2</v>
      </c>
      <c r="O352" s="11">
        <v>5.7719682541746021E-3</v>
      </c>
      <c r="P352" s="12">
        <v>0.81047323289113427</v>
      </c>
      <c r="Q352" s="12">
        <v>1.0736745710129669</v>
      </c>
      <c r="R352" s="12">
        <v>-0.5597429328752721</v>
      </c>
      <c r="S352" s="13">
        <v>10.998890534735304</v>
      </c>
      <c r="T352" s="13">
        <v>5.9455103208027875</v>
      </c>
      <c r="U352" s="11">
        <v>0.54972580234629886</v>
      </c>
      <c r="V352" s="14">
        <v>8.0302518167990531</v>
      </c>
      <c r="W352" s="11">
        <v>0.52552171752722454</v>
      </c>
      <c r="X352" s="15" t="e">
        <v>#N/A</v>
      </c>
      <c r="Y352" s="14">
        <v>43.666501315943933</v>
      </c>
      <c r="Z352" s="14" t="e">
        <v>#N/A</v>
      </c>
      <c r="AA352" s="14">
        <v>4524700000</v>
      </c>
      <c r="AB352" s="14">
        <v>15384700000</v>
      </c>
      <c r="AC352" s="14">
        <v>144500000</v>
      </c>
      <c r="AD352" s="16">
        <v>1181500000</v>
      </c>
      <c r="AE352" s="11">
        <v>0.1223021582733813</v>
      </c>
      <c r="AF352" s="16">
        <v>26149.728320100003</v>
      </c>
      <c r="AG352" s="16">
        <v>31016.928320100003</v>
      </c>
      <c r="AH352" s="195">
        <v>41.69502395496707</v>
      </c>
      <c r="AI352" s="195">
        <v>109.87222217534539</v>
      </c>
      <c r="AJ352" s="195">
        <v>3.3192627434324598</v>
      </c>
      <c r="AK352" s="195" t="s">
        <v>3021</v>
      </c>
      <c r="AL352" s="195">
        <v>2.5925225499810716</v>
      </c>
      <c r="AM352" s="17" t="s">
        <v>533</v>
      </c>
      <c r="AN352" s="17" t="s">
        <v>816</v>
      </c>
      <c r="AO352" s="17" t="s">
        <v>1880</v>
      </c>
      <c r="AP352" s="17" t="s">
        <v>2138</v>
      </c>
      <c r="AQ352" s="11">
        <f>_xll.BDP($H352,$AQ$1, "CUST_TRR_START_DT=20030101","CUST_TRR_END_DT=20230630")*0.01</f>
        <v>0.23361110000000002</v>
      </c>
      <c r="AR352" s="11">
        <f>_xll.BDP($H352,$AQ$1, "CUST_TRR_START_DT=20130101","CUST_TRR_END_DT=20230630")*0.01</f>
        <v>0.134766</v>
      </c>
      <c r="AS352" s="11">
        <f>_xll.BDP($H352,$AQ$1, "CUST_TRR_START_DT=20180101","CUST_TRR_END_DT=20230630")*0.01</f>
        <v>0.12722800000000001</v>
      </c>
      <c r="AT352" s="17" t="s">
        <v>3161</v>
      </c>
      <c r="AU352" s="17" t="s">
        <v>3161</v>
      </c>
      <c r="AV352" s="17" t="s">
        <v>3161</v>
      </c>
      <c r="AW352" s="195" t="s">
        <v>3021</v>
      </c>
      <c r="AX352" s="195">
        <v>0</v>
      </c>
      <c r="AY352" s="195">
        <v>0</v>
      </c>
      <c r="AZ352" s="195">
        <v>0</v>
      </c>
      <c r="BA352" s="195" t="s">
        <v>3021</v>
      </c>
      <c r="BB352" s="195">
        <v>0</v>
      </c>
      <c r="BC352" s="195" t="s">
        <v>3021</v>
      </c>
      <c r="BD352" s="195">
        <v>-7</v>
      </c>
      <c r="BE352" s="195">
        <v>26149.728320100003</v>
      </c>
      <c r="BF352" s="17">
        <v>726.4</v>
      </c>
      <c r="BG352" s="17">
        <v>968.7</v>
      </c>
      <c r="BH352" s="17">
        <v>1329.6110000000001</v>
      </c>
      <c r="BI352" s="17">
        <v>755.96500000000003</v>
      </c>
      <c r="BJ352" s="17">
        <v>1132.1290000000001</v>
      </c>
      <c r="BK352" s="17">
        <v>1373.6490000000001</v>
      </c>
      <c r="BL352" s="15">
        <v>2.7778491275630281E-2</v>
      </c>
      <c r="BM352" s="15">
        <v>3.7044361920020724E-2</v>
      </c>
      <c r="BN352" s="15">
        <v>5.0846073187612965E-2</v>
      </c>
      <c r="BO352" s="15">
        <v>2.8909095756032278E-2</v>
      </c>
      <c r="BP352" s="15">
        <v>4.3294101802571636E-2</v>
      </c>
      <c r="BQ352" s="15">
        <v>5.2530144221198047E-2</v>
      </c>
      <c r="BR352" s="15">
        <f>IF(IF(BN352&gt;BQ352,BN352,BQ352)=0,IF(BM352&gt;BP352,BM352,BP352),IF(BN352&gt;BQ352,BN352,BQ352))</f>
        <v>5.2530144221198047E-2</v>
      </c>
      <c r="CI352" s="11">
        <f>IF(ISNUMBER(L352),L352,M352)</f>
        <v>0.25279949182143219</v>
      </c>
      <c r="CJ352" s="17">
        <f>IF(AND(M352&lt;0,AA352&gt;0),1,0)</f>
        <v>0</v>
      </c>
      <c r="CK352" s="17">
        <f>IF(AND(CJ352=0,CI352&lt;0.1,CI352&gt;0),1,0)</f>
        <v>0</v>
      </c>
      <c r="CL352" s="17">
        <f>IF(AND(CK352=0,CI352&lt;0.2,CI352&gt;0.1),1,0)</f>
        <v>0</v>
      </c>
      <c r="CM352" s="17">
        <f>IF(AND(CL352=0,CI352&lt;0.3,CI352&gt;0.2),1,0)</f>
        <v>1</v>
      </c>
      <c r="CN352" s="17">
        <f>IF(AND(CM352=0,CI352&lt;0.4,CI352&gt;0.3),1,0)</f>
        <v>0</v>
      </c>
      <c r="CO352" s="17">
        <f>IF(AND(CN352=0,CI352&lt;0.5,CI352&gt;0.4),1,0)</f>
        <v>0</v>
      </c>
      <c r="CP352" s="17">
        <f>IF(AND(CJ352=0,CK352=0,CL352=0,CM352=0,CN352=0,CO352=0),1,0)</f>
        <v>0</v>
      </c>
      <c r="CR352" s="17" t="str">
        <f>_xll.BDP($H352,CR$1)</f>
        <v>J Peter Jackson</v>
      </c>
      <c r="CS352" s="17" t="str">
        <f>_xll.BDP($H352,CS$1)</f>
        <v>No</v>
      </c>
      <c r="CT352" s="196">
        <f>_xll.BDP($H352,CT$1)</f>
        <v>0</v>
      </c>
      <c r="CU352" s="13">
        <f>_xll.BDP($H352,CU$1)</f>
        <v>5.75</v>
      </c>
      <c r="CV352" s="13">
        <f>_xll.BDP($H352,CV$1)</f>
        <v>0.35288236216629665</v>
      </c>
      <c r="CW352" s="13">
        <f>_xll.BDP($H352,CW$1)</f>
        <v>2.4092010679811047</v>
      </c>
    </row>
    <row r="353" spans="1:101" s="17" customFormat="1" hidden="1" x14ac:dyDescent="0.3">
      <c r="A353" s="17" t="str">
        <f>B353&amp;C353</f>
        <v>9C</v>
      </c>
      <c r="B353" s="17">
        <v>9</v>
      </c>
      <c r="C353" s="17" t="s">
        <v>2998</v>
      </c>
      <c r="D353" s="17">
        <v>8</v>
      </c>
      <c r="E353" s="17">
        <v>3</v>
      </c>
      <c r="F353" s="19">
        <v>0.15</v>
      </c>
      <c r="G353" s="17" t="s">
        <v>2247</v>
      </c>
      <c r="H353" s="17" t="s">
        <v>1767</v>
      </c>
      <c r="I353" s="17">
        <v>1206</v>
      </c>
      <c r="J353" s="17" t="str">
        <f>I353&amp;H353</f>
        <v>1206ENT LN Equity</v>
      </c>
      <c r="K353" s="10" t="s">
        <v>1768</v>
      </c>
      <c r="L353" s="11">
        <v>0.17963793267476463</v>
      </c>
      <c r="M353" s="11">
        <v>0.30222544750846636</v>
      </c>
      <c r="N353" s="11">
        <v>6.5992875305699999E-2</v>
      </c>
      <c r="O353" s="11">
        <v>0.10320502230299025</v>
      </c>
      <c r="P353" s="12">
        <v>-1.4274540477121627</v>
      </c>
      <c r="Q353" s="12">
        <v>-4.1776992268583983</v>
      </c>
      <c r="R353" s="12">
        <v>-16.255363076228267</v>
      </c>
      <c r="S353" s="13">
        <v>22.405790484496237</v>
      </c>
      <c r="T353" s="13">
        <v>22.800158253624705</v>
      </c>
      <c r="U353" s="11">
        <v>0.38646901021879693</v>
      </c>
      <c r="V353" s="14">
        <v>7.3216803760282003</v>
      </c>
      <c r="W353" s="11">
        <v>0.29494413201124758</v>
      </c>
      <c r="X353" s="15">
        <v>4.7238855622089154E-2</v>
      </c>
      <c r="Y353" s="14">
        <v>32.608167710668795</v>
      </c>
      <c r="Z353" s="14" t="e">
        <v>#N/A</v>
      </c>
      <c r="AA353" s="14">
        <v>2067000000</v>
      </c>
      <c r="AB353" s="14">
        <v>6053000000</v>
      </c>
      <c r="AC353" s="14">
        <v>23100000</v>
      </c>
      <c r="AD353" s="16">
        <v>603900000</v>
      </c>
      <c r="AE353" s="11">
        <v>3.825136612021858E-2</v>
      </c>
      <c r="AF353" s="16">
        <v>7243.7469199199995</v>
      </c>
      <c r="AG353" s="16">
        <v>10033.246919919999</v>
      </c>
      <c r="AH353" s="195">
        <v>9.4966842592711771</v>
      </c>
      <c r="AI353" s="195">
        <v>16.15139555685769</v>
      </c>
      <c r="AJ353" s="195">
        <v>7.9178605628343623</v>
      </c>
      <c r="AK353" s="195" t="s">
        <v>3021</v>
      </c>
      <c r="AL353" s="195">
        <v>2.5051850319903166</v>
      </c>
      <c r="AM353" s="17" t="s">
        <v>533</v>
      </c>
      <c r="AN353" s="17" t="s">
        <v>816</v>
      </c>
      <c r="AO353" s="17" t="s">
        <v>1769</v>
      </c>
      <c r="AP353" s="17" t="s">
        <v>1552</v>
      </c>
      <c r="AQ353" s="11" t="e">
        <f>_xll.BDP($H353,$AQ$1, "CUST_TRR_START_DT=20030101","CUST_TRR_END_DT=20230630")*0.01</f>
        <v>#VALUE!</v>
      </c>
      <c r="AR353" s="11">
        <f>_xll.BDP($H353,$AQ$1, "CUST_TRR_START_DT=20130101","CUST_TRR_END_DT=20230630")*0.01</f>
        <v>0.20778430000000001</v>
      </c>
      <c r="AS353" s="11">
        <f>_xll.BDP($H353,$AQ$1, "CUST_TRR_START_DT=20180101","CUST_TRR_END_DT=20230630")*0.01</f>
        <v>7.9798540000000001E-2</v>
      </c>
      <c r="AT353" s="17" t="s">
        <v>3163</v>
      </c>
      <c r="AU353" s="17" t="s">
        <v>3163</v>
      </c>
      <c r="AV353" s="17" t="s">
        <v>3163</v>
      </c>
      <c r="AW353" s="195">
        <v>1.5696648357196248</v>
      </c>
      <c r="AX353" s="195">
        <v>1.5696648357196248</v>
      </c>
      <c r="AY353" s="195">
        <v>-2.7879739296131278E-16</v>
      </c>
      <c r="AZ353" s="195">
        <v>1.5696648357196246</v>
      </c>
      <c r="BA353" s="195">
        <v>40.004461116084272</v>
      </c>
      <c r="BB353" s="195">
        <v>-7.1054273576010019E-15</v>
      </c>
      <c r="BC353" s="195">
        <v>40.004461116084265</v>
      </c>
      <c r="BD353" s="195">
        <v>50.051981570000002</v>
      </c>
      <c r="BE353" s="195">
        <v>7243.7469199199995</v>
      </c>
      <c r="BF353" s="17">
        <v>341.8</v>
      </c>
      <c r="BG353" s="17">
        <v>503.33300000000003</v>
      </c>
      <c r="BH353" s="17">
        <v>658.875</v>
      </c>
      <c r="BI353" s="17">
        <v>479.71000000000004</v>
      </c>
      <c r="BJ353" s="17">
        <v>532.298</v>
      </c>
      <c r="BK353" s="17">
        <v>605.51400000000001</v>
      </c>
      <c r="BL353" s="15">
        <v>4.7185524808999658E-2</v>
      </c>
      <c r="BM353" s="15">
        <v>6.9485171909561813E-2</v>
      </c>
      <c r="BN353" s="15">
        <v>9.0957760849998973E-2</v>
      </c>
      <c r="BO353" s="15">
        <v>6.6224014353789426E-2</v>
      </c>
      <c r="BP353" s="15">
        <v>7.3483793109364828E-2</v>
      </c>
      <c r="BQ353" s="15">
        <v>8.3591269365701049E-2</v>
      </c>
      <c r="BR353" s="15">
        <f>IF(IF(BN353&gt;BQ353,BN353,BQ353)=0,IF(BM353&gt;BP353,BM353,BP353),IF(BN353&gt;BQ353,BN353,BQ353))</f>
        <v>9.0957760849998973E-2</v>
      </c>
      <c r="CI353" s="11">
        <f>IF(ISNUMBER(L353),L353,M353)</f>
        <v>0.17963793267476463</v>
      </c>
      <c r="CJ353" s="17">
        <f>IF(AND(M353&lt;0,AA353&gt;0),1,0)</f>
        <v>0</v>
      </c>
      <c r="CK353" s="17">
        <f>IF(AND(CJ353=0,CI353&lt;0.1,CI353&gt;0),1,0)</f>
        <v>0</v>
      </c>
      <c r="CL353" s="17">
        <f>IF(AND(CK353=0,CI353&lt;0.2,CI353&gt;0.1),1,0)</f>
        <v>1</v>
      </c>
      <c r="CM353" s="17">
        <f>IF(AND(CL353=0,CI353&lt;0.3,CI353&gt;0.2),1,0)</f>
        <v>0</v>
      </c>
      <c r="CN353" s="17">
        <f>IF(AND(CM353=0,CI353&lt;0.4,CI353&gt;0.3),1,0)</f>
        <v>0</v>
      </c>
      <c r="CO353" s="17">
        <f>IF(AND(CN353=0,CI353&lt;0.5,CI353&gt;0.4),1,0)</f>
        <v>0</v>
      </c>
      <c r="CP353" s="17">
        <f>IF(AND(CJ353=0,CK353=0,CL353=0,CM353=0,CN353=0,CO353=0),1,0)</f>
        <v>0</v>
      </c>
      <c r="CR353" s="17" t="str">
        <f>_xll.BDP($H353,CR$1)</f>
        <v>Jette Nygaard-Andersen</v>
      </c>
      <c r="CS353" s="17" t="str">
        <f>_xll.BDP($H353,CS$1)</f>
        <v>No</v>
      </c>
      <c r="CT353" s="196">
        <f>_xll.BDP($H353,CT$1)</f>
        <v>0</v>
      </c>
      <c r="CU353" s="13">
        <f>_xll.BDP($H353,CU$1)</f>
        <v>2.75</v>
      </c>
      <c r="CV353" s="13">
        <f>_xll.BDP($H353,CV$1)</f>
        <v>0.10205401434989037</v>
      </c>
      <c r="CW353" s="13">
        <f>_xll.BDP($H353,CW$1)</f>
        <v>46.745438256069946</v>
      </c>
    </row>
    <row r="354" spans="1:101" s="17" customFormat="1" hidden="1" x14ac:dyDescent="0.3">
      <c r="A354" s="17" t="str">
        <f>B354&amp;C354</f>
        <v>9C</v>
      </c>
      <c r="B354" s="17">
        <v>9</v>
      </c>
      <c r="C354" s="17" t="s">
        <v>2998</v>
      </c>
      <c r="D354" s="17">
        <v>7</v>
      </c>
      <c r="E354" s="17">
        <v>3</v>
      </c>
      <c r="F354" s="19">
        <v>0.2</v>
      </c>
      <c r="G354" s="17" t="s">
        <v>2463</v>
      </c>
      <c r="H354" s="17" t="s">
        <v>2464</v>
      </c>
      <c r="I354" s="17">
        <v>1213</v>
      </c>
      <c r="J354" s="17" t="str">
        <f>I354&amp;H354</f>
        <v>1213BETSB SS Equity</v>
      </c>
      <c r="K354" s="10" t="s">
        <v>4841</v>
      </c>
      <c r="L354" s="11">
        <v>0.52003746314373256</v>
      </c>
      <c r="M354" s="11">
        <v>0.56170641031758772</v>
      </c>
      <c r="N354" s="11">
        <v>0.2052461397412105</v>
      </c>
      <c r="O354" s="11">
        <v>0.21780319596299413</v>
      </c>
      <c r="P354" s="12">
        <v>12.119913354537545</v>
      </c>
      <c r="Q354" s="12">
        <v>11.003313649513036</v>
      </c>
      <c r="R354" s="12">
        <v>12.658514623830788</v>
      </c>
      <c r="S354" s="13">
        <v>24.409823698679119</v>
      </c>
      <c r="T354" s="13">
        <v>21.961399897066396</v>
      </c>
      <c r="U354" s="11">
        <v>-0.18343782588483618</v>
      </c>
      <c r="V354" s="14">
        <v>-0.59296028880866414</v>
      </c>
      <c r="W354" s="11">
        <v>1.2322503008423586</v>
      </c>
      <c r="X354" s="15" t="e">
        <v>#N/A</v>
      </c>
      <c r="Y354" s="14">
        <v>12.54893160683274</v>
      </c>
      <c r="Z354" s="14">
        <v>13.054453681163181</v>
      </c>
      <c r="AA354" s="14">
        <v>230519000</v>
      </c>
      <c r="AB354" s="14">
        <v>594500000</v>
      </c>
      <c r="AC354" s="14" t="e">
        <v>#N/A</v>
      </c>
      <c r="AD354" s="16">
        <v>251900000</v>
      </c>
      <c r="AE354" s="11">
        <v>0</v>
      </c>
      <c r="AF354" s="16">
        <v>18383.6031344</v>
      </c>
      <c r="AG354" s="16">
        <v>1399.7936655933363</v>
      </c>
      <c r="AH354" s="195">
        <v>6.3132826945153679</v>
      </c>
      <c r="AI354" s="195">
        <v>7.9523790525805644</v>
      </c>
      <c r="AJ354" s="195">
        <v>14.426320782607846</v>
      </c>
      <c r="AK354" s="195">
        <v>9.3645676185916891</v>
      </c>
      <c r="AL354" s="195">
        <v>2.0689940823886341</v>
      </c>
      <c r="AM354" s="17" t="s">
        <v>533</v>
      </c>
      <c r="AN354" s="17" t="s">
        <v>816</v>
      </c>
      <c r="AO354" s="17" t="s">
        <v>1880</v>
      </c>
      <c r="AP354" s="17" t="s">
        <v>4617</v>
      </c>
      <c r="AQ354" s="11">
        <f>_xll.BDP($H354,$AQ$1, "CUST_TRR_START_DT=20030101","CUST_TRR_END_DT=20230630")*0.01</f>
        <v>0.32970340000000004</v>
      </c>
      <c r="AR354" s="11">
        <f>_xll.BDP($H354,$AQ$1, "CUST_TRR_START_DT=20130101","CUST_TRR_END_DT=20230630")*0.01</f>
        <v>0.1043791</v>
      </c>
      <c r="AS354" s="11">
        <f>_xll.BDP($H354,$AQ$1, "CUST_TRR_START_DT=20180101","CUST_TRR_END_DT=20230630")*0.01</f>
        <v>0.1818882</v>
      </c>
      <c r="AT354" s="17" t="s">
        <v>3697</v>
      </c>
      <c r="AU354" s="17" t="s">
        <v>3021</v>
      </c>
      <c r="AV354" s="17" t="s">
        <v>3021</v>
      </c>
      <c r="AW354" s="195">
        <v>4.0386291835876804</v>
      </c>
      <c r="AX354" s="195">
        <v>4.0386291835876804</v>
      </c>
      <c r="AY354" s="195">
        <v>0</v>
      </c>
      <c r="AZ354" s="195">
        <v>4.0386291835876804</v>
      </c>
      <c r="BA354" s="195">
        <v>49.875991742741341</v>
      </c>
      <c r="BB354" s="195">
        <v>0</v>
      </c>
      <c r="BC354" s="195">
        <v>49.875991742741341</v>
      </c>
      <c r="BD354" s="195">
        <v>59.7</v>
      </c>
      <c r="BE354" s="195">
        <v>1399.7936655933363</v>
      </c>
      <c r="BF354" s="17">
        <v>179.017</v>
      </c>
      <c r="BG354" s="17">
        <v>179.40800000000002</v>
      </c>
      <c r="BH354" s="17">
        <v>193.85599999999999</v>
      </c>
      <c r="BI354" s="17">
        <v>104.425</v>
      </c>
      <c r="BJ354" s="17">
        <v>170.68899999999999</v>
      </c>
      <c r="BK354" s="17">
        <v>179.673</v>
      </c>
      <c r="BL354" s="15">
        <v>0.12788813408733302</v>
      </c>
      <c r="BM354" s="15">
        <v>0.12816746096929479</v>
      </c>
      <c r="BN354" s="15">
        <v>0.13848898217283293</v>
      </c>
      <c r="BO354" s="15">
        <v>7.4600280431857041E-2</v>
      </c>
      <c r="BP354" s="15">
        <v>0.12193868581884841</v>
      </c>
      <c r="BQ354" s="15">
        <v>0.1283567745849466</v>
      </c>
      <c r="BR354" s="15">
        <f>IF(IF(BN354&gt;BQ354,BN354,BQ354)=0,IF(BM354&gt;BP354,BM354,BP354),IF(BN354&gt;BQ354,BN354,BQ354))</f>
        <v>0.13848898217283293</v>
      </c>
      <c r="CI354" s="11">
        <f>IF(ISNUMBER(L354),L354,M354)</f>
        <v>0.52003746314373256</v>
      </c>
      <c r="CJ354" s="17">
        <f>IF(AND(M354&lt;0,AA354&gt;0),1,0)</f>
        <v>0</v>
      </c>
      <c r="CK354" s="17">
        <f>IF(AND(CJ354=0,CI354&lt;0.1,CI354&gt;0),1,0)</f>
        <v>0</v>
      </c>
      <c r="CL354" s="17">
        <f>IF(AND(CK354=0,CI354&lt;0.2,CI354&gt;0.1),1,0)</f>
        <v>0</v>
      </c>
      <c r="CM354" s="17">
        <f>IF(AND(CL354=0,CI354&lt;0.3,CI354&gt;0.2),1,0)</f>
        <v>0</v>
      </c>
      <c r="CN354" s="17">
        <f>IF(AND(CM354=0,CI354&lt;0.4,CI354&gt;0.3),1,0)</f>
        <v>0</v>
      </c>
      <c r="CO354" s="17">
        <f>IF(AND(CN354=0,CI354&lt;0.5,CI354&gt;0.4),1,0)</f>
        <v>0</v>
      </c>
      <c r="CP354" s="17">
        <f>IF(AND(CJ354=0,CK354=0,CL354=0,CM354=0,CN354=0,CO354=0),1,0)</f>
        <v>1</v>
      </c>
      <c r="CR354" s="17" t="str">
        <f>_xll.BDP($H354,CR$1)</f>
        <v>Pontus Johan Lindwall</v>
      </c>
      <c r="CS354" s="17" t="str">
        <f>_xll.BDP($H354,CS$1)</f>
        <v>No</v>
      </c>
      <c r="CT354" s="196">
        <f>_xll.BDP($H354,CT$1)</f>
        <v>1.0929700136184692</v>
      </c>
      <c r="CU354" s="13">
        <f>_xll.BDP($H354,CU$1)</f>
        <v>6.0833301544189453</v>
      </c>
      <c r="CV354" s="13">
        <f>_xll.BDP($H354,CV$1)</f>
        <v>1.5581123520828088</v>
      </c>
      <c r="CW354" s="13">
        <f>_xll.BDP($H354,CW$1)</f>
        <v>-2.5717267447751513</v>
      </c>
    </row>
    <row r="355" spans="1:101" s="17" customFormat="1" hidden="1" x14ac:dyDescent="0.3">
      <c r="A355" s="17" t="str">
        <f>B355&amp;C355</f>
        <v>9C</v>
      </c>
      <c r="B355" s="17">
        <v>9</v>
      </c>
      <c r="C355" s="17" t="s">
        <v>2998</v>
      </c>
      <c r="D355" s="17">
        <v>6</v>
      </c>
      <c r="E355" s="17">
        <v>2</v>
      </c>
      <c r="F355" s="19">
        <v>0.15</v>
      </c>
      <c r="G355" s="17" t="s">
        <v>2246</v>
      </c>
      <c r="H355" s="17" t="s">
        <v>2086</v>
      </c>
      <c r="I355" s="17">
        <v>1336</v>
      </c>
      <c r="J355" s="17" t="str">
        <f>I355&amp;H355</f>
        <v>1336KINDSDB SS Equity</v>
      </c>
      <c r="K355" s="10" t="s">
        <v>4842</v>
      </c>
      <c r="L355" s="11">
        <v>5.182763161264921</v>
      </c>
      <c r="M355" s="11">
        <v>2.1512415349887135</v>
      </c>
      <c r="N355" s="11">
        <v>0.47488907115005707</v>
      </c>
      <c r="O355" s="11">
        <v>0.36166982922201141</v>
      </c>
      <c r="P355" s="12">
        <v>24.031690140845072</v>
      </c>
      <c r="Q355" s="12">
        <v>22.048426014252847</v>
      </c>
      <c r="R355" s="12">
        <v>29.820337099462861</v>
      </c>
      <c r="S355" s="13">
        <v>22.173401001290586</v>
      </c>
      <c r="T355" s="13">
        <v>23.09347805745298</v>
      </c>
      <c r="U355" s="11">
        <v>-2.9337450870297595E-2</v>
      </c>
      <c r="V355" s="14">
        <v>-8.3300119569549649E-2</v>
      </c>
      <c r="W355" s="11">
        <v>0.49302937308198158</v>
      </c>
      <c r="X355" s="15" t="e">
        <v>#N/A</v>
      </c>
      <c r="Y355" s="14">
        <v>9.1751479550505497</v>
      </c>
      <c r="Z355" s="14">
        <v>4.4214356251570885</v>
      </c>
      <c r="AA355" s="14">
        <v>88600000</v>
      </c>
      <c r="AB355" s="14">
        <v>527000000</v>
      </c>
      <c r="AC355" s="14">
        <v>7900000</v>
      </c>
      <c r="AD355" s="16">
        <v>173200000</v>
      </c>
      <c r="AE355" s="11">
        <v>4.5612009237875291E-2</v>
      </c>
      <c r="AF355" s="16">
        <v>25992.7470612</v>
      </c>
      <c r="AG355" s="16">
        <v>1856.5962461009412</v>
      </c>
      <c r="AH355" s="195">
        <v>9.7356908552749939</v>
      </c>
      <c r="AI355" s="195">
        <v>14.183317388089698</v>
      </c>
      <c r="AJ355" s="195">
        <v>9.1434532873430641</v>
      </c>
      <c r="AK355" s="195">
        <v>10.990425042453474</v>
      </c>
      <c r="AL355" s="195">
        <v>3.1427817277693926</v>
      </c>
      <c r="AM355" s="17" t="s">
        <v>533</v>
      </c>
      <c r="AN355" s="17" t="s">
        <v>816</v>
      </c>
      <c r="AO355" s="17" t="s">
        <v>1769</v>
      </c>
      <c r="AP355" s="17" t="s">
        <v>2087</v>
      </c>
      <c r="AQ355" s="11" t="e">
        <f>_xll.BDP($H355,$AQ$1, "CUST_TRR_START_DT=20030101","CUST_TRR_END_DT=20230630")*0.01</f>
        <v>#VALUE!</v>
      </c>
      <c r="AR355" s="11">
        <f>_xll.BDP($H355,$AQ$1, "CUST_TRR_START_DT=20130101","CUST_TRR_END_DT=20230630")*0.01</f>
        <v>0.20896000000000001</v>
      </c>
      <c r="AS355" s="11">
        <f>_xll.BDP($H355,$AQ$1, "CUST_TRR_START_DT=20180101","CUST_TRR_END_DT=20230630")*0.01</f>
        <v>3.959961E-2</v>
      </c>
      <c r="AT355" s="17" t="s">
        <v>3248</v>
      </c>
      <c r="AU355" s="17" t="s">
        <v>3248</v>
      </c>
      <c r="AV355" s="17" t="s">
        <v>3248</v>
      </c>
      <c r="AW355" s="195">
        <v>4.2393913505770637</v>
      </c>
      <c r="AX355" s="195">
        <v>4.2393913505770637</v>
      </c>
      <c r="AY355" s="195">
        <v>0</v>
      </c>
      <c r="AZ355" s="195">
        <v>4.2393913505770637</v>
      </c>
      <c r="BA355" s="195">
        <v>46.577676796364671</v>
      </c>
      <c r="BB355" s="195">
        <v>0</v>
      </c>
      <c r="BC355" s="195">
        <v>46.577676796364671</v>
      </c>
      <c r="BD355" s="195">
        <v>73.8</v>
      </c>
      <c r="BE355" s="195">
        <v>1856.5962461009412</v>
      </c>
      <c r="BF355" s="17">
        <v>121.286</v>
      </c>
      <c r="BG355" s="17">
        <v>160.75</v>
      </c>
      <c r="BH355" s="17">
        <v>198.857</v>
      </c>
      <c r="BI355" s="17">
        <v>134.42500000000001</v>
      </c>
      <c r="BJ355" s="17">
        <v>164.95600000000002</v>
      </c>
      <c r="BK355" s="17">
        <v>203.38200000000001</v>
      </c>
      <c r="BL355" s="15">
        <v>6.5327073807627312E-2</v>
      </c>
      <c r="BM355" s="15">
        <v>8.6583176249328792E-2</v>
      </c>
      <c r="BN355" s="15">
        <v>0.10710837125606702</v>
      </c>
      <c r="BO355" s="15">
        <v>7.2404002907098128E-2</v>
      </c>
      <c r="BP355" s="15">
        <v>8.8848612263665819E-2</v>
      </c>
      <c r="BQ355" s="15">
        <v>0.10954562707272776</v>
      </c>
      <c r="BR355" s="15">
        <f>IF(IF(BN355&gt;BQ355,BN355,BQ355)=0,IF(BM355&gt;BP355,BM355,BP355),IF(BN355&gt;BQ355,BN355,BQ355))</f>
        <v>0.10954562707272776</v>
      </c>
      <c r="CI355" s="11">
        <f>IFERROR(L355,M355)</f>
        <v>5.182763161264921</v>
      </c>
      <c r="CJ355" s="17">
        <f>IF(AND(M355&lt;0,AA355&gt;0),1,0)</f>
        <v>0</v>
      </c>
      <c r="CK355" s="17">
        <f>IF(AND(CJ355=0,CI355&lt;0.1,CI355&gt;0),1,0)</f>
        <v>0</v>
      </c>
      <c r="CL355" s="17">
        <f>IF(AND(CK355=0,CI355&lt;0.2,CI355&gt;0.1),1,0)</f>
        <v>0</v>
      </c>
      <c r="CM355" s="17">
        <f>IF(AND(CL355=0,CI355&lt;0.3,CI355&gt;0.2),1,0)</f>
        <v>0</v>
      </c>
      <c r="CN355" s="17">
        <f>IF(AND(CM355=0,CI355&lt;0.4,CI355&gt;0.3),1,0)</f>
        <v>0</v>
      </c>
      <c r="CO355" s="17">
        <f>IF(AND(CN355=0,CI355&lt;0.5,CI355&gt;0.4),1,0)</f>
        <v>0</v>
      </c>
      <c r="CP355" s="17">
        <f>IF(AND(CJ355=0,CK355=0,CL355=0,CM355=0,CN355=0,CO355=0),1,0)</f>
        <v>1</v>
      </c>
      <c r="CR355" s="17" t="str">
        <f>_xll.BDP($H355,CR$1)</f>
        <v>Nils Anden</v>
      </c>
      <c r="CS355" s="17" t="str">
        <f>_xll.BDP($H355,CS$1)</f>
        <v>No</v>
      </c>
      <c r="CT355" s="196">
        <f>_xll.BDP($H355,CT$1)</f>
        <v>0</v>
      </c>
      <c r="CU355" s="13">
        <f>_xll.BDP($H355,CU$1)</f>
        <v>0.41666701436042786</v>
      </c>
      <c r="CV355" s="13">
        <f>_xll.BDP($H355,CV$1)</f>
        <v>0.93798313185683857</v>
      </c>
      <c r="CW355" s="13">
        <f>_xll.BDP($H355,CW$1)</f>
        <v>6.1790678272914734</v>
      </c>
    </row>
    <row r="356" spans="1:101" s="17" customFormat="1" hidden="1" x14ac:dyDescent="0.3">
      <c r="A356" s="17" t="str">
        <f>B356&amp;C356</f>
        <v>9C</v>
      </c>
      <c r="B356" s="17">
        <v>9</v>
      </c>
      <c r="C356" s="17" t="s">
        <v>2998</v>
      </c>
      <c r="D356" s="17">
        <v>9</v>
      </c>
      <c r="E356" s="17">
        <v>5</v>
      </c>
      <c r="F356" s="19" t="s">
        <v>2149</v>
      </c>
      <c r="G356" s="17" t="s">
        <v>2150</v>
      </c>
      <c r="H356" s="17" t="s">
        <v>223</v>
      </c>
      <c r="I356" s="17">
        <v>1346</v>
      </c>
      <c r="J356" s="17" t="str">
        <f>I356&amp;H356</f>
        <v>1346VVV US Equity</v>
      </c>
      <c r="K356" s="10" t="s">
        <v>883</v>
      </c>
      <c r="L356" s="11">
        <v>0.42407018644883293</v>
      </c>
      <c r="M356" s="11">
        <v>0.13320915380521553</v>
      </c>
      <c r="N356" s="11">
        <v>0.26036317147403426</v>
      </c>
      <c r="O356" s="11">
        <v>0.10312294001318392</v>
      </c>
      <c r="P356" s="12">
        <v>11.230942580541312</v>
      </c>
      <c r="Q356" s="12">
        <v>12.357758154621374</v>
      </c>
      <c r="R356" s="12">
        <v>597.77082518576458</v>
      </c>
      <c r="S356" s="13">
        <v>22.094487632145903</v>
      </c>
      <c r="T356" s="13">
        <v>28.525200226518891</v>
      </c>
      <c r="U356" s="11">
        <v>0.36339391950108724</v>
      </c>
      <c r="V356" s="14">
        <v>2.9395950879522066</v>
      </c>
      <c r="W356" s="11">
        <v>9.5595377658683631E-2</v>
      </c>
      <c r="X356" s="15" t="e">
        <v>#N/A</v>
      </c>
      <c r="Y356" s="14">
        <v>-3.3736270631693599</v>
      </c>
      <c r="Z356" s="14">
        <v>50.860815844174788</v>
      </c>
      <c r="AA356" s="14">
        <v>1879000000</v>
      </c>
      <c r="AB356" s="14">
        <v>2427200000</v>
      </c>
      <c r="AC356" s="14">
        <v>15100000</v>
      </c>
      <c r="AD356" s="16">
        <v>44800000</v>
      </c>
      <c r="AE356" s="11">
        <v>0.33705357142857145</v>
      </c>
      <c r="AF356" s="16">
        <v>4446.9137831699991</v>
      </c>
      <c r="AG356" s="16">
        <v>5332.6137831699989</v>
      </c>
      <c r="AH356" s="195">
        <v>13.989018318913953</v>
      </c>
      <c r="AI356" s="195">
        <v>16.453606242425174</v>
      </c>
      <c r="AJ356" s="195">
        <v>-2.2720236938757576</v>
      </c>
      <c r="AK356" s="195">
        <v>31.365499216913133</v>
      </c>
      <c r="AL356" s="195">
        <v>15.585525429825225</v>
      </c>
      <c r="AM356" s="17" t="s">
        <v>550</v>
      </c>
      <c r="AN356" s="17" t="s">
        <v>884</v>
      </c>
      <c r="AO356" s="17" t="s">
        <v>885</v>
      </c>
      <c r="AP356" s="17" t="s">
        <v>574</v>
      </c>
      <c r="AQ356" s="11" t="e">
        <f>_xll.BDP($H356,$AQ$1, "CUST_TRR_START_DT=20030101","CUST_TRR_END_DT=20230630")*0.01</f>
        <v>#VALUE!</v>
      </c>
      <c r="AR356" s="11" t="e">
        <f>_xll.BDP($H356,$AQ$1, "CUST_TRR_START_DT=20130101","CUST_TRR_END_DT=20230630")*0.01</f>
        <v>#VALUE!</v>
      </c>
      <c r="AS356" s="11">
        <f>_xll.BDP($H356,$AQ$1, "CUST_TRR_START_DT=20180101","CUST_TRR_END_DT=20230630")*0.01</f>
        <v>9.4194479999999997E-2</v>
      </c>
      <c r="AT356" s="17" t="s">
        <v>3253</v>
      </c>
      <c r="AU356" s="17" t="s">
        <v>3253</v>
      </c>
      <c r="AV356" s="17" t="s">
        <v>3253</v>
      </c>
      <c r="AW356" s="195">
        <v>1.5590894917368257</v>
      </c>
      <c r="AX356" s="195">
        <v>1.5590894917368257</v>
      </c>
      <c r="AY356" s="195">
        <v>2.4841914169712158</v>
      </c>
      <c r="AZ356" s="195">
        <v>4.0432809087080415</v>
      </c>
      <c r="BA356" s="195">
        <v>68.281858426733379</v>
      </c>
      <c r="BB356" s="195">
        <v>108.7976075379562</v>
      </c>
      <c r="BC356" s="195">
        <v>177.07946596468958</v>
      </c>
      <c r="BD356" s="195">
        <v>232.23542156740001</v>
      </c>
      <c r="BE356" s="195">
        <v>4446.9137831699991</v>
      </c>
      <c r="BF356" s="17">
        <v>194.75</v>
      </c>
      <c r="BG356" s="17">
        <v>227</v>
      </c>
      <c r="BH356" s="17">
        <v>260.60000000000002</v>
      </c>
      <c r="BI356" s="17">
        <v>40.014000000000003</v>
      </c>
      <c r="BJ356" s="17">
        <v>166.126</v>
      </c>
      <c r="BK356" s="17">
        <v>185.90299999999999</v>
      </c>
      <c r="BL356" s="15">
        <v>4.3794417768354334E-2</v>
      </c>
      <c r="BM356" s="15">
        <v>5.1046638425758323E-2</v>
      </c>
      <c r="BN356" s="15">
        <v>5.8602440413007141E-2</v>
      </c>
      <c r="BO356" s="15">
        <v>8.998150616600413E-3</v>
      </c>
      <c r="BP356" s="15">
        <v>3.7357594075407612E-2</v>
      </c>
      <c r="BQ356" s="15">
        <v>4.1804948120104622E-2</v>
      </c>
      <c r="BR356" s="15">
        <f>IF(IF(BN356&gt;BQ356,BN356,BQ356)=0,IF(BM356&gt;BP356,BM356,BP356),IF(BN356&gt;BQ356,BN356,BQ356))</f>
        <v>5.8602440413007141E-2</v>
      </c>
      <c r="CI356" s="11">
        <f>IFERROR(L356,M356)</f>
        <v>0.42407018644883293</v>
      </c>
      <c r="CJ356" s="17">
        <f>IF(AND(M356&lt;0,AA356&gt;0),1,0)</f>
        <v>0</v>
      </c>
      <c r="CK356" s="17">
        <f>IF(AND(CJ356=0,CI356&lt;0.1,CI356&gt;0),1,0)</f>
        <v>0</v>
      </c>
      <c r="CL356" s="17">
        <f>IF(AND(CK356=0,CI356&lt;0.2,CI356&gt;0.1),1,0)</f>
        <v>0</v>
      </c>
      <c r="CM356" s="17">
        <f>IF(AND(CL356=0,CI356&lt;0.3,CI356&gt;0.2),1,0)</f>
        <v>0</v>
      </c>
      <c r="CN356" s="17">
        <f>IF(AND(CM356=0,CI356&lt;0.4,CI356&gt;0.3),1,0)</f>
        <v>0</v>
      </c>
      <c r="CO356" s="17">
        <f>IF(AND(CN356=0,CI356&lt;0.5,CI356&gt;0.4),1,0)</f>
        <v>1</v>
      </c>
      <c r="CP356" s="17">
        <f>IF(AND(CJ356=0,CK356=0,CL356=0,CM356=0,CN356=0,CO356=0),1,0)</f>
        <v>0</v>
      </c>
      <c r="CR356" s="17" t="str">
        <f>_xll.BDP($H356,CR$1)</f>
        <v>Samuel J Mitchell Jr "Sam"</v>
      </c>
      <c r="CS356" s="17" t="str">
        <f>_xll.BDP($H356,CS$1)</f>
        <v>No</v>
      </c>
      <c r="CT356" s="196">
        <f>_xll.BDP($H356,CT$1)</f>
        <v>0</v>
      </c>
      <c r="CU356" s="13">
        <f>_xll.BDP($H356,CU$1)</f>
        <v>7.0833301544189453</v>
      </c>
      <c r="CV356" s="13">
        <f>_xll.BDP($H356,CV$1)</f>
        <v>0.58074810313083469</v>
      </c>
      <c r="CW356" s="13">
        <f>_xll.BDP($H356,CW$1)</f>
        <v>1.2872194977152296</v>
      </c>
    </row>
    <row r="357" spans="1:101" s="74" customFormat="1" hidden="1" x14ac:dyDescent="0.3">
      <c r="A357" s="74" t="str">
        <f>B357&amp;C357</f>
        <v>14</v>
      </c>
      <c r="B357" s="74">
        <v>14</v>
      </c>
      <c r="D357" s="74">
        <v>12</v>
      </c>
      <c r="E357" s="74">
        <v>11</v>
      </c>
      <c r="F357" s="75">
        <v>0.18</v>
      </c>
      <c r="G357" s="74" t="s">
        <v>5125</v>
      </c>
      <c r="H357" s="74" t="s">
        <v>2048</v>
      </c>
      <c r="I357" s="17">
        <v>1384</v>
      </c>
      <c r="J357" s="17" t="str">
        <f>I357&amp;H357</f>
        <v>1384AOJB DC Equity</v>
      </c>
      <c r="K357" s="76" t="s">
        <v>4843</v>
      </c>
      <c r="L357" s="73">
        <v>0.23318859049024923</v>
      </c>
      <c r="M357" s="73">
        <v>0.26417505422170728</v>
      </c>
      <c r="N357" s="73">
        <v>0.16748064190257317</v>
      </c>
      <c r="O357" s="73">
        <v>0.19647185536607256</v>
      </c>
      <c r="P357" s="77">
        <v>16.0297093256987</v>
      </c>
      <c r="Q357" s="77">
        <v>12.530454849120842</v>
      </c>
      <c r="R357" s="77">
        <v>20.328419718587689</v>
      </c>
      <c r="S357" s="78">
        <v>8.167117068882888</v>
      </c>
      <c r="T357" s="78">
        <v>9.1364549174456755</v>
      </c>
      <c r="U357" s="73">
        <v>0.33145819681636851</v>
      </c>
      <c r="V357" s="79">
        <v>1.9761723626306651</v>
      </c>
      <c r="W357" s="73">
        <v>0.40967356630781521</v>
      </c>
      <c r="X357" s="72" t="e">
        <v>#N/A</v>
      </c>
      <c r="Y357" s="79">
        <v>10.370122470728294</v>
      </c>
      <c r="Z357" s="79">
        <v>15.374295920467462</v>
      </c>
      <c r="AA357" s="79">
        <v>1450065000</v>
      </c>
      <c r="AB357" s="79">
        <v>1949750000</v>
      </c>
      <c r="AC357" s="79" t="e">
        <v>#N/A</v>
      </c>
      <c r="AD357" s="80">
        <v>92990000</v>
      </c>
      <c r="AE357" s="73">
        <v>0</v>
      </c>
      <c r="AF357" s="80">
        <v>1668.8671999999999</v>
      </c>
      <c r="AG357" s="80">
        <v>2609.1971999999996</v>
      </c>
      <c r="AH357" s="25">
        <v>5.4889791144246773</v>
      </c>
      <c r="AI357" s="25">
        <v>7.240308459892721</v>
      </c>
      <c r="AJ357" s="25">
        <v>-7.3691886123952015</v>
      </c>
      <c r="AK357" s="25">
        <v>9.0052438289352352</v>
      </c>
      <c r="AL357" s="25">
        <v>1.2176553418085889</v>
      </c>
      <c r="AM357" s="74" t="s">
        <v>533</v>
      </c>
      <c r="AN357" s="74" t="s">
        <v>856</v>
      </c>
      <c r="AO357" s="74" t="s">
        <v>856</v>
      </c>
      <c r="AP357" s="74" t="s">
        <v>2141</v>
      </c>
      <c r="AQ357" s="73">
        <f>_xll.BDP($H357,$AQ$1, "CUST_TRR_START_DT=20030101","CUST_TRR_END_DT=20230630")*0.01</f>
        <v>0.18234030000000001</v>
      </c>
      <c r="AR357" s="73">
        <f>_xll.BDP($H357,$AQ$1, "CUST_TRR_START_DT=20130101","CUST_TRR_END_DT=20230630")*0.01</f>
        <v>0.22990189999999999</v>
      </c>
      <c r="AS357" s="73">
        <f>_xll.BDP($H357,$AQ$1, "CUST_TRR_START_DT=20180101","CUST_TRR_END_DT=20230630")*0.01</f>
        <v>0.16057030000000003</v>
      </c>
      <c r="AT357" s="74" t="s">
        <v>3697</v>
      </c>
      <c r="AU357" s="74" t="s">
        <v>3021</v>
      </c>
      <c r="AV357" s="74" t="s">
        <v>3021</v>
      </c>
      <c r="AW357" s="25">
        <v>7.2115384615384626</v>
      </c>
      <c r="AX357" s="25">
        <v>7.2115384615384626</v>
      </c>
      <c r="AY357" s="25">
        <v>0</v>
      </c>
      <c r="AZ357" s="25">
        <v>7.2115384615384626</v>
      </c>
      <c r="BA357" s="25">
        <v>48.513397324873779</v>
      </c>
      <c r="BB357" s="25">
        <v>0</v>
      </c>
      <c r="BC357" s="25">
        <v>48.513397324873779</v>
      </c>
      <c r="BD357" s="195">
        <v>142.67452499999999</v>
      </c>
      <c r="BE357" s="25">
        <v>1668.8671999999999</v>
      </c>
      <c r="BF357" s="74" t="s">
        <v>3021</v>
      </c>
      <c r="BG357" s="74" t="s">
        <v>3021</v>
      </c>
      <c r="BH357" s="74" t="s">
        <v>3021</v>
      </c>
      <c r="BI357" s="74" t="s">
        <v>3021</v>
      </c>
      <c r="BJ357" s="74" t="s">
        <v>3021</v>
      </c>
      <c r="BK357" s="74" t="s">
        <v>3021</v>
      </c>
      <c r="BL357" s="72">
        <v>0</v>
      </c>
      <c r="BM357" s="72">
        <v>0</v>
      </c>
      <c r="BN357" s="72">
        <v>0</v>
      </c>
      <c r="BO357" s="72">
        <v>0</v>
      </c>
      <c r="BP357" s="72">
        <v>0</v>
      </c>
      <c r="BQ357" s="72">
        <v>0</v>
      </c>
      <c r="BR357" s="72">
        <f>IF(IF(BN357&gt;BQ357,BN357,BQ357)=0,IF(BM357&gt;BP357,BM357,BP357),IF(BN357&gt;BQ357,BN357,BQ357))</f>
        <v>0</v>
      </c>
      <c r="CI357" s="73">
        <f>IFERROR(L357,M357)</f>
        <v>0.23318859049024923</v>
      </c>
      <c r="CJ357" s="74">
        <f>IF(AND(M357&lt;0,AA357&gt;0),1,0)</f>
        <v>0</v>
      </c>
      <c r="CK357" s="74">
        <f>IF(AND(CJ357=0,CI357&lt;0.1,CI357&gt;0),1,0)</f>
        <v>0</v>
      </c>
      <c r="CL357" s="74">
        <f>IF(AND(CK357=0,CI357&lt;0.2,CI357&gt;0.1),1,0)</f>
        <v>0</v>
      </c>
      <c r="CM357" s="74">
        <f>IF(AND(CL357=0,CI357&lt;0.3,CI357&gt;0.2),1,0)</f>
        <v>1</v>
      </c>
      <c r="CN357" s="74">
        <f>IF(AND(CM357=0,CI357&lt;0.4,CI357&gt;0.3),1,0)</f>
        <v>0</v>
      </c>
      <c r="CO357" s="74">
        <f>IF(AND(CN357=0,CI357&lt;0.5,CI357&gt;0.4),1,0)</f>
        <v>0</v>
      </c>
      <c r="CP357" s="74">
        <f>IF(AND(CJ357=0,CK357=0,CL357=0,CM357=0,CN357=0,CO357=0),1,0)</f>
        <v>0</v>
      </c>
      <c r="CR357" s="74" t="str">
        <f>_xll.BDP($H357,CR$1)</f>
        <v>Niels Axel Johansen</v>
      </c>
      <c r="CS357" s="74" t="str">
        <f>_xll.BDP($H357,CS$1)</f>
        <v>No</v>
      </c>
      <c r="CT357" s="81">
        <f>_xll.BDP($H357,CT$1)</f>
        <v>11.812899589538574</v>
      </c>
      <c r="CU357" s="78">
        <f>_xll.BDP($H357,CU$1)</f>
        <v>10.75</v>
      </c>
      <c r="CV357" s="78">
        <f>_xll.BDP($H357,CV$1)</f>
        <v>12.103756708407872</v>
      </c>
      <c r="CW357" s="78">
        <f>_xll.BDP($H357,CW$1)</f>
        <v>0</v>
      </c>
    </row>
    <row r="358" spans="1:101" s="17" customFormat="1" hidden="1" x14ac:dyDescent="0.3">
      <c r="A358" s="17" t="str">
        <f>B358&amp;C358</f>
        <v>9C</v>
      </c>
      <c r="B358" s="17">
        <v>9</v>
      </c>
      <c r="C358" s="17" t="s">
        <v>2998</v>
      </c>
      <c r="D358" s="17">
        <v>1</v>
      </c>
      <c r="E358" s="17">
        <v>1</v>
      </c>
      <c r="F358" s="19">
        <v>0.12</v>
      </c>
      <c r="G358" s="17" t="s">
        <v>2792</v>
      </c>
      <c r="H358" s="17" t="s">
        <v>113</v>
      </c>
      <c r="I358" s="17">
        <v>1360</v>
      </c>
      <c r="J358" s="17" t="str">
        <f>I358&amp;H358</f>
        <v>1360CAT US Equity</v>
      </c>
      <c r="K358" s="10" t="s">
        <v>747</v>
      </c>
      <c r="L358" s="11">
        <v>0.69620659768039894</v>
      </c>
      <c r="M358" s="11">
        <v>0.6436327739387957</v>
      </c>
      <c r="N358" s="11">
        <v>0.4451526962292961</v>
      </c>
      <c r="O358" s="11">
        <v>0.46882383153569596</v>
      </c>
      <c r="P358" s="12">
        <v>19.301409694872834</v>
      </c>
      <c r="Q358" s="12">
        <v>14.618489068697697</v>
      </c>
      <c r="R358" s="12">
        <v>49.23149402273129</v>
      </c>
      <c r="S358" s="13">
        <v>19.632990069672182</v>
      </c>
      <c r="T358" s="13">
        <v>19.40868628737779</v>
      </c>
      <c r="U358" s="11">
        <v>4.1106147203434244E-2</v>
      </c>
      <c r="V358" s="14">
        <v>0.25996369663010022</v>
      </c>
      <c r="W358" s="11">
        <v>0.21370292764582627</v>
      </c>
      <c r="X358" s="15">
        <v>1.2785485026128014E-2</v>
      </c>
      <c r="Y358" s="14">
        <v>5.7266829041308522</v>
      </c>
      <c r="Z358" s="14">
        <v>25.557231059504826</v>
      </c>
      <c r="AA358" s="14">
        <v>14182000000</v>
      </c>
      <c r="AB358" s="14">
        <v>19470000000</v>
      </c>
      <c r="AC358" s="14">
        <v>366000000</v>
      </c>
      <c r="AD358" s="16">
        <v>10042000000</v>
      </c>
      <c r="AE358" s="11">
        <v>3.6446922923720378E-2</v>
      </c>
      <c r="AF358" s="16">
        <v>142406.44552754998</v>
      </c>
      <c r="AG358" s="16">
        <v>145721.44552754998</v>
      </c>
      <c r="AH358" s="195">
        <v>9.6709215242600202</v>
      </c>
      <c r="AI358" s="195">
        <v>11.30938653686845</v>
      </c>
      <c r="AJ358" s="195">
        <v>5.0246633660598405</v>
      </c>
      <c r="AK358" s="195">
        <v>14.287939734655543</v>
      </c>
      <c r="AL358" s="195">
        <v>7.809511511592194</v>
      </c>
      <c r="AM358" s="17" t="s">
        <v>498</v>
      </c>
      <c r="AN358" s="17" t="s">
        <v>679</v>
      </c>
      <c r="AO358" s="17" t="s">
        <v>679</v>
      </c>
      <c r="AP358" s="17" t="s">
        <v>574</v>
      </c>
      <c r="AQ358" s="11">
        <f>_xll.BDP($H358,$AQ$1, "CUST_TRR_START_DT=20030101","CUST_TRR_END_DT=20230630")*0.01</f>
        <v>0.15183450000000001</v>
      </c>
      <c r="AR358" s="11">
        <f>_xll.BDP($H358,$AQ$1, "CUST_TRR_START_DT=20130101","CUST_TRR_END_DT=20230630")*0.01</f>
        <v>0.131497</v>
      </c>
      <c r="AS358" s="11">
        <f>_xll.BDP($H358,$AQ$1, "CUST_TRR_START_DT=20180101","CUST_TRR_END_DT=20230630")*0.01</f>
        <v>0.11110260000000001</v>
      </c>
      <c r="AT358" s="17" t="s">
        <v>3697</v>
      </c>
      <c r="AU358" s="17" t="s">
        <v>3021</v>
      </c>
      <c r="AV358" s="17" t="s">
        <v>3021</v>
      </c>
      <c r="AW358" s="195">
        <v>1.8628644441015751</v>
      </c>
      <c r="AX358" s="195">
        <v>1.8628644441015751</v>
      </c>
      <c r="AY358" s="195">
        <v>3.1369277708136574</v>
      </c>
      <c r="AZ358" s="195">
        <v>4.9997922149152325</v>
      </c>
      <c r="BA358" s="195">
        <v>33.253369958461747</v>
      </c>
      <c r="BB358" s="195">
        <v>55.996248157577384</v>
      </c>
      <c r="BC358" s="195">
        <v>89.24961811603913</v>
      </c>
      <c r="BD358" s="195">
        <v>6660.6990000000005</v>
      </c>
      <c r="BE358" s="195">
        <v>142406.44552754998</v>
      </c>
      <c r="BF358" s="17">
        <v>9944.5910000000003</v>
      </c>
      <c r="BG358" s="17">
        <v>10290.714</v>
      </c>
      <c r="BH358" s="17">
        <v>10371.429</v>
      </c>
      <c r="BI358" s="17">
        <v>8431.8260000000009</v>
      </c>
      <c r="BJ358" s="17">
        <v>9801.6440000000002</v>
      </c>
      <c r="BK358" s="17">
        <v>10101.780000000001</v>
      </c>
      <c r="BL358" s="15">
        <v>6.9832450091425941E-2</v>
      </c>
      <c r="BM358" s="15">
        <v>7.2262979122031071E-2</v>
      </c>
      <c r="BN358" s="15">
        <v>7.2829772287192868E-2</v>
      </c>
      <c r="BO358" s="15">
        <v>5.9209581200935023E-2</v>
      </c>
      <c r="BP358" s="15">
        <v>6.8828654234641171E-2</v>
      </c>
      <c r="BQ358" s="15">
        <v>7.0936255466370085E-2</v>
      </c>
      <c r="BR358" s="15">
        <f>IF(IF(BN358&gt;BQ358,BN358,BQ358)=0,IF(BM358&gt;BP358,BM358,BP358),IF(BN358&gt;BQ358,BN358,BQ358))</f>
        <v>7.2829772287192868E-2</v>
      </c>
      <c r="CI358" s="11">
        <f>IFERROR(L358,M358)</f>
        <v>0.69620659768039894</v>
      </c>
      <c r="CJ358" s="17">
        <f>IF(AND(M358&lt;0,AA358&gt;0),1,0)</f>
        <v>0</v>
      </c>
      <c r="CK358" s="17">
        <f>IF(AND(CJ358=0,CI358&lt;0.1,CI358&gt;0),1,0)</f>
        <v>0</v>
      </c>
      <c r="CL358" s="17">
        <f>IF(AND(CK358=0,CI358&lt;0.2,CI358&gt;0.1),1,0)</f>
        <v>0</v>
      </c>
      <c r="CM358" s="17">
        <f>IF(AND(CL358=0,CI358&lt;0.3,CI358&gt;0.2),1,0)</f>
        <v>0</v>
      </c>
      <c r="CN358" s="17">
        <f>IF(AND(CM358=0,CI358&lt;0.4,CI358&gt;0.3),1,0)</f>
        <v>0</v>
      </c>
      <c r="CO358" s="17">
        <f>IF(AND(CN358=0,CI358&lt;0.5,CI358&gt;0.4),1,0)</f>
        <v>0</v>
      </c>
      <c r="CP358" s="17">
        <f>IF(AND(CJ358=0,CK358=0,CL358=0,CM358=0,CN358=0,CO358=0),1,0)</f>
        <v>1</v>
      </c>
      <c r="CR358" s="17" t="str">
        <f>_xll.BDP($H358,CR$1)</f>
        <v>D James Umpleby III "Jim"</v>
      </c>
      <c r="CS358" s="17" t="str">
        <f>_xll.BDP($H358,CS$1)</f>
        <v>No</v>
      </c>
      <c r="CT358" s="196">
        <f>_xll.BDP($H358,CT$1)</f>
        <v>7.4117101728916168E-2</v>
      </c>
      <c r="CU358" s="13">
        <f>_xll.BDP($H358,CU$1)</f>
        <v>6.75</v>
      </c>
      <c r="CV358" s="13">
        <f>_xll.BDP($H358,CV$1)</f>
        <v>0.1486408421480169</v>
      </c>
      <c r="CW358" s="13">
        <f>_xll.BDP($H358,CW$1)</f>
        <v>1.1026504944594144</v>
      </c>
    </row>
    <row r="359" spans="1:101" s="17" customFormat="1" x14ac:dyDescent="0.3">
      <c r="A359" s="17" t="str">
        <f>B359&amp;C359</f>
        <v>9C</v>
      </c>
      <c r="B359" s="17">
        <v>9</v>
      </c>
      <c r="C359" s="17" t="s">
        <v>2998</v>
      </c>
      <c r="D359" s="17">
        <v>5</v>
      </c>
      <c r="E359" s="17">
        <v>2</v>
      </c>
      <c r="F359" s="19">
        <v>0.1</v>
      </c>
      <c r="H359" s="17" t="s">
        <v>250</v>
      </c>
      <c r="I359" s="17">
        <v>1361</v>
      </c>
      <c r="J359" s="17" t="str">
        <f>I359&amp;H359</f>
        <v>1361PEP US Equity</v>
      </c>
      <c r="K359" s="10" t="s">
        <v>921</v>
      </c>
      <c r="L359" s="11">
        <v>0.37451064721002503</v>
      </c>
      <c r="M359" s="11">
        <v>0.35004260153365518</v>
      </c>
      <c r="N359" s="11">
        <v>0.23761162644609507</v>
      </c>
      <c r="O359" s="11">
        <v>0.2307533887515914</v>
      </c>
      <c r="P359" s="12">
        <v>17.398104777989467</v>
      </c>
      <c r="Q359" s="12">
        <v>14.105134848971096</v>
      </c>
      <c r="R359" s="12">
        <v>43.600640211932223</v>
      </c>
      <c r="S359" s="13">
        <v>19.256042978765599</v>
      </c>
      <c r="T359" s="13">
        <v>18.14172608574868</v>
      </c>
      <c r="U359" s="11">
        <v>0.47705656599365925</v>
      </c>
      <c r="V359" s="14">
        <v>2.7961931989166415</v>
      </c>
      <c r="W359" s="11">
        <v>0.18585907033970764</v>
      </c>
      <c r="X359" s="15">
        <v>1.9806973705325418E-2</v>
      </c>
      <c r="Y359" s="14">
        <v>7.0160270593850367</v>
      </c>
      <c r="Z359" s="14">
        <v>12.208618435954378</v>
      </c>
      <c r="AA359" s="14">
        <v>35210000000</v>
      </c>
      <c r="AB359" s="14">
        <v>53412000000</v>
      </c>
      <c r="AC359" s="14">
        <v>387000000</v>
      </c>
      <c r="AD359" s="16">
        <v>10949000000</v>
      </c>
      <c r="AE359" s="11">
        <v>3.5345693670654856E-2</v>
      </c>
      <c r="AF359" s="16">
        <v>247564.25708223999</v>
      </c>
      <c r="AG359" s="16">
        <v>284871.25708223996</v>
      </c>
      <c r="AH359" s="195">
        <v>17.806735760039622</v>
      </c>
      <c r="AI359" s="195">
        <v>21.643546038443148</v>
      </c>
      <c r="AJ359" s="195">
        <v>2.3056087590750436</v>
      </c>
      <c r="AK359" s="195">
        <v>24.184479322012994</v>
      </c>
      <c r="AL359" s="195">
        <v>14.002808875164002</v>
      </c>
      <c r="AM359" s="17" t="s">
        <v>493</v>
      </c>
      <c r="AN359" s="17" t="s">
        <v>673</v>
      </c>
      <c r="AO359" s="17" t="s">
        <v>674</v>
      </c>
      <c r="AP359" s="17" t="s">
        <v>574</v>
      </c>
      <c r="AQ359" s="11">
        <f>_xll.BDP($H359,$AQ$1, "CUST_TRR_START_DT=20030101","CUST_TRR_END_DT=20230630")*0.01</f>
        <v>0.1033433</v>
      </c>
      <c r="AR359" s="11">
        <f>_xll.BDP($H359,$AQ$1, "CUST_TRR_START_DT=20130101","CUST_TRR_END_DT=20230630")*0.01</f>
        <v>0.13143879999999999</v>
      </c>
      <c r="AS359" s="11">
        <f>_xll.BDP($H359,$AQ$1, "CUST_TRR_START_DT=20180101","CUST_TRR_END_DT=20230630")*0.01</f>
        <v>0.1141477</v>
      </c>
      <c r="AT359" s="17" t="s">
        <v>3697</v>
      </c>
      <c r="AU359" s="17" t="s">
        <v>3021</v>
      </c>
      <c r="AV359" s="17" t="s">
        <v>3021</v>
      </c>
      <c r="AW359" s="195">
        <v>2.8129864035910277</v>
      </c>
      <c r="AX359" s="195">
        <v>2.8129864035910277</v>
      </c>
      <c r="AY359" s="195">
        <v>0.60821590624768795</v>
      </c>
      <c r="AZ359" s="195">
        <v>3.4212023098387156</v>
      </c>
      <c r="BA359" s="195">
        <v>66.282772529455471</v>
      </c>
      <c r="BB359" s="195">
        <v>14.331472242861679</v>
      </c>
      <c r="BC359" s="195">
        <v>80.61424477231715</v>
      </c>
      <c r="BD359" s="195">
        <v>7594.6679999999997</v>
      </c>
      <c r="BE359" s="195">
        <v>247564.25708223999</v>
      </c>
      <c r="BF359" s="17">
        <v>10314.933000000001</v>
      </c>
      <c r="BG359" s="17">
        <v>11058.588</v>
      </c>
      <c r="BH359" s="17">
        <v>11908.429</v>
      </c>
      <c r="BI359" s="17">
        <v>8056.3289999999997</v>
      </c>
      <c r="BJ359" s="17">
        <v>9409.7880000000005</v>
      </c>
      <c r="BK359" s="17">
        <v>9460.6840000000011</v>
      </c>
      <c r="BL359" s="15">
        <v>4.1665679535367726E-2</v>
      </c>
      <c r="BM359" s="15">
        <v>4.4669566319205663E-2</v>
      </c>
      <c r="BN359" s="15">
        <v>4.8102376087530527E-2</v>
      </c>
      <c r="BO359" s="15">
        <v>3.2542375442040146E-2</v>
      </c>
      <c r="BP359" s="15">
        <v>3.8009477260176949E-2</v>
      </c>
      <c r="BQ359" s="15">
        <v>3.8215064288772492E-2</v>
      </c>
      <c r="BR359" s="15">
        <f>IF(IF(BN359&gt;BQ359,BN359,BQ359)=0,IF(BM359&gt;BP359,BM359,BP359),IF(BN359&gt;BQ359,BN359,BQ359))</f>
        <v>4.8102376087530527E-2</v>
      </c>
      <c r="CI359" s="11">
        <f>IFERROR(L359,M359)</f>
        <v>0.37451064721002503</v>
      </c>
      <c r="CJ359" s="17">
        <f>IF(AND(M359&lt;0,AA359&gt;0),1,0)</f>
        <v>0</v>
      </c>
      <c r="CK359" s="17">
        <f>IF(AND(CJ359=0,CI359&lt;0.1,CI359&gt;0),1,0)</f>
        <v>0</v>
      </c>
      <c r="CL359" s="17">
        <f>IF(AND(CK359=0,CI359&lt;0.2,CI359&gt;0.1),1,0)</f>
        <v>0</v>
      </c>
      <c r="CM359" s="17">
        <f>IF(AND(CL359=0,CI359&lt;0.3,CI359&gt;0.2),1,0)</f>
        <v>0</v>
      </c>
      <c r="CN359" s="17">
        <f>IF(AND(CM359=0,CI359&lt;0.4,CI359&gt;0.3),1,0)</f>
        <v>1</v>
      </c>
      <c r="CO359" s="17">
        <f>IF(AND(CN359=0,CI359&lt;0.5,CI359&gt;0.4),1,0)</f>
        <v>0</v>
      </c>
      <c r="CP359" s="17">
        <f>IF(AND(CJ359=0,CK359=0,CL359=0,CM359=0,CN359=0,CO359=0),1,0)</f>
        <v>0</v>
      </c>
      <c r="CR359" s="17" t="str">
        <f>_xll.BDP($H359,CR$1)</f>
        <v>Ramon Laguarta</v>
      </c>
      <c r="CS359" s="17" t="str">
        <f>_xll.BDP($H359,CS$1)</f>
        <v>No</v>
      </c>
      <c r="CT359" s="196">
        <f>_xll.BDP($H359,CT$1)</f>
        <v>2.7050400152802467E-2</v>
      </c>
      <c r="CU359" s="13">
        <f>_xll.BDP($H359,CU$1)</f>
        <v>5</v>
      </c>
      <c r="CV359" s="13">
        <f>_xll.BDP($H359,CV$1)</f>
        <v>0.18292975397016231</v>
      </c>
      <c r="CW359" s="13">
        <f>_xll.BDP($H359,CW$1)</f>
        <v>0.79349518894508275</v>
      </c>
    </row>
    <row r="360" spans="1:101" s="17" customFormat="1" hidden="1" x14ac:dyDescent="0.3">
      <c r="A360" s="17" t="str">
        <f>B360&amp;C360</f>
        <v>9C</v>
      </c>
      <c r="B360" s="17">
        <v>9</v>
      </c>
      <c r="C360" s="17" t="s">
        <v>2998</v>
      </c>
      <c r="D360" s="17">
        <v>22</v>
      </c>
      <c r="E360" s="17">
        <v>1</v>
      </c>
      <c r="F360" s="19">
        <v>0.17</v>
      </c>
      <c r="G360" s="17" t="s">
        <v>2307</v>
      </c>
      <c r="H360" s="17" t="s">
        <v>236</v>
      </c>
      <c r="I360" s="17">
        <v>1382</v>
      </c>
      <c r="J360" s="17" t="str">
        <f>I360&amp;H360</f>
        <v>1382ULTA US Equity</v>
      </c>
      <c r="K360" s="10" t="s">
        <v>902</v>
      </c>
      <c r="L360" s="11">
        <v>0.39644665830539849</v>
      </c>
      <c r="M360" s="11">
        <v>0.52831445232223595</v>
      </c>
      <c r="N360" s="11">
        <v>0.39453582847653607</v>
      </c>
      <c r="O360" s="11">
        <v>0.52647682801565387</v>
      </c>
      <c r="P360" s="12">
        <v>42.614137137413998</v>
      </c>
      <c r="Q360" s="12">
        <v>32.405466405139514</v>
      </c>
      <c r="R360" s="12">
        <v>66.082552876317251</v>
      </c>
      <c r="S360" s="13">
        <v>19.219375557983462</v>
      </c>
      <c r="T360" s="13">
        <v>21.620215544179505</v>
      </c>
      <c r="U360" s="11">
        <v>0.28480399550200558</v>
      </c>
      <c r="V360" s="14">
        <v>0.6291362435753558</v>
      </c>
      <c r="W360" s="11">
        <v>0.39092604729498015</v>
      </c>
      <c r="X360" s="15" t="e">
        <v>#N/A</v>
      </c>
      <c r="Y360" s="14">
        <v>11.836552837449526</v>
      </c>
      <c r="Z360" s="14">
        <v>19.420843789420815</v>
      </c>
      <c r="AA360" s="14">
        <v>3114240000</v>
      </c>
      <c r="AB360" s="14">
        <v>3125110000</v>
      </c>
      <c r="AC360" s="14">
        <v>41708000</v>
      </c>
      <c r="AD360" s="16">
        <v>1370056000</v>
      </c>
      <c r="AE360" s="11">
        <v>3.0442551253379423E-2</v>
      </c>
      <c r="AF360" s="16">
        <v>20359.492366929997</v>
      </c>
      <c r="AG360" s="16">
        <v>21851.264366929998</v>
      </c>
      <c r="AH360" s="195">
        <v>9.183395182938618</v>
      </c>
      <c r="AI360" s="195">
        <v>11.91849658197842</v>
      </c>
      <c r="AJ360" s="195">
        <v>4.6645866415237744</v>
      </c>
      <c r="AK360" s="195">
        <v>16.510228913368454</v>
      </c>
      <c r="AL360" s="195">
        <v>9.9450199653216433</v>
      </c>
      <c r="AM360" s="17" t="s">
        <v>533</v>
      </c>
      <c r="AN360" s="17" t="s">
        <v>534</v>
      </c>
      <c r="AO360" s="17" t="s">
        <v>903</v>
      </c>
      <c r="AP360" s="17" t="s">
        <v>574</v>
      </c>
      <c r="AQ360" s="11" t="e">
        <f>_xll.BDP($H360,$AQ$1, "CUST_TRR_START_DT=20030101","CUST_TRR_END_DT=20230630")*0.01</f>
        <v>#VALUE!</v>
      </c>
      <c r="AR360" s="11">
        <f>_xll.BDP($H360,$AQ$1, "CUST_TRR_START_DT=20130101","CUST_TRR_END_DT=20230630")*0.01</f>
        <v>0.1609035</v>
      </c>
      <c r="AS360" s="11">
        <f>_xll.BDP($H360,$AQ$1, "CUST_TRR_START_DT=20180101","CUST_TRR_END_DT=20230630")*0.01</f>
        <v>0.14493790000000001</v>
      </c>
      <c r="AT360" s="17" t="s">
        <v>3772</v>
      </c>
      <c r="AU360" s="17" t="s">
        <v>3021</v>
      </c>
      <c r="AV360" s="17" t="s">
        <v>3772</v>
      </c>
      <c r="AW360" s="195" t="s">
        <v>3021</v>
      </c>
      <c r="AX360" s="195">
        <v>0</v>
      </c>
      <c r="AY360" s="195">
        <v>4.1945495723023907</v>
      </c>
      <c r="AZ360" s="195">
        <v>4.1945495723023907</v>
      </c>
      <c r="BA360" s="195">
        <v>0</v>
      </c>
      <c r="BB360" s="195">
        <v>68.445524098777256</v>
      </c>
      <c r="BC360" s="195">
        <v>68.445524098777256</v>
      </c>
      <c r="BD360" s="195">
        <v>853.98900000000003</v>
      </c>
      <c r="BE360" s="195">
        <v>20359.492366929997</v>
      </c>
      <c r="BF360" s="17">
        <v>1265.8800000000001</v>
      </c>
      <c r="BG360" s="17">
        <v>1300.8800000000001</v>
      </c>
      <c r="BH360" s="17">
        <v>1366</v>
      </c>
      <c r="BI360" s="17">
        <v>1014.0930000000001</v>
      </c>
      <c r="BJ360" s="17">
        <v>1245.548</v>
      </c>
      <c r="BK360" s="17">
        <v>1211.6100000000001</v>
      </c>
      <c r="BL360" s="15">
        <v>6.2176402887931234E-2</v>
      </c>
      <c r="BM360" s="15">
        <v>6.3895502724469921E-2</v>
      </c>
      <c r="BN360" s="15">
        <v>6.70940107631956E-2</v>
      </c>
      <c r="BO360" s="15">
        <v>4.9809346015286478E-2</v>
      </c>
      <c r="BP360" s="15">
        <v>6.117775323431681E-2</v>
      </c>
      <c r="BQ360" s="15">
        <v>5.9510815798532533E-2</v>
      </c>
      <c r="BR360" s="15">
        <f>IF(IF(BN360&gt;BQ360,BN360,BQ360)=0,IF(BM360&gt;BP360,BM360,BP360),IF(BN360&gt;BQ360,BN360,BQ360))</f>
        <v>6.70940107631956E-2</v>
      </c>
      <c r="CI360" s="11">
        <f>IFERROR(L360,M360)</f>
        <v>0.39644665830539849</v>
      </c>
      <c r="CJ360" s="17">
        <f>IF(AND(M360&lt;0,AA360&gt;0),1,0)</f>
        <v>0</v>
      </c>
      <c r="CK360" s="17">
        <f>IF(AND(CJ360=0,CI360&lt;0.1,CI360&gt;0),1,0)</f>
        <v>0</v>
      </c>
      <c r="CL360" s="17">
        <f>IF(AND(CK360=0,CI360&lt;0.2,CI360&gt;0.1),1,0)</f>
        <v>0</v>
      </c>
      <c r="CM360" s="17">
        <f>IF(AND(CL360=0,CI360&lt;0.3,CI360&gt;0.2),1,0)</f>
        <v>0</v>
      </c>
      <c r="CN360" s="17">
        <f>IF(AND(CM360=0,CI360&lt;0.4,CI360&gt;0.3),1,0)</f>
        <v>1</v>
      </c>
      <c r="CO360" s="17">
        <f>IF(AND(CN360=0,CI360&lt;0.5,CI360&gt;0.4),1,0)</f>
        <v>0</v>
      </c>
      <c r="CP360" s="17">
        <f>IF(AND(CJ360=0,CK360=0,CL360=0,CM360=0,CN360=0,CO360=0),1,0)</f>
        <v>0</v>
      </c>
      <c r="CR360" s="17" t="str">
        <f>_xll.BDP($H360,CR$1)</f>
        <v>David C Kimbell "Dave"</v>
      </c>
      <c r="CS360" s="17" t="str">
        <f>_xll.BDP($H360,CS$1)</f>
        <v>No</v>
      </c>
      <c r="CT360" s="196">
        <f>_xll.BDP($H360,CT$1)</f>
        <v>0</v>
      </c>
      <c r="CU360" s="13">
        <f>_xll.BDP($H360,CU$1)</f>
        <v>2.3333299160003662</v>
      </c>
      <c r="CV360" s="13">
        <f>_xll.BDP($H360,CV$1)</f>
        <v>0.46862954803757567</v>
      </c>
      <c r="CW360" s="13">
        <f>_xll.BDP($H360,CW$1)</f>
        <v>2.6816512740625345</v>
      </c>
    </row>
    <row r="361" spans="1:101" s="17" customFormat="1" hidden="1" x14ac:dyDescent="0.3">
      <c r="A361" s="17" t="str">
        <f>B361&amp;C361</f>
        <v>9C</v>
      </c>
      <c r="B361" s="17">
        <v>9</v>
      </c>
      <c r="C361" s="17" t="s">
        <v>2998</v>
      </c>
      <c r="D361" s="17">
        <v>46</v>
      </c>
      <c r="E361" s="17">
        <v>3</v>
      </c>
      <c r="F361" s="19">
        <v>0.13</v>
      </c>
      <c r="G361" s="17" t="s">
        <v>2393</v>
      </c>
      <c r="H361" s="17" t="s">
        <v>480</v>
      </c>
      <c r="I361" s="17">
        <v>1399</v>
      </c>
      <c r="J361" s="17" t="str">
        <f>I361&amp;H361</f>
        <v>1399PLC CN Equity</v>
      </c>
      <c r="K361" s="10" t="s">
        <v>555</v>
      </c>
      <c r="L361" s="11">
        <v>0.13238537126558941</v>
      </c>
      <c r="M361" s="11">
        <v>0.14319635855558693</v>
      </c>
      <c r="N361" s="11">
        <v>6.0010119047814989E-2</v>
      </c>
      <c r="O361" s="11">
        <v>6.500257771053751E-2</v>
      </c>
      <c r="P361" s="12">
        <v>5.1325341588838409</v>
      </c>
      <c r="Q361" s="12">
        <v>3.5685823976102995</v>
      </c>
      <c r="R361" s="12">
        <v>3.19048173155009</v>
      </c>
      <c r="S361" s="13">
        <v>22.121541258957738</v>
      </c>
      <c r="T361" s="13">
        <v>21.39227799120296</v>
      </c>
      <c r="U361" s="11">
        <v>0.21753102431028939</v>
      </c>
      <c r="V361" s="14">
        <v>4.0081319848807313</v>
      </c>
      <c r="W361" s="11">
        <v>0.3628847237397772</v>
      </c>
      <c r="X361" s="15">
        <v>4.5243383798330893E-2</v>
      </c>
      <c r="Y361" s="14">
        <v>30.587038489939403</v>
      </c>
      <c r="Z361" s="14">
        <v>24.103021070080665</v>
      </c>
      <c r="AA361" s="14">
        <v>346780194</v>
      </c>
      <c r="AB361" s="14">
        <v>763933720</v>
      </c>
      <c r="AC361" s="14">
        <v>8489138.2680454552</v>
      </c>
      <c r="AD361" s="16">
        <v>68282334.783872724</v>
      </c>
      <c r="AE361" s="11">
        <v>0.12432407730220824</v>
      </c>
      <c r="AF361" s="16">
        <v>714.92215969999995</v>
      </c>
      <c r="AG361" s="16">
        <v>770.82416219328434</v>
      </c>
      <c r="AH361" s="195">
        <v>11.099699088510574</v>
      </c>
      <c r="AI361" s="195">
        <v>15.503570565921544</v>
      </c>
      <c r="AJ361" s="195">
        <v>8.7665562092382174</v>
      </c>
      <c r="AK361" s="195">
        <v>21.1474946249742</v>
      </c>
      <c r="AL361" s="195">
        <v>0.94176280199368168</v>
      </c>
      <c r="AM361" s="17" t="s">
        <v>493</v>
      </c>
      <c r="AN361" s="17" t="s">
        <v>524</v>
      </c>
      <c r="AO361" s="17" t="s">
        <v>556</v>
      </c>
      <c r="AP361" s="17" t="s">
        <v>496</v>
      </c>
      <c r="AQ361" s="11" t="e">
        <f>_xll.BDP($H361,$AQ$1, "CUST_TRR_START_DT=20030101","CUST_TRR_END_DT=20230630")*0.01</f>
        <v>#VALUE!</v>
      </c>
      <c r="AR361" s="11">
        <f>_xll.BDP($H361,$AQ$1, "CUST_TRR_START_DT=20130101","CUST_TRR_END_DT=20230630")*0.01</f>
        <v>0.1346067</v>
      </c>
      <c r="AS361" s="11">
        <f>_xll.BDP($H361,$AQ$1, "CUST_TRR_START_DT=20180101","CUST_TRR_END_DT=20230630")*0.01</f>
        <v>2.8615410000000001E-2</v>
      </c>
      <c r="AT361" s="17" t="s">
        <v>3778</v>
      </c>
      <c r="AU361" s="17" t="s">
        <v>3021</v>
      </c>
      <c r="AV361" s="17" t="s">
        <v>3778</v>
      </c>
      <c r="AW361" s="195">
        <v>2.186001918688488</v>
      </c>
      <c r="AX361" s="195">
        <v>2.186001918688488</v>
      </c>
      <c r="AY361" s="195">
        <v>0</v>
      </c>
      <c r="AZ361" s="195">
        <v>2.186001918688488</v>
      </c>
      <c r="BA361" s="195">
        <v>52.94701368089261</v>
      </c>
      <c r="BB361" s="195">
        <v>0</v>
      </c>
      <c r="BC361" s="195">
        <v>52.94701368089261</v>
      </c>
      <c r="BD361" s="195">
        <v>15.583226808000001</v>
      </c>
      <c r="BE361" s="195">
        <v>714.92215969999995</v>
      </c>
      <c r="BF361" s="17">
        <v>34</v>
      </c>
      <c r="BG361" s="17">
        <v>42.26</v>
      </c>
      <c r="BH361" s="17">
        <v>50.9</v>
      </c>
      <c r="BI361" s="17">
        <v>37.673000000000002</v>
      </c>
      <c r="BJ361" s="17">
        <v>35.283999999999999</v>
      </c>
      <c r="BK361" s="17">
        <v>39.066000000000003</v>
      </c>
      <c r="BL361" s="15">
        <v>4.7557625034685302E-2</v>
      </c>
      <c r="BM361" s="15">
        <v>5.9111330410758847E-2</v>
      </c>
      <c r="BN361" s="15">
        <v>7.1196562184278875E-2</v>
      </c>
      <c r="BO361" s="15">
        <v>5.2695247292108803E-2</v>
      </c>
      <c r="BP361" s="15">
        <v>4.9353624756583413E-2</v>
      </c>
      <c r="BQ361" s="15">
        <v>5.4643711164853413E-2</v>
      </c>
      <c r="BR361" s="15">
        <f>IF(IF(BN361&gt;BQ361,BN361,BQ361)=0,IF(BM361&gt;BP361,BM361,BP361),IF(BN361&gt;BQ361,BN361,BQ361))</f>
        <v>7.1196562184278875E-2</v>
      </c>
      <c r="CI361" s="11">
        <f>IFERROR(L361,M361)</f>
        <v>0.13238537126558941</v>
      </c>
      <c r="CJ361" s="17">
        <f>IF(AND(M361&lt;0,AA361&gt;0),1,0)</f>
        <v>0</v>
      </c>
      <c r="CK361" s="17">
        <f>IF(AND(CJ361=0,CI361&lt;0.1,CI361&gt;0),1,0)</f>
        <v>0</v>
      </c>
      <c r="CL361" s="17">
        <f>IF(AND(CK361=0,CI361&lt;0.2,CI361&gt;0.1),1,0)</f>
        <v>1</v>
      </c>
      <c r="CM361" s="17">
        <f>IF(AND(CL361=0,CI361&lt;0.3,CI361&gt;0.2),1,0)</f>
        <v>0</v>
      </c>
      <c r="CN361" s="17">
        <f>IF(AND(CM361=0,CI361&lt;0.4,CI361&gt;0.3),1,0)</f>
        <v>0</v>
      </c>
      <c r="CO361" s="17">
        <f>IF(AND(CN361=0,CI361&lt;0.5,CI361&gt;0.4),1,0)</f>
        <v>0</v>
      </c>
      <c r="CP361" s="17">
        <f>IF(AND(CJ361=0,CK361=0,CL361=0,CM361=0,CN361=0,CO361=0),1,0)</f>
        <v>0</v>
      </c>
      <c r="CR361" s="17" t="str">
        <f>_xll.BDP($H361,CR$1)</f>
        <v>#N/A Field Not Applicable</v>
      </c>
      <c r="CS361" s="17" t="str">
        <f>_xll.BDP($H361,CS$1)</f>
        <v>#N/A N/A</v>
      </c>
      <c r="CT361" s="196" t="str">
        <f>_xll.BDP($H361,CT$1)</f>
        <v>#N/A N/A</v>
      </c>
      <c r="CU361" s="13" t="str">
        <f>_xll.BDP($H361,CU$1)</f>
        <v>#N/A N/A</v>
      </c>
      <c r="CV361" s="13">
        <f>_xll.BDP($H361,CV$1)</f>
        <v>0.71763868302190692</v>
      </c>
      <c r="CW361" s="13">
        <f>_xll.BDP($H361,CW$1)</f>
        <v>11.376171715799483</v>
      </c>
    </row>
    <row r="362" spans="1:101" s="17" customFormat="1" x14ac:dyDescent="0.3">
      <c r="A362" s="17" t="str">
        <f>B362&amp;C362</f>
        <v>9C</v>
      </c>
      <c r="B362" s="17">
        <v>9</v>
      </c>
      <c r="C362" s="17" t="s">
        <v>2998</v>
      </c>
      <c r="D362" s="17">
        <v>6</v>
      </c>
      <c r="E362" s="17">
        <v>3</v>
      </c>
      <c r="F362" s="19">
        <v>0.08</v>
      </c>
      <c r="H362" s="17" t="s">
        <v>300</v>
      </c>
      <c r="I362" s="17">
        <v>1374</v>
      </c>
      <c r="J362" s="17" t="str">
        <f>I362&amp;H362</f>
        <v>1374KO US Equity</v>
      </c>
      <c r="K362" s="10" t="s">
        <v>981</v>
      </c>
      <c r="L362" s="11">
        <v>0.29965200943837927</v>
      </c>
      <c r="M362" s="11">
        <v>0.34984451354953355</v>
      </c>
      <c r="N362" s="11">
        <v>0.20268114095373063</v>
      </c>
      <c r="O362" s="11">
        <v>0.22993539910215702</v>
      </c>
      <c r="P362" s="12">
        <v>15.400112707805016</v>
      </c>
      <c r="Q362" s="12">
        <v>12.571715833225621</v>
      </c>
      <c r="R362" s="12">
        <v>42.882206536374397</v>
      </c>
      <c r="S362" s="13">
        <v>33.409231500610801</v>
      </c>
      <c r="T362" s="13">
        <v>33.120382846257492</v>
      </c>
      <c r="U362" s="11">
        <v>0.32449850458635232</v>
      </c>
      <c r="V362" s="14">
        <v>2.1409346103038307</v>
      </c>
      <c r="W362" s="11">
        <v>0.2798407410416836</v>
      </c>
      <c r="X362" s="15">
        <v>2.9981981981981983E-2</v>
      </c>
      <c r="Y362" s="14">
        <v>4.8315470421142921</v>
      </c>
      <c r="Z362" s="14">
        <v>35.096003852061351</v>
      </c>
      <c r="AA362" s="14">
        <v>36016000000</v>
      </c>
      <c r="AB362" s="14">
        <v>54798000000</v>
      </c>
      <c r="AC362" s="14">
        <v>287000000</v>
      </c>
      <c r="AD362" s="16">
        <v>11101000000</v>
      </c>
      <c r="AE362" s="11">
        <v>2.5853526709305467E-2</v>
      </c>
      <c r="AF362" s="16">
        <v>250552.53840727996</v>
      </c>
      <c r="AG362" s="16">
        <v>278022.53840727999</v>
      </c>
      <c r="AH362" s="195">
        <v>20.188986886012636</v>
      </c>
      <c r="AI362" s="195">
        <v>22.082806863167594</v>
      </c>
      <c r="AJ362" s="195">
        <v>3.7864598928658122</v>
      </c>
      <c r="AK362" s="195">
        <v>22.122930271419794</v>
      </c>
      <c r="AL362" s="195">
        <v>9.6310519379498576</v>
      </c>
      <c r="AM362" s="17" t="s">
        <v>493</v>
      </c>
      <c r="AN362" s="17" t="s">
        <v>673</v>
      </c>
      <c r="AO362" s="17" t="s">
        <v>674</v>
      </c>
      <c r="AP362" s="17" t="s">
        <v>574</v>
      </c>
      <c r="AQ362" s="11">
        <f>_xll.BDP($H362,$AQ$1, "CUST_TRR_START_DT=20030101","CUST_TRR_END_DT=20230630")*0.01</f>
        <v>8.1727019999999997E-2</v>
      </c>
      <c r="AR362" s="11">
        <f>_xll.BDP($H362,$AQ$1, "CUST_TRR_START_DT=20130101","CUST_TRR_END_DT=20230630")*0.01</f>
        <v>8.3040500000000003E-2</v>
      </c>
      <c r="AS362" s="11">
        <f>_xll.BDP($H362,$AQ$1, "CUST_TRR_START_DT=20180101","CUST_TRR_END_DT=20230630")*0.01</f>
        <v>8.4608630000000004E-2</v>
      </c>
      <c r="AT362" s="17" t="s">
        <v>3697</v>
      </c>
      <c r="AU362" s="17" t="s">
        <v>3268</v>
      </c>
      <c r="AV362" s="17" t="s">
        <v>3268</v>
      </c>
      <c r="AW362" s="195">
        <v>3.1751510498336515</v>
      </c>
      <c r="AX362" s="195">
        <v>3.1751510498336515</v>
      </c>
      <c r="AY362" s="195">
        <v>0.26413015669058809</v>
      </c>
      <c r="AZ362" s="195">
        <v>3.4392812065242397</v>
      </c>
      <c r="BA362" s="195">
        <v>70.510784041469961</v>
      </c>
      <c r="BB362" s="195">
        <v>5.865555416088128</v>
      </c>
      <c r="BC362" s="195">
        <v>76.376339457558089</v>
      </c>
      <c r="BD362" s="195">
        <v>8250.9359516000004</v>
      </c>
      <c r="BE362" s="195">
        <v>250552.53840727996</v>
      </c>
      <c r="BF362" s="17">
        <v>11444.739</v>
      </c>
      <c r="BG362" s="17">
        <v>12228.609</v>
      </c>
      <c r="BH362" s="17">
        <v>13103.412</v>
      </c>
      <c r="BI362" s="17">
        <v>9568.5030000000006</v>
      </c>
      <c r="BJ362" s="17">
        <v>10822.388000000001</v>
      </c>
      <c r="BK362" s="17">
        <v>12533.305</v>
      </c>
      <c r="BL362" s="15">
        <v>4.5678000601200315E-2</v>
      </c>
      <c r="BM362" s="15">
        <v>4.8806565991050002E-2</v>
      </c>
      <c r="BN362" s="15">
        <v>5.2298061250132089E-2</v>
      </c>
      <c r="BO362" s="15">
        <v>3.8189607101270465E-2</v>
      </c>
      <c r="BP362" s="15">
        <v>4.3194086433113343E-2</v>
      </c>
      <c r="BQ362" s="15">
        <v>5.0022662231530748E-2</v>
      </c>
      <c r="BR362" s="15">
        <f>IF(IF(BN362&gt;BQ362,BN362,BQ362)=0,IF(BM362&gt;BP362,BM362,BP362),IF(BN362&gt;BQ362,BN362,BQ362))</f>
        <v>5.2298061250132089E-2</v>
      </c>
      <c r="CI362" s="11">
        <f>IFERROR(L362,M362)</f>
        <v>0.29965200943837927</v>
      </c>
      <c r="CJ362" s="17">
        <f>IF(AND(M362&lt;0,AA362&gt;0),1,0)</f>
        <v>0</v>
      </c>
      <c r="CK362" s="17">
        <f>IF(AND(CJ362=0,CI362&lt;0.1,CI362&gt;0),1,0)</f>
        <v>0</v>
      </c>
      <c r="CL362" s="17">
        <f>IF(AND(CK362=0,CI362&lt;0.2,CI362&gt;0.1),1,0)</f>
        <v>0</v>
      </c>
      <c r="CM362" s="17">
        <f>IF(AND(CL362=0,CI362&lt;0.3,CI362&gt;0.2),1,0)</f>
        <v>1</v>
      </c>
      <c r="CN362" s="17">
        <f>IF(AND(CM362=0,CI362&lt;0.4,CI362&gt;0.3),1,0)</f>
        <v>0</v>
      </c>
      <c r="CO362" s="17">
        <f>IF(AND(CN362=0,CI362&lt;0.5,CI362&gt;0.4),1,0)</f>
        <v>0</v>
      </c>
      <c r="CP362" s="17">
        <f>IF(AND(CJ362=0,CK362=0,CL362=0,CM362=0,CN362=0,CO362=0),1,0)</f>
        <v>0</v>
      </c>
      <c r="CR362" s="17" t="str">
        <f>_xll.BDP($H362,CR$1)</f>
        <v>James R Quincey</v>
      </c>
      <c r="CS362" s="17" t="str">
        <f>_xll.BDP($H362,CS$1)</f>
        <v>No</v>
      </c>
      <c r="CT362" s="196">
        <f>_xll.BDP($H362,CT$1)</f>
        <v>1.1412800289690495E-2</v>
      </c>
      <c r="CU362" s="13">
        <f>_xll.BDP($H362,CU$1)</f>
        <v>6.4166698455810547</v>
      </c>
      <c r="CV362" s="13">
        <f>_xll.BDP($H362,CV$1)</f>
        <v>0.60743206196545374</v>
      </c>
      <c r="CW362" s="13">
        <f>_xll.BDP($H362,CW$1)</f>
        <v>-0.78593303750805732</v>
      </c>
    </row>
    <row r="363" spans="1:101" s="17" customFormat="1" hidden="1" x14ac:dyDescent="0.3">
      <c r="A363" s="17" t="str">
        <f>B363&amp;C363</f>
        <v>10A</v>
      </c>
      <c r="B363" s="17">
        <v>10</v>
      </c>
      <c r="C363" s="17" t="s">
        <v>2999</v>
      </c>
      <c r="D363" s="17">
        <v>10</v>
      </c>
      <c r="E363" s="17">
        <v>6</v>
      </c>
      <c r="F363" s="19">
        <v>0.16</v>
      </c>
      <c r="G363" s="17" t="s">
        <v>2143</v>
      </c>
      <c r="H363" s="17" t="s">
        <v>304</v>
      </c>
      <c r="I363" s="17">
        <v>1137</v>
      </c>
      <c r="J363" s="17" t="str">
        <f>I363&amp;H363</f>
        <v>1137BCPC US Equity</v>
      </c>
      <c r="K363" s="10" t="s">
        <v>985</v>
      </c>
      <c r="L363" s="11">
        <v>0.29549058230143666</v>
      </c>
      <c r="M363" s="11">
        <v>0.26413361169102295</v>
      </c>
      <c r="N363" s="11">
        <v>0.12570845244548834</v>
      </c>
      <c r="O363" s="11">
        <v>0.11157937874436891</v>
      </c>
      <c r="P363" s="12">
        <v>9.9689709952272381</v>
      </c>
      <c r="Q363" s="12">
        <v>7.9728524662343574</v>
      </c>
      <c r="R363" s="12">
        <v>10.425657125578992</v>
      </c>
      <c r="S363" s="13">
        <v>23.171507406790994</v>
      </c>
      <c r="T363" s="13">
        <v>21.752561128573223</v>
      </c>
      <c r="U363" s="11">
        <v>0.42349624638301808</v>
      </c>
      <c r="V363" s="14">
        <v>1.7482748685090863</v>
      </c>
      <c r="W363" s="11">
        <v>0.62184024391825499</v>
      </c>
      <c r="X363" s="15">
        <v>4.5828478621614939E-2</v>
      </c>
      <c r="Y363" s="14">
        <v>8.3252955541045583</v>
      </c>
      <c r="Z363" s="14">
        <v>0.3955298194493917</v>
      </c>
      <c r="AA363" s="14">
        <v>562825000</v>
      </c>
      <c r="AB363" s="14">
        <v>1332334000</v>
      </c>
      <c r="AC363" s="14">
        <v>14853000</v>
      </c>
      <c r="AD363" s="16">
        <v>153104000</v>
      </c>
      <c r="AE363" s="11">
        <v>9.7012488243285608E-2</v>
      </c>
      <c r="AF363" s="16">
        <v>4345.2760658199995</v>
      </c>
      <c r="AG363" s="16">
        <v>4703.26506582</v>
      </c>
      <c r="AH363" s="195">
        <v>22.732288692109154</v>
      </c>
      <c r="AI363" s="195">
        <v>32.036550300703134</v>
      </c>
      <c r="AJ363" s="195">
        <v>2.4323389796956363</v>
      </c>
      <c r="AK363" s="195">
        <v>43.866386454893224</v>
      </c>
      <c r="AL363" s="195">
        <v>4.3154103287064443</v>
      </c>
      <c r="AM363" s="17" t="s">
        <v>550</v>
      </c>
      <c r="AN363" s="17" t="s">
        <v>884</v>
      </c>
      <c r="AO363" s="17" t="s">
        <v>885</v>
      </c>
      <c r="AP363" s="17" t="s">
        <v>574</v>
      </c>
      <c r="AQ363" s="11">
        <f>_xll.BDP($H363,$AQ$1, "CUST_TRR_START_DT=20030101","CUST_TRR_END_DT=20230630")*0.01</f>
        <v>0.18218760000000001</v>
      </c>
      <c r="AR363" s="11">
        <f>_xll.BDP($H363,$AQ$1, "CUST_TRR_START_DT=20130101","CUST_TRR_END_DT=20230630")*0.01</f>
        <v>0.13814769999999998</v>
      </c>
      <c r="AS363" s="11">
        <f>_xll.BDP($H363,$AQ$1, "CUST_TRR_START_DT=20180101","CUST_TRR_END_DT=20230630")*0.01</f>
        <v>0.10337719999999999</v>
      </c>
      <c r="AT363" s="17" t="s">
        <v>3697</v>
      </c>
      <c r="AU363" s="17" t="s">
        <v>3021</v>
      </c>
      <c r="AV363" s="17" t="s">
        <v>3021</v>
      </c>
      <c r="AW363" s="195">
        <v>0.5267843734547617</v>
      </c>
      <c r="AX363" s="195">
        <v>0.5267843734547617</v>
      </c>
      <c r="AY363" s="195">
        <v>0.73717963990871516</v>
      </c>
      <c r="AZ363" s="195">
        <v>1.2639640133634769</v>
      </c>
      <c r="BA363" s="195">
        <v>21.314225498677082</v>
      </c>
      <c r="BB363" s="195">
        <v>29.827029558607911</v>
      </c>
      <c r="BC363" s="195">
        <v>51.141255057284994</v>
      </c>
      <c r="BD363" s="195">
        <v>55.229283793663996</v>
      </c>
      <c r="BE363" s="195">
        <v>4345.2760658199995</v>
      </c>
      <c r="BF363" s="17">
        <v>123.5</v>
      </c>
      <c r="BG363" s="17">
        <v>140.5</v>
      </c>
      <c r="BH363" s="17" t="s">
        <v>3021</v>
      </c>
      <c r="BI363" s="17" t="s">
        <v>3021</v>
      </c>
      <c r="BJ363" s="17" t="s">
        <v>3021</v>
      </c>
      <c r="BK363" s="17" t="s">
        <v>3021</v>
      </c>
      <c r="BL363" s="15">
        <v>2.8421669447299947E-2</v>
      </c>
      <c r="BM363" s="15">
        <v>3.2333964027090226E-2</v>
      </c>
      <c r="BN363" s="15">
        <v>0</v>
      </c>
      <c r="BO363" s="15">
        <v>0</v>
      </c>
      <c r="BP363" s="15">
        <v>0</v>
      </c>
      <c r="BQ363" s="15">
        <v>0</v>
      </c>
      <c r="BR363" s="15">
        <f>IF(IF(BN363&gt;BQ363,BN363,BQ363)=0,IF(BM363&gt;BP363,BM363,BP363),IF(BN363&gt;BQ363,BN363,BQ363))</f>
        <v>3.2333964027090226E-2</v>
      </c>
      <c r="CI363" s="11">
        <f>IF(ISNUMBER(L363),L363,M363)</f>
        <v>0.29549058230143666</v>
      </c>
      <c r="CJ363" s="17">
        <f>IF(AND(M363&lt;0,AA363&gt;0),1,0)</f>
        <v>0</v>
      </c>
      <c r="CK363" s="17">
        <f>IF(AND(CJ363=0,CI363&lt;0.1,CI363&gt;0),1,0)</f>
        <v>0</v>
      </c>
      <c r="CL363" s="17">
        <f>IF(AND(CK363=0,CI363&lt;0.2,CI363&gt;0.1),1,0)</f>
        <v>0</v>
      </c>
      <c r="CM363" s="17">
        <f>IF(AND(CL363=0,CI363&lt;0.3,CI363&gt;0.2),1,0)</f>
        <v>1</v>
      </c>
      <c r="CN363" s="17">
        <f>IF(AND(CM363=0,CI363&lt;0.4,CI363&gt;0.3),1,0)</f>
        <v>0</v>
      </c>
      <c r="CO363" s="17">
        <f>IF(AND(CN363=0,CI363&lt;0.5,CI363&gt;0.4),1,0)</f>
        <v>0</v>
      </c>
      <c r="CP363" s="17">
        <f>IF(AND(CJ363=0,CK363=0,CL363=0,CM363=0,CN363=0,CO363=0),1,0)</f>
        <v>0</v>
      </c>
      <c r="CR363" s="17" t="str">
        <f>_xll.BDP($H363,CR$1)</f>
        <v>Theodore L Harris "Ted"</v>
      </c>
      <c r="CS363" s="17" t="str">
        <f>_xll.BDP($H363,CS$1)</f>
        <v>No</v>
      </c>
      <c r="CT363" s="196">
        <f>_xll.BDP($H363,CT$1)</f>
        <v>0</v>
      </c>
      <c r="CU363" s="13">
        <f>_xll.BDP($H363,CU$1)</f>
        <v>8.5</v>
      </c>
      <c r="CV363" s="13">
        <f>_xll.BDP($H363,CV$1)</f>
        <v>0.89545303828160072</v>
      </c>
      <c r="CW363" s="13">
        <f>_xll.BDP($H363,CW$1)</f>
        <v>-3.2124824825496021</v>
      </c>
    </row>
    <row r="364" spans="1:101" s="17" customFormat="1" hidden="1" x14ac:dyDescent="0.3">
      <c r="A364" s="17" t="str">
        <f>B364&amp;C364</f>
        <v>10A</v>
      </c>
      <c r="B364" s="17">
        <v>10</v>
      </c>
      <c r="C364" s="17" t="s">
        <v>2999</v>
      </c>
      <c r="D364" s="17">
        <v>6</v>
      </c>
      <c r="E364" s="17">
        <v>5</v>
      </c>
      <c r="F364" s="19">
        <v>0.22</v>
      </c>
      <c r="G364" s="17" t="s">
        <v>2764</v>
      </c>
      <c r="H364" s="17" t="s">
        <v>257</v>
      </c>
      <c r="I364" s="17">
        <v>1249</v>
      </c>
      <c r="J364" s="17" t="str">
        <f>I364&amp;H364</f>
        <v>1249FIX US Equity</v>
      </c>
      <c r="K364" s="10" t="s">
        <v>928</v>
      </c>
      <c r="L364" s="11">
        <v>0.36449031796497866</v>
      </c>
      <c r="M364" s="11">
        <v>0.35033747187734354</v>
      </c>
      <c r="N364" s="11">
        <v>0.20097138192745381</v>
      </c>
      <c r="O364" s="11">
        <v>0.18940885941274124</v>
      </c>
      <c r="P364" s="12">
        <v>23.834469019869402</v>
      </c>
      <c r="Q364" s="12">
        <v>19.64011324381573</v>
      </c>
      <c r="R364" s="12">
        <v>24.262302265239065</v>
      </c>
      <c r="S364" s="13">
        <v>9.2489975299681024</v>
      </c>
      <c r="T364" s="13">
        <v>9.1685417030966363</v>
      </c>
      <c r="U364" s="11">
        <v>9.8616105337565804E-2</v>
      </c>
      <c r="V364" s="14">
        <v>0.4541531953956055</v>
      </c>
      <c r="W364" s="11">
        <v>0.38127594878696119</v>
      </c>
      <c r="X364" s="15">
        <v>5.6791910560821876E-2</v>
      </c>
      <c r="Y364" s="14">
        <v>20.020443422409173</v>
      </c>
      <c r="Z364" s="14">
        <v>26.378697418383545</v>
      </c>
      <c r="AA364" s="14">
        <v>720060000</v>
      </c>
      <c r="AB364" s="14">
        <v>1331849000</v>
      </c>
      <c r="AC364" s="14">
        <v>12350000</v>
      </c>
      <c r="AD364" s="16">
        <v>404105000</v>
      </c>
      <c r="AE364" s="11">
        <v>3.0561364001930193E-2</v>
      </c>
      <c r="AF364" s="16">
        <v>6713.26461552</v>
      </c>
      <c r="AG364" s="16">
        <v>6937.8756155200008</v>
      </c>
      <c r="AH364" s="195">
        <v>14.084540458801271</v>
      </c>
      <c r="AI364" s="195">
        <v>21.119180619546658</v>
      </c>
      <c r="AJ364" s="195">
        <v>4.9797883977529755</v>
      </c>
      <c r="AK364" s="195">
        <v>27.579594079113125</v>
      </c>
      <c r="AL364" s="195">
        <v>6.0400196079536608</v>
      </c>
      <c r="AM364" s="17" t="s">
        <v>498</v>
      </c>
      <c r="AN364" s="17" t="s">
        <v>716</v>
      </c>
      <c r="AO364" s="17" t="s">
        <v>758</v>
      </c>
      <c r="AP364" s="17" t="s">
        <v>574</v>
      </c>
      <c r="AQ364" s="11">
        <f>_xll.BDP($H364,$AQ$1, "CUST_TRR_START_DT=20030101","CUST_TRR_END_DT=20230630")*0.01</f>
        <v>0.22155860000000002</v>
      </c>
      <c r="AR364" s="11">
        <f>_xll.BDP($H364,$AQ$1, "CUST_TRR_START_DT=20130101","CUST_TRR_END_DT=20230630")*0.01</f>
        <v>0.2930873</v>
      </c>
      <c r="AS364" s="11">
        <f>_xll.BDP($H364,$AQ$1, "CUST_TRR_START_DT=20180101","CUST_TRR_END_DT=20230630")*0.01</f>
        <v>0.28171380000000001</v>
      </c>
      <c r="AT364" s="17" t="s">
        <v>3356</v>
      </c>
      <c r="AU364" s="17" t="s">
        <v>3194</v>
      </c>
      <c r="AV364" s="17" t="s">
        <v>3356</v>
      </c>
      <c r="AW364" s="195">
        <v>0.47953962924027177</v>
      </c>
      <c r="AX364" s="195">
        <v>0.47953962924027177</v>
      </c>
      <c r="AY364" s="195">
        <v>0.88683031007763136</v>
      </c>
      <c r="AZ364" s="195">
        <v>1.3663699393179032</v>
      </c>
      <c r="BA364" s="195">
        <v>8.3345842612894039</v>
      </c>
      <c r="BB364" s="195">
        <v>15.413453850555509</v>
      </c>
      <c r="BC364" s="195">
        <v>23.748038111844913</v>
      </c>
      <c r="BD364" s="195">
        <v>57.206136049999998</v>
      </c>
      <c r="BE364" s="195">
        <v>6713.26461552</v>
      </c>
      <c r="BF364" s="17">
        <v>271.25</v>
      </c>
      <c r="BG364" s="17">
        <v>307.25</v>
      </c>
      <c r="BH364" s="17">
        <v>300</v>
      </c>
      <c r="BI364" s="17">
        <v>310.27500000000003</v>
      </c>
      <c r="BJ364" s="17">
        <v>297.673</v>
      </c>
      <c r="BK364" s="17" t="s">
        <v>3021</v>
      </c>
      <c r="BL364" s="15">
        <v>4.0405080915909844E-2</v>
      </c>
      <c r="BM364" s="15">
        <v>4.5767598567422303E-2</v>
      </c>
      <c r="BN364" s="15">
        <v>4.4687647095937158E-2</v>
      </c>
      <c r="BO364" s="15">
        <v>4.6218199008973011E-2</v>
      </c>
      <c r="BP364" s="15">
        <v>4.4341019913296337E-2</v>
      </c>
      <c r="BQ364" s="15">
        <v>0</v>
      </c>
      <c r="BR364" s="15">
        <f>IF(IF(BN364&gt;BQ364,BN364,BQ364)=0,IF(BM364&gt;BP364,BM364,BP364),IF(BN364&gt;BQ364,BN364,BQ364))</f>
        <v>4.4687647095937158E-2</v>
      </c>
      <c r="CI364" s="11">
        <f>IF(ISNUMBER(L364),L364,M364)</f>
        <v>0.36449031796497866</v>
      </c>
      <c r="CJ364" s="17">
        <f>IF(AND(M364&lt;0,AA364&gt;0),1,0)</f>
        <v>0</v>
      </c>
      <c r="CK364" s="17">
        <f>IF(AND(CJ364=0,CI364&lt;0.1,CI364&gt;0),1,0)</f>
        <v>0</v>
      </c>
      <c r="CL364" s="17">
        <f>IF(AND(CK364=0,CI364&lt;0.2,CI364&gt;0.1),1,0)</f>
        <v>0</v>
      </c>
      <c r="CM364" s="17">
        <f>IF(AND(CL364=0,CI364&lt;0.3,CI364&gt;0.2),1,0)</f>
        <v>0</v>
      </c>
      <c r="CN364" s="17">
        <f>IF(AND(CM364=0,CI364&lt;0.4,CI364&gt;0.3),1,0)</f>
        <v>1</v>
      </c>
      <c r="CO364" s="17">
        <f>IF(AND(CN364=0,CI364&lt;0.5,CI364&gt;0.4),1,0)</f>
        <v>0</v>
      </c>
      <c r="CP364" s="17">
        <f>IF(AND(CJ364=0,CK364=0,CL364=0,CM364=0,CN364=0,CO364=0),1,0)</f>
        <v>0</v>
      </c>
      <c r="CR364" s="17" t="str">
        <f>_xll.BDP($H364,CR$1)</f>
        <v>Brian E Lane</v>
      </c>
      <c r="CS364" s="17" t="str">
        <f>_xll.BDP($H364,CS$1)</f>
        <v>No</v>
      </c>
      <c r="CT364" s="196">
        <f>_xll.BDP($H364,CT$1)</f>
        <v>0</v>
      </c>
      <c r="CU364" s="13">
        <f>_xll.BDP($H364,CU$1)</f>
        <v>11.83329963684082</v>
      </c>
      <c r="CV364" s="13">
        <f>_xll.BDP($H364,CV$1)</f>
        <v>1.8652833372565749</v>
      </c>
      <c r="CW364" s="13">
        <f>_xll.BDP($H364,CW$1)</f>
        <v>-9.127967236290683</v>
      </c>
    </row>
    <row r="365" spans="1:101" s="17" customFormat="1" hidden="1" x14ac:dyDescent="0.3">
      <c r="A365" s="17" t="str">
        <f>B365&amp;C365</f>
        <v>10A</v>
      </c>
      <c r="B365" s="17">
        <v>10</v>
      </c>
      <c r="C365" s="17" t="s">
        <v>2999</v>
      </c>
      <c r="D365" s="17">
        <v>4</v>
      </c>
      <c r="E365" s="17">
        <v>2</v>
      </c>
      <c r="F365" s="19">
        <v>0.3</v>
      </c>
      <c r="G365" s="17" t="s">
        <v>2444</v>
      </c>
      <c r="H365" s="17" t="s">
        <v>2445</v>
      </c>
      <c r="I365" s="17">
        <v>1250</v>
      </c>
      <c r="J365" s="17" t="str">
        <f>I365&amp;H365</f>
        <v>1250HMS SS Equity</v>
      </c>
      <c r="K365" s="10" t="s">
        <v>4844</v>
      </c>
      <c r="L365" s="11">
        <v>2.2376305461382291</v>
      </c>
      <c r="M365" s="11">
        <v>1.0536311375573124</v>
      </c>
      <c r="N365" s="11">
        <v>0.28305706511965473</v>
      </c>
      <c r="O365" s="11">
        <v>0.38492693553241913</v>
      </c>
      <c r="P365" s="12">
        <v>21.987158538226417</v>
      </c>
      <c r="Q365" s="12">
        <v>16.31454092549663</v>
      </c>
      <c r="R365" s="12">
        <v>20.864112291088535</v>
      </c>
      <c r="S365" s="13">
        <v>26.281862676724806</v>
      </c>
      <c r="T365" s="13">
        <v>31.115062199719809</v>
      </c>
      <c r="U365" s="11">
        <v>0.20778508771929824</v>
      </c>
      <c r="V365" s="14">
        <v>0.4490521327014218</v>
      </c>
      <c r="W365" s="11">
        <v>1.0465801068090788</v>
      </c>
      <c r="X365" s="15" t="e">
        <v>#N/A</v>
      </c>
      <c r="Y365" s="14">
        <v>18.711364541856529</v>
      </c>
      <c r="Z365" s="14">
        <v>32.497671394463801</v>
      </c>
      <c r="AA365" s="14">
        <v>644495000</v>
      </c>
      <c r="AB365" s="14">
        <v>1764127000</v>
      </c>
      <c r="AC365" s="14" t="e">
        <v>#N/A</v>
      </c>
      <c r="AD365" s="16">
        <v>527000000</v>
      </c>
      <c r="AE365" s="11">
        <v>0</v>
      </c>
      <c r="AF365" s="16">
        <v>17978.445311999996</v>
      </c>
      <c r="AG365" s="16">
        <v>18357.445311999996</v>
      </c>
      <c r="AH365" s="195">
        <v>21.622432640753825</v>
      </c>
      <c r="AI365" s="195">
        <v>24.908338279511529</v>
      </c>
      <c r="AJ365" s="195" t="s">
        <v>3021</v>
      </c>
      <c r="AK365" s="195">
        <v>31.121978949385205</v>
      </c>
      <c r="AL365" s="195">
        <v>10.526716981132076</v>
      </c>
      <c r="AM365" s="17" t="s">
        <v>543</v>
      </c>
      <c r="AN365" s="17" t="s">
        <v>584</v>
      </c>
      <c r="AO365" s="17" t="s">
        <v>635</v>
      </c>
      <c r="AP365" s="17" t="s">
        <v>4617</v>
      </c>
      <c r="AQ365" s="11" t="e">
        <f>_xll.BDP($H365,$AQ$1, "CUST_TRR_START_DT=20030101","CUST_TRR_END_DT=20230630")*0.01</f>
        <v>#VALUE!</v>
      </c>
      <c r="AR365" s="11">
        <f>_xll.BDP($H365,$AQ$1, "CUST_TRR_START_DT=20130101","CUST_TRR_END_DT=20230630")*0.01</f>
        <v>0.33637650000000002</v>
      </c>
      <c r="AS365" s="11">
        <f>_xll.BDP($H365,$AQ$1, "CUST_TRR_START_DT=20180101","CUST_TRR_END_DT=20230630")*0.01</f>
        <v>0.31136019999999998</v>
      </c>
      <c r="AT365" s="17" t="s">
        <v>3195</v>
      </c>
      <c r="AU365" s="17" t="s">
        <v>3195</v>
      </c>
      <c r="AV365" s="17" t="s">
        <v>3195</v>
      </c>
      <c r="AW365" s="195">
        <v>1.0416666666666665</v>
      </c>
      <c r="AX365" s="195">
        <v>1.0416666666666665</v>
      </c>
      <c r="AY365" s="195">
        <v>0</v>
      </c>
      <c r="AZ365" s="195">
        <v>1.0416666666666665</v>
      </c>
      <c r="BA365" s="195">
        <v>36.347414816998402</v>
      </c>
      <c r="BB365" s="195">
        <v>0</v>
      </c>
      <c r="BC365" s="195" t="s">
        <v>3021</v>
      </c>
      <c r="BD365" s="195" t="s">
        <v>3021</v>
      </c>
      <c r="BE365" s="195">
        <v>17978.445311999996</v>
      </c>
      <c r="BF365" s="17">
        <v>551.5</v>
      </c>
      <c r="BG365" s="17">
        <v>503.5</v>
      </c>
      <c r="BH365" s="17">
        <v>538.5</v>
      </c>
      <c r="BI365" s="17">
        <v>570.43600000000004</v>
      </c>
      <c r="BJ365" s="17">
        <v>557.12800000000004</v>
      </c>
      <c r="BK365" s="17">
        <v>546.39300000000003</v>
      </c>
      <c r="BL365" s="15">
        <v>3.0675622415020094E-2</v>
      </c>
      <c r="BM365" s="15">
        <v>2.8005758632751798E-2</v>
      </c>
      <c r="BN365" s="15">
        <v>2.9952534307322431E-2</v>
      </c>
      <c r="BO365" s="15">
        <v>3.1728883677124939E-2</v>
      </c>
      <c r="BP365" s="15">
        <v>3.0988663943491052E-2</v>
      </c>
      <c r="BQ365" s="15">
        <v>3.0391560033019176E-2</v>
      </c>
      <c r="BR365" s="15">
        <f>IF(IF(BN365&gt;BQ365,BN365,BQ365)=0,IF(BM365&gt;BP365,BM365,BP365),IF(BN365&gt;BQ365,BN365,BQ365))</f>
        <v>3.0391560033019176E-2</v>
      </c>
      <c r="CI365" s="11">
        <f>IF(ISNUMBER(L365),L365,M365)</f>
        <v>2.2376305461382291</v>
      </c>
      <c r="CJ365" s="17">
        <f>IF(AND(M365&lt;0,AA365&gt;0),1,0)</f>
        <v>0</v>
      </c>
      <c r="CK365" s="17">
        <f>IF(AND(CJ365=0,CI365&lt;0.1,CI365&gt;0),1,0)</f>
        <v>0</v>
      </c>
      <c r="CL365" s="17">
        <f>IF(AND(CK365=0,CI365&lt;0.2,CI365&gt;0.1),1,0)</f>
        <v>0</v>
      </c>
      <c r="CM365" s="17">
        <f>IF(AND(CL365=0,CI365&lt;0.3,CI365&gt;0.2),1,0)</f>
        <v>0</v>
      </c>
      <c r="CN365" s="17">
        <f>IF(AND(CM365=0,CI365&lt;0.4,CI365&gt;0.3),1,0)</f>
        <v>0</v>
      </c>
      <c r="CO365" s="17">
        <f>IF(AND(CN365=0,CI365&lt;0.5,CI365&gt;0.4),1,0)</f>
        <v>0</v>
      </c>
      <c r="CP365" s="17">
        <f>IF(AND(CJ365=0,CK365=0,CL365=0,CM365=0,CN365=0,CO365=0),1,0)</f>
        <v>1</v>
      </c>
      <c r="CR365" s="17" t="str">
        <f>_xll.BDP($H365,CR$1)</f>
        <v>Staffan Carl Dahlstrom</v>
      </c>
      <c r="CS365" s="17" t="str">
        <f>_xll.BDP($H365,CS$1)</f>
        <v>No</v>
      </c>
      <c r="CT365" s="196">
        <f>_xll.BDP($H365,CT$1)</f>
        <v>0</v>
      </c>
      <c r="CU365" s="13">
        <f>_xll.BDP($H365,CU$1)</f>
        <v>14.5</v>
      </c>
      <c r="CV365" s="13">
        <f>_xll.BDP($H365,CV$1)</f>
        <v>13.575376765821131</v>
      </c>
      <c r="CW365" s="13">
        <f>_xll.BDP($H365,CW$1)</f>
        <v>-0.12277543190222093</v>
      </c>
    </row>
    <row r="366" spans="1:101" s="17" customFormat="1" hidden="1" x14ac:dyDescent="0.3">
      <c r="A366" s="17" t="str">
        <f>B366&amp;C366</f>
        <v>10A</v>
      </c>
      <c r="B366" s="17">
        <v>10</v>
      </c>
      <c r="C366" s="17" t="s">
        <v>2999</v>
      </c>
      <c r="D366" s="17">
        <v>8</v>
      </c>
      <c r="E366" s="17">
        <v>2</v>
      </c>
      <c r="F366" s="19">
        <v>0.18</v>
      </c>
      <c r="G366" s="17" t="s">
        <v>2809</v>
      </c>
      <c r="H366" s="17" t="s">
        <v>2067</v>
      </c>
      <c r="I366" s="17">
        <v>1252</v>
      </c>
      <c r="J366" s="17" t="str">
        <f>I366&amp;H366</f>
        <v>1252IFCN SW Equity</v>
      </c>
      <c r="K366" s="10" t="s">
        <v>4845</v>
      </c>
      <c r="L366" s="11">
        <v>0.46886552174072771</v>
      </c>
      <c r="M366" s="11">
        <v>0.40545682047999071</v>
      </c>
      <c r="N366" s="11">
        <v>0.46886552174072771</v>
      </c>
      <c r="O366" s="11">
        <v>0.40545682047999071</v>
      </c>
      <c r="P366" s="12">
        <v>36.409220076462219</v>
      </c>
      <c r="Q366" s="12">
        <v>29.496251133636726</v>
      </c>
      <c r="R366" s="12">
        <v>37.410271608658327</v>
      </c>
      <c r="S366" s="13">
        <v>21.848237805484708</v>
      </c>
      <c r="T366" s="13">
        <v>21.675322597570602</v>
      </c>
      <c r="U366" s="11">
        <v>3.1461105047346526E-2</v>
      </c>
      <c r="V366" s="14">
        <v>0.1078619055531074</v>
      </c>
      <c r="W366" s="11">
        <v>0.58417020308226542</v>
      </c>
      <c r="X366" s="15" t="e">
        <v>#N/A</v>
      </c>
      <c r="Y366" s="14">
        <v>9.8177624857558623</v>
      </c>
      <c r="Z366" s="14">
        <v>6.4958898901281925</v>
      </c>
      <c r="AA366" s="14">
        <v>274922000</v>
      </c>
      <c r="AB366" s="14">
        <v>274922000</v>
      </c>
      <c r="AC366" s="14" t="e">
        <v>#N/A</v>
      </c>
      <c r="AD366" s="16">
        <v>67685000</v>
      </c>
      <c r="AE366" s="11">
        <v>0</v>
      </c>
      <c r="AF366" s="16">
        <v>2670.1158119999996</v>
      </c>
      <c r="AG366" s="16">
        <v>2994.7381805925256</v>
      </c>
      <c r="AH366" s="195">
        <v>21.655336794097416</v>
      </c>
      <c r="AI366" s="195">
        <v>24.489223640852131</v>
      </c>
      <c r="AJ366" s="195">
        <v>1.4464752039880073</v>
      </c>
      <c r="AK366" s="195">
        <v>31.563464650332339</v>
      </c>
      <c r="AL366" s="195">
        <v>10.744544111776088</v>
      </c>
      <c r="AM366" s="17" t="s">
        <v>498</v>
      </c>
      <c r="AN366" s="17" t="s">
        <v>499</v>
      </c>
      <c r="AO366" s="17" t="s">
        <v>790</v>
      </c>
      <c r="AP366" s="17" t="s">
        <v>4616</v>
      </c>
      <c r="AQ366" s="11">
        <f>_xll.BDP($H366,$AQ$1, "CUST_TRR_START_DT=20030101","CUST_TRR_END_DT=20230630")*0.01</f>
        <v>0.18034060000000002</v>
      </c>
      <c r="AR366" s="11">
        <f>_xll.BDP($H366,$AQ$1, "CUST_TRR_START_DT=20130101","CUST_TRR_END_DT=20230630")*0.01</f>
        <v>0.20613119999999999</v>
      </c>
      <c r="AS366" s="11">
        <f>_xll.BDP($H366,$AQ$1, "CUST_TRR_START_DT=20180101","CUST_TRR_END_DT=20230630")*0.01</f>
        <v>0.14226940000000002</v>
      </c>
      <c r="AT366" s="17" t="s">
        <v>3196</v>
      </c>
      <c r="AU366" s="17" t="s">
        <v>3196</v>
      </c>
      <c r="AV366" s="17" t="s">
        <v>3196</v>
      </c>
      <c r="AW366" s="195">
        <v>1.6483516483516485</v>
      </c>
      <c r="AX366" s="195">
        <v>1.6483516483516485</v>
      </c>
      <c r="AY366" s="195">
        <v>0</v>
      </c>
      <c r="AZ366" s="195">
        <v>1.6483516483516485</v>
      </c>
      <c r="BA366" s="195">
        <v>49.781979917120282</v>
      </c>
      <c r="BB366" s="195">
        <v>0</v>
      </c>
      <c r="BC366" s="195" t="s">
        <v>3021</v>
      </c>
      <c r="BD366" s="195" t="s">
        <v>3021</v>
      </c>
      <c r="BE366" s="195">
        <v>2670.1158119999996</v>
      </c>
      <c r="BF366" s="17">
        <v>92.811000000000007</v>
      </c>
      <c r="BG366" s="17">
        <v>106.767</v>
      </c>
      <c r="BH366" s="17">
        <v>115.571</v>
      </c>
      <c r="BI366" s="17">
        <v>81.948000000000008</v>
      </c>
      <c r="BJ366" s="17">
        <v>99.239000000000004</v>
      </c>
      <c r="BK366" s="17">
        <v>102.289</v>
      </c>
      <c r="BL366" s="15">
        <v>3.4759166468693987E-2</v>
      </c>
      <c r="BM366" s="15">
        <v>3.9985906049531311E-2</v>
      </c>
      <c r="BN366" s="15">
        <v>4.328314130817934E-2</v>
      </c>
      <c r="BO366" s="15">
        <v>3.0690803609233118E-2</v>
      </c>
      <c r="BP366" s="15">
        <v>3.7166552684344774E-2</v>
      </c>
      <c r="BQ366" s="15">
        <v>3.8308825235330288E-2</v>
      </c>
      <c r="BR366" s="15">
        <f>IF(IF(BN366&gt;BQ366,BN366,BQ366)=0,IF(BM366&gt;BP366,BM366,BP366),IF(BN366&gt;BQ366,BN366,BQ366))</f>
        <v>4.328314130817934E-2</v>
      </c>
      <c r="CI366" s="11">
        <f>IF(ISNUMBER(L366),L366,M366)</f>
        <v>0.46886552174072771</v>
      </c>
      <c r="CJ366" s="17">
        <f>IF(AND(M366&lt;0,AA366&gt;0),1,0)</f>
        <v>0</v>
      </c>
      <c r="CK366" s="17">
        <f>IF(AND(CJ366=0,CI366&lt;0.1,CI366&gt;0),1,0)</f>
        <v>0</v>
      </c>
      <c r="CL366" s="17">
        <f>IF(AND(CK366=0,CI366&lt;0.2,CI366&gt;0.1),1,0)</f>
        <v>0</v>
      </c>
      <c r="CM366" s="17">
        <f>IF(AND(CL366=0,CI366&lt;0.3,CI366&gt;0.2),1,0)</f>
        <v>0</v>
      </c>
      <c r="CN366" s="17">
        <f>IF(AND(CM366=0,CI366&lt;0.4,CI366&gt;0.3),1,0)</f>
        <v>0</v>
      </c>
      <c r="CO366" s="17">
        <f>IF(AND(CN366=0,CI366&lt;0.5,CI366&gt;0.4),1,0)</f>
        <v>1</v>
      </c>
      <c r="CP366" s="17">
        <f>IF(AND(CJ366=0,CK366=0,CL366=0,CM366=0,CN366=0,CO366=0),1,0)</f>
        <v>0</v>
      </c>
      <c r="CR366" s="17" t="str">
        <f>_xll.BDP($H366,CR$1)</f>
        <v>Oliver Wyrsch</v>
      </c>
      <c r="CS366" s="17" t="str">
        <f>_xll.BDP($H366,CS$1)</f>
        <v>No</v>
      </c>
      <c r="CT366" s="196">
        <f>_xll.BDP($H366,CT$1)</f>
        <v>0</v>
      </c>
      <c r="CU366" s="13">
        <f>_xll.BDP($H366,CU$1)</f>
        <v>0.75</v>
      </c>
      <c r="CV366" s="13">
        <f>_xll.BDP($H366,CV$1)</f>
        <v>1.9955749317018108</v>
      </c>
      <c r="CW366" s="13">
        <f>_xll.BDP($H366,CW$1)</f>
        <v>0</v>
      </c>
    </row>
    <row r="367" spans="1:101" s="17" customFormat="1" hidden="1" x14ac:dyDescent="0.3">
      <c r="A367" s="17" t="str">
        <f>B367&amp;C367</f>
        <v>10C</v>
      </c>
      <c r="B367" s="17">
        <v>10</v>
      </c>
      <c r="C367" s="17" t="s">
        <v>2998</v>
      </c>
      <c r="D367" s="17">
        <v>9</v>
      </c>
      <c r="E367" s="17">
        <v>8</v>
      </c>
      <c r="F367" s="19">
        <v>0.3</v>
      </c>
      <c r="G367" s="17" t="s">
        <v>2422</v>
      </c>
      <c r="H367" s="17" t="s">
        <v>2423</v>
      </c>
      <c r="I367" s="17">
        <v>1254</v>
      </c>
      <c r="J367" s="17" t="str">
        <f>I367&amp;H367</f>
        <v>1254ADDTB SS Equity</v>
      </c>
      <c r="K367" s="10" t="s">
        <v>4846</v>
      </c>
      <c r="L367" s="11">
        <v>0.34242584497447698</v>
      </c>
      <c r="M367" s="11">
        <v>0.38642297650130547</v>
      </c>
      <c r="N367" s="11">
        <v>0.20249483288151646</v>
      </c>
      <c r="O367" s="11">
        <v>0.22933884297520662</v>
      </c>
      <c r="P367" s="12">
        <v>14.309473750274579</v>
      </c>
      <c r="Q367" s="12">
        <v>11.042281766830381</v>
      </c>
      <c r="R367" s="12">
        <v>15.654466186758592</v>
      </c>
      <c r="S367" s="13">
        <v>13.703881681092804</v>
      </c>
      <c r="T367" s="13">
        <v>15.630009618467458</v>
      </c>
      <c r="U367" s="11">
        <v>0.35333661255943599</v>
      </c>
      <c r="V367" s="14">
        <v>1.6166541635408853</v>
      </c>
      <c r="W367" s="11">
        <v>0.69401678439896153</v>
      </c>
      <c r="X367" s="15" t="e">
        <v>#N/A</v>
      </c>
      <c r="Y367" s="14">
        <v>18.704479326901769</v>
      </c>
      <c r="Z367" s="14">
        <v>23.828367937833917</v>
      </c>
      <c r="AA367" s="14">
        <v>5745000000</v>
      </c>
      <c r="AB367" s="14">
        <v>9680000000</v>
      </c>
      <c r="AC367" s="14" t="e">
        <v>#N/A</v>
      </c>
      <c r="AD367" s="16">
        <v>2177000000</v>
      </c>
      <c r="AE367" s="11">
        <v>0</v>
      </c>
      <c r="AF367" s="16">
        <v>49184.755315200011</v>
      </c>
      <c r="AG367" s="16">
        <v>53494.755315200011</v>
      </c>
      <c r="AH367" s="195">
        <v>19.790882469552354</v>
      </c>
      <c r="AI367" s="195">
        <v>23.087939281484683</v>
      </c>
      <c r="AJ367" s="195" t="s">
        <v>3021</v>
      </c>
      <c r="AK367" s="195">
        <v>31.356522269870929</v>
      </c>
      <c r="AL367" s="195">
        <v>7.7285914751258922</v>
      </c>
      <c r="AM367" s="17" t="s">
        <v>533</v>
      </c>
      <c r="AN367" s="17" t="s">
        <v>856</v>
      </c>
      <c r="AO367" s="17" t="s">
        <v>856</v>
      </c>
      <c r="AP367" s="17" t="s">
        <v>4617</v>
      </c>
      <c r="AQ367" s="11">
        <f>_xll.BDP($H367,$AQ$1, "CUST_TRR_START_DT=20030101","CUST_TRR_END_DT=20230630")*0.01</f>
        <v>0.29111100000000001</v>
      </c>
      <c r="AR367" s="11">
        <f>_xll.BDP($H367,$AQ$1, "CUST_TRR_START_DT=20130101","CUST_TRR_END_DT=20230630")*0.01</f>
        <v>0.33042160000000004</v>
      </c>
      <c r="AS367" s="11">
        <f>_xll.BDP($H367,$AQ$1, "CUST_TRR_START_DT=20180101","CUST_TRR_END_DT=20230630")*0.01</f>
        <v>0.36758639999999998</v>
      </c>
      <c r="AT367" s="17" t="s">
        <v>3748</v>
      </c>
      <c r="AU367" s="17" t="s">
        <v>3021</v>
      </c>
      <c r="AV367" s="17" t="s">
        <v>3748</v>
      </c>
      <c r="AW367" s="195">
        <v>1.3865779256794231</v>
      </c>
      <c r="AX367" s="195">
        <v>1.3865779256794231</v>
      </c>
      <c r="AY367" s="195">
        <v>-2.2250765097060521E-16</v>
      </c>
      <c r="AZ367" s="195">
        <v>1.3865779256794228</v>
      </c>
      <c r="BA367" s="195">
        <v>44.278157104223666</v>
      </c>
      <c r="BB367" s="195">
        <v>-7.1054273576010019E-15</v>
      </c>
      <c r="BC367" s="195">
        <v>44.278157104223659</v>
      </c>
      <c r="BD367" s="195">
        <v>673.91178000000002</v>
      </c>
      <c r="BE367" s="195">
        <v>49184.755315200011</v>
      </c>
      <c r="BF367" s="17">
        <v>1683.6000000000001</v>
      </c>
      <c r="BG367" s="17">
        <v>1881.1670000000001</v>
      </c>
      <c r="BH367" s="17">
        <v>2010.2</v>
      </c>
      <c r="BI367" s="17">
        <v>1525.4090000000001</v>
      </c>
      <c r="BJ367" s="17">
        <v>2067.2150000000001</v>
      </c>
      <c r="BK367" s="17">
        <v>2177.721</v>
      </c>
      <c r="BL367" s="15">
        <v>3.4230118442404894E-2</v>
      </c>
      <c r="BM367" s="15">
        <v>3.8246952494620748E-2</v>
      </c>
      <c r="BN367" s="15">
        <v>4.0870387320576337E-2</v>
      </c>
      <c r="BO367" s="15">
        <v>3.10138576521207E-2</v>
      </c>
      <c r="BP367" s="15">
        <v>4.2029587963837038E-2</v>
      </c>
      <c r="BQ367" s="15">
        <v>4.4276341033804005E-2</v>
      </c>
      <c r="BR367" s="15">
        <f>IF(IF(BN367&gt;BQ367,BN367,BQ367)=0,IF(BM367&gt;BP367,BM367,BP367),IF(BN367&gt;BQ367,BN367,BQ367))</f>
        <v>4.4276341033804005E-2</v>
      </c>
      <c r="CC367" s="17">
        <v>1</v>
      </c>
      <c r="CD367" s="17">
        <v>1</v>
      </c>
      <c r="CE367" s="17">
        <v>1</v>
      </c>
      <c r="CF367" s="17">
        <v>0</v>
      </c>
      <c r="CG367" s="17">
        <v>1</v>
      </c>
      <c r="CH367" s="17">
        <v>1</v>
      </c>
      <c r="CI367" s="11">
        <f>IF(ISNUMBER(L367),L367,M367)</f>
        <v>0.34242584497447698</v>
      </c>
      <c r="CJ367" s="17">
        <f>IF(AND(M367&lt;0,AA367&gt;0),1,0)</f>
        <v>0</v>
      </c>
      <c r="CK367" s="17">
        <f>IF(AND(CJ367=0,CI367&lt;0.1,CI367&gt;0),1,0)</f>
        <v>0</v>
      </c>
      <c r="CL367" s="17">
        <f>IF(AND(CK367=0,CI367&lt;0.2,CI367&gt;0.1),1,0)</f>
        <v>0</v>
      </c>
      <c r="CM367" s="17">
        <f>IF(AND(CL367=0,CI367&lt;0.3,CI367&gt;0.2),1,0)</f>
        <v>0</v>
      </c>
      <c r="CN367" s="17">
        <f>IF(AND(CM367=0,CI367&lt;0.4,CI367&gt;0.3),1,0)</f>
        <v>1</v>
      </c>
      <c r="CO367" s="17">
        <f>IF(AND(CN367=0,CI367&lt;0.5,CI367&gt;0.4),1,0)</f>
        <v>0</v>
      </c>
      <c r="CP367" s="17">
        <f>IF(AND(CJ367=0,CK367=0,CL367=0,CM367=0,CN367=0,CO367=0),1,0)</f>
        <v>0</v>
      </c>
      <c r="CR367" s="17" t="str">
        <f>_xll.BDP($H367,CR$1)</f>
        <v>Niklas Stenberg</v>
      </c>
      <c r="CS367" s="17" t="str">
        <f>_xll.BDP($H367,CS$1)</f>
        <v>No</v>
      </c>
      <c r="CT367" s="196">
        <f>_xll.BDP($H367,CT$1)</f>
        <v>8.1063397228717804E-2</v>
      </c>
      <c r="CU367" s="13">
        <f>_xll.BDP($H367,CU$1)</f>
        <v>5.1666698455810547</v>
      </c>
      <c r="CV367" s="13">
        <f>_xll.BDP($H367,CV$1)</f>
        <v>0.68404690579212202</v>
      </c>
      <c r="CW367" s="13">
        <f>_xll.BDP($H367,CW$1)</f>
        <v>0.16902417834529837</v>
      </c>
    </row>
    <row r="368" spans="1:101" s="17" customFormat="1" hidden="1" x14ac:dyDescent="0.3">
      <c r="A368" s="17" t="str">
        <f>B368&amp;C368</f>
        <v>10A</v>
      </c>
      <c r="B368" s="17">
        <v>10</v>
      </c>
      <c r="C368" s="17" t="s">
        <v>2999</v>
      </c>
      <c r="D368" s="17">
        <v>10</v>
      </c>
      <c r="E368" s="17">
        <v>5</v>
      </c>
      <c r="F368" s="19" t="s">
        <v>2970</v>
      </c>
      <c r="G368" s="17" t="s">
        <v>2986</v>
      </c>
      <c r="H368" s="17" t="s">
        <v>1977</v>
      </c>
      <c r="I368" s="17">
        <v>1255</v>
      </c>
      <c r="J368" s="17" t="str">
        <f>I368&amp;H368</f>
        <v>1255CRAYN NO Equity</v>
      </c>
      <c r="K368" s="10" t="s">
        <v>1978</v>
      </c>
      <c r="L368" s="11">
        <v>-1.0841296063185344</v>
      </c>
      <c r="M368" s="11">
        <v>1.6735919493588736</v>
      </c>
      <c r="N368" s="11">
        <v>0.36918725704785182</v>
      </c>
      <c r="O368" s="11">
        <v>0.12155188191159817</v>
      </c>
      <c r="P368" s="12">
        <v>7.4311817157448212</v>
      </c>
      <c r="Q368" s="12">
        <v>5.3241756594386853</v>
      </c>
      <c r="R368" s="12">
        <v>-2.8027393689787652</v>
      </c>
      <c r="S368" s="13">
        <v>7.2361967275718966</v>
      </c>
      <c r="T368" s="13">
        <v>14.362443290885519</v>
      </c>
      <c r="U368" s="11">
        <v>0.11079042308953756</v>
      </c>
      <c r="V368" s="14">
        <v>2.2102267150848953</v>
      </c>
      <c r="W368" s="11">
        <v>0.15279122297515327</v>
      </c>
      <c r="X368" s="15">
        <v>7.6826438267614733E-2</v>
      </c>
      <c r="Y368" s="14">
        <v>5.4381766990860552</v>
      </c>
      <c r="Z368" s="14" t="e">
        <v>#N/A</v>
      </c>
      <c r="AA368" s="14">
        <v>246439999.99999952</v>
      </c>
      <c r="AB368" s="14">
        <v>3393118999.9999995</v>
      </c>
      <c r="AC368" s="14" t="e">
        <v>#N/A</v>
      </c>
      <c r="AD368" s="16">
        <v>-302075000</v>
      </c>
      <c r="AE368" s="11">
        <v>0</v>
      </c>
      <c r="AF368" s="16">
        <v>6924.1340928</v>
      </c>
      <c r="AG368" s="16">
        <v>8646.1340927999991</v>
      </c>
      <c r="AH368" s="195">
        <v>11.905044891484842</v>
      </c>
      <c r="AI368" s="195">
        <v>23.071184662142866</v>
      </c>
      <c r="AJ368" s="195">
        <v>-6.5795763966313734</v>
      </c>
      <c r="AK368" s="195" t="s">
        <v>3021</v>
      </c>
      <c r="AL368" s="195">
        <v>2.465858408892053</v>
      </c>
      <c r="AM368" s="17" t="s">
        <v>506</v>
      </c>
      <c r="AN368" s="17" t="s">
        <v>629</v>
      </c>
      <c r="AO368" s="17" t="s">
        <v>773</v>
      </c>
      <c r="AP368" s="17" t="s">
        <v>1952</v>
      </c>
      <c r="AQ368" s="11" t="e">
        <f>_xll.BDP($H368,$AQ$1, "CUST_TRR_START_DT=20030101","CUST_TRR_END_DT=20230630")*0.01</f>
        <v>#VALUE!</v>
      </c>
      <c r="AR368" s="11" t="e">
        <f>_xll.BDP($H368,$AQ$1, "CUST_TRR_START_DT=20130101","CUST_TRR_END_DT=20230630")*0.01</f>
        <v>#VALUE!</v>
      </c>
      <c r="AS368" s="11">
        <f>_xll.BDP($H368,$AQ$1, "CUST_TRR_START_DT=20180101","CUST_TRR_END_DT=20230630")*0.01</f>
        <v>0.43729390000000001</v>
      </c>
      <c r="AT368" s="17" t="s">
        <v>3198</v>
      </c>
      <c r="AU368" s="17" t="s">
        <v>3198</v>
      </c>
      <c r="AV368" s="17" t="s">
        <v>3198</v>
      </c>
      <c r="AW368" s="195" t="s">
        <v>3021</v>
      </c>
      <c r="AX368" s="195">
        <v>0</v>
      </c>
      <c r="AY368" s="195">
        <v>-1.0498063588281177</v>
      </c>
      <c r="AZ368" s="195">
        <v>-1.0498063588281177</v>
      </c>
      <c r="BA368" s="195">
        <v>0</v>
      </c>
      <c r="BB368" s="195">
        <v>-336.17665993295901</v>
      </c>
      <c r="BC368" s="195">
        <v>-336.17665993295901</v>
      </c>
      <c r="BD368" s="195">
        <v>-72.69</v>
      </c>
      <c r="BE368" s="195">
        <v>6924.1340928</v>
      </c>
      <c r="BF368" s="17">
        <v>350.66700000000003</v>
      </c>
      <c r="BG368" s="17">
        <v>607.1</v>
      </c>
      <c r="BH368" s="17">
        <v>812.6</v>
      </c>
      <c r="BI368" s="17">
        <v>766.95699999999999</v>
      </c>
      <c r="BJ368" s="17">
        <v>914.149</v>
      </c>
      <c r="BK368" s="17">
        <v>661.26900000000001</v>
      </c>
      <c r="BL368" s="15">
        <v>5.0644166519628504E-2</v>
      </c>
      <c r="BM368" s="15">
        <v>8.7678833463275596E-2</v>
      </c>
      <c r="BN368" s="15">
        <v>0.11735763477558515</v>
      </c>
      <c r="BO368" s="15">
        <v>0.11076576359165452</v>
      </c>
      <c r="BP368" s="15">
        <v>0.13202358414037213</v>
      </c>
      <c r="BQ368" s="15">
        <v>9.5502049951287735E-2</v>
      </c>
      <c r="BR368" s="15">
        <f>IF(IF(BN368&gt;BQ368,BN368,BQ368)=0,IF(BM368&gt;BP368,BM368,BP368),IF(BN368&gt;BQ368,BN368,BQ368))</f>
        <v>0.11735763477558515</v>
      </c>
      <c r="CI368" s="11">
        <f>IF(ISNUMBER(L368),L368,M368)</f>
        <v>-1.0841296063185344</v>
      </c>
      <c r="CJ368" s="17">
        <f>IF(AND(M368&lt;0,AA368&gt;0),1,0)</f>
        <v>0</v>
      </c>
      <c r="CK368" s="17">
        <f>IF(AND(CJ368=0,CI368&lt;0.1,CI368&gt;0),1,0)</f>
        <v>0</v>
      </c>
      <c r="CL368" s="17">
        <f>IF(AND(CK368=0,CI368&lt;0.2,CI368&gt;0.1),1,0)</f>
        <v>0</v>
      </c>
      <c r="CM368" s="17">
        <f>IF(AND(CL368=0,CI368&lt;0.3,CI368&gt;0.2),1,0)</f>
        <v>0</v>
      </c>
      <c r="CN368" s="17">
        <f>IF(AND(CM368=0,CI368&lt;0.4,CI368&gt;0.3),1,0)</f>
        <v>0</v>
      </c>
      <c r="CO368" s="17">
        <f>IF(AND(CN368=0,CI368&lt;0.5,CI368&gt;0.4),1,0)</f>
        <v>0</v>
      </c>
      <c r="CP368" s="17">
        <f>IF(AND(CJ368=0,CK368=0,CL368=0,CM368=0,CN368=0,CO368=0),1,0)</f>
        <v>1</v>
      </c>
      <c r="CR368" s="17" t="str">
        <f>_xll.BDP($H368,CR$1)</f>
        <v>Melissa Ann Mulholland</v>
      </c>
      <c r="CS368" s="17" t="str">
        <f>_xll.BDP($H368,CS$1)</f>
        <v>No</v>
      </c>
      <c r="CT368" s="196">
        <f>_xll.BDP($H368,CT$1)</f>
        <v>0</v>
      </c>
      <c r="CU368" s="13">
        <f>_xll.BDP($H368,CU$1)</f>
        <v>3.0833299160003662</v>
      </c>
      <c r="CV368" s="13">
        <f>_xll.BDP($H368,CV$1)</f>
        <v>0.49036177757514593</v>
      </c>
      <c r="CW368" s="13">
        <f>_xll.BDP($H368,CW$1)</f>
        <v>0</v>
      </c>
    </row>
    <row r="369" spans="1:134" s="17" customFormat="1" hidden="1" x14ac:dyDescent="0.3">
      <c r="A369" s="17" t="str">
        <f>B369&amp;C369</f>
        <v>10A</v>
      </c>
      <c r="B369" s="17">
        <v>10</v>
      </c>
      <c r="C369" s="17" t="s">
        <v>2999</v>
      </c>
      <c r="D369" s="17">
        <v>26</v>
      </c>
      <c r="E369" s="197">
        <v>6</v>
      </c>
      <c r="F369" s="19"/>
      <c r="H369" s="17" t="s">
        <v>4402</v>
      </c>
      <c r="K369" s="10" t="s">
        <v>4497</v>
      </c>
      <c r="L369" s="11">
        <v>0.38162486094989767</v>
      </c>
      <c r="M369" s="11">
        <v>0.48151022085146244</v>
      </c>
      <c r="N369" s="11">
        <v>0.36678842245698623</v>
      </c>
      <c r="O369" s="11">
        <v>0.4558930721161184</v>
      </c>
      <c r="P369" s="12">
        <v>21.186494277419456</v>
      </c>
      <c r="Q369" s="12">
        <v>17.433171625345096</v>
      </c>
      <c r="R369" s="12">
        <v>24.060218151722772</v>
      </c>
      <c r="S369" s="13">
        <v>6.6797487269306846</v>
      </c>
      <c r="T369" s="13">
        <v>7.8963630242601317</v>
      </c>
      <c r="U369" s="11">
        <v>-0.29156888796690955</v>
      </c>
      <c r="V369" s="14">
        <v>-2.0960184137682027</v>
      </c>
      <c r="W369" s="11">
        <v>0.55735604954551099</v>
      </c>
      <c r="X369" s="15">
        <v>1.5751466724228481E-2</v>
      </c>
      <c r="Y369" s="14">
        <v>6.930974050476479</v>
      </c>
      <c r="Z369" s="14">
        <v>31.224243879346837</v>
      </c>
      <c r="AA369" s="14">
        <v>13440074000.000004</v>
      </c>
      <c r="AB369" s="14">
        <v>14195287000.000004</v>
      </c>
      <c r="AC369" s="14">
        <v>1372715000</v>
      </c>
      <c r="AD369" s="16">
        <v>8282509000</v>
      </c>
      <c r="AE369" s="11">
        <v>0.16573661435200374</v>
      </c>
      <c r="AF369" s="16">
        <v>7958.3256251193388</v>
      </c>
      <c r="AG369" s="16">
        <v>41990.185942182979</v>
      </c>
      <c r="AH369" s="195" t="s">
        <v>3021</v>
      </c>
      <c r="AI369" s="195">
        <v>5.5625445610547803</v>
      </c>
      <c r="AJ369" s="195">
        <v>7.112280699728597</v>
      </c>
      <c r="AK369" s="195">
        <v>8.1559195422525068</v>
      </c>
      <c r="AL369" s="195">
        <v>1.7941000573769526</v>
      </c>
      <c r="AM369" s="17" t="s">
        <v>543</v>
      </c>
      <c r="AN369" s="17" t="s">
        <v>570</v>
      </c>
      <c r="AO369" s="17" t="s">
        <v>641</v>
      </c>
      <c r="AP369" s="17" t="s">
        <v>4622</v>
      </c>
      <c r="AQ369" s="11" t="e">
        <f>_xll.BDP($H369,$AQ$1, "CUST_TRR_START_DT=20030101","CUST_TRR_END_DT=20230630")*0.01</f>
        <v>#VALUE!</v>
      </c>
      <c r="AR369" s="11">
        <f>_xll.BDP($H369,$AQ$1, "CUST_TRR_START_DT=20130101","CUST_TRR_END_DT=20230630")*0.01</f>
        <v>0.23600570000000001</v>
      </c>
      <c r="AS369" s="11">
        <f>_xll.BDP($H369,$AQ$1, "CUST_TRR_START_DT=20180101","CUST_TRR_END_DT=20230630")*0.01</f>
        <v>6.4217610000000008E-2</v>
      </c>
      <c r="AT369" s="17" t="s">
        <v>4550</v>
      </c>
      <c r="AU369" s="17" t="s">
        <v>4550</v>
      </c>
      <c r="AV369" s="17" t="s">
        <v>4550</v>
      </c>
      <c r="AW369" s="195" t="s">
        <v>3021</v>
      </c>
      <c r="AX369" s="195">
        <v>0</v>
      </c>
      <c r="AY369" s="195">
        <v>0</v>
      </c>
      <c r="AZ369" s="195">
        <v>0</v>
      </c>
      <c r="BA369" s="195">
        <v>0</v>
      </c>
      <c r="BB369" s="195">
        <v>0</v>
      </c>
      <c r="BC369" s="195">
        <v>0</v>
      </c>
      <c r="BD369" s="195">
        <v>0</v>
      </c>
      <c r="BE369" s="195">
        <v>7958.3256251193388</v>
      </c>
      <c r="BF369" s="17">
        <v>8395</v>
      </c>
      <c r="BG369" s="17">
        <v>8633.6090000000004</v>
      </c>
      <c r="BH369" s="17">
        <v>9107.2219999999998</v>
      </c>
      <c r="BI369" s="17">
        <v>7189.1030000000001</v>
      </c>
      <c r="BJ369" s="17">
        <v>8074.13</v>
      </c>
      <c r="BK369" s="17">
        <v>9091.2389999999996</v>
      </c>
      <c r="BL369" s="15">
        <v>1.0548701316646758</v>
      </c>
      <c r="BM369" s="15">
        <v>1.0848524434271984</v>
      </c>
      <c r="BN369" s="15">
        <v>1.1443640822203016</v>
      </c>
      <c r="BO369" s="15">
        <v>0.90334366029314062</v>
      </c>
      <c r="BP369" s="15">
        <v>1.0145513491575591</v>
      </c>
      <c r="BQ369" s="15">
        <v>1.1423557451965498</v>
      </c>
      <c r="BR369" s="15">
        <f>IF(IF(BN369&gt;BQ369,BN369,BQ369)=0,IF(BM369&gt;BP369,BM369,BP369),IF(BN369&gt;BQ369,BN369,BQ369))</f>
        <v>1.1443640822203016</v>
      </c>
      <c r="BS369" s="17">
        <f>BR369/7.144</f>
        <v>0.16018534185614525</v>
      </c>
      <c r="CI369" s="11">
        <f>IFERROR(L369,M369)</f>
        <v>0.38162486094989767</v>
      </c>
      <c r="CJ369" s="17">
        <f>IF(AND(M369&lt;0,AA369&gt;0),1,0)</f>
        <v>0</v>
      </c>
      <c r="CK369" s="17">
        <f>IF(AND(CJ369=0,CI369&lt;0.1,CI369&gt;0),1,0)</f>
        <v>0</v>
      </c>
      <c r="CL369" s="17">
        <f>IF(AND(CK369=0,CI369&lt;0.2,CI369&gt;0.1),1,0)</f>
        <v>0</v>
      </c>
      <c r="CM369" s="17">
        <f>IF(AND(CL369=0,CI369&lt;0.3,CI369&gt;0.2),1,0)</f>
        <v>0</v>
      </c>
      <c r="CN369" s="17">
        <f>IF(AND(CM369=0,CI369&lt;0.4,CI369&gt;0.3),1,0)</f>
        <v>1</v>
      </c>
      <c r="CO369" s="17">
        <f>IF(AND(CN369=0,CI369&lt;0.5,CI369&gt;0.4),1,0)</f>
        <v>0</v>
      </c>
      <c r="CP369" s="17">
        <f>IF(AND(CJ369=0,CK369=0,CL369=0,CM369=0,CN369=0,CO369=0),1,0)</f>
        <v>0</v>
      </c>
      <c r="CR369" s="17" t="str">
        <f>_xll.BDP($H369,CR$1)</f>
        <v>Ya Shen "Eric"</v>
      </c>
      <c r="CS369" s="17" t="str">
        <f>_xll.BDP($H369,CS$1)</f>
        <v>Yes</v>
      </c>
      <c r="CT369" s="196">
        <f>_xll.BDP($H369,CT$1)</f>
        <v>2.7298100758343935E-3</v>
      </c>
      <c r="CU369" s="13">
        <f>_xll.BDP($H369,CU$1)</f>
        <v>13.16670036315918</v>
      </c>
      <c r="CV369" s="13">
        <f>_xll.BDP($H369,CV$1)</f>
        <v>2.7298235540341251E-3</v>
      </c>
      <c r="CW369" s="13">
        <f>_xll.BDP($H369,CW$1)</f>
        <v>0</v>
      </c>
      <c r="DD369" s="11"/>
      <c r="DH369" s="195"/>
      <c r="DI369" s="195"/>
      <c r="DJ369" s="195"/>
      <c r="DK369" s="195"/>
      <c r="DL369" s="195"/>
      <c r="DM369" s="195"/>
      <c r="DN369" s="195"/>
      <c r="DO369" s="195"/>
      <c r="DV369" s="15"/>
      <c r="DW369" s="15"/>
      <c r="DX369" s="15"/>
      <c r="DY369" s="15"/>
      <c r="DZ369" s="15"/>
      <c r="EA369" s="15"/>
      <c r="EB369" s="15"/>
      <c r="EC369" s="15"/>
      <c r="ED369" s="15"/>
    </row>
    <row r="370" spans="1:134" s="17" customFormat="1" hidden="1" x14ac:dyDescent="0.3">
      <c r="A370" s="17" t="str">
        <f>B370&amp;C370</f>
        <v>10A</v>
      </c>
      <c r="B370" s="17">
        <v>10</v>
      </c>
      <c r="C370" s="17" t="s">
        <v>2999</v>
      </c>
      <c r="D370" s="17">
        <v>1</v>
      </c>
      <c r="E370" s="17">
        <v>1</v>
      </c>
      <c r="F370" s="19">
        <v>0.15</v>
      </c>
      <c r="H370" s="17" t="s">
        <v>210</v>
      </c>
      <c r="I370" s="17">
        <v>1322</v>
      </c>
      <c r="J370" s="17" t="str">
        <f>I370&amp;H370</f>
        <v>1322HSY US Equity</v>
      </c>
      <c r="K370" s="10" t="s">
        <v>865</v>
      </c>
      <c r="L370" s="11">
        <v>0.44599596341033471</v>
      </c>
      <c r="M370" s="11">
        <v>0.4498933917870529</v>
      </c>
      <c r="N370" s="11">
        <v>0.29531646828328501</v>
      </c>
      <c r="O370" s="11">
        <v>0.30243224608216923</v>
      </c>
      <c r="P370" s="12">
        <v>27.441890678787477</v>
      </c>
      <c r="Q370" s="12">
        <v>24.691236925830314</v>
      </c>
      <c r="R370" s="12">
        <v>54.351907872512442</v>
      </c>
      <c r="S370" s="13">
        <v>26.12676347039573</v>
      </c>
      <c r="T370" s="13">
        <v>27.193617916914523</v>
      </c>
      <c r="U370" s="11">
        <v>0.54728365549868796</v>
      </c>
      <c r="V370" s="14">
        <v>1.6746549125598278</v>
      </c>
      <c r="W370" s="11">
        <v>0.32056991711375543</v>
      </c>
      <c r="X370" s="15">
        <v>2.8865776262195698E-2</v>
      </c>
      <c r="Y370" s="14">
        <v>7.2292265478700823</v>
      </c>
      <c r="Z370" s="14">
        <v>12.315378758446037</v>
      </c>
      <c r="AA370" s="14">
        <v>5346680000</v>
      </c>
      <c r="AB370" s="14">
        <v>7953636000</v>
      </c>
      <c r="AC370" s="14">
        <v>69271000</v>
      </c>
      <c r="AD370" s="16">
        <v>2263872000</v>
      </c>
      <c r="AE370" s="11">
        <v>3.0598461397110789E-2</v>
      </c>
      <c r="AF370" s="16">
        <v>43420.802182200001</v>
      </c>
      <c r="AG370" s="16">
        <v>48253.141182200001</v>
      </c>
      <c r="AH370" s="195">
        <v>16.010497285924554</v>
      </c>
      <c r="AI370" s="195">
        <v>18.760022324800573</v>
      </c>
      <c r="AJ370" s="195">
        <v>3.7996951116859736</v>
      </c>
      <c r="AK370" s="195">
        <v>22.683313409810818</v>
      </c>
      <c r="AL370" s="195">
        <v>11.750785853408331</v>
      </c>
      <c r="AM370" s="17" t="s">
        <v>493</v>
      </c>
      <c r="AN370" s="17" t="s">
        <v>513</v>
      </c>
      <c r="AO370" s="17" t="s">
        <v>866</v>
      </c>
      <c r="AP370" s="17" t="s">
        <v>574</v>
      </c>
      <c r="AQ370" s="11">
        <f>_xll.BDP($H370,$AQ$1, "CUST_TRR_START_DT=20030101","CUST_TRR_END_DT=20230630")*0.01</f>
        <v>0.12812699999999999</v>
      </c>
      <c r="AR370" s="11">
        <f>_xll.BDP($H370,$AQ$1, "CUST_TRR_START_DT=20130101","CUST_TRR_END_DT=20230630")*0.01</f>
        <v>0.15041850000000001</v>
      </c>
      <c r="AS370" s="11">
        <f>_xll.BDP($H370,$AQ$1, "CUST_TRR_START_DT=20180101","CUST_TRR_END_DT=20230630")*0.01</f>
        <v>0.1792426</v>
      </c>
      <c r="AT370" s="17" t="s">
        <v>3697</v>
      </c>
      <c r="AU370" s="17" t="s">
        <v>3239</v>
      </c>
      <c r="AV370" s="17" t="s">
        <v>3239</v>
      </c>
      <c r="AW370" s="195">
        <v>2.2449268449008946</v>
      </c>
      <c r="AX370" s="195">
        <v>2.2449268449008946</v>
      </c>
      <c r="AY370" s="195">
        <v>1.0003402532536056</v>
      </c>
      <c r="AZ370" s="195">
        <v>3.2452670981545002</v>
      </c>
      <c r="BA370" s="195">
        <v>53.483168335971655</v>
      </c>
      <c r="BB370" s="195">
        <v>23.832120088694026</v>
      </c>
      <c r="BC370" s="195">
        <v>77.315288424665681</v>
      </c>
      <c r="BD370" s="195">
        <v>1151.0485900000001</v>
      </c>
      <c r="BE370" s="195">
        <v>43420.802182200001</v>
      </c>
      <c r="BF370" s="17">
        <v>1960.7</v>
      </c>
      <c r="BG370" s="17">
        <v>2100.6</v>
      </c>
      <c r="BH370" s="17">
        <v>2226.2669999999998</v>
      </c>
      <c r="BI370" s="17">
        <v>1609.2819999999999</v>
      </c>
      <c r="BJ370" s="17">
        <v>1972.2270000000001</v>
      </c>
      <c r="BK370" s="17">
        <v>2123.6959999999999</v>
      </c>
      <c r="BL370" s="15">
        <v>4.515577560664627E-2</v>
      </c>
      <c r="BM370" s="15">
        <v>4.8377733584597925E-2</v>
      </c>
      <c r="BN370" s="15">
        <v>5.1271899368838462E-2</v>
      </c>
      <c r="BO370" s="15">
        <v>3.7062465894739084E-2</v>
      </c>
      <c r="BP370" s="15">
        <v>4.5421247440898233E-2</v>
      </c>
      <c r="BQ370" s="15">
        <v>4.8909644531408301E-2</v>
      </c>
      <c r="BR370" s="15">
        <f>IF(IF(BN370&gt;BQ370,BN370,BQ370)=0,IF(BM370&gt;BP370,BM370,BP370),IF(BN370&gt;BQ370,BN370,BQ370))</f>
        <v>5.1271899368838462E-2</v>
      </c>
      <c r="CI370" s="11">
        <f>IFERROR(L370,M370)</f>
        <v>0.44599596341033471</v>
      </c>
      <c r="CJ370" s="17">
        <f>IF(AND(M370&lt;0,AA370&gt;0),1,0)</f>
        <v>0</v>
      </c>
      <c r="CK370" s="17">
        <f>IF(AND(CJ370=0,CI370&lt;0.1,CI370&gt;0),1,0)</f>
        <v>0</v>
      </c>
      <c r="CL370" s="17">
        <f>IF(AND(CK370=0,CI370&lt;0.2,CI370&gt;0.1),1,0)</f>
        <v>0</v>
      </c>
      <c r="CM370" s="17">
        <f>IF(AND(CL370=0,CI370&lt;0.3,CI370&gt;0.2),1,0)</f>
        <v>0</v>
      </c>
      <c r="CN370" s="17">
        <f>IF(AND(CM370=0,CI370&lt;0.4,CI370&gt;0.3),1,0)</f>
        <v>0</v>
      </c>
      <c r="CO370" s="17">
        <f>IF(AND(CN370=0,CI370&lt;0.5,CI370&gt;0.4),1,0)</f>
        <v>1</v>
      </c>
      <c r="CP370" s="17">
        <f>IF(AND(CJ370=0,CK370=0,CL370=0,CM370=0,CN370=0,CO370=0),1,0)</f>
        <v>0</v>
      </c>
      <c r="CR370" s="17" t="str">
        <f>_xll.BDP($H370,CR$1)</f>
        <v>Michele G Buck</v>
      </c>
      <c r="CS370" s="17" t="str">
        <f>_xll.BDP($H370,CS$1)</f>
        <v>No</v>
      </c>
      <c r="CT370" s="196">
        <f>_xll.BDP($H370,CT$1)</f>
        <v>6.1624299734830856E-2</v>
      </c>
      <c r="CU370" s="13">
        <f>_xll.BDP($H370,CU$1)</f>
        <v>6.5833301544189453</v>
      </c>
      <c r="CV370" s="13">
        <f>_xll.BDP($H370,CV$1)</f>
        <v>0.23890228048025286</v>
      </c>
      <c r="CW370" s="13">
        <f>_xll.BDP($H370,CW$1)</f>
        <v>-11.414218585196355</v>
      </c>
    </row>
    <row r="371" spans="1:134" s="17" customFormat="1" hidden="1" x14ac:dyDescent="0.3">
      <c r="A371" s="17" t="str">
        <f>B371&amp;C371</f>
        <v>10A</v>
      </c>
      <c r="B371" s="17">
        <v>10</v>
      </c>
      <c r="C371" s="17" t="s">
        <v>2999</v>
      </c>
      <c r="D371" s="17">
        <v>1</v>
      </c>
      <c r="E371" s="17">
        <v>1</v>
      </c>
      <c r="F371" s="19">
        <v>0.15</v>
      </c>
      <c r="G371" s="17" t="s">
        <v>2791</v>
      </c>
      <c r="H371" s="17" t="s">
        <v>232</v>
      </c>
      <c r="I371" s="17">
        <v>1323</v>
      </c>
      <c r="J371" s="17" t="str">
        <f>I371&amp;H371</f>
        <v>1323LECO US Equity</v>
      </c>
      <c r="K371" s="10" t="s">
        <v>895</v>
      </c>
      <c r="L371" s="11">
        <v>0.40409838640658335</v>
      </c>
      <c r="M371" s="11">
        <v>0.44395626499821356</v>
      </c>
      <c r="N371" s="11">
        <v>0.29562846898349238</v>
      </c>
      <c r="O371" s="11">
        <v>0.30244603378958196</v>
      </c>
      <c r="P371" s="12">
        <v>29.65711914129125</v>
      </c>
      <c r="Q371" s="12">
        <v>23.54427572625897</v>
      </c>
      <c r="R371" s="12">
        <v>45.177241739714397</v>
      </c>
      <c r="S371" s="13">
        <v>17.163443151948218</v>
      </c>
      <c r="T371" s="13">
        <v>19.404388639722679</v>
      </c>
      <c r="U371" s="11">
        <v>0.36199327078649929</v>
      </c>
      <c r="V371" s="14">
        <v>1.300537384363583</v>
      </c>
      <c r="W371" s="11">
        <v>0.36283774886838199</v>
      </c>
      <c r="X371" s="15">
        <v>3.5725228209091395E-2</v>
      </c>
      <c r="Y371" s="14">
        <v>6.4415258703854787</v>
      </c>
      <c r="Z371" s="14">
        <v>15.936831965397946</v>
      </c>
      <c r="AA371" s="14">
        <v>1421836000</v>
      </c>
      <c r="AB371" s="14">
        <v>2087093000</v>
      </c>
      <c r="AC371" s="14">
        <v>37176000</v>
      </c>
      <c r="AD371" s="16">
        <v>564861000</v>
      </c>
      <c r="AE371" s="11">
        <v>6.5814421601066458E-2</v>
      </c>
      <c r="AF371" s="16">
        <v>10403.158227599999</v>
      </c>
      <c r="AG371" s="16">
        <v>11351.121227599999</v>
      </c>
      <c r="AH371" s="195">
        <v>15.009886012300276</v>
      </c>
      <c r="AI371" s="195">
        <v>17.335849820936218</v>
      </c>
      <c r="AJ371" s="195">
        <v>4.6646237132480826</v>
      </c>
      <c r="AK371" s="195">
        <v>21.169957603799354</v>
      </c>
      <c r="AL371" s="195">
        <v>8.6590874036055769</v>
      </c>
      <c r="AM371" s="17" t="s">
        <v>498</v>
      </c>
      <c r="AN371" s="17" t="s">
        <v>896</v>
      </c>
      <c r="AO371" s="17" t="s">
        <v>897</v>
      </c>
      <c r="AP371" s="17" t="s">
        <v>574</v>
      </c>
      <c r="AQ371" s="11">
        <f>_xll.BDP($H371,$AQ$1, "CUST_TRR_START_DT=20030101","CUST_TRR_END_DT=20230630")*0.01</f>
        <v>0.17040520000000001</v>
      </c>
      <c r="AR371" s="11">
        <f>_xll.BDP($H371,$AQ$1, "CUST_TRR_START_DT=20130101","CUST_TRR_END_DT=20230630")*0.01</f>
        <v>0.16403330000000002</v>
      </c>
      <c r="AS371" s="11">
        <f>_xll.BDP($H371,$AQ$1, "CUST_TRR_START_DT=20180101","CUST_TRR_END_DT=20230630")*0.01</f>
        <v>0.17323940000000002</v>
      </c>
      <c r="AT371" s="17" t="s">
        <v>3697</v>
      </c>
      <c r="AU371" s="17" t="s">
        <v>3021</v>
      </c>
      <c r="AV371" s="17" t="s">
        <v>3021</v>
      </c>
      <c r="AW371" s="195">
        <v>1.4128035004302104</v>
      </c>
      <c r="AX371" s="195">
        <v>1.4128035004302104</v>
      </c>
      <c r="AY371" s="195">
        <v>1.8313767821766489</v>
      </c>
      <c r="AZ371" s="195">
        <v>3.2441802826068593</v>
      </c>
      <c r="BA371" s="195">
        <v>27.40231288997439</v>
      </c>
      <c r="BB371" s="195">
        <v>35.520834701611072</v>
      </c>
      <c r="BC371" s="195">
        <v>62.923147591585462</v>
      </c>
      <c r="BD371" s="195">
        <v>309.83819730000005</v>
      </c>
      <c r="BE371" s="195">
        <v>10403.158227599999</v>
      </c>
      <c r="BF371" s="17">
        <v>527.90899999999999</v>
      </c>
      <c r="BG371" s="17">
        <v>559.90899999999999</v>
      </c>
      <c r="BH371" s="17">
        <v>586.71400000000006</v>
      </c>
      <c r="BI371" s="17">
        <v>480.78300000000002</v>
      </c>
      <c r="BJ371" s="17">
        <v>526.78399999999999</v>
      </c>
      <c r="BK371" s="17">
        <v>553.904</v>
      </c>
      <c r="BL371" s="15">
        <v>5.074507072279609E-2</v>
      </c>
      <c r="BM371" s="15">
        <v>5.3821059696519735E-2</v>
      </c>
      <c r="BN371" s="15">
        <v>5.6397681085290439E-2</v>
      </c>
      <c r="BO371" s="15">
        <v>4.6215100211055453E-2</v>
      </c>
      <c r="BP371" s="15">
        <v>5.0636930485438623E-2</v>
      </c>
      <c r="BQ371" s="15">
        <v>5.3243831140669405E-2</v>
      </c>
      <c r="BR371" s="15">
        <f>IF(IF(BN371&gt;BQ371,BN371,BQ371)=0,IF(BM371&gt;BP371,BM371,BP371),IF(BN371&gt;BQ371,BN371,BQ371))</f>
        <v>5.6397681085290439E-2</v>
      </c>
      <c r="CI371" s="11">
        <f>IFERROR(L371,M371)</f>
        <v>0.40409838640658335</v>
      </c>
      <c r="CJ371" s="17">
        <f>IF(AND(M371&lt;0,AA371&gt;0),1,0)</f>
        <v>0</v>
      </c>
      <c r="CK371" s="17">
        <f>IF(AND(CJ371=0,CI371&lt;0.1,CI371&gt;0),1,0)</f>
        <v>0</v>
      </c>
      <c r="CL371" s="17">
        <f>IF(AND(CK371=0,CI371&lt;0.2,CI371&gt;0.1),1,0)</f>
        <v>0</v>
      </c>
      <c r="CM371" s="17">
        <f>IF(AND(CL371=0,CI371&lt;0.3,CI371&gt;0.2),1,0)</f>
        <v>0</v>
      </c>
      <c r="CN371" s="17">
        <f>IF(AND(CM371=0,CI371&lt;0.4,CI371&gt;0.3),1,0)</f>
        <v>0</v>
      </c>
      <c r="CO371" s="17">
        <f>IF(AND(CN371=0,CI371&lt;0.5,CI371&gt;0.4),1,0)</f>
        <v>1</v>
      </c>
      <c r="CP371" s="17">
        <f>IF(AND(CJ371=0,CK371=0,CL371=0,CM371=0,CN371=0,CO371=0),1,0)</f>
        <v>0</v>
      </c>
      <c r="CR371" s="17" t="str">
        <f>_xll.BDP($H371,CR$1)</f>
        <v>Christopher L Mapes</v>
      </c>
      <c r="CS371" s="17" t="str">
        <f>_xll.BDP($H371,CS$1)</f>
        <v>No</v>
      </c>
      <c r="CT371" s="196">
        <f>_xll.BDP($H371,CT$1)</f>
        <v>0.31418699026107788</v>
      </c>
      <c r="CU371" s="13">
        <f>_xll.BDP($H371,CU$1)</f>
        <v>10.83329963684082</v>
      </c>
      <c r="CV371" s="13">
        <f>_xll.BDP($H371,CV$1)</f>
        <v>1.4244598456400746</v>
      </c>
      <c r="CW371" s="13">
        <f>_xll.BDP($H371,CW$1)</f>
        <v>-1.463316470618125</v>
      </c>
    </row>
    <row r="372" spans="1:134" s="17" customFormat="1" hidden="1" x14ac:dyDescent="0.3">
      <c r="A372" s="17" t="str">
        <f>B372&amp;C372</f>
        <v>10A</v>
      </c>
      <c r="B372" s="17">
        <v>10</v>
      </c>
      <c r="C372" s="17" t="s">
        <v>2999</v>
      </c>
      <c r="D372" s="17">
        <v>1</v>
      </c>
      <c r="E372" s="17">
        <v>1</v>
      </c>
      <c r="F372" s="19">
        <v>0.17</v>
      </c>
      <c r="G372" s="17" t="s">
        <v>2714</v>
      </c>
      <c r="H372" s="17" t="s">
        <v>267</v>
      </c>
      <c r="I372" s="17">
        <v>1324</v>
      </c>
      <c r="J372" s="17" t="str">
        <f>I372&amp;H372</f>
        <v>1324AME US Equity</v>
      </c>
      <c r="K372" s="10" t="s">
        <v>940</v>
      </c>
      <c r="L372" s="11">
        <v>0.34123328731476266</v>
      </c>
      <c r="M372" s="11">
        <v>0.34498666871644607</v>
      </c>
      <c r="N372" s="11">
        <v>0.15150657548360522</v>
      </c>
      <c r="O372" s="11">
        <v>0.15374495729656409</v>
      </c>
      <c r="P372" s="12">
        <v>14.880306439812358</v>
      </c>
      <c r="Q372" s="12">
        <v>12.287688279665126</v>
      </c>
      <c r="R372" s="12">
        <v>16.427903021010199</v>
      </c>
      <c r="S372" s="13">
        <v>28.947076545628015</v>
      </c>
      <c r="T372" s="13">
        <v>30.383999427691602</v>
      </c>
      <c r="U372" s="11">
        <v>0.2383986167741573</v>
      </c>
      <c r="V372" s="14">
        <v>0.88345836007702205</v>
      </c>
      <c r="W372" s="11">
        <v>0.62939756855433915</v>
      </c>
      <c r="X372" s="15">
        <v>3.4872635342768375E-2</v>
      </c>
      <c r="Y372" s="14">
        <v>7.1676613825665072</v>
      </c>
      <c r="Z372" s="14">
        <v>10.104599981539941</v>
      </c>
      <c r="AA372" s="14">
        <v>4319164000</v>
      </c>
      <c r="AB372" s="14">
        <v>9691726000</v>
      </c>
      <c r="AC372" s="14">
        <v>47708000</v>
      </c>
      <c r="AD372" s="16">
        <v>1433919000</v>
      </c>
      <c r="AE372" s="11">
        <v>3.3271056454374344E-2</v>
      </c>
      <c r="AF372" s="16">
        <v>34982.878300709999</v>
      </c>
      <c r="AG372" s="16">
        <v>36744.706300710001</v>
      </c>
      <c r="AH372" s="195">
        <v>18.45859169073411</v>
      </c>
      <c r="AI372" s="195">
        <v>22.917343662931174</v>
      </c>
      <c r="AJ372" s="195">
        <v>3.7269996475651435</v>
      </c>
      <c r="AK372" s="195">
        <v>28.460537940903237</v>
      </c>
      <c r="AL372" s="195">
        <v>4.3288297774268756</v>
      </c>
      <c r="AM372" s="17" t="s">
        <v>498</v>
      </c>
      <c r="AN372" s="17" t="s">
        <v>778</v>
      </c>
      <c r="AO372" s="17" t="s">
        <v>913</v>
      </c>
      <c r="AP372" s="17" t="s">
        <v>574</v>
      </c>
      <c r="AQ372" s="11">
        <f>_xll.BDP($H372,$AQ$1, "CUST_TRR_START_DT=20030101","CUST_TRR_END_DT=20230630")*0.01</f>
        <v>0.1848958</v>
      </c>
      <c r="AR372" s="11">
        <f>_xll.BDP($H372,$AQ$1, "CUST_TRR_START_DT=20130101","CUST_TRR_END_DT=20230630")*0.01</f>
        <v>0.1569363</v>
      </c>
      <c r="AS372" s="11">
        <f>_xll.BDP($H372,$AQ$1, "CUST_TRR_START_DT=20180101","CUST_TRR_END_DT=20230630")*0.01</f>
        <v>0.16553020000000002</v>
      </c>
      <c r="AT372" s="17" t="s">
        <v>3758</v>
      </c>
      <c r="AU372" s="17" t="s">
        <v>3240</v>
      </c>
      <c r="AV372" s="17" t="s">
        <v>3758</v>
      </c>
      <c r="AW372" s="195">
        <v>0.65950009892501493</v>
      </c>
      <c r="AX372" s="195">
        <v>0.65950009892501493</v>
      </c>
      <c r="AY372" s="195">
        <v>0.95784027100950042</v>
      </c>
      <c r="AZ372" s="195">
        <v>1.6173403699345155</v>
      </c>
      <c r="BA372" s="195">
        <v>17.562534076062715</v>
      </c>
      <c r="BB372" s="195">
        <v>25.507353867648423</v>
      </c>
      <c r="BC372" s="195">
        <v>43.069887943711137</v>
      </c>
      <c r="BD372" s="195">
        <v>495.79383806349995</v>
      </c>
      <c r="BE372" s="195">
        <v>34982.878300709999</v>
      </c>
      <c r="BF372" s="17">
        <v>1287.4000000000001</v>
      </c>
      <c r="BG372" s="17">
        <v>1399.125</v>
      </c>
      <c r="BH372" s="17">
        <v>1552.556</v>
      </c>
      <c r="BI372" s="17">
        <v>1475.992</v>
      </c>
      <c r="BJ372" s="17">
        <v>1651.9470000000001</v>
      </c>
      <c r="BK372" s="17">
        <v>1735.23</v>
      </c>
      <c r="BL372" s="15">
        <v>3.6800859807292398E-2</v>
      </c>
      <c r="BM372" s="15">
        <v>3.9994564997574943E-2</v>
      </c>
      <c r="BN372" s="15">
        <v>4.4380453393638851E-2</v>
      </c>
      <c r="BO372" s="15">
        <v>4.2191839885571791E-2</v>
      </c>
      <c r="BP372" s="15">
        <v>4.7221586108495618E-2</v>
      </c>
      <c r="BQ372" s="15">
        <v>4.9602265001870427E-2</v>
      </c>
      <c r="BR372" s="15">
        <f>IF(IF(BN372&gt;BQ372,BN372,BQ372)=0,IF(BM372&gt;BP372,BM372,BP372),IF(BN372&gt;BQ372,BN372,BQ372))</f>
        <v>4.9602265001870427E-2</v>
      </c>
      <c r="CI372" s="11">
        <f>IFERROR(L372,M372)</f>
        <v>0.34123328731476266</v>
      </c>
      <c r="CJ372" s="17">
        <f>IF(AND(M372&lt;0,AA372&gt;0),1,0)</f>
        <v>0</v>
      </c>
      <c r="CK372" s="17">
        <f>IF(AND(CJ372=0,CI372&lt;0.1,CI372&gt;0),1,0)</f>
        <v>0</v>
      </c>
      <c r="CL372" s="17">
        <f>IF(AND(CK372=0,CI372&lt;0.2,CI372&gt;0.1),1,0)</f>
        <v>0</v>
      </c>
      <c r="CM372" s="17">
        <f>IF(AND(CL372=0,CI372&lt;0.3,CI372&gt;0.2),1,0)</f>
        <v>0</v>
      </c>
      <c r="CN372" s="17">
        <f>IF(AND(CM372=0,CI372&lt;0.4,CI372&gt;0.3),1,0)</f>
        <v>1</v>
      </c>
      <c r="CO372" s="17">
        <f>IF(AND(CN372=0,CI372&lt;0.5,CI372&gt;0.4),1,0)</f>
        <v>0</v>
      </c>
      <c r="CP372" s="17">
        <f>IF(AND(CJ372=0,CK372=0,CL372=0,CM372=0,CN372=0,CO372=0),1,0)</f>
        <v>0</v>
      </c>
      <c r="CR372" s="17" t="str">
        <f>_xll.BDP($H372,CR$1)</f>
        <v>David A Zapico "Dave"</v>
      </c>
      <c r="CS372" s="17" t="str">
        <f>_xll.BDP($H372,CS$1)</f>
        <v>No</v>
      </c>
      <c r="CT372" s="196">
        <f>_xll.BDP($H372,CT$1)</f>
        <v>0.16093799471855164</v>
      </c>
      <c r="CU372" s="13">
        <f>_xll.BDP($H372,CU$1)</f>
        <v>7.4166698455810547</v>
      </c>
      <c r="CV372" s="13">
        <f>_xll.BDP($H372,CV$1)</f>
        <v>0.46748436687976058</v>
      </c>
      <c r="CW372" s="13">
        <f>_xll.BDP($H372,CW$1)</f>
        <v>2.5718497384688543</v>
      </c>
    </row>
    <row r="373" spans="1:134" s="17" customFormat="1" hidden="1" x14ac:dyDescent="0.3">
      <c r="A373" s="17" t="str">
        <f>B373&amp;C373</f>
        <v>10A</v>
      </c>
      <c r="B373" s="17">
        <v>10</v>
      </c>
      <c r="C373" s="17" t="s">
        <v>2999</v>
      </c>
      <c r="D373" s="17">
        <v>7</v>
      </c>
      <c r="E373" s="17">
        <v>4</v>
      </c>
      <c r="F373" s="19">
        <v>0.13</v>
      </c>
      <c r="G373" s="17" t="s">
        <v>2833</v>
      </c>
      <c r="H373" s="17" t="s">
        <v>107</v>
      </c>
      <c r="I373" s="17">
        <v>1363</v>
      </c>
      <c r="J373" s="17" t="str">
        <f>I373&amp;H373</f>
        <v>1363ITW US Equity</v>
      </c>
      <c r="K373" s="10" t="s">
        <v>737</v>
      </c>
      <c r="L373" s="11">
        <v>0.72334859359358927</v>
      </c>
      <c r="M373" s="11">
        <v>0.69319429198682769</v>
      </c>
      <c r="N373" s="11">
        <v>0.36148446338349977</v>
      </c>
      <c r="O373" s="11">
        <v>0.36679574056147146</v>
      </c>
      <c r="P373" s="12">
        <v>34.737119746790931</v>
      </c>
      <c r="Q373" s="12">
        <v>26.975282611937285</v>
      </c>
      <c r="R373" s="12">
        <v>95.873898933704211</v>
      </c>
      <c r="S373" s="13">
        <v>27.180077448975606</v>
      </c>
      <c r="T373" s="13">
        <v>26.77002259603314</v>
      </c>
      <c r="U373" s="11">
        <v>0.67812354853692525</v>
      </c>
      <c r="V373" s="14">
        <v>1.677775224086417</v>
      </c>
      <c r="W373" s="11">
        <v>0.19767441860465115</v>
      </c>
      <c r="X373" s="15">
        <v>2.8825103381172463E-2</v>
      </c>
      <c r="Y373" s="14">
        <v>1.966706513203998</v>
      </c>
      <c r="Z373" s="14">
        <v>12.947778434600465</v>
      </c>
      <c r="AA373" s="14">
        <v>5466000000</v>
      </c>
      <c r="AB373" s="14">
        <v>10330000000</v>
      </c>
      <c r="AC373" s="14">
        <v>65000000</v>
      </c>
      <c r="AD373" s="16">
        <v>3042000000</v>
      </c>
      <c r="AE373" s="11">
        <v>2.1367521367521368E-2</v>
      </c>
      <c r="AF373" s="16">
        <v>72062.637635819992</v>
      </c>
      <c r="AG373" s="16">
        <v>79363.637635819992</v>
      </c>
      <c r="AH373" s="195">
        <v>18.278129349567017</v>
      </c>
      <c r="AI373" s="195">
        <v>20.132835524053778</v>
      </c>
      <c r="AJ373" s="195">
        <v>3.5490039865222736</v>
      </c>
      <c r="AK373" s="195">
        <v>24.055242728575156</v>
      </c>
      <c r="AL373" s="195">
        <v>23.29936736557347</v>
      </c>
      <c r="AM373" s="17" t="s">
        <v>498</v>
      </c>
      <c r="AN373" s="17" t="s">
        <v>738</v>
      </c>
      <c r="AO373" s="17" t="s">
        <v>739</v>
      </c>
      <c r="AP373" s="17" t="s">
        <v>574</v>
      </c>
      <c r="AQ373" s="11">
        <f>_xll.BDP($H373,$AQ$1, "CUST_TRR_START_DT=20030101","CUST_TRR_END_DT=20230630")*0.01</f>
        <v>0.12957760000000001</v>
      </c>
      <c r="AR373" s="11">
        <f>_xll.BDP($H373,$AQ$1, "CUST_TRR_START_DT=20130101","CUST_TRR_END_DT=20230630")*0.01</f>
        <v>0.17077600000000001</v>
      </c>
      <c r="AS373" s="11">
        <f>_xll.BDP($H373,$AQ$1, "CUST_TRR_START_DT=20180101","CUST_TRR_END_DT=20230630")*0.01</f>
        <v>0.10310420000000001</v>
      </c>
      <c r="AT373" s="17" t="s">
        <v>3697</v>
      </c>
      <c r="AU373" s="17" t="s">
        <v>3021</v>
      </c>
      <c r="AV373" s="17" t="s">
        <v>3021</v>
      </c>
      <c r="AW373" s="195">
        <v>2.3498803678538747</v>
      </c>
      <c r="AX373" s="195">
        <v>2.3498803678538747</v>
      </c>
      <c r="AY373" s="195">
        <v>2.207179363515241</v>
      </c>
      <c r="AZ373" s="195">
        <v>4.5570597313691152</v>
      </c>
      <c r="BA373" s="195">
        <v>55.869723265800211</v>
      </c>
      <c r="BB373" s="195">
        <v>52.476926878708987</v>
      </c>
      <c r="BC373" s="195">
        <v>108.3466501445092</v>
      </c>
      <c r="BD373" s="195">
        <v>3025.2660000000001</v>
      </c>
      <c r="BE373" s="195">
        <v>72062.637635819992</v>
      </c>
      <c r="BF373" s="17">
        <v>2969.3679999999999</v>
      </c>
      <c r="BG373" s="17">
        <v>3090.4</v>
      </c>
      <c r="BH373" s="17">
        <v>3286.3330000000001</v>
      </c>
      <c r="BI373" s="17">
        <v>3076.3989999999999</v>
      </c>
      <c r="BJ373" s="17">
        <v>3164.9839999999999</v>
      </c>
      <c r="BK373" s="17">
        <v>3281.904</v>
      </c>
      <c r="BL373" s="15">
        <v>4.1205374899072854E-2</v>
      </c>
      <c r="BM373" s="15">
        <v>4.2884913755416899E-2</v>
      </c>
      <c r="BN373" s="15">
        <v>4.5603840045489411E-2</v>
      </c>
      <c r="BO373" s="15">
        <v>4.2690624447401883E-2</v>
      </c>
      <c r="BP373" s="15">
        <v>4.3919902238310375E-2</v>
      </c>
      <c r="BQ373" s="15">
        <v>4.5542379625148115E-2</v>
      </c>
      <c r="BR373" s="15">
        <f>IF(IF(BN373&gt;BQ373,BN373,BQ373)=0,IF(BM373&gt;BP373,BM373,BP373),IF(BN373&gt;BQ373,BN373,BQ373))</f>
        <v>4.5603840045489411E-2</v>
      </c>
      <c r="CI373" s="11">
        <f>IFERROR(L373,M373)</f>
        <v>0.72334859359358927</v>
      </c>
      <c r="CJ373" s="17">
        <f>IF(AND(M373&lt;0,AA373&gt;0),1,0)</f>
        <v>0</v>
      </c>
      <c r="CK373" s="17">
        <f>IF(AND(CJ373=0,CI373&lt;0.1,CI373&gt;0),1,0)</f>
        <v>0</v>
      </c>
      <c r="CL373" s="17">
        <f>IF(AND(CK373=0,CI373&lt;0.2,CI373&gt;0.1),1,0)</f>
        <v>0</v>
      </c>
      <c r="CM373" s="17">
        <f>IF(AND(CL373=0,CI373&lt;0.3,CI373&gt;0.2),1,0)</f>
        <v>0</v>
      </c>
      <c r="CN373" s="17">
        <f>IF(AND(CM373=0,CI373&lt;0.4,CI373&gt;0.3),1,0)</f>
        <v>0</v>
      </c>
      <c r="CO373" s="17">
        <f>IF(AND(CN373=0,CI373&lt;0.5,CI373&gt;0.4),1,0)</f>
        <v>0</v>
      </c>
      <c r="CP373" s="17">
        <f>IF(AND(CJ373=0,CK373=0,CL373=0,CM373=0,CN373=0,CO373=0),1,0)</f>
        <v>1</v>
      </c>
      <c r="CR373" s="17" t="str">
        <f>_xll.BDP($H373,CR$1)</f>
        <v>Ernest Scott Santi</v>
      </c>
      <c r="CS373" s="17" t="str">
        <f>_xll.BDP($H373,CS$1)</f>
        <v>No</v>
      </c>
      <c r="CT373" s="196">
        <f>_xll.BDP($H373,CT$1)</f>
        <v>7.44796022772789E-2</v>
      </c>
      <c r="CU373" s="13">
        <f>_xll.BDP($H373,CU$1)</f>
        <v>11</v>
      </c>
      <c r="CV373" s="13">
        <f>_xll.BDP($H373,CV$1)</f>
        <v>0.3279802659013864</v>
      </c>
      <c r="CW373" s="13">
        <f>_xll.BDP($H373,CW$1)</f>
        <v>0.37303108049542172</v>
      </c>
    </row>
    <row r="374" spans="1:134" s="17" customFormat="1" hidden="1" x14ac:dyDescent="0.3">
      <c r="A374" s="17" t="str">
        <f>B374&amp;C374</f>
        <v>10A</v>
      </c>
      <c r="B374" s="17">
        <v>10</v>
      </c>
      <c r="C374" s="17" t="s">
        <v>2999</v>
      </c>
      <c r="F374" s="19"/>
      <c r="G374" s="17" t="s">
        <v>4446</v>
      </c>
      <c r="H374" s="17" t="s">
        <v>4423</v>
      </c>
      <c r="K374" s="10" t="s">
        <v>4478</v>
      </c>
      <c r="L374" s="11">
        <v>3.1303313844636391</v>
      </c>
      <c r="M374" s="11">
        <v>5.3768361581920905</v>
      </c>
      <c r="N374" s="11">
        <v>3.1303313844636391</v>
      </c>
      <c r="O374" s="11">
        <v>5.3768361581920905</v>
      </c>
      <c r="P374" s="12">
        <v>22.745910483836159</v>
      </c>
      <c r="Q374" s="12">
        <v>15.652184001980855</v>
      </c>
      <c r="R374" s="12">
        <v>16.04089393136552</v>
      </c>
      <c r="S374" s="13">
        <v>42.37284143375976</v>
      </c>
      <c r="T374" s="13">
        <v>50.25983313468415</v>
      </c>
      <c r="U374" s="11">
        <v>-0.82387119624003291</v>
      </c>
      <c r="V374" s="14">
        <v>-4.190515604459808</v>
      </c>
      <c r="W374" s="11">
        <v>0.82346916310101559</v>
      </c>
      <c r="X374" s="15" t="e">
        <v>#N/A</v>
      </c>
      <c r="Y374" s="14">
        <v>11.422620280242537</v>
      </c>
      <c r="Z374" s="14">
        <v>24.425636040211749</v>
      </c>
      <c r="AA374" s="14">
        <v>3540000000</v>
      </c>
      <c r="AB374" s="14">
        <v>3540000000</v>
      </c>
      <c r="AC374" s="14" t="e">
        <v>#N/A</v>
      </c>
      <c r="AD374" s="16" t="e">
        <v>#N/A</v>
      </c>
      <c r="AE374" s="11">
        <v>0</v>
      </c>
      <c r="AF374" s="16">
        <v>193188.19839999999</v>
      </c>
      <c r="AG374" s="16">
        <v>107119.19839999999</v>
      </c>
      <c r="AH374" s="195">
        <v>5.2154047616729144</v>
      </c>
      <c r="AI374" s="195">
        <v>5.8074924586608834</v>
      </c>
      <c r="AJ374" s="195" t="s">
        <v>3021</v>
      </c>
      <c r="AK374" s="195">
        <v>15.013725979535813</v>
      </c>
      <c r="AL374" s="195">
        <v>2.2456385244632502</v>
      </c>
      <c r="AM374" s="17" t="s">
        <v>506</v>
      </c>
      <c r="AN374" s="17" t="s">
        <v>507</v>
      </c>
      <c r="AO374" s="17" t="s">
        <v>618</v>
      </c>
      <c r="AP374" s="17" t="s">
        <v>4618</v>
      </c>
      <c r="AQ374" s="11">
        <f>_xll.BDP($H374,$AQ$1, "CUST_TRR_START_DT=20030101","CUST_TRR_END_DT=20230630")*0.01</f>
        <v>0.14436970000000002</v>
      </c>
      <c r="AR374" s="11">
        <f>_xll.BDP($H374,$AQ$1, "CUST_TRR_START_DT=20130101","CUST_TRR_END_DT=20230630")*0.01</f>
        <v>0.22042680000000001</v>
      </c>
      <c r="AS374" s="11">
        <f>_xll.BDP($H374,$AQ$1, "CUST_TRR_START_DT=20180101","CUST_TRR_END_DT=20230630")*0.01</f>
        <v>0.12368420000000001</v>
      </c>
      <c r="AT374" s="17" t="s">
        <v>4531</v>
      </c>
      <c r="AU374" s="17" t="s">
        <v>4531</v>
      </c>
      <c r="AV374" s="17" t="s">
        <v>4531</v>
      </c>
      <c r="AW374" s="195">
        <v>0.66489361702127658</v>
      </c>
      <c r="AX374" s="195">
        <v>0.66489361702127658</v>
      </c>
      <c r="AY374" s="195">
        <v>-1.3702982645503021E-16</v>
      </c>
      <c r="AZ374" s="195">
        <v>0.66489361702127647</v>
      </c>
      <c r="BA374" s="195">
        <v>8.6192061584265325</v>
      </c>
      <c r="BB374" s="195">
        <v>-1.7763568394002505E-15</v>
      </c>
      <c r="BC374" s="195">
        <v>8.6192061584265307</v>
      </c>
      <c r="BD374" s="195">
        <v>1155</v>
      </c>
      <c r="BE374" s="195">
        <v>107119.19839999999</v>
      </c>
      <c r="BF374" s="17" t="s">
        <v>3021</v>
      </c>
      <c r="BG374" s="17" t="s">
        <v>3021</v>
      </c>
      <c r="BH374" s="17" t="s">
        <v>3021</v>
      </c>
      <c r="BI374" s="17" t="s">
        <v>3021</v>
      </c>
      <c r="BJ374" s="17" t="s">
        <v>3021</v>
      </c>
      <c r="BK374" s="17" t="s">
        <v>3021</v>
      </c>
      <c r="BL374" s="15">
        <v>0</v>
      </c>
      <c r="BM374" s="15">
        <v>0</v>
      </c>
      <c r="BN374" s="15">
        <v>0</v>
      </c>
      <c r="BO374" s="15">
        <v>0</v>
      </c>
      <c r="BP374" s="15">
        <v>0</v>
      </c>
      <c r="BQ374" s="15">
        <v>0</v>
      </c>
      <c r="BR374" s="15">
        <f>IF(IF(BN374&gt;BQ374,BN374,BQ374)=0,IF(BM374&gt;BP374,BM374,BP374),IF(BN374&gt;BQ374,BN374,BQ374))</f>
        <v>0</v>
      </c>
      <c r="CI374" s="11">
        <f>IFERROR(L374,M374)</f>
        <v>3.1303313844636391</v>
      </c>
      <c r="CJ374" s="17">
        <f>IF(AND(M374&lt;0,AA374&gt;0),1,0)</f>
        <v>0</v>
      </c>
      <c r="CK374" s="17">
        <f>IF(AND(CJ374=0,CI374&lt;0.1,CI374&gt;0),1,0)</f>
        <v>0</v>
      </c>
      <c r="CL374" s="17">
        <f>IF(AND(CK374=0,CI374&lt;0.2,CI374&gt;0.1),1,0)</f>
        <v>0</v>
      </c>
      <c r="CM374" s="17">
        <f>IF(AND(CL374=0,CI374&lt;0.3,CI374&gt;0.2),1,0)</f>
        <v>0</v>
      </c>
      <c r="CN374" s="17">
        <f>IF(AND(CM374=0,CI374&lt;0.4,CI374&gt;0.3),1,0)</f>
        <v>0</v>
      </c>
      <c r="CO374" s="17">
        <f>IF(AND(CN374=0,CI374&lt;0.5,CI374&gt;0.4),1,0)</f>
        <v>0</v>
      </c>
      <c r="CP374" s="17">
        <f>IF(AND(CJ374=0,CK374=0,CL374=0,CM374=0,CN374=0,CO374=0),1,0)</f>
        <v>1</v>
      </c>
      <c r="CR374" s="17" t="str">
        <f>_xll.BDP($H374,CR$1)</f>
        <v>Kyotaro Sekinada</v>
      </c>
      <c r="CS374" s="17" t="str">
        <f>_xll.BDP($H374,CS$1)</f>
        <v>No</v>
      </c>
      <c r="CT374" s="196">
        <f>_xll.BDP($H374,CT$1)</f>
        <v>0</v>
      </c>
      <c r="CU374" s="13">
        <f>_xll.BDP($H374,CU$1)</f>
        <v>7.5833301544189453</v>
      </c>
      <c r="CV374" s="13">
        <f>_xll.BDP($H374,CV$1)</f>
        <v>1.7127340217486079E-2</v>
      </c>
      <c r="CW374" s="13">
        <f>_xll.BDP($H374,CW$1)</f>
        <v>0</v>
      </c>
      <c r="DD374" s="11"/>
      <c r="DH374" s="195"/>
      <c r="DI374" s="195"/>
      <c r="DJ374" s="195"/>
      <c r="DK374" s="195"/>
      <c r="DL374" s="195"/>
      <c r="DM374" s="195"/>
      <c r="DN374" s="195"/>
      <c r="DO374" s="195"/>
      <c r="DV374" s="15"/>
      <c r="DW374" s="15"/>
      <c r="DX374" s="15"/>
      <c r="DY374" s="15"/>
      <c r="DZ374" s="15"/>
      <c r="EA374" s="15"/>
      <c r="EB374" s="15"/>
      <c r="EC374" s="15"/>
      <c r="ED374" s="15"/>
    </row>
    <row r="375" spans="1:134" s="17" customFormat="1" hidden="1" x14ac:dyDescent="0.3">
      <c r="A375" s="17" t="str">
        <f>B375&amp;C375</f>
        <v>10B</v>
      </c>
      <c r="B375" s="17">
        <v>10</v>
      </c>
      <c r="C375" s="17" t="s">
        <v>3000</v>
      </c>
      <c r="D375" s="17">
        <v>27</v>
      </c>
      <c r="E375" s="17">
        <v>8</v>
      </c>
      <c r="F375" s="19"/>
      <c r="H375" s="17" t="s">
        <v>4593</v>
      </c>
      <c r="K375" s="10" t="s">
        <v>4860</v>
      </c>
      <c r="L375" s="11">
        <v>-0.38663545289369161</v>
      </c>
      <c r="M375" s="11">
        <v>-0.14033208355650775</v>
      </c>
      <c r="N375" s="11">
        <v>-0.31350617758175059</v>
      </c>
      <c r="O375" s="11">
        <v>-6.6620049583624691E-2</v>
      </c>
      <c r="P375" s="12">
        <v>-2.8805549969837121</v>
      </c>
      <c r="Q375" s="12">
        <v>-2.5915946108988539</v>
      </c>
      <c r="R375" s="12">
        <v>-4.6653776585791809</v>
      </c>
      <c r="S375" s="13">
        <v>-24.685970979433552</v>
      </c>
      <c r="T375" s="13">
        <v>0.58349280045173635</v>
      </c>
      <c r="U375" s="11">
        <v>0.21213875062700158</v>
      </c>
      <c r="V375" s="14">
        <v>18.828767123287673</v>
      </c>
      <c r="W375" s="11">
        <v>0.28848185980979218</v>
      </c>
      <c r="X375" s="15">
        <v>5.5208050040794127E-2</v>
      </c>
      <c r="Y375" s="14">
        <v>32.374625090398773</v>
      </c>
      <c r="Z375" s="14" t="e">
        <v>#N/A</v>
      </c>
      <c r="AA375" s="14">
        <v>7468000000</v>
      </c>
      <c r="AB375" s="14">
        <v>15731000000</v>
      </c>
      <c r="AC375" s="14">
        <v>1938000000</v>
      </c>
      <c r="AD375" s="16">
        <v>1984000000</v>
      </c>
      <c r="AE375" s="11">
        <v>0.97681451612903225</v>
      </c>
      <c r="AF375" s="16">
        <v>97108.196518080003</v>
      </c>
      <c r="AG375" s="16">
        <v>103770.19651808</v>
      </c>
      <c r="AH375" s="195">
        <v>105.03056327740892</v>
      </c>
      <c r="AI375" s="195">
        <v>843.66013429333339</v>
      </c>
      <c r="AJ375" s="195">
        <v>1.8195099112157294</v>
      </c>
      <c r="AK375" s="195" t="s">
        <v>3021</v>
      </c>
      <c r="AL375" s="195">
        <v>11.182842656201604</v>
      </c>
      <c r="AM375" s="17" t="s">
        <v>543</v>
      </c>
      <c r="AN375" s="17" t="s">
        <v>570</v>
      </c>
      <c r="AO375" s="17" t="s">
        <v>582</v>
      </c>
      <c r="AP375" s="17" t="s">
        <v>574</v>
      </c>
      <c r="AQ375" s="11" t="e">
        <f>_xll.BDP($H375,$AQ$1, "CUST_TRR_START_DT=20030101","CUST_TRR_END_DT=20230630")*0.01</f>
        <v>#VALUE!</v>
      </c>
      <c r="AR375" s="11" t="e">
        <f>_xll.BDP($H375,$AQ$1, "CUST_TRR_START_DT=20130101","CUST_TRR_END_DT=20230630")*0.01</f>
        <v>#VALUE!</v>
      </c>
      <c r="AS375" s="11" t="e">
        <f>_xll.BDP($H375,$AQ$1, "CUST_TRR_START_DT=20180101","CUST_TRR_END_DT=20230630")*0.01</f>
        <v>#VALUE!</v>
      </c>
      <c r="AT375" s="17" t="s">
        <v>4753</v>
      </c>
      <c r="AU375" s="17" t="s">
        <v>4753</v>
      </c>
      <c r="AV375" s="17" t="s">
        <v>4753</v>
      </c>
      <c r="AW375" s="195" t="s">
        <v>3021</v>
      </c>
      <c r="AX375" s="195">
        <v>0</v>
      </c>
      <c r="AY375" s="195">
        <v>0</v>
      </c>
      <c r="AZ375" s="195">
        <v>0</v>
      </c>
      <c r="BA375" s="195" t="s">
        <v>3021</v>
      </c>
      <c r="BB375" s="195">
        <v>0</v>
      </c>
      <c r="BC375" s="195" t="s">
        <v>3021</v>
      </c>
      <c r="BD375" s="195">
        <v>-92</v>
      </c>
      <c r="BE375" s="195">
        <v>97108.196518080003</v>
      </c>
      <c r="BF375" s="17">
        <v>1500.72</v>
      </c>
      <c r="BG375" s="17">
        <v>3232.4520000000002</v>
      </c>
      <c r="BH375" s="17">
        <v>5268.55</v>
      </c>
      <c r="BI375" s="17">
        <v>3312.5729999999999</v>
      </c>
      <c r="BJ375" s="17">
        <v>5094.9220000000005</v>
      </c>
      <c r="BK375" s="17">
        <v>6842.3</v>
      </c>
      <c r="BL375" s="15">
        <v>1.545410226747018E-2</v>
      </c>
      <c r="BM375" s="15">
        <v>3.328711803846722E-2</v>
      </c>
      <c r="BN375" s="15">
        <v>5.4254431540380628E-2</v>
      </c>
      <c r="BO375" s="15">
        <v>3.4112187423676964E-2</v>
      </c>
      <c r="BP375" s="15">
        <v>5.2466446527522595E-2</v>
      </c>
      <c r="BQ375" s="15">
        <v>7.0460581550663162E-2</v>
      </c>
      <c r="BR375" s="15">
        <f>IF(IF(BN375&gt;BQ375,BN375,BQ375)=0,IF(BM375&gt;BP375,BM375,BP375),IF(BN375&gt;BQ375,BN375,BQ375))</f>
        <v>7.0460581550663162E-2</v>
      </c>
      <c r="CI375" s="11">
        <f>IFERROR(L375,M375)</f>
        <v>-0.38663545289369161</v>
      </c>
      <c r="CJ375" s="17">
        <f>IF(AND(M375&lt;0,AA375&gt;0),1,0)</f>
        <v>1</v>
      </c>
      <c r="CK375" s="17">
        <f>IF(AND(CJ375=0,CI375&lt;0.1,CI375&gt;0),1,0)</f>
        <v>0</v>
      </c>
      <c r="CL375" s="17">
        <f>IF(AND(CK375=0,CI375&lt;0.2,CI375&gt;0.1),1,0)</f>
        <v>0</v>
      </c>
      <c r="CM375" s="17">
        <f>IF(AND(CL375=0,CI375&lt;0.3,CI375&gt;0.2),1,0)</f>
        <v>0</v>
      </c>
      <c r="CN375" s="17">
        <f>IF(AND(CM375=0,CI375&lt;0.4,CI375&gt;0.3),1,0)</f>
        <v>0</v>
      </c>
      <c r="CO375" s="17">
        <f>IF(AND(CN375=0,CI375&lt;0.5,CI375&gt;0.4),1,0)</f>
        <v>0</v>
      </c>
      <c r="CP375" s="17">
        <f>IF(AND(CJ375=0,CK375=0,CL375=0,CM375=0,CN375=0,CO375=0),1,0)</f>
        <v>0</v>
      </c>
      <c r="CT375" s="196"/>
      <c r="CU375" s="13"/>
      <c r="CV375" s="13"/>
      <c r="CW375" s="13"/>
    </row>
    <row r="376" spans="1:134" s="17" customFormat="1" hidden="1" x14ac:dyDescent="0.3">
      <c r="A376" s="17" t="str">
        <f>B376&amp;C376</f>
        <v>10A</v>
      </c>
      <c r="B376" s="17">
        <v>10</v>
      </c>
      <c r="C376" s="17" t="s">
        <v>2999</v>
      </c>
      <c r="D376" s="17">
        <v>43</v>
      </c>
      <c r="E376" s="17">
        <v>4</v>
      </c>
      <c r="F376" s="19">
        <v>0.18</v>
      </c>
      <c r="G376" s="17" t="s">
        <v>2912</v>
      </c>
      <c r="H376" s="17" t="s">
        <v>1897</v>
      </c>
      <c r="I376" s="17">
        <v>1398</v>
      </c>
      <c r="J376" s="17" t="str">
        <f>I376&amp;H376</f>
        <v>1398NXU GR Equity</v>
      </c>
      <c r="K376" s="10" t="s">
        <v>4847</v>
      </c>
      <c r="L376" s="11">
        <v>0.92623147567083142</v>
      </c>
      <c r="M376" s="11">
        <v>0.60092355271240649</v>
      </c>
      <c r="N376" s="11">
        <v>0.22494070953098669</v>
      </c>
      <c r="O376" s="11">
        <v>0.18145592007214997</v>
      </c>
      <c r="P376" s="12">
        <v>11.253400721692906</v>
      </c>
      <c r="Q376" s="12">
        <v>7.8964913547320252</v>
      </c>
      <c r="R376" s="12">
        <v>10.695852090195341</v>
      </c>
      <c r="S376" s="13">
        <v>26.211200135790495</v>
      </c>
      <c r="T376" s="13">
        <v>21.457193680425391</v>
      </c>
      <c r="U376" s="11">
        <v>-0.28502177911141219</v>
      </c>
      <c r="V376" s="14">
        <v>-1.5958290879923689</v>
      </c>
      <c r="W376" s="11">
        <v>0.65215598758355431</v>
      </c>
      <c r="X376" s="15">
        <v>2.6194108113261512E-2</v>
      </c>
      <c r="Y376" s="14">
        <v>12.000608396933933</v>
      </c>
      <c r="Z376" s="14">
        <v>14.309217641496463</v>
      </c>
      <c r="AA376" s="14">
        <v>47209000</v>
      </c>
      <c r="AB376" s="14">
        <v>156341000</v>
      </c>
      <c r="AC376" s="14" t="e">
        <v>#N/A</v>
      </c>
      <c r="AD376" s="16">
        <v>29670000</v>
      </c>
      <c r="AE376" s="11">
        <v>0</v>
      </c>
      <c r="AF376" s="16">
        <v>923.6611825</v>
      </c>
      <c r="AG376" s="16">
        <v>854.20018249999998</v>
      </c>
      <c r="AH376" s="195">
        <v>18.412661288584239</v>
      </c>
      <c r="AI376" s="195">
        <v>28.548517178570236</v>
      </c>
      <c r="AJ376" s="195">
        <v>2.3101501945622562</v>
      </c>
      <c r="AK376" s="195">
        <v>42.200050324545998</v>
      </c>
      <c r="AL376" s="195">
        <v>3.8321907919029816</v>
      </c>
      <c r="AM376" s="17" t="s">
        <v>506</v>
      </c>
      <c r="AN376" s="17" t="s">
        <v>507</v>
      </c>
      <c r="AO376" s="17" t="s">
        <v>604</v>
      </c>
      <c r="AP376" s="17" t="s">
        <v>2139</v>
      </c>
      <c r="AQ376" s="11">
        <f>_xll.BDP($H376,$AQ$1, "CUST_TRR_START_DT=20030101","CUST_TRR_END_DT=20230630")*0.01</f>
        <v>0.18302859999999999</v>
      </c>
      <c r="AR376" s="11">
        <f>_xll.BDP($H376,$AQ$1, "CUST_TRR_START_DT=20130101","CUST_TRR_END_DT=20230630")*0.01</f>
        <v>0.18976199999999999</v>
      </c>
      <c r="AS376" s="11">
        <f>_xll.BDP($H376,$AQ$1, "CUST_TRR_START_DT=20180101","CUST_TRR_END_DT=20230630")*0.01</f>
        <v>0.15529660000000001</v>
      </c>
      <c r="AT376" s="17" t="s">
        <v>3777</v>
      </c>
      <c r="AU376" s="17" t="s">
        <v>3021</v>
      </c>
      <c r="AV376" s="17" t="s">
        <v>3777</v>
      </c>
      <c r="AW376" s="195">
        <v>0.39252335223082074</v>
      </c>
      <c r="AX376" s="195">
        <v>0.39252335223082074</v>
      </c>
      <c r="AY376" s="195">
        <v>0</v>
      </c>
      <c r="AZ376" s="195">
        <v>0.39252335223082074</v>
      </c>
      <c r="BA376" s="195">
        <v>17.562358621622526</v>
      </c>
      <c r="BB376" s="195">
        <v>0</v>
      </c>
      <c r="BC376" s="195" t="s">
        <v>3021</v>
      </c>
      <c r="BD376" s="195" t="s">
        <v>3021</v>
      </c>
      <c r="BE376" s="195">
        <v>854.20018249999998</v>
      </c>
      <c r="BF376" s="17">
        <v>27.3</v>
      </c>
      <c r="BG376" s="17">
        <v>32.700000000000003</v>
      </c>
      <c r="BH376" s="17">
        <v>39.550000000000004</v>
      </c>
      <c r="BI376" s="17">
        <v>28.967000000000002</v>
      </c>
      <c r="BJ376" s="17">
        <v>35.340000000000003</v>
      </c>
      <c r="BK376" s="17">
        <v>39.518000000000001</v>
      </c>
      <c r="BL376" s="15">
        <v>3.1959721572642021E-2</v>
      </c>
      <c r="BM376" s="15">
        <v>3.8281424740856926E-2</v>
      </c>
      <c r="BN376" s="15">
        <v>4.6300622278314725E-2</v>
      </c>
      <c r="BO376" s="15">
        <v>3.3911254754385403E-2</v>
      </c>
      <c r="BP376" s="15">
        <v>4.137203517865088E-2</v>
      </c>
      <c r="BQ376" s="15">
        <v>4.6263160333614189E-2</v>
      </c>
      <c r="BR376" s="15">
        <f>IF(IF(BN376&gt;BQ376,BN376,BQ376)=0,IF(BM376&gt;BP376,BM376,BP376),IF(BN376&gt;BQ376,BN376,BQ376))</f>
        <v>4.6300622278314725E-2</v>
      </c>
      <c r="CI376" s="11">
        <f>IFERROR(L376,M376)</f>
        <v>0.92623147567083142</v>
      </c>
      <c r="CJ376" s="17">
        <f>IF(AND(M376&lt;0,AA376&gt;0),1,0)</f>
        <v>0</v>
      </c>
      <c r="CK376" s="17">
        <f>IF(AND(CJ376=0,CI376&lt;0.1,CI376&gt;0),1,0)</f>
        <v>0</v>
      </c>
      <c r="CL376" s="17">
        <f>IF(AND(CK376=0,CI376&lt;0.2,CI376&gt;0.1),1,0)</f>
        <v>0</v>
      </c>
      <c r="CM376" s="17">
        <f>IF(AND(CL376=0,CI376&lt;0.3,CI376&gt;0.2),1,0)</f>
        <v>0</v>
      </c>
      <c r="CN376" s="17">
        <f>IF(AND(CM376=0,CI376&lt;0.4,CI376&gt;0.3),1,0)</f>
        <v>0</v>
      </c>
      <c r="CO376" s="17">
        <f>IF(AND(CN376=0,CI376&lt;0.5,CI376&gt;0.4),1,0)</f>
        <v>0</v>
      </c>
      <c r="CP376" s="17">
        <f>IF(AND(CJ376=0,CK376=0,CL376=0,CM376=0,CN376=0,CO376=0),1,0)</f>
        <v>1</v>
      </c>
      <c r="CR376" s="17" t="str">
        <f>_xll.BDP($H376,CR$1)</f>
        <v>Ingo Behrendt</v>
      </c>
      <c r="CS376" s="17" t="str">
        <f>_xll.BDP($H376,CS$1)</f>
        <v>No</v>
      </c>
      <c r="CT376" s="196">
        <f>_xll.BDP($H376,CT$1)</f>
        <v>0</v>
      </c>
      <c r="CU376" s="13">
        <f>_xll.BDP($H376,CU$1)</f>
        <v>21.33329963684082</v>
      </c>
      <c r="CV376" s="13">
        <f>_xll.BDP($H376,CV$1)</f>
        <v>0</v>
      </c>
      <c r="CW376" s="13">
        <f>_xll.BDP($H376,CW$1)</f>
        <v>0</v>
      </c>
      <c r="DD376" s="11"/>
      <c r="DH376" s="195"/>
      <c r="DI376" s="195"/>
      <c r="DJ376" s="195"/>
      <c r="DK376" s="195"/>
      <c r="DL376" s="195"/>
      <c r="DM376" s="195"/>
      <c r="DN376" s="195"/>
      <c r="DO376" s="195"/>
      <c r="DV376" s="15"/>
      <c r="DW376" s="15"/>
      <c r="DX376" s="15"/>
      <c r="DY376" s="15"/>
      <c r="DZ376" s="15"/>
      <c r="EA376" s="15"/>
      <c r="EB376" s="15"/>
      <c r="EC376" s="15"/>
      <c r="ED376" s="15"/>
    </row>
    <row r="377" spans="1:134" s="17" customFormat="1" hidden="1" x14ac:dyDescent="0.3">
      <c r="A377" s="17" t="str">
        <f>B377&amp;C377</f>
        <v>10A</v>
      </c>
      <c r="B377" s="17">
        <v>10</v>
      </c>
      <c r="C377" s="17" t="s">
        <v>2999</v>
      </c>
      <c r="D377" s="17">
        <v>8</v>
      </c>
      <c r="E377" s="17">
        <v>2</v>
      </c>
      <c r="F377" s="19">
        <v>0.2</v>
      </c>
      <c r="G377" s="17" t="s">
        <v>2735</v>
      </c>
      <c r="H377" s="17" t="s">
        <v>233</v>
      </c>
      <c r="I377" s="17">
        <v>1418</v>
      </c>
      <c r="J377" s="17" t="str">
        <f>I377&amp;H377</f>
        <v>1418KEYS US Equity</v>
      </c>
      <c r="K377" s="10" t="s">
        <v>898</v>
      </c>
      <c r="L377" s="11">
        <v>0.40380826899887745</v>
      </c>
      <c r="M377" s="11">
        <v>0.54677103718199604</v>
      </c>
      <c r="N377" s="11">
        <v>0.24129578342185151</v>
      </c>
      <c r="O377" s="11">
        <v>0.33768431230360163</v>
      </c>
      <c r="P377" s="12">
        <v>21.834396863227493</v>
      </c>
      <c r="Q377" s="12">
        <v>16.75074041726112</v>
      </c>
      <c r="R377" s="12">
        <v>25.632301236248157</v>
      </c>
      <c r="S377" s="13">
        <v>26.041005842865751</v>
      </c>
      <c r="T377" s="13">
        <v>30.830258302583026</v>
      </c>
      <c r="U377" s="11">
        <v>-7.6697810626133039E-2</v>
      </c>
      <c r="V377" s="14">
        <v>-0.32544378698224852</v>
      </c>
      <c r="W377" s="11">
        <v>0.55483797869929752</v>
      </c>
      <c r="X377" s="15">
        <v>3.857566765578635E-2</v>
      </c>
      <c r="Y377" s="14">
        <v>8.8078194692926779</v>
      </c>
      <c r="Z377" s="14">
        <v>37.75499828612876</v>
      </c>
      <c r="AA377" s="14">
        <v>2555000000</v>
      </c>
      <c r="AB377" s="14">
        <v>4137000000</v>
      </c>
      <c r="AC377" s="14">
        <v>136000000</v>
      </c>
      <c r="AD377" s="16">
        <v>1428000000</v>
      </c>
      <c r="AE377" s="11">
        <v>9.5238095238095233E-2</v>
      </c>
      <c r="AF377" s="16">
        <v>23592.56959332</v>
      </c>
      <c r="AG377" s="16">
        <v>23042.56959332</v>
      </c>
      <c r="AH377" s="195">
        <v>13.412438645704308</v>
      </c>
      <c r="AI377" s="195">
        <v>15.913376790966851</v>
      </c>
      <c r="AJ377" s="195">
        <v>5.1169032922214406</v>
      </c>
      <c r="AK377" s="195">
        <v>20.684683994256922</v>
      </c>
      <c r="AL377" s="195">
        <v>4.8238734140331854</v>
      </c>
      <c r="AM377" s="17" t="s">
        <v>498</v>
      </c>
      <c r="AN377" s="17" t="s">
        <v>590</v>
      </c>
      <c r="AO377" s="17" t="s">
        <v>591</v>
      </c>
      <c r="AP377" s="17" t="s">
        <v>574</v>
      </c>
      <c r="AQ377" s="11" t="e">
        <f>_xll.BDP($H377,$AQ$1, "CUST_TRR_START_DT=20030101","CUST_TRR_END_DT=20230630")*0.01</f>
        <v>#VALUE!</v>
      </c>
      <c r="AR377" s="11" t="e">
        <f>_xll.BDP($H377,$AQ$1, "CUST_TRR_START_DT=20130101","CUST_TRR_END_DT=20230630")*0.01</f>
        <v>#VALUE!</v>
      </c>
      <c r="AS377" s="11">
        <f>_xll.BDP($H377,$AQ$1, "CUST_TRR_START_DT=20180101","CUST_TRR_END_DT=20230630")*0.01</f>
        <v>0.2883812</v>
      </c>
      <c r="AT377" s="17" t="s">
        <v>3782</v>
      </c>
      <c r="AU377" s="17" t="s">
        <v>3021</v>
      </c>
      <c r="AV377" s="17" t="s">
        <v>3782</v>
      </c>
      <c r="AW377" s="195" t="s">
        <v>3021</v>
      </c>
      <c r="AX377" s="195">
        <v>0</v>
      </c>
      <c r="AY377" s="195">
        <v>2.8066922529939853</v>
      </c>
      <c r="AZ377" s="195">
        <v>2.8066922529939853</v>
      </c>
      <c r="BA377" s="195">
        <v>0</v>
      </c>
      <c r="BB377" s="195">
        <v>56.070606754702098</v>
      </c>
      <c r="BC377" s="195">
        <v>56.070606754702098</v>
      </c>
      <c r="BD377" s="195">
        <v>662.17082305792701</v>
      </c>
      <c r="BE377" s="195">
        <v>23042.56959332</v>
      </c>
      <c r="BF377" s="17">
        <v>1470.3330000000001</v>
      </c>
      <c r="BG377" s="17">
        <v>1376</v>
      </c>
      <c r="BH377" s="17">
        <v>1544.875</v>
      </c>
      <c r="BI377" s="17">
        <v>1179.2</v>
      </c>
      <c r="BJ377" s="17">
        <v>1208.3440000000001</v>
      </c>
      <c r="BK377" s="17">
        <v>1307.164</v>
      </c>
      <c r="BL377" s="15">
        <v>6.3809419954024879E-2</v>
      </c>
      <c r="BM377" s="15">
        <v>5.971556229557401E-2</v>
      </c>
      <c r="BN377" s="15">
        <v>6.7044389027161991E-2</v>
      </c>
      <c r="BO377" s="15">
        <v>5.1174848153300055E-2</v>
      </c>
      <c r="BP377" s="15">
        <v>5.2439637650060385E-2</v>
      </c>
      <c r="BQ377" s="15">
        <v>5.6728221855037578E-2</v>
      </c>
      <c r="BR377" s="15">
        <f>IF(IF(BN377&gt;BQ377,BN377,BQ377)=0,IF(BM377&gt;BP377,BM377,BP377),IF(BN377&gt;BQ377,BN377,BQ377))</f>
        <v>6.7044389027161991E-2</v>
      </c>
      <c r="CI377" s="11">
        <f>IFERROR(L377,M377)</f>
        <v>0.40380826899887745</v>
      </c>
      <c r="CJ377" s="17">
        <f>IF(AND(M377&lt;0,AA377&gt;0),1,0)</f>
        <v>0</v>
      </c>
      <c r="CK377" s="17">
        <f>IF(AND(CJ377=0,CI377&lt;0.1,CI377&gt;0),1,0)</f>
        <v>0</v>
      </c>
      <c r="CL377" s="17">
        <f>IF(AND(CK377=0,CI377&lt;0.2,CI377&gt;0.1),1,0)</f>
        <v>0</v>
      </c>
      <c r="CM377" s="17">
        <f>IF(AND(CL377=0,CI377&lt;0.3,CI377&gt;0.2),1,0)</f>
        <v>0</v>
      </c>
      <c r="CN377" s="17">
        <f>IF(AND(CM377=0,CI377&lt;0.4,CI377&gt;0.3),1,0)</f>
        <v>0</v>
      </c>
      <c r="CO377" s="17">
        <f>IF(AND(CN377=0,CI377&lt;0.5,CI377&gt;0.4),1,0)</f>
        <v>1</v>
      </c>
      <c r="CP377" s="17">
        <f>IF(AND(CJ377=0,CK377=0,CL377=0,CM377=0,CN377=0,CO377=0),1,0)</f>
        <v>0</v>
      </c>
      <c r="CR377" s="17" t="str">
        <f>_xll.BDP($H377,CR$1)</f>
        <v>Satish Dhanasekaran</v>
      </c>
      <c r="CS377" s="17" t="str">
        <f>_xll.BDP($H377,CS$1)</f>
        <v>No</v>
      </c>
      <c r="CT377" s="196">
        <f>_xll.BDP($H377,CT$1)</f>
        <v>4.9724500626325607E-2</v>
      </c>
      <c r="CU377" s="13">
        <f>_xll.BDP($H377,CU$1)</f>
        <v>1.4166699647903442</v>
      </c>
      <c r="CV377" s="13">
        <f>_xll.BDP($H377,CV$1)</f>
        <v>0.66699180007061809</v>
      </c>
      <c r="CW377" s="13">
        <f>_xll.BDP($H377,CW$1)</f>
        <v>-3.296932352498827</v>
      </c>
      <c r="DD377" s="11"/>
      <c r="DH377" s="195"/>
      <c r="DI377" s="195"/>
      <c r="DJ377" s="195"/>
      <c r="DK377" s="195"/>
      <c r="DL377" s="195"/>
      <c r="DM377" s="195"/>
      <c r="DN377" s="195"/>
      <c r="DO377" s="195"/>
      <c r="DV377" s="15"/>
      <c r="DW377" s="15"/>
      <c r="DX377" s="15"/>
      <c r="DY377" s="15"/>
      <c r="DZ377" s="15"/>
      <c r="EA377" s="15"/>
      <c r="EB377" s="15"/>
      <c r="EC377" s="15"/>
      <c r="ED377" s="15"/>
    </row>
    <row r="378" spans="1:134" s="17" customFormat="1" hidden="1" x14ac:dyDescent="0.3">
      <c r="A378" s="17" t="str">
        <f>B378&amp;C378</f>
        <v>10A</v>
      </c>
      <c r="B378" s="17">
        <v>10</v>
      </c>
      <c r="C378" s="17" t="s">
        <v>2999</v>
      </c>
      <c r="D378" s="17">
        <v>12</v>
      </c>
      <c r="E378" s="17">
        <v>2</v>
      </c>
      <c r="F378" s="19">
        <v>0.19</v>
      </c>
      <c r="G378" s="17" t="s">
        <v>4576</v>
      </c>
      <c r="H378" s="17" t="s">
        <v>62</v>
      </c>
      <c r="I378" s="17">
        <v>1513</v>
      </c>
      <c r="J378" s="17" t="str">
        <f>I378&amp;H378</f>
        <v>1513CHE US Equity</v>
      </c>
      <c r="K378" s="10" t="s">
        <v>675</v>
      </c>
      <c r="L378" s="11">
        <v>1.1141677567928017</v>
      </c>
      <c r="M378" s="11">
        <v>0.89387732095320815</v>
      </c>
      <c r="N378" s="11">
        <v>0.37321435829226812</v>
      </c>
      <c r="O378" s="11">
        <v>0.35908163664396181</v>
      </c>
      <c r="P378" s="12">
        <v>29.895134502039827</v>
      </c>
      <c r="Q378" s="12">
        <v>22.541974430083613</v>
      </c>
      <c r="R378" s="12">
        <v>27.671546004707281</v>
      </c>
      <c r="S378" s="13">
        <v>20.823801076019635</v>
      </c>
      <c r="T378" s="13">
        <v>21.892838423897739</v>
      </c>
      <c r="U378" s="11">
        <v>-2.060655798050753E-2</v>
      </c>
      <c r="V378" s="14">
        <v>-4.4606363431828444E-2</v>
      </c>
      <c r="W378" s="11">
        <v>0.6325349792051449</v>
      </c>
      <c r="X378" s="15">
        <v>3.6865378200168927E-2</v>
      </c>
      <c r="Y378" s="14">
        <v>4.8884496382451781</v>
      </c>
      <c r="Z378" s="14">
        <v>5.8097603688575195</v>
      </c>
      <c r="AA378" s="14">
        <v>390303000</v>
      </c>
      <c r="AB378" s="14">
        <v>971598000</v>
      </c>
      <c r="AC378" s="14">
        <v>28469000</v>
      </c>
      <c r="AD378" s="16">
        <v>345025000</v>
      </c>
      <c r="AE378" s="11">
        <v>8.2512861386856026E-2</v>
      </c>
      <c r="AF378" s="16">
        <v>7723.148848939999</v>
      </c>
      <c r="AG378" s="16">
        <v>7704.1158489399986</v>
      </c>
      <c r="AH378" s="195">
        <v>17.809608002505879</v>
      </c>
      <c r="AI378" s="195">
        <v>24.819720972219979</v>
      </c>
      <c r="AJ378" s="195">
        <v>3.6480222507571685</v>
      </c>
      <c r="AK378" s="195">
        <v>33.55883709031832</v>
      </c>
      <c r="AL378" s="195">
        <v>8.0778901029806498</v>
      </c>
      <c r="AM378" s="17" t="s">
        <v>493</v>
      </c>
      <c r="AN378" s="17" t="s">
        <v>494</v>
      </c>
      <c r="AO378" s="17" t="s">
        <v>4625</v>
      </c>
      <c r="AP378" s="17" t="s">
        <v>574</v>
      </c>
      <c r="AQ378" s="11">
        <f>_xll.BDP($H378,$AQ$1, "CUST_TRR_START_DT=20030101","CUST_TRR_END_DT=20230630")*0.01</f>
        <v>0.18962620000000002</v>
      </c>
      <c r="AR378" s="11">
        <f>_xll.BDP($H378,$AQ$1, "CUST_TRR_START_DT=20130101","CUST_TRR_END_DT=20230630")*0.01</f>
        <v>0.22407949999999999</v>
      </c>
      <c r="AS378" s="11">
        <f>_xll.BDP($H378,$AQ$1, "CUST_TRR_START_DT=20180101","CUST_TRR_END_DT=20230630")*0.01</f>
        <v>0.16066440000000001</v>
      </c>
      <c r="AT378" s="17" t="s">
        <v>3697</v>
      </c>
      <c r="AU378" s="17" t="s">
        <v>3021</v>
      </c>
      <c r="AV378" s="17" t="s">
        <v>3021</v>
      </c>
      <c r="AW378" s="195">
        <v>0.31223168055613487</v>
      </c>
      <c r="AX378" s="195">
        <v>0.31223168055613487</v>
      </c>
      <c r="AY378" s="195">
        <v>1.2301139887888553</v>
      </c>
      <c r="AZ378" s="195">
        <v>1.5423456693449902</v>
      </c>
      <c r="BA378" s="195">
        <v>8.7175256419781473</v>
      </c>
      <c r="BB378" s="195">
        <v>34.34485001881454</v>
      </c>
      <c r="BC378" s="195">
        <v>43.062375660792689</v>
      </c>
      <c r="BD378" s="195">
        <v>109.14332624999999</v>
      </c>
      <c r="BE378" s="195">
        <v>7704.1158489399986</v>
      </c>
      <c r="BF378" s="17">
        <v>303.33300000000003</v>
      </c>
      <c r="BG378" s="17">
        <v>337.33300000000003</v>
      </c>
      <c r="BH378" s="17">
        <v>363</v>
      </c>
      <c r="BI378" s="17" t="s">
        <v>3021</v>
      </c>
      <c r="BJ378" s="17" t="s">
        <v>3021</v>
      </c>
      <c r="BK378" s="17" t="s">
        <v>3021</v>
      </c>
      <c r="BL378" s="15">
        <v>3.9372850298160469E-2</v>
      </c>
      <c r="BM378" s="15">
        <v>4.3786075730729485E-2</v>
      </c>
      <c r="BN378" s="15">
        <v>4.7117671530075032E-2</v>
      </c>
      <c r="BO378" s="15">
        <v>0</v>
      </c>
      <c r="BP378" s="15">
        <v>0</v>
      </c>
      <c r="BQ378" s="15">
        <v>0</v>
      </c>
      <c r="BR378" s="15">
        <f>IF(IF(BN378&gt;BQ378,BN378,BQ378)=0,IF(BM378&gt;BP378,BM378,BP378),IF(BN378&gt;BQ378,BN378,BQ378))</f>
        <v>4.7117671530075032E-2</v>
      </c>
      <c r="CI378" s="11">
        <f>IFERROR(L378,M378)</f>
        <v>1.1141677567928017</v>
      </c>
      <c r="CJ378" s="17">
        <f>IF(AND(M378&lt;0,AA378&gt;0),1,0)</f>
        <v>0</v>
      </c>
      <c r="CK378" s="17">
        <f>IF(AND(CJ378=0,CI378&lt;0.1,CI378&gt;0),1,0)</f>
        <v>0</v>
      </c>
      <c r="CL378" s="17">
        <f>IF(AND(CK378=0,CI378&lt;0.2,CI378&gt;0.1),1,0)</f>
        <v>0</v>
      </c>
      <c r="CM378" s="17">
        <f>IF(AND(CL378=0,CI378&lt;0.3,CI378&gt;0.2),1,0)</f>
        <v>0</v>
      </c>
      <c r="CN378" s="17">
        <f>IF(AND(CM378=0,CI378&lt;0.4,CI378&gt;0.3),1,0)</f>
        <v>0</v>
      </c>
      <c r="CO378" s="17">
        <f>IF(AND(CN378=0,CI378&lt;0.5,CI378&gt;0.4),1,0)</f>
        <v>0</v>
      </c>
      <c r="CP378" s="17">
        <f>IF(AND(CJ378=0,CK378=0,CL378=0,CM378=0,CN378=0,CO378=0),1,0)</f>
        <v>1</v>
      </c>
      <c r="CR378" s="17" t="str">
        <f>_xll.BDP($H378,CR$1)</f>
        <v>Kevin J Mcnamara</v>
      </c>
      <c r="CS378" s="17" t="str">
        <f>_xll.BDP($H378,CS$1)</f>
        <v>No</v>
      </c>
      <c r="CT378" s="196">
        <f>_xll.BDP($H378,CT$1)</f>
        <v>0</v>
      </c>
      <c r="CU378" s="13">
        <f>_xll.BDP($H378,CU$1)</f>
        <v>19.41670036315918</v>
      </c>
      <c r="CV378" s="13">
        <f>_xll.BDP($H378,CV$1)</f>
        <v>1.8623073341372272</v>
      </c>
      <c r="CW378" s="13">
        <f>_xll.BDP($H378,CW$1)</f>
        <v>-2.6489790682112111</v>
      </c>
      <c r="DD378" s="11"/>
      <c r="DH378" s="195"/>
      <c r="DI378" s="195"/>
      <c r="DJ378" s="195"/>
      <c r="DK378" s="195"/>
      <c r="DL378" s="195"/>
      <c r="DM378" s="195"/>
      <c r="DN378" s="195"/>
      <c r="DO378" s="195"/>
      <c r="DV378" s="15"/>
      <c r="DW378" s="15"/>
      <c r="DX378" s="15"/>
      <c r="DY378" s="15"/>
      <c r="DZ378" s="15"/>
      <c r="EA378" s="15"/>
      <c r="EB378" s="15"/>
      <c r="EC378" s="15"/>
      <c r="ED378" s="15"/>
    </row>
    <row r="379" spans="1:134" s="17" customFormat="1" hidden="1" x14ac:dyDescent="0.3">
      <c r="A379" s="17" t="str">
        <f>B379&amp;C379</f>
        <v>10A</v>
      </c>
      <c r="B379" s="17">
        <v>10</v>
      </c>
      <c r="C379" s="17" t="s">
        <v>2999</v>
      </c>
      <c r="F379" s="19"/>
      <c r="H379" s="17" t="s">
        <v>4605</v>
      </c>
      <c r="K379" s="10" t="s">
        <v>4848</v>
      </c>
      <c r="L379" s="11">
        <v>0.57567435293282199</v>
      </c>
      <c r="M379" s="11">
        <v>0.60648429111619451</v>
      </c>
      <c r="N379" s="11">
        <v>0.48794804791082064</v>
      </c>
      <c r="O379" s="11">
        <v>0.5093690473467708</v>
      </c>
      <c r="P379" s="12">
        <v>11.045429015515083</v>
      </c>
      <c r="Q379" s="12">
        <v>9.7118603458069614</v>
      </c>
      <c r="R379" s="12">
        <v>12.017100502416906</v>
      </c>
      <c r="S379" s="13">
        <v>27.558078442636884</v>
      </c>
      <c r="T379" s="13">
        <v>31.318892153719183</v>
      </c>
      <c r="U379" s="11">
        <v>-0.32483566011328208</v>
      </c>
      <c r="V379" s="14">
        <v>-2.0666186624834451</v>
      </c>
      <c r="W379" s="11">
        <v>1.2143144478319783</v>
      </c>
      <c r="X379" s="15" t="e">
        <v>#N/A</v>
      </c>
      <c r="Y379" s="14">
        <v>20.329033411911759</v>
      </c>
      <c r="Z379" s="14">
        <v>21.844561726606983</v>
      </c>
      <c r="AA379" s="14">
        <v>257051999.99999994</v>
      </c>
      <c r="AB379" s="14">
        <v>306060999.99999994</v>
      </c>
      <c r="AC379" s="14">
        <v>19004000</v>
      </c>
      <c r="AD379" s="16">
        <v>128786000</v>
      </c>
      <c r="AE379" s="11">
        <v>0.14756262326650413</v>
      </c>
      <c r="AF379" s="16">
        <v>3239.7079099499997</v>
      </c>
      <c r="AG379" s="16">
        <v>2918.2619099499998</v>
      </c>
      <c r="AH379" s="195">
        <v>18.853039020285546</v>
      </c>
      <c r="AI379" s="195">
        <v>20.909996990248132</v>
      </c>
      <c r="AJ379" s="195">
        <v>3.3871783964048059</v>
      </c>
      <c r="AK379" s="195">
        <v>26.45996227348715</v>
      </c>
      <c r="AL379" s="195">
        <v>4.877795873139438</v>
      </c>
      <c r="AM379" s="17" t="s">
        <v>506</v>
      </c>
      <c r="AN379" s="17" t="s">
        <v>577</v>
      </c>
      <c r="AO379" s="17" t="s">
        <v>665</v>
      </c>
      <c r="AP379" s="17" t="s">
        <v>4626</v>
      </c>
      <c r="AQ379" s="11">
        <f>_xll.BDP($H379,$AQ$1, "CUST_TRR_START_DT=20030101","CUST_TRR_END_DT=20230630")*0.01</f>
        <v>0.2368604</v>
      </c>
      <c r="AR379" s="11">
        <f>_xll.BDP($H379,$AQ$1, "CUST_TRR_START_DT=20130101","CUST_TRR_END_DT=20230630")*0.01</f>
        <v>0.2917708</v>
      </c>
      <c r="AS379" s="11">
        <f>_xll.BDP($H379,$AQ$1, "CUST_TRR_START_DT=20180101","CUST_TRR_END_DT=20230630")*0.01</f>
        <v>0.31622790000000001</v>
      </c>
      <c r="AT379" s="17" t="s">
        <v>4748</v>
      </c>
      <c r="AU379" s="17" t="s">
        <v>4748</v>
      </c>
      <c r="AV379" s="17" t="s">
        <v>4748</v>
      </c>
      <c r="AW379" s="195" t="s">
        <v>3021</v>
      </c>
      <c r="AX379" s="195">
        <v>0</v>
      </c>
      <c r="AY379" s="195">
        <v>0</v>
      </c>
      <c r="AZ379" s="195">
        <v>0</v>
      </c>
      <c r="BA379" s="195">
        <v>0</v>
      </c>
      <c r="BB379" s="195">
        <v>0</v>
      </c>
      <c r="BC379" s="195" t="s">
        <v>3021</v>
      </c>
      <c r="BD379" s="195" t="s">
        <v>3021</v>
      </c>
      <c r="BE379" s="195">
        <v>2918.2619099499998</v>
      </c>
      <c r="BF379" s="17">
        <v>138.4</v>
      </c>
      <c r="BG379" s="17">
        <v>161.80000000000001</v>
      </c>
      <c r="BH379" s="17">
        <v>200</v>
      </c>
      <c r="BI379" s="17" t="s">
        <v>3021</v>
      </c>
      <c r="BJ379" s="17" t="s">
        <v>3021</v>
      </c>
      <c r="BK379" s="17" t="s">
        <v>3021</v>
      </c>
      <c r="BL379" s="15">
        <v>4.7425489647833316E-2</v>
      </c>
      <c r="BM379" s="15">
        <v>5.5443961163435196E-2</v>
      </c>
      <c r="BN379" s="15">
        <v>6.8533944577793812E-2</v>
      </c>
      <c r="BO379" s="15">
        <v>0</v>
      </c>
      <c r="BP379" s="15">
        <v>0</v>
      </c>
      <c r="BQ379" s="15">
        <v>0</v>
      </c>
      <c r="BR379" s="15">
        <f>IF(IF(BN379&gt;BQ379,BN379,BQ379)=0,IF(BM379&gt;BP379,BM379,BP379),IF(BN379&gt;BQ379,BN379,BQ379))</f>
        <v>6.8533944577793812E-2</v>
      </c>
      <c r="CI379" s="11">
        <f t="shared" ref="CI379:CI384" si="0">IFERROR(L379,M379)</f>
        <v>0.57567435293282199</v>
      </c>
      <c r="CJ379" s="17">
        <f t="shared" ref="CJ379:CJ384" si="1">IF(AND(M379&lt;0,AA379&gt;0),1,0)</f>
        <v>0</v>
      </c>
      <c r="CK379" s="17">
        <f t="shared" ref="CK379:CK384" si="2">IF(AND(CJ379=0,CI379&lt;0.1,CI379&gt;0),1,0)</f>
        <v>0</v>
      </c>
      <c r="CL379" s="17">
        <f t="shared" ref="CL379:CL384" si="3">IF(AND(CK379=0,CI379&lt;0.2,CI379&gt;0.1),1,0)</f>
        <v>0</v>
      </c>
      <c r="CM379" s="17">
        <f t="shared" ref="CM379:CM384" si="4">IF(AND(CL379=0,CI379&lt;0.3,CI379&gt;0.2),1,0)</f>
        <v>0</v>
      </c>
      <c r="CN379" s="17">
        <f t="shared" ref="CN379:CN384" si="5">IF(AND(CM379=0,CI379&lt;0.4,CI379&gt;0.3),1,0)</f>
        <v>0</v>
      </c>
      <c r="CO379" s="17">
        <f t="shared" ref="CO379:CO384" si="6">IF(AND(CN379=0,CI379&lt;0.5,CI379&gt;0.4),1,0)</f>
        <v>0</v>
      </c>
      <c r="CP379" s="17">
        <f t="shared" ref="CP379:CP384" si="7">IF(AND(CJ379=0,CK379=0,CL379=0,CM379=0,CN379=0,CO379=0),1,0)</f>
        <v>1</v>
      </c>
      <c r="CT379" s="196"/>
      <c r="CU379" s="13"/>
      <c r="CV379" s="13"/>
      <c r="CW379" s="13"/>
    </row>
    <row r="380" spans="1:134" s="17" customFormat="1" hidden="1" x14ac:dyDescent="0.3">
      <c r="A380" s="17" t="str">
        <f>B380&amp;C380</f>
        <v>10A</v>
      </c>
      <c r="B380" s="17">
        <v>10</v>
      </c>
      <c r="C380" s="17" t="s">
        <v>2999</v>
      </c>
      <c r="F380" s="19"/>
      <c r="H380" s="17" t="s">
        <v>4609</v>
      </c>
      <c r="K380" s="10" t="s">
        <v>4849</v>
      </c>
      <c r="L380" s="11">
        <v>0.51080065194874691</v>
      </c>
      <c r="M380" s="11">
        <v>0.44320332383459143</v>
      </c>
      <c r="N380" s="11">
        <v>0.51080065194874691</v>
      </c>
      <c r="O380" s="11">
        <v>0.44320332383459143</v>
      </c>
      <c r="P380" s="12">
        <v>12.16372222891008</v>
      </c>
      <c r="Q380" s="12">
        <v>10.939639136188392</v>
      </c>
      <c r="R380" s="12">
        <v>20.485620206790191</v>
      </c>
      <c r="S380" s="13">
        <v>21.404421186448836</v>
      </c>
      <c r="T380" s="13">
        <v>27.132925533406667</v>
      </c>
      <c r="U380" s="11">
        <v>-5.1437597934774051E-2</v>
      </c>
      <c r="V380" s="14">
        <v>-0.42556689011949889</v>
      </c>
      <c r="W380" s="11">
        <v>0.60086436245166674</v>
      </c>
      <c r="X380" s="15" t="e">
        <v>#N/A</v>
      </c>
      <c r="Y380" s="14">
        <v>25.751659283860523</v>
      </c>
      <c r="Z380" s="14">
        <v>21.178246842087024</v>
      </c>
      <c r="AA380" s="14">
        <v>183883999.99999997</v>
      </c>
      <c r="AB380" s="14">
        <v>183883999.99999997</v>
      </c>
      <c r="AC380" s="14">
        <v>9186000</v>
      </c>
      <c r="AD380" s="16">
        <v>105537142.08</v>
      </c>
      <c r="AE380" s="11">
        <v>8.7040446793952064E-2</v>
      </c>
      <c r="AF380" s="16">
        <v>2512.3206110399997</v>
      </c>
      <c r="AG380" s="16">
        <v>2475.8176110399995</v>
      </c>
      <c r="AH380" s="195" t="s">
        <v>3021</v>
      </c>
      <c r="AI380" s="195">
        <v>35.255501759202559</v>
      </c>
      <c r="AJ380" s="195" t="s">
        <v>3021</v>
      </c>
      <c r="AK380" s="195">
        <v>34.679012534059126</v>
      </c>
      <c r="AL380" s="195">
        <v>5.8918371994061891</v>
      </c>
      <c r="AM380" s="17" t="s">
        <v>498</v>
      </c>
      <c r="AN380" s="17" t="s">
        <v>590</v>
      </c>
      <c r="AO380" s="17" t="s">
        <v>591</v>
      </c>
      <c r="AP380" s="17" t="s">
        <v>4626</v>
      </c>
      <c r="AQ380" s="11">
        <f>_xll.BDP($H380,$AQ$1, "CUST_TRR_START_DT=20030101","CUST_TRR_END_DT=20230630")*0.01</f>
        <v>0.26391249999999999</v>
      </c>
      <c r="AR380" s="11">
        <f>_xll.BDP($H380,$AQ$1, "CUST_TRR_START_DT=20130101","CUST_TRR_END_DT=20230630")*0.01</f>
        <v>0.36872359999999998</v>
      </c>
      <c r="AS380" s="11">
        <f>_xll.BDP($H380,$AQ$1, "CUST_TRR_START_DT=20180101","CUST_TRR_END_DT=20230630")*0.01</f>
        <v>0.40417409999999998</v>
      </c>
      <c r="AT380" s="17" t="s">
        <v>4749</v>
      </c>
      <c r="AU380" s="17" t="s">
        <v>4749</v>
      </c>
      <c r="AV380" s="17" t="s">
        <v>4749</v>
      </c>
      <c r="AW380" s="195" t="s">
        <v>3021</v>
      </c>
      <c r="AX380" s="195">
        <v>0</v>
      </c>
      <c r="AY380" s="195">
        <v>-1.1941151088825883E-4</v>
      </c>
      <c r="AZ380" s="195">
        <v>-1.1941151088825883E-4</v>
      </c>
      <c r="BA380" s="195">
        <v>0</v>
      </c>
      <c r="BB380" s="195">
        <v>-3.7523921499956221E-3</v>
      </c>
      <c r="BC380" s="195">
        <v>-3.7523921499956221E-3</v>
      </c>
      <c r="BD380" s="195">
        <v>-3.0000000000000001E-3</v>
      </c>
      <c r="BE380" s="195">
        <v>2475.8176110399995</v>
      </c>
      <c r="BF380" s="17">
        <v>90.516999999999996</v>
      </c>
      <c r="BG380" s="17">
        <v>109.267</v>
      </c>
      <c r="BH380" s="17" t="s">
        <v>3021</v>
      </c>
      <c r="BI380" s="17" t="s">
        <v>3021</v>
      </c>
      <c r="BJ380" s="17" t="s">
        <v>3021</v>
      </c>
      <c r="BK380" s="17" t="s">
        <v>3021</v>
      </c>
      <c r="BL380" s="15">
        <v>3.6560447585626932E-2</v>
      </c>
      <c r="BM380" s="15">
        <v>4.413370335228408E-2</v>
      </c>
      <c r="BN380" s="15">
        <v>0</v>
      </c>
      <c r="BO380" s="15">
        <v>0</v>
      </c>
      <c r="BP380" s="15">
        <v>0</v>
      </c>
      <c r="BQ380" s="15">
        <v>0</v>
      </c>
      <c r="BR380" s="15">
        <f>IF(IF(BN380&gt;BQ380,BN380,BQ380)=0,IF(BM380&gt;BP380,BM380,BP380),IF(BN380&gt;BQ380,BN380,BQ380))</f>
        <v>4.413370335228408E-2</v>
      </c>
      <c r="BS380" s="17">
        <v>1</v>
      </c>
      <c r="BT380" s="17">
        <v>0</v>
      </c>
      <c r="BU380" s="17">
        <v>0</v>
      </c>
      <c r="BV380" s="17">
        <v>1</v>
      </c>
      <c r="BW380" s="17">
        <v>0</v>
      </c>
      <c r="BX380" s="17">
        <v>0</v>
      </c>
      <c r="BY380" s="17">
        <v>0</v>
      </c>
      <c r="BZ380" s="17">
        <v>0</v>
      </c>
      <c r="CA380" s="17">
        <v>0</v>
      </c>
      <c r="CD380" s="17">
        <v>1</v>
      </c>
      <c r="CE380" s="17">
        <v>0</v>
      </c>
      <c r="CF380" s="17">
        <v>0</v>
      </c>
      <c r="CG380" s="17">
        <v>0</v>
      </c>
      <c r="CH380" s="17">
        <v>1</v>
      </c>
      <c r="CI380" s="11">
        <f t="shared" si="0"/>
        <v>0.51080065194874691</v>
      </c>
      <c r="CJ380" s="17">
        <f t="shared" si="1"/>
        <v>0</v>
      </c>
      <c r="CK380" s="17">
        <f t="shared" si="2"/>
        <v>0</v>
      </c>
      <c r="CL380" s="17">
        <f t="shared" si="3"/>
        <v>0</v>
      </c>
      <c r="CM380" s="17">
        <f t="shared" si="4"/>
        <v>0</v>
      </c>
      <c r="CN380" s="17">
        <f t="shared" si="5"/>
        <v>0</v>
      </c>
      <c r="CO380" s="17">
        <f t="shared" si="6"/>
        <v>0</v>
      </c>
      <c r="CP380" s="17">
        <f t="shared" si="7"/>
        <v>1</v>
      </c>
      <c r="CT380" s="196"/>
      <c r="CU380" s="13"/>
      <c r="CV380" s="13"/>
      <c r="CW380" s="13"/>
    </row>
    <row r="381" spans="1:134" s="17" customFormat="1" hidden="1" x14ac:dyDescent="0.3">
      <c r="A381" s="17" t="str">
        <f>B381&amp;C381</f>
        <v>10A</v>
      </c>
      <c r="B381" s="17">
        <v>10</v>
      </c>
      <c r="C381" s="17" t="s">
        <v>2999</v>
      </c>
      <c r="F381" s="19"/>
      <c r="H381" s="17" t="s">
        <v>4614</v>
      </c>
      <c r="K381" s="10" t="s">
        <v>4850</v>
      </c>
      <c r="L381" s="11">
        <v>-0.6090021530021581</v>
      </c>
      <c r="M381" s="11">
        <v>-0.49393956320169818</v>
      </c>
      <c r="N381" s="11">
        <v>-2.2434804607022736</v>
      </c>
      <c r="O381" s="11">
        <v>-1.5973627167630071</v>
      </c>
      <c r="P381" s="12">
        <v>30.644858056025569</v>
      </c>
      <c r="Q381" s="12">
        <v>26.70021861535264</v>
      </c>
      <c r="R381" s="12">
        <v>28.713531251602319</v>
      </c>
      <c r="S381" s="13">
        <v>44.783517337839484</v>
      </c>
      <c r="T381" s="13">
        <v>39.778531267436371</v>
      </c>
      <c r="U381" s="11">
        <v>-0.82628214168194425</v>
      </c>
      <c r="V381" s="14">
        <v>-3.7643216618481636</v>
      </c>
      <c r="W381" s="11">
        <v>0.51470507894305539</v>
      </c>
      <c r="X381" s="15" t="e">
        <v>#N/A</v>
      </c>
      <c r="Y381" s="14">
        <v>4.7484734513703426</v>
      </c>
      <c r="Z381" s="14">
        <v>6.5376470648991658</v>
      </c>
      <c r="AA381" s="14">
        <v>-1790299999.9999995</v>
      </c>
      <c r="AB381" s="14">
        <v>-553599999.99999952</v>
      </c>
      <c r="AC381" s="14">
        <v>134200000</v>
      </c>
      <c r="AD381" s="16">
        <v>1065400000</v>
      </c>
      <c r="AE381" s="11">
        <v>0.12596207996996434</v>
      </c>
      <c r="AF381" s="16">
        <v>15913.489738980001</v>
      </c>
      <c r="AG381" s="16">
        <v>12397.989738980001</v>
      </c>
      <c r="AH381" s="195">
        <v>13.275500309433557</v>
      </c>
      <c r="AI381" s="195">
        <v>13.829324862219744</v>
      </c>
      <c r="AJ381" s="195">
        <v>6.3652957488641668</v>
      </c>
      <c r="AK381" s="195">
        <v>19.728372184890453</v>
      </c>
      <c r="AL381" s="195">
        <v>5.6303012927579301</v>
      </c>
      <c r="AM381" s="17" t="s">
        <v>506</v>
      </c>
      <c r="AN381" s="17" t="s">
        <v>629</v>
      </c>
      <c r="AO381" s="17" t="s">
        <v>630</v>
      </c>
      <c r="AP381" s="17" t="s">
        <v>4626</v>
      </c>
      <c r="AQ381" s="11">
        <f>_xll.BDP($H381,$AQ$1, "CUST_TRR_START_DT=20030101","CUST_TRR_END_DT=20230630")*0.01</f>
        <v>0.11708780000000001</v>
      </c>
      <c r="AR381" s="11">
        <f>_xll.BDP($H381,$AQ$1, "CUST_TRR_START_DT=20130101","CUST_TRR_END_DT=20230630")*0.01</f>
        <v>9.6752819999999989E-2</v>
      </c>
      <c r="AS381" s="11">
        <f>_xll.BDP($H381,$AQ$1, "CUST_TRR_START_DT=20180101","CUST_TRR_END_DT=20230630")*0.01</f>
        <v>3.5652679999999999E-2</v>
      </c>
      <c r="AT381" s="17" t="s">
        <v>3039</v>
      </c>
      <c r="AU381" s="17" t="s">
        <v>3047</v>
      </c>
      <c r="AV381" s="17" t="s">
        <v>3039</v>
      </c>
      <c r="AW381" s="195" t="s">
        <v>3021</v>
      </c>
      <c r="AX381" s="195">
        <v>0</v>
      </c>
      <c r="AY381" s="195">
        <v>7.2818722920436869</v>
      </c>
      <c r="AZ381" s="195">
        <v>7.2818722920436869</v>
      </c>
      <c r="BA381" s="195">
        <v>0</v>
      </c>
      <c r="BB381" s="195">
        <v>145.41347722424396</v>
      </c>
      <c r="BC381" s="195">
        <v>145.41347722424396</v>
      </c>
      <c r="BD381" s="195">
        <v>1158.8</v>
      </c>
      <c r="BE381" s="195">
        <v>12397.989738980001</v>
      </c>
      <c r="BF381" s="17">
        <v>962.59400000000005</v>
      </c>
      <c r="BG381" s="17">
        <v>994.31299999999999</v>
      </c>
      <c r="BH381" s="17">
        <v>1015.154</v>
      </c>
      <c r="BI381" s="17">
        <v>1055.7439999999999</v>
      </c>
      <c r="BJ381" s="17">
        <v>1097.7439999999999</v>
      </c>
      <c r="BK381" s="17">
        <v>1120.2930000000001</v>
      </c>
      <c r="BL381" s="15">
        <v>7.7641135399035582E-2</v>
      </c>
      <c r="BM381" s="15">
        <v>8.0199534032023123E-2</v>
      </c>
      <c r="BN381" s="15">
        <v>8.1880532358265853E-2</v>
      </c>
      <c r="BO381" s="15">
        <v>8.5154450215479641E-2</v>
      </c>
      <c r="BP381" s="15">
        <v>8.8542096187467306E-2</v>
      </c>
      <c r="BQ381" s="15">
        <v>9.036085878323756E-2</v>
      </c>
      <c r="BR381" s="15">
        <f>IF(IF(BN381&gt;BQ381,BN381,BQ381)=0,IF(BM381&gt;BP381,BM381,BP381),IF(BN381&gt;BQ381,BN381,BQ381))</f>
        <v>9.036085878323756E-2</v>
      </c>
      <c r="CI381" s="11">
        <f t="shared" si="0"/>
        <v>-0.6090021530021581</v>
      </c>
      <c r="CJ381" s="17">
        <f t="shared" si="1"/>
        <v>0</v>
      </c>
      <c r="CK381" s="17">
        <f t="shared" si="2"/>
        <v>0</v>
      </c>
      <c r="CL381" s="17">
        <f t="shared" si="3"/>
        <v>0</v>
      </c>
      <c r="CM381" s="17">
        <f t="shared" si="4"/>
        <v>0</v>
      </c>
      <c r="CN381" s="17">
        <f t="shared" si="5"/>
        <v>0</v>
      </c>
      <c r="CO381" s="17">
        <f t="shared" si="6"/>
        <v>0</v>
      </c>
      <c r="CP381" s="17">
        <f t="shared" si="7"/>
        <v>1</v>
      </c>
      <c r="CT381" s="196"/>
      <c r="CU381" s="13"/>
      <c r="CV381" s="13"/>
      <c r="CW381" s="13"/>
    </row>
    <row r="382" spans="1:134" s="17" customFormat="1" hidden="1" x14ac:dyDescent="0.3">
      <c r="A382" s="17" t="str">
        <f>B382&amp;C382</f>
        <v>10A</v>
      </c>
      <c r="B382" s="17">
        <v>10</v>
      </c>
      <c r="C382" s="17" t="s">
        <v>2999</v>
      </c>
      <c r="F382" s="19"/>
      <c r="H382" s="17" t="s">
        <v>4592</v>
      </c>
      <c r="K382" s="10" t="s">
        <v>4851</v>
      </c>
      <c r="L382" s="11">
        <v>1.9175186167298481</v>
      </c>
      <c r="M382" s="11">
        <v>2.7289833461691821</v>
      </c>
      <c r="N382" s="11">
        <v>1.9175186167298481</v>
      </c>
      <c r="O382" s="11">
        <v>2.7289833461691821</v>
      </c>
      <c r="P382" s="12">
        <v>68.608904756145634</v>
      </c>
      <c r="Q382" s="12">
        <v>60.00752350900229</v>
      </c>
      <c r="R382" s="12">
        <v>88.71680008695013</v>
      </c>
      <c r="S382" s="13">
        <v>72.323610792758274</v>
      </c>
      <c r="T382" s="13">
        <v>77.2332830629272</v>
      </c>
      <c r="U382" s="11">
        <v>-5.0918496192300045E-2</v>
      </c>
      <c r="V382" s="14">
        <v>-0.30186138154608899</v>
      </c>
      <c r="W382" s="11">
        <v>0.15882612032582374</v>
      </c>
      <c r="X382" s="15" t="e">
        <v>#N/A</v>
      </c>
      <c r="Y382" s="14">
        <v>38.08793760325046</v>
      </c>
      <c r="Z382" s="14">
        <v>46.901571235248383</v>
      </c>
      <c r="AA382" s="14">
        <v>366162000000</v>
      </c>
      <c r="AB382" s="14">
        <v>366162000000</v>
      </c>
      <c r="AC382" s="14" t="e">
        <v>#N/A</v>
      </c>
      <c r="AD382" s="16">
        <v>831362000000</v>
      </c>
      <c r="AE382" s="11">
        <v>0</v>
      </c>
      <c r="AF382" s="16">
        <v>18022.727377200001</v>
      </c>
      <c r="AG382" s="16">
        <v>8217915.7311219964</v>
      </c>
      <c r="AH382" s="195" t="s">
        <v>3021</v>
      </c>
      <c r="AI382" s="195" t="s">
        <v>3021</v>
      </c>
      <c r="AJ382" s="195" t="s">
        <v>3021</v>
      </c>
      <c r="AK382" s="195">
        <v>11.918225848500329</v>
      </c>
      <c r="AL382" s="195">
        <v>9.280964717766917</v>
      </c>
      <c r="AM382" s="17" t="s">
        <v>506</v>
      </c>
      <c r="AN382" s="17" t="s">
        <v>507</v>
      </c>
      <c r="AO382" s="17" t="s">
        <v>618</v>
      </c>
      <c r="AP382" s="17" t="s">
        <v>4627</v>
      </c>
      <c r="AQ382" s="11" t="e">
        <f>_xll.BDP($H382,$AQ$1, "CUST_TRR_START_DT=20030101","CUST_TRR_END_DT=20230630")*0.01</f>
        <v>#VALUE!</v>
      </c>
      <c r="AR382" s="11" t="e">
        <f>_xll.BDP($H382,$AQ$1, "CUST_TRR_START_DT=20130101","CUST_TRR_END_DT=20230630")*0.01</f>
        <v>#VALUE!</v>
      </c>
      <c r="AS382" s="11" t="e">
        <f>_xll.BDP($H382,$AQ$1, "CUST_TRR_START_DT=20180101","CUST_TRR_END_DT=20230630")*0.01</f>
        <v>#VALUE!</v>
      </c>
      <c r="AT382" s="17" t="s">
        <v>4750</v>
      </c>
      <c r="AU382" s="17" t="s">
        <v>4750</v>
      </c>
      <c r="AV382" s="17" t="s">
        <v>4750</v>
      </c>
      <c r="AW382" s="195">
        <v>1.7201822600450101</v>
      </c>
      <c r="AX382" s="195">
        <v>1.7201822600450101</v>
      </c>
      <c r="AY382" s="195">
        <v>3.4033737857677897E-16</v>
      </c>
      <c r="AZ382" s="195">
        <v>1.7201822600450105</v>
      </c>
      <c r="BA382" s="195">
        <v>35.913275649287378</v>
      </c>
      <c r="BB382" s="195">
        <v>7.1054273576010019E-15</v>
      </c>
      <c r="BC382" s="195">
        <v>35.913275649287385</v>
      </c>
      <c r="BD382" s="195">
        <v>210102</v>
      </c>
      <c r="BE382" s="195">
        <v>18022.727377200001</v>
      </c>
      <c r="BF382" s="17">
        <v>790329.5</v>
      </c>
      <c r="BG382" s="17">
        <v>979573.5</v>
      </c>
      <c r="BH382" s="17">
        <v>1209726</v>
      </c>
      <c r="BI382" s="17" t="s">
        <v>3021</v>
      </c>
      <c r="BJ382" s="17" t="s">
        <v>3021</v>
      </c>
      <c r="BK382" s="17" t="s">
        <v>3021</v>
      </c>
      <c r="BL382" s="15">
        <v>43.851825723104575</v>
      </c>
      <c r="BM382" s="15">
        <v>54.352123266272585</v>
      </c>
      <c r="BN382" s="15">
        <v>67.122249295652509</v>
      </c>
      <c r="BO382" s="15">
        <v>0</v>
      </c>
      <c r="BP382" s="15">
        <v>0</v>
      </c>
      <c r="BQ382" s="15">
        <v>0</v>
      </c>
      <c r="BR382" s="15">
        <f>IF(IF(BN382&gt;BQ382,BN382,BQ382)=0,IF(BM382&gt;BP382,BM382,BP382),IF(BN382&gt;BQ382,BN382,BQ382))</f>
        <v>67.122249295652509</v>
      </c>
      <c r="CI382" s="11">
        <f t="shared" si="0"/>
        <v>1.9175186167298481</v>
      </c>
      <c r="CJ382" s="17">
        <f t="shared" si="1"/>
        <v>0</v>
      </c>
      <c r="CK382" s="17">
        <f t="shared" si="2"/>
        <v>0</v>
      </c>
      <c r="CL382" s="17">
        <f t="shared" si="3"/>
        <v>0</v>
      </c>
      <c r="CM382" s="17">
        <f t="shared" si="4"/>
        <v>0</v>
      </c>
      <c r="CN382" s="17">
        <f t="shared" si="5"/>
        <v>0</v>
      </c>
      <c r="CO382" s="17">
        <f t="shared" si="6"/>
        <v>0</v>
      </c>
      <c r="CP382" s="17">
        <f t="shared" si="7"/>
        <v>1</v>
      </c>
      <c r="CT382" s="196"/>
      <c r="CU382" s="13"/>
      <c r="CV382" s="13"/>
      <c r="CW382" s="13"/>
    </row>
    <row r="383" spans="1:134" s="17" customFormat="1" hidden="1" x14ac:dyDescent="0.3">
      <c r="A383" s="17" t="str">
        <f>B383&amp;C383</f>
        <v>10A</v>
      </c>
      <c r="B383" s="17">
        <v>10</v>
      </c>
      <c r="C383" s="17" t="s">
        <v>2999</v>
      </c>
      <c r="F383" s="19"/>
      <c r="H383" s="17" t="s">
        <v>4594</v>
      </c>
      <c r="K383" s="10" t="s">
        <v>4852</v>
      </c>
      <c r="L383" s="11">
        <v>-6.7282416136367997</v>
      </c>
      <c r="M383" s="11">
        <v>-0.78911505305511265</v>
      </c>
      <c r="N383" s="11">
        <v>-6.6479704430535902</v>
      </c>
      <c r="O383" s="11">
        <v>-0.4861840510860459</v>
      </c>
      <c r="P383" s="12">
        <v>-17.835387034845198</v>
      </c>
      <c r="Q383" s="12">
        <v>-17.222088581009999</v>
      </c>
      <c r="R383" s="12">
        <v>-16.066051223805712</v>
      </c>
      <c r="S383" s="13">
        <v>-98.020206851746906</v>
      </c>
      <c r="T383" s="13">
        <v>-35.608539453995071</v>
      </c>
      <c r="U383" s="11">
        <v>-0.51299425315001845</v>
      </c>
      <c r="V383" s="14">
        <v>3.778142136253547</v>
      </c>
      <c r="W383" s="11">
        <v>0.70550689923694532</v>
      </c>
      <c r="X383" s="15" t="e">
        <v>#N/A</v>
      </c>
      <c r="Y383" s="14" t="e">
        <v>#N/A</v>
      </c>
      <c r="Z383" s="14" t="e">
        <v>#N/A</v>
      </c>
      <c r="AA383" s="14">
        <v>1055034999.999999</v>
      </c>
      <c r="AB383" s="14">
        <v>1712404999.999999</v>
      </c>
      <c r="AC383" s="14">
        <v>1093338000</v>
      </c>
      <c r="AD383" s="16">
        <v>679228000</v>
      </c>
      <c r="AE383" s="11">
        <v>1.609677457348637</v>
      </c>
      <c r="AF383" s="16">
        <v>53546.577000000005</v>
      </c>
      <c r="AG383" s="16">
        <v>50102.585000000006</v>
      </c>
      <c r="AH383" s="195" t="s">
        <v>3021</v>
      </c>
      <c r="AI383" s="195" t="s">
        <v>3021</v>
      </c>
      <c r="AJ383" s="195">
        <v>1.2416928055884313</v>
      </c>
      <c r="AK383" s="195" t="s">
        <v>3021</v>
      </c>
      <c r="AL383" s="195">
        <v>10.118197373643925</v>
      </c>
      <c r="AM383" s="17" t="s">
        <v>506</v>
      </c>
      <c r="AN383" s="17" t="s">
        <v>507</v>
      </c>
      <c r="AO383" s="17" t="s">
        <v>554</v>
      </c>
      <c r="AP383" s="17" t="s">
        <v>574</v>
      </c>
      <c r="AQ383" s="11" t="e">
        <f>_xll.BDP($H383,$AQ$1, "CUST_TRR_START_DT=20030101","CUST_TRR_END_DT=20230630")*0.01</f>
        <v>#VALUE!</v>
      </c>
      <c r="AR383" s="11" t="e">
        <f>_xll.BDP($H383,$AQ$1, "CUST_TRR_START_DT=20130101","CUST_TRR_END_DT=20230630")*0.01</f>
        <v>#VALUE!</v>
      </c>
      <c r="AS383" s="11" t="e">
        <f>_xll.BDP($H383,$AQ$1, "CUST_TRR_START_DT=20180101","CUST_TRR_END_DT=20230630")*0.01</f>
        <v>#VALUE!</v>
      </c>
      <c r="AT383" s="17" t="s">
        <v>4751</v>
      </c>
      <c r="AU383" s="17" t="s">
        <v>4751</v>
      </c>
      <c r="AV383" s="17" t="s">
        <v>4751</v>
      </c>
      <c r="AW383" s="195" t="s">
        <v>3021</v>
      </c>
      <c r="AX383" s="195">
        <v>0</v>
      </c>
      <c r="AY383" s="195">
        <v>0</v>
      </c>
      <c r="AZ383" s="195">
        <v>0</v>
      </c>
      <c r="BA383" s="195" t="s">
        <v>3021</v>
      </c>
      <c r="BB383" s="195">
        <v>0</v>
      </c>
      <c r="BC383" s="195" t="s">
        <v>3021</v>
      </c>
      <c r="BD383" s="195">
        <v>-80.823999999999998</v>
      </c>
      <c r="BE383" s="195">
        <v>50102.585000000006</v>
      </c>
      <c r="BF383" s="17">
        <v>248</v>
      </c>
      <c r="BG383" s="17">
        <v>377.47399999999999</v>
      </c>
      <c r="BH383" s="17">
        <v>621.79200000000003</v>
      </c>
      <c r="BI383" s="17">
        <v>707.25700000000006</v>
      </c>
      <c r="BJ383" s="17">
        <v>954.61099999999999</v>
      </c>
      <c r="BK383" s="17">
        <v>1235.018</v>
      </c>
      <c r="BL383" s="15">
        <v>4.949844404235829E-3</v>
      </c>
      <c r="BM383" s="15">
        <v>7.5340224461472385E-3</v>
      </c>
      <c r="BN383" s="15">
        <v>1.2410377628220179E-2</v>
      </c>
      <c r="BO383" s="15">
        <v>1.4116177837929919E-2</v>
      </c>
      <c r="BP383" s="15">
        <v>1.9053128695854713E-2</v>
      </c>
      <c r="BQ383" s="15">
        <v>2.4649786033994051E-2</v>
      </c>
      <c r="BR383" s="15">
        <f>IF(IF(BN383&gt;BQ383,BN383,BQ383)=0,IF(BM383&gt;BP383,BM383,BP383),IF(BN383&gt;BQ383,BN383,BQ383))</f>
        <v>2.4649786033994051E-2</v>
      </c>
      <c r="CI383" s="11">
        <f t="shared" si="0"/>
        <v>-6.7282416136367997</v>
      </c>
      <c r="CJ383" s="17">
        <f t="shared" si="1"/>
        <v>1</v>
      </c>
      <c r="CK383" s="17">
        <f t="shared" si="2"/>
        <v>0</v>
      </c>
      <c r="CL383" s="17">
        <f t="shared" si="3"/>
        <v>0</v>
      </c>
      <c r="CM383" s="17">
        <f t="shared" si="4"/>
        <v>0</v>
      </c>
      <c r="CN383" s="17">
        <f t="shared" si="5"/>
        <v>0</v>
      </c>
      <c r="CO383" s="17">
        <f t="shared" si="6"/>
        <v>0</v>
      </c>
      <c r="CP383" s="17">
        <f t="shared" si="7"/>
        <v>0</v>
      </c>
      <c r="CT383" s="196"/>
      <c r="CU383" s="13"/>
      <c r="CV383" s="13"/>
      <c r="CW383" s="13"/>
    </row>
    <row r="384" spans="1:134" s="17" customFormat="1" hidden="1" x14ac:dyDescent="0.3">
      <c r="A384" s="17" t="str">
        <f>B384&amp;C384</f>
        <v>10A</v>
      </c>
      <c r="B384" s="17">
        <v>10</v>
      </c>
      <c r="C384" s="17" t="s">
        <v>2999</v>
      </c>
      <c r="F384" s="19"/>
      <c r="H384" s="17" t="s">
        <v>4595</v>
      </c>
      <c r="K384" s="10" t="s">
        <v>4853</v>
      </c>
      <c r="L384" s="11" t="e">
        <v>#N/A</v>
      </c>
      <c r="M384" s="11">
        <v>0.61222627737226276</v>
      </c>
      <c r="N384" s="11" t="e">
        <v>#N/A</v>
      </c>
      <c r="O384" s="11">
        <v>0.24705449189985274</v>
      </c>
      <c r="P384" s="12" t="e">
        <v>#N/A</v>
      </c>
      <c r="Q384" s="12" t="e">
        <v>#N/A</v>
      </c>
      <c r="R384" s="12" t="e">
        <v>#N/A</v>
      </c>
      <c r="S384" s="13" t="e">
        <v>#N/A</v>
      </c>
      <c r="T384" s="13">
        <v>31.39231056364315</v>
      </c>
      <c r="U384" s="11">
        <v>-0.20201024832479306</v>
      </c>
      <c r="V384" s="14" t="e">
        <v>#N/A</v>
      </c>
      <c r="W384" s="11">
        <v>0.63</v>
      </c>
      <c r="X384" s="15" t="e">
        <v>#N/A</v>
      </c>
      <c r="Y384" s="14" t="e">
        <v>#N/A</v>
      </c>
      <c r="Z384" s="14" t="e">
        <v>#N/A</v>
      </c>
      <c r="AA384" s="14">
        <v>1096000000</v>
      </c>
      <c r="AB384" s="14">
        <v>2716000000</v>
      </c>
      <c r="AC384" s="14" t="e">
        <v>#N/A</v>
      </c>
      <c r="AD384" s="16" t="e">
        <v>#N/A</v>
      </c>
      <c r="AE384" s="11">
        <v>0</v>
      </c>
      <c r="AF384" s="16">
        <v>62334.291109500002</v>
      </c>
      <c r="AG384" s="16">
        <v>61309.291109500002</v>
      </c>
      <c r="AH384" s="195" t="s">
        <v>3021</v>
      </c>
      <c r="AI384" s="195" t="s">
        <v>3021</v>
      </c>
      <c r="AJ384" s="195" t="s">
        <v>3021</v>
      </c>
      <c r="AK384" s="195" t="s">
        <v>3021</v>
      </c>
      <c r="AL384" s="195" t="s">
        <v>3021</v>
      </c>
      <c r="AM384" s="17" t="s">
        <v>506</v>
      </c>
      <c r="AN384" s="17" t="s">
        <v>577</v>
      </c>
      <c r="AO384" s="17" t="s">
        <v>578</v>
      </c>
      <c r="AP384" s="17" t="s">
        <v>1552</v>
      </c>
      <c r="AQ384" s="11" t="e">
        <f>_xll.BDP($H384,$AQ$1, "CUST_TRR_START_DT=20030101","CUST_TRR_END_DT=20230630")*0.01</f>
        <v>#VALUE!</v>
      </c>
      <c r="AR384" s="11" t="e">
        <f>_xll.BDP($H384,$AQ$1, "CUST_TRR_START_DT=20130101","CUST_TRR_END_DT=20230630")*0.01</f>
        <v>#VALUE!</v>
      </c>
      <c r="AS384" s="11" t="e">
        <f>_xll.BDP($H384,$AQ$1, "CUST_TRR_START_DT=20180101","CUST_TRR_END_DT=20230630")*0.01</f>
        <v>#VALUE!</v>
      </c>
      <c r="AT384" s="17" t="s">
        <v>4752</v>
      </c>
      <c r="AU384" s="17" t="s">
        <v>4752</v>
      </c>
      <c r="AV384" s="17" t="s">
        <v>4752</v>
      </c>
      <c r="AW384" s="195" t="s">
        <v>3021</v>
      </c>
      <c r="AX384" s="195">
        <v>0</v>
      </c>
      <c r="AY384" s="195">
        <v>0</v>
      </c>
      <c r="AZ384" s="195">
        <v>0</v>
      </c>
      <c r="BA384" s="195" t="s">
        <v>3021</v>
      </c>
      <c r="BB384" s="195">
        <v>0</v>
      </c>
      <c r="BC384" s="195" t="s">
        <v>3021</v>
      </c>
      <c r="BD384" s="195" t="s">
        <v>3021</v>
      </c>
      <c r="BE384" s="195">
        <v>61309.291109500002</v>
      </c>
      <c r="BF384" s="17">
        <v>877</v>
      </c>
      <c r="BG384" s="17">
        <v>1060.25</v>
      </c>
      <c r="BH384" s="17">
        <v>1407.3330000000001</v>
      </c>
      <c r="BI384" s="17">
        <v>671</v>
      </c>
      <c r="BJ384" s="17">
        <v>1043</v>
      </c>
      <c r="BK384" s="17">
        <v>1369.5</v>
      </c>
      <c r="BL384" s="15">
        <v>1.4304520312160436E-2</v>
      </c>
      <c r="BM384" s="15">
        <v>1.729346369551665E-2</v>
      </c>
      <c r="BN384" s="15">
        <v>2.2954644794154714E-2</v>
      </c>
      <c r="BO384" s="15">
        <v>1.0944507559247038E-2</v>
      </c>
      <c r="BP384" s="15">
        <v>1.7012103404313951E-2</v>
      </c>
      <c r="BQ384" s="15">
        <v>2.2337560510266495E-2</v>
      </c>
      <c r="BR384" s="15">
        <f>IF(IF(BN384&gt;BQ384,BN384,BQ384)=0,IF(BM384&gt;BP384,BM384,BP384),IF(BN384&gt;BQ384,BN384,BQ384))</f>
        <v>2.2954644794154714E-2</v>
      </c>
      <c r="CI384" s="11">
        <f t="shared" si="0"/>
        <v>0.61222627737226276</v>
      </c>
      <c r="CJ384" s="17">
        <f t="shared" si="1"/>
        <v>0</v>
      </c>
      <c r="CK384" s="17">
        <f t="shared" si="2"/>
        <v>0</v>
      </c>
      <c r="CL384" s="17">
        <f t="shared" si="3"/>
        <v>0</v>
      </c>
      <c r="CM384" s="17">
        <f t="shared" si="4"/>
        <v>0</v>
      </c>
      <c r="CN384" s="17">
        <f t="shared" si="5"/>
        <v>0</v>
      </c>
      <c r="CO384" s="17">
        <f t="shared" si="6"/>
        <v>0</v>
      </c>
      <c r="CP384" s="17">
        <f t="shared" si="7"/>
        <v>1</v>
      </c>
      <c r="CT384" s="196"/>
      <c r="CU384" s="13"/>
      <c r="CV384" s="13"/>
      <c r="CW384" s="13"/>
    </row>
    <row r="385" spans="1:134" s="17" customFormat="1" hidden="1" x14ac:dyDescent="0.3">
      <c r="A385" s="17" t="str">
        <f>B385&amp;C385</f>
        <v>10B</v>
      </c>
      <c r="B385" s="17">
        <v>10</v>
      </c>
      <c r="C385" s="17" t="s">
        <v>3000</v>
      </c>
      <c r="D385" s="17">
        <v>11</v>
      </c>
      <c r="E385" s="17">
        <v>7</v>
      </c>
      <c r="F385" s="19">
        <v>0.13</v>
      </c>
      <c r="G385" s="17" t="s">
        <v>2142</v>
      </c>
      <c r="H385" s="17" t="s">
        <v>389</v>
      </c>
      <c r="I385" s="17">
        <v>1262</v>
      </c>
      <c r="J385" s="17" t="str">
        <f>I385&amp;H385</f>
        <v>1262ALB US Equity</v>
      </c>
      <c r="K385" s="10" t="s">
        <v>1078</v>
      </c>
      <c r="L385" s="11">
        <v>0.1845363688056425</v>
      </c>
      <c r="M385" s="11">
        <v>0.28411306665605207</v>
      </c>
      <c r="N385" s="11">
        <v>0.14528991257593654</v>
      </c>
      <c r="O385" s="11">
        <v>0.24017866702355462</v>
      </c>
      <c r="P385" s="12">
        <v>23.866828474927633</v>
      </c>
      <c r="Q385" s="12">
        <v>31.948822049088506</v>
      </c>
      <c r="R385" s="12">
        <v>49.284718815642172</v>
      </c>
      <c r="S385" s="13">
        <v>34.306932887287779</v>
      </c>
      <c r="T385" s="13">
        <v>39.031016499219135</v>
      </c>
      <c r="U385" s="11">
        <v>0.10963175925165573</v>
      </c>
      <c r="V385" s="14">
        <v>0.57295133347848037</v>
      </c>
      <c r="W385" s="11">
        <v>0.52790242091071393</v>
      </c>
      <c r="X385" s="15">
        <v>3.0175768360784814E-2</v>
      </c>
      <c r="Y385" s="14">
        <v>31.11677305847267</v>
      </c>
      <c r="Z385" s="14">
        <v>61.88177785643478</v>
      </c>
      <c r="AA385" s="14">
        <v>8843173000</v>
      </c>
      <c r="AB385" s="14">
        <v>10460800000</v>
      </c>
      <c r="AC385" s="14">
        <v>35259000</v>
      </c>
      <c r="AD385" s="16">
        <v>2642225000</v>
      </c>
      <c r="AE385" s="11">
        <v>1.3344435087852094E-2</v>
      </c>
      <c r="AF385" s="16">
        <v>21573.031115999998</v>
      </c>
      <c r="AG385" s="16">
        <v>23919.332115999998</v>
      </c>
      <c r="AH385" s="195">
        <v>6.7265148554110441</v>
      </c>
      <c r="AI385" s="195">
        <v>7.5481436680525293</v>
      </c>
      <c r="AJ385" s="195">
        <v>4.4777692154643844</v>
      </c>
      <c r="AK385" s="195">
        <v>5.624102422356108</v>
      </c>
      <c r="AL385" s="195">
        <v>2.19776933872261</v>
      </c>
      <c r="AM385" s="17" t="s">
        <v>550</v>
      </c>
      <c r="AN385" s="17" t="s">
        <v>884</v>
      </c>
      <c r="AO385" s="17" t="s">
        <v>885</v>
      </c>
      <c r="AP385" s="17" t="s">
        <v>574</v>
      </c>
      <c r="AQ385" s="11">
        <f>_xll.BDP($H385,$AQ$1, "CUST_TRR_START_DT=20030101","CUST_TRR_END_DT=20230630")*0.01</f>
        <v>0.16081700000000002</v>
      </c>
      <c r="AR385" s="11">
        <f>_xll.BDP($H385,$AQ$1, "CUST_TRR_START_DT=20130101","CUST_TRR_END_DT=20230630")*0.01</f>
        <v>0.1460156</v>
      </c>
      <c r="AS385" s="11">
        <f>_xll.BDP($H385,$AQ$1, "CUST_TRR_START_DT=20180101","CUST_TRR_END_DT=20230630")*0.01</f>
        <v>0.12073829999999999</v>
      </c>
      <c r="AT385" s="17" t="s">
        <v>3750</v>
      </c>
      <c r="AU385" s="17" t="s">
        <v>3021</v>
      </c>
      <c r="AV385" s="17" t="s">
        <v>3750</v>
      </c>
      <c r="AW385" s="195">
        <v>0.8703220321158931</v>
      </c>
      <c r="AX385" s="195">
        <v>0.8703220321158931</v>
      </c>
      <c r="AY385" s="195">
        <v>-1.3256763911758987E-2</v>
      </c>
      <c r="AZ385" s="195">
        <v>0.85706526820413409</v>
      </c>
      <c r="BA385" s="195">
        <v>6.9229765320685051</v>
      </c>
      <c r="BB385" s="195">
        <v>-0.10545092743332862</v>
      </c>
      <c r="BC385" s="195">
        <v>6.8175256046351764</v>
      </c>
      <c r="BD385" s="195">
        <v>179.92420000000001</v>
      </c>
      <c r="BE385" s="195">
        <v>21573.031115999998</v>
      </c>
      <c r="BF385" s="17">
        <v>3107.5</v>
      </c>
      <c r="BG385" s="17">
        <v>2696.4580000000001</v>
      </c>
      <c r="BH385" s="17">
        <v>2717.4120000000003</v>
      </c>
      <c r="BI385" s="17">
        <v>30.89</v>
      </c>
      <c r="BJ385" s="17">
        <v>695.77800000000002</v>
      </c>
      <c r="BK385" s="17">
        <v>866.26599999999996</v>
      </c>
      <c r="BL385" s="15">
        <v>0.14404559022284405</v>
      </c>
      <c r="BM385" s="15">
        <v>0.12499207855868372</v>
      </c>
      <c r="BN385" s="15">
        <v>0.12596338388371334</v>
      </c>
      <c r="BO385" s="15">
        <v>1.4318803803648119E-3</v>
      </c>
      <c r="BP385" s="15">
        <v>3.2252213249901851E-2</v>
      </c>
      <c r="BQ385" s="15">
        <v>4.0155043366044162E-2</v>
      </c>
      <c r="BR385" s="15">
        <f>IF(IF(BN385&gt;BQ385,BN385,BQ385)=0,IF(BM385&gt;BP385,BM385,BP385),IF(BN385&gt;BQ385,BN385,BQ385))</f>
        <v>0.12596338388371334</v>
      </c>
      <c r="CI385" s="11">
        <f>IF(ISNUMBER(L385),L385,M385)</f>
        <v>0.1845363688056425</v>
      </c>
      <c r="CJ385" s="17">
        <f>IF(AND(M385&lt;0,AA385&gt;0),1,0)</f>
        <v>0</v>
      </c>
      <c r="CK385" s="17">
        <f>IF(AND(CJ385=0,CI385&lt;0.1,CI385&gt;0),1,0)</f>
        <v>0</v>
      </c>
      <c r="CL385" s="17">
        <f>IF(AND(CK385=0,CI385&lt;0.2,CI385&gt;0.1),1,0)</f>
        <v>1</v>
      </c>
      <c r="CM385" s="17">
        <f>IF(AND(CL385=0,CI385&lt;0.3,CI385&gt;0.2),1,0)</f>
        <v>0</v>
      </c>
      <c r="CN385" s="17">
        <f>IF(AND(CM385=0,CI385&lt;0.4,CI385&gt;0.3),1,0)</f>
        <v>0</v>
      </c>
      <c r="CO385" s="17">
        <f>IF(AND(CN385=0,CI385&lt;0.5,CI385&gt;0.4),1,0)</f>
        <v>0</v>
      </c>
      <c r="CP385" s="17">
        <f>IF(AND(CJ385=0,CK385=0,CL385=0,CM385=0,CN385=0,CO385=0),1,0)</f>
        <v>0</v>
      </c>
      <c r="CR385" s="17" t="str">
        <f>_xll.BDP($H385,CR$1)</f>
        <v>J Kent Masters Jr</v>
      </c>
      <c r="CS385" s="17" t="str">
        <f>_xll.BDP($H385,CS$1)</f>
        <v>No</v>
      </c>
      <c r="CT385" s="196">
        <f>_xll.BDP($H385,CT$1)</f>
        <v>0</v>
      </c>
      <c r="CU385" s="13">
        <f>_xll.BDP($H385,CU$1)</f>
        <v>3.5</v>
      </c>
      <c r="CV385" s="13">
        <f>_xll.BDP($H385,CV$1)</f>
        <v>0.23931145970746537</v>
      </c>
      <c r="CW385" s="13">
        <f>_xll.BDP($H385,CW$1)</f>
        <v>17.945181579937014</v>
      </c>
    </row>
    <row r="386" spans="1:134" s="17" customFormat="1" hidden="1" x14ac:dyDescent="0.3">
      <c r="A386" s="17" t="str">
        <f>B386&amp;C386</f>
        <v>10B</v>
      </c>
      <c r="B386" s="17">
        <v>10</v>
      </c>
      <c r="C386" s="17" t="s">
        <v>3000</v>
      </c>
      <c r="D386" s="17">
        <v>7</v>
      </c>
      <c r="E386" s="17">
        <v>5</v>
      </c>
      <c r="F386" s="19">
        <v>0.17</v>
      </c>
      <c r="H386" s="17" t="s">
        <v>49</v>
      </c>
      <c r="I386" s="17">
        <v>1364</v>
      </c>
      <c r="J386" s="17" t="str">
        <f>I386&amp;H386</f>
        <v>1364ABBV US Equity</v>
      </c>
      <c r="K386" s="10" t="s">
        <v>653</v>
      </c>
      <c r="L386" s="11">
        <v>1.4167689134713684</v>
      </c>
      <c r="M386" s="11">
        <v>0.57843014990147901</v>
      </c>
      <c r="N386" s="11">
        <v>0.41073893556363805</v>
      </c>
      <c r="O386" s="11">
        <v>0.32098714169054243</v>
      </c>
      <c r="P386" s="12">
        <v>21.319697359869526</v>
      </c>
      <c r="Q386" s="12">
        <v>17.455957820527786</v>
      </c>
      <c r="R386" s="12">
        <v>62.749373160361934</v>
      </c>
      <c r="S386" s="13">
        <v>50.52757927859966</v>
      </c>
      <c r="T386" s="13">
        <v>54.878216832604124</v>
      </c>
      <c r="U386" s="11">
        <v>0.50656855045907134</v>
      </c>
      <c r="V386" s="14">
        <v>1.9991964798163382</v>
      </c>
      <c r="W386" s="11">
        <v>9.5281715632318062E-2</v>
      </c>
      <c r="X386" s="15">
        <v>3.6564779152667377E-2</v>
      </c>
      <c r="Y386" s="14">
        <v>13.840750982007085</v>
      </c>
      <c r="Z386" s="14">
        <v>3.7650216041176909</v>
      </c>
      <c r="AA386" s="14">
        <v>40093000000</v>
      </c>
      <c r="AB386" s="14">
        <v>72249000000</v>
      </c>
      <c r="AC386" s="14">
        <v>750000000</v>
      </c>
      <c r="AD386" s="16">
        <v>25542000000</v>
      </c>
      <c r="AE386" s="11">
        <v>2.9363401456424711E-2</v>
      </c>
      <c r="AF386" s="16">
        <v>268498.90096160001</v>
      </c>
      <c r="AG386" s="16">
        <v>320779.90096160001</v>
      </c>
      <c r="AH386" s="195">
        <v>10.415270007519725</v>
      </c>
      <c r="AI386" s="195">
        <v>14.547841313451247</v>
      </c>
      <c r="AJ386" s="195">
        <v>9.2005757246819488</v>
      </c>
      <c r="AK386" s="195">
        <v>16.536302698833772</v>
      </c>
      <c r="AL386" s="195">
        <v>20.865941942009758</v>
      </c>
      <c r="AM386" s="17" t="s">
        <v>493</v>
      </c>
      <c r="AN386" s="17" t="s">
        <v>654</v>
      </c>
      <c r="AO386" s="17" t="s">
        <v>655</v>
      </c>
      <c r="AP386" s="17" t="s">
        <v>574</v>
      </c>
      <c r="AQ386" s="11" t="e">
        <f>_xll.BDP($H386,$AQ$1, "CUST_TRR_START_DT=20030101","CUST_TRR_END_DT=20230630")*0.01</f>
        <v>#VALUE!</v>
      </c>
      <c r="AR386" s="11">
        <f>_xll.BDP($H386,$AQ$1, "CUST_TRR_START_DT=20130101","CUST_TRR_END_DT=20230630")*0.01</f>
        <v>0.1871399</v>
      </c>
      <c r="AS386" s="11">
        <f>_xll.BDP($H386,$AQ$1, "CUST_TRR_START_DT=20180101","CUST_TRR_END_DT=20230630")*0.01</f>
        <v>0.1116518</v>
      </c>
      <c r="AT386" s="17" t="s">
        <v>3768</v>
      </c>
      <c r="AU386" s="17" t="s">
        <v>3021</v>
      </c>
      <c r="AV386" s="17" t="s">
        <v>3768</v>
      </c>
      <c r="AW386" s="195">
        <v>3.8916645255679367</v>
      </c>
      <c r="AX386" s="195">
        <v>3.8916645255679367</v>
      </c>
      <c r="AY386" s="195">
        <v>0.34077239326930109</v>
      </c>
      <c r="AZ386" s="195">
        <v>4.2324369188372382</v>
      </c>
      <c r="BA386" s="195">
        <v>53.803724394785846</v>
      </c>
      <c r="BB386" s="195">
        <v>4.7113063853152468</v>
      </c>
      <c r="BC386" s="195">
        <v>58.515030780101092</v>
      </c>
      <c r="BD386" s="195">
        <v>10997.900035119999</v>
      </c>
      <c r="BE386" s="195">
        <v>268498.90096160001</v>
      </c>
      <c r="BF386" s="17">
        <v>19637</v>
      </c>
      <c r="BG386" s="17">
        <v>19252.579000000002</v>
      </c>
      <c r="BH386" s="17">
        <v>21573.706000000002</v>
      </c>
      <c r="BI386" s="17">
        <v>17612.100999999999</v>
      </c>
      <c r="BJ386" s="17">
        <v>19351.506000000001</v>
      </c>
      <c r="BK386" s="17">
        <v>22686.11</v>
      </c>
      <c r="BL386" s="15">
        <v>7.3136239774807987E-2</v>
      </c>
      <c r="BM386" s="15">
        <v>7.1704498346358045E-2</v>
      </c>
      <c r="BN386" s="15">
        <v>8.0349327027917389E-2</v>
      </c>
      <c r="BO386" s="15">
        <v>6.5594685627852284E-2</v>
      </c>
      <c r="BP386" s="15">
        <v>7.2072943057474942E-2</v>
      </c>
      <c r="BQ386" s="15">
        <v>8.4492375643818771E-2</v>
      </c>
      <c r="BR386" s="15">
        <f>IF(IF(BN386&gt;BQ386,BN386,BQ386)=0,IF(BM386&gt;BP386,BM386,BP386),IF(BN386&gt;BQ386,BN386,BQ386))</f>
        <v>8.4492375643818771E-2</v>
      </c>
      <c r="CI386" s="11">
        <f>IFERROR(L386,M386)</f>
        <v>1.4167689134713684</v>
      </c>
      <c r="CJ386" s="17">
        <f>IF(AND(M386&lt;0,AA386&gt;0),1,0)</f>
        <v>0</v>
      </c>
      <c r="CK386" s="17">
        <f>IF(AND(CJ386=0,CI386&lt;0.1,CI386&gt;0),1,0)</f>
        <v>0</v>
      </c>
      <c r="CL386" s="17">
        <f>IF(AND(CK386=0,CI386&lt;0.2,CI386&gt;0.1),1,0)</f>
        <v>0</v>
      </c>
      <c r="CM386" s="17">
        <f>IF(AND(CL386=0,CI386&lt;0.3,CI386&gt;0.2),1,0)</f>
        <v>0</v>
      </c>
      <c r="CN386" s="17">
        <f>IF(AND(CM386=0,CI386&lt;0.4,CI386&gt;0.3),1,0)</f>
        <v>0</v>
      </c>
      <c r="CO386" s="17">
        <f>IF(AND(CN386=0,CI386&lt;0.5,CI386&gt;0.4),1,0)</f>
        <v>0</v>
      </c>
      <c r="CP386" s="17">
        <f>IF(AND(CJ386=0,CK386=0,CL386=0,CM386=0,CN386=0,CO386=0),1,0)</f>
        <v>1</v>
      </c>
      <c r="CR386" s="17" t="str">
        <f>_xll.BDP($H386,CR$1)</f>
        <v>Richard A Gonzalez</v>
      </c>
      <c r="CS386" s="17" t="str">
        <f>_xll.BDP($H386,CS$1)</f>
        <v>No</v>
      </c>
      <c r="CT386" s="196">
        <f>_xll.BDP($H386,CT$1)</f>
        <v>3.3693701028823853E-2</v>
      </c>
      <c r="CU386" s="13">
        <f>_xll.BDP($H386,CU$1)</f>
        <v>10.75</v>
      </c>
      <c r="CV386" s="13">
        <f>_xll.BDP($H386,CV$1)</f>
        <v>0.1158339126380204</v>
      </c>
      <c r="CW386" s="13">
        <f>_xll.BDP($H386,CW$1)</f>
        <v>-3.5042045640652661</v>
      </c>
    </row>
    <row r="387" spans="1:134" s="17" customFormat="1" hidden="1" x14ac:dyDescent="0.3">
      <c r="A387" s="17" t="str">
        <f>B387&amp;C387</f>
        <v>10B</v>
      </c>
      <c r="B387" s="17">
        <v>10</v>
      </c>
      <c r="C387" s="17" t="s">
        <v>3000</v>
      </c>
      <c r="D387" s="17">
        <v>9</v>
      </c>
      <c r="E387" s="17">
        <v>4</v>
      </c>
      <c r="F387" s="19">
        <v>0.16</v>
      </c>
      <c r="H387" s="17" t="s">
        <v>133</v>
      </c>
      <c r="I387" s="17">
        <v>1366</v>
      </c>
      <c r="J387" s="17" t="str">
        <f>I387&amp;H387</f>
        <v>1366LSTR US Equity</v>
      </c>
      <c r="K387" s="10" t="s">
        <v>774</v>
      </c>
      <c r="L387" s="11">
        <v>0.63059637260366497</v>
      </c>
      <c r="M387" s="11">
        <v>0.87290239712873086</v>
      </c>
      <c r="N387" s="11">
        <v>0.59180773783635732</v>
      </c>
      <c r="O387" s="11">
        <v>0.82091283980799967</v>
      </c>
      <c r="P387" s="12">
        <v>38.648605073458249</v>
      </c>
      <c r="Q387" s="12">
        <v>29.175972493542083</v>
      </c>
      <c r="R387" s="12">
        <v>36.56164428719579</v>
      </c>
      <c r="S387" s="13">
        <v>8.1741282475341368</v>
      </c>
      <c r="T387" s="13">
        <v>8.3838607141310728</v>
      </c>
      <c r="U387" s="11">
        <v>-0.15338112796899533</v>
      </c>
      <c r="V387" s="14">
        <v>-0.54495717092648921</v>
      </c>
      <c r="W387" s="11">
        <v>0.54063550018636763</v>
      </c>
      <c r="X387" s="15" t="e">
        <v>#N/A</v>
      </c>
      <c r="Y387" s="14">
        <v>11.481900351357993</v>
      </c>
      <c r="Z387" s="14">
        <v>11.552832393531443</v>
      </c>
      <c r="AA387" s="14">
        <v>650862000</v>
      </c>
      <c r="AB387" s="14">
        <v>692082000</v>
      </c>
      <c r="AC387" s="14">
        <v>9715000</v>
      </c>
      <c r="AD387" s="16">
        <v>604741000</v>
      </c>
      <c r="AE387" s="11">
        <v>1.606472853667934E-2</v>
      </c>
      <c r="AF387" s="16">
        <v>6701.8602396799997</v>
      </c>
      <c r="AG387" s="16">
        <v>6426.4492396799997</v>
      </c>
      <c r="AH387" s="195">
        <v>12.790990087337288</v>
      </c>
      <c r="AI387" s="195">
        <v>14.470562681528016</v>
      </c>
      <c r="AJ387" s="195">
        <v>8.5238749976844286</v>
      </c>
      <c r="AK387" s="195">
        <v>20.018885273385582</v>
      </c>
      <c r="AL387" s="195">
        <v>6.7452932708106905</v>
      </c>
      <c r="AM387" s="17" t="s">
        <v>498</v>
      </c>
      <c r="AN387" s="17" t="s">
        <v>516</v>
      </c>
      <c r="AO387" s="17" t="s">
        <v>580</v>
      </c>
      <c r="AP387" s="17" t="s">
        <v>574</v>
      </c>
      <c r="AQ387" s="11">
        <f>_xll.BDP($H387,$AQ$1, "CUST_TRR_START_DT=20030101","CUST_TRR_END_DT=20230630")*0.01</f>
        <v>0.14414840000000001</v>
      </c>
      <c r="AR387" s="11">
        <f>_xll.BDP($H387,$AQ$1, "CUST_TRR_START_DT=20130101","CUST_TRR_END_DT=20230630")*0.01</f>
        <v>0.14727390000000001</v>
      </c>
      <c r="AS387" s="11">
        <f>_xll.BDP($H387,$AQ$1, "CUST_TRR_START_DT=20180101","CUST_TRR_END_DT=20230630")*0.01</f>
        <v>0.13970079999999999</v>
      </c>
      <c r="AT387" s="17" t="s">
        <v>3697</v>
      </c>
      <c r="AU387" s="17" t="s">
        <v>3263</v>
      </c>
      <c r="AV387" s="17" t="s">
        <v>3263</v>
      </c>
      <c r="AW387" s="195">
        <v>0.70800260268831117</v>
      </c>
      <c r="AX387" s="195">
        <v>0.70800260268831117</v>
      </c>
      <c r="AY387" s="195">
        <v>1.0835005411258816</v>
      </c>
      <c r="AZ387" s="195">
        <v>1.7915031438141926</v>
      </c>
      <c r="BA387" s="195">
        <v>43.591560048404496</v>
      </c>
      <c r="BB387" s="195">
        <v>66.71088315442347</v>
      </c>
      <c r="BC387" s="195">
        <v>110.30244320282796</v>
      </c>
      <c r="BD387" s="195">
        <v>472.74330000000003</v>
      </c>
      <c r="BE387" s="195">
        <v>6426.4492396799997</v>
      </c>
      <c r="BF387" s="17">
        <v>273.05900000000003</v>
      </c>
      <c r="BG387" s="17">
        <v>304</v>
      </c>
      <c r="BH387" s="17">
        <v>327.875</v>
      </c>
      <c r="BI387" s="17">
        <v>336.07900000000001</v>
      </c>
      <c r="BJ387" s="17">
        <v>301.06200000000001</v>
      </c>
      <c r="BK387" s="17">
        <v>309.86</v>
      </c>
      <c r="BL387" s="15">
        <v>4.2489871127278492E-2</v>
      </c>
      <c r="BM387" s="15">
        <v>4.730450497032751E-2</v>
      </c>
      <c r="BN387" s="15">
        <v>5.1019620286664909E-2</v>
      </c>
      <c r="BO387" s="15">
        <v>5.2296219493166776E-2</v>
      </c>
      <c r="BP387" s="15">
        <v>4.6847331826897175E-2</v>
      </c>
      <c r="BQ387" s="15">
        <v>4.8216361546400271E-2</v>
      </c>
      <c r="BR387" s="15">
        <f>IF(IF(BN387&gt;BQ387,BN387,BQ387)=0,IF(BM387&gt;BP387,BM387,BP387),IF(BN387&gt;BQ387,BN387,BQ387))</f>
        <v>5.1019620286664909E-2</v>
      </c>
      <c r="CI387" s="11">
        <f>IFERROR(L387,M387)</f>
        <v>0.63059637260366497</v>
      </c>
      <c r="CJ387" s="17">
        <f>IF(AND(M387&lt;0,AA387&gt;0),1,0)</f>
        <v>0</v>
      </c>
      <c r="CK387" s="17">
        <f>IF(AND(CJ387=0,CI387&lt;0.1,CI387&gt;0),1,0)</f>
        <v>0</v>
      </c>
      <c r="CL387" s="17">
        <f>IF(AND(CK387=0,CI387&lt;0.2,CI387&gt;0.1),1,0)</f>
        <v>0</v>
      </c>
      <c r="CM387" s="17">
        <f>IF(AND(CL387=0,CI387&lt;0.3,CI387&gt;0.2),1,0)</f>
        <v>0</v>
      </c>
      <c r="CN387" s="17">
        <f>IF(AND(CM387=0,CI387&lt;0.4,CI387&gt;0.3),1,0)</f>
        <v>0</v>
      </c>
      <c r="CO387" s="17">
        <f>IF(AND(CN387=0,CI387&lt;0.5,CI387&gt;0.4),1,0)</f>
        <v>0</v>
      </c>
      <c r="CP387" s="17">
        <f>IF(AND(CJ387=0,CK387=0,CL387=0,CM387=0,CN387=0,CO387=0),1,0)</f>
        <v>1</v>
      </c>
      <c r="CR387" s="17" t="str">
        <f>_xll.BDP($H387,CR$1)</f>
        <v>James B Gattoni "Jim"</v>
      </c>
      <c r="CS387" s="17" t="str">
        <f>_xll.BDP($H387,CS$1)</f>
        <v>No</v>
      </c>
      <c r="CT387" s="196">
        <f>_xll.BDP($H387,CT$1)</f>
        <v>0</v>
      </c>
      <c r="CU387" s="13">
        <f>_xll.BDP($H387,CU$1)</f>
        <v>8.8333301544189453</v>
      </c>
      <c r="CV387" s="13">
        <f>_xll.BDP($H387,CV$1)</f>
        <v>0.9942951282838064</v>
      </c>
      <c r="CW387" s="13">
        <f>_xll.BDP($H387,CW$1)</f>
        <v>-5.0826842436522881</v>
      </c>
    </row>
    <row r="388" spans="1:134" s="17" customFormat="1" hidden="1" x14ac:dyDescent="0.3">
      <c r="A388" s="17" t="str">
        <f>B388&amp;C388</f>
        <v>10B</v>
      </c>
      <c r="B388" s="17">
        <v>10</v>
      </c>
      <c r="C388" s="17" t="s">
        <v>3000</v>
      </c>
      <c r="D388" s="17">
        <v>1</v>
      </c>
      <c r="E388" s="17">
        <v>1</v>
      </c>
      <c r="F388" s="19" t="s">
        <v>2831</v>
      </c>
      <c r="G388" s="17" t="s">
        <v>2830</v>
      </c>
      <c r="H388" s="17" t="s">
        <v>2058</v>
      </c>
      <c r="I388" s="17">
        <v>1400</v>
      </c>
      <c r="J388" s="17" t="str">
        <f>I388&amp;H388</f>
        <v>1400VACN SW Equity</v>
      </c>
      <c r="K388" s="10" t="s">
        <v>4855</v>
      </c>
      <c r="L388" s="11">
        <v>0.39905232918793343</v>
      </c>
      <c r="M388" s="11">
        <v>0.58360048893423078</v>
      </c>
      <c r="N388" s="11">
        <v>0.29818618529994939</v>
      </c>
      <c r="O388" s="11">
        <v>0.45224240243680069</v>
      </c>
      <c r="P388" s="12">
        <v>30.083983934865383</v>
      </c>
      <c r="Q388" s="12">
        <v>25.716468365806595</v>
      </c>
      <c r="R388" s="12">
        <v>37.771700126078947</v>
      </c>
      <c r="S388" s="13">
        <v>31.580506611275155</v>
      </c>
      <c r="T388" s="13">
        <v>35.772022010006289</v>
      </c>
      <c r="U388" s="11">
        <v>0.19800445606897218</v>
      </c>
      <c r="V388" s="14">
        <v>0.56761523046092188</v>
      </c>
      <c r="W388" s="11">
        <v>0.56002257743909745</v>
      </c>
      <c r="X388" s="15" t="e">
        <v>#N/A</v>
      </c>
      <c r="Y388" s="14">
        <v>8.7884239810648186</v>
      </c>
      <c r="Z388" s="14">
        <v>11.685388589998746</v>
      </c>
      <c r="AA388" s="14">
        <v>633214000</v>
      </c>
      <c r="AB388" s="14">
        <v>817137000</v>
      </c>
      <c r="AC388" s="14" t="e">
        <v>#N/A</v>
      </c>
      <c r="AD388" s="16">
        <v>264152000</v>
      </c>
      <c r="AE388" s="11">
        <v>0</v>
      </c>
      <c r="AF388" s="16">
        <v>9771</v>
      </c>
      <c r="AG388" s="16">
        <v>9969.268</v>
      </c>
      <c r="AH388" s="195">
        <v>28.480937511606047</v>
      </c>
      <c r="AI388" s="195">
        <v>32.250791771400472</v>
      </c>
      <c r="AJ388" s="195">
        <v>1.9481116644199741</v>
      </c>
      <c r="AK388" s="195">
        <v>40.100344701298148</v>
      </c>
      <c r="AL388" s="195">
        <v>14.720483129237637</v>
      </c>
      <c r="AM388" s="17" t="s">
        <v>498</v>
      </c>
      <c r="AN388" s="17" t="s">
        <v>667</v>
      </c>
      <c r="AO388" s="17" t="s">
        <v>877</v>
      </c>
      <c r="AP388" s="17" t="s">
        <v>4616</v>
      </c>
      <c r="AQ388" s="11" t="e">
        <f>_xll.BDP($H388,$AQ$1, "CUST_TRR_START_DT=20030101","CUST_TRR_END_DT=20230630")*0.01</f>
        <v>#VALUE!</v>
      </c>
      <c r="AR388" s="11" t="e">
        <f>_xll.BDP($H388,$AQ$1, "CUST_TRR_START_DT=20130101","CUST_TRR_END_DT=20230630")*0.01</f>
        <v>#VALUE!</v>
      </c>
      <c r="AS388" s="11">
        <f>_xll.BDP($H388,$AQ$1, "CUST_TRR_START_DT=20180101","CUST_TRR_END_DT=20230630")*0.01</f>
        <v>0.21804760000000001</v>
      </c>
      <c r="AT388" s="17" t="s">
        <v>3282</v>
      </c>
      <c r="AU388" s="17" t="s">
        <v>3282</v>
      </c>
      <c r="AV388" s="17" t="s">
        <v>3282</v>
      </c>
      <c r="AW388" s="195">
        <v>1.9201228878648235</v>
      </c>
      <c r="AX388" s="195">
        <v>1.9201228878648235</v>
      </c>
      <c r="AY388" s="195">
        <v>0</v>
      </c>
      <c r="AZ388" s="195">
        <v>1.9201228878648235</v>
      </c>
      <c r="BA388" s="195">
        <v>60.994738678095693</v>
      </c>
      <c r="BB388" s="195">
        <v>0</v>
      </c>
      <c r="BC388" s="195">
        <v>60.994738678095693</v>
      </c>
      <c r="BD388" s="195">
        <v>187.5</v>
      </c>
      <c r="BE388" s="195">
        <v>9771</v>
      </c>
      <c r="BF388" s="17">
        <v>195.833</v>
      </c>
      <c r="BG388" s="17">
        <v>248.833</v>
      </c>
      <c r="BH388" s="17">
        <v>310.45499999999998</v>
      </c>
      <c r="BI388" s="17">
        <v>188.59100000000001</v>
      </c>
      <c r="BJ388" s="17">
        <v>236.99</v>
      </c>
      <c r="BK388" s="17">
        <v>295.03000000000003</v>
      </c>
      <c r="BL388" s="15">
        <v>2.0042267935728175E-2</v>
      </c>
      <c r="BM388" s="15">
        <v>2.5466482448060587E-2</v>
      </c>
      <c r="BN388" s="15">
        <v>3.1773104083512436E-2</v>
      </c>
      <c r="BO388" s="15">
        <v>1.9301095077269473E-2</v>
      </c>
      <c r="BP388" s="15">
        <v>2.4254426363729403E-2</v>
      </c>
      <c r="BQ388" s="15">
        <v>3.0194452973083617E-2</v>
      </c>
      <c r="BR388" s="15">
        <f>IF(IF(BN388&gt;BQ388,BN388,BQ388)=0,IF(BM388&gt;BP388,BM388,BP388),IF(BN388&gt;BQ388,BN388,BQ388))</f>
        <v>3.1773104083512436E-2</v>
      </c>
      <c r="CI388" s="11">
        <f>IFERROR(L388,M388)</f>
        <v>0.39905232918793343</v>
      </c>
      <c r="CJ388" s="17">
        <f>IF(AND(M388&lt;0,AA388&gt;0),1,0)</f>
        <v>0</v>
      </c>
      <c r="CK388" s="17">
        <f>IF(AND(CJ388=0,CI388&lt;0.1,CI388&gt;0),1,0)</f>
        <v>0</v>
      </c>
      <c r="CL388" s="17">
        <f>IF(AND(CK388=0,CI388&lt;0.2,CI388&gt;0.1),1,0)</f>
        <v>0</v>
      </c>
      <c r="CM388" s="17">
        <f>IF(AND(CL388=0,CI388&lt;0.3,CI388&gt;0.2),1,0)</f>
        <v>0</v>
      </c>
      <c r="CN388" s="17">
        <f>IF(AND(CM388=0,CI388&lt;0.4,CI388&gt;0.3),1,0)</f>
        <v>1</v>
      </c>
      <c r="CO388" s="17">
        <f>IF(AND(CN388=0,CI388&lt;0.5,CI388&gt;0.4),1,0)</f>
        <v>0</v>
      </c>
      <c r="CP388" s="17">
        <f>IF(AND(CJ388=0,CK388=0,CL388=0,CM388=0,CN388=0,CO388=0),1,0)</f>
        <v>0</v>
      </c>
      <c r="CR388" s="17" t="str">
        <f>_xll.BDP($H388,CR$1)</f>
        <v>Michael Allison "Mike"</v>
      </c>
      <c r="CS388" s="17" t="str">
        <f>_xll.BDP($H388,CS$1)</f>
        <v>No</v>
      </c>
      <c r="CT388" s="196">
        <f>_xll.BDP($H388,CT$1)</f>
        <v>1.7270000651478767E-2</v>
      </c>
      <c r="CU388" s="13">
        <f>_xll.BDP($H388,CU$1)</f>
        <v>5.5833301544189453</v>
      </c>
      <c r="CV388" s="13">
        <f>_xll.BDP($H388,CV$1)</f>
        <v>0.17787333333333333</v>
      </c>
      <c r="CW388" s="13">
        <f>_xll.BDP($H388,CW$1)</f>
        <v>0</v>
      </c>
    </row>
    <row r="389" spans="1:134" s="17" customFormat="1" hidden="1" x14ac:dyDescent="0.3">
      <c r="A389" s="17" t="str">
        <f>B389&amp;C389</f>
        <v>10B</v>
      </c>
      <c r="B389" s="17">
        <v>10</v>
      </c>
      <c r="C389" s="17" t="s">
        <v>3000</v>
      </c>
      <c r="D389" s="17">
        <v>21</v>
      </c>
      <c r="E389" s="17">
        <v>9</v>
      </c>
      <c r="F389" s="19">
        <v>0.15</v>
      </c>
      <c r="G389" s="17" t="s">
        <v>4577</v>
      </c>
      <c r="H389" s="17" t="s">
        <v>1211</v>
      </c>
      <c r="I389" s="17">
        <v>1394</v>
      </c>
      <c r="J389" s="17" t="str">
        <f>I389&amp;H389</f>
        <v>1394NZX NZ Equity</v>
      </c>
      <c r="K389" s="10" t="s">
        <v>4856</v>
      </c>
      <c r="L389" s="11">
        <v>0.39460350898640917</v>
      </c>
      <c r="M389" s="11">
        <v>0.18706615784452413</v>
      </c>
      <c r="N389" s="11">
        <v>0.25716598043258443</v>
      </c>
      <c r="O389" s="11">
        <v>0.14982543969435477</v>
      </c>
      <c r="P389" s="12">
        <v>11.712342100140473</v>
      </c>
      <c r="Q389" s="12">
        <v>7.9984598189455784</v>
      </c>
      <c r="R389" s="12">
        <v>11.915037437603994</v>
      </c>
      <c r="S389" s="13">
        <v>41.720317980654315</v>
      </c>
      <c r="T389" s="13">
        <v>38.239349810918675</v>
      </c>
      <c r="U389" s="11">
        <v>0.29483061427452972</v>
      </c>
      <c r="V389" s="14">
        <v>1.8478820190445877</v>
      </c>
      <c r="W389" s="11">
        <v>0.41325177040755928</v>
      </c>
      <c r="X389" s="15">
        <v>3.6604806814724673E-2</v>
      </c>
      <c r="Y389" s="14">
        <v>7.7616876348953436</v>
      </c>
      <c r="Z389" s="14">
        <v>0.4083812043530255</v>
      </c>
      <c r="AA389" s="14">
        <v>121588000</v>
      </c>
      <c r="AB389" s="14">
        <v>151810000</v>
      </c>
      <c r="AC389" s="14">
        <v>609000</v>
      </c>
      <c r="AD389" s="16">
        <v>29182000</v>
      </c>
      <c r="AE389" s="11">
        <v>2.0869028853402784E-2</v>
      </c>
      <c r="AF389" s="16">
        <v>407.14302264999998</v>
      </c>
      <c r="AG389" s="16">
        <v>476.81002264999995</v>
      </c>
      <c r="AH389" s="195">
        <v>11.995220695597483</v>
      </c>
      <c r="AI389" s="195">
        <v>19.61293334910123</v>
      </c>
      <c r="AJ389" s="195">
        <v>6.7947888108362058</v>
      </c>
      <c r="AK389" s="195">
        <v>27.107297193997312</v>
      </c>
      <c r="AL389" s="195">
        <v>3.1279924554755048</v>
      </c>
      <c r="AM389" s="17" t="s">
        <v>502</v>
      </c>
      <c r="AN389" s="17" t="s">
        <v>528</v>
      </c>
      <c r="AO389" s="17" t="s">
        <v>529</v>
      </c>
      <c r="AP389" s="17" t="s">
        <v>2137</v>
      </c>
      <c r="AQ389" s="11" t="e">
        <f>_xll.BDP($H389,$AQ$1, "CUST_TRR_START_DT=20030101","CUST_TRR_END_DT=20230630")*0.01</f>
        <v>#VALUE!</v>
      </c>
      <c r="AR389" s="11">
        <f>_xll.BDP($H389,$AQ$1, "CUST_TRR_START_DT=20130101","CUST_TRR_END_DT=20230630")*0.01</f>
        <v>6.7195699999999997E-2</v>
      </c>
      <c r="AS389" s="11">
        <f>_xll.BDP($H389,$AQ$1, "CUST_TRR_START_DT=20180101","CUST_TRR_END_DT=20230630")*0.01</f>
        <v>8.0039840000000015E-2</v>
      </c>
      <c r="AT389" s="17" t="s">
        <v>3776</v>
      </c>
      <c r="AU389" s="17" t="s">
        <v>3278</v>
      </c>
      <c r="AV389" s="17" t="s">
        <v>3776</v>
      </c>
      <c r="AW389" s="195">
        <v>7.3671502911526225</v>
      </c>
      <c r="AX389" s="195">
        <v>7.3671502911526225</v>
      </c>
      <c r="AY389" s="195">
        <v>0</v>
      </c>
      <c r="AZ389" s="195">
        <v>7.3671502911526225</v>
      </c>
      <c r="BA389" s="195">
        <v>118.53417216703654</v>
      </c>
      <c r="BB389" s="195">
        <v>0</v>
      </c>
      <c r="BC389" s="195">
        <v>118.53417216703654</v>
      </c>
      <c r="BD389" s="195">
        <v>18.094999999999999</v>
      </c>
      <c r="BE389" s="195">
        <v>407.14302264999998</v>
      </c>
      <c r="BF389" s="17">
        <v>13.925000000000001</v>
      </c>
      <c r="BG389" s="17">
        <v>16.567</v>
      </c>
      <c r="BH389" s="17">
        <v>20.05</v>
      </c>
      <c r="BI389" s="17">
        <v>-22</v>
      </c>
      <c r="BJ389" s="17">
        <v>14</v>
      </c>
      <c r="BK389" s="17">
        <v>20</v>
      </c>
      <c r="BL389" s="15">
        <v>3.4201740482657395E-2</v>
      </c>
      <c r="BM389" s="15">
        <v>4.0690860651790665E-2</v>
      </c>
      <c r="BN389" s="15">
        <v>4.9245594016321774E-2</v>
      </c>
      <c r="BO389" s="15">
        <v>-5.4035065753570026E-2</v>
      </c>
      <c r="BP389" s="15">
        <v>3.4385950934090019E-2</v>
      </c>
      <c r="BQ389" s="15">
        <v>4.9122787048700024E-2</v>
      </c>
      <c r="BR389" s="15">
        <f>IF(IF(BN389&gt;BQ389,BN389,BQ389)=0,IF(BM389&gt;BP389,BM389,BP389),IF(BN389&gt;BQ389,BN389,BQ389))</f>
        <v>4.9245594016321774E-2</v>
      </c>
      <c r="CI389" s="11">
        <f>IFERROR(L389,M389)</f>
        <v>0.39460350898640917</v>
      </c>
      <c r="CJ389" s="17">
        <f>IF(AND(M389&lt;0,AA389&gt;0),1,0)</f>
        <v>0</v>
      </c>
      <c r="CK389" s="17">
        <f>IF(AND(CJ389=0,CI389&lt;0.1,CI389&gt;0),1,0)</f>
        <v>0</v>
      </c>
      <c r="CL389" s="17">
        <f>IF(AND(CK389=0,CI389&lt;0.2,CI389&gt;0.1),1,0)</f>
        <v>0</v>
      </c>
      <c r="CM389" s="17">
        <f>IF(AND(CL389=0,CI389&lt;0.3,CI389&gt;0.2),1,0)</f>
        <v>0</v>
      </c>
      <c r="CN389" s="17">
        <f>IF(AND(CM389=0,CI389&lt;0.4,CI389&gt;0.3),1,0)</f>
        <v>1</v>
      </c>
      <c r="CO389" s="17">
        <f>IF(AND(CN389=0,CI389&lt;0.5,CI389&gt;0.4),1,0)</f>
        <v>0</v>
      </c>
      <c r="CP389" s="17">
        <f>IF(AND(CJ389=0,CK389=0,CL389=0,CM389=0,CN389=0,CO389=0),1,0)</f>
        <v>0</v>
      </c>
      <c r="CR389" s="17" t="str">
        <f>_xll.BDP($H389,CR$1)</f>
        <v>Mark Peterson</v>
      </c>
      <c r="CS389" s="17" t="str">
        <f>_xll.BDP($H389,CS$1)</f>
        <v>No</v>
      </c>
      <c r="CT389" s="196">
        <f>_xll.BDP($H389,CT$1)</f>
        <v>0</v>
      </c>
      <c r="CU389" s="13">
        <f>_xll.BDP($H389,CU$1)</f>
        <v>6.75</v>
      </c>
      <c r="CV389" s="13">
        <f>_xll.BDP($H389,CV$1)</f>
        <v>4.3555348992224241</v>
      </c>
      <c r="CW389" s="13">
        <f>_xll.BDP($H389,CW$1)</f>
        <v>1.6688736646396991</v>
      </c>
      <c r="DD389" s="11"/>
      <c r="DH389" s="195"/>
      <c r="DI389" s="195"/>
      <c r="DJ389" s="195"/>
      <c r="DK389" s="195"/>
      <c r="DL389" s="195"/>
      <c r="DM389" s="195"/>
      <c r="DN389" s="195"/>
      <c r="DO389" s="195"/>
      <c r="DV389" s="15"/>
      <c r="DW389" s="15"/>
      <c r="DX389" s="15"/>
      <c r="DY389" s="15"/>
      <c r="DZ389" s="15"/>
      <c r="EA389" s="15"/>
      <c r="EB389" s="15"/>
      <c r="EC389" s="15"/>
      <c r="ED389" s="15"/>
    </row>
    <row r="390" spans="1:134" s="17" customFormat="1" hidden="1" x14ac:dyDescent="0.3">
      <c r="A390" s="17" t="str">
        <f>B390&amp;C390</f>
        <v>10B</v>
      </c>
      <c r="B390" s="17">
        <v>10</v>
      </c>
      <c r="C390" s="17" t="s">
        <v>3000</v>
      </c>
      <c r="D390" s="17">
        <v>8</v>
      </c>
      <c r="E390" s="17">
        <v>5</v>
      </c>
      <c r="F390" s="19">
        <v>0.16</v>
      </c>
      <c r="G390" s="17" t="s">
        <v>4578</v>
      </c>
      <c r="H390" s="17" t="s">
        <v>130</v>
      </c>
      <c r="I390" s="17">
        <v>1419</v>
      </c>
      <c r="J390" s="17" t="str">
        <f>I390&amp;H390</f>
        <v>1419AOS US Equity</v>
      </c>
      <c r="K390" s="10" t="s">
        <v>770</v>
      </c>
      <c r="L390" s="11">
        <v>0.63546823398639563</v>
      </c>
      <c r="M390" s="11">
        <v>0.63685239491691104</v>
      </c>
      <c r="N390" s="11">
        <v>0.37972348321892968</v>
      </c>
      <c r="O390" s="11">
        <v>0.3966031533451026</v>
      </c>
      <c r="P390" s="12">
        <v>33.01252780704835</v>
      </c>
      <c r="Q390" s="12">
        <v>32.314856748549545</v>
      </c>
      <c r="R390" s="12">
        <v>14.865929528104541</v>
      </c>
      <c r="S390" s="13">
        <v>19.253120768633259</v>
      </c>
      <c r="T390" s="13">
        <v>19.800740563147659</v>
      </c>
      <c r="U390" s="11">
        <v>-6.4263143868732622E-2</v>
      </c>
      <c r="V390" s="14">
        <v>-0.21222026653256221</v>
      </c>
      <c r="W390" s="11">
        <v>0.58126077320856928</v>
      </c>
      <c r="X390" s="15">
        <v>5.9360730593607303E-2</v>
      </c>
      <c r="Y390" s="14">
        <v>4.1689898549393067</v>
      </c>
      <c r="Z390" s="14">
        <v>-0.9658462702729631</v>
      </c>
      <c r="AA390" s="14">
        <v>1023000000</v>
      </c>
      <c r="AB390" s="14">
        <v>1642700000</v>
      </c>
      <c r="AC390" s="14">
        <v>10700000</v>
      </c>
      <c r="AD390" s="16">
        <v>597200000</v>
      </c>
      <c r="AE390" s="11">
        <v>1.7916945746818486E-2</v>
      </c>
      <c r="AF390" s="16">
        <v>10048.255358899998</v>
      </c>
      <c r="AG390" s="16">
        <v>9879.4553588999988</v>
      </c>
      <c r="AH390" s="195">
        <v>12.245234703644025</v>
      </c>
      <c r="AI390" s="195">
        <v>13.769965363317654</v>
      </c>
      <c r="AJ390" s="195">
        <v>5.2448069126411117</v>
      </c>
      <c r="AK390" s="195">
        <v>19.024200266420419</v>
      </c>
      <c r="AL390" s="195">
        <v>5.3210415450715685</v>
      </c>
      <c r="AM390" s="17" t="s">
        <v>498</v>
      </c>
      <c r="AN390" s="17" t="s">
        <v>738</v>
      </c>
      <c r="AO390" s="17" t="s">
        <v>739</v>
      </c>
      <c r="AP390" s="17" t="s">
        <v>574</v>
      </c>
      <c r="AQ390" s="11">
        <f>_xll.BDP($H390,$AQ$1, "CUST_TRR_START_DT=20030101","CUST_TRR_END_DT=20230630")*0.01</f>
        <v>0.16446960000000002</v>
      </c>
      <c r="AR390" s="11">
        <f>_xll.BDP($H390,$AQ$1, "CUST_TRR_START_DT=20130101","CUST_TRR_END_DT=20230630")*0.01</f>
        <v>0.1738577</v>
      </c>
      <c r="AS390" s="11">
        <f>_xll.BDP($H390,$AQ$1, "CUST_TRR_START_DT=20180101","CUST_TRR_END_DT=20230630")*0.01</f>
        <v>4.9997850000000003E-2</v>
      </c>
      <c r="AT390" s="17" t="s">
        <v>3783</v>
      </c>
      <c r="AU390" s="17" t="s">
        <v>3021</v>
      </c>
      <c r="AV390" s="17" t="s">
        <v>3783</v>
      </c>
      <c r="AW390" s="195">
        <v>1.7972143892222792</v>
      </c>
      <c r="AX390" s="195">
        <v>1.7972143892222792</v>
      </c>
      <c r="AY390" s="195">
        <v>4.0924153840360606</v>
      </c>
      <c r="AZ390" s="195">
        <v>5.8896297732583403</v>
      </c>
      <c r="BA390" s="195">
        <v>36.259463883773272</v>
      </c>
      <c r="BB390" s="195">
        <v>82.565991405770433</v>
      </c>
      <c r="BC390" s="195">
        <v>118.82545528954371</v>
      </c>
      <c r="BD390" s="195">
        <v>580.70000000000005</v>
      </c>
      <c r="BE390" s="195">
        <v>9879.4553588999988</v>
      </c>
      <c r="BF390" s="17">
        <v>541.83299999999997</v>
      </c>
      <c r="BG390" s="17">
        <v>570.077</v>
      </c>
      <c r="BH390" s="17">
        <v>595.33299999999997</v>
      </c>
      <c r="BI390" s="17">
        <v>603.12800000000004</v>
      </c>
      <c r="BJ390" s="17">
        <v>568.97900000000004</v>
      </c>
      <c r="BK390" s="17">
        <v>598.75300000000004</v>
      </c>
      <c r="BL390" s="15">
        <v>5.4844420093652702E-2</v>
      </c>
      <c r="BM390" s="15">
        <v>5.7703282143629596E-2</v>
      </c>
      <c r="BN390" s="15">
        <v>6.0259698371296216E-2</v>
      </c>
      <c r="BO390" s="15">
        <v>6.1048709477356626E-2</v>
      </c>
      <c r="BP390" s="15">
        <v>5.7592142413744503E-2</v>
      </c>
      <c r="BQ390" s="15">
        <v>6.060587130044652E-2</v>
      </c>
      <c r="BR390" s="15">
        <f>IF(IF(BN390&gt;BQ390,BN390,BQ390)=0,IF(BM390&gt;BP390,BM390,BP390),IF(BN390&gt;BQ390,BN390,BQ390))</f>
        <v>6.060587130044652E-2</v>
      </c>
      <c r="CI390" s="11">
        <f>IFERROR(L390,M390)</f>
        <v>0.63546823398639563</v>
      </c>
      <c r="CJ390" s="17">
        <f>IF(AND(M390&lt;0,AA390&gt;0),1,0)</f>
        <v>0</v>
      </c>
      <c r="CK390" s="17">
        <f>IF(AND(CJ390=0,CI390&lt;0.1,CI390&gt;0),1,0)</f>
        <v>0</v>
      </c>
      <c r="CL390" s="17">
        <f>IF(AND(CK390=0,CI390&lt;0.2,CI390&gt;0.1),1,0)</f>
        <v>0</v>
      </c>
      <c r="CM390" s="17">
        <f>IF(AND(CL390=0,CI390&lt;0.3,CI390&gt;0.2),1,0)</f>
        <v>0</v>
      </c>
      <c r="CN390" s="17">
        <f>IF(AND(CM390=0,CI390&lt;0.4,CI390&gt;0.3),1,0)</f>
        <v>0</v>
      </c>
      <c r="CO390" s="17">
        <f>IF(AND(CN390=0,CI390&lt;0.5,CI390&gt;0.4),1,0)</f>
        <v>0</v>
      </c>
      <c r="CP390" s="17">
        <f>IF(AND(CJ390=0,CK390=0,CL390=0,CM390=0,CN390=0,CO390=0),1,0)</f>
        <v>1</v>
      </c>
      <c r="CR390" s="17" t="str">
        <f>_xll.BDP($H390,CR$1)</f>
        <v>Kevin J Wheeler</v>
      </c>
      <c r="CS390" s="17" t="str">
        <f>_xll.BDP($H390,CS$1)</f>
        <v>No</v>
      </c>
      <c r="CT390" s="196">
        <f>_xll.BDP($H390,CT$1)</f>
        <v>2.8124900534749031E-2</v>
      </c>
      <c r="CU390" s="13">
        <f>_xll.BDP($H390,CU$1)</f>
        <v>5.0833301544189453</v>
      </c>
      <c r="CV390" s="13">
        <f>_xll.BDP($H390,CV$1)</f>
        <v>0.81693358150674644</v>
      </c>
      <c r="CW390" s="13">
        <f>_xll.BDP($H390,CW$1)</f>
        <v>-0.22517025007915756</v>
      </c>
      <c r="DD390" s="11"/>
      <c r="DH390" s="195"/>
      <c r="DI390" s="195"/>
      <c r="DJ390" s="195"/>
      <c r="DK390" s="195"/>
      <c r="DL390" s="195"/>
      <c r="DM390" s="195"/>
      <c r="DN390" s="195"/>
      <c r="DO390" s="195"/>
      <c r="DV390" s="15"/>
      <c r="DW390" s="15"/>
      <c r="DX390" s="15"/>
      <c r="DY390" s="15"/>
      <c r="DZ390" s="15"/>
      <c r="EA390" s="15"/>
      <c r="EB390" s="15"/>
      <c r="EC390" s="15"/>
      <c r="ED390" s="15"/>
    </row>
    <row r="391" spans="1:134" s="17" customFormat="1" hidden="1" x14ac:dyDescent="0.3">
      <c r="A391" s="17" t="str">
        <f>B391&amp;C391</f>
        <v>10B</v>
      </c>
      <c r="B391" s="17">
        <v>10</v>
      </c>
      <c r="C391" s="17" t="s">
        <v>3000</v>
      </c>
      <c r="D391" s="17">
        <v>7</v>
      </c>
      <c r="E391" s="17">
        <v>1</v>
      </c>
      <c r="F391" s="19">
        <v>0.18</v>
      </c>
      <c r="G391" s="17" t="s">
        <v>4579</v>
      </c>
      <c r="H391" s="17" t="s">
        <v>225</v>
      </c>
      <c r="I391" s="17">
        <v>1467</v>
      </c>
      <c r="J391" s="17" t="str">
        <f>I391&amp;H391</f>
        <v>1467WIRE US Equity</v>
      </c>
      <c r="K391" s="10" t="s">
        <v>887</v>
      </c>
      <c r="L391" s="11">
        <v>0.41615608462921039</v>
      </c>
      <c r="M391" s="11">
        <v>0.84091115871663613</v>
      </c>
      <c r="N391" s="11">
        <v>0.41615608462921039</v>
      </c>
      <c r="O391" s="11">
        <v>0.84091115871663613</v>
      </c>
      <c r="P391" s="12">
        <v>41.959621420943307</v>
      </c>
      <c r="Q391" s="12">
        <v>32.439025411958731</v>
      </c>
      <c r="R391" s="12">
        <v>33.719653524562915</v>
      </c>
      <c r="S391" s="13">
        <v>16.844327552330576</v>
      </c>
      <c r="T391" s="13">
        <v>31.191974959859888</v>
      </c>
      <c r="U391" s="11">
        <v>-0.33177512285253374</v>
      </c>
      <c r="V391" s="14">
        <v>-0.90187048416503479</v>
      </c>
      <c r="W391" s="11">
        <v>0.89274182610212049</v>
      </c>
      <c r="X391" s="15" t="e">
        <v>#N/A</v>
      </c>
      <c r="Y391" s="14">
        <v>21.463460883600771</v>
      </c>
      <c r="Z391" s="14">
        <v>55.073804658722025</v>
      </c>
      <c r="AA391" s="14">
        <v>1088108999.9999998</v>
      </c>
      <c r="AB391" s="14">
        <v>1088108999.9999998</v>
      </c>
      <c r="AC391" s="14">
        <v>34034000</v>
      </c>
      <c r="AD391" s="16">
        <v>716630000</v>
      </c>
      <c r="AE391" s="11">
        <v>4.7491732135132497E-2</v>
      </c>
      <c r="AF391" s="16">
        <v>2902.6430237599998</v>
      </c>
      <c r="AG391" s="16">
        <v>2234.8530237599998</v>
      </c>
      <c r="AH391" s="195">
        <v>3.018236239800121</v>
      </c>
      <c r="AI391" s="195">
        <v>3.143434464941016</v>
      </c>
      <c r="AJ391" s="195">
        <v>18.032457867125498</v>
      </c>
      <c r="AK391" s="195">
        <v>5.6150845650423644</v>
      </c>
      <c r="AL391" s="195">
        <v>1.6126772695522749</v>
      </c>
      <c r="AM391" s="17" t="s">
        <v>498</v>
      </c>
      <c r="AN391" s="17" t="s">
        <v>778</v>
      </c>
      <c r="AO391" s="17" t="s">
        <v>4628</v>
      </c>
      <c r="AP391" s="17" t="s">
        <v>574</v>
      </c>
      <c r="AQ391" s="11">
        <f>_xll.BDP($H391,$AQ$1, "CUST_TRR_START_DT=20030101","CUST_TRR_END_DT=20230630")*0.01</f>
        <v>0.18417280000000003</v>
      </c>
      <c r="AR391" s="11">
        <f>_xll.BDP($H391,$AQ$1, "CUST_TRR_START_DT=20130101","CUST_TRR_END_DT=20230630")*0.01</f>
        <v>0.1905125</v>
      </c>
      <c r="AS391" s="11">
        <f>_xll.BDP($H391,$AQ$1, "CUST_TRR_START_DT=20180101","CUST_TRR_END_DT=20230630")*0.01</f>
        <v>0.27785660000000001</v>
      </c>
      <c r="AT391" s="17" t="s">
        <v>3697</v>
      </c>
      <c r="AU391" s="17" t="s">
        <v>3320</v>
      </c>
      <c r="AV391" s="17" t="s">
        <v>3320</v>
      </c>
      <c r="AW391" s="195">
        <v>4.6317738659020759E-2</v>
      </c>
      <c r="AX391" s="195">
        <v>4.6317738659020759E-2</v>
      </c>
      <c r="AY391" s="195">
        <v>7.3555670700358453</v>
      </c>
      <c r="AZ391" s="195">
        <v>7.4018848086948656</v>
      </c>
      <c r="BA391" s="195">
        <v>0.21351803533094377</v>
      </c>
      <c r="BB391" s="195">
        <v>33.908093853652836</v>
      </c>
      <c r="BC391" s="195">
        <v>34.121611888983779</v>
      </c>
      <c r="BD391" s="195">
        <v>244.93892000000002</v>
      </c>
      <c r="BE391" s="195">
        <v>2234.8530237599998</v>
      </c>
      <c r="BF391" s="17">
        <v>370</v>
      </c>
      <c r="BG391" s="17">
        <v>287</v>
      </c>
      <c r="BH391" s="17" t="s">
        <v>3021</v>
      </c>
      <c r="BI391" s="17">
        <v>12.59</v>
      </c>
      <c r="BJ391" s="17">
        <v>10.43</v>
      </c>
      <c r="BK391" s="17" t="s">
        <v>3021</v>
      </c>
      <c r="BL391" s="15">
        <v>0.16555898578846953</v>
      </c>
      <c r="BM391" s="15">
        <v>0.12842007816565071</v>
      </c>
      <c r="BN391" s="15">
        <v>0</v>
      </c>
      <c r="BO391" s="15">
        <v>5.6334800839914368E-3</v>
      </c>
      <c r="BP391" s="15">
        <v>4.6669735723614521E-3</v>
      </c>
      <c r="BQ391" s="15">
        <v>0</v>
      </c>
      <c r="BR391" s="15">
        <f>IF(IF(BN391&gt;BQ391,BN391,BQ391)=0,IF(BM391&gt;BP391,BM391,BP391),IF(BN391&gt;BQ391,BN391,BQ391))</f>
        <v>0.12842007816565071</v>
      </c>
      <c r="CI391" s="11">
        <f>IFERROR(L391,M391)</f>
        <v>0.41615608462921039</v>
      </c>
      <c r="CJ391" s="17">
        <f>IF(AND(M391&lt;0,AA391&gt;0),1,0)</f>
        <v>0</v>
      </c>
      <c r="CK391" s="17">
        <f>IF(AND(CJ391=0,CI391&lt;0.1,CI391&gt;0),1,0)</f>
        <v>0</v>
      </c>
      <c r="CL391" s="17">
        <f>IF(AND(CK391=0,CI391&lt;0.2,CI391&gt;0.1),1,0)</f>
        <v>0</v>
      </c>
      <c r="CM391" s="17">
        <f>IF(AND(CL391=0,CI391&lt;0.3,CI391&gt;0.2),1,0)</f>
        <v>0</v>
      </c>
      <c r="CN391" s="17">
        <f>IF(AND(CM391=0,CI391&lt;0.4,CI391&gt;0.3),1,0)</f>
        <v>0</v>
      </c>
      <c r="CO391" s="17">
        <f>IF(AND(CN391=0,CI391&lt;0.5,CI391&gt;0.4),1,0)</f>
        <v>1</v>
      </c>
      <c r="CP391" s="17">
        <f>IF(AND(CJ391=0,CK391=0,CL391=0,CM391=0,CN391=0,CO391=0),1,0)</f>
        <v>0</v>
      </c>
      <c r="CR391" s="17" t="str">
        <f>_xll.BDP($H391,CR$1)</f>
        <v>Daniel L Jones</v>
      </c>
      <c r="CS391" s="17" t="str">
        <f>_xll.BDP($H391,CS$1)</f>
        <v>No</v>
      </c>
      <c r="CT391" s="196">
        <f>_xll.BDP($H391,CT$1)</f>
        <v>0</v>
      </c>
      <c r="CU391" s="13">
        <f>_xll.BDP($H391,CU$1)</f>
        <v>18.41670036315918</v>
      </c>
      <c r="CV391" s="13">
        <f>_xll.BDP($H391,CV$1)</f>
        <v>5.4640391110518705</v>
      </c>
      <c r="CW391" s="13">
        <f>_xll.BDP($H391,CW$1)</f>
        <v>0.90658543661154622</v>
      </c>
      <c r="DD391" s="11"/>
      <c r="DH391" s="195"/>
      <c r="DI391" s="195"/>
      <c r="DJ391" s="195"/>
      <c r="DK391" s="195"/>
      <c r="DL391" s="195"/>
      <c r="DM391" s="195"/>
      <c r="DN391" s="195"/>
      <c r="DO391" s="195"/>
      <c r="DV391" s="15"/>
      <c r="DW391" s="15"/>
      <c r="DX391" s="15"/>
      <c r="DY391" s="15"/>
      <c r="DZ391" s="15"/>
      <c r="EA391" s="15"/>
      <c r="EB391" s="15"/>
      <c r="EC391" s="15"/>
      <c r="ED391" s="15"/>
    </row>
    <row r="392" spans="1:134" s="17" customFormat="1" hidden="1" x14ac:dyDescent="0.3">
      <c r="A392" s="17" t="str">
        <f>B392&amp;C392</f>
        <v>10B</v>
      </c>
      <c r="B392" s="17">
        <v>10</v>
      </c>
      <c r="C392" s="17" t="s">
        <v>3000</v>
      </c>
      <c r="D392" s="17">
        <v>33</v>
      </c>
      <c r="E392" s="17">
        <v>2</v>
      </c>
      <c r="F392" s="19">
        <v>0.12</v>
      </c>
      <c r="G392" s="17" t="s">
        <v>4580</v>
      </c>
      <c r="H392" s="17" t="s">
        <v>1214</v>
      </c>
      <c r="I392" s="17">
        <v>1588</v>
      </c>
      <c r="J392" s="17" t="str">
        <f>I392&amp;H392</f>
        <v>1588FPH NZ Equity</v>
      </c>
      <c r="K392" s="10" t="s">
        <v>4857</v>
      </c>
      <c r="L392" s="11">
        <v>0.3759216696393618</v>
      </c>
      <c r="M392" s="11">
        <v>0.18681813069396019</v>
      </c>
      <c r="N392" s="11">
        <v>0.3759216696393618</v>
      </c>
      <c r="O392" s="11">
        <v>0.18681813069396019</v>
      </c>
      <c r="P392" s="12">
        <v>18.691799127866084</v>
      </c>
      <c r="Q392" s="12">
        <v>14.263894273490491</v>
      </c>
      <c r="R392" s="12">
        <v>14.581573504995484</v>
      </c>
      <c r="S392" s="13">
        <v>34.792053376174536</v>
      </c>
      <c r="T392" s="13">
        <v>27.272152299032321</v>
      </c>
      <c r="U392" s="11">
        <v>1.1249716488999778E-2</v>
      </c>
      <c r="V392" s="14">
        <v>5.7513914656771824E-2</v>
      </c>
      <c r="W392" s="11">
        <v>0.7953731004762985</v>
      </c>
      <c r="X392" s="15">
        <v>4.5953360768175584E-2</v>
      </c>
      <c r="Y392" s="14">
        <v>12.502386226729218</v>
      </c>
      <c r="Z392" s="14">
        <v>5.4364811125223733</v>
      </c>
      <c r="AA392" s="14">
        <v>1778200000</v>
      </c>
      <c r="AB392" s="14">
        <v>1778200000</v>
      </c>
      <c r="AC392" s="14">
        <v>9000000</v>
      </c>
      <c r="AD392" s="16">
        <v>238200000</v>
      </c>
      <c r="AE392" s="11">
        <v>3.7783375314861464E-2</v>
      </c>
      <c r="AF392" s="16">
        <v>12653.336985000002</v>
      </c>
      <c r="AG392" s="16">
        <v>12678.136985000001</v>
      </c>
      <c r="AH392" s="195">
        <v>29.401987442022268</v>
      </c>
      <c r="AI392" s="195">
        <v>38.164169130042147</v>
      </c>
      <c r="AJ392" s="195">
        <v>0.39839271884375388</v>
      </c>
      <c r="AK392" s="195">
        <v>50.258339418251055</v>
      </c>
      <c r="AL392" s="195">
        <v>7.1849091162883534</v>
      </c>
      <c r="AM392" s="17" t="s">
        <v>493</v>
      </c>
      <c r="AN392" s="17" t="s">
        <v>537</v>
      </c>
      <c r="AO392" s="17" t="s">
        <v>4624</v>
      </c>
      <c r="AP392" s="17" t="s">
        <v>2137</v>
      </c>
      <c r="AQ392" s="11">
        <f>_xll.BDP($H392,$AQ$1, "CUST_TRR_START_DT=20030101","CUST_TRR_END_DT=20230630")*0.01</f>
        <v>0.1815561</v>
      </c>
      <c r="AR392" s="11">
        <f>_xll.BDP($H392,$AQ$1, "CUST_TRR_START_DT=20130101","CUST_TRR_END_DT=20230630")*0.01</f>
        <v>0.27679200000000004</v>
      </c>
      <c r="AS392" s="11">
        <f>_xll.BDP($H392,$AQ$1, "CUST_TRR_START_DT=20180101","CUST_TRR_END_DT=20230630")*0.01</f>
        <v>0.1248949</v>
      </c>
      <c r="AT392" s="17" t="s">
        <v>3814</v>
      </c>
      <c r="AU392" s="17" t="s">
        <v>3021</v>
      </c>
      <c r="AV392" s="17" t="s">
        <v>3814</v>
      </c>
      <c r="AW392" s="195">
        <v>2.5862068965517242</v>
      </c>
      <c r="AX392" s="195">
        <v>2.5862068965517242</v>
      </c>
      <c r="AY392" s="195">
        <v>-3.3099917617982755E-2</v>
      </c>
      <c r="AZ392" s="195">
        <v>2.5531069789337413</v>
      </c>
      <c r="BA392" s="195">
        <v>93.647622852576902</v>
      </c>
      <c r="BB392" s="195">
        <v>-1.198561725928883</v>
      </c>
      <c r="BC392" s="195">
        <v>92.449061126648019</v>
      </c>
      <c r="BD392" s="195">
        <v>231.4</v>
      </c>
      <c r="BE392" s="195">
        <v>12653.336985000002</v>
      </c>
      <c r="BF392" s="17">
        <v>254.471</v>
      </c>
      <c r="BG392" s="17">
        <v>324.64699999999999</v>
      </c>
      <c r="BH392" s="17">
        <v>393.93799999999999</v>
      </c>
      <c r="BI392" s="17">
        <v>-55.993000000000002</v>
      </c>
      <c r="BJ392" s="17">
        <v>202.34700000000001</v>
      </c>
      <c r="BK392" s="17">
        <v>279.93099999999998</v>
      </c>
      <c r="BL392" s="15">
        <v>2.0110979443736042E-2</v>
      </c>
      <c r="BM392" s="15">
        <v>2.5657026315260182E-2</v>
      </c>
      <c r="BN392" s="15">
        <v>3.1133131162712012E-2</v>
      </c>
      <c r="BO392" s="15">
        <v>-4.4251567840465598E-3</v>
      </c>
      <c r="BP392" s="15">
        <v>1.59915918022158E-2</v>
      </c>
      <c r="BQ392" s="15">
        <v>2.2123096882019851E-2</v>
      </c>
      <c r="BR392" s="15">
        <f>IF(IF(BN392&gt;BQ392,BN392,BQ392)=0,IF(BM392&gt;BP392,BM392,BP392),IF(BN392&gt;BQ392,BN392,BQ392))</f>
        <v>3.1133131162712012E-2</v>
      </c>
      <c r="CI392" s="11">
        <f>IFERROR(L392,M392)</f>
        <v>0.3759216696393618</v>
      </c>
      <c r="CJ392" s="17">
        <f>IF(AND(M392&lt;0,AA392&gt;0),1,0)</f>
        <v>0</v>
      </c>
      <c r="CK392" s="17">
        <f>IF(AND(CJ392=0,CI392&lt;0.1,CI392&gt;0),1,0)</f>
        <v>0</v>
      </c>
      <c r="CL392" s="17">
        <f>IF(AND(CK392=0,CI392&lt;0.2,CI392&gt;0.1),1,0)</f>
        <v>0</v>
      </c>
      <c r="CM392" s="17">
        <f>IF(AND(CL392=0,CI392&lt;0.3,CI392&gt;0.2),1,0)</f>
        <v>0</v>
      </c>
      <c r="CN392" s="17">
        <f>IF(AND(CM392=0,CI392&lt;0.4,CI392&gt;0.3),1,0)</f>
        <v>1</v>
      </c>
      <c r="CO392" s="17">
        <f>IF(AND(CN392=0,CI392&lt;0.5,CI392&gt;0.4),1,0)</f>
        <v>0</v>
      </c>
      <c r="CP392" s="17">
        <f>IF(AND(CJ392=0,CK392=0,CL392=0,CM392=0,CN392=0,CO392=0),1,0)</f>
        <v>0</v>
      </c>
      <c r="CR392" s="17" t="str">
        <f>_xll.BDP($H392,CR$1)</f>
        <v>Lewis George Gradon</v>
      </c>
      <c r="CS392" s="17" t="str">
        <f>_xll.BDP($H392,CS$1)</f>
        <v>No</v>
      </c>
      <c r="CT392" s="196">
        <f>_xll.BDP($H392,CT$1)</f>
        <v>9.6663199365139008E-2</v>
      </c>
      <c r="CU392" s="13">
        <f>_xll.BDP($H392,CU$1)</f>
        <v>7.5</v>
      </c>
      <c r="CV392" s="13">
        <f>_xll.BDP($H392,CV$1)</f>
        <v>0.42242952709576037</v>
      </c>
      <c r="CW392" s="13">
        <f>_xll.BDP($H392,CW$1)</f>
        <v>0.36129522316013868</v>
      </c>
      <c r="DD392" s="11"/>
      <c r="DH392" s="195"/>
      <c r="DI392" s="195"/>
      <c r="DJ392" s="195"/>
      <c r="DK392" s="195"/>
      <c r="DL392" s="195"/>
      <c r="DM392" s="195"/>
      <c r="DN392" s="195"/>
      <c r="DO392" s="195"/>
      <c r="DV392" s="15"/>
      <c r="DW392" s="15"/>
      <c r="DX392" s="15"/>
      <c r="DY392" s="15"/>
      <c r="DZ392" s="15"/>
      <c r="EA392" s="15"/>
      <c r="EB392" s="15"/>
      <c r="EC392" s="15"/>
      <c r="ED392" s="15"/>
    </row>
    <row r="393" spans="1:134" s="74" customFormat="1" hidden="1" x14ac:dyDescent="0.3">
      <c r="A393" s="17" t="str">
        <f>B393&amp;C393</f>
        <v>10B</v>
      </c>
      <c r="B393" s="17">
        <v>10</v>
      </c>
      <c r="C393" s="17" t="s">
        <v>3000</v>
      </c>
      <c r="D393" s="17">
        <v>56</v>
      </c>
      <c r="E393" s="17">
        <v>12</v>
      </c>
      <c r="F393" s="19">
        <v>0.15</v>
      </c>
      <c r="G393" s="17" t="s">
        <v>4581</v>
      </c>
      <c r="H393" s="17" t="s">
        <v>1174</v>
      </c>
      <c r="I393" s="17">
        <v>1617</v>
      </c>
      <c r="J393" s="17" t="str">
        <f>I393&amp;H393</f>
        <v>1617HSN AU Equity</v>
      </c>
      <c r="K393" s="10" t="s">
        <v>4858</v>
      </c>
      <c r="L393" s="11">
        <v>0.34077184408334266</v>
      </c>
      <c r="M393" s="11">
        <v>0.42689541799139702</v>
      </c>
      <c r="N393" s="11">
        <v>0.13724110770329562</v>
      </c>
      <c r="O393" s="11">
        <v>0.16124361767356962</v>
      </c>
      <c r="P393" s="12">
        <v>12.817073392163273</v>
      </c>
      <c r="Q393" s="12">
        <v>10.096763107549512</v>
      </c>
      <c r="R393" s="12">
        <v>13.127542224703523</v>
      </c>
      <c r="S393" s="13">
        <v>30.396768807534375</v>
      </c>
      <c r="T393" s="13">
        <v>32.513245511056361</v>
      </c>
      <c r="U393" s="11">
        <v>5.0706078858126218E-2</v>
      </c>
      <c r="V393" s="14">
        <v>0.14912028262099211</v>
      </c>
      <c r="W393" s="11">
        <v>0.65599792484131425</v>
      </c>
      <c r="X393" s="15" t="e">
        <v>#N/A</v>
      </c>
      <c r="Y393" s="14">
        <v>6.8217859532309006</v>
      </c>
      <c r="Z393" s="14">
        <v>7.1887484428440507</v>
      </c>
      <c r="AA393" s="14">
        <v>133675000</v>
      </c>
      <c r="AB393" s="14">
        <v>353907000</v>
      </c>
      <c r="AC393" s="14">
        <v>1528000</v>
      </c>
      <c r="AD393" s="16">
        <v>78822000</v>
      </c>
      <c r="AE393" s="11">
        <v>1.9385450762477482E-2</v>
      </c>
      <c r="AF393" s="16">
        <v>1096.5252744000002</v>
      </c>
      <c r="AG393" s="16">
        <v>1111.5522744000002</v>
      </c>
      <c r="AH393" s="195">
        <v>10.965812536634232</v>
      </c>
      <c r="AI393" s="195">
        <v>19.478620908400554</v>
      </c>
      <c r="AJ393" s="195">
        <v>4.8423151856242148</v>
      </c>
      <c r="AK393" s="195">
        <v>25.530708218842761</v>
      </c>
      <c r="AL393" s="195">
        <v>3.2179018061219749</v>
      </c>
      <c r="AM393" s="17" t="s">
        <v>506</v>
      </c>
      <c r="AN393" s="17" t="s">
        <v>507</v>
      </c>
      <c r="AO393" s="17" t="s">
        <v>618</v>
      </c>
      <c r="AP393" s="17" t="s">
        <v>2136</v>
      </c>
      <c r="AQ393" s="11">
        <f>_xll.BDP($H393,$AQ$1, "CUST_TRR_START_DT=20030101","CUST_TRR_END_DT=20230630")*0.01</f>
        <v>0.21357900000000002</v>
      </c>
      <c r="AR393" s="11">
        <f>_xll.BDP($H393,$AQ$1, "CUST_TRR_START_DT=20130101","CUST_TRR_END_DT=20230630")*0.01</f>
        <v>0.2289128</v>
      </c>
      <c r="AS393" s="11">
        <f>_xll.BDP($H393,$AQ$1, "CUST_TRR_START_DT=20180101","CUST_TRR_END_DT=20230630")*0.01</f>
        <v>7.7799319999999991E-2</v>
      </c>
      <c r="AT393" s="17" t="s">
        <v>3414</v>
      </c>
      <c r="AU393" s="17" t="s">
        <v>3414</v>
      </c>
      <c r="AV393" s="17" t="s">
        <v>3414</v>
      </c>
      <c r="AW393" s="195">
        <v>1.9708994638036796</v>
      </c>
      <c r="AX393" s="195">
        <v>1.9708994638036796</v>
      </c>
      <c r="AY393" s="195">
        <v>-2.9965653076568773E-16</v>
      </c>
      <c r="AZ393" s="195">
        <v>1.9708994638036794</v>
      </c>
      <c r="BA393" s="195">
        <v>46.733781951650869</v>
      </c>
      <c r="BB393" s="195">
        <v>-7.1054273576010019E-15</v>
      </c>
      <c r="BC393" s="195">
        <v>46.733781951650862</v>
      </c>
      <c r="BD393" s="195">
        <v>20.194121199999998</v>
      </c>
      <c r="BE393" s="195">
        <v>1096.5252744000002</v>
      </c>
      <c r="BF393" s="17">
        <v>55.244</v>
      </c>
      <c r="BG393" s="17">
        <v>58.922000000000004</v>
      </c>
      <c r="BH393" s="17">
        <v>63.643000000000001</v>
      </c>
      <c r="BI393" s="17">
        <v>59.620000000000005</v>
      </c>
      <c r="BJ393" s="17">
        <v>64.06</v>
      </c>
      <c r="BK393" s="17">
        <v>66.150000000000006</v>
      </c>
      <c r="BL393" s="15">
        <v>5.038096365834209E-2</v>
      </c>
      <c r="BM393" s="15">
        <v>5.3735195508595193E-2</v>
      </c>
      <c r="BN393" s="15">
        <v>5.8040613824268082E-2</v>
      </c>
      <c r="BO393" s="15">
        <v>5.4371751743363186E-2</v>
      </c>
      <c r="BP393" s="15">
        <v>5.8420906016099387E-2</v>
      </c>
      <c r="BQ393" s="15">
        <v>6.0326926833671163E-2</v>
      </c>
      <c r="BR393" s="15">
        <f>IF(IF(BN393&gt;BQ393,BN393,BQ393)=0,IF(BM393&gt;BP393,BM393,BP393),IF(BN393&gt;BQ393,BN393,BQ393))</f>
        <v>6.0326926833671163E-2</v>
      </c>
      <c r="BS393" s="17"/>
      <c r="BT393" s="17"/>
      <c r="BU393" s="17"/>
      <c r="BV393" s="17"/>
      <c r="BW393" s="17"/>
      <c r="BX393" s="17"/>
      <c r="BY393" s="17"/>
      <c r="BZ393" s="17"/>
      <c r="CA393" s="17"/>
      <c r="CB393" s="17"/>
      <c r="CC393" s="17"/>
      <c r="CD393" s="17"/>
      <c r="CE393" s="17"/>
      <c r="CF393" s="17"/>
      <c r="CG393" s="17"/>
      <c r="CH393" s="17"/>
      <c r="CI393" s="11">
        <f>IFERROR(L393,M393)</f>
        <v>0.34077184408334266</v>
      </c>
      <c r="CJ393" s="17">
        <f>IF(AND(M393&lt;0,AA393&gt;0),1,0)</f>
        <v>0</v>
      </c>
      <c r="CK393" s="17">
        <f>IF(AND(CJ393=0,CI393&lt;0.1,CI393&gt;0),1,0)</f>
        <v>0</v>
      </c>
      <c r="CL393" s="17">
        <f>IF(AND(CK393=0,CI393&lt;0.2,CI393&gt;0.1),1,0)</f>
        <v>0</v>
      </c>
      <c r="CM393" s="17">
        <f>IF(AND(CL393=0,CI393&lt;0.3,CI393&gt;0.2),1,0)</f>
        <v>0</v>
      </c>
      <c r="CN393" s="17">
        <f>IF(AND(CM393=0,CI393&lt;0.4,CI393&gt;0.3),1,0)</f>
        <v>1</v>
      </c>
      <c r="CO393" s="17">
        <f>IF(AND(CN393=0,CI393&lt;0.5,CI393&gt;0.4),1,0)</f>
        <v>0</v>
      </c>
      <c r="CP393" s="17">
        <f>IF(AND(CJ393=0,CK393=0,CL393=0,CM393=0,CN393=0,CO393=0),1,0)</f>
        <v>0</v>
      </c>
      <c r="CQ393" s="17"/>
      <c r="CR393" s="17" t="str">
        <f>_xll.BDP($H393,CR$1)</f>
        <v>Graeme Taylor</v>
      </c>
      <c r="CS393" s="17" t="str">
        <f>_xll.BDP($H393,CS$1)</f>
        <v>No</v>
      </c>
      <c r="CT393" s="196">
        <f>_xll.BDP($H393,CT$1)</f>
        <v>0</v>
      </c>
      <c r="CU393" s="13">
        <f>_xll.BDP($H393,CU$1)</f>
        <v>0.33333298563957214</v>
      </c>
      <c r="CV393" s="13">
        <f>_xll.BDP($H393,CV$1)</f>
        <v>1.0706381654307442</v>
      </c>
      <c r="CW393" s="13">
        <f>_xll.BDP($H393,CW$1)</f>
        <v>10.939935856056296</v>
      </c>
      <c r="CX393" s="17"/>
      <c r="CY393" s="17"/>
      <c r="CZ393" s="17"/>
      <c r="DA393" s="17"/>
      <c r="DB393" s="17"/>
      <c r="DC393" s="17"/>
      <c r="DD393" s="11"/>
      <c r="DE393" s="17"/>
      <c r="DF393" s="17"/>
      <c r="DG393" s="17"/>
      <c r="DH393" s="195"/>
      <c r="DI393" s="195"/>
      <c r="DJ393" s="195"/>
      <c r="DK393" s="195"/>
      <c r="DL393" s="195"/>
      <c r="DM393" s="195"/>
      <c r="DN393" s="195"/>
      <c r="DO393" s="195"/>
      <c r="DP393" s="17"/>
      <c r="DQ393" s="17"/>
      <c r="DR393" s="17"/>
      <c r="DS393" s="17"/>
      <c r="DT393" s="17"/>
      <c r="DU393" s="17"/>
      <c r="DV393" s="15"/>
      <c r="DW393" s="15"/>
      <c r="DX393" s="15"/>
      <c r="DY393" s="15"/>
      <c r="DZ393" s="15"/>
      <c r="EA393" s="15"/>
      <c r="EB393" s="15"/>
      <c r="EC393" s="15"/>
      <c r="ED393" s="15"/>
    </row>
    <row r="394" spans="1:134" s="17" customFormat="1" hidden="1" x14ac:dyDescent="0.3">
      <c r="A394" s="17" t="str">
        <f>B394&amp;C394</f>
        <v>10B</v>
      </c>
      <c r="B394" s="17">
        <v>10</v>
      </c>
      <c r="C394" s="17" t="s">
        <v>3000</v>
      </c>
      <c r="D394" s="17">
        <v>64</v>
      </c>
      <c r="E394" s="17">
        <v>14</v>
      </c>
      <c r="F394" s="19">
        <v>0.18</v>
      </c>
      <c r="G394" s="17" t="s">
        <v>4582</v>
      </c>
      <c r="H394" s="17" t="s">
        <v>2479</v>
      </c>
      <c r="I394" s="17">
        <v>1621</v>
      </c>
      <c r="J394" s="17" t="str">
        <f>I394&amp;H394</f>
        <v>1621BTSB SS Equity</v>
      </c>
      <c r="K394" s="10" t="s">
        <v>4859</v>
      </c>
      <c r="L394" s="11">
        <v>1.1167927863640235</v>
      </c>
      <c r="M394" s="11">
        <v>3.4077740818986828</v>
      </c>
      <c r="N394" s="11">
        <v>0.29704145823581474</v>
      </c>
      <c r="O394" s="11">
        <v>0.30389830338621265</v>
      </c>
      <c r="P394" s="12">
        <v>10.931005293195026</v>
      </c>
      <c r="Q394" s="12">
        <v>7.4834822401947108</v>
      </c>
      <c r="R394" s="12">
        <v>8.0314805799592168</v>
      </c>
      <c r="S394" s="13">
        <v>15.081596661485017</v>
      </c>
      <c r="T394" s="13">
        <v>16.601057702418608</v>
      </c>
      <c r="U394" s="11">
        <v>-0.13008476642722067</v>
      </c>
      <c r="V394" s="14">
        <v>-0.53477153528388255</v>
      </c>
      <c r="W394" s="11">
        <v>0.90002613490466477</v>
      </c>
      <c r="X394" s="15" t="e">
        <v>#N/A</v>
      </c>
      <c r="Y394" s="14">
        <v>15.055051144022508</v>
      </c>
      <c r="Z394" s="14">
        <v>10.36768383823401</v>
      </c>
      <c r="AA394" s="14">
        <v>88988000</v>
      </c>
      <c r="AB394" s="14">
        <v>997870000</v>
      </c>
      <c r="AC394" s="14" t="e">
        <v>#N/A</v>
      </c>
      <c r="AD394" s="16">
        <v>176239000</v>
      </c>
      <c r="AE394" s="11">
        <v>0</v>
      </c>
      <c r="AF394" s="16">
        <v>5821.9912734999998</v>
      </c>
      <c r="AG394" s="16">
        <v>5605.9312734999994</v>
      </c>
      <c r="AH394" s="195">
        <v>13.349171735175474</v>
      </c>
      <c r="AI394" s="195">
        <v>18.486109768805377</v>
      </c>
      <c r="AJ394" s="195" t="s">
        <v>3021</v>
      </c>
      <c r="AK394" s="195">
        <v>31.367432150313153</v>
      </c>
      <c r="AL394" s="195">
        <v>4.4547759780704101</v>
      </c>
      <c r="AM394" s="17" t="s">
        <v>493</v>
      </c>
      <c r="AN394" s="17" t="s">
        <v>524</v>
      </c>
      <c r="AO394" s="17" t="s">
        <v>691</v>
      </c>
      <c r="AP394" s="17" t="s">
        <v>4617</v>
      </c>
      <c r="AQ394" s="11">
        <f>_xll.BDP($H394,$AQ$1, "CUST_TRR_START_DT=20030101","CUST_TRR_END_DT=20230630")*0.01</f>
        <v>0.21667380000000003</v>
      </c>
      <c r="AR394" s="11">
        <f>_xll.BDP($H394,$AQ$1, "CUST_TRR_START_DT=20130101","CUST_TRR_END_DT=20230630")*0.01</f>
        <v>0.1710373</v>
      </c>
      <c r="AS394" s="11">
        <f>_xll.BDP($H394,$AQ$1, "CUST_TRR_START_DT=20180101","CUST_TRR_END_DT=20230630")*0.01</f>
        <v>0.21922070000000002</v>
      </c>
      <c r="AT394" s="17" t="s">
        <v>3418</v>
      </c>
      <c r="AU394" s="17" t="s">
        <v>3418</v>
      </c>
      <c r="AV394" s="17" t="s">
        <v>3418</v>
      </c>
      <c r="AW394" s="195">
        <v>1.7970050234167825</v>
      </c>
      <c r="AX394" s="195">
        <v>1.7970050234167825</v>
      </c>
      <c r="AY394" s="195">
        <v>0</v>
      </c>
      <c r="AZ394" s="195">
        <v>1.7970050234167825</v>
      </c>
      <c r="BA394" s="195">
        <v>52.731268768428222</v>
      </c>
      <c r="BB394" s="195">
        <v>0</v>
      </c>
      <c r="BC394" s="195">
        <v>52.731268768428222</v>
      </c>
      <c r="BD394" s="195">
        <v>104.6214738</v>
      </c>
      <c r="BE394" s="195">
        <v>5605.9312734999994</v>
      </c>
      <c r="BF394" s="17">
        <v>235</v>
      </c>
      <c r="BG394" s="17">
        <v>283.66700000000003</v>
      </c>
      <c r="BH394" s="17">
        <v>331</v>
      </c>
      <c r="BI394" s="17">
        <v>133</v>
      </c>
      <c r="BJ394" s="17">
        <v>310.33300000000003</v>
      </c>
      <c r="BK394" s="17">
        <v>291</v>
      </c>
      <c r="BL394" s="15">
        <v>4.1919886016240873E-2</v>
      </c>
      <c r="BM394" s="15">
        <v>5.0601226836463828E-2</v>
      </c>
      <c r="BN394" s="15">
        <v>5.9044605410109481E-2</v>
      </c>
      <c r="BO394" s="15">
        <v>2.372487166025547E-2</v>
      </c>
      <c r="BP394" s="15">
        <v>5.5357974413098213E-2</v>
      </c>
      <c r="BQ394" s="15">
        <v>5.1909305662664225E-2</v>
      </c>
      <c r="BR394" s="15">
        <f>IF(IF(BN394&gt;BQ394,BN394,BQ394)=0,IF(BM394&gt;BP394,BM394,BP394),IF(BN394&gt;BQ394,BN394,BQ394))</f>
        <v>5.9044605410109481E-2</v>
      </c>
      <c r="CI394" s="11">
        <f>IFERROR(L394,M394)</f>
        <v>1.1167927863640235</v>
      </c>
      <c r="CJ394" s="17">
        <f>IF(AND(M394&lt;0,AA394&gt;0),1,0)</f>
        <v>0</v>
      </c>
      <c r="CK394" s="17">
        <f>IF(AND(CJ394=0,CI394&lt;0.1,CI394&gt;0),1,0)</f>
        <v>0</v>
      </c>
      <c r="CL394" s="17">
        <f>IF(AND(CK394=0,CI394&lt;0.2,CI394&gt;0.1),1,0)</f>
        <v>0</v>
      </c>
      <c r="CM394" s="17">
        <f>IF(AND(CL394=0,CI394&lt;0.3,CI394&gt;0.2),1,0)</f>
        <v>0</v>
      </c>
      <c r="CN394" s="17">
        <f>IF(AND(CM394=0,CI394&lt;0.4,CI394&gt;0.3),1,0)</f>
        <v>0</v>
      </c>
      <c r="CO394" s="17">
        <f>IF(AND(CN394=0,CI394&lt;0.5,CI394&gt;0.4),1,0)</f>
        <v>0</v>
      </c>
      <c r="CP394" s="17">
        <f>IF(AND(CJ394=0,CK394=0,CL394=0,CM394=0,CN394=0,CO394=0),1,0)</f>
        <v>1</v>
      </c>
      <c r="CR394" s="17" t="str">
        <f>_xll.BDP($H394,CR$1)</f>
        <v>Jessica Lynn Skon</v>
      </c>
      <c r="CS394" s="17" t="str">
        <f>_xll.BDP($H394,CS$1)</f>
        <v>No</v>
      </c>
      <c r="CT394" s="196">
        <f>_xll.BDP($H394,CT$1)</f>
        <v>0</v>
      </c>
      <c r="CU394" s="13">
        <f>_xll.BDP($H394,CU$1)</f>
        <v>1.4166699647903442</v>
      </c>
      <c r="CV394" s="13">
        <f>_xll.BDP($H394,CV$1)</f>
        <v>15.447154647135209</v>
      </c>
      <c r="CW394" s="13">
        <f>_xll.BDP($H394,CW$1)</f>
        <v>0</v>
      </c>
    </row>
    <row r="395" spans="1:134" s="17" customFormat="1" hidden="1" x14ac:dyDescent="0.3">
      <c r="A395" s="17" t="str">
        <f>B395&amp;C395</f>
        <v>10B</v>
      </c>
      <c r="B395" s="17">
        <v>10</v>
      </c>
      <c r="C395" s="17" t="s">
        <v>3000</v>
      </c>
      <c r="F395" s="19"/>
      <c r="H395" s="17" t="s">
        <v>4449</v>
      </c>
      <c r="K395" s="10" t="s">
        <v>4499</v>
      </c>
      <c r="L395" s="11">
        <v>0.15615465003871476</v>
      </c>
      <c r="M395" s="11">
        <v>0.12812236354936521</v>
      </c>
      <c r="N395" s="11">
        <v>0.12857515411411721</v>
      </c>
      <c r="O395" s="11">
        <v>0.11846193712598532</v>
      </c>
      <c r="P395" s="12">
        <v>11.931576356685259</v>
      </c>
      <c r="Q395" s="12">
        <v>9.2796287050618353</v>
      </c>
      <c r="R395" s="12">
        <v>17.456557301384809</v>
      </c>
      <c r="S395" s="13">
        <v>16.401773751507836</v>
      </c>
      <c r="T395" s="13">
        <v>17.196474218502498</v>
      </c>
      <c r="U395" s="11">
        <v>0.38513506943612746</v>
      </c>
      <c r="V395" s="14">
        <v>2.164168622324214</v>
      </c>
      <c r="W395" s="11">
        <v>0.40437741734387672</v>
      </c>
      <c r="X395" s="15">
        <v>9.8665036990175873E-3</v>
      </c>
      <c r="Y395" s="14">
        <v>23.602337077584249</v>
      </c>
      <c r="Z395" s="14">
        <v>14.444379970292932</v>
      </c>
      <c r="AA395" s="14">
        <v>3132763000</v>
      </c>
      <c r="AB395" s="14">
        <v>3388236000</v>
      </c>
      <c r="AC395" s="14">
        <v>26411000</v>
      </c>
      <c r="AD395" s="16">
        <v>581242000</v>
      </c>
      <c r="AE395" s="11">
        <v>4.543890496557372E-2</v>
      </c>
      <c r="AF395" s="16">
        <v>9984.3138163999993</v>
      </c>
      <c r="AG395" s="16">
        <v>11608.277816399999</v>
      </c>
      <c r="AH395" s="195">
        <v>15.404746874004712</v>
      </c>
      <c r="AI395" s="195">
        <v>25.086158584520625</v>
      </c>
      <c r="AJ395" s="195">
        <v>0.397270448631525</v>
      </c>
      <c r="AK395" s="195">
        <v>34.933965515841251</v>
      </c>
      <c r="AL395" s="195">
        <v>5.5141934614554682</v>
      </c>
      <c r="AM395" s="17" t="s">
        <v>533</v>
      </c>
      <c r="AN395" s="17" t="s">
        <v>534</v>
      </c>
      <c r="AO395" s="17" t="s">
        <v>4629</v>
      </c>
      <c r="AP395" s="17" t="s">
        <v>574</v>
      </c>
      <c r="AQ395" s="11" t="e">
        <f>_xll.BDP($H395,$AQ$1, "CUST_TRR_START_DT=20030101","CUST_TRR_END_DT=20230630")*0.01</f>
        <v>#VALUE!</v>
      </c>
      <c r="AR395" s="11" t="e">
        <f>_xll.BDP($H395,$AQ$1, "CUST_TRR_START_DT=20130101","CUST_TRR_END_DT=20230630")*0.01</f>
        <v>#VALUE!</v>
      </c>
      <c r="AS395" s="11">
        <f>_xll.BDP($H395,$AQ$1, "CUST_TRR_START_DT=20180101","CUST_TRR_END_DT=20230630")*0.01</f>
        <v>0.14803929999999998</v>
      </c>
      <c r="AT395" s="17" t="s">
        <v>4552</v>
      </c>
      <c r="AU395" s="17" t="s">
        <v>4552</v>
      </c>
      <c r="AV395" s="17" t="s">
        <v>4552</v>
      </c>
      <c r="AW395" s="195" t="s">
        <v>3021</v>
      </c>
      <c r="AX395" s="195">
        <v>0</v>
      </c>
      <c r="AY395" s="195">
        <v>-7.6039276605364303E-2</v>
      </c>
      <c r="AZ395" s="195">
        <v>-7.6039276605364303E-2</v>
      </c>
      <c r="BA395" s="195">
        <v>0</v>
      </c>
      <c r="BB395" s="195">
        <v>-2.5234093414007979</v>
      </c>
      <c r="BC395" s="195">
        <v>-2.5234093414007979</v>
      </c>
      <c r="BD395" s="195">
        <v>-7.5919999999999996</v>
      </c>
      <c r="BE395" s="195">
        <v>9984.3138163999993</v>
      </c>
      <c r="BF395" s="17">
        <v>260.81799999999998</v>
      </c>
      <c r="BG395" s="17">
        <v>325.435</v>
      </c>
      <c r="BH395" s="17">
        <v>391.31799999999998</v>
      </c>
      <c r="BI395" s="17">
        <v>58.731000000000002</v>
      </c>
      <c r="BJ395" s="17">
        <v>-20.134</v>
      </c>
      <c r="BK395" s="17">
        <v>39.387999999999998</v>
      </c>
      <c r="BL395" s="15">
        <v>2.6122776667094182E-2</v>
      </c>
      <c r="BM395" s="15">
        <v>3.2594628532753862E-2</v>
      </c>
      <c r="BN395" s="15">
        <v>3.9193279297494658E-2</v>
      </c>
      <c r="BO395" s="15">
        <v>5.8823271263298881E-3</v>
      </c>
      <c r="BP395" s="15">
        <v>-2.0165632180879937E-3</v>
      </c>
      <c r="BQ395" s="15">
        <v>3.9449881808905282E-3</v>
      </c>
      <c r="BR395" s="15">
        <f>IF(IF(BN395&gt;BQ395,BN395,BQ395)=0,IF(BM395&gt;BP395,BM395,BP395),IF(BN395&gt;BQ395,BN395,BQ395))</f>
        <v>3.9193279297494658E-2</v>
      </c>
      <c r="CI395" s="11">
        <f>IFERROR(L395,M395)</f>
        <v>0.15615465003871476</v>
      </c>
      <c r="CJ395" s="17">
        <f>IF(AND(M395&lt;0,AA395&gt;0),1,0)</f>
        <v>0</v>
      </c>
      <c r="CK395" s="17">
        <f>IF(AND(CJ395=0,CI395&lt;0.1,CI395&gt;0),1,0)</f>
        <v>0</v>
      </c>
      <c r="CL395" s="17">
        <f>IF(AND(CK395=0,CI395&lt;0.2,CI395&gt;0.1),1,0)</f>
        <v>1</v>
      </c>
      <c r="CM395" s="17">
        <f>IF(AND(CL395=0,CI395&lt;0.3,CI395&gt;0.2),1,0)</f>
        <v>0</v>
      </c>
      <c r="CN395" s="17">
        <f>IF(AND(CM395=0,CI395&lt;0.4,CI395&gt;0.3),1,0)</f>
        <v>0</v>
      </c>
      <c r="CO395" s="17">
        <f>IF(AND(CN395=0,CI395&lt;0.5,CI395&gt;0.4),1,0)</f>
        <v>0</v>
      </c>
      <c r="CP395" s="17">
        <f>IF(AND(CJ395=0,CK395=0,CL395=0,CM395=0,CN395=0,CO395=0),1,0)</f>
        <v>0</v>
      </c>
      <c r="CR395" s="17" t="str">
        <f>_xll.BDP($H395,CR$1)</f>
        <v>Thomas V Taylor Jr "Tom"</v>
      </c>
      <c r="CS395" s="17" t="str">
        <f>_xll.BDP($H395,CS$1)</f>
        <v>No</v>
      </c>
      <c r="CT395" s="196">
        <f>_xll.BDP($H395,CT$1)</f>
        <v>0.19991399347782135</v>
      </c>
      <c r="CU395" s="13">
        <f>_xll.BDP($H395,CU$1)</f>
        <v>10.83329963684082</v>
      </c>
      <c r="CV395" s="13">
        <f>_xll.BDP($H395,CV$1)</f>
        <v>1.3248342299041924</v>
      </c>
      <c r="CW395" s="13">
        <f>_xll.BDP($H395,CW$1)</f>
        <v>-5.1131156564018578</v>
      </c>
    </row>
    <row r="396" spans="1:134" s="17" customFormat="1" hidden="1" x14ac:dyDescent="0.3">
      <c r="A396" s="17" t="str">
        <f>B396&amp;C396</f>
        <v>10A</v>
      </c>
      <c r="B396" s="17">
        <v>10</v>
      </c>
      <c r="C396" s="17" t="s">
        <v>2999</v>
      </c>
      <c r="D396" s="17">
        <v>28</v>
      </c>
      <c r="E396" s="17">
        <v>9</v>
      </c>
      <c r="F396" s="19">
        <v>0.14000000000000001</v>
      </c>
      <c r="H396" s="17" t="s">
        <v>421</v>
      </c>
      <c r="I396" s="17">
        <v>1263</v>
      </c>
      <c r="J396" s="17" t="str">
        <f>I396&amp;H396</f>
        <v>1263ZG US Equity</v>
      </c>
      <c r="K396" s="10" t="s">
        <v>1116</v>
      </c>
      <c r="L396" s="11">
        <v>-7.654175261860266E-2</v>
      </c>
      <c r="M396" s="11">
        <v>-0.11256117455138662</v>
      </c>
      <c r="N396" s="11">
        <v>-2.7579937543678677E-2</v>
      </c>
      <c r="O396" s="11">
        <v>-2.3100100435219283E-2</v>
      </c>
      <c r="P396" s="12">
        <v>-3.8048101461603894</v>
      </c>
      <c r="Q396" s="12">
        <v>-3.6881911685097828</v>
      </c>
      <c r="R396" s="12">
        <v>-3.9768381951272809</v>
      </c>
      <c r="S396" s="13">
        <v>4.225694338596985</v>
      </c>
      <c r="T396" s="13">
        <v>9.0398365679264554</v>
      </c>
      <c r="U396" s="11">
        <v>-0.33623939679547599</v>
      </c>
      <c r="V396" s="14">
        <v>33.976190476190474</v>
      </c>
      <c r="W396" s="11">
        <v>0.67784829253550927</v>
      </c>
      <c r="X396" s="15">
        <v>1.9108280254777069E-2</v>
      </c>
      <c r="Y396" s="14">
        <v>31.682249445980467</v>
      </c>
      <c r="Z396" s="14" t="e">
        <v>#N/A</v>
      </c>
      <c r="AA396" s="14">
        <v>613000000</v>
      </c>
      <c r="AB396" s="14">
        <v>2987000000</v>
      </c>
      <c r="AC396" s="14">
        <v>491000000</v>
      </c>
      <c r="AD396" s="16">
        <v>442000000</v>
      </c>
      <c r="AE396" s="11">
        <v>1.1108597285067874</v>
      </c>
      <c r="AF396" s="16">
        <v>10962.81764951</v>
      </c>
      <c r="AG396" s="16">
        <v>9535.8176495099997</v>
      </c>
      <c r="AH396" s="195" t="s">
        <v>3021</v>
      </c>
      <c r="AI396" s="195" t="s">
        <v>3021</v>
      </c>
      <c r="AJ396" s="195">
        <v>2.938913517546391</v>
      </c>
      <c r="AK396" s="195" t="s">
        <v>3021</v>
      </c>
      <c r="AL396" s="195">
        <v>2.3910355548663964</v>
      </c>
      <c r="AM396" s="17" t="s">
        <v>543</v>
      </c>
      <c r="AN396" s="17" t="s">
        <v>570</v>
      </c>
      <c r="AO396" s="17" t="s">
        <v>582</v>
      </c>
      <c r="AP396" s="17" t="s">
        <v>574</v>
      </c>
      <c r="AQ396" s="11" t="e">
        <f>_xll.BDP($H396,$AQ$1, "CUST_TRR_START_DT=20030101","CUST_TRR_END_DT=20230630")*0.01</f>
        <v>#VALUE!</v>
      </c>
      <c r="AR396" s="11">
        <f>_xll.BDP($H396,$AQ$1, "CUST_TRR_START_DT=20130101","CUST_TRR_END_DT=20230630")*0.01</f>
        <v>0.1800271</v>
      </c>
      <c r="AS396" s="11">
        <f>_xll.BDP($H396,$AQ$1, "CUST_TRR_START_DT=20180101","CUST_TRR_END_DT=20230630")*0.01</f>
        <v>3.492783E-2</v>
      </c>
      <c r="AT396" s="17" t="s">
        <v>3202</v>
      </c>
      <c r="AU396" s="17" t="s">
        <v>3202</v>
      </c>
      <c r="AV396" s="17" t="s">
        <v>3202</v>
      </c>
      <c r="AW396" s="195" t="s">
        <v>3021</v>
      </c>
      <c r="AX396" s="195">
        <v>0</v>
      </c>
      <c r="AY396" s="195">
        <v>0</v>
      </c>
      <c r="AZ396" s="195">
        <v>0</v>
      </c>
      <c r="BA396" s="195" t="s">
        <v>3021</v>
      </c>
      <c r="BB396" s="195">
        <v>0</v>
      </c>
      <c r="BC396" s="195" t="s">
        <v>3021</v>
      </c>
      <c r="BD396" s="195">
        <v>133</v>
      </c>
      <c r="BE396" s="195">
        <v>9535.8176495099997</v>
      </c>
      <c r="BF396" s="17">
        <v>213.86700000000002</v>
      </c>
      <c r="BG396" s="17">
        <v>325.93799999999999</v>
      </c>
      <c r="BH396" s="17">
        <v>544.12700000000007</v>
      </c>
      <c r="BI396" s="17">
        <v>209.304</v>
      </c>
      <c r="BJ396" s="17">
        <v>367.74799999999999</v>
      </c>
      <c r="BK396" s="17">
        <v>550.12400000000002</v>
      </c>
      <c r="BL396" s="15">
        <v>2.24277568909877E-2</v>
      </c>
      <c r="BM396" s="15">
        <v>3.4180393541475534E-2</v>
      </c>
      <c r="BN396" s="15">
        <v>5.7061388965209521E-2</v>
      </c>
      <c r="BO396" s="15">
        <v>2.1949245223953622E-2</v>
      </c>
      <c r="BP396" s="15">
        <v>3.8564915303188167E-2</v>
      </c>
      <c r="BQ396" s="15">
        <v>5.7690281024644831E-2</v>
      </c>
      <c r="BR396" s="15">
        <f>IF(IF(BN396&gt;BQ396,BN396,BQ396)=0,IF(BM396&gt;BP396,BM396,BP396),IF(BN396&gt;BQ396,BN396,BQ396))</f>
        <v>5.7690281024644831E-2</v>
      </c>
      <c r="CI396" s="11">
        <f>IF(ISNUMBER(L396),L396,M396)</f>
        <v>-7.654175261860266E-2</v>
      </c>
      <c r="CJ396" s="17">
        <f>IF(AND(M396&lt;0,AA396&gt;0),1,0)</f>
        <v>1</v>
      </c>
      <c r="CK396" s="17">
        <f>IF(AND(CJ396=0,CI396&lt;0.1,CI396&gt;0),1,0)</f>
        <v>0</v>
      </c>
      <c r="CL396" s="17">
        <f>IF(AND(CK396=0,CI396&lt;0.2,CI396&gt;0.1),1,0)</f>
        <v>0</v>
      </c>
      <c r="CM396" s="17">
        <f>IF(AND(CL396=0,CI396&lt;0.3,CI396&gt;0.2),1,0)</f>
        <v>0</v>
      </c>
      <c r="CN396" s="17">
        <f>IF(AND(CM396=0,CI396&lt;0.4,CI396&gt;0.3),1,0)</f>
        <v>0</v>
      </c>
      <c r="CO396" s="17">
        <f>IF(AND(CN396=0,CI396&lt;0.5,CI396&gt;0.4),1,0)</f>
        <v>0</v>
      </c>
      <c r="CP396" s="17">
        <f>IF(AND(CJ396=0,CK396=0,CL396=0,CM396=0,CN396=0,CO396=0),1,0)</f>
        <v>0</v>
      </c>
      <c r="CR396" s="17" t="str">
        <f>_xll.BDP($H396,CR$1)</f>
        <v>Richard N Barton "Rich"</v>
      </c>
      <c r="CS396" s="17" t="str">
        <f>_xll.BDP($H396,CS$1)</f>
        <v>Yes</v>
      </c>
      <c r="CT396" s="196">
        <f>_xll.BDP($H396,CT$1)</f>
        <v>0</v>
      </c>
      <c r="CU396" s="13">
        <f>_xll.BDP($H396,CU$1)</f>
        <v>4.6666698455810547</v>
      </c>
      <c r="CV396" s="13">
        <f>_xll.BDP($H396,CV$1)</f>
        <v>3.7924974300648624</v>
      </c>
      <c r="CW396" s="13">
        <f>_xll.BDP($H396,CW$1)</f>
        <v>-4.856930293654373</v>
      </c>
    </row>
    <row r="397" spans="1:134" s="17" customFormat="1" hidden="1" x14ac:dyDescent="0.3">
      <c r="A397" s="17" t="str">
        <f>B397&amp;C397</f>
        <v>10A</v>
      </c>
      <c r="B397" s="17">
        <v>10</v>
      </c>
      <c r="C397" s="17" t="s">
        <v>2999</v>
      </c>
      <c r="D397" s="17">
        <v>27</v>
      </c>
      <c r="E397" s="17">
        <v>4</v>
      </c>
      <c r="F397" s="19">
        <v>0.13</v>
      </c>
      <c r="G397" s="17" t="s">
        <v>2558</v>
      </c>
      <c r="H397" s="17" t="s">
        <v>237</v>
      </c>
      <c r="I397" s="17">
        <v>1276</v>
      </c>
      <c r="J397" s="17" t="str">
        <f>I397&amp;H397</f>
        <v>1276BRKR US Equity</v>
      </c>
      <c r="K397" s="10" t="s">
        <v>904</v>
      </c>
      <c r="L397" s="11">
        <v>0.39629757869746401</v>
      </c>
      <c r="M397" s="11">
        <v>0.36547906759179855</v>
      </c>
      <c r="N397" s="11">
        <v>0.28867372238024636</v>
      </c>
      <c r="O397" s="11">
        <v>0.26937884272826523</v>
      </c>
      <c r="P397" s="12">
        <v>19.661186681131603</v>
      </c>
      <c r="Q397" s="12">
        <v>14.562657749183963</v>
      </c>
      <c r="R397" s="12">
        <v>28.986692101557885</v>
      </c>
      <c r="S397" s="13">
        <v>20.733912201718795</v>
      </c>
      <c r="T397" s="13">
        <v>22.772355474769832</v>
      </c>
      <c r="U397" s="11">
        <v>0.20266133187839111</v>
      </c>
      <c r="V397" s="14">
        <v>1.1777347190417475</v>
      </c>
      <c r="W397" s="11">
        <v>0.32735286492092297</v>
      </c>
      <c r="X397" s="15" t="e">
        <v>#N/A</v>
      </c>
      <c r="Y397" s="14">
        <v>8.1817641645606045</v>
      </c>
      <c r="Z397" s="14">
        <v>30.0783895696364</v>
      </c>
      <c r="AA397" s="14">
        <v>1282700000</v>
      </c>
      <c r="AB397" s="14">
        <v>1740300000</v>
      </c>
      <c r="AC397" s="14">
        <v>22100000</v>
      </c>
      <c r="AD397" s="16">
        <v>341500000</v>
      </c>
      <c r="AE397" s="11">
        <v>6.4714494875549047E-2</v>
      </c>
      <c r="AF397" s="16">
        <v>9755.4515658600012</v>
      </c>
      <c r="AG397" s="16">
        <v>10455.451565860001</v>
      </c>
      <c r="AH397" s="195">
        <v>17.527999272187763</v>
      </c>
      <c r="AI397" s="195">
        <v>20.910903131720001</v>
      </c>
      <c r="AJ397" s="195">
        <v>2.0543737178082213</v>
      </c>
      <c r="AK397" s="195">
        <v>30.711534095061872</v>
      </c>
      <c r="AL397" s="195">
        <v>7.9215873432870509</v>
      </c>
      <c r="AM397" s="17" t="s">
        <v>493</v>
      </c>
      <c r="AN397" s="17" t="s">
        <v>537</v>
      </c>
      <c r="AO397" s="17" t="s">
        <v>825</v>
      </c>
      <c r="AP397" s="17" t="s">
        <v>574</v>
      </c>
      <c r="AQ397" s="11">
        <f>_xll.BDP($H397,$AQ$1, "CUST_TRR_START_DT=20030101","CUST_TRR_END_DT=20230630")*0.01</f>
        <v>0.1436848</v>
      </c>
      <c r="AR397" s="11">
        <f>_xll.BDP($H397,$AQ$1, "CUST_TRR_START_DT=20130101","CUST_TRR_END_DT=20230630")*0.01</f>
        <v>0.16578209999999999</v>
      </c>
      <c r="AS397" s="11">
        <f>_xll.BDP($H397,$AQ$1, "CUST_TRR_START_DT=20180101","CUST_TRR_END_DT=20230630")*0.01</f>
        <v>0.15381130000000001</v>
      </c>
      <c r="AT397" s="17" t="s">
        <v>3697</v>
      </c>
      <c r="AU397" s="17" t="s">
        <v>3209</v>
      </c>
      <c r="AV397" s="17" t="s">
        <v>3209</v>
      </c>
      <c r="AW397" s="195">
        <v>0.30106879870575376</v>
      </c>
      <c r="AX397" s="195">
        <v>0.30106879870575376</v>
      </c>
      <c r="AY397" s="195">
        <v>0.23804047116405092</v>
      </c>
      <c r="AZ397" s="195">
        <v>0.53910926986980467</v>
      </c>
      <c r="BA397" s="195">
        <v>9.6555500269575418</v>
      </c>
      <c r="BB397" s="195">
        <v>7.6341742739385126</v>
      </c>
      <c r="BC397" s="195">
        <v>17.289724300896054</v>
      </c>
      <c r="BD397" s="195">
        <v>53.218159999999997</v>
      </c>
      <c r="BE397" s="195">
        <v>9755.4515658600012</v>
      </c>
      <c r="BF397" s="17">
        <v>374.6</v>
      </c>
      <c r="BG397" s="17">
        <v>417.3</v>
      </c>
      <c r="BH397" s="17">
        <v>456.85700000000003</v>
      </c>
      <c r="BI397" s="17">
        <v>221.36500000000001</v>
      </c>
      <c r="BJ397" s="17">
        <v>489.49200000000002</v>
      </c>
      <c r="BK397" s="17">
        <v>379.15800000000002</v>
      </c>
      <c r="BL397" s="15">
        <v>3.8399042573379512E-2</v>
      </c>
      <c r="BM397" s="15">
        <v>4.2776082396880057E-2</v>
      </c>
      <c r="BN397" s="15">
        <v>4.6830943387470486E-2</v>
      </c>
      <c r="BO397" s="15">
        <v>2.269141500068381E-2</v>
      </c>
      <c r="BP397" s="15">
        <v>5.0176252395431616E-2</v>
      </c>
      <c r="BQ397" s="15">
        <v>3.8866268510511025E-2</v>
      </c>
      <c r="BR397" s="15">
        <f>IF(IF(BN397&gt;BQ397,BN397,BQ397)=0,IF(BM397&gt;BP397,BM397,BP397),IF(BN397&gt;BQ397,BN397,BQ397))</f>
        <v>4.6830943387470486E-2</v>
      </c>
      <c r="CI397" s="11">
        <f>IF(ISNUMBER(L397),L397,M397)</f>
        <v>0.39629757869746401</v>
      </c>
      <c r="CJ397" s="17">
        <f>IF(AND(M397&lt;0,AA397&gt;0),1,0)</f>
        <v>0</v>
      </c>
      <c r="CK397" s="17">
        <f>IF(AND(CJ397=0,CI397&lt;0.1,CI397&gt;0),1,0)</f>
        <v>0</v>
      </c>
      <c r="CL397" s="17">
        <f>IF(AND(CK397=0,CI397&lt;0.2,CI397&gt;0.1),1,0)</f>
        <v>0</v>
      </c>
      <c r="CM397" s="17">
        <f>IF(AND(CL397=0,CI397&lt;0.3,CI397&gt;0.2),1,0)</f>
        <v>0</v>
      </c>
      <c r="CN397" s="17">
        <f>IF(AND(CM397=0,CI397&lt;0.4,CI397&gt;0.3),1,0)</f>
        <v>1</v>
      </c>
      <c r="CO397" s="17">
        <f>IF(AND(CN397=0,CI397&lt;0.5,CI397&gt;0.4),1,0)</f>
        <v>0</v>
      </c>
      <c r="CP397" s="17">
        <f>IF(AND(CJ397=0,CK397=0,CL397=0,CM397=0,CN397=0,CO397=0),1,0)</f>
        <v>0</v>
      </c>
      <c r="CR397" s="17" t="str">
        <f>_xll.BDP($H397,CR$1)</f>
        <v>Frank H Laukien</v>
      </c>
      <c r="CS397" s="17" t="str">
        <f>_xll.BDP($H397,CS$1)</f>
        <v>No</v>
      </c>
      <c r="CT397" s="196">
        <f>_xll.BDP($H397,CT$1)</f>
        <v>0</v>
      </c>
      <c r="CU397" s="13">
        <f>_xll.BDP($H397,CU$1)</f>
        <v>32.666698455810547</v>
      </c>
      <c r="CV397" s="13">
        <f>_xll.BDP($H397,CV$1)</f>
        <v>27.726029617352303</v>
      </c>
      <c r="CW397" s="13">
        <f>_xll.BDP($H397,CW$1)</f>
        <v>-1.6777896695853445</v>
      </c>
    </row>
    <row r="398" spans="1:134" s="17" customFormat="1" hidden="1" x14ac:dyDescent="0.3">
      <c r="A398" s="17" t="str">
        <f>B398&amp;C398</f>
        <v>10A</v>
      </c>
      <c r="B398" s="17">
        <v>10</v>
      </c>
      <c r="C398" s="17" t="s">
        <v>2999</v>
      </c>
      <c r="D398" s="17">
        <v>1</v>
      </c>
      <c r="E398" s="17">
        <v>1</v>
      </c>
      <c r="F398" s="19">
        <v>0.25</v>
      </c>
      <c r="G398" s="17" t="s">
        <v>2695</v>
      </c>
      <c r="H398" s="17" t="s">
        <v>2417</v>
      </c>
      <c r="I398" s="17">
        <v>1320</v>
      </c>
      <c r="J398" s="17" t="str">
        <f>I398&amp;H398</f>
        <v>1320NIBEB SS Equity</v>
      </c>
      <c r="K398" s="10" t="s">
        <v>4861</v>
      </c>
      <c r="L398" s="11">
        <v>0.34971209142396897</v>
      </c>
      <c r="M398" s="11">
        <v>0.34717139600455937</v>
      </c>
      <c r="N398" s="11">
        <v>0.14545423293411014</v>
      </c>
      <c r="O398" s="11">
        <v>0.16872212017843086</v>
      </c>
      <c r="P398" s="12">
        <v>10.862604838583723</v>
      </c>
      <c r="Q398" s="12">
        <v>8.3818944132297997</v>
      </c>
      <c r="R398" s="12">
        <v>10.138193470859203</v>
      </c>
      <c r="S398" s="13">
        <v>16.801237113652313</v>
      </c>
      <c r="T398" s="13">
        <v>18.402335853859398</v>
      </c>
      <c r="U398" s="11">
        <v>0.2252286226077119</v>
      </c>
      <c r="V398" s="14">
        <v>1.1067871206856614</v>
      </c>
      <c r="W398" s="11">
        <v>0.91671384328482464</v>
      </c>
      <c r="X398" s="15" t="e">
        <v>#N/A</v>
      </c>
      <c r="Y398" s="14">
        <v>17.655646844982336</v>
      </c>
      <c r="Z398" s="14">
        <v>22.564703108791594</v>
      </c>
      <c r="AA398" s="14">
        <v>16669000000</v>
      </c>
      <c r="AB398" s="14">
        <v>34299000000</v>
      </c>
      <c r="AC398" s="14" t="e">
        <v>#N/A</v>
      </c>
      <c r="AD398" s="16">
        <v>3831000000</v>
      </c>
      <c r="AE398" s="11">
        <v>0</v>
      </c>
      <c r="AF398" s="16">
        <v>148180.88686799997</v>
      </c>
      <c r="AG398" s="16">
        <v>157736.88686799997</v>
      </c>
      <c r="AH398" s="195">
        <v>18.072512244271309</v>
      </c>
      <c r="AI398" s="195">
        <v>22.377200577103132</v>
      </c>
      <c r="AJ398" s="195" t="s">
        <v>3021</v>
      </c>
      <c r="AK398" s="195">
        <v>29.282868525896419</v>
      </c>
      <c r="AL398" s="195">
        <v>4.8056068385925084</v>
      </c>
      <c r="AM398" s="17" t="s">
        <v>498</v>
      </c>
      <c r="AN398" s="17" t="s">
        <v>726</v>
      </c>
      <c r="AO398" s="17" t="s">
        <v>753</v>
      </c>
      <c r="AP398" s="17" t="s">
        <v>4617</v>
      </c>
      <c r="AQ398" s="11">
        <f>_xll.BDP($H398,$AQ$1, "CUST_TRR_START_DT=20030101","CUST_TRR_END_DT=20230630")*0.01</f>
        <v>0.2728931</v>
      </c>
      <c r="AR398" s="11">
        <f>_xll.BDP($H398,$AQ$1, "CUST_TRR_START_DT=20130101","CUST_TRR_END_DT=20230630")*0.01</f>
        <v>0.33248810000000001</v>
      </c>
      <c r="AS398" s="11">
        <f>_xll.BDP($H398,$AQ$1, "CUST_TRR_START_DT=20180101","CUST_TRR_END_DT=20230630")*0.01</f>
        <v>0.36098550000000001</v>
      </c>
      <c r="AT398" s="17" t="s">
        <v>3238</v>
      </c>
      <c r="AU398" s="17" t="s">
        <v>3238</v>
      </c>
      <c r="AV398" s="17" t="s">
        <v>3238</v>
      </c>
      <c r="AW398" s="195">
        <v>0.8843537090586967</v>
      </c>
      <c r="AX398" s="195">
        <v>0.8843537090586967</v>
      </c>
      <c r="AY398" s="195">
        <v>0</v>
      </c>
      <c r="AZ398" s="195">
        <v>0.8843537090586967</v>
      </c>
      <c r="BA398" s="195">
        <v>30.541791679407531</v>
      </c>
      <c r="BB398" s="195">
        <v>0</v>
      </c>
      <c r="BC398" s="195">
        <v>30.541791679407531</v>
      </c>
      <c r="BD398" s="195">
        <v>1310.4432171999999</v>
      </c>
      <c r="BE398" s="195">
        <v>148180.88686799997</v>
      </c>
      <c r="BF398" s="17">
        <v>5431.8330000000005</v>
      </c>
      <c r="BG398" s="17">
        <v>6297.1540000000005</v>
      </c>
      <c r="BH398" s="17">
        <v>7247.2730000000001</v>
      </c>
      <c r="BI398" s="17">
        <v>858.42700000000002</v>
      </c>
      <c r="BJ398" s="17">
        <v>5478.7240000000002</v>
      </c>
      <c r="BK398" s="17">
        <v>6480.79</v>
      </c>
      <c r="BL398" s="15">
        <v>3.6656772103400188E-2</v>
      </c>
      <c r="BM398" s="15">
        <v>4.2496398375652361E-2</v>
      </c>
      <c r="BN398" s="15">
        <v>4.8908284686242261E-2</v>
      </c>
      <c r="BO398" s="15">
        <v>5.7931020534698896E-3</v>
      </c>
      <c r="BP398" s="15">
        <v>3.6973216423522054E-2</v>
      </c>
      <c r="BQ398" s="15">
        <v>4.373566751407764E-2</v>
      </c>
      <c r="BR398" s="15">
        <f>IF(IF(BN398&gt;BQ398,BN398,BQ398)=0,IF(BM398&gt;BP398,BM398,BP398),IF(BN398&gt;BQ398,BN398,BQ398))</f>
        <v>4.8908284686242261E-2</v>
      </c>
      <c r="CI398" s="11">
        <f>IFERROR(L398,M398)</f>
        <v>0.34971209142396897</v>
      </c>
      <c r="CJ398" s="17">
        <f>IF(AND(M398&lt;0,AA398&gt;0),1,0)</f>
        <v>0</v>
      </c>
      <c r="CK398" s="17">
        <f>IF(AND(CJ398=0,CI398&lt;0.1,CI398&gt;0),1,0)</f>
        <v>0</v>
      </c>
      <c r="CL398" s="17">
        <f>IF(AND(CK398=0,CI398&lt;0.2,CI398&gt;0.1),1,0)</f>
        <v>0</v>
      </c>
      <c r="CM398" s="17">
        <f>IF(AND(CL398=0,CI398&lt;0.3,CI398&gt;0.2),1,0)</f>
        <v>0</v>
      </c>
      <c r="CN398" s="17">
        <f>IF(AND(CM398=0,CI398&lt;0.4,CI398&gt;0.3),1,0)</f>
        <v>1</v>
      </c>
      <c r="CO398" s="17">
        <f>IF(AND(CN398=0,CI398&lt;0.5,CI398&gt;0.4),1,0)</f>
        <v>0</v>
      </c>
      <c r="CP398" s="17">
        <f>IF(AND(CJ398=0,CK398=0,CL398=0,CM398=0,CN398=0,CO398=0),1,0)</f>
        <v>0</v>
      </c>
      <c r="CR398" s="17" t="str">
        <f>_xll.BDP($H398,CR$1)</f>
        <v>Gerteric Lindquist</v>
      </c>
      <c r="CS398" s="17" t="str">
        <f>_xll.BDP($H398,CS$1)</f>
        <v>No</v>
      </c>
      <c r="CT398" s="196">
        <f>_xll.BDP($H398,CT$1)</f>
        <v>4.5966701507568359</v>
      </c>
      <c r="CU398" s="13">
        <f>_xll.BDP($H398,CU$1)</f>
        <v>35.75</v>
      </c>
      <c r="CV398" s="13">
        <f>_xll.BDP($H398,CV$1)</f>
        <v>4.432286071962201</v>
      </c>
      <c r="CW398" s="13">
        <f>_xll.BDP($H398,CW$1)</f>
        <v>1.1821733722743935E-2</v>
      </c>
      <c r="DD398" s="11"/>
      <c r="DH398" s="195"/>
      <c r="DI398" s="195"/>
      <c r="DJ398" s="195"/>
      <c r="DK398" s="195"/>
      <c r="DL398" s="195"/>
      <c r="DM398" s="195"/>
      <c r="DN398" s="195"/>
      <c r="DO398" s="195"/>
      <c r="DV398" s="15"/>
      <c r="DW398" s="15"/>
      <c r="DX398" s="15"/>
      <c r="DY398" s="15"/>
      <c r="DZ398" s="15"/>
      <c r="EA398" s="15"/>
      <c r="EB398" s="15"/>
      <c r="EC398" s="15"/>
      <c r="ED398" s="15"/>
    </row>
    <row r="399" spans="1:134" s="17" customFormat="1" hidden="1" x14ac:dyDescent="0.3">
      <c r="A399" s="17" t="str">
        <f>B399&amp;C399</f>
        <v>10A</v>
      </c>
      <c r="B399" s="17">
        <v>10</v>
      </c>
      <c r="C399" s="17" t="s">
        <v>2999</v>
      </c>
      <c r="D399" s="17">
        <v>7</v>
      </c>
      <c r="E399" s="17">
        <v>3</v>
      </c>
      <c r="F399" s="19">
        <v>0.12</v>
      </c>
      <c r="G399" s="17" t="s">
        <v>2686</v>
      </c>
      <c r="H399" s="17" t="s">
        <v>1346</v>
      </c>
      <c r="I399" s="17">
        <v>1466</v>
      </c>
      <c r="J399" s="17" t="str">
        <f>I399&amp;H399</f>
        <v>1466AM FP Equity</v>
      </c>
      <c r="K399" s="10" t="s">
        <v>1347</v>
      </c>
      <c r="L399" s="11">
        <v>-4.0566477122843789</v>
      </c>
      <c r="M399" s="11">
        <v>-0.17703899479542362</v>
      </c>
      <c r="N399" s="11">
        <v>4.2758525711338162</v>
      </c>
      <c r="O399" s="11">
        <v>-0.18048622079206458</v>
      </c>
      <c r="P399" s="12">
        <v>8.6681997014136059</v>
      </c>
      <c r="Q399" s="12">
        <v>7.2196098076729829</v>
      </c>
      <c r="R399" s="12">
        <v>14.026157399576459</v>
      </c>
      <c r="S399" s="13">
        <v>11.711841761833156</v>
      </c>
      <c r="T399" s="13">
        <v>11.308050341903414</v>
      </c>
      <c r="U399" s="11">
        <v>-0.33628859409717443</v>
      </c>
      <c r="V399" s="14">
        <v>-10.622852282152994</v>
      </c>
      <c r="W399" s="11">
        <v>0.25653423389824348</v>
      </c>
      <c r="X399" s="15">
        <v>2.1149192075071033E-2</v>
      </c>
      <c r="Y399" s="14">
        <v>8.4082641996000707</v>
      </c>
      <c r="Z399" s="14">
        <v>15.1992826889628</v>
      </c>
      <c r="AA399" s="14">
        <v>-3453307000</v>
      </c>
      <c r="AB399" s="14">
        <v>-3387350000</v>
      </c>
      <c r="AC399" s="14" t="e">
        <v>#N/A</v>
      </c>
      <c r="AD399" s="16">
        <v>2365351000</v>
      </c>
      <c r="AE399" s="11">
        <v>0</v>
      </c>
      <c r="AF399" s="16">
        <v>14600.9875362</v>
      </c>
      <c r="AG399" s="16">
        <v>7070.5325361999994</v>
      </c>
      <c r="AH399" s="195">
        <v>9.6228881409218214</v>
      </c>
      <c r="AI399" s="195">
        <v>12.680340561121094</v>
      </c>
      <c r="AJ399" s="195">
        <v>14.088582821114878</v>
      </c>
      <c r="AK399" s="195">
        <v>18.522806366991045</v>
      </c>
      <c r="AL399" s="195">
        <v>2.5320550027996296</v>
      </c>
      <c r="AM399" s="17" t="s">
        <v>498</v>
      </c>
      <c r="AN399" s="17" t="s">
        <v>828</v>
      </c>
      <c r="AO399" s="17" t="s">
        <v>828</v>
      </c>
      <c r="AP399" s="17" t="s">
        <v>1339</v>
      </c>
      <c r="AQ399" s="11">
        <f>_xll.BDP($H399,$AQ$1, "CUST_TRR_START_DT=20030101","CUST_TRR_END_DT=20230630")*0.01</f>
        <v>0.1105763</v>
      </c>
      <c r="AR399" s="11">
        <f>_xll.BDP($H399,$AQ$1, "CUST_TRR_START_DT=20130101","CUST_TRR_END_DT=20230630")*0.01</f>
        <v>0.102341</v>
      </c>
      <c r="AS399" s="11">
        <f>_xll.BDP($H399,$AQ$1, "CUST_TRR_START_DT=20180101","CUST_TRR_END_DT=20230630")*0.01</f>
        <v>7.9049339999999996E-2</v>
      </c>
      <c r="AT399" s="17" t="s">
        <v>3697</v>
      </c>
      <c r="AU399" s="17" t="s">
        <v>3021</v>
      </c>
      <c r="AV399" s="17" t="s">
        <v>3021</v>
      </c>
      <c r="AW399" s="195">
        <v>1.6592920353982299</v>
      </c>
      <c r="AX399" s="195">
        <v>1.6592920353982299</v>
      </c>
      <c r="AY399" s="195">
        <v>0</v>
      </c>
      <c r="AZ399" s="195">
        <v>1.6592920353982299</v>
      </c>
      <c r="BA399" s="195">
        <v>29.46637546052207</v>
      </c>
      <c r="BB399" s="195">
        <v>0</v>
      </c>
      <c r="BC399" s="195">
        <v>29.46637546052207</v>
      </c>
      <c r="BD399" s="195">
        <v>249.23400000000001</v>
      </c>
      <c r="BE399" s="195">
        <v>7070.5325361999994</v>
      </c>
      <c r="BF399" s="17">
        <v>872.66700000000003</v>
      </c>
      <c r="BG399" s="17">
        <v>992</v>
      </c>
      <c r="BH399" s="17">
        <v>1181.357</v>
      </c>
      <c r="BI399" s="17">
        <v>621.02</v>
      </c>
      <c r="BJ399" s="17">
        <v>668.70900000000006</v>
      </c>
      <c r="BK399" s="17">
        <v>458.58600000000001</v>
      </c>
      <c r="BL399" s="15">
        <v>0.12342309373899124</v>
      </c>
      <c r="BM399" s="15">
        <v>0.14030060606059278</v>
      </c>
      <c r="BN399" s="15">
        <v>0.16708175713097145</v>
      </c>
      <c r="BO399" s="15">
        <v>8.7832139491682781E-2</v>
      </c>
      <c r="BP399" s="15">
        <v>9.4576893123158201E-2</v>
      </c>
      <c r="BQ399" s="15">
        <v>6.485876384163608E-2</v>
      </c>
      <c r="BR399" s="15">
        <f>IF(IF(BN399&gt;BQ399,BN399,BQ399)=0,IF(BM399&gt;BP399,BM399,BP399),IF(BN399&gt;BQ399,BN399,BQ399))</f>
        <v>0.16708175713097145</v>
      </c>
      <c r="CI399" s="11">
        <f>IFERROR(L399,M399)</f>
        <v>-4.0566477122843789</v>
      </c>
      <c r="CJ399" s="17">
        <f>IF(AND(M399&lt;0,AA399&gt;0),1,0)</f>
        <v>0</v>
      </c>
      <c r="CK399" s="17">
        <f>IF(AND(CJ399=0,CI399&lt;0.1,CI399&gt;0),1,0)</f>
        <v>0</v>
      </c>
      <c r="CL399" s="17">
        <f>IF(AND(CK399=0,CI399&lt;0.2,CI399&gt;0.1),1,0)</f>
        <v>0</v>
      </c>
      <c r="CM399" s="17">
        <f>IF(AND(CL399=0,CI399&lt;0.3,CI399&gt;0.2),1,0)</f>
        <v>0</v>
      </c>
      <c r="CN399" s="17">
        <f>IF(AND(CM399=0,CI399&lt;0.4,CI399&gt;0.3),1,0)</f>
        <v>0</v>
      </c>
      <c r="CO399" s="17">
        <f>IF(AND(CN399=0,CI399&lt;0.5,CI399&gt;0.4),1,0)</f>
        <v>0</v>
      </c>
      <c r="CP399" s="17">
        <f>IF(AND(CJ399=0,CK399=0,CL399=0,CM399=0,CN399=0,CO399=0),1,0)</f>
        <v>1</v>
      </c>
      <c r="CR399" s="17" t="str">
        <f>_xll.BDP($H399,CR$1)</f>
        <v>Eric Trappier</v>
      </c>
      <c r="CS399" s="17" t="str">
        <f>_xll.BDP($H399,CS$1)</f>
        <v>No</v>
      </c>
      <c r="CT399" s="196">
        <f>_xll.BDP($H399,CT$1)</f>
        <v>0</v>
      </c>
      <c r="CU399" s="13">
        <f>_xll.BDP($H399,CU$1)</f>
        <v>10.75</v>
      </c>
      <c r="CV399" s="13">
        <f>_xll.BDP($H399,CV$1)</f>
        <v>0.15834931574408029</v>
      </c>
      <c r="CW399" s="13">
        <f>_xll.BDP($H399,CW$1)</f>
        <v>0</v>
      </c>
      <c r="DD399" s="11"/>
      <c r="DH399" s="195"/>
      <c r="DI399" s="195"/>
      <c r="DJ399" s="195"/>
      <c r="DK399" s="195"/>
      <c r="DL399" s="195"/>
      <c r="DM399" s="195"/>
      <c r="DN399" s="195"/>
      <c r="DO399" s="195"/>
      <c r="DV399" s="15"/>
      <c r="DW399" s="15"/>
      <c r="DX399" s="15"/>
      <c r="DY399" s="15"/>
      <c r="DZ399" s="15"/>
      <c r="EA399" s="15"/>
      <c r="EB399" s="15"/>
      <c r="EC399" s="15"/>
      <c r="ED399" s="15"/>
    </row>
    <row r="400" spans="1:134" s="17" customFormat="1" hidden="1" x14ac:dyDescent="0.3">
      <c r="A400" s="17" t="str">
        <f>B400&amp;C400</f>
        <v>10A</v>
      </c>
      <c r="B400" s="17">
        <v>10</v>
      </c>
      <c r="C400" s="17" t="s">
        <v>2999</v>
      </c>
      <c r="D400" s="17">
        <v>40</v>
      </c>
      <c r="E400" s="17">
        <v>3</v>
      </c>
      <c r="F400" s="19" t="s">
        <v>2149</v>
      </c>
      <c r="G400" s="17" t="s">
        <v>2914</v>
      </c>
      <c r="H400" s="17" t="s">
        <v>16</v>
      </c>
      <c r="I400" s="17">
        <v>1549</v>
      </c>
      <c r="J400" s="17" t="str">
        <f>I400&amp;H400</f>
        <v>1549DOCS US Equity</v>
      </c>
      <c r="K400" s="10" t="s">
        <v>603</v>
      </c>
      <c r="L400" s="11" t="e">
        <v>#N/A</v>
      </c>
      <c r="M400" s="11">
        <v>1.7285961490922104</v>
      </c>
      <c r="N400" s="11" t="e">
        <v>#N/A</v>
      </c>
      <c r="O400" s="11">
        <v>0.89422680705344149</v>
      </c>
      <c r="P400" s="12">
        <v>13.283005688055086</v>
      </c>
      <c r="Q400" s="12">
        <v>10.872263478526049</v>
      </c>
      <c r="R400" s="12">
        <v>12.556149043320145</v>
      </c>
      <c r="S400" s="13">
        <v>25.64602250058751</v>
      </c>
      <c r="T400" s="13">
        <v>33.108301595028777</v>
      </c>
      <c r="U400" s="11">
        <v>-0.7899451808222232</v>
      </c>
      <c r="V400" s="14">
        <v>-5.9416464001884606</v>
      </c>
      <c r="W400" s="11">
        <v>0.85893304690297168</v>
      </c>
      <c r="X400" s="15" t="e">
        <v>#N/A</v>
      </c>
      <c r="Y400" s="14" t="e">
        <v>#N/A</v>
      </c>
      <c r="Z400" s="14" t="e">
        <v>#N/A</v>
      </c>
      <c r="AA400" s="14">
        <v>72813999.999999881</v>
      </c>
      <c r="AB400" s="14">
        <v>140753999.99999988</v>
      </c>
      <c r="AC400" s="14">
        <v>52329000</v>
      </c>
      <c r="AD400" s="16">
        <v>192050000</v>
      </c>
      <c r="AE400" s="11">
        <v>0.27247591772975788</v>
      </c>
      <c r="AF400" s="16">
        <v>4131.7944118400001</v>
      </c>
      <c r="AG400" s="16">
        <v>3274.2544118400001</v>
      </c>
      <c r="AH400" s="195">
        <v>22.629132307522184</v>
      </c>
      <c r="AI400" s="195">
        <v>24.53102785441359</v>
      </c>
      <c r="AJ400" s="195">
        <v>4.6481828851431359</v>
      </c>
      <c r="AK400" s="195">
        <v>38.48692915893632</v>
      </c>
      <c r="AL400" s="195">
        <v>4.1688593475137825</v>
      </c>
      <c r="AM400" s="17" t="s">
        <v>506</v>
      </c>
      <c r="AN400" s="17" t="s">
        <v>507</v>
      </c>
      <c r="AO400" s="17" t="s">
        <v>604</v>
      </c>
      <c r="AP400" s="17" t="s">
        <v>574</v>
      </c>
      <c r="AQ400" s="11" t="e">
        <f>_xll.BDP($H400,$AQ$1, "CUST_TRR_START_DT=20030101","CUST_TRR_END_DT=20230630")*0.01</f>
        <v>#VALUE!</v>
      </c>
      <c r="AR400" s="11" t="e">
        <f>_xll.BDP($H400,$AQ$1, "CUST_TRR_START_DT=20130101","CUST_TRR_END_DT=20230630")*0.01</f>
        <v>#VALUE!</v>
      </c>
      <c r="AS400" s="11" t="e">
        <f>_xll.BDP($H400,$AQ$1, "CUST_TRR_START_DT=20180101","CUST_TRR_END_DT=20230630")*0.01</f>
        <v>#VALUE!</v>
      </c>
      <c r="AT400" s="17" t="s">
        <v>3371</v>
      </c>
      <c r="AU400" s="17" t="s">
        <v>3371</v>
      </c>
      <c r="AV400" s="17" t="s">
        <v>3371</v>
      </c>
      <c r="AW400" s="195" t="s">
        <v>3021</v>
      </c>
      <c r="AX400" s="195">
        <v>0</v>
      </c>
      <c r="AY400" s="195">
        <v>1.7263944313297606</v>
      </c>
      <c r="AZ400" s="195">
        <v>1.7263944313297606</v>
      </c>
      <c r="BA400" s="195">
        <v>0</v>
      </c>
      <c r="BB400" s="195">
        <v>62.417648800294586</v>
      </c>
      <c r="BC400" s="195">
        <v>62.417648800294586</v>
      </c>
      <c r="BD400" s="195">
        <v>71.331068639999998</v>
      </c>
      <c r="BE400" s="195">
        <v>3274.2544118400001</v>
      </c>
      <c r="BF400" s="17">
        <v>157.583</v>
      </c>
      <c r="BG400" s="17">
        <v>178.333</v>
      </c>
      <c r="BH400" s="17">
        <v>233</v>
      </c>
      <c r="BI400" s="17">
        <v>188.51900000000001</v>
      </c>
      <c r="BJ400" s="17">
        <v>198.64699999999999</v>
      </c>
      <c r="BK400" s="17">
        <v>234.08799999999999</v>
      </c>
      <c r="BL400" s="15">
        <v>4.8127903387765354E-2</v>
      </c>
      <c r="BM400" s="15">
        <v>5.4465224007985369E-2</v>
      </c>
      <c r="BN400" s="15">
        <v>7.1161238771627194E-2</v>
      </c>
      <c r="BO400" s="15">
        <v>5.7576161253169042E-2</v>
      </c>
      <c r="BP400" s="15">
        <v>6.0669384541920286E-2</v>
      </c>
      <c r="BQ400" s="15">
        <v>7.1493528161256079E-2</v>
      </c>
      <c r="BR400" s="15">
        <f>IF(IF(BN400&gt;BQ400,BN400,BQ400)=0,IF(BM400&gt;BP400,BM400,BP400),IF(BN400&gt;BQ400,BN400,BQ400))</f>
        <v>7.1493528161256079E-2</v>
      </c>
      <c r="CI400" s="11">
        <f>IFERROR(L400,M400)</f>
        <v>1.7285961490922104</v>
      </c>
      <c r="CJ400" s="17">
        <f>IF(AND(M400&lt;0,AA400&gt;0),1,0)</f>
        <v>0</v>
      </c>
      <c r="CK400" s="17">
        <f>IF(AND(CJ400=0,CI400&lt;0.1,CI400&gt;0),1,0)</f>
        <v>0</v>
      </c>
      <c r="CL400" s="17">
        <f>IF(AND(CK400=0,CI400&lt;0.2,CI400&gt;0.1),1,0)</f>
        <v>0</v>
      </c>
      <c r="CM400" s="17">
        <f>IF(AND(CL400=0,CI400&lt;0.3,CI400&gt;0.2),1,0)</f>
        <v>0</v>
      </c>
      <c r="CN400" s="17">
        <f>IF(AND(CM400=0,CI400&lt;0.4,CI400&gt;0.3),1,0)</f>
        <v>0</v>
      </c>
      <c r="CO400" s="17">
        <f>IF(AND(CN400=0,CI400&lt;0.5,CI400&gt;0.4),1,0)</f>
        <v>0</v>
      </c>
      <c r="CP400" s="17">
        <f>IF(AND(CJ400=0,CK400=0,CL400=0,CM400=0,CN400=0,CO400=0),1,0)</f>
        <v>1</v>
      </c>
      <c r="CR400" s="17" t="str">
        <f>_xll.BDP($H400,CR$1)</f>
        <v>#N/A Field Not Applicable</v>
      </c>
      <c r="CS400" s="17" t="str">
        <f>_xll.BDP($H400,CS$1)</f>
        <v>#N/A N/A</v>
      </c>
      <c r="CT400" s="196" t="str">
        <f>_xll.BDP($H400,CT$1)</f>
        <v>#N/A N/A</v>
      </c>
      <c r="CU400" s="13" t="str">
        <f>_xll.BDP($H400,CU$1)</f>
        <v>#N/A N/A</v>
      </c>
      <c r="CV400" s="13">
        <f>_xll.BDP($H400,CV$1)</f>
        <v>0.80806045540736493</v>
      </c>
      <c r="CW400" s="13">
        <f>_xll.BDP($H400,CW$1)</f>
        <v>21.154337755543292</v>
      </c>
      <c r="DD400" s="11"/>
      <c r="DH400" s="195"/>
      <c r="DI400" s="195"/>
      <c r="DJ400" s="195"/>
      <c r="DK400" s="195"/>
      <c r="DL400" s="195"/>
      <c r="DM400" s="195"/>
      <c r="DN400" s="195"/>
      <c r="DO400" s="195"/>
      <c r="DV400" s="15"/>
      <c r="DW400" s="15"/>
      <c r="DX400" s="15"/>
      <c r="DY400" s="15"/>
      <c r="DZ400" s="15"/>
      <c r="EA400" s="15"/>
      <c r="EB400" s="15"/>
      <c r="EC400" s="15"/>
      <c r="ED400" s="15"/>
    </row>
    <row r="401" spans="1:134" s="17" customFormat="1" hidden="1" x14ac:dyDescent="0.3">
      <c r="A401" s="17" t="str">
        <f>B401&amp;C401</f>
        <v>10A</v>
      </c>
      <c r="B401" s="17">
        <v>10</v>
      </c>
      <c r="C401" s="17" t="s">
        <v>2999</v>
      </c>
      <c r="D401" s="17">
        <v>12</v>
      </c>
      <c r="E401" s="17">
        <v>1</v>
      </c>
      <c r="F401" s="19"/>
      <c r="G401" s="17" t="s">
        <v>4447</v>
      </c>
      <c r="H401" s="17" t="s">
        <v>4425</v>
      </c>
      <c r="K401" s="10" t="s">
        <v>4480</v>
      </c>
      <c r="L401" s="11">
        <v>0.29457612172009151</v>
      </c>
      <c r="M401" s="11">
        <v>0.40405364325559234</v>
      </c>
      <c r="N401" s="11">
        <v>0.29405705012698213</v>
      </c>
      <c r="O401" s="11">
        <v>0.40369626830420408</v>
      </c>
      <c r="P401" s="12">
        <v>23.851625634374702</v>
      </c>
      <c r="Q401" s="12">
        <v>17.733738602185241</v>
      </c>
      <c r="R401" s="12">
        <v>18.422937889212619</v>
      </c>
      <c r="S401" s="13">
        <v>37.690465339121324</v>
      </c>
      <c r="T401" s="13">
        <v>43.143821043967158</v>
      </c>
      <c r="U401" s="11">
        <v>-0.32124914333996368</v>
      </c>
      <c r="V401" s="14">
        <v>-1.318883433580736</v>
      </c>
      <c r="W401" s="11">
        <v>0.86221296820606463</v>
      </c>
      <c r="X401" s="15" t="e">
        <v>#N/A</v>
      </c>
      <c r="Y401" s="14">
        <v>14.356707418469744</v>
      </c>
      <c r="Z401" s="14">
        <v>20.025671886339545</v>
      </c>
      <c r="AA401" s="14">
        <v>2470469000000</v>
      </c>
      <c r="AB401" s="14">
        <v>2472656000000</v>
      </c>
      <c r="AC401" s="14" t="e">
        <v>#N/A</v>
      </c>
      <c r="AD401" s="16">
        <v>790613000000</v>
      </c>
      <c r="AE401" s="11">
        <v>0</v>
      </c>
      <c r="AF401" s="16">
        <v>9525522.6732899994</v>
      </c>
      <c r="AG401" s="16">
        <v>8159445.6732899994</v>
      </c>
      <c r="AH401" s="195">
        <v>7.0443223939977599</v>
      </c>
      <c r="AI401" s="195">
        <v>8.6857869935235392</v>
      </c>
      <c r="AJ401" s="195">
        <v>4.887993404700091</v>
      </c>
      <c r="AK401" s="195">
        <v>14.069322834792146</v>
      </c>
      <c r="AL401" s="195">
        <v>2.4105746771781433</v>
      </c>
      <c r="AM401" s="17" t="s">
        <v>550</v>
      </c>
      <c r="AN401" s="17" t="s">
        <v>884</v>
      </c>
      <c r="AO401" s="17" t="s">
        <v>946</v>
      </c>
      <c r="AP401" s="17" t="s">
        <v>4618</v>
      </c>
      <c r="AQ401" s="11">
        <f>_xll.BDP($H401,$AQ$1, "CUST_TRR_START_DT=20030101","CUST_TRR_END_DT=20230630")*0.01</f>
        <v>0.109904</v>
      </c>
      <c r="AR401" s="11">
        <f>_xll.BDP($H401,$AQ$1, "CUST_TRR_START_DT=20130101","CUST_TRR_END_DT=20230630")*0.01</f>
        <v>0.17639990000000003</v>
      </c>
      <c r="AS401" s="11">
        <f>_xll.BDP($H401,$AQ$1, "CUST_TRR_START_DT=20180101","CUST_TRR_END_DT=20230630")*0.01</f>
        <v>0.1661617</v>
      </c>
      <c r="AT401" s="17" t="s">
        <v>4533</v>
      </c>
      <c r="AU401" s="17" t="s">
        <v>3021</v>
      </c>
      <c r="AV401" s="17" t="s">
        <v>4533</v>
      </c>
      <c r="AW401" s="195">
        <v>2.1249468763280919</v>
      </c>
      <c r="AX401" s="195">
        <v>2.1249468763280919</v>
      </c>
      <c r="AY401" s="195">
        <v>2.1407735949344109</v>
      </c>
      <c r="AZ401" s="195">
        <v>4.2657204712625028</v>
      </c>
      <c r="BA401" s="195">
        <v>28.450624881920604</v>
      </c>
      <c r="BB401" s="195">
        <v>28.662526666005753</v>
      </c>
      <c r="BC401" s="195">
        <v>57.113151547926357</v>
      </c>
      <c r="BD401" s="195">
        <v>406446</v>
      </c>
      <c r="BE401" s="195">
        <v>8159445.6732899994</v>
      </c>
      <c r="BF401" s="17">
        <v>573165.84200000006</v>
      </c>
      <c r="BG401" s="17">
        <v>636362.94700000004</v>
      </c>
      <c r="BH401" s="17">
        <v>675547.26699999999</v>
      </c>
      <c r="BI401" s="17">
        <v>505775.09299999999</v>
      </c>
      <c r="BJ401" s="17">
        <v>414980.68599999999</v>
      </c>
      <c r="BK401" s="17">
        <v>507267.31800000003</v>
      </c>
      <c r="BL401" s="15">
        <v>7.0245683953293822E-2</v>
      </c>
      <c r="BM401" s="15">
        <v>7.79909533662487E-2</v>
      </c>
      <c r="BN401" s="15">
        <v>8.2793279598810068E-2</v>
      </c>
      <c r="BO401" s="15">
        <v>6.1986452664996375E-2</v>
      </c>
      <c r="BP401" s="15">
        <v>5.0858931184313422E-2</v>
      </c>
      <c r="BQ401" s="15">
        <v>6.2169335799433414E-2</v>
      </c>
      <c r="BR401" s="15">
        <f>IF(IF(BN401&gt;BQ401,BN401,BQ401)=0,IF(BM401&gt;BP401,BM401,BP401),IF(BN401&gt;BQ401,BN401,BQ401))</f>
        <v>8.2793279598810068E-2</v>
      </c>
      <c r="CI401" s="11">
        <f>IFERROR(L401,M401)</f>
        <v>0.29457612172009151</v>
      </c>
      <c r="CJ401" s="17">
        <f>IF(AND(M401&lt;0,AA401&gt;0),1,0)</f>
        <v>0</v>
      </c>
      <c r="CK401" s="17">
        <f>IF(AND(CJ401=0,CI401&lt;0.1,CI401&gt;0),1,0)</f>
        <v>0</v>
      </c>
      <c r="CL401" s="17">
        <f>IF(AND(CK401=0,CI401&lt;0.2,CI401&gt;0.1),1,0)</f>
        <v>0</v>
      </c>
      <c r="CM401" s="17">
        <f>IF(AND(CL401=0,CI401&lt;0.3,CI401&gt;0.2),1,0)</f>
        <v>1</v>
      </c>
      <c r="CN401" s="17">
        <f>IF(AND(CM401=0,CI401&lt;0.4,CI401&gt;0.3),1,0)</f>
        <v>0</v>
      </c>
      <c r="CO401" s="17">
        <f>IF(AND(CN401=0,CI401&lt;0.5,CI401&gt;0.4),1,0)</f>
        <v>0</v>
      </c>
      <c r="CP401" s="17">
        <f>IF(AND(CJ401=0,CK401=0,CL401=0,CM401=0,CN401=0,CO401=0),1,0)</f>
        <v>0</v>
      </c>
      <c r="CR401" s="17" t="str">
        <f>_xll.BDP($H401,CR$1)</f>
        <v>#N/A Field Not Applicable</v>
      </c>
      <c r="CS401" s="17" t="str">
        <f>_xll.BDP($H401,CS$1)</f>
        <v>No</v>
      </c>
      <c r="CT401" s="196">
        <f>_xll.BDP($H401,CT$1)</f>
        <v>6.6695599816739559E-3</v>
      </c>
      <c r="CU401" s="13">
        <f>_xll.BDP($H401,CU$1)</f>
        <v>20.58329963684082</v>
      </c>
      <c r="CV401" s="13">
        <f>_xll.BDP($H401,CV$1)</f>
        <v>1.9514624358302337E-2</v>
      </c>
      <c r="CW401" s="13">
        <f>_xll.BDP($H401,CW$1)</f>
        <v>0</v>
      </c>
    </row>
    <row r="402" spans="1:134" s="17" customFormat="1" hidden="1" x14ac:dyDescent="0.3">
      <c r="A402" s="17" t="str">
        <f>B402&amp;C402</f>
        <v>10A</v>
      </c>
      <c r="B402" s="17">
        <v>10</v>
      </c>
      <c r="C402" s="17" t="s">
        <v>2999</v>
      </c>
      <c r="D402" s="17">
        <v>3</v>
      </c>
      <c r="E402" s="17">
        <v>3</v>
      </c>
      <c r="F402" s="19">
        <v>0.19</v>
      </c>
      <c r="G402" s="17" t="s">
        <v>2819</v>
      </c>
      <c r="H402" s="17" t="s">
        <v>2410</v>
      </c>
      <c r="I402" s="17">
        <v>1447</v>
      </c>
      <c r="J402" s="17" t="str">
        <f>I402&amp;H402</f>
        <v>1447HEXAB SS Equity</v>
      </c>
      <c r="K402" s="10" t="s">
        <v>4892</v>
      </c>
      <c r="L402" s="11">
        <v>0.43548858679831659</v>
      </c>
      <c r="M402" s="11">
        <v>0.44877726371447457</v>
      </c>
      <c r="N402" s="11">
        <v>0.12818113928648048</v>
      </c>
      <c r="O402" s="11">
        <v>0.11940150159793263</v>
      </c>
      <c r="P402" s="12">
        <v>5.9885407118154319</v>
      </c>
      <c r="Q402" s="12">
        <v>4.9101902225816678</v>
      </c>
      <c r="R402" s="12">
        <v>5.7258606122316342</v>
      </c>
      <c r="S402" s="13">
        <v>38.043544369713793</v>
      </c>
      <c r="T402" s="13">
        <v>39.11636469334367</v>
      </c>
      <c r="U402" s="11">
        <v>0.52223971524402768</v>
      </c>
      <c r="V402" s="14">
        <v>2.0228550217414361</v>
      </c>
      <c r="W402" s="11">
        <v>1.1218823946994794</v>
      </c>
      <c r="X402" s="15" t="e">
        <v>#N/A</v>
      </c>
      <c r="Y402" s="14">
        <v>8.6657643787793006</v>
      </c>
      <c r="Z402" s="14">
        <v>5.6312199048147438</v>
      </c>
      <c r="AA402" s="14">
        <v>3479900000</v>
      </c>
      <c r="AB402" s="14">
        <v>13079400000</v>
      </c>
      <c r="AC402" s="14" t="e">
        <v>#N/A</v>
      </c>
      <c r="AD402" s="16">
        <v>1840000000</v>
      </c>
      <c r="AE402" s="11">
        <v>0</v>
      </c>
      <c r="AF402" s="16">
        <v>258860.12432384002</v>
      </c>
      <c r="AG402" s="16">
        <v>25493.866790636326</v>
      </c>
      <c r="AH402" s="195">
        <v>12.570940232069194</v>
      </c>
      <c r="AI402" s="195">
        <v>16.586770846217519</v>
      </c>
      <c r="AJ402" s="195">
        <v>7.8729446770487543</v>
      </c>
      <c r="AK402" s="195">
        <v>20.387297141684634</v>
      </c>
      <c r="AL402" s="195">
        <v>2.1885582094974647</v>
      </c>
      <c r="AM402" s="17" t="s">
        <v>498</v>
      </c>
      <c r="AN402" s="17" t="s">
        <v>499</v>
      </c>
      <c r="AO402" s="17" t="s">
        <v>500</v>
      </c>
      <c r="AP402" s="17" t="s">
        <v>4617</v>
      </c>
      <c r="AQ402" s="11">
        <f>_xll.BDP($H402,$AQ$1, "CUST_TRR_START_DT=20030101","CUST_TRR_END_DT=20230630")*0.01</f>
        <v>0.25904630000000001</v>
      </c>
      <c r="AR402" s="11">
        <f>_xll.BDP($H402,$AQ$1, "CUST_TRR_START_DT=20130101","CUST_TRR_END_DT=20230630")*0.01</f>
        <v>0.19403040000000002</v>
      </c>
      <c r="AS402" s="11">
        <f>_xll.BDP($H402,$AQ$1, "CUST_TRR_START_DT=20180101","CUST_TRR_END_DT=20230630")*0.01</f>
        <v>0.1730788</v>
      </c>
      <c r="AT402" s="17" t="s">
        <v>3697</v>
      </c>
      <c r="AU402" s="17" t="s">
        <v>3021</v>
      </c>
      <c r="AV402" s="17" t="s">
        <v>3021</v>
      </c>
      <c r="AW402" s="195">
        <v>1.4204077148517238</v>
      </c>
      <c r="AX402" s="195">
        <v>1.4204077148517238</v>
      </c>
      <c r="AY402" s="195">
        <v>0.31245704330595214</v>
      </c>
      <c r="AZ402" s="195">
        <v>1.7328647581576759</v>
      </c>
      <c r="BA402" s="195">
        <v>26.406154457362408</v>
      </c>
      <c r="BB402" s="195">
        <v>5.8087469256593316</v>
      </c>
      <c r="BC402" s="195">
        <v>32.21490138302174</v>
      </c>
      <c r="BD402" s="195">
        <v>393.76100000000002</v>
      </c>
      <c r="BE402" s="195">
        <v>25493.866790636326</v>
      </c>
      <c r="BF402" s="17">
        <v>1164.316</v>
      </c>
      <c r="BG402" s="17">
        <v>1284.789</v>
      </c>
      <c r="BH402" s="17">
        <v>1437.1179999999999</v>
      </c>
      <c r="BI402" s="17">
        <v>725.56299999999999</v>
      </c>
      <c r="BJ402" s="17">
        <v>1092.71</v>
      </c>
      <c r="BK402" s="17">
        <v>1234.723</v>
      </c>
      <c r="BL402" s="15">
        <v>4.5670435542859392E-2</v>
      </c>
      <c r="BM402" s="15">
        <v>5.0396003499629631E-2</v>
      </c>
      <c r="BN402" s="15">
        <v>5.6371126898954411E-2</v>
      </c>
      <c r="BO402" s="15">
        <v>2.8460296194318113E-2</v>
      </c>
      <c r="BP402" s="15">
        <v>4.2861681555555267E-2</v>
      </c>
      <c r="BQ402" s="15">
        <v>4.8432158610536985E-2</v>
      </c>
      <c r="BR402" s="15">
        <f>IF(IF(BN402&gt;BQ402,BN402,BQ402)=0,IF(BM402&gt;BP402,BM402,BP402),IF(BN402&gt;BQ402,BN402,BQ402))</f>
        <v>5.6371126898954411E-2</v>
      </c>
      <c r="CI402" s="11">
        <f>IFERROR(L402,M402)</f>
        <v>0.43548858679831659</v>
      </c>
      <c r="CJ402" s="17">
        <f>IF(AND(M402&lt;0,AA402&gt;0),1,0)</f>
        <v>0</v>
      </c>
      <c r="CK402" s="17">
        <f>IF(AND(CJ402=0,CI402&lt;0.1,CI402&gt;0),1,0)</f>
        <v>0</v>
      </c>
      <c r="CL402" s="17">
        <f>IF(AND(CK402=0,CI402&lt;0.2,CI402&gt;0.1),1,0)</f>
        <v>0</v>
      </c>
      <c r="CM402" s="17">
        <f>IF(AND(CL402=0,CI402&lt;0.3,CI402&gt;0.2),1,0)</f>
        <v>0</v>
      </c>
      <c r="CN402" s="17">
        <f>IF(AND(CM402=0,CI402&lt;0.4,CI402&gt;0.3),1,0)</f>
        <v>0</v>
      </c>
      <c r="CO402" s="17">
        <f>IF(AND(CN402=0,CI402&lt;0.5,CI402&gt;0.4),1,0)</f>
        <v>1</v>
      </c>
      <c r="CP402" s="17">
        <f>IF(AND(CJ402=0,CK402=0,CL402=0,CM402=0,CN402=0,CO402=0),1,0)</f>
        <v>0</v>
      </c>
      <c r="CR402" s="17" t="str">
        <f>_xll.BDP($H402,CR$1)</f>
        <v>Paolo Guglielmini</v>
      </c>
      <c r="CS402" s="17" t="str">
        <f>_xll.BDP($H402,CS$1)</f>
        <v>No</v>
      </c>
      <c r="CT402" s="196">
        <f>_xll.BDP($H402,CT$1)</f>
        <v>0</v>
      </c>
      <c r="CU402" s="13">
        <f>_xll.BDP($H402,CU$1)</f>
        <v>0.83333301544189453</v>
      </c>
      <c r="CV402" s="13">
        <f>_xll.BDP($H402,CV$1)</f>
        <v>4.4797412789935993E-2</v>
      </c>
      <c r="CW402" s="13">
        <f>_xll.BDP($H402,CW$1)</f>
        <v>4.4939982653166695</v>
      </c>
      <c r="DD402" s="11"/>
      <c r="DH402" s="195"/>
      <c r="DI402" s="195"/>
      <c r="DJ402" s="195"/>
      <c r="DK402" s="195"/>
      <c r="DL402" s="195"/>
      <c r="DM402" s="195"/>
      <c r="DN402" s="195"/>
      <c r="DO402" s="195"/>
      <c r="DV402" s="15"/>
      <c r="DW402" s="15"/>
      <c r="DX402" s="15"/>
      <c r="DY402" s="15"/>
      <c r="DZ402" s="15"/>
      <c r="EA402" s="15"/>
      <c r="EB402" s="15"/>
      <c r="EC402" s="15"/>
      <c r="ED402" s="15"/>
    </row>
    <row r="403" spans="1:134" s="74" customFormat="1" hidden="1" x14ac:dyDescent="0.3">
      <c r="A403" s="74" t="str">
        <f>B403&amp;C403</f>
        <v>14</v>
      </c>
      <c r="B403" s="74">
        <v>14</v>
      </c>
      <c r="D403" s="74">
        <v>36</v>
      </c>
      <c r="E403" s="74">
        <v>5</v>
      </c>
      <c r="F403" s="75">
        <v>0.2</v>
      </c>
      <c r="G403" s="74" t="s">
        <v>4588</v>
      </c>
      <c r="H403" s="74" t="s">
        <v>458</v>
      </c>
      <c r="I403" s="74">
        <v>1594</v>
      </c>
      <c r="J403" s="74" t="str">
        <f>I403&amp;H403</f>
        <v>1594WINA US Equity</v>
      </c>
      <c r="K403" s="76" t="s">
        <v>1154</v>
      </c>
      <c r="L403" s="73">
        <v>-45.108109158078811</v>
      </c>
      <c r="M403" s="73">
        <v>39.090630696317689</v>
      </c>
      <c r="N403" s="73">
        <v>16.725482102568563</v>
      </c>
      <c r="O403" s="73">
        <v>27.090853966649721</v>
      </c>
      <c r="P403" s="77">
        <v>263.98836566191284</v>
      </c>
      <c r="Q403" s="77">
        <v>207.48572965514364</v>
      </c>
      <c r="R403" s="77" t="e">
        <v>#N/A</v>
      </c>
      <c r="S403" s="78">
        <v>63.691016563836897</v>
      </c>
      <c r="T403" s="78">
        <v>68.078313933777821</v>
      </c>
      <c r="U403" s="73">
        <v>0.91988351949666824</v>
      </c>
      <c r="V403" s="79">
        <v>0.76846436041948551</v>
      </c>
      <c r="W403" s="73">
        <v>-0.915203340747891</v>
      </c>
      <c r="X403" s="72">
        <v>4.3156979632389465E-2</v>
      </c>
      <c r="Y403" s="79">
        <v>3.1335887766193302</v>
      </c>
      <c r="Z403" s="79">
        <v>10.983582866802678</v>
      </c>
      <c r="AA403" s="79">
        <v>1371500.0000000075</v>
      </c>
      <c r="AB403" s="79">
        <v>1979000.0000000075</v>
      </c>
      <c r="AC403" s="79">
        <v>2650700</v>
      </c>
      <c r="AD403" s="80">
        <v>44572600</v>
      </c>
      <c r="AE403" s="73">
        <v>5.9469270358920051E-2</v>
      </c>
      <c r="AF403" s="80">
        <v>1339.5046656900001</v>
      </c>
      <c r="AG403" s="80">
        <v>1382.7819656900001</v>
      </c>
      <c r="AH403" s="25">
        <v>24.55371889798035</v>
      </c>
      <c r="AI403" s="25">
        <v>25.049717230328884</v>
      </c>
      <c r="AJ403" s="25">
        <v>3.340671466490492</v>
      </c>
      <c r="AK403" s="25">
        <v>34.527404181933683</v>
      </c>
      <c r="AL403" s="25" t="s">
        <v>3021</v>
      </c>
      <c r="AM403" s="74" t="s">
        <v>533</v>
      </c>
      <c r="AN403" s="74" t="s">
        <v>534</v>
      </c>
      <c r="AO403" s="74" t="s">
        <v>868</v>
      </c>
      <c r="AP403" s="74" t="s">
        <v>574</v>
      </c>
      <c r="AQ403" s="73">
        <f>_xll.BDP($H403,$AQ$1, "CUST_TRR_START_DT=20030101","CUST_TRR_END_DT=20230630")*0.01</f>
        <v>0.20098160000000001</v>
      </c>
      <c r="AR403" s="73">
        <f>_xll.BDP($H403,$AQ$1, "CUST_TRR_START_DT=20130101","CUST_TRR_END_DT=20230630")*0.01</f>
        <v>0.20236540000000003</v>
      </c>
      <c r="AS403" s="73">
        <f>_xll.BDP($H403,$AQ$1, "CUST_TRR_START_DT=20180101","CUST_TRR_END_DT=20230630")*0.01</f>
        <v>0.2083023</v>
      </c>
      <c r="AT403" s="74" t="s">
        <v>3697</v>
      </c>
      <c r="AU403" s="74" t="s">
        <v>3402</v>
      </c>
      <c r="AV403" s="74" t="s">
        <v>3402</v>
      </c>
      <c r="AW403" s="25">
        <v>0.83322485293157544</v>
      </c>
      <c r="AX403" s="25">
        <v>0.83322485293157544</v>
      </c>
      <c r="AY403" s="25">
        <v>1.9098294735910717</v>
      </c>
      <c r="AZ403" s="25">
        <v>2.743054326522647</v>
      </c>
      <c r="BA403" s="25">
        <v>49.098190737325915</v>
      </c>
      <c r="BB403" s="25">
        <v>112.53765588031678</v>
      </c>
      <c r="BC403" s="25">
        <v>161.6358466176427</v>
      </c>
      <c r="BD403" s="25">
        <v>63.724770893159004</v>
      </c>
      <c r="BE403" s="25">
        <v>1339.5046656900001</v>
      </c>
      <c r="BF403" s="74" t="s">
        <v>3021</v>
      </c>
      <c r="BG403" s="74" t="s">
        <v>3021</v>
      </c>
      <c r="BH403" s="74" t="s">
        <v>3021</v>
      </c>
      <c r="BI403" s="74" t="s">
        <v>3021</v>
      </c>
      <c r="BJ403" s="74" t="s">
        <v>3021</v>
      </c>
      <c r="BK403" s="74" t="s">
        <v>3021</v>
      </c>
      <c r="BL403" s="72">
        <v>0</v>
      </c>
      <c r="BM403" s="72">
        <v>0</v>
      </c>
      <c r="BN403" s="72">
        <v>0</v>
      </c>
      <c r="BO403" s="72">
        <v>0</v>
      </c>
      <c r="BP403" s="72">
        <v>0</v>
      </c>
      <c r="BQ403" s="72">
        <v>0</v>
      </c>
      <c r="BR403" s="72">
        <f>IF(IF(BN403&gt;BQ403,BN403,BQ403)=0,IF(BM403&gt;BP403,BM403,BP403),IF(BN403&gt;BQ403,BN403,BQ403))</f>
        <v>0</v>
      </c>
      <c r="CI403" s="73">
        <f>IFERROR(L403,M403)</f>
        <v>-45.108109158078811</v>
      </c>
      <c r="CJ403" s="74">
        <f>IF(AND(M403&lt;0,AA403&gt;0),1,0)</f>
        <v>0</v>
      </c>
      <c r="CK403" s="74">
        <f>IF(AND(CJ403=0,CI403&lt;0.1,CI403&gt;0),1,0)</f>
        <v>0</v>
      </c>
      <c r="CL403" s="74">
        <f>IF(AND(CK403=0,CI403&lt;0.2,CI403&gt;0.1),1,0)</f>
        <v>0</v>
      </c>
      <c r="CM403" s="74">
        <f>IF(AND(CL403=0,CI403&lt;0.3,CI403&gt;0.2),1,0)</f>
        <v>0</v>
      </c>
      <c r="CN403" s="74">
        <f>IF(AND(CM403=0,CI403&lt;0.4,CI403&gt;0.3),1,0)</f>
        <v>0</v>
      </c>
      <c r="CO403" s="74">
        <f>IF(AND(CN403=0,CI403&lt;0.5,CI403&gt;0.4),1,0)</f>
        <v>0</v>
      </c>
      <c r="CP403" s="74">
        <f>IF(AND(CJ403=0,CK403=0,CL403=0,CM403=0,CN403=0,CO403=0),1,0)</f>
        <v>1</v>
      </c>
      <c r="CR403" s="74" t="str">
        <f>_xll.BDP($H403,CR$1)</f>
        <v>Brett D Heffes</v>
      </c>
      <c r="CS403" s="74" t="str">
        <f>_xll.BDP($H403,CS$1)</f>
        <v>No</v>
      </c>
      <c r="CT403" s="81">
        <f>_xll.BDP($H403,CT$1)</f>
        <v>0</v>
      </c>
      <c r="CU403" s="78">
        <f>_xll.BDP($H403,CU$1)</f>
        <v>2.5833299160003662</v>
      </c>
      <c r="CV403" s="78">
        <f>_xll.BDP($H403,CV$1)</f>
        <v>6.1460957178841307</v>
      </c>
      <c r="CW403" s="78">
        <f>_xll.BDP($H403,CW$1)</f>
        <v>-6.6323817825234253</v>
      </c>
      <c r="DD403" s="73"/>
      <c r="DH403" s="25"/>
      <c r="DI403" s="25"/>
      <c r="DJ403" s="25"/>
      <c r="DK403" s="25"/>
      <c r="DL403" s="25"/>
      <c r="DM403" s="25"/>
      <c r="DN403" s="25"/>
      <c r="DO403" s="25"/>
      <c r="DV403" s="72"/>
      <c r="DW403" s="72"/>
      <c r="DX403" s="72"/>
      <c r="DY403" s="72"/>
      <c r="DZ403" s="72"/>
      <c r="EA403" s="72"/>
      <c r="EB403" s="72"/>
      <c r="EC403" s="72"/>
      <c r="ED403" s="72"/>
    </row>
    <row r="404" spans="1:134" s="74" customFormat="1" hidden="1" x14ac:dyDescent="0.3">
      <c r="A404" s="74" t="str">
        <f>B404&amp;C404</f>
        <v>14</v>
      </c>
      <c r="B404" s="74">
        <v>14</v>
      </c>
      <c r="D404" s="74">
        <v>13</v>
      </c>
      <c r="E404" s="74">
        <v>1</v>
      </c>
      <c r="F404" s="75">
        <v>0.14000000000000001</v>
      </c>
      <c r="H404" s="74" t="s">
        <v>2062</v>
      </c>
      <c r="I404" s="74">
        <v>1310</v>
      </c>
      <c r="J404" s="74" t="str">
        <f>I404&amp;H404</f>
        <v>1310EMSN SW Equity</v>
      </c>
      <c r="K404" s="76" t="s">
        <v>4854</v>
      </c>
      <c r="L404" s="73">
        <v>0.41930871518450419</v>
      </c>
      <c r="M404" s="73">
        <v>0.41959134186294944</v>
      </c>
      <c r="N404" s="73">
        <v>0.4051945703317178</v>
      </c>
      <c r="O404" s="73">
        <v>0.40564766633037752</v>
      </c>
      <c r="P404" s="77">
        <v>25.464838723511363</v>
      </c>
      <c r="Q404" s="77">
        <v>22.728629887276778</v>
      </c>
      <c r="R404" s="77">
        <v>23.95813047711782</v>
      </c>
      <c r="S404" s="78">
        <v>30.296082727309312</v>
      </c>
      <c r="T404" s="78">
        <v>27.093106254164262</v>
      </c>
      <c r="U404" s="73">
        <v>-9.0911657116099581E-2</v>
      </c>
      <c r="V404" s="79">
        <v>-0.35755452298308227</v>
      </c>
      <c r="W404" s="73">
        <v>0.83651891012606749</v>
      </c>
      <c r="X404" s="72" t="e">
        <v>#N/A</v>
      </c>
      <c r="Y404" s="79">
        <v>1.2851146157047322</v>
      </c>
      <c r="Z404" s="79">
        <v>-0.85258830448095013</v>
      </c>
      <c r="AA404" s="79">
        <v>1456572000</v>
      </c>
      <c r="AB404" s="79">
        <v>1506640000</v>
      </c>
      <c r="AC404" s="79" t="e">
        <v>#N/A</v>
      </c>
      <c r="AD404" s="80">
        <v>325727000</v>
      </c>
      <c r="AE404" s="73">
        <v>0</v>
      </c>
      <c r="AF404" s="80">
        <v>15179.479171999999</v>
      </c>
      <c r="AG404" s="80">
        <v>14986.479171999999</v>
      </c>
      <c r="AH404" s="25">
        <v>24.464166303998276</v>
      </c>
      <c r="AI404" s="25">
        <v>26.423490821894863</v>
      </c>
      <c r="AJ404" s="25">
        <v>1.5926831036861346</v>
      </c>
      <c r="AK404" s="25">
        <v>30.8243499826144</v>
      </c>
      <c r="AL404" s="25">
        <v>7.4738942255046776</v>
      </c>
      <c r="AM404" s="74" t="s">
        <v>550</v>
      </c>
      <c r="AN404" s="74" t="s">
        <v>884</v>
      </c>
      <c r="AO404" s="74" t="s">
        <v>2063</v>
      </c>
      <c r="AP404" s="74" t="s">
        <v>4616</v>
      </c>
      <c r="AQ404" s="73">
        <f>_xll.BDP($H404,$AQ$1, "CUST_TRR_START_DT=20030101","CUST_TRR_END_DT=20230630")*0.01</f>
        <v>0.1467195</v>
      </c>
      <c r="AR404" s="73">
        <f>_xll.BDP($H404,$AQ$1, "CUST_TRR_START_DT=20130101","CUST_TRR_END_DT=20230630")*0.01</f>
        <v>0.14438000000000001</v>
      </c>
      <c r="AS404" s="73">
        <f>_xll.BDP($H404,$AQ$1, "CUST_TRR_START_DT=20180101","CUST_TRR_END_DT=20230630")*0.01</f>
        <v>3.1874820000000005E-2</v>
      </c>
      <c r="AT404" s="74" t="s">
        <v>3697</v>
      </c>
      <c r="AU404" s="74" t="s">
        <v>3021</v>
      </c>
      <c r="AV404" s="74" t="s">
        <v>3021</v>
      </c>
      <c r="AW404" s="25">
        <v>2.4305555555555558</v>
      </c>
      <c r="AX404" s="25">
        <v>2.4305555555555558</v>
      </c>
      <c r="AY404" s="25">
        <v>0</v>
      </c>
      <c r="AZ404" s="25">
        <v>2.4305555555555558</v>
      </c>
      <c r="BA404" s="25">
        <v>106.57731024656567</v>
      </c>
      <c r="BB404" s="25">
        <v>0</v>
      </c>
      <c r="BC404" s="25">
        <v>106.57731024656567</v>
      </c>
      <c r="BD404" s="25">
        <v>567.18392900000003</v>
      </c>
      <c r="BE404" s="25">
        <v>14986.479171999999</v>
      </c>
      <c r="BF404" s="74">
        <v>475.375</v>
      </c>
      <c r="BG404" s="74">
        <v>529.375</v>
      </c>
      <c r="BH404" s="74">
        <v>571.5</v>
      </c>
      <c r="BI404" s="74">
        <v>532.62900000000002</v>
      </c>
      <c r="BJ404" s="74">
        <v>500.55</v>
      </c>
      <c r="BK404" s="74">
        <v>528.94200000000001</v>
      </c>
      <c r="BL404" s="72">
        <v>3.1720258944353472E-2</v>
      </c>
      <c r="BM404" s="72">
        <v>3.5323506870717052E-2</v>
      </c>
      <c r="BN404" s="72">
        <v>3.8134373887347903E-2</v>
      </c>
      <c r="BO404" s="72">
        <v>3.5540635921687186E-2</v>
      </c>
      <c r="BP404" s="72">
        <v>3.3400106472986864E-2</v>
      </c>
      <c r="BQ404" s="72">
        <v>3.5294614160492697E-2</v>
      </c>
      <c r="BR404" s="72">
        <f>IF(IF(BN404&gt;BQ404,BN404,BQ404)=0,IF(BM404&gt;BP404,BM404,BP404),IF(BN404&gt;BQ404,BN404,BQ404))</f>
        <v>3.8134373887347903E-2</v>
      </c>
      <c r="CI404" s="73">
        <f>IF(ISNUMBER(L404),L404,M404)</f>
        <v>0.41930871518450419</v>
      </c>
      <c r="CJ404" s="74">
        <f>IF(AND(M404&lt;0,AA404&gt;0),1,0)</f>
        <v>0</v>
      </c>
      <c r="CK404" s="74">
        <f>IF(AND(CJ404=0,CI404&lt;0.1,CI404&gt;0),1,0)</f>
        <v>0</v>
      </c>
      <c r="CL404" s="74">
        <f>IF(AND(CK404=0,CI404&lt;0.2,CI404&gt;0.1),1,0)</f>
        <v>0</v>
      </c>
      <c r="CM404" s="74">
        <f>IF(AND(CL404=0,CI404&lt;0.3,CI404&gt;0.2),1,0)</f>
        <v>0</v>
      </c>
      <c r="CN404" s="74">
        <f>IF(AND(CM404=0,CI404&lt;0.4,CI404&gt;0.3),1,0)</f>
        <v>0</v>
      </c>
      <c r="CO404" s="74">
        <f>IF(AND(CN404=0,CI404&lt;0.5,CI404&gt;0.4),1,0)</f>
        <v>1</v>
      </c>
      <c r="CP404" s="74">
        <f>IF(AND(CJ404=0,CK404=0,CL404=0,CM404=0,CN404=0,CO404=0),1,0)</f>
        <v>0</v>
      </c>
      <c r="CR404" s="74" t="str">
        <f>_xll.BDP($H404,CR$1)</f>
        <v>Magdalena Martullo-Blocher</v>
      </c>
      <c r="CS404" s="74" t="str">
        <f>_xll.BDP($H404,CS$1)</f>
        <v>No</v>
      </c>
      <c r="CT404" s="81">
        <f>_xll.BDP($H404,CT$1)</f>
        <v>0</v>
      </c>
      <c r="CU404" s="78">
        <f>_xll.BDP($H404,CU$1)</f>
        <v>20.75</v>
      </c>
      <c r="CV404" s="78">
        <f>_xll.BDP($H404,CV$1)</f>
        <v>0</v>
      </c>
      <c r="CW404" s="78">
        <f>_xll.BDP($H404,CW$1)</f>
        <v>0</v>
      </c>
    </row>
    <row r="405" spans="1:134" s="74" customFormat="1" hidden="1" x14ac:dyDescent="0.3">
      <c r="A405" s="74" t="str">
        <f>B405&amp;C405</f>
        <v>14</v>
      </c>
      <c r="B405" s="74">
        <v>14</v>
      </c>
      <c r="D405" s="74">
        <v>2</v>
      </c>
      <c r="E405" s="74">
        <v>1</v>
      </c>
      <c r="F405" s="75">
        <v>0.2</v>
      </c>
      <c r="G405" s="74" t="s">
        <v>2278</v>
      </c>
      <c r="H405" s="74" t="s">
        <v>17</v>
      </c>
      <c r="I405" s="74">
        <v>1134</v>
      </c>
      <c r="J405" s="74" t="str">
        <f>I405&amp;H405</f>
        <v>1134XPOF US Equity</v>
      </c>
      <c r="K405" s="76" t="s">
        <v>605</v>
      </c>
      <c r="L405" s="73" t="e">
        <v>#N/A</v>
      </c>
      <c r="M405" s="73">
        <v>0.49455214376680345</v>
      </c>
      <c r="N405" s="73" t="e">
        <v>#N/A</v>
      </c>
      <c r="O405" s="73">
        <v>0.13717836894897514</v>
      </c>
      <c r="P405" s="77">
        <v>6.5098695316515309</v>
      </c>
      <c r="Q405" s="77">
        <v>5.503050544986225</v>
      </c>
      <c r="R405" s="77" t="e">
        <v>#N/A</v>
      </c>
      <c r="S405" s="78" t="e">
        <v>#N/A</v>
      </c>
      <c r="T405" s="78">
        <v>19.093380798027379</v>
      </c>
      <c r="U405" s="73">
        <v>0.40785314548540352</v>
      </c>
      <c r="V405" s="79">
        <v>4.245739056188631</v>
      </c>
      <c r="W405" s="73">
        <v>0.20719880834736923</v>
      </c>
      <c r="X405" s="72">
        <v>7.8106530178750369E-2</v>
      </c>
      <c r="Y405" s="79" t="e">
        <v>#N/A</v>
      </c>
      <c r="Z405" s="79" t="e">
        <v>#N/A</v>
      </c>
      <c r="AA405" s="79">
        <v>63603000</v>
      </c>
      <c r="AB405" s="79">
        <v>229300000</v>
      </c>
      <c r="AC405" s="79">
        <v>29044000</v>
      </c>
      <c r="AD405" s="80">
        <v>51670000</v>
      </c>
      <c r="AE405" s="73">
        <v>0.56210567060189665</v>
      </c>
      <c r="AF405" s="80">
        <v>901.88478379999992</v>
      </c>
      <c r="AG405" s="80">
        <v>1336.7957838</v>
      </c>
      <c r="AH405" s="25">
        <v>20.419695472458983</v>
      </c>
      <c r="AI405" s="25">
        <v>27.428766313068103</v>
      </c>
      <c r="AJ405" s="25">
        <v>9.3555330875136118</v>
      </c>
      <c r="AK405" s="25">
        <v>30.803833732777239</v>
      </c>
      <c r="AL405" s="25" t="s">
        <v>3021</v>
      </c>
      <c r="AM405" s="74" t="s">
        <v>533</v>
      </c>
      <c r="AN405" s="74" t="s">
        <v>606</v>
      </c>
      <c r="AO405" s="74" t="s">
        <v>607</v>
      </c>
      <c r="AP405" s="74" t="s">
        <v>574</v>
      </c>
      <c r="AQ405" s="73" t="e">
        <f>_xll.BDP($H405,$AQ$1, "CUST_TRR_START_DT=20030101","CUST_TRR_END_DT=20230630")*0.01</f>
        <v>#VALUE!</v>
      </c>
      <c r="AR405" s="73" t="e">
        <f>_xll.BDP($H405,$AQ$1, "CUST_TRR_START_DT=20130101","CUST_TRR_END_DT=20230630")*0.01</f>
        <v>#VALUE!</v>
      </c>
      <c r="AS405" s="73" t="e">
        <f>_xll.BDP($H405,$AQ$1, "CUST_TRR_START_DT=20180101","CUST_TRR_END_DT=20230630")*0.01</f>
        <v>#VALUE!</v>
      </c>
      <c r="AT405" s="74" t="s">
        <v>3116</v>
      </c>
      <c r="AU405" s="74" t="s">
        <v>3116</v>
      </c>
      <c r="AV405" s="74" t="s">
        <v>3116</v>
      </c>
      <c r="AW405" s="25" t="s">
        <v>3021</v>
      </c>
      <c r="AX405" s="25">
        <v>0</v>
      </c>
      <c r="AY405" s="25">
        <v>0</v>
      </c>
      <c r="AZ405" s="25">
        <v>0</v>
      </c>
      <c r="BA405" s="25">
        <v>0</v>
      </c>
      <c r="BB405" s="25">
        <v>0</v>
      </c>
      <c r="BC405" s="25">
        <v>0</v>
      </c>
      <c r="BD405" s="25">
        <v>0</v>
      </c>
      <c r="BE405" s="25">
        <v>901.88478379999992</v>
      </c>
      <c r="BF405" s="74">
        <v>24.25</v>
      </c>
      <c r="BG405" s="74">
        <v>55.15</v>
      </c>
      <c r="BH405" s="74">
        <v>87.76</v>
      </c>
      <c r="BI405" s="74">
        <v>54.716000000000001</v>
      </c>
      <c r="BJ405" s="74">
        <v>101.76300000000001</v>
      </c>
      <c r="BK405" s="74">
        <v>152.67099999999999</v>
      </c>
      <c r="BL405" s="72">
        <v>2.6888135198184726E-2</v>
      </c>
      <c r="BM405" s="72">
        <v>6.114971778061392E-2</v>
      </c>
      <c r="BN405" s="72">
        <v>9.7307329690420274E-2</v>
      </c>
      <c r="BO405" s="72">
        <v>6.0668503319747442E-2</v>
      </c>
      <c r="BP405" s="72">
        <v>0.11283370318238649</v>
      </c>
      <c r="BQ405" s="72">
        <v>0.16927993768420865</v>
      </c>
      <c r="BR405" s="72">
        <f>IF(IF(BN405&gt;BQ405,BN405,BQ405)=0,IF(BM405&gt;BP405,BM405,BP405),IF(BN405&gt;BQ405,BN405,BQ405))</f>
        <v>0.16927993768420865</v>
      </c>
      <c r="CI405" s="73">
        <f>IF(ISNUMBER(L405),L405,M405)</f>
        <v>0.49455214376680345</v>
      </c>
      <c r="CJ405" s="74">
        <f>IF(AND(M405&lt;0,AA405&gt;0),1,0)</f>
        <v>0</v>
      </c>
      <c r="CK405" s="74">
        <f>IF(AND(CJ405=0,CI405&lt;0.1,CI405&gt;0),1,0)</f>
        <v>0</v>
      </c>
      <c r="CL405" s="74">
        <f>IF(AND(CK405=0,CI405&lt;0.2,CI405&gt;0.1),1,0)</f>
        <v>0</v>
      </c>
      <c r="CM405" s="74">
        <f>IF(AND(CL405=0,CI405&lt;0.3,CI405&gt;0.2),1,0)</f>
        <v>0</v>
      </c>
      <c r="CN405" s="74">
        <f>IF(AND(CM405=0,CI405&lt;0.4,CI405&gt;0.3),1,0)</f>
        <v>0</v>
      </c>
      <c r="CO405" s="74">
        <f>IF(AND(CN405=0,CI405&lt;0.5,CI405&gt;0.4),1,0)</f>
        <v>1</v>
      </c>
      <c r="CP405" s="74">
        <f>IF(AND(CJ405=0,CK405=0,CL405=0,CM405=0,CN405=0,CO405=0),1,0)</f>
        <v>0</v>
      </c>
      <c r="CR405" s="74" t="str">
        <f>_xll.BDP($H405,CR$1)</f>
        <v>Anthony Geisler</v>
      </c>
      <c r="CS405" s="74" t="str">
        <f>_xll.BDP($H405,CS$1)</f>
        <v>Yes</v>
      </c>
      <c r="CT405" s="81">
        <f>_xll.BDP($H405,CT$1)</f>
        <v>0</v>
      </c>
      <c r="CU405" s="78">
        <f>_xll.BDP($H405,CU$1)</f>
        <v>6.75</v>
      </c>
      <c r="CV405" s="78">
        <f>_xll.BDP($H405,CV$1)</f>
        <v>4.8285039605440145</v>
      </c>
      <c r="CW405" s="78">
        <f>_xll.BDP($H405,CW$1)</f>
        <v>-26.082975540761353</v>
      </c>
    </row>
    <row r="406" spans="1:134" s="74" customFormat="1" hidden="1" x14ac:dyDescent="0.3">
      <c r="A406" s="74" t="str">
        <f>B406&amp;C406</f>
        <v>14</v>
      </c>
      <c r="B406" s="74">
        <v>14</v>
      </c>
      <c r="D406" s="74">
        <v>8</v>
      </c>
      <c r="E406" s="74">
        <v>4</v>
      </c>
      <c r="F406" s="75">
        <v>0.15</v>
      </c>
      <c r="G406" s="74" t="s">
        <v>2564</v>
      </c>
      <c r="H406" s="74" t="s">
        <v>2057</v>
      </c>
      <c r="I406" s="74">
        <v>1143</v>
      </c>
      <c r="J406" s="74" t="str">
        <f>I406&amp;H406</f>
        <v>1143SOON SW Equity</v>
      </c>
      <c r="K406" s="76" t="s">
        <v>4862</v>
      </c>
      <c r="L406" s="73">
        <v>0.71316223801495959</v>
      </c>
      <c r="M406" s="73">
        <v>0.59661248670818778</v>
      </c>
      <c r="N406" s="73">
        <v>0.20815372078155323</v>
      </c>
      <c r="O406" s="73">
        <v>0.21127518222652572</v>
      </c>
      <c r="P406" s="77">
        <v>17.85381249551682</v>
      </c>
      <c r="Q406" s="77">
        <v>16.414646010048443</v>
      </c>
      <c r="R406" s="77">
        <v>28.012113346311917</v>
      </c>
      <c r="S406" s="78">
        <v>26.866089088300733</v>
      </c>
      <c r="T406" s="78">
        <v>27.423496683072973</v>
      </c>
      <c r="U406" s="73">
        <v>0.47172505712109664</v>
      </c>
      <c r="V406" s="79">
        <v>1.506995133819951</v>
      </c>
      <c r="W406" s="73">
        <v>0.40187303016659165</v>
      </c>
      <c r="X406" s="72">
        <v>1.156644161825509E-2</v>
      </c>
      <c r="Y406" s="79">
        <v>7.9231462950193201</v>
      </c>
      <c r="Z406" s="79">
        <v>12.048965944508151</v>
      </c>
      <c r="AA406" s="79">
        <v>1316600000</v>
      </c>
      <c r="AB406" s="79">
        <v>3717900000</v>
      </c>
      <c r="AC406" s="79">
        <v>21000000</v>
      </c>
      <c r="AD406" s="80">
        <v>763400000</v>
      </c>
      <c r="AE406" s="73">
        <v>2.7508514540214829E-2</v>
      </c>
      <c r="AF406" s="80">
        <v>13589.689561799998</v>
      </c>
      <c r="AG406" s="80">
        <v>15095.089561799998</v>
      </c>
      <c r="AH406" s="25">
        <v>14.724043661529455</v>
      </c>
      <c r="AI406" s="25">
        <v>19.217173216804579</v>
      </c>
      <c r="AJ406" s="25">
        <v>4.5612795561508159</v>
      </c>
      <c r="AK406" s="25">
        <v>20.645543693547484</v>
      </c>
      <c r="AL406" s="25">
        <v>5.9849336684000933</v>
      </c>
      <c r="AM406" s="74" t="s">
        <v>493</v>
      </c>
      <c r="AN406" s="74" t="s">
        <v>537</v>
      </c>
      <c r="AO406" s="74" t="s">
        <v>538</v>
      </c>
      <c r="AP406" s="74" t="s">
        <v>4616</v>
      </c>
      <c r="AQ406" s="73">
        <f>_xll.BDP($H406,$AQ$1, "CUST_TRR_START_DT=20030101","CUST_TRR_END_DT=20230630")*0.01</f>
        <v>0.16618770000000002</v>
      </c>
      <c r="AR406" s="73">
        <f>_xll.BDP($H406,$AQ$1, "CUST_TRR_START_DT=20130101","CUST_TRR_END_DT=20230630")*0.01</f>
        <v>0.1008362</v>
      </c>
      <c r="AS406" s="73">
        <f>_xll.BDP($H406,$AQ$1, "CUST_TRR_START_DT=20180101","CUST_TRR_END_DT=20230630")*0.01</f>
        <v>0.100481</v>
      </c>
      <c r="AT406" s="74" t="s">
        <v>3697</v>
      </c>
      <c r="AU406" s="74" t="s">
        <v>3122</v>
      </c>
      <c r="AV406" s="74" t="s">
        <v>3122</v>
      </c>
      <c r="AW406" s="25">
        <v>2.0711390835806252</v>
      </c>
      <c r="AX406" s="25">
        <v>2.0711390835806252</v>
      </c>
      <c r="AY406" s="25">
        <v>-0.1223961831516989</v>
      </c>
      <c r="AZ406" s="25">
        <v>1.9487429004289263</v>
      </c>
      <c r="BA406" s="25">
        <v>40.305284359522744</v>
      </c>
      <c r="BB406" s="25">
        <v>-2.3818839620953014</v>
      </c>
      <c r="BC406" s="25">
        <v>37.923400397427443</v>
      </c>
      <c r="BD406" s="25">
        <v>257.92989760000006</v>
      </c>
      <c r="BE406" s="25">
        <v>13589.689561799998</v>
      </c>
      <c r="BF406" s="74">
        <v>641.92899999999997</v>
      </c>
      <c r="BG406" s="74">
        <v>712.92899999999997</v>
      </c>
      <c r="BH406" s="74">
        <v>762.61500000000001</v>
      </c>
      <c r="BI406" s="74">
        <v>683.40899999999999</v>
      </c>
      <c r="BJ406" s="74">
        <v>760.33199999999999</v>
      </c>
      <c r="BK406" s="74">
        <v>812.00200000000007</v>
      </c>
      <c r="BL406" s="72">
        <v>4.7236472700924188E-2</v>
      </c>
      <c r="BM406" s="72">
        <v>5.246102177374317E-2</v>
      </c>
      <c r="BN406" s="72">
        <v>5.6117175931941536E-2</v>
      </c>
      <c r="BO406" s="72">
        <v>5.0288786722621812E-2</v>
      </c>
      <c r="BP406" s="72">
        <v>5.5949180924431033E-2</v>
      </c>
      <c r="BQ406" s="72">
        <v>5.9751328115875503E-2</v>
      </c>
      <c r="BR406" s="72">
        <f>IF(IF(BN406&gt;BQ406,BN406,BQ406)=0,IF(BM406&gt;BP406,BM406,BP406),IF(BN406&gt;BQ406,BN406,BQ406))</f>
        <v>5.9751328115875503E-2</v>
      </c>
      <c r="CI406" s="73">
        <f>IF(ISNUMBER(L406),L406,M406)</f>
        <v>0.71316223801495959</v>
      </c>
      <c r="CJ406" s="74">
        <f>IF(AND(M406&lt;0,AA406&gt;0),1,0)</f>
        <v>0</v>
      </c>
      <c r="CK406" s="74">
        <f>IF(AND(CJ406=0,CI406&lt;0.1,CI406&gt;0),1,0)</f>
        <v>0</v>
      </c>
      <c r="CL406" s="74">
        <f>IF(AND(CK406=0,CI406&lt;0.2,CI406&gt;0.1),1,0)</f>
        <v>0</v>
      </c>
      <c r="CM406" s="74">
        <f>IF(AND(CL406=0,CI406&lt;0.3,CI406&gt;0.2),1,0)</f>
        <v>0</v>
      </c>
      <c r="CN406" s="74">
        <f>IF(AND(CM406=0,CI406&lt;0.4,CI406&gt;0.3),1,0)</f>
        <v>0</v>
      </c>
      <c r="CO406" s="74">
        <f>IF(AND(CN406=0,CI406&lt;0.5,CI406&gt;0.4),1,0)</f>
        <v>0</v>
      </c>
      <c r="CP406" s="74">
        <f>IF(AND(CJ406=0,CK406=0,CL406=0,CM406=0,CN406=0,CO406=0),1,0)</f>
        <v>1</v>
      </c>
      <c r="CR406" s="74" t="str">
        <f>_xll.BDP($H406,CR$1)</f>
        <v>Arnd Kaldowski</v>
      </c>
      <c r="CS406" s="74" t="str">
        <f>_xll.BDP($H406,CS$1)</f>
        <v>No</v>
      </c>
      <c r="CT406" s="81">
        <f>_xll.BDP($H406,CT$1)</f>
        <v>3.1378399580717087E-2</v>
      </c>
      <c r="CU406" s="78">
        <f>_xll.BDP($H406,CU$1)</f>
        <v>5.5</v>
      </c>
      <c r="CV406" s="78">
        <f>_xll.BDP($H406,CV$1)</f>
        <v>0.22860961430170054</v>
      </c>
      <c r="CW406" s="78">
        <f>_xll.BDP($H406,CW$1)</f>
        <v>0</v>
      </c>
    </row>
    <row r="407" spans="1:134" s="74" customFormat="1" hidden="1" x14ac:dyDescent="0.3">
      <c r="A407" s="74" t="str">
        <f>B407&amp;C407</f>
        <v>14</v>
      </c>
      <c r="B407" s="74">
        <v>14</v>
      </c>
      <c r="D407" s="74">
        <v>32</v>
      </c>
      <c r="E407" s="74">
        <v>2</v>
      </c>
      <c r="F407" s="75">
        <v>0.22</v>
      </c>
      <c r="G407" s="74" t="s">
        <v>4564</v>
      </c>
      <c r="H407" s="74" t="s">
        <v>1751</v>
      </c>
      <c r="I407" s="74">
        <v>1196</v>
      </c>
      <c r="J407" s="74" t="str">
        <f>I407&amp;H407</f>
        <v>1196TRCS LN Equity</v>
      </c>
      <c r="K407" s="76" t="s">
        <v>1752</v>
      </c>
      <c r="L407" s="73">
        <v>0.24631558018171482</v>
      </c>
      <c r="M407" s="73">
        <v>0.2149216847766835</v>
      </c>
      <c r="N407" s="73">
        <v>0.18050950848810296</v>
      </c>
      <c r="O407" s="73">
        <v>0.12258011026820877</v>
      </c>
      <c r="P407" s="77">
        <v>5.3719036011898762</v>
      </c>
      <c r="Q407" s="77">
        <v>3.5721486878314122</v>
      </c>
      <c r="R407" s="77">
        <v>3.4075115682074593</v>
      </c>
      <c r="S407" s="78">
        <v>19.422372796574621</v>
      </c>
      <c r="T407" s="78">
        <v>18.452337645329806</v>
      </c>
      <c r="U407" s="73">
        <v>-0.14664368063786229</v>
      </c>
      <c r="V407" s="79">
        <v>-1.0472811217510261</v>
      </c>
      <c r="W407" s="73">
        <v>0.6075121333614687</v>
      </c>
      <c r="X407" s="72">
        <v>7.0168561348490782E-2</v>
      </c>
      <c r="Y407" s="79">
        <v>19.04334949014595</v>
      </c>
      <c r="Z407" s="79">
        <v>-13.945918546544068</v>
      </c>
      <c r="AA407" s="79">
        <v>27517000</v>
      </c>
      <c r="AB407" s="79">
        <v>48246000</v>
      </c>
      <c r="AC407" s="79">
        <v>1364000</v>
      </c>
      <c r="AD407" s="80">
        <v>6915000</v>
      </c>
      <c r="AE407" s="73">
        <v>0.19725234996384672</v>
      </c>
      <c r="AF407" s="80">
        <v>242.9277156</v>
      </c>
      <c r="AG407" s="80">
        <v>230.6787156</v>
      </c>
      <c r="AH407" s="25">
        <v>16.308145323435845</v>
      </c>
      <c r="AI407" s="25">
        <v>35.769687641494805</v>
      </c>
      <c r="AJ407" s="25">
        <v>2.4355859055448308</v>
      </c>
      <c r="AK407" s="25">
        <v>114.92785084918911</v>
      </c>
      <c r="AL407" s="25">
        <v>3.8223793599418987</v>
      </c>
      <c r="AM407" s="74" t="s">
        <v>506</v>
      </c>
      <c r="AN407" s="74" t="s">
        <v>507</v>
      </c>
      <c r="AO407" s="74" t="s">
        <v>554</v>
      </c>
      <c r="AP407" s="74" t="s">
        <v>1552</v>
      </c>
      <c r="AQ407" s="73" t="e">
        <f>_xll.BDP($H407,$AQ$1, "CUST_TRR_START_DT=20030101","CUST_TRR_END_DT=20230630")*0.01</f>
        <v>#VALUE!</v>
      </c>
      <c r="AR407" s="73">
        <f>_xll.BDP($H407,$AQ$1, "CUST_TRR_START_DT=20130101","CUST_TRR_END_DT=20230630")*0.01</f>
        <v>0.180808</v>
      </c>
      <c r="AS407" s="73">
        <f>_xll.BDP($H407,$AQ$1, "CUST_TRR_START_DT=20180101","CUST_TRR_END_DT=20230630")*0.01</f>
        <v>0.1098981</v>
      </c>
      <c r="AT407" s="74" t="s">
        <v>3154</v>
      </c>
      <c r="AU407" s="74" t="s">
        <v>3154</v>
      </c>
      <c r="AV407" s="74" t="s">
        <v>3154</v>
      </c>
      <c r="AW407" s="25">
        <v>0.25925924748550228</v>
      </c>
      <c r="AX407" s="25">
        <v>0.25925924748550228</v>
      </c>
      <c r="AY407" s="25">
        <v>0</v>
      </c>
      <c r="AZ407" s="25">
        <v>0.25925924748550228</v>
      </c>
      <c r="BA407" s="25">
        <v>1757.8994568985102</v>
      </c>
      <c r="BB407" s="25">
        <v>0</v>
      </c>
      <c r="BC407" s="25" t="s">
        <v>3021</v>
      </c>
      <c r="BD407" s="25" t="s">
        <v>3021</v>
      </c>
      <c r="BE407" s="25">
        <v>230.6787156</v>
      </c>
      <c r="BF407" s="74">
        <v>11.200000000000001</v>
      </c>
      <c r="BG407" s="74">
        <v>12.4</v>
      </c>
      <c r="BH407" s="74">
        <v>13.467000000000001</v>
      </c>
      <c r="BI407" s="74">
        <v>11.336</v>
      </c>
      <c r="BJ407" s="74">
        <v>13.237</v>
      </c>
      <c r="BK407" s="74">
        <v>15.032</v>
      </c>
      <c r="BL407" s="72">
        <v>4.8552377148748098E-2</v>
      </c>
      <c r="BM407" s="72">
        <v>5.3754417557542532E-2</v>
      </c>
      <c r="BN407" s="72">
        <v>5.8379898487695585E-2</v>
      </c>
      <c r="BO407" s="72">
        <v>4.9141941728411465E-2</v>
      </c>
      <c r="BP407" s="72">
        <v>5.7382840742676654E-2</v>
      </c>
      <c r="BQ407" s="72">
        <v>6.5164226187498328E-2</v>
      </c>
      <c r="BR407" s="72">
        <f>IF(IF(BN407&gt;BQ407,BN407,BQ407)=0,IF(BM407&gt;BP407,BM407,BP407),IF(BN407&gt;BQ407,BN407,BQ407))</f>
        <v>6.5164226187498328E-2</v>
      </c>
      <c r="CI407" s="73">
        <f>IF(ISNUMBER(L407),L407,M407)</f>
        <v>0.24631558018171482</v>
      </c>
      <c r="CJ407" s="74">
        <f>IF(AND(M407&lt;0,AA407&gt;0),1,0)</f>
        <v>0</v>
      </c>
      <c r="CK407" s="74">
        <f>IF(AND(CJ407=0,CI407&lt;0.1,CI407&gt;0),1,0)</f>
        <v>0</v>
      </c>
      <c r="CL407" s="74">
        <f>IF(AND(CK407=0,CI407&lt;0.2,CI407&gt;0.1),1,0)</f>
        <v>0</v>
      </c>
      <c r="CM407" s="74">
        <f>IF(AND(CL407=0,CI407&lt;0.3,CI407&gt;0.2),1,0)</f>
        <v>1</v>
      </c>
      <c r="CN407" s="74">
        <f>IF(AND(CM407=0,CI407&lt;0.4,CI407&gt;0.3),1,0)</f>
        <v>0</v>
      </c>
      <c r="CO407" s="74">
        <f>IF(AND(CN407=0,CI407&lt;0.5,CI407&gt;0.4),1,0)</f>
        <v>0</v>
      </c>
      <c r="CP407" s="74">
        <f>IF(AND(CJ407=0,CK407=0,CL407=0,CM407=0,CN407=0,CO407=0),1,0)</f>
        <v>0</v>
      </c>
      <c r="CR407" s="74" t="str">
        <f>_xll.BDP($H407,CR$1)</f>
        <v>Christopher Matthew Barnes "Chris"</v>
      </c>
      <c r="CS407" s="74" t="str">
        <f>_xll.BDP($H407,CS$1)</f>
        <v>No</v>
      </c>
      <c r="CT407" s="81">
        <f>_xll.BDP($H407,CT$1)</f>
        <v>3.6954399198293686E-2</v>
      </c>
      <c r="CU407" s="78">
        <f>_xll.BDP($H407,CU$1)</f>
        <v>4.4166698455810547</v>
      </c>
      <c r="CV407" s="78">
        <f>_xll.BDP($H407,CV$1)</f>
        <v>6.0294594259359784E-2</v>
      </c>
      <c r="CW407" s="78">
        <f>_xll.BDP($H407,CW$1)</f>
        <v>0</v>
      </c>
    </row>
    <row r="408" spans="1:134" s="74" customFormat="1" hidden="1" x14ac:dyDescent="0.3">
      <c r="A408" s="74" t="str">
        <f>B408&amp;C408</f>
        <v>14</v>
      </c>
      <c r="B408" s="74">
        <v>14</v>
      </c>
      <c r="D408" s="74">
        <v>14</v>
      </c>
      <c r="E408" s="74">
        <v>7</v>
      </c>
      <c r="F408" s="75">
        <v>0.2</v>
      </c>
      <c r="G408" s="74" t="s">
        <v>4583</v>
      </c>
      <c r="H408" s="74" t="s">
        <v>2452</v>
      </c>
      <c r="I408" s="74">
        <v>1216</v>
      </c>
      <c r="J408" s="74" t="str">
        <f>I408&amp;H408</f>
        <v>1216ANODB SS Equity</v>
      </c>
      <c r="K408" s="76" t="s">
        <v>4863</v>
      </c>
      <c r="L408" s="73">
        <v>11.571045936519621</v>
      </c>
      <c r="M408" s="73">
        <v>-2.2133333333333334</v>
      </c>
      <c r="N408" s="73">
        <v>0.1555468455927505</v>
      </c>
      <c r="O408" s="73">
        <v>0.20276872964169382</v>
      </c>
      <c r="P408" s="77">
        <v>12.012084592145015</v>
      </c>
      <c r="Q408" s="77">
        <v>9.1419404860572691</v>
      </c>
      <c r="R408" s="77">
        <v>9.2212840101863023</v>
      </c>
      <c r="S408" s="78">
        <v>12.414923564451275</v>
      </c>
      <c r="T408" s="78">
        <v>12.947791164658634</v>
      </c>
      <c r="U408" s="73">
        <v>-0.27589018755096495</v>
      </c>
      <c r="V408" s="79">
        <v>-1.2362971985383679</v>
      </c>
      <c r="W408" s="73">
        <v>0.61691619077018056</v>
      </c>
      <c r="X408" s="72" t="e">
        <v>#N/A</v>
      </c>
      <c r="Y408" s="79">
        <v>21.355844764555638</v>
      </c>
      <c r="Z408" s="79">
        <v>21.73609151923095</v>
      </c>
      <c r="AA408" s="79">
        <v>-225000000</v>
      </c>
      <c r="AB408" s="79">
        <v>2456000000</v>
      </c>
      <c r="AC408" s="79" t="e">
        <v>#N/A</v>
      </c>
      <c r="AD408" s="80">
        <v>746000000</v>
      </c>
      <c r="AE408" s="73">
        <v>0</v>
      </c>
      <c r="AF408" s="80">
        <v>9322.8064775999992</v>
      </c>
      <c r="AG408" s="80">
        <v>8307.8064775999992</v>
      </c>
      <c r="AH408" s="25">
        <v>10.119130910596832</v>
      </c>
      <c r="AI408" s="25">
        <v>16.715908405633801</v>
      </c>
      <c r="AJ408" s="25">
        <v>6.744494444506115</v>
      </c>
      <c r="AK408" s="25">
        <v>26.96498173220148</v>
      </c>
      <c r="AL408" s="25">
        <v>4.4910438870920721</v>
      </c>
      <c r="AM408" s="74" t="s">
        <v>506</v>
      </c>
      <c r="AN408" s="74" t="s">
        <v>629</v>
      </c>
      <c r="AO408" s="74" t="s">
        <v>773</v>
      </c>
      <c r="AP408" s="74" t="s">
        <v>4617</v>
      </c>
      <c r="AQ408" s="73">
        <f>_xll.BDP($H408,$AQ$1, "CUST_TRR_START_DT=20030101","CUST_TRR_END_DT=20230630")*0.01</f>
        <v>0.1283242</v>
      </c>
      <c r="AR408" s="73">
        <f>_xll.BDP($H408,$AQ$1, "CUST_TRR_START_DT=20130101","CUST_TRR_END_DT=20230630")*0.01</f>
        <v>0.26891530000000002</v>
      </c>
      <c r="AS408" s="73">
        <f>_xll.BDP($H408,$AQ$1, "CUST_TRR_START_DT=20180101","CUST_TRR_END_DT=20230630")*0.01</f>
        <v>0.32625870000000001</v>
      </c>
      <c r="AT408" s="74" t="s">
        <v>3168</v>
      </c>
      <c r="AU408" s="74" t="s">
        <v>3168</v>
      </c>
      <c r="AV408" s="74" t="s">
        <v>3168</v>
      </c>
      <c r="AW408" s="25">
        <v>1.4430014430014431</v>
      </c>
      <c r="AX408" s="25">
        <v>1.4430014430014431</v>
      </c>
      <c r="AY408" s="25">
        <v>0</v>
      </c>
      <c r="AZ408" s="25">
        <v>1.4430014430014431</v>
      </c>
      <c r="BA408" s="25">
        <v>37.050037050037048</v>
      </c>
      <c r="BB408" s="25">
        <v>0</v>
      </c>
      <c r="BC408" s="25">
        <v>37.050037050037048</v>
      </c>
      <c r="BD408" s="25">
        <v>133</v>
      </c>
      <c r="BE408" s="25">
        <v>8307.8064775999992</v>
      </c>
      <c r="BF408" s="74">
        <v>368.5</v>
      </c>
      <c r="BG408" s="74">
        <v>498.6</v>
      </c>
      <c r="BH408" s="74">
        <v>580.4</v>
      </c>
      <c r="BI408" s="74">
        <v>-22.824999999999999</v>
      </c>
      <c r="BJ408" s="74">
        <v>477.7</v>
      </c>
      <c r="BK408" s="74">
        <v>520.5</v>
      </c>
      <c r="BL408" s="72">
        <v>4.4355871913190514E-2</v>
      </c>
      <c r="BM408" s="72">
        <v>6.001584188851232E-2</v>
      </c>
      <c r="BN408" s="72">
        <v>6.9862002872227338E-2</v>
      </c>
      <c r="BO408" s="72">
        <v>-2.7474159468618004E-3</v>
      </c>
      <c r="BP408" s="72">
        <v>5.7500135720301514E-2</v>
      </c>
      <c r="BQ408" s="72">
        <v>6.2651916772905464E-2</v>
      </c>
      <c r="BR408" s="72">
        <f>IF(IF(BN408&gt;BQ408,BN408,BQ408)=0,IF(BM408&gt;BP408,BM408,BP408),IF(BN408&gt;BQ408,BN408,BQ408))</f>
        <v>6.9862002872227338E-2</v>
      </c>
      <c r="CI408" s="73">
        <f>IF(ISNUMBER(L408),L408,M408)</f>
        <v>11.571045936519621</v>
      </c>
      <c r="CJ408" s="74">
        <f>IF(AND(M408&lt;0,AA408&gt;0),1,0)</f>
        <v>0</v>
      </c>
      <c r="CK408" s="74">
        <f>IF(AND(CJ408=0,CI408&lt;0.1,CI408&gt;0),1,0)</f>
        <v>0</v>
      </c>
      <c r="CL408" s="74">
        <f>IF(AND(CK408=0,CI408&lt;0.2,CI408&gt;0.1),1,0)</f>
        <v>0</v>
      </c>
      <c r="CM408" s="74">
        <f>IF(AND(CL408=0,CI408&lt;0.3,CI408&gt;0.2),1,0)</f>
        <v>0</v>
      </c>
      <c r="CN408" s="74">
        <f>IF(AND(CM408=0,CI408&lt;0.4,CI408&gt;0.3),1,0)</f>
        <v>0</v>
      </c>
      <c r="CO408" s="74">
        <f>IF(AND(CN408=0,CI408&lt;0.5,CI408&gt;0.4),1,0)</f>
        <v>0</v>
      </c>
      <c r="CP408" s="74">
        <f>IF(AND(CJ408=0,CK408=0,CL408=0,CM408=0,CN408=0,CO408=0),1,0)</f>
        <v>1</v>
      </c>
      <c r="CR408" s="74" t="str">
        <f>_xll.BDP($H408,CR$1)</f>
        <v>Johan Fredrik Andersson</v>
      </c>
      <c r="CS408" s="74" t="str">
        <f>_xll.BDP($H408,CS$1)</f>
        <v>No</v>
      </c>
      <c r="CT408" s="81">
        <f>_xll.BDP($H408,CT$1)</f>
        <v>0</v>
      </c>
      <c r="CU408" s="78">
        <f>_xll.BDP($H408,CU$1)</f>
        <v>6.4166698455810547</v>
      </c>
      <c r="CV408" s="78">
        <f>_xll.BDP($H408,CV$1)</f>
        <v>1.8214313885410802</v>
      </c>
      <c r="CW408" s="78">
        <f>_xll.BDP($H408,CW$1)</f>
        <v>0.25662555936615844</v>
      </c>
    </row>
    <row r="409" spans="1:134" s="74" customFormat="1" hidden="1" x14ac:dyDescent="0.3">
      <c r="A409" s="74" t="str">
        <f>B409&amp;C409</f>
        <v>14</v>
      </c>
      <c r="B409" s="74">
        <v>14</v>
      </c>
      <c r="D409" s="74">
        <v>15</v>
      </c>
      <c r="E409" s="74">
        <v>5</v>
      </c>
      <c r="F409" s="75">
        <v>0.22</v>
      </c>
      <c r="G409" s="74" t="s">
        <v>4584</v>
      </c>
      <c r="H409" s="74" t="s">
        <v>1896</v>
      </c>
      <c r="I409" s="74">
        <v>1218</v>
      </c>
      <c r="J409" s="74" t="str">
        <f>I409&amp;H409</f>
        <v>1218YSN GR Equity</v>
      </c>
      <c r="K409" s="76" t="s">
        <v>4864</v>
      </c>
      <c r="L409" s="73">
        <v>2.4513515806276294</v>
      </c>
      <c r="M409" s="73">
        <v>0.61112091520068546</v>
      </c>
      <c r="N409" s="73">
        <v>1.6970174808013223</v>
      </c>
      <c r="O409" s="73">
        <v>0.37801839677109161</v>
      </c>
      <c r="P409" s="77">
        <v>26.140534122132014</v>
      </c>
      <c r="Q409" s="77">
        <v>17.439260763425036</v>
      </c>
      <c r="R409" s="77">
        <v>21.716577800653493</v>
      </c>
      <c r="S409" s="78">
        <v>19.212862431729302</v>
      </c>
      <c r="T409" s="78">
        <v>17.876925294518397</v>
      </c>
      <c r="U409" s="73">
        <v>5.4047820997728813E-2</v>
      </c>
      <c r="V409" s="79">
        <v>0.23505501126312517</v>
      </c>
      <c r="W409" s="73">
        <v>0.39719685714913855</v>
      </c>
      <c r="X409" s="72">
        <v>4.2226845893136945E-2</v>
      </c>
      <c r="Y409" s="79">
        <v>17.324127082980954</v>
      </c>
      <c r="Z409" s="79">
        <v>6.0264469086903638</v>
      </c>
      <c r="AA409" s="79">
        <v>77236873.090000004</v>
      </c>
      <c r="AB409" s="79">
        <v>124864474.78</v>
      </c>
      <c r="AC409" s="79" t="e">
        <v>#N/A</v>
      </c>
      <c r="AD409" s="80">
        <v>25197117.329999998</v>
      </c>
      <c r="AE409" s="73">
        <v>0</v>
      </c>
      <c r="AF409" s="80">
        <v>1355.25</v>
      </c>
      <c r="AG409" s="80">
        <v>1368.04627891</v>
      </c>
      <c r="AH409" s="25">
        <v>25.405487420891117</v>
      </c>
      <c r="AI409" s="25">
        <v>37.714502478893145</v>
      </c>
      <c r="AJ409" s="25">
        <v>1.3754744410747559</v>
      </c>
      <c r="AK409" s="25">
        <v>56.97417143569173</v>
      </c>
      <c r="AL409" s="25">
        <v>12.043559333194047</v>
      </c>
      <c r="AM409" s="74" t="s">
        <v>506</v>
      </c>
      <c r="AN409" s="74" t="s">
        <v>629</v>
      </c>
      <c r="AO409" s="74" t="s">
        <v>630</v>
      </c>
      <c r="AP409" s="74" t="s">
        <v>2139</v>
      </c>
      <c r="AQ409" s="73">
        <f>_xll.BDP($H409,$AQ$1, "CUST_TRR_START_DT=20030101","CUST_TRR_END_DT=20230630")*0.01</f>
        <v>0.22588999999999998</v>
      </c>
      <c r="AR409" s="73">
        <f>_xll.BDP($H409,$AQ$1, "CUST_TRR_START_DT=20130101","CUST_TRR_END_DT=20230630")*0.01</f>
        <v>0.32719200000000004</v>
      </c>
      <c r="AS409" s="73">
        <f>_xll.BDP($H409,$AQ$1, "CUST_TRR_START_DT=20180101","CUST_TRR_END_DT=20230630")*0.01</f>
        <v>0.18094499999999999</v>
      </c>
      <c r="AT409" s="74" t="s">
        <v>3170</v>
      </c>
      <c r="AU409" s="74" t="s">
        <v>3170</v>
      </c>
      <c r="AV409" s="74" t="s">
        <v>3170</v>
      </c>
      <c r="AW409" s="25">
        <v>1.3717025875759352</v>
      </c>
      <c r="AX409" s="25">
        <v>1.3717025875759352</v>
      </c>
      <c r="AY409" s="25">
        <v>0</v>
      </c>
      <c r="AZ409" s="25">
        <v>1.3717025875759352</v>
      </c>
      <c r="BA409" s="25">
        <v>58.850273810324552</v>
      </c>
      <c r="BB409" s="25">
        <v>0</v>
      </c>
      <c r="BC409" s="25">
        <v>58.850273810324552</v>
      </c>
      <c r="BD409" s="25">
        <v>18.502775719999999</v>
      </c>
      <c r="BE409" s="25">
        <v>1355.25</v>
      </c>
      <c r="BF409" s="74">
        <v>33.533000000000001</v>
      </c>
      <c r="BG409" s="74">
        <v>40.5</v>
      </c>
      <c r="BH409" s="74">
        <v>48.300000000000004</v>
      </c>
      <c r="BI409" s="74">
        <v>36.445999999999998</v>
      </c>
      <c r="BJ409" s="74">
        <v>43.206000000000003</v>
      </c>
      <c r="BK409" s="74">
        <v>48.073</v>
      </c>
      <c r="BL409" s="72">
        <v>2.4743036340158644E-2</v>
      </c>
      <c r="BM409" s="72">
        <v>2.9883785279468732E-2</v>
      </c>
      <c r="BN409" s="72">
        <v>3.5639180962921971E-2</v>
      </c>
      <c r="BO409" s="72">
        <v>2.6892455266555985E-2</v>
      </c>
      <c r="BP409" s="72">
        <v>3.1880464858882129E-2</v>
      </c>
      <c r="BQ409" s="72">
        <v>3.5471684191108653E-2</v>
      </c>
      <c r="BR409" s="72">
        <f>IF(IF(BN409&gt;BQ409,BN409,BQ409)=0,IF(BM409&gt;BP409,BM409,BP409),IF(BN409&gt;BQ409,BN409,BQ409))</f>
        <v>3.5639180962921971E-2</v>
      </c>
      <c r="CI409" s="73">
        <f>IF(ISNUMBER(L409),L409,M409)</f>
        <v>2.4513515806276294</v>
      </c>
      <c r="CJ409" s="74">
        <f>IF(AND(M409&lt;0,AA409&gt;0),1,0)</f>
        <v>0</v>
      </c>
      <c r="CK409" s="74">
        <f>IF(AND(CJ409=0,CI409&lt;0.1,CI409&gt;0),1,0)</f>
        <v>0</v>
      </c>
      <c r="CL409" s="74">
        <f>IF(AND(CK409=0,CI409&lt;0.2,CI409&gt;0.1),1,0)</f>
        <v>0</v>
      </c>
      <c r="CM409" s="74">
        <f>IF(AND(CL409=0,CI409&lt;0.3,CI409&gt;0.2),1,0)</f>
        <v>0</v>
      </c>
      <c r="CN409" s="74">
        <f>IF(AND(CM409=0,CI409&lt;0.4,CI409&gt;0.3),1,0)</f>
        <v>0</v>
      </c>
      <c r="CO409" s="74">
        <f>IF(AND(CN409=0,CI409&lt;0.5,CI409&gt;0.4),1,0)</f>
        <v>0</v>
      </c>
      <c r="CP409" s="74">
        <f>IF(AND(CJ409=0,CK409=0,CL409=0,CM409=0,CN409=0,CO409=0),1,0)</f>
        <v>1</v>
      </c>
      <c r="CR409" s="74" t="str">
        <f>_xll.BDP($H409,CR$1)</f>
        <v>Axel Deininger</v>
      </c>
      <c r="CS409" s="74" t="str">
        <f>_xll.BDP($H409,CS$1)</f>
        <v>No</v>
      </c>
      <c r="CT409" s="81">
        <f>_xll.BDP($H409,CT$1)</f>
        <v>0</v>
      </c>
      <c r="CU409" s="78">
        <f>_xll.BDP($H409,CU$1)</f>
        <v>4.3333301544189453</v>
      </c>
      <c r="CV409" s="78">
        <f>_xll.BDP($H409,CV$1)</f>
        <v>0</v>
      </c>
      <c r="CW409" s="78">
        <f>_xll.BDP($H409,CW$1)</f>
        <v>0</v>
      </c>
    </row>
    <row r="410" spans="1:134" s="74" customFormat="1" hidden="1" x14ac:dyDescent="0.3">
      <c r="A410" s="74" t="str">
        <f>B410&amp;C410</f>
        <v>14</v>
      </c>
      <c r="B410" s="74">
        <v>14</v>
      </c>
      <c r="D410" s="74">
        <v>23</v>
      </c>
      <c r="E410" s="74">
        <v>2</v>
      </c>
      <c r="F410" s="75">
        <v>0.15</v>
      </c>
      <c r="G410" s="74" t="s">
        <v>4585</v>
      </c>
      <c r="H410" s="74" t="s">
        <v>1667</v>
      </c>
      <c r="I410" s="74">
        <v>1229</v>
      </c>
      <c r="J410" s="74" t="str">
        <f>I410&amp;H410</f>
        <v>1229RTO LN Equity</v>
      </c>
      <c r="K410" s="76" t="s">
        <v>1668</v>
      </c>
      <c r="L410" s="73">
        <v>0.39517822746010012</v>
      </c>
      <c r="M410" s="73">
        <v>0.20261972984036022</v>
      </c>
      <c r="N410" s="73">
        <v>0.12546900077262738</v>
      </c>
      <c r="O410" s="73">
        <v>6.5484852493716106E-2</v>
      </c>
      <c r="P410" s="77">
        <v>6.1821494373326207</v>
      </c>
      <c r="Q410" s="77">
        <v>4.838635004680544</v>
      </c>
      <c r="R410" s="77">
        <v>10.861138416454921</v>
      </c>
      <c r="S410" s="78">
        <v>19.854389195574125</v>
      </c>
      <c r="T410" s="78">
        <v>21.082390953150242</v>
      </c>
      <c r="U410" s="73">
        <v>0.55258679373723618</v>
      </c>
      <c r="V410" s="79">
        <v>3.9602390535431149</v>
      </c>
      <c r="W410" s="73">
        <v>0.35953420669577874</v>
      </c>
      <c r="X410" s="72" t="e">
        <v>#N/A</v>
      </c>
      <c r="Y410" s="79">
        <v>16.896986592025222</v>
      </c>
      <c r="Z410" s="79">
        <v>3.7708720220184899</v>
      </c>
      <c r="AA410" s="79">
        <v>2443000000</v>
      </c>
      <c r="AB410" s="79">
        <v>7559000000</v>
      </c>
      <c r="AC410" s="79" t="e">
        <v>#N/A</v>
      </c>
      <c r="AD410" s="80">
        <v>674500000</v>
      </c>
      <c r="AE410" s="73">
        <v>0</v>
      </c>
      <c r="AF410" s="80">
        <v>15170.554868389998</v>
      </c>
      <c r="AG410" s="80">
        <v>18416.554868389998</v>
      </c>
      <c r="AH410" s="25">
        <v>17.793772819700482</v>
      </c>
      <c r="AI410" s="25">
        <v>27.635886657247898</v>
      </c>
      <c r="AJ410" s="25">
        <v>3.6570765213307275</v>
      </c>
      <c r="AK410" s="25">
        <v>48.586203297306717</v>
      </c>
      <c r="AL410" s="25">
        <v>3.8339289590802283</v>
      </c>
      <c r="AM410" s="74" t="s">
        <v>493</v>
      </c>
      <c r="AN410" s="74" t="s">
        <v>524</v>
      </c>
      <c r="AO410" s="74" t="s">
        <v>719</v>
      </c>
      <c r="AP410" s="74" t="s">
        <v>1552</v>
      </c>
      <c r="AQ410" s="73">
        <f>_xll.BDP($H410,$AQ$1, "CUST_TRR_START_DT=20030101","CUST_TRR_END_DT=20230630")*0.01</f>
        <v>7.4144990000000008E-2</v>
      </c>
      <c r="AR410" s="73">
        <f>_xll.BDP($H410,$AQ$1, "CUST_TRR_START_DT=20130101","CUST_TRR_END_DT=20230630")*0.01</f>
        <v>0.21115610000000001</v>
      </c>
      <c r="AS410" s="73">
        <f>_xll.BDP($H410,$AQ$1, "CUST_TRR_START_DT=20180101","CUST_TRR_END_DT=20230630")*0.01</f>
        <v>0.14014889999999999</v>
      </c>
      <c r="AT410" s="74" t="s">
        <v>3697</v>
      </c>
      <c r="AU410" s="74" t="s">
        <v>3021</v>
      </c>
      <c r="AV410" s="74" t="s">
        <v>3021</v>
      </c>
      <c r="AW410" s="25">
        <v>1.3153513312300085</v>
      </c>
      <c r="AX410" s="25">
        <v>1.3153513312300085</v>
      </c>
      <c r="AY410" s="25">
        <v>-1.9469276480047542E-16</v>
      </c>
      <c r="AZ410" s="25">
        <v>1.3153513312300082</v>
      </c>
      <c r="BA410" s="25">
        <v>48.004523143716618</v>
      </c>
      <c r="BB410" s="25">
        <v>-7.1054273576010019E-15</v>
      </c>
      <c r="BC410" s="25">
        <v>48.004523143716611</v>
      </c>
      <c r="BD410" s="25">
        <v>190.2630113175</v>
      </c>
      <c r="BE410" s="25">
        <v>15170.554868389998</v>
      </c>
      <c r="BF410" s="74">
        <v>580.27300000000002</v>
      </c>
      <c r="BG410" s="74">
        <v>643.30799999999999</v>
      </c>
      <c r="BH410" s="74">
        <v>749.91700000000003</v>
      </c>
      <c r="BI410" s="74">
        <v>389.83500000000004</v>
      </c>
      <c r="BJ410" s="74">
        <v>521.38099999999997</v>
      </c>
      <c r="BK410" s="74">
        <v>634.899</v>
      </c>
      <c r="BL410" s="72">
        <v>3.8249952294696951E-2</v>
      </c>
      <c r="BM410" s="72">
        <v>4.2405040921767695E-2</v>
      </c>
      <c r="BN410" s="72">
        <v>4.9432404187308827E-2</v>
      </c>
      <c r="BO410" s="72">
        <v>2.5696818829763209E-2</v>
      </c>
      <c r="BP410" s="72">
        <v>3.436795849085067E-2</v>
      </c>
      <c r="BQ410" s="72">
        <v>4.1850743463767569E-2</v>
      </c>
      <c r="BR410" s="72">
        <f>IF(IF(BN410&gt;BQ410,BN410,BQ410)=0,IF(BM410&gt;BP410,BM410,BP410),IF(BN410&gt;BQ410,BN410,BQ410))</f>
        <v>4.9432404187308827E-2</v>
      </c>
      <c r="CI410" s="73">
        <f>IF(ISNUMBER(L410),L410,M410)</f>
        <v>0.39517822746010012</v>
      </c>
      <c r="CJ410" s="74">
        <f>IF(AND(M410&lt;0,AA410&gt;0),1,0)</f>
        <v>0</v>
      </c>
      <c r="CK410" s="74">
        <f>IF(AND(CJ410=0,CI410&lt;0.1,CI410&gt;0),1,0)</f>
        <v>0</v>
      </c>
      <c r="CL410" s="74">
        <f>IF(AND(CK410=0,CI410&lt;0.2,CI410&gt;0.1),1,0)</f>
        <v>0</v>
      </c>
      <c r="CM410" s="74">
        <f>IF(AND(CL410=0,CI410&lt;0.3,CI410&gt;0.2),1,0)</f>
        <v>0</v>
      </c>
      <c r="CN410" s="74">
        <f>IF(AND(CM410=0,CI410&lt;0.4,CI410&gt;0.3),1,0)</f>
        <v>1</v>
      </c>
      <c r="CO410" s="74">
        <f>IF(AND(CN410=0,CI410&lt;0.5,CI410&gt;0.4),1,0)</f>
        <v>0</v>
      </c>
      <c r="CP410" s="74">
        <f>IF(AND(CJ410=0,CK410=0,CL410=0,CM410=0,CN410=0,CO410=0),1,0)</f>
        <v>0</v>
      </c>
      <c r="CR410" s="74" t="str">
        <f>_xll.BDP($H410,CR$1)</f>
        <v>Andy M Ransom</v>
      </c>
      <c r="CS410" s="74" t="str">
        <f>_xll.BDP($H410,CS$1)</f>
        <v>No</v>
      </c>
      <c r="CT410" s="81">
        <f>_xll.BDP($H410,CT$1)</f>
        <v>0</v>
      </c>
      <c r="CU410" s="78">
        <f>_xll.BDP($H410,CU$1)</f>
        <v>10</v>
      </c>
      <c r="CV410" s="78">
        <f>_xll.BDP($H410,CV$1)</f>
        <v>0.13201261426974398</v>
      </c>
      <c r="CW410" s="78">
        <f>_xll.BDP($H410,CW$1)</f>
        <v>-13.266368410044945</v>
      </c>
    </row>
    <row r="411" spans="1:134" s="74" customFormat="1" hidden="1" x14ac:dyDescent="0.3">
      <c r="A411" s="74" t="str">
        <f>B411&amp;C411</f>
        <v>14</v>
      </c>
      <c r="B411" s="74">
        <v>14</v>
      </c>
      <c r="D411" s="74">
        <v>7</v>
      </c>
      <c r="E411" s="74">
        <v>1</v>
      </c>
      <c r="F411" s="75">
        <v>0.15</v>
      </c>
      <c r="G411" s="74" t="s">
        <v>4586</v>
      </c>
      <c r="H411" s="74" t="s">
        <v>1733</v>
      </c>
      <c r="I411" s="74">
        <v>1251</v>
      </c>
      <c r="J411" s="74" t="str">
        <f>I411&amp;H411</f>
        <v>1251GRG LN Equity</v>
      </c>
      <c r="K411" s="76" t="s">
        <v>1734</v>
      </c>
      <c r="L411" s="73">
        <v>0.23883293586989129</v>
      </c>
      <c r="M411" s="73">
        <v>0.28180673025013497</v>
      </c>
      <c r="N411" s="73">
        <v>0.23883293586989129</v>
      </c>
      <c r="O411" s="73">
        <v>0.28180673025013497</v>
      </c>
      <c r="P411" s="77">
        <v>23.441429516876241</v>
      </c>
      <c r="Q411" s="77">
        <v>18.304698874917275</v>
      </c>
      <c r="R411" s="77">
        <v>31.582649472450175</v>
      </c>
      <c r="S411" s="78">
        <v>17.596960836542003</v>
      </c>
      <c r="T411" s="78">
        <v>17.986515071390798</v>
      </c>
      <c r="U411" s="73">
        <v>0.16584975492647791</v>
      </c>
      <c r="V411" s="79">
        <v>0.55881361644759009</v>
      </c>
      <c r="W411" s="73">
        <v>0.46153846153846156</v>
      </c>
      <c r="X411" s="72" t="e">
        <v>#N/A</v>
      </c>
      <c r="Y411" s="79">
        <v>12.257630838540816</v>
      </c>
      <c r="Z411" s="79">
        <v>17.243656824641818</v>
      </c>
      <c r="AA411" s="79">
        <v>555700000</v>
      </c>
      <c r="AB411" s="79">
        <v>555700000</v>
      </c>
      <c r="AC411" s="79">
        <v>3800000</v>
      </c>
      <c r="AD411" s="80">
        <v>264300000</v>
      </c>
      <c r="AE411" s="73">
        <v>1.4377601210745366E-2</v>
      </c>
      <c r="AF411" s="80">
        <v>2537.9797477799998</v>
      </c>
      <c r="AG411" s="80">
        <v>2703.77974778</v>
      </c>
      <c r="AH411" s="25">
        <v>9.0125991592666672</v>
      </c>
      <c r="AI411" s="25">
        <v>14.98769261518847</v>
      </c>
      <c r="AJ411" s="25">
        <v>4.6452381132540728</v>
      </c>
      <c r="AK411" s="25">
        <v>18.681107770121518</v>
      </c>
      <c r="AL411" s="25">
        <v>5.500573865019506</v>
      </c>
      <c r="AM411" s="74" t="s">
        <v>493</v>
      </c>
      <c r="AN411" s="74" t="s">
        <v>513</v>
      </c>
      <c r="AO411" s="74" t="s">
        <v>514</v>
      </c>
      <c r="AP411" s="74" t="s">
        <v>1552</v>
      </c>
      <c r="AQ411" s="73">
        <f>_xll.BDP($H411,$AQ$1, "CUST_TRR_START_DT=20030101","CUST_TRR_END_DT=20230630")*0.01</f>
        <v>0.1397159</v>
      </c>
      <c r="AR411" s="73">
        <f>_xll.BDP($H411,$AQ$1, "CUST_TRR_START_DT=20130101","CUST_TRR_END_DT=20230630")*0.01</f>
        <v>0.21363560000000001</v>
      </c>
      <c r="AS411" s="73">
        <f>_xll.BDP($H411,$AQ$1, "CUST_TRR_START_DT=20180101","CUST_TRR_END_DT=20230630")*0.01</f>
        <v>0.14226320000000001</v>
      </c>
      <c r="AT411" s="74" t="s">
        <v>3697</v>
      </c>
      <c r="AU411" s="74" t="s">
        <v>3021</v>
      </c>
      <c r="AV411" s="74" t="s">
        <v>3021</v>
      </c>
      <c r="AW411" s="25">
        <v>2.4174053182917001</v>
      </c>
      <c r="AX411" s="25">
        <v>2.4174053182917001</v>
      </c>
      <c r="AY411" s="25">
        <v>0.18931275797804778</v>
      </c>
      <c r="AZ411" s="25">
        <v>2.6067180762697477</v>
      </c>
      <c r="BA411" s="25">
        <v>82.631387747579495</v>
      </c>
      <c r="BB411" s="25">
        <v>6.4710604347897487</v>
      </c>
      <c r="BC411" s="25">
        <v>89.102448182369244</v>
      </c>
      <c r="BD411" s="25">
        <v>108.77805079000001</v>
      </c>
      <c r="BE411" s="25">
        <v>2537.9797477799998</v>
      </c>
      <c r="BF411" s="74">
        <v>127.444</v>
      </c>
      <c r="BG411" s="74">
        <v>138</v>
      </c>
      <c r="BH411" s="74">
        <v>153.22200000000001</v>
      </c>
      <c r="BI411" s="74">
        <v>23.647000000000002</v>
      </c>
      <c r="BJ411" s="74">
        <v>49.356000000000002</v>
      </c>
      <c r="BK411" s="74">
        <v>78.647999999999996</v>
      </c>
      <c r="BL411" s="72">
        <v>5.0214742695041892E-2</v>
      </c>
      <c r="BM411" s="72">
        <v>5.4373956340948028E-2</v>
      </c>
      <c r="BN411" s="72">
        <v>6.0371640133860434E-2</v>
      </c>
      <c r="BO411" s="72">
        <v>9.3172532289449144E-3</v>
      </c>
      <c r="BP411" s="72">
        <v>1.9446963689592978E-2</v>
      </c>
      <c r="BQ411" s="72">
        <v>3.0988426944223772E-2</v>
      </c>
      <c r="BR411" s="72">
        <f>IF(IF(BN411&gt;BQ411,BN411,BQ411)=0,IF(BM411&gt;BP411,BM411,BP411),IF(BN411&gt;BQ411,BN411,BQ411))</f>
        <v>6.0371640133860434E-2</v>
      </c>
      <c r="CI411" s="73">
        <f>IF(ISNUMBER(L411),L411,M411)</f>
        <v>0.23883293586989129</v>
      </c>
      <c r="CJ411" s="74">
        <f>IF(AND(M411&lt;0,AA411&gt;0),1,0)</f>
        <v>0</v>
      </c>
      <c r="CK411" s="74">
        <f>IF(AND(CJ411=0,CI411&lt;0.1,CI411&gt;0),1,0)</f>
        <v>0</v>
      </c>
      <c r="CL411" s="74">
        <f>IF(AND(CK411=0,CI411&lt;0.2,CI411&gt;0.1),1,0)</f>
        <v>0</v>
      </c>
      <c r="CM411" s="74">
        <f>IF(AND(CL411=0,CI411&lt;0.3,CI411&gt;0.2),1,0)</f>
        <v>1</v>
      </c>
      <c r="CN411" s="74">
        <f>IF(AND(CM411=0,CI411&lt;0.4,CI411&gt;0.3),1,0)</f>
        <v>0</v>
      </c>
      <c r="CO411" s="74">
        <f>IF(AND(CN411=0,CI411&lt;0.5,CI411&gt;0.4),1,0)</f>
        <v>0</v>
      </c>
      <c r="CP411" s="74">
        <f>IF(AND(CJ411=0,CK411=0,CL411=0,CM411=0,CN411=0,CO411=0),1,0)</f>
        <v>0</v>
      </c>
      <c r="CR411" s="74" t="str">
        <f>_xll.BDP($H411,CR$1)</f>
        <v>Roisin Currie</v>
      </c>
      <c r="CS411" s="74" t="str">
        <f>_xll.BDP($H411,CS$1)</f>
        <v>No</v>
      </c>
      <c r="CT411" s="81">
        <f>_xll.BDP($H411,CT$1)</f>
        <v>0</v>
      </c>
      <c r="CU411" s="78">
        <f>_xll.BDP($H411,CU$1)</f>
        <v>1.4166699647903442</v>
      </c>
      <c r="CV411" s="78">
        <f>_xll.BDP($H411,CV$1)</f>
        <v>0.11346784619687567</v>
      </c>
      <c r="CW411" s="78">
        <f>_xll.BDP($H411,CW$1)</f>
        <v>-0.26903902355165893</v>
      </c>
    </row>
    <row r="412" spans="1:134" s="74" customFormat="1" hidden="1" x14ac:dyDescent="0.3">
      <c r="A412" s="74" t="str">
        <f>B412&amp;C412</f>
        <v>14</v>
      </c>
      <c r="B412" s="74">
        <v>14</v>
      </c>
      <c r="D412" s="74">
        <v>15</v>
      </c>
      <c r="E412" s="74">
        <v>3</v>
      </c>
      <c r="F412" s="75">
        <v>0.25</v>
      </c>
      <c r="G412" s="74" t="s">
        <v>4587</v>
      </c>
      <c r="H412" s="74" t="s">
        <v>173</v>
      </c>
      <c r="I412" s="74">
        <v>1258</v>
      </c>
      <c r="J412" s="74" t="str">
        <f>I412&amp;H412</f>
        <v>1258ATKR US Equity</v>
      </c>
      <c r="K412" s="76" t="s">
        <v>821</v>
      </c>
      <c r="L412" s="73">
        <v>0.51924388728502391</v>
      </c>
      <c r="M412" s="73">
        <v>0.88178192843767877</v>
      </c>
      <c r="N412" s="73">
        <v>0.42426264381448436</v>
      </c>
      <c r="O412" s="73">
        <v>0.73111731450975204</v>
      </c>
      <c r="P412" s="77">
        <v>47.799235322265915</v>
      </c>
      <c r="Q412" s="77">
        <v>38.42994903835632</v>
      </c>
      <c r="R412" s="77">
        <v>59.876417913265954</v>
      </c>
      <c r="S412" s="78">
        <v>22.199420318530706</v>
      </c>
      <c r="T412" s="78">
        <v>34.186086737461324</v>
      </c>
      <c r="U412" s="73">
        <v>0.21738199221870083</v>
      </c>
      <c r="V412" s="79">
        <v>0.48454446416681163</v>
      </c>
      <c r="W412" s="73">
        <v>0.50135322860069831</v>
      </c>
      <c r="X412" s="72" t="e">
        <v>#N/A</v>
      </c>
      <c r="Y412" s="79">
        <v>18.240628285057888</v>
      </c>
      <c r="Z412" s="79">
        <v>53.47776601277203</v>
      </c>
      <c r="AA412" s="79">
        <v>1404007000</v>
      </c>
      <c r="AB412" s="79">
        <v>1693337000</v>
      </c>
      <c r="AC412" s="79">
        <v>21164000</v>
      </c>
      <c r="AD412" s="80">
        <v>978807000</v>
      </c>
      <c r="AE412" s="73">
        <v>2.1622240135184975E-2</v>
      </c>
      <c r="AF412" s="80">
        <v>5579.8817993999992</v>
      </c>
      <c r="AG412" s="80">
        <v>6119.8377994000002</v>
      </c>
      <c r="AH412" s="25">
        <v>5.4341849477966999</v>
      </c>
      <c r="AI412" s="25">
        <v>6.0430308769539156</v>
      </c>
      <c r="AJ412" s="25">
        <v>13.432317851698873</v>
      </c>
      <c r="AK412" s="25">
        <v>7.7518524790359464</v>
      </c>
      <c r="AL412" s="25">
        <v>3.9498396947060468</v>
      </c>
      <c r="AM412" s="74" t="s">
        <v>498</v>
      </c>
      <c r="AN412" s="74" t="s">
        <v>590</v>
      </c>
      <c r="AO412" s="74" t="s">
        <v>644</v>
      </c>
      <c r="AP412" s="74" t="s">
        <v>574</v>
      </c>
      <c r="AQ412" s="73" t="e">
        <f>_xll.BDP($H412,$AQ$1, "CUST_TRR_START_DT=20030101","CUST_TRR_END_DT=20230630")*0.01</f>
        <v>#VALUE!</v>
      </c>
      <c r="AR412" s="73" t="e">
        <f>_xll.BDP($H412,$AQ$1, "CUST_TRR_START_DT=20130101","CUST_TRR_END_DT=20230630")*0.01</f>
        <v>#VALUE!</v>
      </c>
      <c r="AS412" s="73">
        <f>_xll.BDP($H412,$AQ$1, "CUST_TRR_START_DT=20180101","CUST_TRR_END_DT=20230630")*0.01</f>
        <v>0.434693</v>
      </c>
      <c r="AT412" s="74" t="s">
        <v>3200</v>
      </c>
      <c r="AU412" s="74" t="s">
        <v>3200</v>
      </c>
      <c r="AV412" s="74" t="s">
        <v>3200</v>
      </c>
      <c r="AW412" s="25" t="s">
        <v>3021</v>
      </c>
      <c r="AX412" s="25">
        <v>0</v>
      </c>
      <c r="AY412" s="25">
        <v>8.9611434072629805</v>
      </c>
      <c r="AZ412" s="25">
        <v>8.9611434072629805</v>
      </c>
      <c r="BA412" s="25">
        <v>0</v>
      </c>
      <c r="BB412" s="25">
        <v>55.41763110958869</v>
      </c>
      <c r="BC412" s="25">
        <v>55.41763110958869</v>
      </c>
      <c r="BD412" s="25">
        <v>500.02121</v>
      </c>
      <c r="BE412" s="25">
        <v>5579.8817993999992</v>
      </c>
      <c r="BF412" s="74">
        <v>759</v>
      </c>
      <c r="BG412" s="74">
        <v>628.4</v>
      </c>
      <c r="BH412" s="74">
        <v>663.5</v>
      </c>
      <c r="BI412" s="74" t="s">
        <v>3021</v>
      </c>
      <c r="BJ412" s="74" t="s">
        <v>3021</v>
      </c>
      <c r="BK412" s="74" t="s">
        <v>3021</v>
      </c>
      <c r="BL412" s="72">
        <v>0.13602438676776535</v>
      </c>
      <c r="BM412" s="72">
        <v>0.11261887304988635</v>
      </c>
      <c r="BN412" s="72">
        <v>0.11890932888064863</v>
      </c>
      <c r="BO412" s="72">
        <v>0</v>
      </c>
      <c r="BP412" s="72">
        <v>0</v>
      </c>
      <c r="BQ412" s="72">
        <v>0</v>
      </c>
      <c r="BR412" s="72">
        <f>IF(IF(BN412&gt;BQ412,BN412,BQ412)=0,IF(BM412&gt;BP412,BM412,BP412),IF(BN412&gt;BQ412,BN412,BQ412))</f>
        <v>0.11890932888064863</v>
      </c>
      <c r="CI412" s="73">
        <f>IF(ISNUMBER(L412),L412,M412)</f>
        <v>0.51924388728502391</v>
      </c>
      <c r="CJ412" s="74">
        <f>IF(AND(M412&lt;0,AA412&gt;0),1,0)</f>
        <v>0</v>
      </c>
      <c r="CK412" s="74">
        <f>IF(AND(CJ412=0,CI412&lt;0.1,CI412&gt;0),1,0)</f>
        <v>0</v>
      </c>
      <c r="CL412" s="74">
        <f>IF(AND(CK412=0,CI412&lt;0.2,CI412&gt;0.1),1,0)</f>
        <v>0</v>
      </c>
      <c r="CM412" s="74">
        <f>IF(AND(CL412=0,CI412&lt;0.3,CI412&gt;0.2),1,0)</f>
        <v>0</v>
      </c>
      <c r="CN412" s="74">
        <f>IF(AND(CM412=0,CI412&lt;0.4,CI412&gt;0.3),1,0)</f>
        <v>0</v>
      </c>
      <c r="CO412" s="74">
        <f>IF(AND(CN412=0,CI412&lt;0.5,CI412&gt;0.4),1,0)</f>
        <v>0</v>
      </c>
      <c r="CP412" s="74">
        <f>IF(AND(CJ412=0,CK412=0,CL412=0,CM412=0,CN412=0,CO412=0),1,0)</f>
        <v>1</v>
      </c>
      <c r="CR412" s="74" t="str">
        <f>_xll.BDP($H412,CR$1)</f>
        <v>William E Waltz "Bill"</v>
      </c>
      <c r="CS412" s="74" t="str">
        <f>_xll.BDP($H412,CS$1)</f>
        <v>No</v>
      </c>
      <c r="CT412" s="81">
        <f>_xll.BDP($H412,CT$1)</f>
        <v>0</v>
      </c>
      <c r="CU412" s="78">
        <f>_xll.BDP($H412,CU$1)</f>
        <v>5</v>
      </c>
      <c r="CV412" s="78">
        <f>_xll.BDP($H412,CV$1)</f>
        <v>1.297899340209939</v>
      </c>
      <c r="CW412" s="78">
        <f>_xll.BDP($H412,CW$1)</f>
        <v>-1.0733127894032042</v>
      </c>
    </row>
    <row r="413" spans="1:134" s="74" customFormat="1" hidden="1" x14ac:dyDescent="0.3">
      <c r="A413" s="74" t="str">
        <f>B413&amp;C413</f>
        <v>14</v>
      </c>
      <c r="B413" s="74">
        <v>14</v>
      </c>
      <c r="D413" s="74">
        <v>19</v>
      </c>
      <c r="E413" s="74">
        <v>11</v>
      </c>
      <c r="F413" s="75">
        <v>0.19</v>
      </c>
      <c r="G413" s="74" t="s">
        <v>2994</v>
      </c>
      <c r="H413" s="74" t="s">
        <v>1907</v>
      </c>
      <c r="I413" s="74">
        <v>1274</v>
      </c>
      <c r="J413" s="74" t="str">
        <f>I413&amp;H413</f>
        <v>1274D6H GR Equity</v>
      </c>
      <c r="K413" s="76" t="s">
        <v>4865</v>
      </c>
      <c r="L413" s="73">
        <v>0.33208990028333468</v>
      </c>
      <c r="M413" s="73">
        <v>0.36399975218192943</v>
      </c>
      <c r="N413" s="73">
        <v>0.1632929459911393</v>
      </c>
      <c r="O413" s="73">
        <v>0.156297020795789</v>
      </c>
      <c r="P413" s="77">
        <v>13.925653938301652</v>
      </c>
      <c r="Q413" s="77">
        <v>8.7192554624889631</v>
      </c>
      <c r="R413" s="77">
        <v>18.000810384761333</v>
      </c>
      <c r="S413" s="78">
        <v>14.845818761123947</v>
      </c>
      <c r="T413" s="78">
        <v>15.254367345199512</v>
      </c>
      <c r="U413" s="73">
        <v>0.43950830330155993</v>
      </c>
      <c r="V413" s="79">
        <v>1.8604083453102813</v>
      </c>
      <c r="W413" s="73">
        <v>0.29357253606559758</v>
      </c>
      <c r="X413" s="72" t="e">
        <v>#N/A</v>
      </c>
      <c r="Y413" s="79">
        <v>14.427996915341762</v>
      </c>
      <c r="Z413" s="79">
        <v>15.871983258815515</v>
      </c>
      <c r="AA413" s="79">
        <v>113956015.99000004</v>
      </c>
      <c r="AB413" s="79">
        <v>265391888.91000003</v>
      </c>
      <c r="AC413" s="79" t="e">
        <v>#N/A</v>
      </c>
      <c r="AD413" s="80">
        <v>43301747.100000001</v>
      </c>
      <c r="AE413" s="73">
        <v>0</v>
      </c>
      <c r="AF413" s="80">
        <v>394.49025</v>
      </c>
      <c r="AG413" s="80">
        <v>538.81363907000002</v>
      </c>
      <c r="AH413" s="25">
        <v>6.9287933154846399</v>
      </c>
      <c r="AI413" s="25">
        <v>12.444233115525542</v>
      </c>
      <c r="AJ413" s="25">
        <v>8.126750195242245</v>
      </c>
      <c r="AK413" s="25">
        <v>17.120005623333064</v>
      </c>
      <c r="AL413" s="25">
        <v>2.7727595072904885</v>
      </c>
      <c r="AM413" s="74" t="s">
        <v>506</v>
      </c>
      <c r="AN413" s="74" t="s">
        <v>629</v>
      </c>
      <c r="AO413" s="74" t="s">
        <v>773</v>
      </c>
      <c r="AP413" s="74" t="s">
        <v>2139</v>
      </c>
      <c r="AQ413" s="73" t="e">
        <f>_xll.BDP($H413,$AQ$1, "CUST_TRR_START_DT=20030101","CUST_TRR_END_DT=20230630")*0.01</f>
        <v>#VALUE!</v>
      </c>
      <c r="AR413" s="73">
        <f>_xll.BDP($H413,$AQ$1, "CUST_TRR_START_DT=20130101","CUST_TRR_END_DT=20230630")*0.01</f>
        <v>0.27187480000000003</v>
      </c>
      <c r="AS413" s="73">
        <f>_xll.BDP($H413,$AQ$1, "CUST_TRR_START_DT=20180101","CUST_TRR_END_DT=20230630")*0.01</f>
        <v>7.9409670000000002E-2</v>
      </c>
      <c r="AT413" s="74" t="s">
        <v>3754</v>
      </c>
      <c r="AU413" s="74" t="s">
        <v>3021</v>
      </c>
      <c r="AV413" s="74" t="s">
        <v>3754</v>
      </c>
      <c r="AW413" s="25">
        <v>2.3479189409644778</v>
      </c>
      <c r="AX413" s="25">
        <v>2.3479189409644778</v>
      </c>
      <c r="AY413" s="25">
        <v>0</v>
      </c>
      <c r="AZ413" s="25">
        <v>2.3479189409644778</v>
      </c>
      <c r="BA413" s="25">
        <v>41.841475093032443</v>
      </c>
      <c r="BB413" s="25">
        <v>0</v>
      </c>
      <c r="BC413" s="25">
        <v>41.841475093032443</v>
      </c>
      <c r="BD413" s="25">
        <v>9.1646049000000005</v>
      </c>
      <c r="BE413" s="25">
        <v>394.49025</v>
      </c>
      <c r="BF413" s="74">
        <v>29.486000000000001</v>
      </c>
      <c r="BG413" s="74">
        <v>32.157000000000004</v>
      </c>
      <c r="BH413" s="74">
        <v>35.871000000000002</v>
      </c>
      <c r="BI413" s="74">
        <v>45.655000000000001</v>
      </c>
      <c r="BJ413" s="74">
        <v>43.625</v>
      </c>
      <c r="BK413" s="74">
        <v>46.361000000000004</v>
      </c>
      <c r="BL413" s="72">
        <v>7.4744559593044449E-2</v>
      </c>
      <c r="BM413" s="72">
        <v>8.1515322622042002E-2</v>
      </c>
      <c r="BN413" s="72">
        <v>9.0930003973482235E-2</v>
      </c>
      <c r="BO413" s="72">
        <v>0.11573163088314603</v>
      </c>
      <c r="BP413" s="72">
        <v>0.11058574958443206</v>
      </c>
      <c r="BQ413" s="72">
        <v>0.1175212822116643</v>
      </c>
      <c r="BR413" s="72">
        <f>IF(IF(BN413&gt;BQ413,BN413,BQ413)=0,IF(BM413&gt;BP413,BM413,BP413),IF(BN413&gt;BQ413,BN413,BQ413))</f>
        <v>0.1175212822116643</v>
      </c>
      <c r="CI413" s="73">
        <f>IF(ISNUMBER(L413),L413,M413)</f>
        <v>0.33208990028333468</v>
      </c>
      <c r="CJ413" s="74">
        <f>IF(AND(M413&lt;0,AA413&gt;0),1,0)</f>
        <v>0</v>
      </c>
      <c r="CK413" s="74">
        <f>IF(AND(CJ413=0,CI413&lt;0.1,CI413&gt;0),1,0)</f>
        <v>0</v>
      </c>
      <c r="CL413" s="74">
        <f>IF(AND(CK413=0,CI413&lt;0.2,CI413&gt;0.1),1,0)</f>
        <v>0</v>
      </c>
      <c r="CM413" s="74">
        <f>IF(AND(CL413=0,CI413&lt;0.3,CI413&gt;0.2),1,0)</f>
        <v>0</v>
      </c>
      <c r="CN413" s="74">
        <f>IF(AND(CM413=0,CI413&lt;0.4,CI413&gt;0.3),1,0)</f>
        <v>1</v>
      </c>
      <c r="CO413" s="74">
        <f>IF(AND(CN413=0,CI413&lt;0.5,CI413&gt;0.4),1,0)</f>
        <v>0</v>
      </c>
      <c r="CP413" s="74">
        <f>IF(AND(CJ413=0,CK413=0,CL413=0,CM413=0,CN413=0,CO413=0),1,0)</f>
        <v>0</v>
      </c>
      <c r="CR413" s="74" t="str">
        <f>_xll.BDP($H413,CR$1)</f>
        <v>Andreas Baresel</v>
      </c>
      <c r="CS413" s="74" t="str">
        <f>_xll.BDP($H413,CS$1)</f>
        <v>No</v>
      </c>
      <c r="CT413" s="81">
        <f>_xll.BDP($H413,CT$1)</f>
        <v>0</v>
      </c>
      <c r="CU413" s="78">
        <f>_xll.BDP($H413,CU$1)</f>
        <v>1.5833300352096558</v>
      </c>
      <c r="CV413" s="78">
        <f>_xll.BDP($H413,CV$1)</f>
        <v>4.9865133548928009</v>
      </c>
      <c r="CW413" s="78">
        <f>_xll.BDP($H413,CW$1)</f>
        <v>0.38095789209729375</v>
      </c>
    </row>
    <row r="414" spans="1:134" s="74" customFormat="1" hidden="1" x14ac:dyDescent="0.3">
      <c r="A414" s="74" t="str">
        <f>B414&amp;C414</f>
        <v>14</v>
      </c>
      <c r="B414" s="74">
        <v>14</v>
      </c>
      <c r="D414" s="74">
        <v>5</v>
      </c>
      <c r="E414" s="74">
        <v>1</v>
      </c>
      <c r="F414" s="75"/>
      <c r="H414" s="74" t="s">
        <v>5111</v>
      </c>
      <c r="K414" s="76" t="s">
        <v>4948</v>
      </c>
      <c r="L414" s="73">
        <v>0.51151041586757229</v>
      </c>
      <c r="M414" s="73">
        <v>0.52213427875578022</v>
      </c>
      <c r="N414" s="73">
        <v>0.12981687245398929</v>
      </c>
      <c r="O414" s="73">
        <v>0.14874908516834007</v>
      </c>
      <c r="P414" s="77">
        <v>5.6035740534703615</v>
      </c>
      <c r="Q414" s="77">
        <v>4.245480823336381</v>
      </c>
      <c r="R414" s="77">
        <v>5.0873407350155739</v>
      </c>
      <c r="S414" s="78">
        <v>25.952231765976336</v>
      </c>
      <c r="T414" s="78">
        <v>24.134481642547954</v>
      </c>
      <c r="U414" s="73">
        <v>-0.26551059368882896</v>
      </c>
      <c r="V414" s="79">
        <v>-1.5929705606382614</v>
      </c>
      <c r="W414" s="73">
        <v>1.2878285076008178</v>
      </c>
      <c r="X414" s="72" t="e">
        <v>#N/A</v>
      </c>
      <c r="Y414" s="79">
        <v>10.392511925789455</v>
      </c>
      <c r="Z414" s="79">
        <v>12.087426179583293</v>
      </c>
      <c r="AA414" s="79">
        <v>644227000</v>
      </c>
      <c r="AB414" s="79">
        <v>2261345000</v>
      </c>
      <c r="AC414" s="79">
        <v>178865000</v>
      </c>
      <c r="AD414" s="80">
        <v>531298000</v>
      </c>
      <c r="AE414" s="73">
        <v>0.33665664090585695</v>
      </c>
      <c r="AF414" s="80">
        <v>43071.0329241</v>
      </c>
      <c r="AG414" s="80">
        <v>10396.786756265445</v>
      </c>
      <c r="AH414" s="25">
        <v>18.866989723867846</v>
      </c>
      <c r="AI414" s="25">
        <v>27.569273978137822</v>
      </c>
      <c r="AJ414" s="25">
        <v>4.4116277725191377</v>
      </c>
      <c r="AK414" s="25">
        <v>37.048296398598694</v>
      </c>
      <c r="AL414" s="25">
        <v>3.5355120658570942</v>
      </c>
      <c r="AM414" s="74" t="s">
        <v>543</v>
      </c>
      <c r="AN414" s="74" t="s">
        <v>584</v>
      </c>
      <c r="AO414" s="74" t="s">
        <v>745</v>
      </c>
      <c r="AP414" s="74" t="s">
        <v>4626</v>
      </c>
      <c r="AQ414" s="73">
        <f>_xll.BDP($H414,$AQ$1, "CUST_TRR_START_DT=20030101","CUST_TRR_END_DT=20230630")*0.01</f>
        <v>0.21456779999999998</v>
      </c>
      <c r="AR414" s="73">
        <f>_xll.BDP($H414,$AQ$1, "CUST_TRR_START_DT=20130101","CUST_TRR_END_DT=20230630")*0.01</f>
        <v>0.19500670000000001</v>
      </c>
      <c r="AS414" s="73">
        <f>_xll.BDP($H414,$AQ$1, "CUST_TRR_START_DT=20180101","CUST_TRR_END_DT=20230630")*0.01</f>
        <v>0.1586901</v>
      </c>
      <c r="AT414" s="74" t="s">
        <v>4758</v>
      </c>
      <c r="AU414" s="74" t="s">
        <v>3021</v>
      </c>
      <c r="AV414" s="74" t="s">
        <v>4758</v>
      </c>
      <c r="AW414" s="25" t="s">
        <v>3021</v>
      </c>
      <c r="AX414" s="25">
        <v>0</v>
      </c>
      <c r="AY414" s="25">
        <v>0</v>
      </c>
      <c r="AZ414" s="25">
        <v>0</v>
      </c>
      <c r="BA414" s="25">
        <v>0</v>
      </c>
      <c r="BB414" s="25">
        <v>0</v>
      </c>
      <c r="BC414" s="25" t="s">
        <v>3021</v>
      </c>
      <c r="BD414" s="25" t="s">
        <v>3021</v>
      </c>
      <c r="BE414" s="25">
        <v>10396.786756265445</v>
      </c>
      <c r="BF414" s="74">
        <v>566.85699999999997</v>
      </c>
      <c r="BG414" s="74">
        <v>629.71400000000006</v>
      </c>
      <c r="BH414" s="74">
        <v>718.28600000000006</v>
      </c>
      <c r="BI414" s="74">
        <v>485.54</v>
      </c>
      <c r="BJ414" s="74">
        <v>607.66100000000006</v>
      </c>
      <c r="BK414" s="74">
        <v>710.46</v>
      </c>
      <c r="BL414" s="72">
        <v>5.4522326300324796E-2</v>
      </c>
      <c r="BM414" s="72">
        <v>6.0568136556279156E-2</v>
      </c>
      <c r="BN414" s="72">
        <v>6.9087307149695784E-2</v>
      </c>
      <c r="BO414" s="72">
        <v>4.6700967460681801E-2</v>
      </c>
      <c r="BP414" s="72">
        <v>5.8447000428647207E-2</v>
      </c>
      <c r="BQ414" s="72">
        <v>6.8334574581117913E-2</v>
      </c>
      <c r="BR414" s="72">
        <f>IF(IF(BN414&gt;BQ414,BN414,BQ414)=0,IF(BM414&gt;BP414,BM414,BP414),IF(BN414&gt;BQ414,BN414,BQ414))</f>
        <v>6.9087307149695784E-2</v>
      </c>
      <c r="CI414" s="73"/>
      <c r="CT414" s="81"/>
      <c r="CU414" s="78"/>
      <c r="CV414" s="78"/>
      <c r="CW414" s="78"/>
    </row>
    <row r="415" spans="1:134" s="74" customFormat="1" hidden="1" x14ac:dyDescent="0.3">
      <c r="A415" s="74" t="str">
        <f>B415&amp;C415</f>
        <v>14</v>
      </c>
      <c r="B415" s="74">
        <v>14</v>
      </c>
      <c r="D415" s="74">
        <v>6</v>
      </c>
      <c r="E415" s="74">
        <v>6</v>
      </c>
      <c r="F415" s="75">
        <v>0.13</v>
      </c>
      <c r="G415" s="74" t="s">
        <v>2515</v>
      </c>
      <c r="H415" s="74" t="s">
        <v>59</v>
      </c>
      <c r="I415" s="74">
        <v>1281</v>
      </c>
      <c r="J415" s="74" t="str">
        <f>I415&amp;H415</f>
        <v>1281VRTX US Equity</v>
      </c>
      <c r="K415" s="76" t="s">
        <v>670</v>
      </c>
      <c r="L415" s="73">
        <v>1.1977099537232552</v>
      </c>
      <c r="M415" s="73">
        <v>1.5298211073016734</v>
      </c>
      <c r="N415" s="73">
        <v>0.86850900856226099</v>
      </c>
      <c r="O415" s="73">
        <v>1.1172066734425743</v>
      </c>
      <c r="P415" s="77">
        <v>29.553008510574873</v>
      </c>
      <c r="Q415" s="77">
        <v>23.092963247697131</v>
      </c>
      <c r="R415" s="77">
        <v>24.557997642654094</v>
      </c>
      <c r="S415" s="78">
        <v>44.263428733212564</v>
      </c>
      <c r="T415" s="78">
        <v>52.48860671615887</v>
      </c>
      <c r="U415" s="73">
        <v>-0.613980437355928</v>
      </c>
      <c r="V415" s="79">
        <v>-2.8697614598752699</v>
      </c>
      <c r="W415" s="73">
        <v>0.76023627464470345</v>
      </c>
      <c r="X415" s="72">
        <v>6.2402292860865037E-2</v>
      </c>
      <c r="Y415" s="79">
        <v>30.116720920999846</v>
      </c>
      <c r="Z415" s="79">
        <v>52.115871110140624</v>
      </c>
      <c r="AA415" s="79">
        <v>2945900000</v>
      </c>
      <c r="AB415" s="79">
        <v>4033900000</v>
      </c>
      <c r="AC415" s="79">
        <v>488800000</v>
      </c>
      <c r="AD415" s="80">
        <v>4068200000</v>
      </c>
      <c r="AE415" s="73">
        <v>0.1201514183176835</v>
      </c>
      <c r="AF415" s="80">
        <v>90049.280953499983</v>
      </c>
      <c r="AG415" s="80">
        <v>78223.280953499983</v>
      </c>
      <c r="AH415" s="25">
        <v>16.685141622264403</v>
      </c>
      <c r="AI415" s="25">
        <v>17.256785050078314</v>
      </c>
      <c r="AJ415" s="25">
        <v>4.3233276141387442</v>
      </c>
      <c r="AK415" s="25">
        <v>23.956389475865524</v>
      </c>
      <c r="AL415" s="25">
        <v>5.8140071436541572</v>
      </c>
      <c r="AM415" s="74" t="s">
        <v>493</v>
      </c>
      <c r="AN415" s="74" t="s">
        <v>593</v>
      </c>
      <c r="AO415" s="74" t="s">
        <v>594</v>
      </c>
      <c r="AP415" s="74" t="s">
        <v>574</v>
      </c>
      <c r="AQ415" s="73">
        <f>_xll.BDP($H415,$AQ$1, "CUST_TRR_START_DT=20030101","CUST_TRR_END_DT=20230630")*0.01</f>
        <v>0.16320489999999999</v>
      </c>
      <c r="AR415" s="73">
        <f>_xll.BDP($H415,$AQ$1, "CUST_TRR_START_DT=20130101","CUST_TRR_END_DT=20230630")*0.01</f>
        <v>0.22470700000000002</v>
      </c>
      <c r="AS415" s="73">
        <f>_xll.BDP($H415,$AQ$1, "CUST_TRR_START_DT=20180101","CUST_TRR_END_DT=20230630")*0.01</f>
        <v>0.16804279999999999</v>
      </c>
      <c r="AT415" s="74" t="s">
        <v>3697</v>
      </c>
      <c r="AU415" s="74" t="s">
        <v>3214</v>
      </c>
      <c r="AV415" s="74" t="s">
        <v>3214</v>
      </c>
      <c r="AW415" s="25" t="s">
        <v>3021</v>
      </c>
      <c r="AX415" s="25">
        <v>0</v>
      </c>
      <c r="AY415" s="25">
        <v>-0.20688671583752277</v>
      </c>
      <c r="AZ415" s="25">
        <v>-0.20688671583752277</v>
      </c>
      <c r="BA415" s="25">
        <v>0</v>
      </c>
      <c r="BB415" s="25">
        <v>-5.1702768334198286</v>
      </c>
      <c r="BC415" s="25">
        <v>-5.1702768334198286</v>
      </c>
      <c r="BD415" s="25">
        <v>-186.3</v>
      </c>
      <c r="BE415" s="25">
        <v>78223.280953499983</v>
      </c>
      <c r="BF415" s="74">
        <v>3786.04</v>
      </c>
      <c r="BG415" s="74">
        <v>4163.2080000000005</v>
      </c>
      <c r="BH415" s="74">
        <v>4674.0910000000003</v>
      </c>
      <c r="BI415" s="74">
        <v>3695.7049999999999</v>
      </c>
      <c r="BJ415" s="74">
        <v>3877.8879999999999</v>
      </c>
      <c r="BK415" s="74">
        <v>4441.8919999999998</v>
      </c>
      <c r="BL415" s="72">
        <v>4.8400424449731541E-2</v>
      </c>
      <c r="BM415" s="72">
        <v>5.3222109188629269E-2</v>
      </c>
      <c r="BN415" s="72">
        <v>5.9753195506827755E-2</v>
      </c>
      <c r="BO415" s="72">
        <v>4.724558922805757E-2</v>
      </c>
      <c r="BP415" s="72">
        <v>4.9574601739157675E-2</v>
      </c>
      <c r="BQ415" s="72">
        <v>5.6784782559050333E-2</v>
      </c>
      <c r="BR415" s="72">
        <f>IF(IF(BN415&gt;BQ415,BN415,BQ415)=0,IF(BM415&gt;BP415,BM415,BP415),IF(BN415&gt;BQ415,BN415,BQ415))</f>
        <v>5.9753195506827755E-2</v>
      </c>
      <c r="CI415" s="73">
        <f>IF(ISNUMBER(L415),L415,M415)</f>
        <v>1.1977099537232552</v>
      </c>
      <c r="CJ415" s="74">
        <f>IF(AND(M415&lt;0,AA415&gt;0),1,0)</f>
        <v>0</v>
      </c>
      <c r="CK415" s="74">
        <f>IF(AND(CJ415=0,CI415&lt;0.1,CI415&gt;0),1,0)</f>
        <v>0</v>
      </c>
      <c r="CL415" s="74">
        <f>IF(AND(CK415=0,CI415&lt;0.2,CI415&gt;0.1),1,0)</f>
        <v>0</v>
      </c>
      <c r="CM415" s="74">
        <f>IF(AND(CL415=0,CI415&lt;0.3,CI415&gt;0.2),1,0)</f>
        <v>0</v>
      </c>
      <c r="CN415" s="74">
        <f>IF(AND(CM415=0,CI415&lt;0.4,CI415&gt;0.3),1,0)</f>
        <v>0</v>
      </c>
      <c r="CO415" s="74">
        <f>IF(AND(CN415=0,CI415&lt;0.5,CI415&gt;0.4),1,0)</f>
        <v>0</v>
      </c>
      <c r="CP415" s="74">
        <f>IF(AND(CJ415=0,CK415=0,CL415=0,CM415=0,CN415=0,CO415=0),1,0)</f>
        <v>1</v>
      </c>
      <c r="CR415" s="74" t="str">
        <f>_xll.BDP($H415,CR$1)</f>
        <v>Reshma Kewalramani</v>
      </c>
      <c r="CS415" s="74" t="str">
        <f>_xll.BDP($H415,CS$1)</f>
        <v>No</v>
      </c>
      <c r="CT415" s="81">
        <f>_xll.BDP($H415,CT$1)</f>
        <v>0</v>
      </c>
      <c r="CU415" s="78">
        <f>_xll.BDP($H415,CU$1)</f>
        <v>3.5</v>
      </c>
      <c r="CV415" s="78">
        <f>_xll.BDP($H415,CV$1)</f>
        <v>0.23626279956047158</v>
      </c>
      <c r="CW415" s="78">
        <f>_xll.BDP($H415,CW$1)</f>
        <v>-10.015730741646916</v>
      </c>
    </row>
    <row r="416" spans="1:134" s="74" customFormat="1" hidden="1" x14ac:dyDescent="0.3">
      <c r="A416" s="74" t="str">
        <f>B416&amp;C416</f>
        <v>14</v>
      </c>
      <c r="B416" s="74">
        <v>14</v>
      </c>
      <c r="D416" s="74">
        <v>7</v>
      </c>
      <c r="E416" s="74">
        <v>1</v>
      </c>
      <c r="F416" s="75">
        <v>0.15</v>
      </c>
      <c r="H416" s="74" t="s">
        <v>2094</v>
      </c>
      <c r="I416" s="74">
        <v>1283</v>
      </c>
      <c r="J416" s="74" t="str">
        <f>I416&amp;H416</f>
        <v>1283CAR PW Equity</v>
      </c>
      <c r="K416" s="76" t="s">
        <v>4867</v>
      </c>
      <c r="L416" s="73">
        <v>0.15279892071895779</v>
      </c>
      <c r="M416" s="73">
        <v>0.18351195386255723</v>
      </c>
      <c r="N416" s="73">
        <v>0.14800137785068335</v>
      </c>
      <c r="O416" s="73">
        <v>0.17957957159612054</v>
      </c>
      <c r="P416" s="77">
        <v>18.164004807210102</v>
      </c>
      <c r="Q416" s="77">
        <v>14.586230653383026</v>
      </c>
      <c r="R416" s="77">
        <v>20.664323134757602</v>
      </c>
      <c r="S416" s="78">
        <v>6.7038891150127453</v>
      </c>
      <c r="T416" s="78">
        <v>7.8196212115314125</v>
      </c>
      <c r="U416" s="73">
        <v>0.23830471813431048</v>
      </c>
      <c r="V416" s="79">
        <v>1.6787887687515937</v>
      </c>
      <c r="W416" s="73">
        <v>0.44633538170338261</v>
      </c>
      <c r="X416" s="72" t="e">
        <v>#N/A</v>
      </c>
      <c r="Y416" s="79">
        <v>18.356617952659853</v>
      </c>
      <c r="Z416" s="79">
        <v>28.180239087504866</v>
      </c>
      <c r="AA416" s="79">
        <v>5668628000</v>
      </c>
      <c r="AB416" s="79">
        <v>5792758000</v>
      </c>
      <c r="AC416" s="79" t="e">
        <v>#N/A</v>
      </c>
      <c r="AD416" s="80">
        <v>153533000</v>
      </c>
      <c r="AE416" s="73">
        <v>0</v>
      </c>
      <c r="AF416" s="80">
        <v>8260.0023000000001</v>
      </c>
      <c r="AG416" s="80">
        <v>10432.1703</v>
      </c>
      <c r="AH416" s="25">
        <v>8.103972062260981</v>
      </c>
      <c r="AI416" s="25">
        <v>9.3612103868973904</v>
      </c>
      <c r="AJ416" s="25">
        <v>-0.91158570258509475</v>
      </c>
      <c r="AK416" s="25">
        <v>10.621085171392888</v>
      </c>
      <c r="AL416" s="25">
        <v>2.003012836010766</v>
      </c>
      <c r="AM416" s="74" t="s">
        <v>533</v>
      </c>
      <c r="AN416" s="74" t="s">
        <v>856</v>
      </c>
      <c r="AO416" s="74" t="s">
        <v>2095</v>
      </c>
      <c r="AP416" s="74" t="s">
        <v>2085</v>
      </c>
      <c r="AQ416" s="73" t="e">
        <f>_xll.BDP($H416,$AQ$1, "CUST_TRR_START_DT=20030101","CUST_TRR_END_DT=20230630")*0.01</f>
        <v>#VALUE!</v>
      </c>
      <c r="AR416" s="73">
        <f>_xll.BDP($H416,$AQ$1, "CUST_TRR_START_DT=20130101","CUST_TRR_END_DT=20230630")*0.01</f>
        <v>0.19885370000000002</v>
      </c>
      <c r="AS416" s="73">
        <f>_xll.BDP($H416,$AQ$1, "CUST_TRR_START_DT=20180101","CUST_TRR_END_DT=20230630")*0.01</f>
        <v>0.11735060000000001</v>
      </c>
      <c r="AT416" s="74" t="s">
        <v>3215</v>
      </c>
      <c r="AU416" s="74" t="s">
        <v>3215</v>
      </c>
      <c r="AV416" s="74" t="s">
        <v>3215</v>
      </c>
      <c r="AW416" s="25">
        <v>0.12178387282029637</v>
      </c>
      <c r="AX416" s="25">
        <v>0.12178387282029637</v>
      </c>
      <c r="AY416" s="25">
        <v>2.0002569382537422E-17</v>
      </c>
      <c r="AZ416" s="25">
        <v>0.12178387282029639</v>
      </c>
      <c r="BA416" s="25">
        <v>2.7037978381147978</v>
      </c>
      <c r="BB416" s="25">
        <v>4.4408920985006262E-16</v>
      </c>
      <c r="BC416" s="25">
        <v>2.7037978381147982</v>
      </c>
      <c r="BD416" s="25">
        <v>20.119</v>
      </c>
      <c r="BE416" s="25">
        <v>8260.0023000000001</v>
      </c>
      <c r="BF416" s="74">
        <v>876.71400000000006</v>
      </c>
      <c r="BG416" s="74">
        <v>985.42899999999997</v>
      </c>
      <c r="BH416" s="74">
        <v>1108.4290000000001</v>
      </c>
      <c r="BI416" s="74">
        <v>-75</v>
      </c>
      <c r="BJ416" s="74">
        <v>24</v>
      </c>
      <c r="BK416" s="74">
        <v>192</v>
      </c>
      <c r="BL416" s="72">
        <v>0.10613967988846687</v>
      </c>
      <c r="BM416" s="72">
        <v>0.11930129849963843</v>
      </c>
      <c r="BN416" s="72">
        <v>0.13419233551545137</v>
      </c>
      <c r="BO416" s="72">
        <v>-9.0799006193981319E-3</v>
      </c>
      <c r="BP416" s="72">
        <v>2.9055681982074026E-3</v>
      </c>
      <c r="BQ416" s="72">
        <v>2.3244545585659221E-2</v>
      </c>
      <c r="BR416" s="72">
        <f>IF(IF(BN416&gt;BQ416,BN416,BQ416)=0,IF(BM416&gt;BP416,BM416,BP416),IF(BN416&gt;BQ416,BN416,BQ416))</f>
        <v>0.13419233551545137</v>
      </c>
      <c r="CI416" s="73">
        <f>IF(ISNUMBER(L416),L416,M416)</f>
        <v>0.15279892071895779</v>
      </c>
      <c r="CJ416" s="74">
        <f>IF(AND(M416&lt;0,AA416&gt;0),1,0)</f>
        <v>0</v>
      </c>
      <c r="CK416" s="74">
        <f>IF(AND(CJ416=0,CI416&lt;0.1,CI416&gt;0),1,0)</f>
        <v>0</v>
      </c>
      <c r="CL416" s="74">
        <f>IF(AND(CK416=0,CI416&lt;0.2,CI416&gt;0.1),1,0)</f>
        <v>1</v>
      </c>
      <c r="CM416" s="74">
        <f>IF(AND(CL416=0,CI416&lt;0.3,CI416&gt;0.2),1,0)</f>
        <v>0</v>
      </c>
      <c r="CN416" s="74">
        <f>IF(AND(CM416=0,CI416&lt;0.4,CI416&gt;0.3),1,0)</f>
        <v>0</v>
      </c>
      <c r="CO416" s="74">
        <f>IF(AND(CN416=0,CI416&lt;0.5,CI416&gt;0.4),1,0)</f>
        <v>0</v>
      </c>
      <c r="CP416" s="74">
        <f>IF(AND(CJ416=0,CK416=0,CL416=0,CM416=0,CN416=0,CO416=0),1,0)</f>
        <v>0</v>
      </c>
      <c r="CR416" s="74" t="str">
        <f>_xll.BDP($H416,CR$1)</f>
        <v>Maciej Oleksowicz</v>
      </c>
      <c r="CS416" s="74" t="str">
        <f>_xll.BDP($H416,CS$1)</f>
        <v>No</v>
      </c>
      <c r="CT416" s="81">
        <f>_xll.BDP($H416,CT$1)</f>
        <v>0</v>
      </c>
      <c r="CU416" s="78">
        <f>_xll.BDP($H416,CU$1)</f>
        <v>6.4166698455810547</v>
      </c>
      <c r="CV416" s="78">
        <f>_xll.BDP($H416,CV$1)</f>
        <v>35.330587164122214</v>
      </c>
      <c r="CW416" s="78">
        <f>_xll.BDP($H416,CW$1)</f>
        <v>0</v>
      </c>
    </row>
    <row r="417" spans="1:134" s="74" customFormat="1" hidden="1" x14ac:dyDescent="0.3">
      <c r="A417" s="74" t="str">
        <f>B417&amp;C417</f>
        <v>14</v>
      </c>
      <c r="B417" s="74">
        <v>14</v>
      </c>
      <c r="D417" s="74">
        <v>12</v>
      </c>
      <c r="E417" s="74">
        <v>3</v>
      </c>
      <c r="F417" s="75">
        <v>0.16</v>
      </c>
      <c r="H417" s="74" t="s">
        <v>1947</v>
      </c>
      <c r="I417" s="74">
        <v>1285</v>
      </c>
      <c r="J417" s="74" t="str">
        <f>I417&amp;H417</f>
        <v>1285BRIM IR Equity</v>
      </c>
      <c r="K417" s="76" t="s">
        <v>4868</v>
      </c>
      <c r="L417" s="73">
        <v>9.8264012644475041E-2</v>
      </c>
      <c r="M417" s="73">
        <v>0.15830976137200542</v>
      </c>
      <c r="N417" s="73">
        <v>9.5417051838282446E-2</v>
      </c>
      <c r="O417" s="73">
        <v>0.15402473365453515</v>
      </c>
      <c r="P417" s="77">
        <v>9.2764575771324864</v>
      </c>
      <c r="Q417" s="77">
        <v>7.4686196192823253</v>
      </c>
      <c r="R417" s="77">
        <v>13.829576575898466</v>
      </c>
      <c r="S417" s="78">
        <v>22.633468654707812</v>
      </c>
      <c r="T417" s="78">
        <v>26.10483270056417</v>
      </c>
      <c r="U417" s="73">
        <v>0.36863258048994391</v>
      </c>
      <c r="V417" s="79">
        <v>3.6275407357634806</v>
      </c>
      <c r="W417" s="73">
        <v>0.46242682573137622</v>
      </c>
      <c r="X417" s="72" t="e">
        <v>#N/A</v>
      </c>
      <c r="Y417" s="79">
        <v>15.144511141560702</v>
      </c>
      <c r="Z417" s="79">
        <v>18.733513897658337</v>
      </c>
      <c r="AA417" s="79">
        <v>639531000</v>
      </c>
      <c r="AB417" s="79">
        <v>657323000</v>
      </c>
      <c r="AC417" s="79" t="e">
        <v>#N/A</v>
      </c>
      <c r="AD417" s="80">
        <v>54388000</v>
      </c>
      <c r="AE417" s="73">
        <v>0</v>
      </c>
      <c r="AF417" s="80">
        <v>146698.47044999999</v>
      </c>
      <c r="AG417" s="80">
        <v>1356.4223996450764</v>
      </c>
      <c r="AH417" s="25">
        <v>14.288809527595113</v>
      </c>
      <c r="AI417" s="25">
        <v>17.347551503946445</v>
      </c>
      <c r="AJ417" s="25">
        <v>1.4923752283532417</v>
      </c>
      <c r="AK417" s="25">
        <v>16.67565906348554</v>
      </c>
      <c r="AL417" s="25">
        <v>2.2888999575349973</v>
      </c>
      <c r="AM417" s="74" t="s">
        <v>493</v>
      </c>
      <c r="AN417" s="74" t="s">
        <v>513</v>
      </c>
      <c r="AO417" s="74" t="s">
        <v>1945</v>
      </c>
      <c r="AP417" s="74" t="s">
        <v>4630</v>
      </c>
      <c r="AQ417" s="73">
        <f>_xll.BDP($H417,$AQ$1, "CUST_TRR_START_DT=20030101","CUST_TRR_END_DT=20230630")*0.01</f>
        <v>0.15900890000000001</v>
      </c>
      <c r="AR417" s="73">
        <f>_xll.BDP($H417,$AQ$1, "CUST_TRR_START_DT=20130101","CUST_TRR_END_DT=20230630")*0.01</f>
        <v>0.21124230000000002</v>
      </c>
      <c r="AS417" s="73">
        <f>_xll.BDP($H417,$AQ$1, "CUST_TRR_START_DT=20180101","CUST_TRR_END_DT=20230630")*0.01</f>
        <v>0.19938729999999999</v>
      </c>
      <c r="AT417" s="74" t="s">
        <v>3697</v>
      </c>
      <c r="AU417" s="74" t="s">
        <v>3021</v>
      </c>
      <c r="AV417" s="74" t="s">
        <v>3021</v>
      </c>
      <c r="AW417" s="25">
        <v>3.7333332697550459</v>
      </c>
      <c r="AX417" s="25">
        <v>3.7333332697550459</v>
      </c>
      <c r="AY417" s="25">
        <v>0</v>
      </c>
      <c r="AZ417" s="25">
        <v>3.7333332697550459</v>
      </c>
      <c r="BA417" s="25">
        <v>5100.9721184712607</v>
      </c>
      <c r="BB417" s="25">
        <v>0</v>
      </c>
      <c r="BC417" s="25">
        <v>5100.9721184712607</v>
      </c>
      <c r="BD417" s="25">
        <v>4042.5</v>
      </c>
      <c r="BE417" s="25">
        <v>1356.4223996450764</v>
      </c>
      <c r="BF417" s="74" t="s">
        <v>3021</v>
      </c>
      <c r="BG417" s="74" t="s">
        <v>3021</v>
      </c>
      <c r="BH417" s="74" t="s">
        <v>3021</v>
      </c>
      <c r="BI417" s="74" t="s">
        <v>3021</v>
      </c>
      <c r="BJ417" s="74" t="s">
        <v>3021</v>
      </c>
      <c r="BK417" s="74" t="s">
        <v>3021</v>
      </c>
      <c r="BL417" s="72">
        <v>0</v>
      </c>
      <c r="BM417" s="72">
        <v>0</v>
      </c>
      <c r="BN417" s="72">
        <v>0</v>
      </c>
      <c r="BO417" s="72">
        <v>0</v>
      </c>
      <c r="BP417" s="72">
        <v>0</v>
      </c>
      <c r="BQ417" s="72">
        <v>0</v>
      </c>
      <c r="BR417" s="72">
        <f>IF(IF(BN417&gt;BQ417,BN417,BQ417)=0,IF(BM417&gt;BP417,BM417,BP417),IF(BN417&gt;BQ417,BN417,BQ417))</f>
        <v>0</v>
      </c>
      <c r="CI417" s="73">
        <f>IF(ISNUMBER(L417),L417,M417)</f>
        <v>9.8264012644475041E-2</v>
      </c>
      <c r="CJ417" s="74">
        <f>IF(AND(M417&lt;0,AA417&gt;0),1,0)</f>
        <v>0</v>
      </c>
      <c r="CK417" s="74">
        <f>IF(AND(CJ417=0,CI417&lt;0.1,CI417&gt;0),1,0)</f>
        <v>1</v>
      </c>
      <c r="CL417" s="74">
        <f>IF(AND(CK417=0,CI417&lt;0.2,CI417&gt;0.1),1,0)</f>
        <v>0</v>
      </c>
      <c r="CM417" s="74">
        <f>IF(AND(CL417=0,CI417&lt;0.3,CI417&gt;0.2),1,0)</f>
        <v>0</v>
      </c>
      <c r="CN417" s="74">
        <f>IF(AND(CM417=0,CI417&lt;0.4,CI417&gt;0.3),1,0)</f>
        <v>0</v>
      </c>
      <c r="CO417" s="74">
        <f>IF(AND(CN417=0,CI417&lt;0.5,CI417&gt;0.4),1,0)</f>
        <v>0</v>
      </c>
      <c r="CP417" s="74">
        <f>IF(AND(CJ417=0,CK417=0,CL417=0,CM417=0,CN417=0,CO417=0),1,0)</f>
        <v>0</v>
      </c>
      <c r="CR417" s="74" t="str">
        <f>_xll.BDP($H417,CR$1)</f>
        <v>#N/A Field Not Applicable</v>
      </c>
      <c r="CS417" s="74" t="str">
        <f>_xll.BDP($H417,CS$1)</f>
        <v>#N/A N/A</v>
      </c>
      <c r="CT417" s="81" t="str">
        <f>_xll.BDP($H417,CT$1)</f>
        <v>#N/A N/A</v>
      </c>
      <c r="CU417" s="78" t="str">
        <f>_xll.BDP($H417,CU$1)</f>
        <v>#N/A N/A</v>
      </c>
      <c r="CV417" s="78">
        <f>_xll.BDP($H417,CV$1)</f>
        <v>0</v>
      </c>
      <c r="CW417" s="78">
        <f>_xll.BDP($H417,CW$1)</f>
        <v>0</v>
      </c>
    </row>
    <row r="418" spans="1:134" s="74" customFormat="1" hidden="1" x14ac:dyDescent="0.3">
      <c r="A418" s="74" t="str">
        <f>B418&amp;C418</f>
        <v>14</v>
      </c>
      <c r="B418" s="74">
        <v>14</v>
      </c>
      <c r="D418" s="74">
        <v>3</v>
      </c>
      <c r="E418" s="74">
        <v>1</v>
      </c>
      <c r="F418" s="75">
        <v>0.15</v>
      </c>
      <c r="G418" s="74" t="s">
        <v>2835</v>
      </c>
      <c r="H418" s="74" t="s">
        <v>240</v>
      </c>
      <c r="I418" s="74">
        <v>1288</v>
      </c>
      <c r="J418" s="74" t="str">
        <f>I418&amp;H418</f>
        <v>1288CCF US Equity</v>
      </c>
      <c r="K418" s="76" t="s">
        <v>907</v>
      </c>
      <c r="L418" s="73">
        <v>0.39288267028224133</v>
      </c>
      <c r="M418" s="73">
        <v>0.42664403620873276</v>
      </c>
      <c r="N418" s="73">
        <v>0.24131118898366596</v>
      </c>
      <c r="O418" s="73">
        <v>0.2612021189894051</v>
      </c>
      <c r="P418" s="77">
        <v>12.275489218165461</v>
      </c>
      <c r="Q418" s="77">
        <v>9.5161135168108029</v>
      </c>
      <c r="R418" s="77">
        <v>9.7804835277582196</v>
      </c>
      <c r="S418" s="78">
        <v>25.726520809076209</v>
      </c>
      <c r="T418" s="78">
        <v>25.403488300681694</v>
      </c>
      <c r="U418" s="73">
        <v>0.21358858858858862</v>
      </c>
      <c r="V418" s="79">
        <v>1.0359724137931037</v>
      </c>
      <c r="W418" s="73">
        <v>0.64404920815945677</v>
      </c>
      <c r="X418" s="72">
        <v>5.1469084961593504E-2</v>
      </c>
      <c r="Y418" s="79">
        <v>7.7924896391349794</v>
      </c>
      <c r="Z418" s="79">
        <v>-2.9586382940732903</v>
      </c>
      <c r="AA418" s="79">
        <v>150240000</v>
      </c>
      <c r="AB418" s="79">
        <v>245400000</v>
      </c>
      <c r="AC418" s="79">
        <v>3006000</v>
      </c>
      <c r="AD418" s="80">
        <v>56388000</v>
      </c>
      <c r="AE418" s="73">
        <v>5.330921472653756E-2</v>
      </c>
      <c r="AF418" s="80">
        <v>1207.10191685</v>
      </c>
      <c r="AG418" s="80">
        <v>1300.9869168499999</v>
      </c>
      <c r="AH418" s="25">
        <v>13.183629404045316</v>
      </c>
      <c r="AI418" s="25">
        <v>19.70917508309897</v>
      </c>
      <c r="AJ418" s="25">
        <v>4.1631277834461056</v>
      </c>
      <c r="AK418" s="25">
        <v>27.377980242186158</v>
      </c>
      <c r="AL418" s="25">
        <v>3.0355242531206925</v>
      </c>
      <c r="AM418" s="74" t="s">
        <v>498</v>
      </c>
      <c r="AN418" s="74" t="s">
        <v>738</v>
      </c>
      <c r="AO418" s="74" t="s">
        <v>739</v>
      </c>
      <c r="AP418" s="74" t="s">
        <v>574</v>
      </c>
      <c r="AQ418" s="73">
        <f>_xll.BDP($H418,$AQ$1, "CUST_TRR_START_DT=20030101","CUST_TRR_END_DT=20230630")*0.01</f>
        <v>0.1784531</v>
      </c>
      <c r="AR418" s="73">
        <f>_xll.BDP($H418,$AQ$1, "CUST_TRR_START_DT=20130101","CUST_TRR_END_DT=20230630")*0.01</f>
        <v>0.20767510000000003</v>
      </c>
      <c r="AS418" s="73">
        <f>_xll.BDP($H418,$AQ$1, "CUST_TRR_START_DT=20180101","CUST_TRR_END_DT=20230630")*0.01</f>
        <v>8.8290720000000003E-3</v>
      </c>
      <c r="AT418" s="74" t="s">
        <v>3697</v>
      </c>
      <c r="AU418" s="74" t="s">
        <v>3216</v>
      </c>
      <c r="AV418" s="74" t="s">
        <v>3216</v>
      </c>
      <c r="AW418" s="25">
        <v>0.78764965343415261</v>
      </c>
      <c r="AX418" s="25">
        <v>0.78764965343415261</v>
      </c>
      <c r="AY418" s="25">
        <v>0</v>
      </c>
      <c r="AZ418" s="25">
        <v>0.78764965343415261</v>
      </c>
      <c r="BA418" s="25">
        <v>19.24594500165173</v>
      </c>
      <c r="BB418" s="25">
        <v>0</v>
      </c>
      <c r="BC418" s="25">
        <v>19.24594500165173</v>
      </c>
      <c r="BD418" s="25">
        <v>9.3990849999999995</v>
      </c>
      <c r="BE418" s="25">
        <v>1207.10191685</v>
      </c>
      <c r="BF418" s="74" t="s">
        <v>3021</v>
      </c>
      <c r="BG418" s="74" t="s">
        <v>3021</v>
      </c>
      <c r="BH418" s="74" t="s">
        <v>3021</v>
      </c>
      <c r="BI418" s="74" t="s">
        <v>3021</v>
      </c>
      <c r="BJ418" s="74" t="s">
        <v>3021</v>
      </c>
      <c r="BK418" s="74" t="s">
        <v>3021</v>
      </c>
      <c r="BL418" s="72">
        <v>0</v>
      </c>
      <c r="BM418" s="72">
        <v>0</v>
      </c>
      <c r="BN418" s="72">
        <v>0</v>
      </c>
      <c r="BO418" s="72">
        <v>0</v>
      </c>
      <c r="BP418" s="72">
        <v>0</v>
      </c>
      <c r="BQ418" s="72">
        <v>0</v>
      </c>
      <c r="BR418" s="72">
        <f>IF(IF(BN418&gt;BQ418,BN418,BQ418)=0,IF(BM418&gt;BP418,BM418,BP418),IF(BN418&gt;BQ418,BN418,BQ418))</f>
        <v>0</v>
      </c>
      <c r="CI418" s="73">
        <f>IF(ISNUMBER(L418),L418,M418)</f>
        <v>0.39288267028224133</v>
      </c>
      <c r="CJ418" s="74">
        <f>IF(AND(M418&lt;0,AA418&gt;0),1,0)</f>
        <v>0</v>
      </c>
      <c r="CK418" s="74">
        <f>IF(AND(CJ418=0,CI418&lt;0.1,CI418&gt;0),1,0)</f>
        <v>0</v>
      </c>
      <c r="CL418" s="74">
        <f>IF(AND(CK418=0,CI418&lt;0.2,CI418&gt;0.1),1,0)</f>
        <v>0</v>
      </c>
      <c r="CM418" s="74">
        <f>IF(AND(CL418=0,CI418&lt;0.3,CI418&gt;0.2),1,0)</f>
        <v>0</v>
      </c>
      <c r="CN418" s="74">
        <f>IF(AND(CM418=0,CI418&lt;0.4,CI418&gt;0.3),1,0)</f>
        <v>1</v>
      </c>
      <c r="CO418" s="74">
        <f>IF(AND(CN418=0,CI418&lt;0.5,CI418&gt;0.4),1,0)</f>
        <v>0</v>
      </c>
      <c r="CP418" s="74">
        <f>IF(AND(CJ418=0,CK418=0,CL418=0,CM418=0,CN418=0,CO418=0),1,0)</f>
        <v>0</v>
      </c>
      <c r="CR418" s="74" t="str">
        <f>_xll.BDP($H418,CR$1)</f>
        <v>Adam P Chase</v>
      </c>
      <c r="CS418" s="74" t="str">
        <f>_xll.BDP($H418,CS$1)</f>
        <v>No</v>
      </c>
      <c r="CT418" s="81">
        <f>_xll.BDP($H418,CT$1)</f>
        <v>3.5062699317932129</v>
      </c>
      <c r="CU418" s="78">
        <f>_xll.BDP($H418,CU$1)</f>
        <v>8.6666698455810547</v>
      </c>
      <c r="CV418" s="78">
        <f>_xll.BDP($H418,CV$1)</f>
        <v>12.879545416302079</v>
      </c>
      <c r="CW418" s="78">
        <f>_xll.BDP($H418,CW$1)</f>
        <v>0.75791669991945287</v>
      </c>
    </row>
    <row r="419" spans="1:134" s="74" customFormat="1" hidden="1" x14ac:dyDescent="0.3">
      <c r="A419" s="74" t="str">
        <f>B419&amp;C419</f>
        <v>14</v>
      </c>
      <c r="B419" s="74">
        <v>14</v>
      </c>
      <c r="D419" s="74">
        <v>14</v>
      </c>
      <c r="E419" s="74">
        <v>3</v>
      </c>
      <c r="F419" s="75">
        <v>0.12</v>
      </c>
      <c r="G419" s="74" t="s">
        <v>4398</v>
      </c>
      <c r="H419" s="74" t="s">
        <v>401</v>
      </c>
      <c r="I419" s="74">
        <v>1388</v>
      </c>
      <c r="J419" s="74" t="str">
        <f>I419&amp;H419</f>
        <v>1388APD US Equity</v>
      </c>
      <c r="K419" s="76" t="s">
        <v>1091</v>
      </c>
      <c r="L419" s="73">
        <v>0.1619445480886407</v>
      </c>
      <c r="M419" s="73">
        <v>0.13339588709046837</v>
      </c>
      <c r="N419" s="73">
        <v>0.15234829473189615</v>
      </c>
      <c r="O419" s="73">
        <v>0.12753369358593733</v>
      </c>
      <c r="P419" s="77">
        <v>9.6050926140566961</v>
      </c>
      <c r="Q419" s="77">
        <v>7.9810838249926563</v>
      </c>
      <c r="R419" s="77">
        <v>15.770699628175178</v>
      </c>
      <c r="S419" s="78">
        <v>34.966295059327464</v>
      </c>
      <c r="T419" s="78">
        <v>30.175767407430744</v>
      </c>
      <c r="U419" s="73">
        <v>0.27035844716175239</v>
      </c>
      <c r="V419" s="79">
        <v>2.1852380055431482</v>
      </c>
      <c r="W419" s="73">
        <v>0.49695921369566276</v>
      </c>
      <c r="X419" s="72">
        <v>1.6155733290783254E-2</v>
      </c>
      <c r="Y419" s="79">
        <v>8.3061346725991534</v>
      </c>
      <c r="Z419" s="79">
        <v>7.4284614946638516</v>
      </c>
      <c r="AA419" s="79">
        <v>17904600000</v>
      </c>
      <c r="AB419" s="79">
        <v>18727600000</v>
      </c>
      <c r="AC419" s="79">
        <v>58000000</v>
      </c>
      <c r="AD419" s="80">
        <v>3227100000</v>
      </c>
      <c r="AE419" s="73">
        <v>1.7972792910043073E-2</v>
      </c>
      <c r="AF419" s="80">
        <v>67113.362185709993</v>
      </c>
      <c r="AG419" s="80">
        <v>76467.06218570999</v>
      </c>
      <c r="AH419" s="25">
        <v>18.92046571463813</v>
      </c>
      <c r="AI419" s="25">
        <v>28.240596146437934</v>
      </c>
      <c r="AJ419" s="25">
        <v>-1.0771943519011933</v>
      </c>
      <c r="AK419" s="25">
        <v>27.478745638228713</v>
      </c>
      <c r="AL419" s="25">
        <v>4.7470193048223059</v>
      </c>
      <c r="AM419" s="74" t="s">
        <v>550</v>
      </c>
      <c r="AN419" s="74" t="s">
        <v>884</v>
      </c>
      <c r="AO419" s="74" t="s">
        <v>1077</v>
      </c>
      <c r="AP419" s="74" t="s">
        <v>574</v>
      </c>
      <c r="AQ419" s="73">
        <f>_xll.BDP($H419,$AQ$1, "CUST_TRR_START_DT=20030101","CUST_TRR_END_DT=20230630")*0.01</f>
        <v>0.13037409999999999</v>
      </c>
      <c r="AR419" s="73">
        <f>_xll.BDP($H419,$AQ$1, "CUST_TRR_START_DT=20130101","CUST_TRR_END_DT=20230630")*0.01</f>
        <v>0.16509499999999999</v>
      </c>
      <c r="AS419" s="73">
        <f>_xll.BDP($H419,$AQ$1, "CUST_TRR_START_DT=20180101","CUST_TRR_END_DT=20230630")*0.01</f>
        <v>0.14218629999999999</v>
      </c>
      <c r="AT419" s="74" t="s">
        <v>3275</v>
      </c>
      <c r="AU419" s="74" t="s">
        <v>3275</v>
      </c>
      <c r="AV419" s="74" t="s">
        <v>3275</v>
      </c>
      <c r="AW419" s="25">
        <v>2.3170368408857702</v>
      </c>
      <c r="AX419" s="25">
        <v>2.3170368408857702</v>
      </c>
      <c r="AY419" s="25">
        <v>-3.1701978611296859E-2</v>
      </c>
      <c r="AZ419" s="25">
        <v>2.2853348622744734</v>
      </c>
      <c r="BA419" s="25">
        <v>61.720589412814299</v>
      </c>
      <c r="BB419" s="25">
        <v>-0.84446857767426309</v>
      </c>
      <c r="BC419" s="25">
        <v>60.876120835140036</v>
      </c>
      <c r="BD419" s="25">
        <v>1391.3</v>
      </c>
      <c r="BE419" s="25">
        <v>67113.362185709993</v>
      </c>
      <c r="BF419" s="74">
        <v>2556</v>
      </c>
      <c r="BG419" s="74">
        <v>2848.35</v>
      </c>
      <c r="BH419" s="74">
        <v>3166.2939999999999</v>
      </c>
      <c r="BI419" s="74">
        <v>-1238.1849999999999</v>
      </c>
      <c r="BJ419" s="74">
        <v>-213.691</v>
      </c>
      <c r="BK419" s="74">
        <v>-431.81799999999998</v>
      </c>
      <c r="BL419" s="72">
        <v>3.8084815255228451E-2</v>
      </c>
      <c r="BM419" s="72">
        <v>4.2440877751263671E-2</v>
      </c>
      <c r="BN419" s="72">
        <v>4.7178295005374918E-2</v>
      </c>
      <c r="BO419" s="72">
        <v>-1.8449157659152986E-2</v>
      </c>
      <c r="BP419" s="72">
        <v>-3.1840306168642498E-3</v>
      </c>
      <c r="BQ419" s="72">
        <v>-6.4341583544140204E-3</v>
      </c>
      <c r="BR419" s="72">
        <f>IF(IF(BN419&gt;BQ419,BN419,BQ419)=0,IF(BM419&gt;BP419,BM419,BP419),IF(BN419&gt;BQ419,BN419,BQ419))</f>
        <v>4.7178295005374918E-2</v>
      </c>
      <c r="CI419" s="73">
        <f>IFERROR(L419,M419)</f>
        <v>0.1619445480886407</v>
      </c>
      <c r="CJ419" s="74">
        <f>IF(AND(M419&lt;0,AA419&gt;0),1,0)</f>
        <v>0</v>
      </c>
      <c r="CK419" s="74">
        <f>IF(AND(CJ419=0,CI419&lt;0.1,CI419&gt;0),1,0)</f>
        <v>0</v>
      </c>
      <c r="CL419" s="74">
        <f>IF(AND(CK419=0,CI419&lt;0.2,CI419&gt;0.1),1,0)</f>
        <v>1</v>
      </c>
      <c r="CM419" s="74">
        <f>IF(AND(CL419=0,CI419&lt;0.3,CI419&gt;0.2),1,0)</f>
        <v>0</v>
      </c>
      <c r="CN419" s="74">
        <f>IF(AND(CM419=0,CI419&lt;0.4,CI419&gt;0.3),1,0)</f>
        <v>0</v>
      </c>
      <c r="CO419" s="74">
        <f>IF(AND(CN419=0,CI419&lt;0.5,CI419&gt;0.4),1,0)</f>
        <v>0</v>
      </c>
      <c r="CP419" s="74">
        <f>IF(AND(CJ419=0,CK419=0,CL419=0,CM419=0,CN419=0,CO419=0),1,0)</f>
        <v>0</v>
      </c>
      <c r="CR419" s="74" t="str">
        <f>_xll.BDP($H419,CR$1)</f>
        <v>Seifollah Ghasemi "Seifi"</v>
      </c>
      <c r="CS419" s="74" t="str">
        <f>_xll.BDP($H419,CS$1)</f>
        <v>No</v>
      </c>
      <c r="CT419" s="81">
        <f>_xll.BDP($H419,CT$1)</f>
        <v>0.29264599084854126</v>
      </c>
      <c r="CU419" s="78">
        <f>_xll.BDP($H419,CU$1)</f>
        <v>9.25</v>
      </c>
      <c r="CV419" s="78">
        <f>_xll.BDP($H419,CV$1)</f>
        <v>0.33212970315392193</v>
      </c>
      <c r="CW419" s="78">
        <f>_xll.BDP($H419,CW$1)</f>
        <v>0</v>
      </c>
      <c r="DD419" s="73"/>
      <c r="DH419" s="25"/>
      <c r="DI419" s="25"/>
      <c r="DJ419" s="25"/>
      <c r="DK419" s="25"/>
      <c r="DL419" s="25"/>
      <c r="DM419" s="25"/>
      <c r="DN419" s="25"/>
      <c r="DO419" s="25"/>
      <c r="DV419" s="72"/>
      <c r="DW419" s="72"/>
      <c r="DX419" s="72"/>
      <c r="DY419" s="72"/>
      <c r="DZ419" s="72"/>
      <c r="EA419" s="72"/>
      <c r="EB419" s="72"/>
      <c r="EC419" s="72"/>
      <c r="ED419" s="72"/>
    </row>
    <row r="420" spans="1:134" s="74" customFormat="1" hidden="1" x14ac:dyDescent="0.3">
      <c r="A420" s="74" t="str">
        <f>B420&amp;C420</f>
        <v>14</v>
      </c>
      <c r="B420" s="74">
        <v>14</v>
      </c>
      <c r="D420" s="74">
        <v>20</v>
      </c>
      <c r="E420" s="74">
        <v>12</v>
      </c>
      <c r="F420" s="75">
        <v>0.16</v>
      </c>
      <c r="H420" s="74" t="s">
        <v>1392</v>
      </c>
      <c r="I420" s="74">
        <v>1290</v>
      </c>
      <c r="J420" s="74" t="str">
        <f>I420&amp;H420</f>
        <v>1290SII FP Equity</v>
      </c>
      <c r="K420" s="76" t="s">
        <v>1393</v>
      </c>
      <c r="L420" s="73">
        <v>0.63188529780508129</v>
      </c>
      <c r="M420" s="73">
        <v>1.0564169722367731</v>
      </c>
      <c r="N420" s="73">
        <v>0.41386529244562509</v>
      </c>
      <c r="O420" s="73">
        <v>0.62107344354381733</v>
      </c>
      <c r="P420" s="77">
        <v>22.738022900435737</v>
      </c>
      <c r="Q420" s="77">
        <v>18.344071099070085</v>
      </c>
      <c r="R420" s="77">
        <v>33.108931099186883</v>
      </c>
      <c r="S420" s="78">
        <v>10.55422550479614</v>
      </c>
      <c r="T420" s="78">
        <v>12.594531107127594</v>
      </c>
      <c r="U420" s="73">
        <v>-0.17186925154378269</v>
      </c>
      <c r="V420" s="79">
        <v>-0.81001625055399618</v>
      </c>
      <c r="W420" s="73">
        <v>0.39600949116480721</v>
      </c>
      <c r="X420" s="72">
        <v>2.4293864824778875E-2</v>
      </c>
      <c r="Y420" s="79">
        <v>13.295829245899217</v>
      </c>
      <c r="Z420" s="79">
        <v>25.542873394602459</v>
      </c>
      <c r="AA420" s="79">
        <v>95450000</v>
      </c>
      <c r="AB420" s="79">
        <v>162356000</v>
      </c>
      <c r="AC420" s="79">
        <v>1243000</v>
      </c>
      <c r="AD420" s="80">
        <v>97507000</v>
      </c>
      <c r="AE420" s="73">
        <v>1.2747802721855868E-2</v>
      </c>
      <c r="AF420" s="80">
        <v>938</v>
      </c>
      <c r="AG420" s="80">
        <v>833.89700000000005</v>
      </c>
      <c r="AH420" s="25">
        <v>6.4751096789222355</v>
      </c>
      <c r="AI420" s="25">
        <v>8.2699161997322364</v>
      </c>
      <c r="AJ420" s="25">
        <v>9.130809937473126</v>
      </c>
      <c r="AK420" s="25">
        <v>11.657967070812555</v>
      </c>
      <c r="AL420" s="25">
        <v>3.5202415025109994</v>
      </c>
      <c r="AM420" s="74" t="s">
        <v>506</v>
      </c>
      <c r="AN420" s="74" t="s">
        <v>629</v>
      </c>
      <c r="AO420" s="74" t="s">
        <v>773</v>
      </c>
      <c r="AP420" s="74" t="s">
        <v>1339</v>
      </c>
      <c r="AQ420" s="73">
        <f>_xll.BDP($H420,$AQ$1, "CUST_TRR_START_DT=20030101","CUST_TRR_END_DT=20230630")*0.01</f>
        <v>0.18527869999999999</v>
      </c>
      <c r="AR420" s="73">
        <f>_xll.BDP($H420,$AQ$1, "CUST_TRR_START_DT=20130101","CUST_TRR_END_DT=20230630")*0.01</f>
        <v>0.29050789999999999</v>
      </c>
      <c r="AS420" s="73">
        <f>_xll.BDP($H420,$AQ$1, "CUST_TRR_START_DT=20180101","CUST_TRR_END_DT=20230630")*0.01</f>
        <v>0.16978290000000001</v>
      </c>
      <c r="AT420" s="74" t="s">
        <v>3217</v>
      </c>
      <c r="AU420" s="74" t="s">
        <v>3217</v>
      </c>
      <c r="AV420" s="74" t="s">
        <v>3217</v>
      </c>
      <c r="AW420" s="25">
        <v>1.0695187165775399</v>
      </c>
      <c r="AX420" s="25">
        <v>1.0695187165775399</v>
      </c>
      <c r="AY420" s="25">
        <v>-8.3422459893048879E-3</v>
      </c>
      <c r="AZ420" s="25">
        <v>1.0611764705882349</v>
      </c>
      <c r="BA420" s="25">
        <v>12.40863278609104</v>
      </c>
      <c r="BB420" s="25">
        <v>-9.6787335731510993E-2</v>
      </c>
      <c r="BC420" s="25">
        <v>12.311845450359529</v>
      </c>
      <c r="BD420" s="25">
        <v>9.9220000000000006</v>
      </c>
      <c r="BE420" s="25">
        <v>833.89700000000005</v>
      </c>
      <c r="BF420" s="74">
        <v>86.05</v>
      </c>
      <c r="BG420" s="74">
        <v>95.75</v>
      </c>
      <c r="BH420" s="74">
        <v>105.9</v>
      </c>
      <c r="BI420" s="74">
        <v>70.900000000000006</v>
      </c>
      <c r="BJ420" s="74" t="s">
        <v>3021</v>
      </c>
      <c r="BK420" s="74">
        <v>104</v>
      </c>
      <c r="BL420" s="72">
        <v>0.10319020214726758</v>
      </c>
      <c r="BM420" s="72">
        <v>0.11482233417316526</v>
      </c>
      <c r="BN420" s="72">
        <v>0.12699410118995511</v>
      </c>
      <c r="BO420" s="72">
        <v>8.5022490787231522E-2</v>
      </c>
      <c r="BP420" s="72">
        <v>0</v>
      </c>
      <c r="BQ420" s="72">
        <v>0.12471564233952154</v>
      </c>
      <c r="BR420" s="72">
        <f>IF(IF(BN420&gt;BQ420,BN420,BQ420)=0,IF(BM420&gt;BP420,BM420,BP420),IF(BN420&gt;BQ420,BN420,BQ420))</f>
        <v>0.12699410118995511</v>
      </c>
      <c r="CI420" s="73">
        <f>IF(ISNUMBER(L420),L420,M420)</f>
        <v>0.63188529780508129</v>
      </c>
      <c r="CJ420" s="74">
        <f>IF(AND(M420&lt;0,AA420&gt;0),1,0)</f>
        <v>0</v>
      </c>
      <c r="CK420" s="74">
        <f>IF(AND(CJ420=0,CI420&lt;0.1,CI420&gt;0),1,0)</f>
        <v>0</v>
      </c>
      <c r="CL420" s="74">
        <f>IF(AND(CK420=0,CI420&lt;0.2,CI420&gt;0.1),1,0)</f>
        <v>0</v>
      </c>
      <c r="CM420" s="74">
        <f>IF(AND(CL420=0,CI420&lt;0.3,CI420&gt;0.2),1,0)</f>
        <v>0</v>
      </c>
      <c r="CN420" s="74">
        <f>IF(AND(CM420=0,CI420&lt;0.4,CI420&gt;0.3),1,0)</f>
        <v>0</v>
      </c>
      <c r="CO420" s="74">
        <f>IF(AND(CN420=0,CI420&lt;0.5,CI420&gt;0.4),1,0)</f>
        <v>0</v>
      </c>
      <c r="CP420" s="74">
        <f>IF(AND(CJ420=0,CK420=0,CL420=0,CM420=0,CN420=0,CO420=0),1,0)</f>
        <v>1</v>
      </c>
      <c r="CR420" s="74" t="str">
        <f>_xll.BDP($H420,CR$1)</f>
        <v>#N/A Field Not Applicable</v>
      </c>
      <c r="CS420" s="74" t="str">
        <f>_xll.BDP($H420,CS$1)</f>
        <v>#N/A N/A</v>
      </c>
      <c r="CT420" s="81" t="str">
        <f>_xll.BDP($H420,CT$1)</f>
        <v>#N/A N/A</v>
      </c>
      <c r="CU420" s="78" t="str">
        <f>_xll.BDP($H420,CU$1)</f>
        <v>#N/A N/A</v>
      </c>
      <c r="CV420" s="78">
        <f>_xll.BDP($H420,CV$1)</f>
        <v>51.538629999999998</v>
      </c>
      <c r="CW420" s="78">
        <f>_xll.BDP($H420,CW$1)</f>
        <v>0</v>
      </c>
    </row>
    <row r="421" spans="1:134" s="74" customFormat="1" hidden="1" x14ac:dyDescent="0.3">
      <c r="A421" s="74" t="str">
        <f>B421&amp;C421</f>
        <v>14</v>
      </c>
      <c r="B421" s="74">
        <v>14</v>
      </c>
      <c r="D421" s="74">
        <v>24</v>
      </c>
      <c r="E421" s="74">
        <v>12</v>
      </c>
      <c r="F421" s="75">
        <v>0.16</v>
      </c>
      <c r="G421" s="74" t="s">
        <v>2572</v>
      </c>
      <c r="H421" s="74" t="s">
        <v>473</v>
      </c>
      <c r="I421" s="74">
        <v>1292</v>
      </c>
      <c r="J421" s="74" t="str">
        <f>I421&amp;H421</f>
        <v>1292SIS CN Equity</v>
      </c>
      <c r="K421" s="76" t="s">
        <v>536</v>
      </c>
      <c r="L421" s="73">
        <v>0.17272372296341648</v>
      </c>
      <c r="M421" s="73">
        <v>0.17055998817966903</v>
      </c>
      <c r="N421" s="73">
        <v>9.8766384244287145E-2</v>
      </c>
      <c r="O421" s="73">
        <v>8.4638452627102484E-2</v>
      </c>
      <c r="P421" s="77">
        <v>7.7651617371905584</v>
      </c>
      <c r="Q421" s="77">
        <v>5.8274869607967048</v>
      </c>
      <c r="R421" s="77">
        <v>8.4698409031848243</v>
      </c>
      <c r="S421" s="78">
        <v>14.226357653682863</v>
      </c>
      <c r="T421" s="78">
        <v>14.9999176267376</v>
      </c>
      <c r="U421" s="73">
        <v>0.54112075005936799</v>
      </c>
      <c r="V421" s="79">
        <v>3.1541149731706484</v>
      </c>
      <c r="W421" s="73">
        <v>0.41194356448334585</v>
      </c>
      <c r="X421" s="72">
        <v>7.044606084842514E-2</v>
      </c>
      <c r="Y421" s="79">
        <v>30.597447627885138</v>
      </c>
      <c r="Z421" s="79">
        <v>1.1605661328752515</v>
      </c>
      <c r="AA421" s="79">
        <v>406080000</v>
      </c>
      <c r="AB421" s="79">
        <v>818316000</v>
      </c>
      <c r="AC421" s="79">
        <v>2810000</v>
      </c>
      <c r="AD421" s="80">
        <v>60055000</v>
      </c>
      <c r="AE421" s="73">
        <v>4.6790442094746483E-2</v>
      </c>
      <c r="AF421" s="80">
        <v>924.14915873999996</v>
      </c>
      <c r="AG421" s="80">
        <v>1293.2941587400001</v>
      </c>
      <c r="AH421" s="25">
        <v>10.569928395338193</v>
      </c>
      <c r="AI421" s="25">
        <v>17.387893877841869</v>
      </c>
      <c r="AJ421" s="25">
        <v>5.144893064301546</v>
      </c>
      <c r="AK421" s="25">
        <v>22.891459005919945</v>
      </c>
      <c r="AL421" s="25">
        <v>2.0539706708312591</v>
      </c>
      <c r="AM421" s="74" t="s">
        <v>493</v>
      </c>
      <c r="AN421" s="74" t="s">
        <v>537</v>
      </c>
      <c r="AO421" s="74" t="s">
        <v>538</v>
      </c>
      <c r="AP421" s="74" t="s">
        <v>496</v>
      </c>
      <c r="AQ421" s="73">
        <f>_xll.BDP($H421,$AQ$1, "CUST_TRR_START_DT=20030101","CUST_TRR_END_DT=20230630")*0.01</f>
        <v>0.1230265</v>
      </c>
      <c r="AR421" s="73">
        <f>_xll.BDP($H421,$AQ$1, "CUST_TRR_START_DT=20130101","CUST_TRR_END_DT=20230630")*0.01</f>
        <v>0.3025737</v>
      </c>
      <c r="AS421" s="73">
        <f>_xll.BDP($H421,$AQ$1, "CUST_TRR_START_DT=20180101","CUST_TRR_END_DT=20230630")*0.01</f>
        <v>1.6869120000000001E-2</v>
      </c>
      <c r="AT421" s="74" t="s">
        <v>3219</v>
      </c>
      <c r="AU421" s="74" t="s">
        <v>3219</v>
      </c>
      <c r="AV421" s="74" t="s">
        <v>3219</v>
      </c>
      <c r="AW421" s="25">
        <v>3.6310270730637737</v>
      </c>
      <c r="AX421" s="25">
        <v>3.6310270730637737</v>
      </c>
      <c r="AY421" s="25">
        <v>-0.31338325186955457</v>
      </c>
      <c r="AZ421" s="25">
        <v>3.3176438211942192</v>
      </c>
      <c r="BA421" s="25">
        <v>83.366167498699681</v>
      </c>
      <c r="BB421" s="25">
        <v>-7.1950883705750925</v>
      </c>
      <c r="BC421" s="25">
        <v>76.171079128124589</v>
      </c>
      <c r="BD421" s="25">
        <v>29.875211287000003</v>
      </c>
      <c r="BE421" s="25">
        <v>924.14915873999996</v>
      </c>
      <c r="BF421" s="74">
        <v>38.774999999999999</v>
      </c>
      <c r="BG421" s="74">
        <v>55.9</v>
      </c>
      <c r="BH421" s="74">
        <v>80.600000000000009</v>
      </c>
      <c r="BI421" s="74">
        <v>33.4</v>
      </c>
      <c r="BJ421" s="74">
        <v>66.966999999999999</v>
      </c>
      <c r="BK421" s="74" t="s">
        <v>3021</v>
      </c>
      <c r="BL421" s="72">
        <v>4.1957512630175921E-2</v>
      </c>
      <c r="BM421" s="72">
        <v>6.0488071077416737E-2</v>
      </c>
      <c r="BN421" s="72">
        <v>8.7215358297670659E-2</v>
      </c>
      <c r="BO421" s="72">
        <v>3.6141351949655079E-2</v>
      </c>
      <c r="BP421" s="72">
        <v>7.2463410659058439E-2</v>
      </c>
      <c r="BQ421" s="72">
        <v>0</v>
      </c>
      <c r="BR421" s="72">
        <f>IF(IF(BN421&gt;BQ421,BN421,BQ421)=0,IF(BM421&gt;BP421,BM421,BP421),IF(BN421&gt;BQ421,BN421,BQ421))</f>
        <v>8.7215358297670659E-2</v>
      </c>
      <c r="CI421" s="73">
        <f>IF(ISNUMBER(L421),L421,M421)</f>
        <v>0.17272372296341648</v>
      </c>
      <c r="CJ421" s="74">
        <f>IF(AND(M421&lt;0,AA421&gt;0),1,0)</f>
        <v>0</v>
      </c>
      <c r="CK421" s="74">
        <f>IF(AND(CJ421=0,CI421&lt;0.1,CI421&gt;0),1,0)</f>
        <v>0</v>
      </c>
      <c r="CL421" s="74">
        <f>IF(AND(CK421=0,CI421&lt;0.2,CI421&gt;0.1),1,0)</f>
        <v>1</v>
      </c>
      <c r="CM421" s="74">
        <f>IF(AND(CL421=0,CI421&lt;0.3,CI421&gt;0.2),1,0)</f>
        <v>0</v>
      </c>
      <c r="CN421" s="74">
        <f>IF(AND(CM421=0,CI421&lt;0.4,CI421&gt;0.3),1,0)</f>
        <v>0</v>
      </c>
      <c r="CO421" s="74">
        <f>IF(AND(CN421=0,CI421&lt;0.5,CI421&gt;0.4),1,0)</f>
        <v>0</v>
      </c>
      <c r="CP421" s="74">
        <f>IF(AND(CJ421=0,CK421=0,CL421=0,CM421=0,CN421=0,CO421=0),1,0)</f>
        <v>0</v>
      </c>
      <c r="CR421" s="74" t="str">
        <f>_xll.BDP($H421,CR$1)</f>
        <v>#N/A Field Not Applicable</v>
      </c>
      <c r="CS421" s="74" t="str">
        <f>_xll.BDP($H421,CS$1)</f>
        <v>#N/A N/A</v>
      </c>
      <c r="CT421" s="81" t="str">
        <f>_xll.BDP($H421,CT$1)</f>
        <v>#N/A N/A</v>
      </c>
      <c r="CU421" s="78" t="str">
        <f>_xll.BDP($H421,CU$1)</f>
        <v>#N/A N/A</v>
      </c>
      <c r="CV421" s="78">
        <f>_xll.BDP($H421,CV$1)</f>
        <v>1.3735848121689702</v>
      </c>
      <c r="CW421" s="78">
        <f>_xll.BDP($H421,CW$1)</f>
        <v>0</v>
      </c>
    </row>
    <row r="422" spans="1:134" s="74" customFormat="1" hidden="1" x14ac:dyDescent="0.3">
      <c r="A422" s="74" t="str">
        <f>B422&amp;C422</f>
        <v>14</v>
      </c>
      <c r="B422" s="74">
        <v>14</v>
      </c>
      <c r="D422" s="74">
        <v>3</v>
      </c>
      <c r="E422" s="74">
        <v>3</v>
      </c>
      <c r="F422" s="75">
        <v>0.18</v>
      </c>
      <c r="G422" s="74" t="s">
        <v>2437</v>
      </c>
      <c r="H422" s="74" t="s">
        <v>2438</v>
      </c>
      <c r="I422" s="74">
        <v>1297</v>
      </c>
      <c r="J422" s="74" t="str">
        <f>I422&amp;H422</f>
        <v>1297VITR SS Equity</v>
      </c>
      <c r="K422" s="76" t="s">
        <v>4869</v>
      </c>
      <c r="L422" s="73">
        <v>0.41873508378404312</v>
      </c>
      <c r="M422" s="73">
        <v>0.14491469089297584</v>
      </c>
      <c r="N422" s="73">
        <v>0.23979596527887831</v>
      </c>
      <c r="O422" s="73">
        <v>3.5568608255832926E-2</v>
      </c>
      <c r="P422" s="77">
        <v>3.4274795598145453</v>
      </c>
      <c r="Q422" s="77">
        <v>2.5442444424777206</v>
      </c>
      <c r="R422" s="77">
        <v>2.3057495171594118</v>
      </c>
      <c r="S422" s="78">
        <v>36.512863366534859</v>
      </c>
      <c r="T422" s="78">
        <v>32.467532467532465</v>
      </c>
      <c r="U422" s="73">
        <v>0.20414201183431951</v>
      </c>
      <c r="V422" s="79">
        <v>1.4626728110599079</v>
      </c>
      <c r="W422" s="73">
        <v>0.81665742793791574</v>
      </c>
      <c r="X422" s="72" t="e">
        <v>#N/A</v>
      </c>
      <c r="Y422" s="79">
        <v>27.504762233184799</v>
      </c>
      <c r="Z422" s="79">
        <v>-12.306268897187156</v>
      </c>
      <c r="AA422" s="79">
        <v>4513000000</v>
      </c>
      <c r="AB422" s="79">
        <v>18387000000</v>
      </c>
      <c r="AC422" s="79" t="e">
        <v>#N/A</v>
      </c>
      <c r="AD422" s="80">
        <v>735000000</v>
      </c>
      <c r="AE422" s="73">
        <v>0</v>
      </c>
      <c r="AF422" s="80">
        <v>19910.736929999999</v>
      </c>
      <c r="AG422" s="80">
        <v>21499.736929999999</v>
      </c>
      <c r="AH422" s="25">
        <v>17.593892741407529</v>
      </c>
      <c r="AI422" s="25">
        <v>31.024151414141414</v>
      </c>
      <c r="AJ422" s="25">
        <v>3.3713494545892204</v>
      </c>
      <c r="AK422" s="25">
        <v>51.219512195121951</v>
      </c>
      <c r="AL422" s="25">
        <v>1.1263640283984842</v>
      </c>
      <c r="AM422" s="74" t="s">
        <v>493</v>
      </c>
      <c r="AN422" s="74" t="s">
        <v>593</v>
      </c>
      <c r="AO422" s="74" t="s">
        <v>594</v>
      </c>
      <c r="AP422" s="74" t="s">
        <v>4617</v>
      </c>
      <c r="AQ422" s="73">
        <f>_xll.BDP($H422,$AQ$1, "CUST_TRR_START_DT=20030101","CUST_TRR_END_DT=20230630")*0.01</f>
        <v>0.28211369999999997</v>
      </c>
      <c r="AR422" s="73">
        <f>_xll.BDP($H422,$AQ$1, "CUST_TRR_START_DT=20130101","CUST_TRR_END_DT=20230630")*0.01</f>
        <v>0.37137199999999998</v>
      </c>
      <c r="AS422" s="73">
        <f>_xll.BDP($H422,$AQ$1, "CUST_TRR_START_DT=20180101","CUST_TRR_END_DT=20230630")*0.01</f>
        <v>0.10298560000000001</v>
      </c>
      <c r="AT422" s="74" t="s">
        <v>3223</v>
      </c>
      <c r="AU422" s="74" t="s">
        <v>3223</v>
      </c>
      <c r="AV422" s="74" t="s">
        <v>3223</v>
      </c>
      <c r="AW422" s="25">
        <v>0.57980902035597404</v>
      </c>
      <c r="AX422" s="25">
        <v>0.57980902035597404</v>
      </c>
      <c r="AY422" s="25">
        <v>-7.049405132672599E-17</v>
      </c>
      <c r="AZ422" s="25">
        <v>0.57980902035597393</v>
      </c>
      <c r="BA422" s="25">
        <v>29.220840609137056</v>
      </c>
      <c r="BB422" s="25">
        <v>-3.5527136788005009E-15</v>
      </c>
      <c r="BC422" s="25">
        <v>29.220840609137053</v>
      </c>
      <c r="BD422" s="25">
        <v>115.130112</v>
      </c>
      <c r="BE422" s="25">
        <v>19910.736929999999</v>
      </c>
      <c r="BF422" s="74">
        <v>543.5</v>
      </c>
      <c r="BG422" s="74">
        <v>710.5</v>
      </c>
      <c r="BH422" s="74">
        <v>875.5</v>
      </c>
      <c r="BI422" s="74">
        <v>652.66</v>
      </c>
      <c r="BJ422" s="74">
        <v>895.86</v>
      </c>
      <c r="BK422" s="74">
        <v>1007.9200000000001</v>
      </c>
      <c r="BL422" s="72">
        <v>2.7296829942094966E-2</v>
      </c>
      <c r="BM422" s="72">
        <v>3.5684264349325617E-2</v>
      </c>
      <c r="BN422" s="72">
        <v>4.3971250440302014E-2</v>
      </c>
      <c r="BO422" s="72">
        <v>3.2779299043252441E-2</v>
      </c>
      <c r="BP422" s="72">
        <v>4.4993814299770375E-2</v>
      </c>
      <c r="BQ422" s="72">
        <v>5.0621933459496525E-2</v>
      </c>
      <c r="BR422" s="72">
        <f>IF(IF(BN422&gt;BQ422,BN422,BQ422)=0,IF(BM422&gt;BP422,BM422,BP422),IF(BN422&gt;BQ422,BN422,BQ422))</f>
        <v>5.0621933459496525E-2</v>
      </c>
      <c r="CI422" s="73">
        <f>IF(ISNUMBER(L422),L422,M422)</f>
        <v>0.41873508378404312</v>
      </c>
      <c r="CJ422" s="74">
        <f>IF(AND(M422&lt;0,AA422&gt;0),1,0)</f>
        <v>0</v>
      </c>
      <c r="CK422" s="74">
        <f>IF(AND(CJ422=0,CI422&lt;0.1,CI422&gt;0),1,0)</f>
        <v>0</v>
      </c>
      <c r="CL422" s="74">
        <f>IF(AND(CK422=0,CI422&lt;0.2,CI422&gt;0.1),1,0)</f>
        <v>0</v>
      </c>
      <c r="CM422" s="74">
        <f>IF(AND(CL422=0,CI422&lt;0.3,CI422&gt;0.2),1,0)</f>
        <v>0</v>
      </c>
      <c r="CN422" s="74">
        <f>IF(AND(CM422=0,CI422&lt;0.4,CI422&gt;0.3),1,0)</f>
        <v>0</v>
      </c>
      <c r="CO422" s="74">
        <f>IF(AND(CN422=0,CI422&lt;0.5,CI422&gt;0.4),1,0)</f>
        <v>1</v>
      </c>
      <c r="CP422" s="74">
        <f>IF(AND(CJ422=0,CK422=0,CL422=0,CM422=0,CN422=0,CO422=0),1,0)</f>
        <v>0</v>
      </c>
      <c r="CR422" s="74" t="str">
        <f>_xll.BDP($H422,CR$1)</f>
        <v>Bronwyn Brophy</v>
      </c>
      <c r="CS422" s="74" t="str">
        <f>_xll.BDP($H422,CS$1)</f>
        <v>No</v>
      </c>
      <c r="CT422" s="81">
        <f>_xll.BDP($H422,CT$1)</f>
        <v>0</v>
      </c>
      <c r="CU422" s="78">
        <f>_xll.BDP($H422,CU$1)</f>
        <v>0.16666699945926666</v>
      </c>
      <c r="CV422" s="78">
        <f>_xll.BDP($H422,CV$1)</f>
        <v>5.919502211932029E-2</v>
      </c>
      <c r="CW422" s="78">
        <f>_xll.BDP($H422,CW$1)</f>
        <v>5.9462459367319438</v>
      </c>
    </row>
    <row r="423" spans="1:134" s="74" customFormat="1" hidden="1" x14ac:dyDescent="0.3">
      <c r="A423" s="74" t="str">
        <f>B423&amp;C423</f>
        <v>14</v>
      </c>
      <c r="B423" s="74">
        <v>14</v>
      </c>
      <c r="D423" s="74">
        <v>4</v>
      </c>
      <c r="E423" s="74">
        <v>2</v>
      </c>
      <c r="F423" s="75">
        <v>0.18</v>
      </c>
      <c r="G423" s="74" t="s">
        <v>2279</v>
      </c>
      <c r="H423" s="74" t="s">
        <v>263</v>
      </c>
      <c r="I423" s="74">
        <v>1300</v>
      </c>
      <c r="J423" s="74" t="str">
        <f>I423&amp;H423</f>
        <v>1300PLNT US Equity</v>
      </c>
      <c r="K423" s="76" t="s">
        <v>935</v>
      </c>
      <c r="L423" s="73">
        <v>0.3497973769317364</v>
      </c>
      <c r="M423" s="73">
        <v>0.25037181765034094</v>
      </c>
      <c r="N423" s="73">
        <v>0.22721092306419846</v>
      </c>
      <c r="O423" s="73">
        <v>0.15000661746920596</v>
      </c>
      <c r="P423" s="77">
        <v>15.21058353267852</v>
      </c>
      <c r="Q423" s="77">
        <v>10.777558696163318</v>
      </c>
      <c r="R423" s="77" t="e">
        <v>#N/A</v>
      </c>
      <c r="S423" s="78">
        <v>41.821953359704779</v>
      </c>
      <c r="T423" s="78">
        <v>47.321333259320305</v>
      </c>
      <c r="U423" s="73">
        <v>0.94787709206174575</v>
      </c>
      <c r="V423" s="79">
        <v>4.4447518128500532</v>
      </c>
      <c r="W423" s="73">
        <v>-7.5822746367487232E-2</v>
      </c>
      <c r="X423" s="72">
        <v>3.6650686571711992E-2</v>
      </c>
      <c r="Y423" s="79">
        <v>19.266893127383003</v>
      </c>
      <c r="Z423" s="79">
        <v>17.369344704758085</v>
      </c>
      <c r="AA423" s="79">
        <v>1050246000</v>
      </c>
      <c r="AB423" s="79">
        <v>1752936000</v>
      </c>
      <c r="AC423" s="79">
        <v>7260000</v>
      </c>
      <c r="AD423" s="80">
        <v>287274000</v>
      </c>
      <c r="AE423" s="73">
        <v>2.5272039934000293E-2</v>
      </c>
      <c r="AF423" s="80">
        <v>4432.6479537299992</v>
      </c>
      <c r="AG423" s="80">
        <v>6438.3289537299988</v>
      </c>
      <c r="AH423" s="25">
        <v>13.489061290027236</v>
      </c>
      <c r="AI423" s="25">
        <v>21.724914816869507</v>
      </c>
      <c r="AJ423" s="25">
        <v>4.3279701259236161</v>
      </c>
      <c r="AK423" s="25">
        <v>31.574004540232117</v>
      </c>
      <c r="AL423" s="25" t="s">
        <v>3021</v>
      </c>
      <c r="AM423" s="74" t="s">
        <v>533</v>
      </c>
      <c r="AN423" s="74" t="s">
        <v>606</v>
      </c>
      <c r="AO423" s="74" t="s">
        <v>607</v>
      </c>
      <c r="AP423" s="74" t="s">
        <v>574</v>
      </c>
      <c r="AQ423" s="73" t="e">
        <f>_xll.BDP($H423,$AQ$1, "CUST_TRR_START_DT=20030101","CUST_TRR_END_DT=20230630")*0.01</f>
        <v>#VALUE!</v>
      </c>
      <c r="AR423" s="73" t="e">
        <f>_xll.BDP($H423,$AQ$1, "CUST_TRR_START_DT=20130101","CUST_TRR_END_DT=20230630")*0.01</f>
        <v>#VALUE!</v>
      </c>
      <c r="AS423" s="73">
        <f>_xll.BDP($H423,$AQ$1, "CUST_TRR_START_DT=20180101","CUST_TRR_END_DT=20230630")*0.01</f>
        <v>0.1289361</v>
      </c>
      <c r="AT423" s="74" t="s">
        <v>3225</v>
      </c>
      <c r="AU423" s="74" t="s">
        <v>3225</v>
      </c>
      <c r="AV423" s="74" t="s">
        <v>3225</v>
      </c>
      <c r="AW423" s="25" t="s">
        <v>3021</v>
      </c>
      <c r="AX423" s="25">
        <v>0</v>
      </c>
      <c r="AY423" s="25">
        <v>1.1199622333694563</v>
      </c>
      <c r="AZ423" s="25">
        <v>1.1199622333694563</v>
      </c>
      <c r="BA423" s="25">
        <v>0</v>
      </c>
      <c r="BB423" s="25">
        <v>43.202193179988917</v>
      </c>
      <c r="BC423" s="25">
        <v>43.202193179988917</v>
      </c>
      <c r="BD423" s="25">
        <v>49.643983020000007</v>
      </c>
      <c r="BE423" s="25">
        <v>4432.6479537299992</v>
      </c>
      <c r="BF423" s="74">
        <v>192.93800000000002</v>
      </c>
      <c r="BG423" s="74">
        <v>221.5</v>
      </c>
      <c r="BH423" s="74">
        <v>252.45500000000001</v>
      </c>
      <c r="BI423" s="74">
        <v>177.93200000000002</v>
      </c>
      <c r="BJ423" s="74">
        <v>209.72400000000002</v>
      </c>
      <c r="BK423" s="74">
        <v>240.69300000000001</v>
      </c>
      <c r="BL423" s="72">
        <v>4.3526578698325435E-2</v>
      </c>
      <c r="BM423" s="72">
        <v>4.9970131242570583E-2</v>
      </c>
      <c r="BN423" s="72">
        <v>5.6953541683264816E-2</v>
      </c>
      <c r="BO423" s="72">
        <v>4.0141243305882937E-2</v>
      </c>
      <c r="BP423" s="72">
        <v>4.7313479931001691E-2</v>
      </c>
      <c r="BQ423" s="72">
        <v>5.4300048754708993E-2</v>
      </c>
      <c r="BR423" s="72">
        <f>IF(IF(BN423&gt;BQ423,BN423,BQ423)=0,IF(BM423&gt;BP423,BM423,BP423),IF(BN423&gt;BQ423,BN423,BQ423))</f>
        <v>5.6953541683264816E-2</v>
      </c>
      <c r="CI423" s="73">
        <f>IF(ISNUMBER(L423),L423,M423)</f>
        <v>0.3497973769317364</v>
      </c>
      <c r="CJ423" s="74">
        <f>IF(AND(M423&lt;0,AA423&gt;0),1,0)</f>
        <v>0</v>
      </c>
      <c r="CK423" s="74">
        <f>IF(AND(CJ423=0,CI423&lt;0.1,CI423&gt;0),1,0)</f>
        <v>0</v>
      </c>
      <c r="CL423" s="74">
        <f>IF(AND(CK423=0,CI423&lt;0.2,CI423&gt;0.1),1,0)</f>
        <v>0</v>
      </c>
      <c r="CM423" s="74">
        <f>IF(AND(CL423=0,CI423&lt;0.3,CI423&gt;0.2),1,0)</f>
        <v>0</v>
      </c>
      <c r="CN423" s="74">
        <f>IF(AND(CM423=0,CI423&lt;0.4,CI423&gt;0.3),1,0)</f>
        <v>1</v>
      </c>
      <c r="CO423" s="74">
        <f>IF(AND(CN423=0,CI423&lt;0.5,CI423&gt;0.4),1,0)</f>
        <v>0</v>
      </c>
      <c r="CP423" s="74">
        <f>IF(AND(CJ423=0,CK423=0,CL423=0,CM423=0,CN423=0,CO423=0),1,0)</f>
        <v>0</v>
      </c>
      <c r="CR423" s="74" t="str">
        <f>_xll.BDP($H423,CR$1)</f>
        <v>Craig Robert Benson</v>
      </c>
      <c r="CS423" s="74" t="str">
        <f>_xll.BDP($H423,CS$1)</f>
        <v>No</v>
      </c>
      <c r="CT423" s="81">
        <f>_xll.BDP($H423,CT$1)</f>
        <v>0</v>
      </c>
      <c r="CU423" s="78">
        <f>_xll.BDP($H423,CU$1)</f>
        <v>8.3333298563957214E-2</v>
      </c>
      <c r="CV423" s="78">
        <f>_xll.BDP($H423,CV$1)</f>
        <v>0.79862494481792257</v>
      </c>
      <c r="CW423" s="78">
        <f>_xll.BDP($H423,CW$1)</f>
        <v>3.5428338377659006</v>
      </c>
    </row>
    <row r="424" spans="1:134" s="74" customFormat="1" hidden="1" x14ac:dyDescent="0.3">
      <c r="A424" s="74" t="str">
        <f>B424&amp;C424</f>
        <v>14</v>
      </c>
      <c r="B424" s="74">
        <v>14</v>
      </c>
      <c r="D424" s="74">
        <v>7</v>
      </c>
      <c r="E424" s="74">
        <v>3</v>
      </c>
      <c r="F424" s="75">
        <v>0.12</v>
      </c>
      <c r="H424" s="74" t="s">
        <v>475</v>
      </c>
      <c r="I424" s="74">
        <v>1308</v>
      </c>
      <c r="J424" s="74" t="str">
        <f>I424&amp;H424</f>
        <v>1308TRI CN Equity</v>
      </c>
      <c r="K424" s="76" t="s">
        <v>542</v>
      </c>
      <c r="L424" s="73">
        <v>0.1717711765427607</v>
      </c>
      <c r="M424" s="73">
        <v>0.16283987915407855</v>
      </c>
      <c r="N424" s="73">
        <v>9.4207779388372728E-2</v>
      </c>
      <c r="O424" s="73">
        <v>0.10226410321274981</v>
      </c>
      <c r="P424" s="77">
        <v>13.525740136288153</v>
      </c>
      <c r="Q424" s="77">
        <v>13.333900280388333</v>
      </c>
      <c r="R424" s="77">
        <v>17.031848171377373</v>
      </c>
      <c r="S424" s="78">
        <v>32.483006766212803</v>
      </c>
      <c r="T424" s="78">
        <v>35.325184849856647</v>
      </c>
      <c r="U424" s="73">
        <v>0.20089802027348799</v>
      </c>
      <c r="V424" s="79">
        <v>0.96001300390117039</v>
      </c>
      <c r="W424" s="73">
        <v>0.54148116233424293</v>
      </c>
      <c r="X424" s="72">
        <v>3.9752194114610222E-2</v>
      </c>
      <c r="Y424" s="79">
        <v>4.5842942737962087</v>
      </c>
      <c r="Z424" s="79">
        <v>18.7073004564553</v>
      </c>
      <c r="AA424" s="79">
        <v>9930000000</v>
      </c>
      <c r="AB424" s="79">
        <v>15812000000</v>
      </c>
      <c r="AC424" s="79">
        <v>81000000</v>
      </c>
      <c r="AD424" s="80">
        <v>2169000000</v>
      </c>
      <c r="AE424" s="73">
        <v>3.7344398340248962E-2</v>
      </c>
      <c r="AF424" s="80">
        <v>79983.242964129997</v>
      </c>
      <c r="AG424" s="80">
        <v>62175.718946915717</v>
      </c>
      <c r="AH424" s="25">
        <v>21.747365843622145</v>
      </c>
      <c r="AI424" s="25">
        <v>28.986349159401268</v>
      </c>
      <c r="AJ424" s="25">
        <v>2.670516327595549</v>
      </c>
      <c r="AK424" s="25">
        <v>30.780230802251538</v>
      </c>
      <c r="AL424" s="25">
        <v>5.453354348225953</v>
      </c>
      <c r="AM424" s="74" t="s">
        <v>543</v>
      </c>
      <c r="AN424" s="74" t="s">
        <v>544</v>
      </c>
      <c r="AO424" s="74" t="s">
        <v>545</v>
      </c>
      <c r="AP424" s="74" t="s">
        <v>496</v>
      </c>
      <c r="AQ424" s="73">
        <f>_xll.BDP($H424,$AQ$1, "CUST_TRR_START_DT=20030101","CUST_TRR_END_DT=20230630")*0.01</f>
        <v>0.10537110000000001</v>
      </c>
      <c r="AR424" s="73">
        <f>_xll.BDP($H424,$AQ$1, "CUST_TRR_START_DT=20130101","CUST_TRR_END_DT=20230630")*0.01</f>
        <v>0.22288660000000002</v>
      </c>
      <c r="AS424" s="73">
        <f>_xll.BDP($H424,$AQ$1, "CUST_TRR_START_DT=20180101","CUST_TRR_END_DT=20230630")*0.01</f>
        <v>0.26587450000000001</v>
      </c>
      <c r="AT424" s="74" t="s">
        <v>3697</v>
      </c>
      <c r="AU424" s="74" t="s">
        <v>3021</v>
      </c>
      <c r="AV424" s="74" t="s">
        <v>3021</v>
      </c>
      <c r="AW424" s="25">
        <v>1.5094689166002313</v>
      </c>
      <c r="AX424" s="25">
        <v>1.5094689166002313</v>
      </c>
      <c r="AY424" s="25">
        <v>2.2467232934311019</v>
      </c>
      <c r="AZ424" s="25">
        <v>3.7561922100313332</v>
      </c>
      <c r="BA424" s="25">
        <v>101.48458615149588</v>
      </c>
      <c r="BB424" s="25">
        <v>151.05165871472326</v>
      </c>
      <c r="BC424" s="25">
        <v>252.53624486621914</v>
      </c>
      <c r="BD424" s="25">
        <v>2143.3161917799998</v>
      </c>
      <c r="BE424" s="25">
        <v>62175.718946915717</v>
      </c>
      <c r="BF424" s="74">
        <v>1547.4290000000001</v>
      </c>
      <c r="BG424" s="74">
        <v>1692.692</v>
      </c>
      <c r="BH424" s="74">
        <v>1846.4</v>
      </c>
      <c r="BI424" s="74">
        <v>1798.6380000000001</v>
      </c>
      <c r="BJ424" s="74">
        <v>1935.57</v>
      </c>
      <c r="BK424" s="74">
        <v>2045.2440000000001</v>
      </c>
      <c r="BL424" s="72">
        <v>2.4887995285123466E-2</v>
      </c>
      <c r="BM424" s="72">
        <v>2.7224325326180528E-2</v>
      </c>
      <c r="BN424" s="72">
        <v>2.9696480093401357E-2</v>
      </c>
      <c r="BO424" s="72">
        <v>2.8928302405889963E-2</v>
      </c>
      <c r="BP424" s="72">
        <v>3.1130641233960601E-2</v>
      </c>
      <c r="BQ424" s="72">
        <v>3.2894577411258973E-2</v>
      </c>
      <c r="BR424" s="72">
        <f>IF(IF(BN424&gt;BQ424,BN424,BQ424)=0,IF(BM424&gt;BP424,BM424,BP424),IF(BN424&gt;BQ424,BN424,BQ424))</f>
        <v>3.2894577411258973E-2</v>
      </c>
      <c r="CI424" s="73">
        <f>IF(ISNUMBER(L424),L424,M424)</f>
        <v>0.1717711765427607</v>
      </c>
      <c r="CJ424" s="74">
        <f>IF(AND(M424&lt;0,AA424&gt;0),1,0)</f>
        <v>0</v>
      </c>
      <c r="CK424" s="74">
        <f>IF(AND(CJ424=0,CI424&lt;0.1,CI424&gt;0),1,0)</f>
        <v>0</v>
      </c>
      <c r="CL424" s="74">
        <f>IF(AND(CK424=0,CI424&lt;0.2,CI424&gt;0.1),1,0)</f>
        <v>1</v>
      </c>
      <c r="CM424" s="74">
        <f>IF(AND(CL424=0,CI424&lt;0.3,CI424&gt;0.2),1,0)</f>
        <v>0</v>
      </c>
      <c r="CN424" s="74">
        <f>IF(AND(CM424=0,CI424&lt;0.4,CI424&gt;0.3),1,0)</f>
        <v>0</v>
      </c>
      <c r="CO424" s="74">
        <f>IF(AND(CN424=0,CI424&lt;0.5,CI424&gt;0.4),1,0)</f>
        <v>0</v>
      </c>
      <c r="CP424" s="74">
        <f>IF(AND(CJ424=0,CK424=0,CL424=0,CM424=0,CN424=0,CO424=0),1,0)</f>
        <v>0</v>
      </c>
      <c r="CR424" s="74" t="str">
        <f>_xll.BDP($H424,CR$1)</f>
        <v>Stephen John Hasker "Steve"</v>
      </c>
      <c r="CS424" s="74" t="str">
        <f>_xll.BDP($H424,CS$1)</f>
        <v>No</v>
      </c>
      <c r="CT424" s="81">
        <f>_xll.BDP($H424,CT$1)</f>
        <v>0</v>
      </c>
      <c r="CU424" s="78">
        <f>_xll.BDP($H424,CU$1)</f>
        <v>3.5833299160003662</v>
      </c>
      <c r="CV424" s="78">
        <f>_xll.BDP($H424,CV$1)</f>
        <v>0.1330962097669271</v>
      </c>
      <c r="CW424" s="78">
        <f>_xll.BDP($H424,CW$1)</f>
        <v>9.3653182643463992E-2</v>
      </c>
    </row>
    <row r="425" spans="1:134" s="74" customFormat="1" hidden="1" x14ac:dyDescent="0.3">
      <c r="A425" s="74" t="str">
        <f>B425&amp;C425</f>
        <v>14</v>
      </c>
      <c r="B425" s="74">
        <v>14</v>
      </c>
      <c r="D425" s="74">
        <v>2</v>
      </c>
      <c r="E425" s="74">
        <v>2</v>
      </c>
      <c r="F425" s="75">
        <v>0.14000000000000001</v>
      </c>
      <c r="G425" s="74" t="s">
        <v>2832</v>
      </c>
      <c r="H425" s="74" t="s">
        <v>218</v>
      </c>
      <c r="I425" s="74">
        <v>1330</v>
      </c>
      <c r="J425" s="74" t="str">
        <f>I425&amp;H425</f>
        <v>1330MLI US Equity</v>
      </c>
      <c r="K425" s="76" t="s">
        <v>876</v>
      </c>
      <c r="L425" s="73">
        <v>0.43207770431751358</v>
      </c>
      <c r="M425" s="73">
        <v>0.86960551098221817</v>
      </c>
      <c r="N425" s="73">
        <v>0.36945071056661666</v>
      </c>
      <c r="O425" s="73">
        <v>0.75135943893267454</v>
      </c>
      <c r="P425" s="77">
        <v>44.583666556459541</v>
      </c>
      <c r="Q425" s="77">
        <v>33.422758976986117</v>
      </c>
      <c r="R425" s="77">
        <v>35.536396380945398</v>
      </c>
      <c r="S425" s="78">
        <v>14.25668327103026</v>
      </c>
      <c r="T425" s="78">
        <v>23.169803550824806</v>
      </c>
      <c r="U425" s="73">
        <v>-0.35815094899966954</v>
      </c>
      <c r="V425" s="79">
        <v>-0.98614991258990148</v>
      </c>
      <c r="W425" s="73">
        <v>0.83175025811009073</v>
      </c>
      <c r="X425" s="72">
        <v>2.4104174362763207E-2</v>
      </c>
      <c r="Y425" s="79">
        <v>11.012528125897822</v>
      </c>
      <c r="Z425" s="79">
        <v>50.199155601765469</v>
      </c>
      <c r="AA425" s="79">
        <v>1001345999.9999998</v>
      </c>
      <c r="AB425" s="79">
        <v>1158933999.9999998</v>
      </c>
      <c r="AC425" s="79">
        <v>30726000</v>
      </c>
      <c r="AD425" s="80">
        <v>773331000</v>
      </c>
      <c r="AE425" s="73">
        <v>3.9732016432808201E-2</v>
      </c>
      <c r="AF425" s="80">
        <v>4194.5684340000007</v>
      </c>
      <c r="AG425" s="80">
        <v>3355.3924340000008</v>
      </c>
      <c r="AH425" s="25">
        <v>3.9093559975672787</v>
      </c>
      <c r="AI425" s="25">
        <v>4.1138305814964271</v>
      </c>
      <c r="AJ425" s="25">
        <v>17.75021459362581</v>
      </c>
      <c r="AK425" s="25">
        <v>6.8250907996465466</v>
      </c>
      <c r="AL425" s="25">
        <v>1.9827033111408339</v>
      </c>
      <c r="AM425" s="74" t="s">
        <v>498</v>
      </c>
      <c r="AN425" s="74" t="s">
        <v>667</v>
      </c>
      <c r="AO425" s="74" t="s">
        <v>877</v>
      </c>
      <c r="AP425" s="74" t="s">
        <v>574</v>
      </c>
      <c r="AQ425" s="73">
        <f>_xll.BDP($H425,$AQ$1, "CUST_TRR_START_DT=20030101","CUST_TRR_END_DT=20230630")*0.01</f>
        <v>0.13202559999999999</v>
      </c>
      <c r="AR425" s="73">
        <f>_xll.BDP($H425,$AQ$1, "CUST_TRR_START_DT=20130101","CUST_TRR_END_DT=20230630")*0.01</f>
        <v>0.1640559</v>
      </c>
      <c r="AS425" s="73">
        <f>_xll.BDP($H425,$AQ$1, "CUST_TRR_START_DT=20180101","CUST_TRR_END_DT=20230630")*0.01</f>
        <v>0.19509799999999999</v>
      </c>
      <c r="AT425" s="74" t="s">
        <v>3697</v>
      </c>
      <c r="AU425" s="74" t="s">
        <v>3243</v>
      </c>
      <c r="AV425" s="74" t="s">
        <v>3243</v>
      </c>
      <c r="AW425" s="25">
        <v>1.6238160320483297</v>
      </c>
      <c r="AX425" s="25">
        <v>1.6238160320483297</v>
      </c>
      <c r="AY425" s="25">
        <v>1.2586404290993143</v>
      </c>
      <c r="AZ425" s="25">
        <v>2.882456461147644</v>
      </c>
      <c r="BA425" s="25">
        <v>8.5382816618990169</v>
      </c>
      <c r="BB425" s="25">
        <v>6.6181305533406221</v>
      </c>
      <c r="BC425" s="25">
        <v>15.156412215239639</v>
      </c>
      <c r="BD425" s="25">
        <v>99.014011299999993</v>
      </c>
      <c r="BE425" s="25">
        <v>3355.3924340000008</v>
      </c>
      <c r="BF425" s="74">
        <v>435</v>
      </c>
      <c r="BG425" s="74">
        <v>314</v>
      </c>
      <c r="BH425" s="74" t="s">
        <v>3021</v>
      </c>
      <c r="BI425" s="74" t="s">
        <v>3021</v>
      </c>
      <c r="BJ425" s="74" t="s">
        <v>3021</v>
      </c>
      <c r="BK425" s="74" t="s">
        <v>3021</v>
      </c>
      <c r="BL425" s="72">
        <v>0.12964206379920565</v>
      </c>
      <c r="BM425" s="72">
        <v>9.3580708121725448E-2</v>
      </c>
      <c r="BN425" s="72">
        <v>0</v>
      </c>
      <c r="BO425" s="72">
        <v>0</v>
      </c>
      <c r="BP425" s="72">
        <v>0</v>
      </c>
      <c r="BQ425" s="72">
        <v>0</v>
      </c>
      <c r="BR425" s="72">
        <f>IF(IF(BN425&gt;BQ425,BN425,BQ425)=0,IF(BM425&gt;BP425,BM425,BP425),IF(BN425&gt;BQ425,BN425,BQ425))</f>
        <v>9.3580708121725448E-2</v>
      </c>
      <c r="CI425" s="73">
        <f>IFERROR(L425,M425)</f>
        <v>0.43207770431751358</v>
      </c>
      <c r="CJ425" s="74">
        <f>IF(AND(M425&lt;0,AA425&gt;0),1,0)</f>
        <v>0</v>
      </c>
      <c r="CK425" s="74">
        <f>IF(AND(CJ425=0,CI425&lt;0.1,CI425&gt;0),1,0)</f>
        <v>0</v>
      </c>
      <c r="CL425" s="74">
        <f>IF(AND(CK425=0,CI425&lt;0.2,CI425&gt;0.1),1,0)</f>
        <v>0</v>
      </c>
      <c r="CM425" s="74">
        <f>IF(AND(CL425=0,CI425&lt;0.3,CI425&gt;0.2),1,0)</f>
        <v>0</v>
      </c>
      <c r="CN425" s="74">
        <f>IF(AND(CM425=0,CI425&lt;0.4,CI425&gt;0.3),1,0)</f>
        <v>0</v>
      </c>
      <c r="CO425" s="74">
        <f>IF(AND(CN425=0,CI425&lt;0.5,CI425&gt;0.4),1,0)</f>
        <v>1</v>
      </c>
      <c r="CP425" s="74">
        <f>IF(AND(CJ425=0,CK425=0,CL425=0,CM425=0,CN425=0,CO425=0),1,0)</f>
        <v>0</v>
      </c>
      <c r="CR425" s="74" t="str">
        <f>_xll.BDP($H425,CR$1)</f>
        <v>Gregory L Christopher</v>
      </c>
      <c r="CS425" s="74" t="str">
        <f>_xll.BDP($H425,CS$1)</f>
        <v>No</v>
      </c>
      <c r="CT425" s="81">
        <f>_xll.BDP($H425,CT$1)</f>
        <v>1.2910000085830688</v>
      </c>
      <c r="CU425" s="78">
        <f>_xll.BDP($H425,CU$1)</f>
        <v>15</v>
      </c>
      <c r="CV425" s="78">
        <f>_xll.BDP($H425,CV$1)</f>
        <v>2.6535683718445684</v>
      </c>
      <c r="CW425" s="78">
        <f>_xll.BDP($H425,CW$1)</f>
        <v>-3.4581358589542588</v>
      </c>
    </row>
    <row r="426" spans="1:134" s="74" customFormat="1" hidden="1" x14ac:dyDescent="0.3">
      <c r="A426" s="74" t="str">
        <f>B426&amp;C426</f>
        <v>14</v>
      </c>
      <c r="B426" s="74">
        <v>14</v>
      </c>
      <c r="D426" s="74">
        <v>3</v>
      </c>
      <c r="E426" s="74">
        <v>2</v>
      </c>
      <c r="F426" s="75">
        <v>0.3</v>
      </c>
      <c r="G426" s="74" t="s">
        <v>2769</v>
      </c>
      <c r="H426" s="74" t="s">
        <v>121</v>
      </c>
      <c r="I426" s="74">
        <v>1333</v>
      </c>
      <c r="J426" s="74" t="str">
        <f>I426&amp;H426</f>
        <v>1333BLD US Equity</v>
      </c>
      <c r="K426" s="76" t="s">
        <v>757</v>
      </c>
      <c r="L426" s="73">
        <v>0.6471960392768632</v>
      </c>
      <c r="M426" s="73">
        <v>0.57642045880781989</v>
      </c>
      <c r="N426" s="73">
        <v>0.17898560995750842</v>
      </c>
      <c r="O426" s="73">
        <v>0.23964338596207227</v>
      </c>
      <c r="P426" s="77">
        <v>22.765624177241634</v>
      </c>
      <c r="Q426" s="77">
        <v>16.962254767743957</v>
      </c>
      <c r="R426" s="77">
        <v>30.037362690917625</v>
      </c>
      <c r="S426" s="78">
        <v>16.211416467551381</v>
      </c>
      <c r="T426" s="78">
        <v>19.770804816536842</v>
      </c>
      <c r="U426" s="73">
        <v>0.39457194128256234</v>
      </c>
      <c r="V426" s="79">
        <v>1.142393886985194</v>
      </c>
      <c r="W426" s="73">
        <v>0.46069799870150885</v>
      </c>
      <c r="X426" s="72">
        <v>4.0995818772859016E-2</v>
      </c>
      <c r="Y426" s="79">
        <v>20.562519878973852</v>
      </c>
      <c r="Z426" s="79">
        <v>28.687099719616825</v>
      </c>
      <c r="AA426" s="79">
        <v>1399671000</v>
      </c>
      <c r="AB426" s="79">
        <v>3366665000</v>
      </c>
      <c r="AC426" s="79">
        <v>12135000</v>
      </c>
      <c r="AD426" s="80">
        <v>663901000</v>
      </c>
      <c r="AE426" s="73">
        <v>1.8278327642223764E-2</v>
      </c>
      <c r="AF426" s="80">
        <v>8268.9644721000004</v>
      </c>
      <c r="AG426" s="80">
        <v>9399.806472100001</v>
      </c>
      <c r="AH426" s="25">
        <v>9.3974289225825878</v>
      </c>
      <c r="AI426" s="25">
        <v>10.768640697020349</v>
      </c>
      <c r="AJ426" s="25">
        <v>7.1883065797354417</v>
      </c>
      <c r="AK426" s="25">
        <v>16.885455479466547</v>
      </c>
      <c r="AL426" s="25">
        <v>3.6947628648680602</v>
      </c>
      <c r="AM426" s="74" t="s">
        <v>498</v>
      </c>
      <c r="AN426" s="74" t="s">
        <v>716</v>
      </c>
      <c r="AO426" s="74" t="s">
        <v>758</v>
      </c>
      <c r="AP426" s="74" t="s">
        <v>574</v>
      </c>
      <c r="AQ426" s="73" t="e">
        <f>_xll.BDP($H426,$AQ$1, "CUST_TRR_START_DT=20030101","CUST_TRR_END_DT=20230630")*0.01</f>
        <v>#VALUE!</v>
      </c>
      <c r="AR426" s="73" t="e">
        <f>_xll.BDP($H426,$AQ$1, "CUST_TRR_START_DT=20130101","CUST_TRR_END_DT=20230630")*0.01</f>
        <v>#VALUE!</v>
      </c>
      <c r="AS426" s="73">
        <f>_xll.BDP($H426,$AQ$1, "CUST_TRR_START_DT=20180101","CUST_TRR_END_DT=20230630")*0.01</f>
        <v>0.25681740000000003</v>
      </c>
      <c r="AT426" s="74" t="s">
        <v>3644</v>
      </c>
      <c r="AU426" s="74" t="s">
        <v>3021</v>
      </c>
      <c r="AV426" s="74" t="s">
        <v>3644</v>
      </c>
      <c r="AW426" s="25" t="s">
        <v>3021</v>
      </c>
      <c r="AX426" s="25">
        <v>0</v>
      </c>
      <c r="AY426" s="25">
        <v>2.9994324057969002</v>
      </c>
      <c r="AZ426" s="25">
        <v>2.9994324057969002</v>
      </c>
      <c r="BA426" s="25">
        <v>0</v>
      </c>
      <c r="BB426" s="25">
        <v>68.315176834262999</v>
      </c>
      <c r="BC426" s="25">
        <v>68.315176834262999</v>
      </c>
      <c r="BD426" s="25">
        <v>248.02200000000002</v>
      </c>
      <c r="BE426" s="25">
        <v>8268.9644721000004</v>
      </c>
      <c r="BF426" s="74">
        <v>585.90899999999999</v>
      </c>
      <c r="BG426" s="74">
        <v>623.54499999999996</v>
      </c>
      <c r="BH426" s="74">
        <v>609</v>
      </c>
      <c r="BI426" s="74">
        <v>696.45299999999997</v>
      </c>
      <c r="BJ426" s="74">
        <v>616.22199999999998</v>
      </c>
      <c r="BK426" s="74">
        <v>633.14599999999996</v>
      </c>
      <c r="BL426" s="72">
        <v>7.0856393442842003E-2</v>
      </c>
      <c r="BM426" s="72">
        <v>7.540787024830975E-2</v>
      </c>
      <c r="BN426" s="72">
        <v>7.3648883370439414E-2</v>
      </c>
      <c r="BO426" s="72">
        <v>8.4224935582910734E-2</v>
      </c>
      <c r="BP426" s="72">
        <v>7.4522269635958802E-2</v>
      </c>
      <c r="BQ426" s="72">
        <v>7.6568958802069334E-2</v>
      </c>
      <c r="BR426" s="72">
        <f>IF(IF(BN426&gt;BQ426,BN426,BQ426)=0,IF(BM426&gt;BP426,BM426,BP426),IF(BN426&gt;BQ426,BN426,BQ426))</f>
        <v>7.6568958802069334E-2</v>
      </c>
      <c r="CI426" s="73">
        <f>IFERROR(L426,M426)</f>
        <v>0.6471960392768632</v>
      </c>
      <c r="CJ426" s="74">
        <f>IF(AND(M426&lt;0,AA426&gt;0),1,0)</f>
        <v>0</v>
      </c>
      <c r="CK426" s="74">
        <f>IF(AND(CJ426=0,CI426&lt;0.1,CI426&gt;0),1,0)</f>
        <v>0</v>
      </c>
      <c r="CL426" s="74">
        <f>IF(AND(CK426=0,CI426&lt;0.2,CI426&gt;0.1),1,0)</f>
        <v>0</v>
      </c>
      <c r="CM426" s="74">
        <f>IF(AND(CL426=0,CI426&lt;0.3,CI426&gt;0.2),1,0)</f>
        <v>0</v>
      </c>
      <c r="CN426" s="74">
        <f>IF(AND(CM426=0,CI426&lt;0.4,CI426&gt;0.3),1,0)</f>
        <v>0</v>
      </c>
      <c r="CO426" s="74">
        <f>IF(AND(CN426=0,CI426&lt;0.5,CI426&gt;0.4),1,0)</f>
        <v>0</v>
      </c>
      <c r="CP426" s="74">
        <f>IF(AND(CJ426=0,CK426=0,CL426=0,CM426=0,CN426=0,CO426=0),1,0)</f>
        <v>1</v>
      </c>
      <c r="CR426" s="74" t="str">
        <f>_xll.BDP($H426,CR$1)</f>
        <v>Robert M Buck</v>
      </c>
      <c r="CS426" s="74" t="str">
        <f>_xll.BDP($H426,CS$1)</f>
        <v>No</v>
      </c>
      <c r="CT426" s="81">
        <f>_xll.BDP($H426,CT$1)</f>
        <v>0.23248399794101715</v>
      </c>
      <c r="CU426" s="78">
        <f>_xll.BDP($H426,CU$1)</f>
        <v>2.75</v>
      </c>
      <c r="CV426" s="78">
        <f>_xll.BDP($H426,CV$1)</f>
        <v>0.70192365219965169</v>
      </c>
      <c r="CW426" s="78">
        <f>_xll.BDP($H426,CW$1)</f>
        <v>-9.0652459471146383</v>
      </c>
    </row>
    <row r="427" spans="1:134" s="74" customFormat="1" hidden="1" x14ac:dyDescent="0.3">
      <c r="A427" s="74" t="str">
        <f>B427&amp;C427</f>
        <v>14</v>
      </c>
      <c r="B427" s="74">
        <v>14</v>
      </c>
      <c r="D427" s="74">
        <v>13</v>
      </c>
      <c r="E427" s="74">
        <v>6</v>
      </c>
      <c r="F427" s="75">
        <v>0.2</v>
      </c>
      <c r="G427" s="74" t="s">
        <v>2984</v>
      </c>
      <c r="H427" s="74" t="s">
        <v>1957</v>
      </c>
      <c r="I427" s="74">
        <v>1341</v>
      </c>
      <c r="J427" s="74" t="str">
        <f>I427&amp;H427</f>
        <v>1341BOUV NO Equity</v>
      </c>
      <c r="K427" s="76" t="s">
        <v>1958</v>
      </c>
      <c r="L427" s="73">
        <v>1.9225277004437245</v>
      </c>
      <c r="M427" s="73">
        <v>1.9144253229727799</v>
      </c>
      <c r="N427" s="73">
        <v>-25.416809778723245</v>
      </c>
      <c r="O427" s="73">
        <v>1.656023455476656</v>
      </c>
      <c r="P427" s="77">
        <v>45.608265617367891</v>
      </c>
      <c r="Q427" s="77">
        <v>35.765658075280164</v>
      </c>
      <c r="R427" s="77">
        <v>99.078270689313129</v>
      </c>
      <c r="S427" s="78">
        <v>14.414732678614396</v>
      </c>
      <c r="T427" s="78">
        <v>15.577367467517105</v>
      </c>
      <c r="U427" s="73">
        <v>-7.6698218864726275E-2</v>
      </c>
      <c r="V427" s="79">
        <v>-0.21504780995643358</v>
      </c>
      <c r="W427" s="73">
        <v>0.23337174246780917</v>
      </c>
      <c r="X427" s="72">
        <v>3.3987686267511377E-2</v>
      </c>
      <c r="Y427" s="79">
        <v>14.043039112469298</v>
      </c>
      <c r="Z427" s="79">
        <v>18.924097875712231</v>
      </c>
      <c r="AA427" s="79">
        <v>209769999.99999997</v>
      </c>
      <c r="AB427" s="79">
        <v>242501999.99999997</v>
      </c>
      <c r="AC427" s="79" t="e">
        <v>#N/A</v>
      </c>
      <c r="AD427" s="80">
        <v>451734000</v>
      </c>
      <c r="AE427" s="73">
        <v>0</v>
      </c>
      <c r="AF427" s="80">
        <v>5937.3964364000003</v>
      </c>
      <c r="AG427" s="80">
        <v>5836.3344364000004</v>
      </c>
      <c r="AH427" s="25">
        <v>11.794506121030244</v>
      </c>
      <c r="AI427" s="25">
        <v>14.223479182416147</v>
      </c>
      <c r="AJ427" s="25">
        <v>7.258134357027668</v>
      </c>
      <c r="AK427" s="25">
        <v>18.216560752528483</v>
      </c>
      <c r="AL427" s="25">
        <v>18.051524206387572</v>
      </c>
      <c r="AM427" s="74" t="s">
        <v>506</v>
      </c>
      <c r="AN427" s="74" t="s">
        <v>629</v>
      </c>
      <c r="AO427" s="74" t="s">
        <v>773</v>
      </c>
      <c r="AP427" s="74" t="s">
        <v>1952</v>
      </c>
      <c r="AQ427" s="73" t="e">
        <f>_xll.BDP($H427,$AQ$1, "CUST_TRR_START_DT=20030101","CUST_TRR_END_DT=20230630")*0.01</f>
        <v>#VALUE!</v>
      </c>
      <c r="AR427" s="73">
        <f>_xll.BDP($H427,$AQ$1, "CUST_TRR_START_DT=20130101","CUST_TRR_END_DT=20230630")*0.01</f>
        <v>0.3083632</v>
      </c>
      <c r="AS427" s="73">
        <f>_xll.BDP($H427,$AQ$1, "CUST_TRR_START_DT=20180101","CUST_TRR_END_DT=20230630")*0.01</f>
        <v>0.28656179999999998</v>
      </c>
      <c r="AT427" s="74" t="s">
        <v>3582</v>
      </c>
      <c r="AU427" s="74" t="s">
        <v>3021</v>
      </c>
      <c r="AV427" s="74" t="s">
        <v>3582</v>
      </c>
      <c r="AW427" s="25">
        <v>8.7412587412587417</v>
      </c>
      <c r="AX427" s="25">
        <v>8.7412587412587417</v>
      </c>
      <c r="AY427" s="25">
        <v>-0.84523477743659658</v>
      </c>
      <c r="AZ427" s="25">
        <v>7.8960239638221452</v>
      </c>
      <c r="BA427" s="25">
        <v>82.498141931356486</v>
      </c>
      <c r="BB427" s="25">
        <v>-7.9771461637619581</v>
      </c>
      <c r="BC427" s="25">
        <v>74.520995767594528</v>
      </c>
      <c r="BD427" s="25">
        <v>235.20812993999999</v>
      </c>
      <c r="BE427" s="25">
        <v>5836.3344364000004</v>
      </c>
      <c r="BF427" s="74">
        <v>317.66700000000003</v>
      </c>
      <c r="BG427" s="74">
        <v>338</v>
      </c>
      <c r="BH427" s="74">
        <v>370</v>
      </c>
      <c r="BI427" s="74">
        <v>364.84100000000001</v>
      </c>
      <c r="BJ427" s="74">
        <v>316.17500000000001</v>
      </c>
      <c r="BK427" s="74">
        <v>372.798</v>
      </c>
      <c r="BL427" s="72">
        <v>5.4429197548854849E-2</v>
      </c>
      <c r="BM427" s="72">
        <v>5.7913062331035131E-2</v>
      </c>
      <c r="BN427" s="72">
        <v>6.339595580616271E-2</v>
      </c>
      <c r="BO427" s="72">
        <v>6.2512010573719495E-2</v>
      </c>
      <c r="BP427" s="72">
        <v>5.4173557640577019E-2</v>
      </c>
      <c r="BQ427" s="72">
        <v>6.3875366304394179E-2</v>
      </c>
      <c r="BR427" s="72">
        <f>IF(IF(BN427&gt;BQ427,BN427,BQ427)=0,IF(BM427&gt;BP427,BM427,BP427),IF(BN427&gt;BQ427,BN427,BQ427))</f>
        <v>6.3875366304394179E-2</v>
      </c>
      <c r="CI427" s="73">
        <f>IFERROR(L427,M427)</f>
        <v>1.9225277004437245</v>
      </c>
      <c r="CJ427" s="74">
        <f>IF(AND(M427&lt;0,AA427&gt;0),1,0)</f>
        <v>0</v>
      </c>
      <c r="CK427" s="74">
        <f>IF(AND(CJ427=0,CI427&lt;0.1,CI427&gt;0),1,0)</f>
        <v>0</v>
      </c>
      <c r="CL427" s="74">
        <f>IF(AND(CK427=0,CI427&lt;0.2,CI427&gt;0.1),1,0)</f>
        <v>0</v>
      </c>
      <c r="CM427" s="74">
        <f>IF(AND(CL427=0,CI427&lt;0.3,CI427&gt;0.2),1,0)</f>
        <v>0</v>
      </c>
      <c r="CN427" s="74">
        <f>IF(AND(CM427=0,CI427&lt;0.4,CI427&gt;0.3),1,0)</f>
        <v>0</v>
      </c>
      <c r="CO427" s="74">
        <f>IF(AND(CN427=0,CI427&lt;0.5,CI427&gt;0.4),1,0)</f>
        <v>0</v>
      </c>
      <c r="CP427" s="74">
        <f>IF(AND(CJ427=0,CK427=0,CL427=0,CM427=0,CN427=0,CO427=0),1,0)</f>
        <v>1</v>
      </c>
      <c r="CR427" s="74" t="str">
        <f>_xll.BDP($H427,CR$1)</f>
        <v>Per Gunnar Tronsli</v>
      </c>
      <c r="CS427" s="74" t="str">
        <f>_xll.BDP($H427,CS$1)</f>
        <v>No</v>
      </c>
      <c r="CT427" s="81">
        <f>_xll.BDP($H427,CT$1)</f>
        <v>0</v>
      </c>
      <c r="CU427" s="78">
        <f>_xll.BDP($H427,CU$1)</f>
        <v>2.75</v>
      </c>
      <c r="CV427" s="78">
        <f>_xll.BDP($H427,CV$1)</f>
        <v>4.0004132924087141</v>
      </c>
      <c r="CW427" s="78">
        <f>_xll.BDP($H427,CW$1)</f>
        <v>0</v>
      </c>
    </row>
    <row r="428" spans="1:134" s="74" customFormat="1" hidden="1" x14ac:dyDescent="0.3">
      <c r="A428" s="74" t="str">
        <f>B428&amp;C428</f>
        <v>14</v>
      </c>
      <c r="B428" s="74">
        <v>14</v>
      </c>
      <c r="D428" s="74">
        <v>10</v>
      </c>
      <c r="E428" s="74">
        <v>2</v>
      </c>
      <c r="F428" s="75">
        <v>0.16</v>
      </c>
      <c r="G428" s="74" t="s">
        <v>2728</v>
      </c>
      <c r="H428" s="74" t="s">
        <v>2068</v>
      </c>
      <c r="I428" s="74">
        <v>1329</v>
      </c>
      <c r="J428" s="74" t="str">
        <f>I428&amp;H428</f>
        <v>1329COTN SW Equity</v>
      </c>
      <c r="K428" s="76" t="s">
        <v>4870</v>
      </c>
      <c r="L428" s="73">
        <v>0.26088805291869099</v>
      </c>
      <c r="M428" s="73">
        <v>0.36449726355616241</v>
      </c>
      <c r="N428" s="73">
        <v>0.22879017004034735</v>
      </c>
      <c r="O428" s="73">
        <v>0.32776766506701971</v>
      </c>
      <c r="P428" s="77">
        <v>19.912045979300927</v>
      </c>
      <c r="Q428" s="77">
        <v>15.763453897603185</v>
      </c>
      <c r="R428" s="77">
        <v>19.724807209080669</v>
      </c>
      <c r="S428" s="78">
        <v>16.367500213630201</v>
      </c>
      <c r="T428" s="78">
        <v>20.28905430639756</v>
      </c>
      <c r="U428" s="73">
        <v>3.8525724072813482E-2</v>
      </c>
      <c r="V428" s="79">
        <v>0.18370188884700747</v>
      </c>
      <c r="W428" s="73">
        <v>0.60956001457218889</v>
      </c>
      <c r="X428" s="72" t="e">
        <v>#N/A</v>
      </c>
      <c r="Y428" s="79">
        <v>3.6421950540710513</v>
      </c>
      <c r="Z428" s="79">
        <v>11.633356208706003</v>
      </c>
      <c r="AA428" s="79">
        <v>271703000</v>
      </c>
      <c r="AB428" s="79">
        <v>302150000</v>
      </c>
      <c r="AC428" s="79">
        <v>1430000</v>
      </c>
      <c r="AD428" s="80">
        <v>56623000</v>
      </c>
      <c r="AE428" s="73">
        <v>2.5254755134839199E-2</v>
      </c>
      <c r="AF428" s="80">
        <v>1668.2931036</v>
      </c>
      <c r="AG428" s="80">
        <v>1685.8381036000001</v>
      </c>
      <c r="AH428" s="25">
        <v>17.637426149001392</v>
      </c>
      <c r="AI428" s="25">
        <v>22.1669134749908</v>
      </c>
      <c r="AJ428" s="25">
        <v>1.4093484444706452</v>
      </c>
      <c r="AK428" s="25">
        <v>29.339121420964375</v>
      </c>
      <c r="AL428" s="25">
        <v>5.6330996223262604</v>
      </c>
      <c r="AM428" s="74" t="s">
        <v>498</v>
      </c>
      <c r="AN428" s="74" t="s">
        <v>590</v>
      </c>
      <c r="AO428" s="74" t="s">
        <v>644</v>
      </c>
      <c r="AP428" s="74" t="s">
        <v>4616</v>
      </c>
      <c r="AQ428" s="73">
        <f>_xll.BDP($H428,$AQ$1, "CUST_TRR_START_DT=20030101","CUST_TRR_END_DT=20230630")*0.01</f>
        <v>0.15384249999999999</v>
      </c>
      <c r="AR428" s="73">
        <f>_xll.BDP($H428,$AQ$1, "CUST_TRR_START_DT=20130101","CUST_TRR_END_DT=20230630")*0.01</f>
        <v>0.2692059</v>
      </c>
      <c r="AS428" s="73">
        <f>_xll.BDP($H428,$AQ$1, "CUST_TRR_START_DT=20180101","CUST_TRR_END_DT=20230630")*0.01</f>
        <v>8.8704730000000009E-2</v>
      </c>
      <c r="AT428" s="74" t="s">
        <v>3697</v>
      </c>
      <c r="AU428" s="74" t="s">
        <v>3021</v>
      </c>
      <c r="AV428" s="74" t="s">
        <v>3021</v>
      </c>
      <c r="AW428" s="25">
        <v>1.7241379042174696</v>
      </c>
      <c r="AX428" s="25">
        <v>1.7241379042174696</v>
      </c>
      <c r="AY428" s="25">
        <v>0</v>
      </c>
      <c r="AZ428" s="25">
        <v>1.7241379042174696</v>
      </c>
      <c r="BA428" s="25">
        <v>36.800996345421616</v>
      </c>
      <c r="BB428" s="25">
        <v>0</v>
      </c>
      <c r="BC428" s="25">
        <v>36.800996345421616</v>
      </c>
      <c r="BD428" s="25">
        <v>28.763674200000001</v>
      </c>
      <c r="BE428" s="25">
        <v>1668.2931036</v>
      </c>
      <c r="BF428" s="74">
        <v>25.733000000000001</v>
      </c>
      <c r="BG428" s="74">
        <v>74.400000000000006</v>
      </c>
      <c r="BH428" s="74">
        <v>102.2</v>
      </c>
      <c r="BI428" s="74">
        <v>11.823</v>
      </c>
      <c r="BJ428" s="74">
        <v>66.486999999999995</v>
      </c>
      <c r="BK428" s="74">
        <v>94.873000000000005</v>
      </c>
      <c r="BL428" s="72">
        <v>1.5424747572516429E-2</v>
      </c>
      <c r="BM428" s="72">
        <v>4.4596479982715674E-2</v>
      </c>
      <c r="BN428" s="72">
        <v>6.1260218470880937E-2</v>
      </c>
      <c r="BO428" s="72">
        <v>7.0868841778984866E-3</v>
      </c>
      <c r="BP428" s="72">
        <v>3.9853308664123878E-2</v>
      </c>
      <c r="BQ428" s="72">
        <v>5.686830437365839E-2</v>
      </c>
      <c r="BR428" s="72">
        <f>IF(IF(BN428&gt;BQ428,BN428,BQ428)=0,IF(BM428&gt;BP428,BM428,BP428),IF(BN428&gt;BQ428,BN428,BQ428))</f>
        <v>6.1260218470880937E-2</v>
      </c>
      <c r="CI428" s="73">
        <f>IFERROR(L428,M428)</f>
        <v>0.26088805291869099</v>
      </c>
      <c r="CJ428" s="74">
        <f>IF(AND(M428&lt;0,AA428&gt;0),1,0)</f>
        <v>0</v>
      </c>
      <c r="CK428" s="74">
        <f>IF(AND(CJ428=0,CI428&lt;0.1,CI428&gt;0),1,0)</f>
        <v>0</v>
      </c>
      <c r="CL428" s="74">
        <f>IF(AND(CK428=0,CI428&lt;0.2,CI428&gt;0.1),1,0)</f>
        <v>0</v>
      </c>
      <c r="CM428" s="74">
        <f>IF(AND(CL428=0,CI428&lt;0.3,CI428&gt;0.2),1,0)</f>
        <v>1</v>
      </c>
      <c r="CN428" s="74">
        <f>IF(AND(CM428=0,CI428&lt;0.4,CI428&gt;0.3),1,0)</f>
        <v>0</v>
      </c>
      <c r="CO428" s="74">
        <f>IF(AND(CN428=0,CI428&lt;0.5,CI428&gt;0.4),1,0)</f>
        <v>0</v>
      </c>
      <c r="CP428" s="74">
        <f>IF(AND(CJ428=0,CK428=0,CL428=0,CM428=0,CN428=0,CO428=0),1,0)</f>
        <v>0</v>
      </c>
      <c r="CR428" s="74" t="str">
        <f>_xll.BDP($H428,CR$1)</f>
        <v>Stephan Haferl</v>
      </c>
      <c r="CS428" s="74" t="str">
        <f>_xll.BDP($H428,CS$1)</f>
        <v>No</v>
      </c>
      <c r="CT428" s="81">
        <f>_xll.BDP($H428,CT$1)</f>
        <v>0</v>
      </c>
      <c r="CU428" s="78">
        <f>_xll.BDP($H428,CU$1)</f>
        <v>1.0833300352096558</v>
      </c>
      <c r="CV428" s="78">
        <f>_xll.BDP($H428,CV$1)</f>
        <v>0.2295869801233863</v>
      </c>
      <c r="CW428" s="78">
        <f>_xll.BDP($H428,CW$1)</f>
        <v>0</v>
      </c>
    </row>
    <row r="429" spans="1:134" s="74" customFormat="1" hidden="1" x14ac:dyDescent="0.3">
      <c r="A429" s="74" t="str">
        <f>B429&amp;C429</f>
        <v>14</v>
      </c>
      <c r="B429" s="74">
        <v>14</v>
      </c>
      <c r="D429" s="74">
        <v>31</v>
      </c>
      <c r="E429" s="74">
        <v>1</v>
      </c>
      <c r="F429" s="75">
        <v>0.2</v>
      </c>
      <c r="G429" s="74" t="s">
        <v>2742</v>
      </c>
      <c r="H429" s="74" t="s">
        <v>1267</v>
      </c>
      <c r="I429" s="74">
        <v>1582</v>
      </c>
      <c r="J429" s="74" t="str">
        <f>I429&amp;H429</f>
        <v>1582SES IM Equity</v>
      </c>
      <c r="K429" s="76" t="s">
        <v>1268</v>
      </c>
      <c r="L429" s="73">
        <v>0.4052486376851242</v>
      </c>
      <c r="M429" s="73">
        <v>0.5774991550642562</v>
      </c>
      <c r="N429" s="73">
        <v>0.4052486376851242</v>
      </c>
      <c r="O429" s="73">
        <v>0.5774991550642562</v>
      </c>
      <c r="P429" s="77">
        <v>14.41684917753191</v>
      </c>
      <c r="Q429" s="77">
        <v>10.14284723051871</v>
      </c>
      <c r="R429" s="77">
        <v>23.666604052949104</v>
      </c>
      <c r="S429" s="78">
        <v>5.57994582651411</v>
      </c>
      <c r="T429" s="78">
        <v>6.7559019423231161</v>
      </c>
      <c r="U429" s="73">
        <v>1.0988480461080198E-2</v>
      </c>
      <c r="V429" s="79">
        <v>0.10957530758808276</v>
      </c>
      <c r="W429" s="73">
        <v>0.22418630346979759</v>
      </c>
      <c r="X429" s="72" t="e">
        <v>#N/A</v>
      </c>
      <c r="Y429" s="79">
        <v>16.555922808223436</v>
      </c>
      <c r="Z429" s="79">
        <v>26.259832955633811</v>
      </c>
      <c r="AA429" s="79">
        <v>242622000.00000006</v>
      </c>
      <c r="AB429" s="79">
        <v>242622000.00000006</v>
      </c>
      <c r="AC429" s="79" t="e">
        <v>#N/A</v>
      </c>
      <c r="AD429" s="80">
        <v>138129000</v>
      </c>
      <c r="AE429" s="73">
        <v>0</v>
      </c>
      <c r="AF429" s="80">
        <v>1575.7998030000001</v>
      </c>
      <c r="AG429" s="80">
        <v>1653.4058030000001</v>
      </c>
      <c r="AH429" s="25">
        <v>8.3112448375356909</v>
      </c>
      <c r="AI429" s="25">
        <v>11.616461417942432</v>
      </c>
      <c r="AJ429" s="25">
        <v>7.5321940814001289</v>
      </c>
      <c r="AK429" s="25">
        <v>18.347411760716945</v>
      </c>
      <c r="AL429" s="25">
        <v>3.9891340033533842</v>
      </c>
      <c r="AM429" s="74" t="s">
        <v>498</v>
      </c>
      <c r="AN429" s="74" t="s">
        <v>590</v>
      </c>
      <c r="AO429" s="74" t="s">
        <v>4631</v>
      </c>
      <c r="AP429" s="74" t="s">
        <v>1250</v>
      </c>
      <c r="AQ429" s="73" t="e">
        <f>_xll.BDP($H429,$AQ$1, "CUST_TRR_START_DT=20030101","CUST_TRR_END_DT=20230630")*0.01</f>
        <v>#VALUE!</v>
      </c>
      <c r="AR429" s="73">
        <f>_xll.BDP($H429,$AQ$1, "CUST_TRR_START_DT=20130101","CUST_TRR_END_DT=20230630")*0.01</f>
        <v>0.2863927</v>
      </c>
      <c r="AS429" s="73">
        <f>_xll.BDP($H429,$AQ$1, "CUST_TRR_START_DT=20180101","CUST_TRR_END_DT=20230630")*0.01</f>
        <v>0.32498969999999999</v>
      </c>
      <c r="AT429" s="74" t="s">
        <v>3394</v>
      </c>
      <c r="AU429" s="74" t="s">
        <v>3394</v>
      </c>
      <c r="AV429" s="74" t="s">
        <v>3394</v>
      </c>
      <c r="AW429" s="25">
        <v>0.98814229249011865</v>
      </c>
      <c r="AX429" s="25">
        <v>0.98814229249011865</v>
      </c>
      <c r="AY429" s="25">
        <v>0</v>
      </c>
      <c r="AZ429" s="25">
        <v>0.98814229249011865</v>
      </c>
      <c r="BA429" s="25">
        <v>18.640969468888159</v>
      </c>
      <c r="BB429" s="25">
        <v>0</v>
      </c>
      <c r="BC429" s="25" t="s">
        <v>3021</v>
      </c>
      <c r="BD429" s="25" t="s">
        <v>3021</v>
      </c>
      <c r="BE429" s="25">
        <v>1575.7998030000001</v>
      </c>
      <c r="BF429" s="74">
        <v>116.667</v>
      </c>
      <c r="BG429" s="74">
        <v>131.167</v>
      </c>
      <c r="BH429" s="74">
        <v>143.667</v>
      </c>
      <c r="BI429" s="74">
        <v>111.283</v>
      </c>
      <c r="BJ429" s="74">
        <v>114.587</v>
      </c>
      <c r="BK429" s="74">
        <v>129.749</v>
      </c>
      <c r="BL429" s="72">
        <v>7.40366890374589E-2</v>
      </c>
      <c r="BM429" s="72">
        <v>8.323836552732454E-2</v>
      </c>
      <c r="BN429" s="72">
        <v>9.1170845259967326E-2</v>
      </c>
      <c r="BO429" s="72">
        <v>7.0620011367014998E-2</v>
      </c>
      <c r="BP429" s="72">
        <v>7.2716724409947142E-2</v>
      </c>
      <c r="BQ429" s="72">
        <v>8.2338505026453526E-2</v>
      </c>
      <c r="BR429" s="72">
        <f>IF(IF(BN429&gt;BQ429,BN429,BQ429)=0,IF(BM429&gt;BP429,BM429,BP429),IF(BN429&gt;BQ429,BN429,BQ429))</f>
        <v>9.1170845259967326E-2</v>
      </c>
      <c r="CI429" s="73">
        <f>IFERROR(L429,M429)</f>
        <v>0.4052486376851242</v>
      </c>
      <c r="CJ429" s="74">
        <f>IF(AND(M429&lt;0,AA429&gt;0),1,0)</f>
        <v>0</v>
      </c>
      <c r="CK429" s="74">
        <f>IF(AND(CJ429=0,CI429&lt;0.1,CI429&gt;0),1,0)</f>
        <v>0</v>
      </c>
      <c r="CL429" s="74">
        <f>IF(AND(CK429=0,CI429&lt;0.2,CI429&gt;0.1),1,0)</f>
        <v>0</v>
      </c>
      <c r="CM429" s="74">
        <f>IF(AND(CL429=0,CI429&lt;0.3,CI429&gt;0.2),1,0)</f>
        <v>0</v>
      </c>
      <c r="CN429" s="74">
        <f>IF(AND(CM429=0,CI429&lt;0.4,CI429&gt;0.3),1,0)</f>
        <v>0</v>
      </c>
      <c r="CO429" s="74">
        <f>IF(AND(CN429=0,CI429&lt;0.5,CI429&gt;0.4),1,0)</f>
        <v>1</v>
      </c>
      <c r="CP429" s="74">
        <f>IF(AND(CJ429=0,CK429=0,CL429=0,CM429=0,CN429=0,CO429=0),1,0)</f>
        <v>0</v>
      </c>
      <c r="CR429" s="74" t="str">
        <f>_xll.BDP($H429,CR$1)</f>
        <v>Alessandro Fabbroni</v>
      </c>
      <c r="CS429" s="74" t="str">
        <f>_xll.BDP($H429,CS$1)</f>
        <v>No</v>
      </c>
      <c r="CT429" s="81">
        <f>_xll.BDP($H429,CT$1)</f>
        <v>0</v>
      </c>
      <c r="CU429" s="78">
        <f>_xll.BDP($H429,CU$1)</f>
        <v>8.1666698455810547</v>
      </c>
      <c r="CV429" s="78">
        <f>_xll.BDP($H429,CV$1)</f>
        <v>0</v>
      </c>
      <c r="CW429" s="78">
        <f>_xll.BDP($H429,CW$1)</f>
        <v>0</v>
      </c>
      <c r="DD429" s="73"/>
      <c r="DH429" s="25"/>
      <c r="DI429" s="25"/>
      <c r="DJ429" s="25"/>
      <c r="DK429" s="25"/>
      <c r="DL429" s="25"/>
      <c r="DM429" s="25"/>
      <c r="DN429" s="25"/>
      <c r="DO429" s="25"/>
      <c r="DV429" s="72"/>
      <c r="DW429" s="72"/>
      <c r="DX429" s="72"/>
      <c r="DY429" s="72"/>
      <c r="DZ429" s="72"/>
      <c r="EA429" s="72"/>
      <c r="EB429" s="72"/>
      <c r="EC429" s="72"/>
      <c r="ED429" s="72"/>
    </row>
    <row r="430" spans="1:134" s="74" customFormat="1" x14ac:dyDescent="0.3">
      <c r="A430" s="74" t="str">
        <f>B430&amp;C430</f>
        <v>14</v>
      </c>
      <c r="B430" s="74">
        <v>14</v>
      </c>
      <c r="D430" s="74">
        <v>2</v>
      </c>
      <c r="E430" s="74">
        <v>1</v>
      </c>
      <c r="F430" s="75">
        <v>0.16</v>
      </c>
      <c r="H430" s="74" t="s">
        <v>2047</v>
      </c>
      <c r="I430" s="74">
        <v>1328</v>
      </c>
      <c r="J430" s="74" t="str">
        <f>I430&amp;H430</f>
        <v>1328RBREW DC Equity</v>
      </c>
      <c r="K430" s="76" t="s">
        <v>4871</v>
      </c>
      <c r="L430" s="73">
        <v>0.40034989357307288</v>
      </c>
      <c r="M430" s="73">
        <v>0.26824072430321322</v>
      </c>
      <c r="N430" s="73">
        <v>0.23523061190510855</v>
      </c>
      <c r="O430" s="73">
        <v>0.15710126845498024</v>
      </c>
      <c r="P430" s="77">
        <v>14.312868275993157</v>
      </c>
      <c r="Q430" s="77">
        <v>11.20925823999166</v>
      </c>
      <c r="R430" s="77">
        <v>22.375984671066636</v>
      </c>
      <c r="S430" s="78">
        <v>22.62861580781605</v>
      </c>
      <c r="T430" s="78">
        <v>17.393575346043352</v>
      </c>
      <c r="U430" s="73">
        <v>0.43592781625956983</v>
      </c>
      <c r="V430" s="79">
        <v>2.3457577243746934</v>
      </c>
      <c r="W430" s="73">
        <v>0.32245771210804308</v>
      </c>
      <c r="X430" s="72" t="e">
        <v>#N/A</v>
      </c>
      <c r="Y430" s="79">
        <v>13.394786890563173</v>
      </c>
      <c r="Z430" s="79">
        <v>3.1134158256663547</v>
      </c>
      <c r="AA430" s="79">
        <v>5633000000</v>
      </c>
      <c r="AB430" s="79">
        <v>9618000000</v>
      </c>
      <c r="AC430" s="79" t="e">
        <v>#N/A</v>
      </c>
      <c r="AD430" s="80">
        <v>1212000000</v>
      </c>
      <c r="AE430" s="73">
        <v>0</v>
      </c>
      <c r="AF430" s="80">
        <v>29015.600000000002</v>
      </c>
      <c r="AG430" s="80">
        <v>33798.600000000006</v>
      </c>
      <c r="AH430" s="25" t="s">
        <v>3021</v>
      </c>
      <c r="AI430" s="25" t="s">
        <v>3021</v>
      </c>
      <c r="AJ430" s="25">
        <v>2.4098843831225398</v>
      </c>
      <c r="AK430" s="25">
        <v>27.110722159281778</v>
      </c>
      <c r="AL430" s="25">
        <v>6.0135958549222801</v>
      </c>
      <c r="AM430" s="74" t="s">
        <v>493</v>
      </c>
      <c r="AN430" s="74" t="s">
        <v>673</v>
      </c>
      <c r="AO430" s="74" t="s">
        <v>1497</v>
      </c>
      <c r="AP430" s="74" t="s">
        <v>2141</v>
      </c>
      <c r="AQ430" s="73">
        <f>_xll.BDP($H430,$AQ$1, "CUST_TRR_START_DT=20030101","CUST_TRR_END_DT=20230630")*0.01</f>
        <v>0.18364059999999999</v>
      </c>
      <c r="AR430" s="73">
        <f>_xll.BDP($H430,$AQ$1, "CUST_TRR_START_DT=20130101","CUST_TRR_END_DT=20230630")*0.01</f>
        <v>0.21861899999999998</v>
      </c>
      <c r="AS430" s="73">
        <f>_xll.BDP($H430,$AQ$1, "CUST_TRR_START_DT=20180101","CUST_TRR_END_DT=20230630")*0.01</f>
        <v>0.1198284</v>
      </c>
      <c r="AT430" s="74" t="s">
        <v>3760</v>
      </c>
      <c r="AU430" s="74" t="s">
        <v>3021</v>
      </c>
      <c r="AV430" s="74" t="s">
        <v>3760</v>
      </c>
      <c r="AW430" s="25">
        <v>2.5069156293222683</v>
      </c>
      <c r="AX430" s="25">
        <v>2.5069156293222683</v>
      </c>
      <c r="AY430" s="25">
        <v>1.0452243868013193</v>
      </c>
      <c r="AZ430" s="25">
        <v>3.5521400161235874</v>
      </c>
      <c r="BA430" s="25">
        <v>48.352543243061625</v>
      </c>
      <c r="BB430" s="25">
        <v>20.159935488206436</v>
      </c>
      <c r="BC430" s="25">
        <v>68.512478731268061</v>
      </c>
      <c r="BD430" s="25">
        <v>1019.534196</v>
      </c>
      <c r="BE430" s="25">
        <v>29015.600000000002</v>
      </c>
      <c r="BF430" s="74">
        <v>1207.769</v>
      </c>
      <c r="BG430" s="74">
        <v>1462.923</v>
      </c>
      <c r="BH430" s="74">
        <v>1681.5</v>
      </c>
      <c r="BI430" s="74">
        <v>1320.415</v>
      </c>
      <c r="BJ430" s="74">
        <v>1476.07</v>
      </c>
      <c r="BK430" s="74">
        <v>1575.7750000000001</v>
      </c>
      <c r="BL430" s="72">
        <v>4.1624815616427023E-2</v>
      </c>
      <c r="BM430" s="72">
        <v>5.0418499014323326E-2</v>
      </c>
      <c r="BN430" s="72">
        <v>5.7951584664800999E-2</v>
      </c>
      <c r="BO430" s="72">
        <v>4.5507072057789595E-2</v>
      </c>
      <c r="BP430" s="72">
        <v>5.0871600104771222E-2</v>
      </c>
      <c r="BQ430" s="72">
        <v>5.4307855084850906E-2</v>
      </c>
      <c r="BR430" s="72">
        <f>IF(IF(BN430&gt;BQ430,BN430,BQ430)=0,IF(BM430&gt;BP430,BM430,BP430),IF(BN430&gt;BQ430,BN430,BQ430))</f>
        <v>5.7951584664800999E-2</v>
      </c>
      <c r="CI430" s="73">
        <f>IFERROR(L430,M430)</f>
        <v>0.40034989357307288</v>
      </c>
      <c r="CJ430" s="74">
        <f>IF(AND(M430&lt;0,AA430&gt;0),1,0)</f>
        <v>0</v>
      </c>
      <c r="CK430" s="74">
        <f>IF(AND(CJ430=0,CI430&lt;0.1,CI430&gt;0),1,0)</f>
        <v>0</v>
      </c>
      <c r="CL430" s="74">
        <f>IF(AND(CK430=0,CI430&lt;0.2,CI430&gt;0.1),1,0)</f>
        <v>0</v>
      </c>
      <c r="CM430" s="74">
        <f>IF(AND(CL430=0,CI430&lt;0.3,CI430&gt;0.2),1,0)</f>
        <v>0</v>
      </c>
      <c r="CN430" s="74">
        <f>IF(AND(CM430=0,CI430&lt;0.4,CI430&gt;0.3),1,0)</f>
        <v>0</v>
      </c>
      <c r="CO430" s="74">
        <f>IF(AND(CN430=0,CI430&lt;0.5,CI430&gt;0.4),1,0)</f>
        <v>1</v>
      </c>
      <c r="CP430" s="74">
        <f>IF(AND(CJ430=0,CK430=0,CL430=0,CM430=0,CN430=0,CO430=0),1,0)</f>
        <v>0</v>
      </c>
      <c r="CR430" s="74" t="str">
        <f>_xll.BDP($H430,CR$1)</f>
        <v>Lars Jensen</v>
      </c>
      <c r="CS430" s="74" t="str">
        <f>_xll.BDP($H430,CS$1)</f>
        <v>No</v>
      </c>
      <c r="CT430" s="81">
        <f>_xll.BDP($H430,CT$1)</f>
        <v>8.5194699466228485E-2</v>
      </c>
      <c r="CU430" s="78">
        <f>_xll.BDP($H430,CU$1)</f>
        <v>3.0833299160003662</v>
      </c>
      <c r="CV430" s="78">
        <f>_xll.BDP($H430,CV$1)</f>
        <v>0</v>
      </c>
      <c r="CW430" s="78">
        <f>_xll.BDP($H430,CW$1)</f>
        <v>0</v>
      </c>
    </row>
    <row r="431" spans="1:134" s="74" customFormat="1" hidden="1" x14ac:dyDescent="0.3">
      <c r="A431" s="74" t="str">
        <f>B431&amp;C431</f>
        <v>14</v>
      </c>
      <c r="B431" s="74">
        <v>14</v>
      </c>
      <c r="D431" s="74">
        <v>13</v>
      </c>
      <c r="E431" s="74">
        <v>3</v>
      </c>
      <c r="F431" s="75">
        <v>0.18</v>
      </c>
      <c r="G431" s="74" t="s">
        <v>2779</v>
      </c>
      <c r="H431" s="74" t="s">
        <v>2004</v>
      </c>
      <c r="I431" s="74">
        <v>1385</v>
      </c>
      <c r="J431" s="74" t="str">
        <f>I431&amp;H431</f>
        <v>1385ETTE FH Equity</v>
      </c>
      <c r="K431" s="76" t="s">
        <v>2005</v>
      </c>
      <c r="L431" s="73">
        <v>0.55363831608773872</v>
      </c>
      <c r="M431" s="73">
        <v>0.40353608362059379</v>
      </c>
      <c r="N431" s="73">
        <v>0.18075361640904938</v>
      </c>
      <c r="O431" s="73">
        <v>0.16371828634910252</v>
      </c>
      <c r="P431" s="77">
        <v>12.822171792767129</v>
      </c>
      <c r="Q431" s="77">
        <v>10.002597925248226</v>
      </c>
      <c r="R431" s="77">
        <v>14.647205299056129</v>
      </c>
      <c r="S431" s="78">
        <v>13.544795522906702</v>
      </c>
      <c r="T431" s="78">
        <v>14.007482080132506</v>
      </c>
      <c r="U431" s="73">
        <v>0.40181677727844284</v>
      </c>
      <c r="V431" s="79">
        <v>1.5461606891015209</v>
      </c>
      <c r="W431" s="73">
        <v>0.36649458677700653</v>
      </c>
      <c r="X431" s="72" t="e">
        <v>#N/A</v>
      </c>
      <c r="Y431" s="79">
        <v>9.6276635188648605</v>
      </c>
      <c r="Z431" s="79">
        <v>2.1680791664226762</v>
      </c>
      <c r="AA431" s="79">
        <v>71944000</v>
      </c>
      <c r="AB431" s="79">
        <v>177329000</v>
      </c>
      <c r="AC431" s="79" t="e">
        <v>#N/A</v>
      </c>
      <c r="AD431" s="80">
        <v>31201000</v>
      </c>
      <c r="AE431" s="73">
        <v>0</v>
      </c>
      <c r="AF431" s="80">
        <v>375.49181569999996</v>
      </c>
      <c r="AG431" s="80">
        <v>446.75281569999993</v>
      </c>
      <c r="AH431" s="25">
        <v>9.1845075387525181</v>
      </c>
      <c r="AI431" s="25">
        <v>15.347583761036102</v>
      </c>
      <c r="AJ431" s="25">
        <v>8.0492692146779419</v>
      </c>
      <c r="AK431" s="25">
        <v>25.254236641576735</v>
      </c>
      <c r="AL431" s="25">
        <v>3.6339281029820891</v>
      </c>
      <c r="AM431" s="74" t="s">
        <v>498</v>
      </c>
      <c r="AN431" s="74" t="s">
        <v>716</v>
      </c>
      <c r="AO431" s="74" t="s">
        <v>717</v>
      </c>
      <c r="AP431" s="74" t="s">
        <v>1981</v>
      </c>
      <c r="AQ431" s="73">
        <f>_xll.BDP($H431,$AQ$1, "CUST_TRR_START_DT=20030101","CUST_TRR_END_DT=20230630")*0.01</f>
        <v>0.19331679999999998</v>
      </c>
      <c r="AR431" s="73">
        <f>_xll.BDP($H431,$AQ$1, "CUST_TRR_START_DT=20130101","CUST_TRR_END_DT=20230630")*0.01</f>
        <v>0.23805000000000001</v>
      </c>
      <c r="AS431" s="73">
        <f>_xll.BDP($H431,$AQ$1, "CUST_TRR_START_DT=20180101","CUST_TRR_END_DT=20230630")*0.01</f>
        <v>0.19042290000000001</v>
      </c>
      <c r="AT431" s="74" t="s">
        <v>3273</v>
      </c>
      <c r="AU431" s="74" t="s">
        <v>3273</v>
      </c>
      <c r="AV431" s="74" t="s">
        <v>3273</v>
      </c>
      <c r="AW431" s="25">
        <v>2.4161074785578172</v>
      </c>
      <c r="AX431" s="25">
        <v>2.4161074785578172</v>
      </c>
      <c r="AY431" s="25">
        <v>0</v>
      </c>
      <c r="AZ431" s="25">
        <v>2.4161074785578172</v>
      </c>
      <c r="BA431" s="25">
        <v>48.785263921207864</v>
      </c>
      <c r="BB431" s="25">
        <v>0</v>
      </c>
      <c r="BC431" s="25">
        <v>48.785263921207864</v>
      </c>
      <c r="BD431" s="25">
        <v>9.0150289200000007</v>
      </c>
      <c r="BE431" s="25">
        <v>375.49181569999996</v>
      </c>
      <c r="BF431" s="74">
        <v>19.333000000000002</v>
      </c>
      <c r="BG431" s="74">
        <v>22.933</v>
      </c>
      <c r="BH431" s="74">
        <v>25.900000000000002</v>
      </c>
      <c r="BI431" s="74">
        <v>20.766999999999999</v>
      </c>
      <c r="BJ431" s="74">
        <v>25.933</v>
      </c>
      <c r="BK431" s="74">
        <v>29.167000000000002</v>
      </c>
      <c r="BL431" s="72">
        <v>5.1487140842095332E-2</v>
      </c>
      <c r="BM431" s="72">
        <v>6.1074566851071856E-2</v>
      </c>
      <c r="BN431" s="72">
        <v>6.8976203786803345E-2</v>
      </c>
      <c r="BO431" s="72">
        <v>5.5306132202337641E-2</v>
      </c>
      <c r="BP431" s="72">
        <v>6.9064088525218961E-2</v>
      </c>
      <c r="BQ431" s="72">
        <v>7.7676792889949539E-2</v>
      </c>
      <c r="BR431" s="72">
        <f>IF(IF(BN431&gt;BQ431,BN431,BQ431)=0,IF(BM431&gt;BP431,BM431,BP431),IF(BN431&gt;BQ431,BN431,BQ431))</f>
        <v>7.7676792889949539E-2</v>
      </c>
      <c r="CI431" s="73">
        <f>IFERROR(L431,M431)</f>
        <v>0.55363831608773872</v>
      </c>
      <c r="CJ431" s="74">
        <f>IF(AND(M431&lt;0,AA431&gt;0),1,0)</f>
        <v>0</v>
      </c>
      <c r="CK431" s="74">
        <f>IF(AND(CJ431=0,CI431&lt;0.1,CI431&gt;0),1,0)</f>
        <v>0</v>
      </c>
      <c r="CL431" s="74">
        <f>IF(AND(CK431=0,CI431&lt;0.2,CI431&gt;0.1),1,0)</f>
        <v>0</v>
      </c>
      <c r="CM431" s="74">
        <f>IF(AND(CL431=0,CI431&lt;0.3,CI431&gt;0.2),1,0)</f>
        <v>0</v>
      </c>
      <c r="CN431" s="74">
        <f>IF(AND(CM431=0,CI431&lt;0.4,CI431&gt;0.3),1,0)</f>
        <v>0</v>
      </c>
      <c r="CO431" s="74">
        <f>IF(AND(CN431=0,CI431&lt;0.5,CI431&gt;0.4),1,0)</f>
        <v>0</v>
      </c>
      <c r="CP431" s="74">
        <f>IF(AND(CJ431=0,CK431=0,CL431=0,CM431=0,CN431=0,CO431=0),1,0)</f>
        <v>1</v>
      </c>
      <c r="CR431" s="74" t="str">
        <f>_xll.BDP($H431,CR$1)</f>
        <v>Juha Nakki</v>
      </c>
      <c r="CS431" s="74" t="str">
        <f>_xll.BDP($H431,CS$1)</f>
        <v>No</v>
      </c>
      <c r="CT431" s="81">
        <f>_xll.BDP($H431,CT$1)</f>
        <v>0</v>
      </c>
      <c r="CU431" s="78">
        <f>_xll.BDP($H431,CU$1)</f>
        <v>11.75</v>
      </c>
      <c r="CV431" s="78">
        <f>_xll.BDP($H431,CV$1)</f>
        <v>1.8847901196748198</v>
      </c>
      <c r="CW431" s="78">
        <f>_xll.BDP($H431,CW$1)</f>
        <v>0.39971168337592555</v>
      </c>
    </row>
    <row r="432" spans="1:134" s="74" customFormat="1" hidden="1" x14ac:dyDescent="0.3">
      <c r="A432" s="74" t="str">
        <f>B432&amp;C432</f>
        <v>14</v>
      </c>
      <c r="B432" s="74">
        <v>14</v>
      </c>
      <c r="D432" s="74">
        <v>14</v>
      </c>
      <c r="E432" s="74">
        <v>6</v>
      </c>
      <c r="F432" s="75">
        <v>0.14000000000000001</v>
      </c>
      <c r="H432" s="74" t="s">
        <v>2075</v>
      </c>
      <c r="I432" s="74">
        <v>1389</v>
      </c>
      <c r="J432" s="74" t="str">
        <f>I432&amp;H432</f>
        <v>1389LONN SW Equity</v>
      </c>
      <c r="K432" s="76" t="s">
        <v>4872</v>
      </c>
      <c r="L432" s="73">
        <v>0.15878120035203652</v>
      </c>
      <c r="M432" s="73">
        <v>0.22118799755052052</v>
      </c>
      <c r="N432" s="73">
        <v>0.10781133722081364</v>
      </c>
      <c r="O432" s="73">
        <v>0.16376496191512513</v>
      </c>
      <c r="P432" s="77">
        <v>10.58840878926412</v>
      </c>
      <c r="Q432" s="77">
        <v>9.4604546945261898</v>
      </c>
      <c r="R432" s="77">
        <v>11.153221440173255</v>
      </c>
      <c r="S432" s="78">
        <v>31.021411383769127</v>
      </c>
      <c r="T432" s="78">
        <v>38.598746585248271</v>
      </c>
      <c r="U432" s="73">
        <v>5.1542207792207792E-2</v>
      </c>
      <c r="V432" s="79">
        <v>0.37279843444227007</v>
      </c>
      <c r="W432" s="73">
        <v>0.58680398370303299</v>
      </c>
      <c r="X432" s="72">
        <v>2.6116838487972509E-2</v>
      </c>
      <c r="Y432" s="79">
        <v>8.79470207422019</v>
      </c>
      <c r="Z432" s="79">
        <v>5.3582982960119763</v>
      </c>
      <c r="AA432" s="79">
        <v>8165000000</v>
      </c>
      <c r="AB432" s="79">
        <v>11028000000</v>
      </c>
      <c r="AC432" s="79">
        <v>21000000</v>
      </c>
      <c r="AD432" s="80">
        <v>1111000000</v>
      </c>
      <c r="AE432" s="73">
        <v>1.8901890189018902E-2</v>
      </c>
      <c r="AF432" s="80">
        <v>34024.772788799994</v>
      </c>
      <c r="AG432" s="80">
        <v>34850.772788799994</v>
      </c>
      <c r="AH432" s="25">
        <v>15.086914627186145</v>
      </c>
      <c r="AI432" s="25">
        <v>20.476364740775555</v>
      </c>
      <c r="AJ432" s="25">
        <v>-1.902090068281832</v>
      </c>
      <c r="AK432" s="25">
        <v>29.937926071372459</v>
      </c>
      <c r="AL432" s="25">
        <v>3.3014549064116552</v>
      </c>
      <c r="AM432" s="74" t="s">
        <v>493</v>
      </c>
      <c r="AN432" s="74" t="s">
        <v>494</v>
      </c>
      <c r="AO432" s="74" t="s">
        <v>495</v>
      </c>
      <c r="AP432" s="74" t="s">
        <v>4616</v>
      </c>
      <c r="AQ432" s="73">
        <f>_xll.BDP($H432,$AQ$1, "CUST_TRR_START_DT=20030101","CUST_TRR_END_DT=20230630")*0.01</f>
        <v>0.1184484</v>
      </c>
      <c r="AR432" s="73">
        <f>_xll.BDP($H432,$AQ$1, "CUST_TRR_START_DT=20130101","CUST_TRR_END_DT=20230630")*0.01</f>
        <v>0.28208810000000001</v>
      </c>
      <c r="AS432" s="73">
        <f>_xll.BDP($H432,$AQ$1, "CUST_TRR_START_DT=20180101","CUST_TRR_END_DT=20230630")*0.01</f>
        <v>0.1460294</v>
      </c>
      <c r="AT432" s="74" t="s">
        <v>3773</v>
      </c>
      <c r="AU432" s="74" t="s">
        <v>3021</v>
      </c>
      <c r="AV432" s="74" t="s">
        <v>3773</v>
      </c>
      <c r="AW432" s="25">
        <v>0.38259728902492351</v>
      </c>
      <c r="AX432" s="25">
        <v>0.38259728902492351</v>
      </c>
      <c r="AY432" s="25">
        <v>0</v>
      </c>
      <c r="AZ432" s="25">
        <v>0.38259728902492351</v>
      </c>
      <c r="BA432" s="25">
        <v>18.04910327466936</v>
      </c>
      <c r="BB432" s="25">
        <v>0</v>
      </c>
      <c r="BC432" s="25" t="s">
        <v>3021</v>
      </c>
      <c r="BD432" s="25" t="s">
        <v>3021</v>
      </c>
      <c r="BE432" s="25">
        <v>34024.772788799994</v>
      </c>
      <c r="BF432" s="74">
        <v>950.68399999999997</v>
      </c>
      <c r="BG432" s="74">
        <v>1188.6320000000001</v>
      </c>
      <c r="BH432" s="74">
        <v>1425.0530000000001</v>
      </c>
      <c r="BI432" s="74">
        <v>-227.76500000000001</v>
      </c>
      <c r="BJ432" s="74">
        <v>194.93600000000001</v>
      </c>
      <c r="BK432" s="74">
        <v>512.91</v>
      </c>
      <c r="BL432" s="72">
        <v>2.7940936032141223E-2</v>
      </c>
      <c r="BM432" s="72">
        <v>3.4934311167281754E-2</v>
      </c>
      <c r="BN432" s="72">
        <v>4.1882807237116591E-2</v>
      </c>
      <c r="BO432" s="72">
        <v>-6.6940931953842139E-3</v>
      </c>
      <c r="BP432" s="72">
        <v>5.7292373768376053E-3</v>
      </c>
      <c r="BQ432" s="72">
        <v>1.5074604705922846E-2</v>
      </c>
      <c r="BR432" s="72">
        <f>IF(IF(BN432&gt;BQ432,BN432,BQ432)=0,IF(BM432&gt;BP432,BM432,BP432),IF(BN432&gt;BQ432,BN432,BQ432))</f>
        <v>4.1882807237116591E-2</v>
      </c>
      <c r="CI432" s="73">
        <f>IFERROR(L432,M432)</f>
        <v>0.15878120035203652</v>
      </c>
      <c r="CJ432" s="74">
        <f>IF(AND(M432&lt;0,AA432&gt;0),1,0)</f>
        <v>0</v>
      </c>
      <c r="CK432" s="74">
        <f>IF(AND(CJ432=0,CI432&lt;0.1,CI432&gt;0),1,0)</f>
        <v>0</v>
      </c>
      <c r="CL432" s="74">
        <f>IF(AND(CK432=0,CI432&lt;0.2,CI432&gt;0.1),1,0)</f>
        <v>1</v>
      </c>
      <c r="CM432" s="74">
        <f>IF(AND(CL432=0,CI432&lt;0.3,CI432&gt;0.2),1,0)</f>
        <v>0</v>
      </c>
      <c r="CN432" s="74">
        <f>IF(AND(CM432=0,CI432&lt;0.4,CI432&gt;0.3),1,0)</f>
        <v>0</v>
      </c>
      <c r="CO432" s="74">
        <f>IF(AND(CN432=0,CI432&lt;0.5,CI432&gt;0.4),1,0)</f>
        <v>0</v>
      </c>
      <c r="CP432" s="74">
        <f>IF(AND(CJ432=0,CK432=0,CL432=0,CM432=0,CN432=0,CO432=0),1,0)</f>
        <v>0</v>
      </c>
      <c r="CR432" s="74" t="str">
        <f>_xll.BDP($H432,CR$1)</f>
        <v>Pierre-Alain Ruffieux</v>
      </c>
      <c r="CS432" s="74" t="str">
        <f>_xll.BDP($H432,CS$1)</f>
        <v>No</v>
      </c>
      <c r="CT432" s="81">
        <f>_xll.BDP($H432,CT$1)</f>
        <v>3.9788400754332542E-3</v>
      </c>
      <c r="CU432" s="78">
        <f>_xll.BDP($H432,CU$1)</f>
        <v>2.9166700839996338</v>
      </c>
      <c r="CV432" s="78">
        <f>_xll.BDP($H432,CV$1)</f>
        <v>4.1069576164498529E-2</v>
      </c>
      <c r="CW432" s="78">
        <f>_xll.BDP($H432,CW$1)</f>
        <v>0</v>
      </c>
    </row>
    <row r="433" spans="1:134" s="74" customFormat="1" hidden="1" x14ac:dyDescent="0.3">
      <c r="A433" s="74" t="str">
        <f>B433&amp;C433</f>
        <v>14</v>
      </c>
      <c r="B433" s="74">
        <v>14</v>
      </c>
      <c r="D433" s="74">
        <v>17</v>
      </c>
      <c r="E433" s="74">
        <v>1</v>
      </c>
      <c r="F433" s="75">
        <v>0.14000000000000001</v>
      </c>
      <c r="G433" s="74" t="s">
        <v>2806</v>
      </c>
      <c r="H433" s="74" t="s">
        <v>2070</v>
      </c>
      <c r="I433" s="74">
        <v>1392</v>
      </c>
      <c r="J433" s="74" t="str">
        <f>I433&amp;H433</f>
        <v>1392INRN SW Equity</v>
      </c>
      <c r="K433" s="76" t="s">
        <v>4873</v>
      </c>
      <c r="L433" s="73">
        <v>0.36533038073934543</v>
      </c>
      <c r="M433" s="73">
        <v>0.34078361502607379</v>
      </c>
      <c r="N433" s="73">
        <v>0.34098177915333799</v>
      </c>
      <c r="O433" s="73">
        <v>0.32355078626320105</v>
      </c>
      <c r="P433" s="77">
        <v>21.912119533057815</v>
      </c>
      <c r="Q433" s="77">
        <v>17.291481643005412</v>
      </c>
      <c r="R433" s="77">
        <v>19.261369203984575</v>
      </c>
      <c r="S433" s="78">
        <v>18.858246882852537</v>
      </c>
      <c r="T433" s="78">
        <v>19.378425036385725</v>
      </c>
      <c r="U433" s="73">
        <v>-0.20406933890079956</v>
      </c>
      <c r="V433" s="79">
        <v>-0.93380130976330089</v>
      </c>
      <c r="W433" s="73">
        <v>0.70875462436874415</v>
      </c>
      <c r="X433" s="72" t="e">
        <v>#N/A</v>
      </c>
      <c r="Y433" s="79">
        <v>5.3233418175413476</v>
      </c>
      <c r="Z433" s="79">
        <v>11.857925471690333</v>
      </c>
      <c r="AA433" s="79">
        <v>307013000</v>
      </c>
      <c r="AB433" s="79">
        <v>323365000</v>
      </c>
      <c r="AC433" s="79">
        <v>629000</v>
      </c>
      <c r="AD433" s="80">
        <v>146685000</v>
      </c>
      <c r="AE433" s="73">
        <v>4.2881003510924767E-3</v>
      </c>
      <c r="AF433" s="80">
        <v>2122.19</v>
      </c>
      <c r="AG433" s="80">
        <v>2013.1080000000002</v>
      </c>
      <c r="AH433" s="25">
        <v>17.28049031726411</v>
      </c>
      <c r="AI433" s="25">
        <v>21.690169374649834</v>
      </c>
      <c r="AJ433" s="25">
        <v>6.0482466382688935</v>
      </c>
      <c r="AK433" s="25">
        <v>28.438990017822949</v>
      </c>
      <c r="AL433" s="25">
        <v>5.4353388330691041</v>
      </c>
      <c r="AM433" s="74" t="s">
        <v>498</v>
      </c>
      <c r="AN433" s="74" t="s">
        <v>499</v>
      </c>
      <c r="AO433" s="74" t="s">
        <v>2071</v>
      </c>
      <c r="AP433" s="74" t="s">
        <v>4616</v>
      </c>
      <c r="AQ433" s="73">
        <f>_xll.BDP($H433,$AQ$1, "CUST_TRR_START_DT=20030101","CUST_TRR_END_DT=20230630")*0.01</f>
        <v>0.18911470000000002</v>
      </c>
      <c r="AR433" s="73">
        <f>_xll.BDP($H433,$AQ$1, "CUST_TRR_START_DT=20130101","CUST_TRR_END_DT=20230630")*0.01</f>
        <v>0.23949120000000002</v>
      </c>
      <c r="AS433" s="73">
        <f>_xll.BDP($H433,$AQ$1, "CUST_TRR_START_DT=20180101","CUST_TRR_END_DT=20230630")*0.01</f>
        <v>0.13836670000000001</v>
      </c>
      <c r="AT433" s="74" t="s">
        <v>3276</v>
      </c>
      <c r="AU433" s="74" t="s">
        <v>3276</v>
      </c>
      <c r="AV433" s="74" t="s">
        <v>3276</v>
      </c>
      <c r="AW433" s="25">
        <v>1.2877263581488934</v>
      </c>
      <c r="AX433" s="25">
        <v>1.2877263581488934</v>
      </c>
      <c r="AY433" s="25">
        <v>-0.21962113803509506</v>
      </c>
      <c r="AZ433" s="25">
        <v>1.0681052201137984</v>
      </c>
      <c r="BA433" s="25">
        <v>30.934223073645107</v>
      </c>
      <c r="BB433" s="25">
        <v>-5.2758175156339391</v>
      </c>
      <c r="BC433" s="25">
        <v>25.658405558011168</v>
      </c>
      <c r="BD433" s="25">
        <v>21.112015</v>
      </c>
      <c r="BE433" s="25">
        <v>2013.1080000000002</v>
      </c>
      <c r="BF433" s="74">
        <v>66.570000000000007</v>
      </c>
      <c r="BG433" s="74">
        <v>79.12</v>
      </c>
      <c r="BH433" s="74">
        <v>88.856000000000009</v>
      </c>
      <c r="BI433" s="74">
        <v>32.667000000000002</v>
      </c>
      <c r="BJ433" s="74">
        <v>34.923000000000002</v>
      </c>
      <c r="BK433" s="74">
        <v>37.133000000000003</v>
      </c>
      <c r="BL433" s="72">
        <v>3.3068270554783945E-2</v>
      </c>
      <c r="BM433" s="72">
        <v>3.9302411991805702E-2</v>
      </c>
      <c r="BN433" s="72">
        <v>4.413871486278928E-2</v>
      </c>
      <c r="BO433" s="72">
        <v>1.6227147276748191E-2</v>
      </c>
      <c r="BP433" s="72">
        <v>1.7347802502399274E-2</v>
      </c>
      <c r="BQ433" s="72">
        <v>1.8445607488520237E-2</v>
      </c>
      <c r="BR433" s="72">
        <f>IF(IF(BN433&gt;BQ433,BN433,BQ433)=0,IF(BM433&gt;BP433,BM433,BP433),IF(BN433&gt;BQ433,BN433,BQ433))</f>
        <v>4.413871486278928E-2</v>
      </c>
      <c r="CI433" s="73">
        <f>IFERROR(L433,M433)</f>
        <v>0.36533038073934543</v>
      </c>
      <c r="CJ433" s="74">
        <f>IF(AND(M433&lt;0,AA433&gt;0),1,0)</f>
        <v>0</v>
      </c>
      <c r="CK433" s="74">
        <f>IF(AND(CJ433=0,CI433&lt;0.1,CI433&gt;0),1,0)</f>
        <v>0</v>
      </c>
      <c r="CL433" s="74">
        <f>IF(AND(CK433=0,CI433&lt;0.2,CI433&gt;0.1),1,0)</f>
        <v>0</v>
      </c>
      <c r="CM433" s="74">
        <f>IF(AND(CL433=0,CI433&lt;0.3,CI433&gt;0.2),1,0)</f>
        <v>0</v>
      </c>
      <c r="CN433" s="74">
        <f>IF(AND(CM433=0,CI433&lt;0.4,CI433&gt;0.3),1,0)</f>
        <v>1</v>
      </c>
      <c r="CO433" s="74">
        <f>IF(AND(CN433=0,CI433&lt;0.5,CI433&gt;0.4),1,0)</f>
        <v>0</v>
      </c>
      <c r="CP433" s="74">
        <f>IF(AND(CJ433=0,CK433=0,CL433=0,CM433=0,CN433=0,CO433=0),1,0)</f>
        <v>0</v>
      </c>
      <c r="CR433" s="74" t="str">
        <f>_xll.BDP($H433,CR$1)</f>
        <v>Ingo Steinkrueger</v>
      </c>
      <c r="CS433" s="74" t="str">
        <f>_xll.BDP($H433,CS$1)</f>
        <v>No</v>
      </c>
      <c r="CT433" s="81">
        <f>_xll.BDP($H433,CT$1)</f>
        <v>1.4051500475034118E-3</v>
      </c>
      <c r="CU433" s="78">
        <f>_xll.BDP($H433,CU$1)</f>
        <v>2.4166700839996338</v>
      </c>
      <c r="CV433" s="78">
        <f>_xll.BDP($H433,CV$1)</f>
        <v>6.2355971896955502</v>
      </c>
      <c r="CW433" s="78">
        <f>_xll.BDP($H433,CW$1)</f>
        <v>0</v>
      </c>
    </row>
    <row r="434" spans="1:134" s="74" customFormat="1" hidden="1" x14ac:dyDescent="0.3">
      <c r="A434" s="74" t="str">
        <f>B434&amp;C434</f>
        <v>14</v>
      </c>
      <c r="B434" s="74">
        <v>14</v>
      </c>
      <c r="D434" s="74">
        <v>6</v>
      </c>
      <c r="E434" s="74">
        <v>1</v>
      </c>
      <c r="F434" s="75">
        <v>0.18</v>
      </c>
      <c r="G434" s="74" t="s">
        <v>2733</v>
      </c>
      <c r="H434" s="74" t="s">
        <v>129</v>
      </c>
      <c r="I434" s="74">
        <v>1362</v>
      </c>
      <c r="J434" s="74" t="str">
        <f>I434&amp;H434</f>
        <v>1362APH US Equity</v>
      </c>
      <c r="K434" s="76" t="s">
        <v>768</v>
      </c>
      <c r="L434" s="73">
        <v>0.63720644977973684</v>
      </c>
      <c r="M434" s="73">
        <v>0.63823068638010383</v>
      </c>
      <c r="N434" s="73">
        <v>0.23182259147593234</v>
      </c>
      <c r="O434" s="73">
        <v>0.24757627263490736</v>
      </c>
      <c r="P434" s="77">
        <v>20.95629634786027</v>
      </c>
      <c r="Q434" s="77">
        <v>16.499502641960966</v>
      </c>
      <c r="R434" s="77">
        <v>27.239948490485048</v>
      </c>
      <c r="S434" s="78">
        <v>24.534701896402851</v>
      </c>
      <c r="T434" s="78">
        <v>24.729462093004837</v>
      </c>
      <c r="U434" s="73">
        <v>0.32298464326264725</v>
      </c>
      <c r="V434" s="79">
        <v>0.95132250109786165</v>
      </c>
      <c r="W434" s="73">
        <v>0.49825107134185159</v>
      </c>
      <c r="X434" s="72">
        <v>3.2598629375810338E-2</v>
      </c>
      <c r="Y434" s="79">
        <v>10.878714032139609</v>
      </c>
      <c r="Z434" s="79">
        <v>21.805409943982767</v>
      </c>
      <c r="AA434" s="79">
        <v>4085200000</v>
      </c>
      <c r="AB434" s="79">
        <v>10531300000</v>
      </c>
      <c r="AC434" s="79">
        <v>94400000</v>
      </c>
      <c r="AD434" s="80">
        <v>2350100000</v>
      </c>
      <c r="AE434" s="73">
        <v>4.0168503467937537E-2</v>
      </c>
      <c r="AF434" s="80">
        <v>51128.033022599993</v>
      </c>
      <c r="AG434" s="80">
        <v>54022.833022599996</v>
      </c>
      <c r="AH434" s="25">
        <v>18.06058873448783</v>
      </c>
      <c r="AI434" s="25">
        <v>20.859847487296314</v>
      </c>
      <c r="AJ434" s="25">
        <v>3.8079823181316552</v>
      </c>
      <c r="AK434" s="25">
        <v>28.457965149518227</v>
      </c>
      <c r="AL434" s="25">
        <v>6.8074483581183118</v>
      </c>
      <c r="AM434" s="74" t="s">
        <v>498</v>
      </c>
      <c r="AN434" s="74" t="s">
        <v>590</v>
      </c>
      <c r="AO434" s="74" t="s">
        <v>769</v>
      </c>
      <c r="AP434" s="74" t="s">
        <v>574</v>
      </c>
      <c r="AQ434" s="73">
        <f>_xll.BDP($H434,$AQ$1, "CUST_TRR_START_DT=20030101","CUST_TRR_END_DT=20230630")*0.01</f>
        <v>0.19757670000000002</v>
      </c>
      <c r="AR434" s="73">
        <f>_xll.BDP($H434,$AQ$1, "CUST_TRR_START_DT=20130101","CUST_TRR_END_DT=20230630")*0.01</f>
        <v>0.18239139999999998</v>
      </c>
      <c r="AS434" s="73">
        <f>_xll.BDP($H434,$AQ$1, "CUST_TRR_START_DT=20180101","CUST_TRR_END_DT=20230630")*0.01</f>
        <v>0.13910700000000001</v>
      </c>
      <c r="AT434" s="74" t="s">
        <v>3767</v>
      </c>
      <c r="AU434" s="74" t="s">
        <v>3262</v>
      </c>
      <c r="AV434" s="74" t="s">
        <v>3767</v>
      </c>
      <c r="AW434" s="25">
        <v>0.97993464042692058</v>
      </c>
      <c r="AX434" s="25">
        <v>0.97993464042692058</v>
      </c>
      <c r="AY434" s="25">
        <v>1.1069722639021153</v>
      </c>
      <c r="AZ434" s="25">
        <v>2.086906904329036</v>
      </c>
      <c r="BA434" s="25">
        <v>25.126256052480866</v>
      </c>
      <c r="BB434" s="25">
        <v>28.383595597438447</v>
      </c>
      <c r="BC434" s="25">
        <v>53.509851649919312</v>
      </c>
      <c r="BD434" s="25">
        <v>1027.7637206400002</v>
      </c>
      <c r="BE434" s="25">
        <v>51128.033022599993</v>
      </c>
      <c r="BF434" s="74">
        <v>1804.308</v>
      </c>
      <c r="BG434" s="74">
        <v>1965</v>
      </c>
      <c r="BH434" s="74">
        <v>2149.7139999999999</v>
      </c>
      <c r="BI434" s="74">
        <v>1888.211</v>
      </c>
      <c r="BJ434" s="74">
        <v>1910.768</v>
      </c>
      <c r="BK434" s="74">
        <v>2038.92</v>
      </c>
      <c r="BL434" s="72">
        <v>3.5289994418569677E-2</v>
      </c>
      <c r="BM434" s="72">
        <v>3.8432927766484111E-2</v>
      </c>
      <c r="BN434" s="72">
        <v>4.2045701211501085E-2</v>
      </c>
      <c r="BO434" s="72">
        <v>3.6931031537343888E-2</v>
      </c>
      <c r="BP434" s="72">
        <v>3.7372218077612887E-2</v>
      </c>
      <c r="BQ434" s="72">
        <v>3.987870996521109E-2</v>
      </c>
      <c r="BR434" s="72">
        <f>IF(IF(BN434&gt;BQ434,BN434,BQ434)=0,IF(BM434&gt;BP434,BM434,BP434),IF(BN434&gt;BQ434,BN434,BQ434))</f>
        <v>4.2045701211501085E-2</v>
      </c>
      <c r="BS434" s="74">
        <v>0</v>
      </c>
      <c r="BT434" s="74">
        <v>0</v>
      </c>
      <c r="BU434" s="74">
        <v>1</v>
      </c>
      <c r="BV434" s="74">
        <v>0</v>
      </c>
      <c r="BW434" s="74">
        <v>0</v>
      </c>
      <c r="BX434" s="74">
        <v>1</v>
      </c>
      <c r="BY434" s="74">
        <v>0</v>
      </c>
      <c r="BZ434" s="74">
        <v>0</v>
      </c>
      <c r="CA434" s="74">
        <v>1</v>
      </c>
      <c r="CB434" s="74" t="s">
        <v>4378</v>
      </c>
      <c r="CC434" s="74">
        <v>3</v>
      </c>
      <c r="CD434" s="74">
        <v>0</v>
      </c>
      <c r="CE434" s="74">
        <v>1</v>
      </c>
      <c r="CF434" s="74">
        <v>1</v>
      </c>
      <c r="CG434" s="74">
        <v>1</v>
      </c>
      <c r="CH434" s="74">
        <v>1</v>
      </c>
      <c r="CI434" s="73">
        <f>IFERROR(L434,M434)</f>
        <v>0.63720644977973684</v>
      </c>
      <c r="CJ434" s="74">
        <f>IF(AND(M434&lt;0,AA434&gt;0),1,0)</f>
        <v>0</v>
      </c>
      <c r="CK434" s="74">
        <f>IF(AND(CJ434=0,CI434&lt;0.1,CI434&gt;0),1,0)</f>
        <v>0</v>
      </c>
      <c r="CL434" s="74">
        <f>IF(AND(CK434=0,CI434&lt;0.2,CI434&gt;0.1),1,0)</f>
        <v>0</v>
      </c>
      <c r="CM434" s="74">
        <f>IF(AND(CL434=0,CI434&lt;0.3,CI434&gt;0.2),1,0)</f>
        <v>0</v>
      </c>
      <c r="CN434" s="74">
        <f>IF(AND(CM434=0,CI434&lt;0.4,CI434&gt;0.3),1,0)</f>
        <v>0</v>
      </c>
      <c r="CO434" s="74">
        <f>IF(AND(CN434=0,CI434&lt;0.5,CI434&gt;0.4),1,0)</f>
        <v>0</v>
      </c>
      <c r="CP434" s="74">
        <f>IF(AND(CJ434=0,CK434=0,CL434=0,CM434=0,CN434=0,CO434=0),1,0)</f>
        <v>1</v>
      </c>
      <c r="CR434" s="74" t="str">
        <f>_xll.BDP($H434,CR$1)</f>
        <v>Richard Adam Norwitt</v>
      </c>
      <c r="CS434" s="74" t="str">
        <f>_xll.BDP($H434,CS$1)</f>
        <v>No</v>
      </c>
      <c r="CT434" s="81">
        <f>_xll.BDP($H434,CT$1)</f>
        <v>0.24064299464225769</v>
      </c>
      <c r="CU434" s="78">
        <f>_xll.BDP($H434,CU$1)</f>
        <v>14.75</v>
      </c>
      <c r="CV434" s="78">
        <f>_xll.BDP($H434,CV$1)</f>
        <v>0.58948854396147898</v>
      </c>
      <c r="CW434" s="78">
        <f>_xll.BDP($H434,CW$1)</f>
        <v>3.1096278874718108</v>
      </c>
    </row>
    <row r="435" spans="1:134" s="74" customFormat="1" hidden="1" x14ac:dyDescent="0.3">
      <c r="A435" s="74" t="str">
        <f>B435&amp;C435</f>
        <v>14</v>
      </c>
      <c r="B435" s="74">
        <v>14</v>
      </c>
      <c r="D435" s="74">
        <v>9</v>
      </c>
      <c r="E435" s="74">
        <v>4</v>
      </c>
      <c r="F435" s="75" t="s">
        <v>2970</v>
      </c>
      <c r="G435" s="74" t="s">
        <v>4590</v>
      </c>
      <c r="H435" s="74" t="s">
        <v>1994</v>
      </c>
      <c r="I435" s="74">
        <v>1365</v>
      </c>
      <c r="J435" s="74" t="str">
        <f>I435&amp;H435</f>
        <v>1365QTCOM FH Equity</v>
      </c>
      <c r="K435" s="76" t="s">
        <v>1995</v>
      </c>
      <c r="L435" s="73">
        <v>1.0533492600493164</v>
      </c>
      <c r="M435" s="73">
        <v>0.5881602246079729</v>
      </c>
      <c r="N435" s="73">
        <v>0.46140524105776082</v>
      </c>
      <c r="O435" s="73">
        <v>0.34760064108607525</v>
      </c>
      <c r="P435" s="77">
        <v>35.141904660034939</v>
      </c>
      <c r="Q435" s="77">
        <v>30.484588916843229</v>
      </c>
      <c r="R435" s="77">
        <v>42.146134382543082</v>
      </c>
      <c r="S435" s="78">
        <v>16.636465475535367</v>
      </c>
      <c r="T435" s="78">
        <v>29.135064834726169</v>
      </c>
      <c r="U435" s="73">
        <v>1.5231580097219933E-2</v>
      </c>
      <c r="V435" s="79">
        <v>4.4587005615844236E-2</v>
      </c>
      <c r="W435" s="73">
        <v>0.52175080982855337</v>
      </c>
      <c r="X435" s="72" t="e">
        <v>#N/A</v>
      </c>
      <c r="Y435" s="79">
        <v>32.427533171909765</v>
      </c>
      <c r="Z435" s="79" t="e">
        <v>#N/A</v>
      </c>
      <c r="AA435" s="79">
        <v>62687000</v>
      </c>
      <c r="AB435" s="79">
        <v>106070000</v>
      </c>
      <c r="AC435" s="79" t="e">
        <v>#N/A</v>
      </c>
      <c r="AD435" s="80">
        <v>24641000</v>
      </c>
      <c r="AE435" s="73">
        <v>0</v>
      </c>
      <c r="AF435" s="80">
        <v>1337.1860775</v>
      </c>
      <c r="AG435" s="80">
        <v>1339.4170775</v>
      </c>
      <c r="AH435" s="25">
        <v>26.767462928915446</v>
      </c>
      <c r="AI435" s="25">
        <v>33.972076939660639</v>
      </c>
      <c r="AJ435" s="25" t="s">
        <v>3021</v>
      </c>
      <c r="AK435" s="25">
        <v>40.697674418604649</v>
      </c>
      <c r="AL435" s="25">
        <v>13.457288000847997</v>
      </c>
      <c r="AM435" s="74" t="s">
        <v>506</v>
      </c>
      <c r="AN435" s="74" t="s">
        <v>629</v>
      </c>
      <c r="AO435" s="74" t="s">
        <v>773</v>
      </c>
      <c r="AP435" s="74" t="s">
        <v>1981</v>
      </c>
      <c r="AQ435" s="73" t="e">
        <f>_xll.BDP($H435,$AQ$1, "CUST_TRR_START_DT=20030101","CUST_TRR_END_DT=20230630")*0.01</f>
        <v>#VALUE!</v>
      </c>
      <c r="AR435" s="73" t="e">
        <f>_xll.BDP($H435,$AQ$1, "CUST_TRR_START_DT=20130101","CUST_TRR_END_DT=20230630")*0.01</f>
        <v>#VALUE!</v>
      </c>
      <c r="AS435" s="73">
        <f>_xll.BDP($H435,$AQ$1, "CUST_TRR_START_DT=20180101","CUST_TRR_END_DT=20230630")*0.01</f>
        <v>0.63029829999999998</v>
      </c>
      <c r="AT435" s="74" t="s">
        <v>3769</v>
      </c>
      <c r="AU435" s="74" t="s">
        <v>3021</v>
      </c>
      <c r="AV435" s="74" t="s">
        <v>3769</v>
      </c>
      <c r="AW435" s="25" t="s">
        <v>3021</v>
      </c>
      <c r="AX435" s="25">
        <v>0</v>
      </c>
      <c r="AY435" s="25">
        <v>-1.0851892824916134</v>
      </c>
      <c r="AZ435" s="25">
        <v>-1.0851892824916134</v>
      </c>
      <c r="BA435" s="25">
        <v>0</v>
      </c>
      <c r="BB435" s="25">
        <v>-42.304889070289491</v>
      </c>
      <c r="BC435" s="25">
        <v>-42.304889070289491</v>
      </c>
      <c r="BD435" s="25">
        <v>-14.510999999999999</v>
      </c>
      <c r="BE435" s="25">
        <v>1337.1860775</v>
      </c>
      <c r="BF435" s="74">
        <v>32.18</v>
      </c>
      <c r="BG435" s="74">
        <v>47.1</v>
      </c>
      <c r="BH435" s="74">
        <v>68.650000000000006</v>
      </c>
      <c r="BI435" s="74">
        <v>38.9</v>
      </c>
      <c r="BJ435" s="74">
        <v>49.15</v>
      </c>
      <c r="BK435" s="74">
        <v>64.125</v>
      </c>
      <c r="BL435" s="72">
        <v>2.4065461450334311E-2</v>
      </c>
      <c r="BM435" s="72">
        <v>3.5223220457139409E-2</v>
      </c>
      <c r="BN435" s="72">
        <v>5.1339152534662855E-2</v>
      </c>
      <c r="BO435" s="72">
        <v>2.9090940037849743E-2</v>
      </c>
      <c r="BP435" s="72">
        <v>3.6756290561961821E-2</v>
      </c>
      <c r="BQ435" s="72">
        <v>4.7955180717920688E-2</v>
      </c>
      <c r="BR435" s="72">
        <f>IF(IF(BN435&gt;BQ435,BN435,BQ435)=0,IF(BM435&gt;BP435,BM435,BP435),IF(BN435&gt;BQ435,BN435,BQ435))</f>
        <v>5.1339152534662855E-2</v>
      </c>
      <c r="CI435" s="73">
        <f>IFERROR(L435,M435)</f>
        <v>1.0533492600493164</v>
      </c>
      <c r="CJ435" s="74">
        <f>IF(AND(M435&lt;0,AA435&gt;0),1,0)</f>
        <v>0</v>
      </c>
      <c r="CK435" s="74">
        <f>IF(AND(CJ435=0,CI435&lt;0.1,CI435&gt;0),1,0)</f>
        <v>0</v>
      </c>
      <c r="CL435" s="74">
        <f>IF(AND(CK435=0,CI435&lt;0.2,CI435&gt;0.1),1,0)</f>
        <v>0</v>
      </c>
      <c r="CM435" s="74">
        <f>IF(AND(CL435=0,CI435&lt;0.3,CI435&gt;0.2),1,0)</f>
        <v>0</v>
      </c>
      <c r="CN435" s="74">
        <f>IF(AND(CM435=0,CI435&lt;0.4,CI435&gt;0.3),1,0)</f>
        <v>0</v>
      </c>
      <c r="CO435" s="74">
        <f>IF(AND(CN435=0,CI435&lt;0.5,CI435&gt;0.4),1,0)</f>
        <v>0</v>
      </c>
      <c r="CP435" s="74">
        <f>IF(AND(CJ435=0,CK435=0,CL435=0,CM435=0,CN435=0,CO435=0),1,0)</f>
        <v>1</v>
      </c>
      <c r="CR435" s="74" t="str">
        <f>_xll.BDP($H435,CR$1)</f>
        <v>Juha Varelius</v>
      </c>
      <c r="CS435" s="74" t="str">
        <f>_xll.BDP($H435,CS$1)</f>
        <v>No</v>
      </c>
      <c r="CT435" s="81">
        <f>_xll.BDP($H435,CT$1)</f>
        <v>0</v>
      </c>
      <c r="CU435" s="78">
        <f>_xll.BDP($H435,CU$1)</f>
        <v>7.4166698455810547</v>
      </c>
      <c r="CV435" s="78">
        <f>_xll.BDP($H435,CV$1)</f>
        <v>3.8281466858734179</v>
      </c>
      <c r="CW435" s="78">
        <f>_xll.BDP($H435,CW$1)</f>
        <v>-0.67103086314108051</v>
      </c>
    </row>
    <row r="436" spans="1:134" s="74" customFormat="1" hidden="1" x14ac:dyDescent="0.3">
      <c r="A436" s="74" t="str">
        <f>B436&amp;C436</f>
        <v>14</v>
      </c>
      <c r="B436" s="74">
        <v>14</v>
      </c>
      <c r="D436" s="74">
        <v>12</v>
      </c>
      <c r="E436" s="74">
        <v>3</v>
      </c>
      <c r="F436" s="75">
        <v>0.14000000000000001</v>
      </c>
      <c r="G436" s="74" t="s">
        <v>2671</v>
      </c>
      <c r="H436" s="74" t="s">
        <v>209</v>
      </c>
      <c r="I436" s="74">
        <v>1367</v>
      </c>
      <c r="J436" s="74" t="str">
        <f>I436&amp;H436</f>
        <v>1367ERIE US Equity</v>
      </c>
      <c r="K436" s="76" t="s">
        <v>864</v>
      </c>
      <c r="L436" s="73">
        <v>0.44727414010336597</v>
      </c>
      <c r="M436" s="73">
        <v>0.31105150844446133</v>
      </c>
      <c r="N436" s="73">
        <v>0.44727414010336597</v>
      </c>
      <c r="O436" s="73">
        <v>0.31105150844446133</v>
      </c>
      <c r="P436" s="77">
        <v>29.444870036104771</v>
      </c>
      <c r="Q436" s="77">
        <v>20.646737568790975</v>
      </c>
      <c r="R436" s="77">
        <v>24.539319173544666</v>
      </c>
      <c r="S436" s="78">
        <v>14.74586009405914</v>
      </c>
      <c r="T436" s="78">
        <v>14.871885875405439</v>
      </c>
      <c r="U436" s="73">
        <v>-0.12200587311777927</v>
      </c>
      <c r="V436" s="79" t="e">
        <v>#N/A</v>
      </c>
      <c r="W436" s="73">
        <v>0.66433226933779288</v>
      </c>
      <c r="X436" s="72" t="e">
        <v>#N/A</v>
      </c>
      <c r="Y436" s="79">
        <v>8.4656757954157236</v>
      </c>
      <c r="Z436" s="79">
        <v>8.4416491967955984</v>
      </c>
      <c r="AA436" s="79">
        <v>1209491000</v>
      </c>
      <c r="AB436" s="79">
        <v>1209491000</v>
      </c>
      <c r="AC436" s="79" t="e">
        <v>#N/A</v>
      </c>
      <c r="AD436" s="80">
        <v>439885000</v>
      </c>
      <c r="AE436" s="73">
        <v>0</v>
      </c>
      <c r="AF436" s="80">
        <v>14927.71151664</v>
      </c>
      <c r="AG436" s="80">
        <v>14643.985516639999</v>
      </c>
      <c r="AH436" s="25" t="s">
        <v>3021</v>
      </c>
      <c r="AI436" s="25">
        <v>33.850864456880792</v>
      </c>
      <c r="AJ436" s="25">
        <v>2.6973940152383067</v>
      </c>
      <c r="AK436" s="25">
        <v>40.346984475192166</v>
      </c>
      <c r="AL436" s="25">
        <v>8.5356197183245293</v>
      </c>
      <c r="AM436" s="74" t="s">
        <v>502</v>
      </c>
      <c r="AN436" s="74" t="s">
        <v>503</v>
      </c>
      <c r="AO436" s="74" t="s">
        <v>504</v>
      </c>
      <c r="AP436" s="74" t="s">
        <v>574</v>
      </c>
      <c r="AQ436" s="73">
        <f>_xll.BDP($H436,$AQ$1, "CUST_TRR_START_DT=20030101","CUST_TRR_END_DT=20230630")*0.01</f>
        <v>0.1229195</v>
      </c>
      <c r="AR436" s="73">
        <f>_xll.BDP($H436,$AQ$1, "CUST_TRR_START_DT=20130101","CUST_TRR_END_DT=20230630")*0.01</f>
        <v>0.14113580000000001</v>
      </c>
      <c r="AS436" s="73">
        <f>_xll.BDP($H436,$AQ$1, "CUST_TRR_START_DT=20180101","CUST_TRR_END_DT=20230630")*0.01</f>
        <v>0.1305742</v>
      </c>
      <c r="AT436" s="74" t="s">
        <v>3697</v>
      </c>
      <c r="AU436" s="74" t="s">
        <v>3021</v>
      </c>
      <c r="AV436" s="74" t="s">
        <v>3021</v>
      </c>
      <c r="AW436" s="25">
        <v>1.6673673213121183</v>
      </c>
      <c r="AX436" s="25">
        <v>1.6673673213121183</v>
      </c>
      <c r="AY436" s="25">
        <v>4.4100604096981792E-2</v>
      </c>
      <c r="AZ436" s="25">
        <v>1.7114679254091001</v>
      </c>
      <c r="BA436" s="25">
        <v>65.219970102922943</v>
      </c>
      <c r="BB436" s="25">
        <v>1.7250188629477066</v>
      </c>
      <c r="BC436" s="25">
        <v>66.94498896587065</v>
      </c>
      <c r="BD436" s="25">
        <v>214.30760576</v>
      </c>
      <c r="BE436" s="25">
        <v>14643.985516639999</v>
      </c>
      <c r="BF436" s="74">
        <v>404</v>
      </c>
      <c r="BG436" s="74">
        <v>464</v>
      </c>
      <c r="BH436" s="74" t="s">
        <v>3021</v>
      </c>
      <c r="BI436" s="74" t="s">
        <v>3021</v>
      </c>
      <c r="BJ436" s="74" t="s">
        <v>3021</v>
      </c>
      <c r="BK436" s="74" t="s">
        <v>3021</v>
      </c>
      <c r="BL436" s="72">
        <v>2.7588117971090162E-2</v>
      </c>
      <c r="BM436" s="72">
        <v>3.1685363214321374E-2</v>
      </c>
      <c r="BN436" s="72">
        <v>0</v>
      </c>
      <c r="BO436" s="72">
        <v>0</v>
      </c>
      <c r="BP436" s="72">
        <v>0</v>
      </c>
      <c r="BQ436" s="72">
        <v>0</v>
      </c>
      <c r="BR436" s="72">
        <f>IF(IF(BN436&gt;BQ436,BN436,BQ436)=0,IF(BM436&gt;BP436,BM436,BP436),IF(BN436&gt;BQ436,BN436,BQ436))</f>
        <v>3.1685363214321374E-2</v>
      </c>
      <c r="CI436" s="73">
        <f>IFERROR(L436,M436)</f>
        <v>0.44727414010336597</v>
      </c>
      <c r="CJ436" s="74">
        <f>IF(AND(M436&lt;0,AA436&gt;0),1,0)</f>
        <v>0</v>
      </c>
      <c r="CK436" s="74">
        <f>IF(AND(CJ436=0,CI436&lt;0.1,CI436&gt;0),1,0)</f>
        <v>0</v>
      </c>
      <c r="CL436" s="74">
        <f>IF(AND(CK436=0,CI436&lt;0.2,CI436&gt;0.1),1,0)</f>
        <v>0</v>
      </c>
      <c r="CM436" s="74">
        <f>IF(AND(CL436=0,CI436&lt;0.3,CI436&gt;0.2),1,0)</f>
        <v>0</v>
      </c>
      <c r="CN436" s="74">
        <f>IF(AND(CM436=0,CI436&lt;0.4,CI436&gt;0.3),1,0)</f>
        <v>0</v>
      </c>
      <c r="CO436" s="74">
        <f>IF(AND(CN436=0,CI436&lt;0.5,CI436&gt;0.4),1,0)</f>
        <v>1</v>
      </c>
      <c r="CP436" s="74">
        <f>IF(AND(CJ436=0,CK436=0,CL436=0,CM436=0,CN436=0,CO436=0),1,0)</f>
        <v>0</v>
      </c>
      <c r="CR436" s="74" t="str">
        <f>_xll.BDP($H436,CR$1)</f>
        <v>Timothy G Necastro</v>
      </c>
      <c r="CS436" s="74" t="str">
        <f>_xll.BDP($H436,CS$1)</f>
        <v>No</v>
      </c>
      <c r="CT436" s="81">
        <f>_xll.BDP($H436,CT$1)</f>
        <v>3.3207301050424576E-2</v>
      </c>
      <c r="CU436" s="78">
        <f>_xll.BDP($H436,CU$1)</f>
        <v>7.1666698455810547</v>
      </c>
      <c r="CV436" s="78">
        <f>_xll.BDP($H436,CV$1)</f>
        <v>9.3148348278066671</v>
      </c>
      <c r="CW436" s="78">
        <f>_xll.BDP($H436,CW$1)</f>
        <v>-4.5690780407335471E-2</v>
      </c>
    </row>
    <row r="437" spans="1:134" s="74" customFormat="1" hidden="1" x14ac:dyDescent="0.3">
      <c r="A437" s="74" t="str">
        <f>B437&amp;C437</f>
        <v>14</v>
      </c>
      <c r="B437" s="74">
        <v>14</v>
      </c>
      <c r="D437" s="74">
        <v>14</v>
      </c>
      <c r="E437" s="74">
        <v>2</v>
      </c>
      <c r="F437" s="75">
        <v>0.2</v>
      </c>
      <c r="G437" s="74" t="s">
        <v>2656</v>
      </c>
      <c r="H437" s="74" t="s">
        <v>30</v>
      </c>
      <c r="I437" s="74">
        <v>1371</v>
      </c>
      <c r="J437" s="74" t="str">
        <f>I437&amp;H437</f>
        <v>1371HLI US Equity</v>
      </c>
      <c r="K437" s="76" t="s">
        <v>624</v>
      </c>
      <c r="L437" s="73">
        <v>4.6167565546932199</v>
      </c>
      <c r="M437" s="73">
        <v>2.0772064557418135</v>
      </c>
      <c r="N437" s="73">
        <v>0.47505590393176755</v>
      </c>
      <c r="O437" s="73">
        <v>0.30323766395781826</v>
      </c>
      <c r="P437" s="77">
        <v>17.162754156380068</v>
      </c>
      <c r="Q437" s="77">
        <v>12.947836301803797</v>
      </c>
      <c r="R437" s="77">
        <v>16.146521682929855</v>
      </c>
      <c r="S437" s="78">
        <v>27.185413833888401</v>
      </c>
      <c r="T437" s="78">
        <v>26.613821791961854</v>
      </c>
      <c r="U437" s="73">
        <v>-1.6724785673273016E-2</v>
      </c>
      <c r="V437" s="79">
        <v>-6.3586044990814133E-2</v>
      </c>
      <c r="W437" s="73">
        <v>0.59666043672632951</v>
      </c>
      <c r="X437" s="72" t="e">
        <v>#N/A</v>
      </c>
      <c r="Y437" s="79">
        <v>16.358235454661322</v>
      </c>
      <c r="Z437" s="79">
        <v>7.9830886061031503</v>
      </c>
      <c r="AA437" s="79">
        <v>185943000</v>
      </c>
      <c r="AB437" s="79">
        <v>1273727000</v>
      </c>
      <c r="AC437" s="79" t="e">
        <v>#N/A</v>
      </c>
      <c r="AD437" s="80">
        <v>280725000</v>
      </c>
      <c r="AE437" s="73">
        <v>0</v>
      </c>
      <c r="AF437" s="80">
        <v>7584.9535863399988</v>
      </c>
      <c r="AG437" s="80">
        <v>7557.9225863399997</v>
      </c>
      <c r="AH437" s="25">
        <v>16.662270497558392</v>
      </c>
      <c r="AI437" s="25">
        <v>20.650005290531993</v>
      </c>
      <c r="AJ437" s="25">
        <v>3.1703900652853347</v>
      </c>
      <c r="AK437" s="25">
        <v>28.263990680514691</v>
      </c>
      <c r="AL437" s="25">
        <v>4.6972610042946039</v>
      </c>
      <c r="AM437" s="74" t="s">
        <v>502</v>
      </c>
      <c r="AN437" s="74" t="s">
        <v>528</v>
      </c>
      <c r="AO437" s="74" t="s">
        <v>625</v>
      </c>
      <c r="AP437" s="74" t="s">
        <v>574</v>
      </c>
      <c r="AQ437" s="73" t="e">
        <f>_xll.BDP($H437,$AQ$1, "CUST_TRR_START_DT=20030101","CUST_TRR_END_DT=20230630")*0.01</f>
        <v>#VALUE!</v>
      </c>
      <c r="AR437" s="73" t="e">
        <f>_xll.BDP($H437,$AQ$1, "CUST_TRR_START_DT=20130101","CUST_TRR_END_DT=20230630")*0.01</f>
        <v>#VALUE!</v>
      </c>
      <c r="AS437" s="73">
        <f>_xll.BDP($H437,$AQ$1, "CUST_TRR_START_DT=20180101","CUST_TRR_END_DT=20230630")*0.01</f>
        <v>0.17701560000000002</v>
      </c>
      <c r="AT437" s="74" t="s">
        <v>3266</v>
      </c>
      <c r="AU437" s="74" t="s">
        <v>3266</v>
      </c>
      <c r="AV437" s="74" t="s">
        <v>3266</v>
      </c>
      <c r="AW437" s="25">
        <v>2.0106013961649754</v>
      </c>
      <c r="AX437" s="25">
        <v>2.0106013961649754</v>
      </c>
      <c r="AY437" s="25">
        <v>1.4917519963516315</v>
      </c>
      <c r="AZ437" s="25">
        <v>3.502353392516607</v>
      </c>
      <c r="BA437" s="25">
        <v>47.355631504254333</v>
      </c>
      <c r="BB437" s="25">
        <v>35.135187894382213</v>
      </c>
      <c r="BC437" s="25">
        <v>82.490819398636546</v>
      </c>
      <c r="BD437" s="25">
        <v>236.18483814879102</v>
      </c>
      <c r="BE437" s="25">
        <v>7557.9225863399997</v>
      </c>
      <c r="BF437" s="74">
        <v>313.42900000000003</v>
      </c>
      <c r="BG437" s="74">
        <v>402.57100000000003</v>
      </c>
      <c r="BH437" s="74">
        <v>436.2</v>
      </c>
      <c r="BI437" s="74">
        <v>399.33</v>
      </c>
      <c r="BJ437" s="74">
        <v>491.34800000000001</v>
      </c>
      <c r="BK437" s="74" t="s">
        <v>3021</v>
      </c>
      <c r="BL437" s="72">
        <v>4.1470258052984529E-2</v>
      </c>
      <c r="BM437" s="72">
        <v>5.3264768909858484E-2</v>
      </c>
      <c r="BN437" s="72">
        <v>5.7714272012838151E-2</v>
      </c>
      <c r="BO437" s="72">
        <v>5.2835947370212424E-2</v>
      </c>
      <c r="BP437" s="72">
        <v>6.5010986072819812E-2</v>
      </c>
      <c r="BQ437" s="72">
        <v>0</v>
      </c>
      <c r="BR437" s="72">
        <f>IF(IF(BN437&gt;BQ437,BN437,BQ437)=0,IF(BM437&gt;BP437,BM437,BP437),IF(BN437&gt;BQ437,BN437,BQ437))</f>
        <v>5.7714272012838151E-2</v>
      </c>
      <c r="CI437" s="73">
        <f>IFERROR(L437,M437)</f>
        <v>4.6167565546932199</v>
      </c>
      <c r="CJ437" s="74">
        <f>IF(AND(M437&lt;0,AA437&gt;0),1,0)</f>
        <v>0</v>
      </c>
      <c r="CK437" s="74">
        <f>IF(AND(CJ437=0,CI437&lt;0.1,CI437&gt;0),1,0)</f>
        <v>0</v>
      </c>
      <c r="CL437" s="74">
        <f>IF(AND(CK437=0,CI437&lt;0.2,CI437&gt;0.1),1,0)</f>
        <v>0</v>
      </c>
      <c r="CM437" s="74">
        <f>IF(AND(CL437=0,CI437&lt;0.3,CI437&gt;0.2),1,0)</f>
        <v>0</v>
      </c>
      <c r="CN437" s="74">
        <f>IF(AND(CM437=0,CI437&lt;0.4,CI437&gt;0.3),1,0)</f>
        <v>0</v>
      </c>
      <c r="CO437" s="74">
        <f>IF(AND(CN437=0,CI437&lt;0.5,CI437&gt;0.4),1,0)</f>
        <v>0</v>
      </c>
      <c r="CP437" s="74">
        <f>IF(AND(CJ437=0,CK437=0,CL437=0,CM437=0,CN437=0,CO437=0),1,0)</f>
        <v>1</v>
      </c>
      <c r="CR437" s="74" t="str">
        <f>_xll.BDP($H437,CR$1)</f>
        <v>Scott Lee Beiser</v>
      </c>
      <c r="CS437" s="74" t="str">
        <f>_xll.BDP($H437,CS$1)</f>
        <v>No</v>
      </c>
      <c r="CT437" s="81">
        <f>_xll.BDP($H437,CT$1)</f>
        <v>1.2604999542236328</v>
      </c>
      <c r="CU437" s="78">
        <f>_xll.BDP($H437,CU$1)</f>
        <v>20.75</v>
      </c>
      <c r="CV437" s="78">
        <f>_xll.BDP($H437,CV$1)</f>
        <v>0.12625565413786452</v>
      </c>
      <c r="CW437" s="78">
        <f>_xll.BDP($H437,CW$1)</f>
        <v>11.331138771731302</v>
      </c>
    </row>
    <row r="438" spans="1:134" s="74" customFormat="1" hidden="1" x14ac:dyDescent="0.3">
      <c r="A438" s="74" t="str">
        <f>B438&amp;C438</f>
        <v>14</v>
      </c>
      <c r="B438" s="74">
        <v>14</v>
      </c>
      <c r="D438" s="74">
        <v>14</v>
      </c>
      <c r="E438" s="74">
        <v>9</v>
      </c>
      <c r="F438" s="75">
        <v>0.15</v>
      </c>
      <c r="G438" s="74" t="s">
        <v>2821</v>
      </c>
      <c r="H438" s="74" t="s">
        <v>2072</v>
      </c>
      <c r="I438" s="74">
        <v>1372</v>
      </c>
      <c r="J438" s="74" t="str">
        <f>I438&amp;H438</f>
        <v>1372BUCN SW Equity</v>
      </c>
      <c r="K438" s="76" t="s">
        <v>4874</v>
      </c>
      <c r="L438" s="73" t="e">
        <v>#N/A</v>
      </c>
      <c r="M438" s="73">
        <v>0.34075204885103649</v>
      </c>
      <c r="N438" s="73">
        <v>0.29808631523031631</v>
      </c>
      <c r="O438" s="73">
        <v>0.34075204885103649</v>
      </c>
      <c r="P438" s="77">
        <v>22.000939408172851</v>
      </c>
      <c r="Q438" s="77">
        <v>17.572990088799262</v>
      </c>
      <c r="R438" s="77">
        <v>22.978957334392085</v>
      </c>
      <c r="S438" s="78">
        <v>13.211648450061636</v>
      </c>
      <c r="T438" s="78">
        <v>14.176490213523135</v>
      </c>
      <c r="U438" s="73">
        <v>-7.6847290640394084E-2</v>
      </c>
      <c r="V438" s="79">
        <v>-0.40690771721532648</v>
      </c>
      <c r="W438" s="73">
        <v>0.5916765755053508</v>
      </c>
      <c r="X438" s="72" t="e">
        <v>#N/A</v>
      </c>
      <c r="Y438" s="79">
        <v>5.7623717521791571</v>
      </c>
      <c r="Z438" s="79">
        <v>13.546145927086028</v>
      </c>
      <c r="AA438" s="79">
        <v>1244600000</v>
      </c>
      <c r="AB438" s="79">
        <v>1244600000</v>
      </c>
      <c r="AC438" s="79" t="e">
        <v>#N/A</v>
      </c>
      <c r="AD438" s="80">
        <v>274200000</v>
      </c>
      <c r="AE438" s="73">
        <v>0</v>
      </c>
      <c r="AF438" s="80">
        <v>3694.2640000000001</v>
      </c>
      <c r="AG438" s="80">
        <v>3487.364</v>
      </c>
      <c r="AH438" s="25">
        <v>6.2858038932948812</v>
      </c>
      <c r="AI438" s="25">
        <v>7.4627947785148727</v>
      </c>
      <c r="AJ438" s="25">
        <v>4.2003344448324285</v>
      </c>
      <c r="AK438" s="25">
        <v>9.8103137238765186</v>
      </c>
      <c r="AL438" s="25">
        <v>2.1449595583528271</v>
      </c>
      <c r="AM438" s="74" t="s">
        <v>498</v>
      </c>
      <c r="AN438" s="74" t="s">
        <v>499</v>
      </c>
      <c r="AO438" s="74" t="s">
        <v>500</v>
      </c>
      <c r="AP438" s="74" t="s">
        <v>4616</v>
      </c>
      <c r="AQ438" s="73">
        <f>_xll.BDP($H438,$AQ$1, "CUST_TRR_START_DT=20030101","CUST_TRR_END_DT=20230630")*0.01</f>
        <v>0.16700800000000002</v>
      </c>
      <c r="AR438" s="73">
        <f>_xll.BDP($H438,$AQ$1, "CUST_TRR_START_DT=20130101","CUST_TRR_END_DT=20230630")*0.01</f>
        <v>0.1040247</v>
      </c>
      <c r="AS438" s="73">
        <f>_xll.BDP($H438,$AQ$1, "CUST_TRR_START_DT=20180101","CUST_TRR_END_DT=20230630")*0.01</f>
        <v>2.5312540000000001E-2</v>
      </c>
      <c r="AT438" s="74" t="s">
        <v>3770</v>
      </c>
      <c r="AU438" s="74" t="s">
        <v>3021</v>
      </c>
      <c r="AV438" s="74" t="s">
        <v>3770</v>
      </c>
      <c r="AW438" s="25">
        <v>3.6069030575439762</v>
      </c>
      <c r="AX438" s="25">
        <v>3.6069030575439762</v>
      </c>
      <c r="AY438" s="25">
        <v>0</v>
      </c>
      <c r="AZ438" s="25">
        <v>3.6069030575439762</v>
      </c>
      <c r="BA438" s="25">
        <v>40.361621965539534</v>
      </c>
      <c r="BB438" s="25">
        <v>0</v>
      </c>
      <c r="BC438" s="25">
        <v>40.361621965539534</v>
      </c>
      <c r="BD438" s="25">
        <v>133.30000000000001</v>
      </c>
      <c r="BE438" s="25">
        <v>3487.364</v>
      </c>
      <c r="BF438" s="74">
        <v>342.5</v>
      </c>
      <c r="BG438" s="74">
        <v>290.90000000000003</v>
      </c>
      <c r="BH438" s="74">
        <v>298.2</v>
      </c>
      <c r="BI438" s="74">
        <v>210.44200000000001</v>
      </c>
      <c r="BJ438" s="74">
        <v>316.44900000000001</v>
      </c>
      <c r="BK438" s="74">
        <v>260.53399999999999</v>
      </c>
      <c r="BL438" s="72">
        <v>9.8211715209539349E-2</v>
      </c>
      <c r="BM438" s="72">
        <v>8.3415439283080289E-2</v>
      </c>
      <c r="BN438" s="72">
        <v>8.5508710877327393E-2</v>
      </c>
      <c r="BO438" s="72">
        <v>6.0344145320075565E-2</v>
      </c>
      <c r="BP438" s="72">
        <v>9.0741603113411742E-2</v>
      </c>
      <c r="BQ438" s="72">
        <v>7.4708002950079191E-2</v>
      </c>
      <c r="BR438" s="72">
        <f>IF(IF(BN438&gt;BQ438,BN438,BQ438)=0,IF(BM438&gt;BP438,BM438,BP438),IF(BN438&gt;BQ438,BN438,BQ438))</f>
        <v>8.5508710877327393E-2</v>
      </c>
      <c r="CI438" s="73">
        <f>IFERROR(L438,M438)</f>
        <v>0.34075204885103649</v>
      </c>
      <c r="CJ438" s="74">
        <f>IF(AND(M438&lt;0,AA438&gt;0),1,0)</f>
        <v>0</v>
      </c>
      <c r="CK438" s="74">
        <f>IF(AND(CJ438=0,CI438&lt;0.1,CI438&gt;0),1,0)</f>
        <v>0</v>
      </c>
      <c r="CL438" s="74">
        <f>IF(AND(CK438=0,CI438&lt;0.2,CI438&gt;0.1),1,0)</f>
        <v>0</v>
      </c>
      <c r="CM438" s="74">
        <f>IF(AND(CL438=0,CI438&lt;0.3,CI438&gt;0.2),1,0)</f>
        <v>0</v>
      </c>
      <c r="CN438" s="74">
        <f>IF(AND(CM438=0,CI438&lt;0.4,CI438&gt;0.3),1,0)</f>
        <v>1</v>
      </c>
      <c r="CO438" s="74">
        <f>IF(AND(CN438=0,CI438&lt;0.5,CI438&gt;0.4),1,0)</f>
        <v>0</v>
      </c>
      <c r="CP438" s="74">
        <f>IF(AND(CJ438=0,CK438=0,CL438=0,CM438=0,CN438=0,CO438=0),1,0)</f>
        <v>0</v>
      </c>
      <c r="CR438" s="74" t="str">
        <f>_xll.BDP($H438,CR$1)</f>
        <v>Jacques Sanche</v>
      </c>
      <c r="CS438" s="74" t="str">
        <f>_xll.BDP($H438,CS$1)</f>
        <v>No</v>
      </c>
      <c r="CT438" s="81">
        <f>_xll.BDP($H438,CT$1)</f>
        <v>0</v>
      </c>
      <c r="CU438" s="78">
        <f>_xll.BDP($H438,CU$1)</f>
        <v>7.5</v>
      </c>
      <c r="CV438" s="78">
        <f>_xll.BDP($H438,CV$1)</f>
        <v>10.98210731707317</v>
      </c>
      <c r="CW438" s="78">
        <f>_xll.BDP($H438,CW$1)</f>
        <v>0</v>
      </c>
    </row>
    <row r="439" spans="1:134" s="74" customFormat="1" hidden="1" x14ac:dyDescent="0.3">
      <c r="A439" s="74" t="str">
        <f>B439&amp;C439</f>
        <v>14</v>
      </c>
      <c r="B439" s="74">
        <v>14</v>
      </c>
      <c r="D439" s="74">
        <v>21</v>
      </c>
      <c r="E439" s="74">
        <v>13</v>
      </c>
      <c r="F439" s="75">
        <v>0.19</v>
      </c>
      <c r="G439" s="74" t="s">
        <v>2975</v>
      </c>
      <c r="H439" s="74" t="s">
        <v>157</v>
      </c>
      <c r="I439" s="74">
        <v>1395</v>
      </c>
      <c r="J439" s="74" t="str">
        <f>I439&amp;H439</f>
        <v>1395CTSH US Equity</v>
      </c>
      <c r="K439" s="76" t="s">
        <v>803</v>
      </c>
      <c r="L439" s="73">
        <v>0.55454522802470896</v>
      </c>
      <c r="M439" s="73">
        <v>0.52577502214348981</v>
      </c>
      <c r="N439" s="73">
        <v>0.28854202251473005</v>
      </c>
      <c r="O439" s="73">
        <v>0.26138265081461909</v>
      </c>
      <c r="P439" s="77">
        <v>20.117955439056356</v>
      </c>
      <c r="Q439" s="77">
        <v>15.474807533444611</v>
      </c>
      <c r="R439" s="77">
        <v>17.647768881020401</v>
      </c>
      <c r="S439" s="78">
        <v>20.240490588272486</v>
      </c>
      <c r="T439" s="78">
        <v>19.435865760757668</v>
      </c>
      <c r="U439" s="73">
        <v>-5.158796840867081E-2</v>
      </c>
      <c r="V439" s="79">
        <v>-0.18505123568414708</v>
      </c>
      <c r="W439" s="73">
        <v>0.71814994155952583</v>
      </c>
      <c r="X439" s="72">
        <v>2.2282241728561782E-2</v>
      </c>
      <c r="Y439" s="79">
        <v>4.6258406431312498</v>
      </c>
      <c r="Z439" s="79">
        <v>11.673998861554979</v>
      </c>
      <c r="AA439" s="79">
        <v>5645000000</v>
      </c>
      <c r="AB439" s="79">
        <v>11355000000</v>
      </c>
      <c r="AC439" s="79">
        <v>696000000</v>
      </c>
      <c r="AD439" s="80">
        <v>2499000000</v>
      </c>
      <c r="AE439" s="73">
        <v>0.27851140456182472</v>
      </c>
      <c r="AF439" s="80">
        <v>35438.754476640002</v>
      </c>
      <c r="AG439" s="80">
        <v>34824.754476640002</v>
      </c>
      <c r="AH439" s="25">
        <v>10.138210910229986</v>
      </c>
      <c r="AI439" s="25">
        <v>12.091928637722223</v>
      </c>
      <c r="AJ439" s="25">
        <v>6.0120512844862795</v>
      </c>
      <c r="AK439" s="25">
        <v>15.689884992032148</v>
      </c>
      <c r="AL439" s="25">
        <v>2.7463263640484681</v>
      </c>
      <c r="AM439" s="74" t="s">
        <v>506</v>
      </c>
      <c r="AN439" s="74" t="s">
        <v>629</v>
      </c>
      <c r="AO439" s="74" t="s">
        <v>773</v>
      </c>
      <c r="AP439" s="74" t="s">
        <v>574</v>
      </c>
      <c r="AQ439" s="73">
        <f>_xll.BDP($H439,$AQ$1, "CUST_TRR_START_DT=20030101","CUST_TRR_END_DT=20230630")*0.01</f>
        <v>0.1664359</v>
      </c>
      <c r="AR439" s="73">
        <f>_xll.BDP($H439,$AQ$1, "CUST_TRR_START_DT=20130101","CUST_TRR_END_DT=20230630")*0.01</f>
        <v>6.3825380000000001E-2</v>
      </c>
      <c r="AS439" s="73">
        <f>_xll.BDP($H439,$AQ$1, "CUST_TRR_START_DT=20180101","CUST_TRR_END_DT=20230630")*0.01</f>
        <v>-1.9213640000000003E-3</v>
      </c>
      <c r="AT439" s="74" t="s">
        <v>3705</v>
      </c>
      <c r="AU439" s="74" t="s">
        <v>3279</v>
      </c>
      <c r="AV439" s="74" t="s">
        <v>3705</v>
      </c>
      <c r="AW439" s="25">
        <v>1.652657026102577</v>
      </c>
      <c r="AX439" s="25">
        <v>1.652657026102577</v>
      </c>
      <c r="AY439" s="25">
        <v>3.5863106493788939</v>
      </c>
      <c r="AZ439" s="25">
        <v>5.2389676754814705</v>
      </c>
      <c r="BA439" s="25">
        <v>24.429694323144108</v>
      </c>
      <c r="BB439" s="25">
        <v>53.013100436681228</v>
      </c>
      <c r="BC439" s="25">
        <v>77.442794759825333</v>
      </c>
      <c r="BD439" s="25">
        <v>1773.44</v>
      </c>
      <c r="BE439" s="25">
        <v>34824.754476640002</v>
      </c>
      <c r="BF439" s="74">
        <v>2213.6190000000001</v>
      </c>
      <c r="BG439" s="74">
        <v>2307</v>
      </c>
      <c r="BH439" s="74">
        <v>2533.308</v>
      </c>
      <c r="BI439" s="74">
        <v>2012.5420000000001</v>
      </c>
      <c r="BJ439" s="74">
        <v>2333.5280000000002</v>
      </c>
      <c r="BK439" s="74">
        <v>2475.3389999999999</v>
      </c>
      <c r="BL439" s="72">
        <v>6.3564525673393255E-2</v>
      </c>
      <c r="BM439" s="72">
        <v>6.6245980328375489E-2</v>
      </c>
      <c r="BN439" s="72">
        <v>7.2744461176296599E-2</v>
      </c>
      <c r="BO439" s="72">
        <v>5.7790558189002812E-2</v>
      </c>
      <c r="BP439" s="72">
        <v>6.7007737314136728E-2</v>
      </c>
      <c r="BQ439" s="72">
        <v>7.1079869397512208E-2</v>
      </c>
      <c r="BR439" s="72">
        <f>IF(IF(BN439&gt;BQ439,BN439,BQ439)=0,IF(BM439&gt;BP439,BM439,BP439),IF(BN439&gt;BQ439,BN439,BQ439))</f>
        <v>7.2744461176296599E-2</v>
      </c>
      <c r="CI439" s="73">
        <f>IFERROR(L439,M439)</f>
        <v>0.55454522802470896</v>
      </c>
      <c r="CJ439" s="74">
        <f>IF(AND(M439&lt;0,AA439&gt;0),1,0)</f>
        <v>0</v>
      </c>
      <c r="CK439" s="74">
        <f>IF(AND(CJ439=0,CI439&lt;0.1,CI439&gt;0),1,0)</f>
        <v>0</v>
      </c>
      <c r="CL439" s="74">
        <f>IF(AND(CK439=0,CI439&lt;0.2,CI439&gt;0.1),1,0)</f>
        <v>0</v>
      </c>
      <c r="CM439" s="74">
        <f>IF(AND(CL439=0,CI439&lt;0.3,CI439&gt;0.2),1,0)</f>
        <v>0</v>
      </c>
      <c r="CN439" s="74">
        <f>IF(AND(CM439=0,CI439&lt;0.4,CI439&gt;0.3),1,0)</f>
        <v>0</v>
      </c>
      <c r="CO439" s="74">
        <f>IF(AND(CN439=0,CI439&lt;0.5,CI439&gt;0.4),1,0)</f>
        <v>0</v>
      </c>
      <c r="CP439" s="74">
        <f>IF(AND(CJ439=0,CK439=0,CL439=0,CM439=0,CN439=0,CO439=0),1,0)</f>
        <v>1</v>
      </c>
      <c r="CR439" s="74" t="str">
        <f>_xll.BDP($H439,CR$1)</f>
        <v>Ravi Kumar Singisetti</v>
      </c>
      <c r="CS439" s="74" t="str">
        <f>_xll.BDP($H439,CS$1)</f>
        <v>No</v>
      </c>
      <c r="CT439" s="81">
        <f>_xll.BDP($H439,CT$1)</f>
        <v>0</v>
      </c>
      <c r="CU439" s="78">
        <f>_xll.BDP($H439,CU$1)</f>
        <v>0.75</v>
      </c>
      <c r="CV439" s="78">
        <f>_xll.BDP($H439,CV$1)</f>
        <v>0.1330384004162827</v>
      </c>
      <c r="CW439" s="78">
        <f>_xll.BDP($H439,CW$1)</f>
        <v>11.558130190640327</v>
      </c>
    </row>
    <row r="440" spans="1:134" s="74" customFormat="1" hidden="1" x14ac:dyDescent="0.3">
      <c r="A440" s="74" t="str">
        <f>B440&amp;C440</f>
        <v>14</v>
      </c>
      <c r="B440" s="74">
        <v>14</v>
      </c>
      <c r="D440" s="74">
        <v>9</v>
      </c>
      <c r="E440" s="74">
        <v>4</v>
      </c>
      <c r="F440" s="75">
        <v>0.1</v>
      </c>
      <c r="G440" s="74" t="s">
        <v>2205</v>
      </c>
      <c r="H440" s="74" t="s">
        <v>259</v>
      </c>
      <c r="I440" s="74">
        <v>1481</v>
      </c>
      <c r="J440" s="74" t="str">
        <f>I440&amp;H440</f>
        <v>1481TPR US Equity</v>
      </c>
      <c r="K440" s="76" t="s">
        <v>930</v>
      </c>
      <c r="L440" s="73">
        <v>0.3274110831360148</v>
      </c>
      <c r="M440" s="73">
        <v>0.32537744227353466</v>
      </c>
      <c r="N440" s="73">
        <v>0.23109217714324481</v>
      </c>
      <c r="O440" s="73">
        <v>0.24269774566832963</v>
      </c>
      <c r="P440" s="77">
        <v>20.379818347746731</v>
      </c>
      <c r="Q440" s="77">
        <v>16.687525127714935</v>
      </c>
      <c r="R440" s="77">
        <v>41.022943922161595</v>
      </c>
      <c r="S440" s="78">
        <v>26.203038242287551</v>
      </c>
      <c r="T440" s="78">
        <v>24.915551952438864</v>
      </c>
      <c r="U440" s="73">
        <v>0.43348105886947508</v>
      </c>
      <c r="V440" s="79">
        <v>1.538262231863099</v>
      </c>
      <c r="W440" s="73">
        <v>0.32005957733812951</v>
      </c>
      <c r="X440" s="72" t="e">
        <v>#N/A</v>
      </c>
      <c r="Y440" s="79">
        <v>3.322800098492253</v>
      </c>
      <c r="Z440" s="79">
        <v>22.967552146277793</v>
      </c>
      <c r="AA440" s="79">
        <v>3603200000</v>
      </c>
      <c r="AB440" s="79">
        <v>4830700000</v>
      </c>
      <c r="AC440" s="79">
        <v>78800000</v>
      </c>
      <c r="AD440" s="80">
        <v>975200000</v>
      </c>
      <c r="AE440" s="73">
        <v>8.0803937653814606E-2</v>
      </c>
      <c r="AF440" s="80">
        <v>7048.3415827499994</v>
      </c>
      <c r="AG440" s="80">
        <v>9601.241582749999</v>
      </c>
      <c r="AH440" s="25">
        <v>5.78527451358761</v>
      </c>
      <c r="AI440" s="25">
        <v>7.7451466255049208</v>
      </c>
      <c r="AJ440" s="25">
        <v>10.904880868120214</v>
      </c>
      <c r="AK440" s="25">
        <v>7.9871133430716919</v>
      </c>
      <c r="AL440" s="25">
        <v>3.0938299885645226</v>
      </c>
      <c r="AM440" s="74" t="s">
        <v>533</v>
      </c>
      <c r="AN440" s="74" t="s">
        <v>830</v>
      </c>
      <c r="AO440" s="74" t="s">
        <v>893</v>
      </c>
      <c r="AP440" s="74" t="s">
        <v>574</v>
      </c>
      <c r="AQ440" s="73">
        <f>_xll.BDP($H440,$AQ$1, "CUST_TRR_START_DT=20030101","CUST_TRR_END_DT=20230630")*0.01</f>
        <v>0.1032593</v>
      </c>
      <c r="AR440" s="73">
        <f>_xll.BDP($H440,$AQ$1, "CUST_TRR_START_DT=20130101","CUST_TRR_END_DT=20230630")*0.01</f>
        <v>5.2434210000000007E-3</v>
      </c>
      <c r="AS440" s="73">
        <f>_xll.BDP($H440,$AQ$1, "CUST_TRR_START_DT=20180101","CUST_TRR_END_DT=20230630")*0.01</f>
        <v>2.1547440000000001E-2</v>
      </c>
      <c r="AT440" s="74" t="s">
        <v>3329</v>
      </c>
      <c r="AU440" s="74" t="s">
        <v>3329</v>
      </c>
      <c r="AV440" s="74" t="s">
        <v>3329</v>
      </c>
      <c r="AW440" s="25">
        <v>4.5175862412331149</v>
      </c>
      <c r="AX440" s="25">
        <v>4.5175862412331149</v>
      </c>
      <c r="AY440" s="25">
        <v>10.52781195040075</v>
      </c>
      <c r="AZ440" s="25">
        <v>15.045398191633865</v>
      </c>
      <c r="BA440" s="25">
        <v>30.307692307692314</v>
      </c>
      <c r="BB440" s="25">
        <v>70.629240534188028</v>
      </c>
      <c r="BC440" s="25">
        <v>100.93693284188035</v>
      </c>
      <c r="BD440" s="25">
        <v>944.76969140000006</v>
      </c>
      <c r="BE440" s="25">
        <v>7048.3415827499994</v>
      </c>
      <c r="BF440" s="74">
        <v>974.58799999999997</v>
      </c>
      <c r="BG440" s="74">
        <v>1064.7650000000001</v>
      </c>
      <c r="BH440" s="74">
        <v>1164.7</v>
      </c>
      <c r="BI440" s="74">
        <v>951.39600000000007</v>
      </c>
      <c r="BJ440" s="74">
        <v>1081.6110000000001</v>
      </c>
      <c r="BK440" s="74">
        <v>1199.9280000000001</v>
      </c>
      <c r="BL440" s="72">
        <v>0.13827195923438093</v>
      </c>
      <c r="BM440" s="72">
        <v>0.1510660326970942</v>
      </c>
      <c r="BN440" s="72">
        <v>0.16524454530558913</v>
      </c>
      <c r="BO440" s="72">
        <v>0.13498153981759792</v>
      </c>
      <c r="BP440" s="72">
        <v>0.15345609847387617</v>
      </c>
      <c r="BQ440" s="72">
        <v>0.17024260046316214</v>
      </c>
      <c r="BR440" s="72">
        <f>IF(IF(BN440&gt;BQ440,BN440,BQ440)=0,IF(BM440&gt;BP440,BM440,BP440),IF(BN440&gt;BQ440,BN440,BQ440))</f>
        <v>0.17024260046316214</v>
      </c>
      <c r="CI440" s="73">
        <f>IFERROR(L440,M440)</f>
        <v>0.3274110831360148</v>
      </c>
      <c r="CJ440" s="74">
        <f>IF(AND(M440&lt;0,AA440&gt;0),1,0)</f>
        <v>0</v>
      </c>
      <c r="CK440" s="74">
        <f>IF(AND(CJ440=0,CI440&lt;0.1,CI440&gt;0),1,0)</f>
        <v>0</v>
      </c>
      <c r="CL440" s="74">
        <f>IF(AND(CK440=0,CI440&lt;0.2,CI440&gt;0.1),1,0)</f>
        <v>0</v>
      </c>
      <c r="CM440" s="74">
        <f>IF(AND(CL440=0,CI440&lt;0.3,CI440&gt;0.2),1,0)</f>
        <v>0</v>
      </c>
      <c r="CN440" s="74">
        <f>IF(AND(CM440=0,CI440&lt;0.4,CI440&gt;0.3),1,0)</f>
        <v>1</v>
      </c>
      <c r="CO440" s="74">
        <f>IF(AND(CN440=0,CI440&lt;0.5,CI440&gt;0.4),1,0)</f>
        <v>0</v>
      </c>
      <c r="CP440" s="74">
        <f>IF(AND(CJ440=0,CK440=0,CL440=0,CM440=0,CN440=0,CO440=0),1,0)</f>
        <v>0</v>
      </c>
      <c r="CR440" s="74" t="str">
        <f>_xll.BDP($H440,CR$1)</f>
        <v>Joanne C Crevoiserat</v>
      </c>
      <c r="CS440" s="74" t="str">
        <f>_xll.BDP($H440,CS$1)</f>
        <v>No</v>
      </c>
      <c r="CT440" s="81">
        <f>_xll.BDP($H440,CT$1)</f>
        <v>0.21189500391483307</v>
      </c>
      <c r="CU440" s="78">
        <f>_xll.BDP($H440,CU$1)</f>
        <v>3.25</v>
      </c>
      <c r="CV440" s="78">
        <f>_xll.BDP($H440,CV$1)</f>
        <v>0.60887569073405112</v>
      </c>
      <c r="CW440" s="78">
        <f>_xll.BDP($H440,CW$1)</f>
        <v>14.742541811839471</v>
      </c>
    </row>
    <row r="441" spans="1:134" s="74" customFormat="1" hidden="1" x14ac:dyDescent="0.3">
      <c r="A441" s="74" t="str">
        <f>B441&amp;C441</f>
        <v>14</v>
      </c>
      <c r="B441" s="74">
        <v>14</v>
      </c>
      <c r="D441" s="74">
        <v>10</v>
      </c>
      <c r="E441" s="74">
        <v>3</v>
      </c>
      <c r="F441" s="75">
        <v>0.12</v>
      </c>
      <c r="G441" s="74" t="s">
        <v>2863</v>
      </c>
      <c r="H441" s="74" t="s">
        <v>158</v>
      </c>
      <c r="I441" s="74">
        <v>1492</v>
      </c>
      <c r="J441" s="74" t="str">
        <f>I441&amp;H441</f>
        <v>1492CHRW US Equity</v>
      </c>
      <c r="K441" s="76" t="s">
        <v>804</v>
      </c>
      <c r="L441" s="73">
        <v>0.55580442140278075</v>
      </c>
      <c r="M441" s="73">
        <v>0.65585366395317557</v>
      </c>
      <c r="N441" s="73">
        <v>0.30588912612100816</v>
      </c>
      <c r="O441" s="73">
        <v>0.38001485799123164</v>
      </c>
      <c r="P441" s="77">
        <v>18.735348456455842</v>
      </c>
      <c r="Q441" s="77">
        <v>15.630116604081662</v>
      </c>
      <c r="R441" s="77">
        <v>31.053311096397579</v>
      </c>
      <c r="S441" s="78">
        <v>5.9092952869431219</v>
      </c>
      <c r="T441" s="78">
        <v>6.129424567122026</v>
      </c>
      <c r="U441" s="73">
        <v>0.47953658850150443</v>
      </c>
      <c r="V441" s="79">
        <v>1.9178023451947896</v>
      </c>
      <c r="W441" s="73">
        <v>0.25680665558980409</v>
      </c>
      <c r="X441" s="72" t="e">
        <v>#N/A</v>
      </c>
      <c r="Y441" s="79">
        <v>7.1286855119510459</v>
      </c>
      <c r="Z441" s="79">
        <v>1.339549551748842</v>
      </c>
      <c r="AA441" s="79">
        <v>2026295000</v>
      </c>
      <c r="AB441" s="79">
        <v>3497108000</v>
      </c>
      <c r="AC441" s="79">
        <v>59784000</v>
      </c>
      <c r="AD441" s="80">
        <v>1878218000</v>
      </c>
      <c r="AE441" s="73">
        <v>3.1830170938623739E-2</v>
      </c>
      <c r="AF441" s="80">
        <v>10542.37275468</v>
      </c>
      <c r="AG441" s="80">
        <v>12429.75875468</v>
      </c>
      <c r="AH441" s="25">
        <v>11.935474931348082</v>
      </c>
      <c r="AI441" s="25">
        <v>15.487406431672177</v>
      </c>
      <c r="AJ441" s="25">
        <v>16.729138971168098</v>
      </c>
      <c r="AK441" s="25">
        <v>19.166573892503202</v>
      </c>
      <c r="AL441" s="25">
        <v>7.5880108712857703</v>
      </c>
      <c r="AM441" s="74" t="s">
        <v>498</v>
      </c>
      <c r="AN441" s="74" t="s">
        <v>516</v>
      </c>
      <c r="AO441" s="74" t="s">
        <v>714</v>
      </c>
      <c r="AP441" s="74" t="s">
        <v>574</v>
      </c>
      <c r="AQ441" s="73">
        <f>_xll.BDP($H441,$AQ$1, "CUST_TRR_START_DT=20030101","CUST_TRR_END_DT=20230630")*0.01</f>
        <v>0.11299720000000001</v>
      </c>
      <c r="AR441" s="73">
        <f>_xll.BDP($H441,$AQ$1, "CUST_TRR_START_DT=20130101","CUST_TRR_END_DT=20230630")*0.01</f>
        <v>6.3316940000000002E-2</v>
      </c>
      <c r="AS441" s="73">
        <f>_xll.BDP($H441,$AQ$1, "CUST_TRR_START_DT=20180101","CUST_TRR_END_DT=20230630")*0.01</f>
        <v>3.3808339999999999E-2</v>
      </c>
      <c r="AT441" s="74" t="s">
        <v>3796</v>
      </c>
      <c r="AU441" s="74" t="s">
        <v>3335</v>
      </c>
      <c r="AV441" s="74" t="s">
        <v>3796</v>
      </c>
      <c r="AW441" s="25">
        <v>2.6949415255361817</v>
      </c>
      <c r="AX441" s="25">
        <v>2.6949415255361817</v>
      </c>
      <c r="AY441" s="25">
        <v>0</v>
      </c>
      <c r="AZ441" s="25">
        <v>2.6949415255361817</v>
      </c>
      <c r="BA441" s="25">
        <v>28.994913691212421</v>
      </c>
      <c r="BB441" s="25">
        <v>0</v>
      </c>
      <c r="BC441" s="25" t="s">
        <v>3021</v>
      </c>
      <c r="BD441" s="25" t="s">
        <v>3021</v>
      </c>
      <c r="BE441" s="25">
        <v>10542.37275468</v>
      </c>
      <c r="BF441" s="74">
        <v>442.44400000000002</v>
      </c>
      <c r="BG441" s="74">
        <v>516.80799999999999</v>
      </c>
      <c r="BH441" s="74">
        <v>580.38499999999999</v>
      </c>
      <c r="BI441" s="74">
        <v>677.29899999999998</v>
      </c>
      <c r="BJ441" s="74">
        <v>469.23599999999999</v>
      </c>
      <c r="BK441" s="74">
        <v>517.22</v>
      </c>
      <c r="BL441" s="72">
        <v>4.196816127598875E-2</v>
      </c>
      <c r="BM441" s="72">
        <v>4.902198129643795E-2</v>
      </c>
      <c r="BN441" s="72">
        <v>5.505259712452814E-2</v>
      </c>
      <c r="BO441" s="72">
        <v>6.4245404308942836E-2</v>
      </c>
      <c r="BP441" s="72">
        <v>4.450952465057692E-2</v>
      </c>
      <c r="BQ441" s="72">
        <v>4.906106168275963E-2</v>
      </c>
      <c r="BR441" s="72">
        <f>IF(IF(BN441&gt;BQ441,BN441,BQ441)=0,IF(BM441&gt;BP441,BM441,BP441),IF(BN441&gt;BQ441,BN441,BQ441))</f>
        <v>5.505259712452814E-2</v>
      </c>
      <c r="CI441" s="73">
        <f>IFERROR(L441,M441)</f>
        <v>0.55580442140278075</v>
      </c>
      <c r="CJ441" s="74">
        <f>IF(AND(M441&lt;0,AA441&gt;0),1,0)</f>
        <v>0</v>
      </c>
      <c r="CK441" s="74">
        <f>IF(AND(CJ441=0,CI441&lt;0.1,CI441&gt;0),1,0)</f>
        <v>0</v>
      </c>
      <c r="CL441" s="74">
        <f>IF(AND(CK441=0,CI441&lt;0.2,CI441&gt;0.1),1,0)</f>
        <v>0</v>
      </c>
      <c r="CM441" s="74">
        <f>IF(AND(CL441=0,CI441&lt;0.3,CI441&gt;0.2),1,0)</f>
        <v>0</v>
      </c>
      <c r="CN441" s="74">
        <f>IF(AND(CM441=0,CI441&lt;0.4,CI441&gt;0.3),1,0)</f>
        <v>0</v>
      </c>
      <c r="CO441" s="74">
        <f>IF(AND(CN441=0,CI441&lt;0.5,CI441&gt;0.4),1,0)</f>
        <v>0</v>
      </c>
      <c r="CP441" s="74">
        <f>IF(AND(CJ441=0,CK441=0,CL441=0,CM441=0,CN441=0,CO441=0),1,0)</f>
        <v>1</v>
      </c>
      <c r="CR441" s="74" t="str">
        <f>_xll.BDP($H441,CR$1)</f>
        <v>David P Bozeman "Dave"</v>
      </c>
      <c r="CS441" s="74" t="str">
        <f>_xll.BDP($H441,CS$1)</f>
        <v>No</v>
      </c>
      <c r="CT441" s="81">
        <f>_xll.BDP($H441,CT$1)</f>
        <v>0.12245400249958038</v>
      </c>
      <c r="CU441" s="78">
        <f>_xll.BDP($H441,CU$1)</f>
        <v>0.33333298563957214</v>
      </c>
      <c r="CV441" s="78">
        <f>_xll.BDP($H441,CV$1)</f>
        <v>1.261676254822276</v>
      </c>
      <c r="CW441" s="78">
        <f>_xll.BDP($H441,CW$1)</f>
        <v>10.290706346980093</v>
      </c>
    </row>
    <row r="442" spans="1:134" s="74" customFormat="1" hidden="1" x14ac:dyDescent="0.3">
      <c r="A442" s="74" t="str">
        <f>B442&amp;C442</f>
        <v>14</v>
      </c>
      <c r="B442" s="74">
        <v>14</v>
      </c>
      <c r="D442" s="74">
        <v>1</v>
      </c>
      <c r="E442" s="74">
        <v>1</v>
      </c>
      <c r="F442" s="75">
        <v>0.15</v>
      </c>
      <c r="H442" s="74" t="s">
        <v>306</v>
      </c>
      <c r="I442" s="74">
        <v>1631</v>
      </c>
      <c r="J442" s="74" t="str">
        <f>I442&amp;H442</f>
        <v>1631HII US Equity</v>
      </c>
      <c r="K442" s="76" t="s">
        <v>987</v>
      </c>
      <c r="L442" s="73">
        <v>0.29543700266156614</v>
      </c>
      <c r="M442" s="73">
        <v>0.11814345991561181</v>
      </c>
      <c r="N442" s="73">
        <v>0.15528062679986279</v>
      </c>
      <c r="O442" s="73">
        <v>6.8038231005993849E-2</v>
      </c>
      <c r="P442" s="77">
        <v>7.7409047999419069</v>
      </c>
      <c r="Q442" s="77">
        <v>4.0003055892473505</v>
      </c>
      <c r="R442" s="77">
        <v>15.762352227947861</v>
      </c>
      <c r="S442" s="78">
        <v>9.1197347236830542</v>
      </c>
      <c r="T442" s="78">
        <v>7.9336830273510675</v>
      </c>
      <c r="U442" s="73">
        <v>0.33867249120252396</v>
      </c>
      <c r="V442" s="79">
        <v>3.1324354657687992</v>
      </c>
      <c r="W442" s="73">
        <v>0.33575835712312369</v>
      </c>
      <c r="X442" s="72">
        <v>3.1572164948453607E-2</v>
      </c>
      <c r="Y442" s="79">
        <v>7.066356862349477</v>
      </c>
      <c r="Z442" s="79">
        <v>-0.81971594996771424</v>
      </c>
      <c r="AA442" s="79">
        <v>3555000000</v>
      </c>
      <c r="AB442" s="79">
        <v>6173000000</v>
      </c>
      <c r="AC442" s="79">
        <v>66000000</v>
      </c>
      <c r="AD442" s="80">
        <v>655000000</v>
      </c>
      <c r="AE442" s="73">
        <v>0.10076335877862595</v>
      </c>
      <c r="AF442" s="80">
        <v>8437.9788098999998</v>
      </c>
      <c r="AG442" s="80">
        <v>11228.9788099</v>
      </c>
      <c r="AH442" s="25">
        <v>14.359307941048593</v>
      </c>
      <c r="AI442" s="25">
        <v>26.483440589386792</v>
      </c>
      <c r="AJ442" s="25">
        <v>4.4048264266097554</v>
      </c>
      <c r="AK442" s="25">
        <v>18.433024272499448</v>
      </c>
      <c r="AL442" s="25">
        <v>2.3161916501562607</v>
      </c>
      <c r="AM442" s="74" t="s">
        <v>498</v>
      </c>
      <c r="AN442" s="74" t="s">
        <v>4632</v>
      </c>
      <c r="AO442" s="74" t="s">
        <v>4632</v>
      </c>
      <c r="AP442" s="74" t="s">
        <v>574</v>
      </c>
      <c r="AQ442" s="73" t="e">
        <f>_xll.BDP($H442,$AQ$1, "CUST_TRR_START_DT=20030101","CUST_TRR_END_DT=20230630")*0.01</f>
        <v>#VALUE!</v>
      </c>
      <c r="AR442" s="73">
        <f>_xll.BDP($H442,$AQ$1, "CUST_TRR_START_DT=20130101","CUST_TRR_END_DT=20230630")*0.01</f>
        <v>0.18980669999999999</v>
      </c>
      <c r="AS442" s="73">
        <f>_xll.BDP($H442,$AQ$1, "CUST_TRR_START_DT=20180101","CUST_TRR_END_DT=20230630")*0.01</f>
        <v>1.3738060000000002E-2</v>
      </c>
      <c r="AT442" s="74" t="s">
        <v>3426</v>
      </c>
      <c r="AU442" s="74" t="s">
        <v>3426</v>
      </c>
      <c r="AV442" s="74" t="s">
        <v>3426</v>
      </c>
      <c r="AW442" s="25">
        <v>2.342606167357943</v>
      </c>
      <c r="AX442" s="25">
        <v>2.342606167357943</v>
      </c>
      <c r="AY442" s="25">
        <v>0.63552165977635899</v>
      </c>
      <c r="AZ442" s="25">
        <v>2.9781278271343021</v>
      </c>
      <c r="BA442" s="25">
        <v>30.72993987975952</v>
      </c>
      <c r="BB442" s="25">
        <v>8.3366733466933809</v>
      </c>
      <c r="BC442" s="25">
        <v>39.066613226452901</v>
      </c>
      <c r="BD442" s="25">
        <v>243.678</v>
      </c>
      <c r="BE442" s="25">
        <v>8437.9788098999998</v>
      </c>
      <c r="BF442" s="74">
        <v>561.14300000000003</v>
      </c>
      <c r="BG442" s="74">
        <v>632.44399999999996</v>
      </c>
      <c r="BH442" s="74">
        <v>674</v>
      </c>
      <c r="BI442" s="74">
        <v>436.21600000000001</v>
      </c>
      <c r="BJ442" s="74">
        <v>711.88099999999997</v>
      </c>
      <c r="BK442" s="74">
        <v>722.05399999999997</v>
      </c>
      <c r="BL442" s="72">
        <v>6.6502063188595542E-2</v>
      </c>
      <c r="BM442" s="72">
        <v>7.4952072557704752E-2</v>
      </c>
      <c r="BN442" s="72">
        <v>7.9876948637180534E-2</v>
      </c>
      <c r="BO442" s="72">
        <v>5.1696740395721578E-2</v>
      </c>
      <c r="BP442" s="72">
        <v>8.4366293876535187E-2</v>
      </c>
      <c r="BQ442" s="72">
        <v>8.55719143490664E-2</v>
      </c>
      <c r="BR442" s="72">
        <f>IF(IF(BN442&gt;BQ442,BN442,BQ442)=0,IF(BM442&gt;BP442,BM442,BP442),IF(BN442&gt;BQ442,BN442,BQ442))</f>
        <v>8.55719143490664E-2</v>
      </c>
      <c r="CI442" s="73">
        <f>IFERROR(L442,M442)</f>
        <v>0.29543700266156614</v>
      </c>
      <c r="CJ442" s="74">
        <f>IF(AND(M442&lt;0,AA442&gt;0),1,0)</f>
        <v>0</v>
      </c>
      <c r="CK442" s="74">
        <f>IF(AND(CJ442=0,CI442&lt;0.1,CI442&gt;0),1,0)</f>
        <v>0</v>
      </c>
      <c r="CL442" s="74">
        <f>IF(AND(CK442=0,CI442&lt;0.2,CI442&gt;0.1),1,0)</f>
        <v>0</v>
      </c>
      <c r="CM442" s="74">
        <f>IF(AND(CL442=0,CI442&lt;0.3,CI442&gt;0.2),1,0)</f>
        <v>1</v>
      </c>
      <c r="CN442" s="74">
        <f>IF(AND(CM442=0,CI442&lt;0.4,CI442&gt;0.3),1,0)</f>
        <v>0</v>
      </c>
      <c r="CO442" s="74">
        <f>IF(AND(CN442=0,CI442&lt;0.5,CI442&gt;0.4),1,0)</f>
        <v>0</v>
      </c>
      <c r="CP442" s="74">
        <f>IF(AND(CJ442=0,CK442=0,CL442=0,CM442=0,CN442=0,CO442=0),1,0)</f>
        <v>0</v>
      </c>
      <c r="CR442" s="74" t="str">
        <f>_xll.BDP($H442,CR$1)</f>
        <v>Christopher D Kastner "Chris"</v>
      </c>
      <c r="CS442" s="74" t="str">
        <f>_xll.BDP($H442,CS$1)</f>
        <v>No</v>
      </c>
      <c r="CT442" s="81">
        <f>_xll.BDP($H442,CT$1)</f>
        <v>0</v>
      </c>
      <c r="CU442" s="78">
        <f>_xll.BDP($H442,CU$1)</f>
        <v>1.5833300352096558</v>
      </c>
      <c r="CV442" s="78">
        <f>_xll.BDP($H442,CV$1)</f>
        <v>1.9583928143673515</v>
      </c>
      <c r="CW442" s="78">
        <f>_xll.BDP($H442,CW$1)</f>
        <v>-0.16181632726563303</v>
      </c>
      <c r="DD442" s="73"/>
      <c r="DH442" s="25"/>
      <c r="DI442" s="25"/>
      <c r="DJ442" s="25"/>
      <c r="DK442" s="25"/>
      <c r="DL442" s="25"/>
      <c r="DM442" s="25"/>
      <c r="DN442" s="25"/>
      <c r="DO442" s="25"/>
      <c r="DV442" s="72"/>
      <c r="DW442" s="72"/>
      <c r="DX442" s="72"/>
      <c r="DY442" s="72"/>
      <c r="DZ442" s="72"/>
      <c r="EA442" s="72"/>
      <c r="EB442" s="72"/>
      <c r="EC442" s="72"/>
      <c r="ED442" s="72"/>
    </row>
    <row r="443" spans="1:134" s="74" customFormat="1" hidden="1" x14ac:dyDescent="0.3">
      <c r="A443" s="74" t="str">
        <f>B443&amp;C443</f>
        <v>14</v>
      </c>
      <c r="B443" s="74">
        <v>14</v>
      </c>
      <c r="F443" s="75"/>
      <c r="G443" s="74" t="s">
        <v>4443</v>
      </c>
      <c r="H443" s="74" t="s">
        <v>4414</v>
      </c>
      <c r="K443" s="76" t="s">
        <v>4469</v>
      </c>
      <c r="L443" s="73">
        <v>0.28675125267751056</v>
      </c>
      <c r="M443" s="73">
        <v>0.26366732389317082</v>
      </c>
      <c r="N443" s="73">
        <v>0.13111350985922116</v>
      </c>
      <c r="O443" s="73">
        <v>9.4689411007402635E-2</v>
      </c>
      <c r="P443" s="77">
        <v>10.930278987570153</v>
      </c>
      <c r="Q443" s="77">
        <v>8.309525082243356</v>
      </c>
      <c r="R443" s="77">
        <v>11.395085843528323</v>
      </c>
      <c r="S443" s="78">
        <v>27.328673640301332</v>
      </c>
      <c r="T443" s="78">
        <v>28.408069330072998</v>
      </c>
      <c r="U443" s="73">
        <v>-4.8801203220383969E-2</v>
      </c>
      <c r="V443" s="79">
        <v>-0.28988858524280009</v>
      </c>
      <c r="W443" s="73">
        <v>0.67513304553797571</v>
      </c>
      <c r="X443" s="72" t="e">
        <v>#N/A</v>
      </c>
      <c r="Y443" s="79">
        <v>47.316202296053007</v>
      </c>
      <c r="Z443" s="79">
        <v>34.839140287511313</v>
      </c>
      <c r="AA443" s="79">
        <v>22316000000</v>
      </c>
      <c r="AB443" s="79">
        <v>62140000000</v>
      </c>
      <c r="AC443" s="79" t="e">
        <v>#N/A</v>
      </c>
      <c r="AD443" s="80">
        <v>4412000000</v>
      </c>
      <c r="AE443" s="73">
        <v>0</v>
      </c>
      <c r="AF443" s="80">
        <v>339953.26295999996</v>
      </c>
      <c r="AG443" s="80">
        <v>337181.26295999996</v>
      </c>
      <c r="AH443" s="25">
        <v>35.59768401182432</v>
      </c>
      <c r="AI443" s="25">
        <v>45.881244109402637</v>
      </c>
      <c r="AJ443" s="25">
        <v>0.97899419945269239</v>
      </c>
      <c r="AK443" s="25">
        <v>60.255834829443444</v>
      </c>
      <c r="AL443" s="25">
        <v>5.1353030715966899</v>
      </c>
      <c r="AM443" s="74" t="s">
        <v>506</v>
      </c>
      <c r="AN443" s="74" t="s">
        <v>507</v>
      </c>
      <c r="AO443" s="74" t="s">
        <v>604</v>
      </c>
      <c r="AP443" s="74" t="s">
        <v>4618</v>
      </c>
      <c r="AQ443" s="73" t="e">
        <f>_xll.BDP($H443,$AQ$1, "CUST_TRR_START_DT=20030101","CUST_TRR_END_DT=20230630")*0.01</f>
        <v>#VALUE!</v>
      </c>
      <c r="AR443" s="73" t="e">
        <f>_xll.BDP($H443,$AQ$1, "CUST_TRR_START_DT=20130101","CUST_TRR_END_DT=20230630")*0.01</f>
        <v>#VALUE!</v>
      </c>
      <c r="AS443" s="73" t="e">
        <f>_xll.BDP($H443,$AQ$1, "CUST_TRR_START_DT=20180101","CUST_TRR_END_DT=20230630")*0.01</f>
        <v>#VALUE!</v>
      </c>
      <c r="AT443" s="74" t="s">
        <v>4521</v>
      </c>
      <c r="AU443" s="74" t="s">
        <v>4521</v>
      </c>
      <c r="AV443" s="74" t="s">
        <v>4521</v>
      </c>
      <c r="AW443" s="25">
        <v>0.22346368715083798</v>
      </c>
      <c r="AX443" s="25">
        <v>0.22346368715083798</v>
      </c>
      <c r="AY443" s="25">
        <v>-8.7574648429974946</v>
      </c>
      <c r="AZ443" s="25">
        <v>-8.5340011558466564</v>
      </c>
      <c r="BA443" s="25">
        <v>17.790445539765422</v>
      </c>
      <c r="BB443" s="25">
        <v>-697.20142606701393</v>
      </c>
      <c r="BC443" s="25">
        <v>-679.41098052724851</v>
      </c>
      <c r="BD443" s="25">
        <v>-28795</v>
      </c>
      <c r="BE443" s="25">
        <v>337181.26295999996</v>
      </c>
      <c r="BF443" s="74">
        <v>6239.375</v>
      </c>
      <c r="BG443" s="74">
        <v>6858.5</v>
      </c>
      <c r="BH443" s="74">
        <v>8848.1669999999995</v>
      </c>
      <c r="BI443" s="74">
        <v>6528.6670000000004</v>
      </c>
      <c r="BJ443" s="74">
        <v>5536</v>
      </c>
      <c r="BK443" s="74">
        <v>7574.3330000000005</v>
      </c>
      <c r="BL443" s="72">
        <v>1.8504512810785044E-2</v>
      </c>
      <c r="BM443" s="72">
        <v>2.0340691353343762E-2</v>
      </c>
      <c r="BN443" s="72">
        <v>2.6241573812034933E-2</v>
      </c>
      <c r="BO443" s="72">
        <v>1.9362484565978094E-2</v>
      </c>
      <c r="BP443" s="72">
        <v>1.6418468664009776E-2</v>
      </c>
      <c r="BQ443" s="72">
        <v>2.2463682986140748E-2</v>
      </c>
      <c r="BR443" s="72">
        <f>IF(IF(BN443&gt;BQ443,BN443,BQ443)=0,IF(BM443&gt;BP443,BM443,BP443),IF(BN443&gt;BQ443,BN443,BQ443))</f>
        <v>2.6241573812034933E-2</v>
      </c>
      <c r="CI443" s="73">
        <f>IFERROR(L443,M443)</f>
        <v>0.28675125267751056</v>
      </c>
      <c r="CJ443" s="74">
        <f>IF(AND(M443&lt;0,AA443&gt;0),1,0)</f>
        <v>0</v>
      </c>
      <c r="CK443" s="74">
        <f>IF(AND(CJ443=0,CI443&lt;0.1,CI443&gt;0),1,0)</f>
        <v>0</v>
      </c>
      <c r="CL443" s="74">
        <f>IF(AND(CK443=0,CI443&lt;0.2,CI443&gt;0.1),1,0)</f>
        <v>0</v>
      </c>
      <c r="CM443" s="74">
        <f>IF(AND(CL443=0,CI443&lt;0.3,CI443&gt;0.2),1,0)</f>
        <v>1</v>
      </c>
      <c r="CN443" s="74">
        <f>IF(AND(CM443=0,CI443&lt;0.4,CI443&gt;0.3),1,0)</f>
        <v>0</v>
      </c>
      <c r="CO443" s="74">
        <f>IF(AND(CN443=0,CI443&lt;0.5,CI443&gt;0.4),1,0)</f>
        <v>0</v>
      </c>
      <c r="CP443" s="74">
        <f>IF(AND(CJ443=0,CK443=0,CL443=0,CM443=0,CN443=0,CO443=0),1,0)</f>
        <v>0</v>
      </c>
      <c r="CR443" s="74" t="str">
        <f>_xll.BDP($H443,CR$1)</f>
        <v>Ryo Noguchi</v>
      </c>
      <c r="CS443" s="74" t="str">
        <f>_xll.BDP($H443,CS$1)</f>
        <v>No</v>
      </c>
      <c r="CT443" s="81">
        <f>_xll.BDP($H443,CT$1)</f>
        <v>3.9326399564743042E-2</v>
      </c>
      <c r="CU443" s="78">
        <f>_xll.BDP($H443,CU$1)</f>
        <v>0.33333298563957214</v>
      </c>
      <c r="CV443" s="78">
        <f>_xll.BDP($H443,CV$1)</f>
        <v>4.9796599090670854</v>
      </c>
      <c r="CW443" s="78">
        <f>_xll.BDP($H443,CW$1)</f>
        <v>0</v>
      </c>
      <c r="DD443" s="73"/>
      <c r="DH443" s="25"/>
      <c r="DI443" s="25"/>
      <c r="DJ443" s="25"/>
      <c r="DK443" s="25"/>
      <c r="DL443" s="25"/>
      <c r="DM443" s="25"/>
      <c r="DN443" s="25"/>
      <c r="DO443" s="25"/>
      <c r="DV443" s="72"/>
      <c r="DW443" s="72"/>
      <c r="DX443" s="72"/>
      <c r="DY443" s="72"/>
      <c r="DZ443" s="72"/>
      <c r="EA443" s="72"/>
      <c r="EB443" s="72"/>
      <c r="EC443" s="72"/>
      <c r="ED443" s="72"/>
    </row>
    <row r="444" spans="1:134" s="74" customFormat="1" hidden="1" x14ac:dyDescent="0.3">
      <c r="A444" s="74" t="str">
        <f>B444&amp;C444</f>
        <v>14</v>
      </c>
      <c r="B444" s="74">
        <v>14</v>
      </c>
      <c r="F444" s="75"/>
      <c r="G444" s="74" t="s">
        <v>4591</v>
      </c>
      <c r="H444" s="74" t="s">
        <v>4416</v>
      </c>
      <c r="K444" s="76" t="s">
        <v>4471</v>
      </c>
      <c r="L444" s="73" t="e">
        <v>#N/A</v>
      </c>
      <c r="M444" s="73" t="e">
        <v>#N/A</v>
      </c>
      <c r="N444" s="73">
        <v>0.54109736999224567</v>
      </c>
      <c r="O444" s="73">
        <v>0.70760981935688827</v>
      </c>
      <c r="P444" s="77">
        <v>52.180252083240909</v>
      </c>
      <c r="Q444" s="77">
        <v>37.812923832042522</v>
      </c>
      <c r="R444" s="77">
        <v>41.240812603716691</v>
      </c>
      <c r="S444" s="78">
        <v>26.207535122471636</v>
      </c>
      <c r="T444" s="78">
        <v>34.065672541363504</v>
      </c>
      <c r="U444" s="73" t="e">
        <v>#N/A</v>
      </c>
      <c r="V444" s="79">
        <v>-0.58800393262858808</v>
      </c>
      <c r="W444" s="73">
        <v>0.73947766965285278</v>
      </c>
      <c r="X444" s="72">
        <v>8.3187499999999998E-3</v>
      </c>
      <c r="Y444" s="79">
        <v>18.865746068075307</v>
      </c>
      <c r="Z444" s="79">
        <v>47.752926148257792</v>
      </c>
      <c r="AA444" s="79" t="e">
        <v>#N/A</v>
      </c>
      <c r="AB444" s="79">
        <v>7737411000</v>
      </c>
      <c r="AC444" s="79" t="e">
        <v>#N/A</v>
      </c>
      <c r="AD444" s="80">
        <v>3663860000</v>
      </c>
      <c r="AE444" s="73">
        <v>0</v>
      </c>
      <c r="AF444" s="80">
        <v>169402.2316</v>
      </c>
      <c r="AG444" s="80">
        <v>165988.40659999999</v>
      </c>
      <c r="AH444" s="25">
        <v>28.590169634223511</v>
      </c>
      <c r="AI444" s="25">
        <v>30.317140645559103</v>
      </c>
      <c r="AJ444" s="25" t="s">
        <v>3021</v>
      </c>
      <c r="AK444" s="25">
        <v>41.292973300887219</v>
      </c>
      <c r="AL444" s="25">
        <v>14.653826553397309</v>
      </c>
      <c r="AM444" s="74" t="s">
        <v>493</v>
      </c>
      <c r="AN444" s="74" t="s">
        <v>524</v>
      </c>
      <c r="AO444" s="74" t="s">
        <v>4633</v>
      </c>
      <c r="AP444" s="74" t="s">
        <v>4618</v>
      </c>
      <c r="AQ444" s="73" t="e">
        <f>_xll.BDP($H444,$AQ$1, "CUST_TRR_START_DT=20030101","CUST_TRR_END_DT=20230630")*0.01</f>
        <v>#VALUE!</v>
      </c>
      <c r="AR444" s="73" t="e">
        <f>_xll.BDP($H444,$AQ$1, "CUST_TRR_START_DT=20130101","CUST_TRR_END_DT=20230630")*0.01</f>
        <v>#VALUE!</v>
      </c>
      <c r="AS444" s="73">
        <f>_xll.BDP($H444,$AQ$1, "CUST_TRR_START_DT=20180101","CUST_TRR_END_DT=20230630")*0.01</f>
        <v>0.426871</v>
      </c>
      <c r="AT444" s="74" t="s">
        <v>4523</v>
      </c>
      <c r="AU444" s="74" t="s">
        <v>4523</v>
      </c>
      <c r="AV444" s="74" t="s">
        <v>4523</v>
      </c>
      <c r="AW444" s="25">
        <v>0.8347245409015025</v>
      </c>
      <c r="AX444" s="25">
        <v>0.8347245409015025</v>
      </c>
      <c r="AY444" s="25">
        <v>4.2768068975427962E-4</v>
      </c>
      <c r="AZ444" s="25">
        <v>0.83515222159125679</v>
      </c>
      <c r="BA444" s="25">
        <v>29.590019194239225</v>
      </c>
      <c r="BB444" s="25">
        <v>1.5160785622963857E-2</v>
      </c>
      <c r="BC444" s="25">
        <v>29.605179979862189</v>
      </c>
      <c r="BD444" s="25">
        <v>1173.6010000000001</v>
      </c>
      <c r="BE444" s="25">
        <v>165988.40659999999</v>
      </c>
      <c r="BF444" s="74">
        <v>4610</v>
      </c>
      <c r="BG444" s="74">
        <v>5710</v>
      </c>
      <c r="BH444" s="74" t="s">
        <v>3021</v>
      </c>
      <c r="BI444" s="74" t="s">
        <v>3021</v>
      </c>
      <c r="BJ444" s="74" t="s">
        <v>3021</v>
      </c>
      <c r="BK444" s="74" t="s">
        <v>3021</v>
      </c>
      <c r="BL444" s="72">
        <v>2.7773023998653171E-2</v>
      </c>
      <c r="BM444" s="72">
        <v>3.4399992848657183E-2</v>
      </c>
      <c r="BN444" s="72">
        <v>0</v>
      </c>
      <c r="BO444" s="72">
        <v>0</v>
      </c>
      <c r="BP444" s="72">
        <v>0</v>
      </c>
      <c r="BQ444" s="72">
        <v>0</v>
      </c>
      <c r="BR444" s="72">
        <f>IF(IF(BN444&gt;BQ444,BN444,BQ444)=0,IF(BM444&gt;BP444,BM444,BP444),IF(BN444&gt;BQ444,BN444,BQ444))</f>
        <v>3.4399992848657183E-2</v>
      </c>
      <c r="CI444" s="73" t="e">
        <f>IFERROR(L444,M444)</f>
        <v>#N/A</v>
      </c>
      <c r="CJ444" s="74" t="e">
        <f>IF(AND(M444&lt;0,AA444&gt;0),1,0)</f>
        <v>#N/A</v>
      </c>
      <c r="CK444" s="74" t="e">
        <f>IF(AND(CJ444=0,CI444&lt;0.1,CI444&gt;0),1,0)</f>
        <v>#N/A</v>
      </c>
      <c r="CL444" s="74" t="e">
        <f>IF(AND(CK444=0,CI444&lt;0.2,CI444&gt;0.1),1,0)</f>
        <v>#N/A</v>
      </c>
      <c r="CM444" s="74" t="e">
        <f>IF(AND(CL444=0,CI444&lt;0.3,CI444&gt;0.2),1,0)</f>
        <v>#N/A</v>
      </c>
      <c r="CN444" s="74" t="e">
        <f>IF(AND(CM444=0,CI444&lt;0.4,CI444&gt;0.3),1,0)</f>
        <v>#N/A</v>
      </c>
      <c r="CO444" s="74" t="e">
        <f>IF(AND(CN444=0,CI444&lt;0.5,CI444&gt;0.4),1,0)</f>
        <v>#N/A</v>
      </c>
      <c r="CP444" s="74" t="e">
        <f>IF(AND(CJ444=0,CK444=0,CL444=0,CM444=0,CN444=0,CO444=0),1,0)</f>
        <v>#N/A</v>
      </c>
      <c r="CR444" s="74" t="str">
        <f>_xll.BDP($H444,CR$1)</f>
        <v>Yoshimichi Tani</v>
      </c>
      <c r="CS444" s="74" t="str">
        <f>_xll.BDP($H444,CS$1)</f>
        <v>Yes</v>
      </c>
      <c r="CT444" s="81">
        <f>_xll.BDP($H444,CT$1)</f>
        <v>0.14143800735473633</v>
      </c>
      <c r="CU444" s="78">
        <f>_xll.BDP($H444,CU$1)</f>
        <v>4.6666698455810547</v>
      </c>
      <c r="CV444" s="78">
        <f>_xll.BDP($H444,CV$1)</f>
        <v>6.7795015989624074</v>
      </c>
      <c r="CW444" s="78">
        <f>_xll.BDP($H444,CW$1)</f>
        <v>0</v>
      </c>
      <c r="DD444" s="73"/>
      <c r="DH444" s="25"/>
      <c r="DI444" s="25"/>
      <c r="DJ444" s="25"/>
      <c r="DK444" s="25"/>
      <c r="DL444" s="25"/>
      <c r="DM444" s="25"/>
      <c r="DN444" s="25"/>
      <c r="DO444" s="25"/>
      <c r="DV444" s="72"/>
      <c r="DW444" s="72"/>
      <c r="DX444" s="72"/>
      <c r="DY444" s="72"/>
      <c r="DZ444" s="72"/>
      <c r="EA444" s="72"/>
      <c r="EB444" s="72"/>
      <c r="EC444" s="72"/>
      <c r="ED444" s="72"/>
    </row>
    <row r="445" spans="1:134" s="74" customFormat="1" hidden="1" x14ac:dyDescent="0.3">
      <c r="A445" s="74" t="str">
        <f>B445&amp;C445</f>
        <v>14</v>
      </c>
      <c r="B445" s="74">
        <v>14</v>
      </c>
      <c r="F445" s="75"/>
      <c r="G445" s="74" t="s">
        <v>4444</v>
      </c>
      <c r="H445" s="74" t="s">
        <v>4420</v>
      </c>
      <c r="K445" s="76" t="s">
        <v>4475</v>
      </c>
      <c r="L445" s="73">
        <v>1.3452157126230271</v>
      </c>
      <c r="M445" s="73">
        <v>0.52907348242811503</v>
      </c>
      <c r="N445" s="73">
        <v>0.81839304620263797</v>
      </c>
      <c r="O445" s="73">
        <v>0.46076794657762937</v>
      </c>
      <c r="P445" s="77">
        <v>24.714359238291301</v>
      </c>
      <c r="Q445" s="77">
        <v>17.074857190007485</v>
      </c>
      <c r="R445" s="77">
        <v>19.530485816759047</v>
      </c>
      <c r="S445" s="78">
        <v>16.193056630253995</v>
      </c>
      <c r="T445" s="78">
        <v>8.1791306252052998</v>
      </c>
      <c r="U445" s="73">
        <v>-0.13330798960907306</v>
      </c>
      <c r="V445" s="79">
        <v>-0.70344366432631222</v>
      </c>
      <c r="W445" s="73">
        <v>0.61242749598913981</v>
      </c>
      <c r="X445" s="72">
        <v>0</v>
      </c>
      <c r="Y445" s="79">
        <v>33.435268327660097</v>
      </c>
      <c r="Z445" s="79">
        <v>13.026283131382899</v>
      </c>
      <c r="AA445" s="79">
        <v>3130000000</v>
      </c>
      <c r="AB445" s="79">
        <v>3594000000</v>
      </c>
      <c r="AC445" s="79" t="e">
        <v>#N/A</v>
      </c>
      <c r="AD445" s="80">
        <v>1877397760</v>
      </c>
      <c r="AE445" s="73">
        <v>0</v>
      </c>
      <c r="AF445" s="80">
        <v>403930.46400000004</v>
      </c>
      <c r="AG445" s="80">
        <v>401826.46400000004</v>
      </c>
      <c r="AH445" s="25">
        <v>134.3451902373788</v>
      </c>
      <c r="AI445" s="25">
        <v>167.35796084964599</v>
      </c>
      <c r="AJ445" s="25" t="s">
        <v>3021</v>
      </c>
      <c r="AK445" s="25">
        <v>224.92431886982845</v>
      </c>
      <c r="AL445" s="25">
        <v>40.697921945591943</v>
      </c>
      <c r="AM445" s="74" t="s">
        <v>506</v>
      </c>
      <c r="AN445" s="74" t="s">
        <v>507</v>
      </c>
      <c r="AO445" s="74" t="s">
        <v>554</v>
      </c>
      <c r="AP445" s="74" t="s">
        <v>4618</v>
      </c>
      <c r="AQ445" s="73" t="e">
        <f>_xll.BDP($H445,$AQ$1, "CUST_TRR_START_DT=20030101","CUST_TRR_END_DT=20230630")*0.01</f>
        <v>#VALUE!</v>
      </c>
      <c r="AR445" s="73" t="e">
        <f>_xll.BDP($H445,$AQ$1, "CUST_TRR_START_DT=20130101","CUST_TRR_END_DT=20230630")*0.01</f>
        <v>#VALUE!</v>
      </c>
      <c r="AS445" s="73">
        <f>_xll.BDP($H445,$AQ$1, "CUST_TRR_START_DT=20180101","CUST_TRR_END_DT=20230630")*0.01</f>
        <v>0.42163719999999999</v>
      </c>
      <c r="AT445" s="74" t="s">
        <v>4527</v>
      </c>
      <c r="AU445" s="74" t="s">
        <v>4527</v>
      </c>
      <c r="AV445" s="74" t="s">
        <v>4527</v>
      </c>
      <c r="AW445" s="25">
        <v>8.9726334679228345E-2</v>
      </c>
      <c r="AX445" s="25">
        <v>8.9726334679228345E-2</v>
      </c>
      <c r="AY445" s="25">
        <v>0</v>
      </c>
      <c r="AZ445" s="25">
        <v>8.9726334679228345E-2</v>
      </c>
      <c r="BA445" s="25">
        <v>30.119160956966805</v>
      </c>
      <c r="BB445" s="25">
        <v>0</v>
      </c>
      <c r="BC445" s="25">
        <v>30.119160956966805</v>
      </c>
      <c r="BD445" s="25">
        <v>353</v>
      </c>
      <c r="BE445" s="25">
        <v>401826.46400000004</v>
      </c>
      <c r="BF445" s="74">
        <v>2210</v>
      </c>
      <c r="BG445" s="74">
        <v>4655</v>
      </c>
      <c r="BH445" s="74">
        <v>10648.778</v>
      </c>
      <c r="BI445" s="74">
        <v>-2258.3360000000002</v>
      </c>
      <c r="BJ445" s="74">
        <v>3028.5149999999999</v>
      </c>
      <c r="BK445" s="74">
        <v>9794.4240000000009</v>
      </c>
      <c r="BL445" s="72">
        <v>5.4998866376307154E-3</v>
      </c>
      <c r="BM445" s="72">
        <v>1.1584602849851123E-2</v>
      </c>
      <c r="BN445" s="72">
        <v>2.650093747931943E-2</v>
      </c>
      <c r="BO445" s="72">
        <v>-5.6201773708961095E-3</v>
      </c>
      <c r="BP445" s="72">
        <v>7.5368729322914871E-3</v>
      </c>
      <c r="BQ445" s="72">
        <v>2.4374760941579001E-2</v>
      </c>
      <c r="BR445" s="72">
        <f>IF(IF(BN445&gt;BQ445,BN445,BQ445)=0,IF(BM445&gt;BP445,BM445,BP445),IF(BN445&gt;BQ445,BN445,BQ445))</f>
        <v>2.650093747931943E-2</v>
      </c>
      <c r="CI445" s="73">
        <f>IFERROR(L445,M445)</f>
        <v>1.3452157126230271</v>
      </c>
      <c r="CJ445" s="74">
        <f>IF(AND(M445&lt;0,AA445&gt;0),1,0)</f>
        <v>0</v>
      </c>
      <c r="CK445" s="74">
        <f>IF(AND(CJ445=0,CI445&lt;0.1,CI445&gt;0),1,0)</f>
        <v>0</v>
      </c>
      <c r="CL445" s="74">
        <f>IF(AND(CK445=0,CI445&lt;0.2,CI445&gt;0.1),1,0)</f>
        <v>0</v>
      </c>
      <c r="CM445" s="74">
        <f>IF(AND(CL445=0,CI445&lt;0.3,CI445&gt;0.2),1,0)</f>
        <v>0</v>
      </c>
      <c r="CN445" s="74">
        <f>IF(AND(CM445=0,CI445&lt;0.4,CI445&gt;0.3),1,0)</f>
        <v>0</v>
      </c>
      <c r="CO445" s="74">
        <f>IF(AND(CN445=0,CI445&lt;0.5,CI445&gt;0.4),1,0)</f>
        <v>0</v>
      </c>
      <c r="CP445" s="74">
        <f>IF(AND(CJ445=0,CK445=0,CL445=0,CM445=0,CN445=0,CO445=0),1,0)</f>
        <v>1</v>
      </c>
      <c r="CR445" s="74" t="str">
        <f>_xll.BDP($H445,CR$1)</f>
        <v>Takanori Nakamura</v>
      </c>
      <c r="CS445" s="74" t="str">
        <f>_xll.BDP($H445,CS$1)</f>
        <v>Yes</v>
      </c>
      <c r="CT445" s="81">
        <f>_xll.BDP($H445,CT$1)</f>
        <v>0</v>
      </c>
      <c r="CU445" s="78">
        <f>_xll.BDP($H445,CU$1)</f>
        <v>22.91670036315918</v>
      </c>
      <c r="CV445" s="78">
        <f>_xll.BDP($H445,CV$1)</f>
        <v>45.914985431749955</v>
      </c>
      <c r="CW445" s="78">
        <f>_xll.BDP($H445,CW$1)</f>
        <v>0</v>
      </c>
      <c r="DD445" s="73"/>
      <c r="DH445" s="25"/>
      <c r="DI445" s="25"/>
      <c r="DJ445" s="25"/>
      <c r="DK445" s="25"/>
      <c r="DL445" s="25"/>
      <c r="DM445" s="25"/>
      <c r="DN445" s="25"/>
      <c r="DO445" s="25"/>
      <c r="DV445" s="72"/>
      <c r="DW445" s="72"/>
      <c r="DX445" s="72"/>
      <c r="DY445" s="72"/>
      <c r="DZ445" s="72"/>
      <c r="EA445" s="72"/>
      <c r="EB445" s="72"/>
      <c r="EC445" s="72"/>
      <c r="ED445" s="72"/>
    </row>
    <row r="446" spans="1:134" s="74" customFormat="1" hidden="1" x14ac:dyDescent="0.3">
      <c r="A446" s="74" t="str">
        <f>B446&amp;C446</f>
        <v>14</v>
      </c>
      <c r="B446" s="74">
        <v>14</v>
      </c>
      <c r="F446" s="75"/>
      <c r="H446" s="74" t="s">
        <v>4424</v>
      </c>
      <c r="K446" s="76" t="s">
        <v>4479</v>
      </c>
      <c r="L446" s="73">
        <v>0.23160097610962724</v>
      </c>
      <c r="M446" s="73">
        <v>0.235256385725714</v>
      </c>
      <c r="N446" s="73">
        <v>0.23160097610962724</v>
      </c>
      <c r="O446" s="73">
        <v>0.235256385725714</v>
      </c>
      <c r="P446" s="77">
        <v>13.844904804687246</v>
      </c>
      <c r="Q446" s="77">
        <v>10.060871299405111</v>
      </c>
      <c r="R446" s="77">
        <v>11.708397781059928</v>
      </c>
      <c r="S446" s="78">
        <v>32.948912006394458</v>
      </c>
      <c r="T446" s="78">
        <v>34.429757557240059</v>
      </c>
      <c r="U446" s="73">
        <v>-0.28558622726404115</v>
      </c>
      <c r="V446" s="79">
        <v>-2.1044369424561737</v>
      </c>
      <c r="W446" s="73">
        <v>0.88493600800117134</v>
      </c>
      <c r="X446" s="72">
        <v>7.4299223235393449E-3</v>
      </c>
      <c r="Y446" s="79">
        <v>6.9509947891054633</v>
      </c>
      <c r="Z446" s="79">
        <v>7.883144591429625</v>
      </c>
      <c r="AA446" s="79">
        <v>1097526000000</v>
      </c>
      <c r="AB446" s="79">
        <v>1097526000000</v>
      </c>
      <c r="AC446" s="79" t="e">
        <v>#N/A</v>
      </c>
      <c r="AD446" s="80">
        <v>132308056918.02512</v>
      </c>
      <c r="AE446" s="73">
        <v>0</v>
      </c>
      <c r="AF446" s="80">
        <v>4738087.0184699995</v>
      </c>
      <c r="AG446" s="80">
        <v>4166711.0184700005</v>
      </c>
      <c r="AH446" s="25">
        <v>15.239845866339442</v>
      </c>
      <c r="AI446" s="25">
        <v>16.915158602159707</v>
      </c>
      <c r="AJ446" s="25" t="s">
        <v>3021</v>
      </c>
      <c r="AK446" s="25">
        <v>22.699178595058658</v>
      </c>
      <c r="AL446" s="25">
        <v>2.5500911506620141</v>
      </c>
      <c r="AM446" s="74" t="s">
        <v>498</v>
      </c>
      <c r="AN446" s="74" t="s">
        <v>499</v>
      </c>
      <c r="AO446" s="74" t="s">
        <v>687</v>
      </c>
      <c r="AP446" s="74" t="s">
        <v>4618</v>
      </c>
      <c r="AQ446" s="73">
        <f>_xll.BDP($H446,$AQ$1, "CUST_TRR_START_DT=20030101","CUST_TRR_END_DT=20230630")*0.01</f>
        <v>0.11012840000000002</v>
      </c>
      <c r="AR446" s="73">
        <f>_xll.BDP($H446,$AQ$1, "CUST_TRR_START_DT=20130101","CUST_TRR_END_DT=20230630")*0.01</f>
        <v>0.17863470000000001</v>
      </c>
      <c r="AS446" s="73">
        <f>_xll.BDP($H446,$AQ$1, "CUST_TRR_START_DT=20180101","CUST_TRR_END_DT=20230630")*0.01</f>
        <v>0.11423759999999999</v>
      </c>
      <c r="AT446" s="74" t="s">
        <v>4532</v>
      </c>
      <c r="AU446" s="74" t="s">
        <v>4532</v>
      </c>
      <c r="AV446" s="74" t="s">
        <v>4532</v>
      </c>
      <c r="AW446" s="25">
        <v>1.2796815014929619</v>
      </c>
      <c r="AX446" s="25">
        <v>1.2796815014929619</v>
      </c>
      <c r="AY446" s="25">
        <v>1.2052177481971194</v>
      </c>
      <c r="AZ446" s="25">
        <v>2.4848992496900815</v>
      </c>
      <c r="BA446" s="25">
        <v>26.279452686478784</v>
      </c>
      <c r="BB446" s="25">
        <v>24.750270089627371</v>
      </c>
      <c r="BC446" s="25">
        <v>51.029722776106155</v>
      </c>
      <c r="BD446" s="25">
        <v>113460</v>
      </c>
      <c r="BE446" s="25">
        <v>4166711.0184700005</v>
      </c>
      <c r="BF446" s="74">
        <v>184917.867</v>
      </c>
      <c r="BG446" s="74">
        <v>203224.93299999999</v>
      </c>
      <c r="BH446" s="74">
        <v>226057.66700000002</v>
      </c>
      <c r="BI446" s="74">
        <v>94608</v>
      </c>
      <c r="BJ446" s="74">
        <v>112495.8</v>
      </c>
      <c r="BK446" s="74">
        <v>139906.20000000001</v>
      </c>
      <c r="BL446" s="72">
        <v>4.4379815682034293E-2</v>
      </c>
      <c r="BM446" s="72">
        <v>4.8773464754131995E-2</v>
      </c>
      <c r="BN446" s="72">
        <v>5.4253262584792232E-2</v>
      </c>
      <c r="BO446" s="72">
        <v>2.270567831093304E-2</v>
      </c>
      <c r="BP446" s="72">
        <v>2.6998704614103045E-2</v>
      </c>
      <c r="BQ446" s="72">
        <v>3.3577130590489813E-2</v>
      </c>
      <c r="BR446" s="72">
        <f>IF(IF(BN446&gt;BQ446,BN446,BQ446)=0,IF(BM446&gt;BP446,BM446,BP446),IF(BN446&gt;BQ446,BN446,BQ446))</f>
        <v>5.4253262584792232E-2</v>
      </c>
      <c r="CI446" s="73">
        <f>IFERROR(L446,M446)</f>
        <v>0.23160097610962724</v>
      </c>
      <c r="CJ446" s="74">
        <f>IF(AND(M446&lt;0,AA446&gt;0),1,0)</f>
        <v>0</v>
      </c>
      <c r="CK446" s="74">
        <f>IF(AND(CJ446=0,CI446&lt;0.1,CI446&gt;0),1,0)</f>
        <v>0</v>
      </c>
      <c r="CL446" s="74">
        <f>IF(AND(CK446=0,CI446&lt;0.2,CI446&gt;0.1),1,0)</f>
        <v>0</v>
      </c>
      <c r="CM446" s="74">
        <f>IF(AND(CL446=0,CI446&lt;0.3,CI446&gt;0.2),1,0)</f>
        <v>1</v>
      </c>
      <c r="CN446" s="74">
        <f>IF(AND(CM446=0,CI446&lt;0.4,CI446&gt;0.3),1,0)</f>
        <v>0</v>
      </c>
      <c r="CO446" s="74">
        <f>IF(AND(CN446=0,CI446&lt;0.5,CI446&gt;0.4),1,0)</f>
        <v>0</v>
      </c>
      <c r="CP446" s="74">
        <f>IF(AND(CJ446=0,CK446=0,CL446=0,CM446=0,CN446=0,CO446=0),1,0)</f>
        <v>0</v>
      </c>
      <c r="CR446" s="74" t="str">
        <f>_xll.BDP($H446,CR$1)</f>
        <v>Yoshiki Takada</v>
      </c>
      <c r="CS446" s="74" t="str">
        <f>_xll.BDP($H446,CS$1)</f>
        <v>No</v>
      </c>
      <c r="CT446" s="81">
        <f>_xll.BDP($H446,CT$1)</f>
        <v>0</v>
      </c>
      <c r="CU446" s="78">
        <f>_xll.BDP($H446,CU$1)</f>
        <v>2.3333299160003662</v>
      </c>
      <c r="CV446" s="78">
        <f>_xll.BDP($H446,CV$1)</f>
        <v>2.9687086236235581E-4</v>
      </c>
      <c r="CW446" s="78">
        <f>_xll.BDP($H446,CW$1)</f>
        <v>0</v>
      </c>
      <c r="DD446" s="73"/>
      <c r="DH446" s="25"/>
      <c r="DI446" s="25"/>
      <c r="DJ446" s="25"/>
      <c r="DK446" s="25"/>
      <c r="DL446" s="25"/>
      <c r="DM446" s="25"/>
      <c r="DN446" s="25"/>
      <c r="DO446" s="25"/>
      <c r="DV446" s="72"/>
      <c r="DW446" s="72"/>
      <c r="DX446" s="72"/>
      <c r="DY446" s="72"/>
      <c r="DZ446" s="72"/>
      <c r="EA446" s="72"/>
      <c r="EB446" s="72"/>
      <c r="EC446" s="72"/>
      <c r="ED446" s="72"/>
    </row>
    <row r="447" spans="1:134" s="74" customFormat="1" hidden="1" x14ac:dyDescent="0.3">
      <c r="A447" s="74" t="str">
        <f>B447&amp;C447</f>
        <v>14</v>
      </c>
      <c r="B447" s="74">
        <v>14</v>
      </c>
      <c r="F447" s="75"/>
      <c r="H447" s="74" t="s">
        <v>4451</v>
      </c>
      <c r="K447" s="76" t="s">
        <v>4501</v>
      </c>
      <c r="L447" s="73">
        <v>0.16086622736036152</v>
      </c>
      <c r="M447" s="73">
        <v>0.15459279316808999</v>
      </c>
      <c r="N447" s="73">
        <v>7.3708717372622856E-2</v>
      </c>
      <c r="O447" s="73">
        <v>7.287187039764359E-2</v>
      </c>
      <c r="P447" s="77">
        <v>5.6155587208953914</v>
      </c>
      <c r="Q447" s="77">
        <v>3.1470286561743928</v>
      </c>
      <c r="R447" s="77">
        <v>7.7833208555775562</v>
      </c>
      <c r="S447" s="78">
        <v>17.302615640475388</v>
      </c>
      <c r="T447" s="78">
        <v>17.189969287652442</v>
      </c>
      <c r="U447" s="73">
        <v>0.29185756995159157</v>
      </c>
      <c r="V447" s="79">
        <v>3.0720966484801249</v>
      </c>
      <c r="W447" s="73">
        <v>0.4568731075906044</v>
      </c>
      <c r="X447" s="72">
        <v>3.6400075833491322E-2</v>
      </c>
      <c r="Y447" s="79">
        <v>3.866458381679716</v>
      </c>
      <c r="Z447" s="79">
        <v>-9.9023372461385595</v>
      </c>
      <c r="AA447" s="79">
        <v>48010000000</v>
      </c>
      <c r="AB447" s="79">
        <v>101850000000</v>
      </c>
      <c r="AC447" s="79">
        <v>420000000</v>
      </c>
      <c r="AD447" s="80">
        <v>5262000000</v>
      </c>
      <c r="AE447" s="73">
        <v>7.9817559863169893E-2</v>
      </c>
      <c r="AF447" s="80">
        <v>110328.03275519999</v>
      </c>
      <c r="AG447" s="80">
        <v>143467.03275519999</v>
      </c>
      <c r="AH447" s="25">
        <v>11.475526536170213</v>
      </c>
      <c r="AI447" s="25">
        <v>17.225000931108177</v>
      </c>
      <c r="AJ447" s="25">
        <v>2.5594073009706562</v>
      </c>
      <c r="AK447" s="25">
        <v>15.278765510417136</v>
      </c>
      <c r="AL447" s="25">
        <v>1.5221859436683098</v>
      </c>
      <c r="AM447" s="74" t="s">
        <v>498</v>
      </c>
      <c r="AN447" s="74" t="s">
        <v>828</v>
      </c>
      <c r="AO447" s="74" t="s">
        <v>828</v>
      </c>
      <c r="AP447" s="74" t="s">
        <v>574</v>
      </c>
      <c r="AQ447" s="73">
        <f>_xll.BDP($H447,$AQ$1, "CUST_TRR_START_DT=20030101","CUST_TRR_END_DT=20230630")*0.01</f>
        <v>0.1094957</v>
      </c>
      <c r="AR447" s="73">
        <f>_xll.BDP($H447,$AQ$1, "CUST_TRR_START_DT=20130101","CUST_TRR_END_DT=20230630")*0.01</f>
        <v>9.5081070000000004E-2</v>
      </c>
      <c r="AS447" s="73">
        <f>_xll.BDP($H447,$AQ$1, "CUST_TRR_START_DT=20180101","CUST_TRR_END_DT=20230630")*0.01</f>
        <v>7.4595990000000001E-2</v>
      </c>
      <c r="AT447" s="74" t="s">
        <v>3697</v>
      </c>
      <c r="AU447" s="74" t="s">
        <v>3226</v>
      </c>
      <c r="AV447" s="74" t="s">
        <v>3226</v>
      </c>
      <c r="AW447" s="25">
        <v>3.1122245748329491</v>
      </c>
      <c r="AX447" s="25">
        <v>3.1122245748329491</v>
      </c>
      <c r="AY447" s="25">
        <v>2.7888636455424405</v>
      </c>
      <c r="AZ447" s="25">
        <v>5.9010882203753896</v>
      </c>
      <c r="BA447" s="25">
        <v>46.080115158479835</v>
      </c>
      <c r="BB447" s="25">
        <v>41.292379408318077</v>
      </c>
      <c r="BC447" s="25">
        <v>87.372494566797911</v>
      </c>
      <c r="BD447" s="25">
        <v>5931</v>
      </c>
      <c r="BE447" s="25">
        <v>110328.03275519999</v>
      </c>
      <c r="BF447" s="74">
        <v>7333.1880000000001</v>
      </c>
      <c r="BG447" s="74">
        <v>7850.1760000000004</v>
      </c>
      <c r="BH447" s="74">
        <v>9022.6</v>
      </c>
      <c r="BI447" s="74">
        <v>4208.3990000000003</v>
      </c>
      <c r="BJ447" s="74">
        <v>5138.6440000000002</v>
      </c>
      <c r="BK447" s="74">
        <v>7177.96</v>
      </c>
      <c r="BL447" s="72">
        <v>6.6467132757375952E-2</v>
      </c>
      <c r="BM447" s="72">
        <v>7.1153049718726227E-2</v>
      </c>
      <c r="BN447" s="72">
        <v>8.1779759637513758E-2</v>
      </c>
      <c r="BO447" s="72">
        <v>3.8144421638857236E-2</v>
      </c>
      <c r="BP447" s="72">
        <v>4.6576050271845394E-2</v>
      </c>
      <c r="BQ447" s="72">
        <v>6.5060164862421943E-2</v>
      </c>
      <c r="BR447" s="72">
        <f>IF(IF(BN447&gt;BQ447,BN447,BQ447)=0,IF(BM447&gt;BP447,BM447,BP447),IF(BN447&gt;BQ447,BN447,BQ447))</f>
        <v>8.1779759637513758E-2</v>
      </c>
      <c r="CI447" s="73">
        <f>IFERROR(L447,M447)</f>
        <v>0.16086622736036152</v>
      </c>
      <c r="CJ447" s="74">
        <f>IF(AND(M447&lt;0,AA447&gt;0),1,0)</f>
        <v>0</v>
      </c>
      <c r="CK447" s="74">
        <f>IF(AND(CJ447=0,CI447&lt;0.1,CI447&gt;0),1,0)</f>
        <v>0</v>
      </c>
      <c r="CL447" s="74">
        <f>IF(AND(CK447=0,CI447&lt;0.2,CI447&gt;0.1),1,0)</f>
        <v>1</v>
      </c>
      <c r="CM447" s="74">
        <f>IF(AND(CL447=0,CI447&lt;0.3,CI447&gt;0.2),1,0)</f>
        <v>0</v>
      </c>
      <c r="CN447" s="74">
        <f>IF(AND(CM447=0,CI447&lt;0.4,CI447&gt;0.3),1,0)</f>
        <v>0</v>
      </c>
      <c r="CO447" s="74">
        <f>IF(AND(CN447=0,CI447&lt;0.5,CI447&gt;0.4),1,0)</f>
        <v>0</v>
      </c>
      <c r="CP447" s="74">
        <f>IF(AND(CJ447=0,CK447=0,CL447=0,CM447=0,CN447=0,CO447=0),1,0)</f>
        <v>0</v>
      </c>
      <c r="CR447" s="74" t="str">
        <f>_xll.BDP($H447,CR$1)</f>
        <v>Gregory J Hayes "Greg"</v>
      </c>
      <c r="CS447" s="74" t="str">
        <f>_xll.BDP($H447,CS$1)</f>
        <v>No</v>
      </c>
      <c r="CT447" s="81">
        <f>_xll.BDP($H447,CT$1)</f>
        <v>0</v>
      </c>
      <c r="CU447" s="78">
        <f>_xll.BDP($H447,CU$1)</f>
        <v>8.9166698455810547</v>
      </c>
      <c r="CV447" s="78">
        <f>_xll.BDP($H447,CV$1)</f>
        <v>8.2067827854745562E-2</v>
      </c>
      <c r="CW447" s="78">
        <f>_xll.BDP($H447,CW$1)</f>
        <v>-0.44845757175241602</v>
      </c>
      <c r="DD447" s="73"/>
      <c r="DH447" s="25"/>
      <c r="DI447" s="25"/>
      <c r="DJ447" s="25"/>
      <c r="DK447" s="25"/>
      <c r="DL447" s="25"/>
      <c r="DM447" s="25"/>
      <c r="DN447" s="25"/>
      <c r="DO447" s="25"/>
      <c r="DV447" s="72"/>
      <c r="DW447" s="72"/>
      <c r="DX447" s="72"/>
      <c r="DY447" s="72"/>
      <c r="DZ447" s="72"/>
      <c r="EA447" s="72"/>
      <c r="EB447" s="72"/>
      <c r="EC447" s="72"/>
      <c r="ED447" s="72"/>
    </row>
    <row r="448" spans="1:134" s="74" customFormat="1" hidden="1" x14ac:dyDescent="0.3">
      <c r="A448" s="74" t="str">
        <f>B448&amp;C448</f>
        <v>14</v>
      </c>
      <c r="B448" s="74">
        <v>14</v>
      </c>
      <c r="F448" s="75"/>
      <c r="H448" s="74" t="s">
        <v>4452</v>
      </c>
      <c r="K448" s="76" t="s">
        <v>4502</v>
      </c>
      <c r="L448" s="73">
        <v>1.3290863310900694</v>
      </c>
      <c r="M448" s="73">
        <v>0.39368098830217557</v>
      </c>
      <c r="N448" s="73">
        <v>0.18554097376361547</v>
      </c>
      <c r="O448" s="73">
        <v>0.13505607020965382</v>
      </c>
      <c r="P448" s="77">
        <v>12.428976068115132</v>
      </c>
      <c r="Q448" s="77">
        <v>19.006257573790368</v>
      </c>
      <c r="R448" s="77">
        <v>31.911315509489651</v>
      </c>
      <c r="S448" s="78">
        <v>16.229143990136496</v>
      </c>
      <c r="T448" s="78">
        <v>14.411780777006721</v>
      </c>
      <c r="U448" s="73">
        <v>0.43371778442261144</v>
      </c>
      <c r="V448" s="79">
        <v>2.4397276732078494</v>
      </c>
      <c r="W448" s="73">
        <v>0.33953824902979673</v>
      </c>
      <c r="X448" s="72">
        <v>3.327338129496403E-2</v>
      </c>
      <c r="Y448" s="79">
        <v>7.4245582322939354</v>
      </c>
      <c r="Z448" s="79">
        <v>9.9293493913114936</v>
      </c>
      <c r="AA448" s="79">
        <v>9147000000</v>
      </c>
      <c r="AB448" s="79">
        <v>26663000000</v>
      </c>
      <c r="AC448" s="79">
        <v>104000000</v>
      </c>
      <c r="AD448" s="80">
        <v>3803000000</v>
      </c>
      <c r="AE448" s="73">
        <v>2.7346831448856166E-2</v>
      </c>
      <c r="AF448" s="80">
        <v>65586.905219039996</v>
      </c>
      <c r="AG448" s="80">
        <v>77770.905219039996</v>
      </c>
      <c r="AH448" s="25">
        <v>15.572868485991188</v>
      </c>
      <c r="AI448" s="25">
        <v>21.225683738820958</v>
      </c>
      <c r="AJ448" s="25">
        <v>3.3887343081008874</v>
      </c>
      <c r="AK448" s="25">
        <v>18.142791132786492</v>
      </c>
      <c r="AL448" s="25">
        <v>4.2377375690218306</v>
      </c>
      <c r="AM448" s="74" t="s">
        <v>498</v>
      </c>
      <c r="AN448" s="74" t="s">
        <v>828</v>
      </c>
      <c r="AO448" s="74" t="s">
        <v>828</v>
      </c>
      <c r="AP448" s="74" t="s">
        <v>574</v>
      </c>
      <c r="AQ448" s="73">
        <f>_xll.BDP($H448,$AQ$1, "CUST_TRR_START_DT=20030101","CUST_TRR_END_DT=20230630")*0.01</f>
        <v>0.14486670000000001</v>
      </c>
      <c r="AR448" s="73">
        <f>_xll.BDP($H448,$AQ$1, "CUST_TRR_START_DT=20130101","CUST_TRR_END_DT=20230630")*0.01</f>
        <v>0.22086729999999999</v>
      </c>
      <c r="AS448" s="73">
        <f>_xll.BDP($H448,$AQ$1, "CUST_TRR_START_DT=20180101","CUST_TRR_END_DT=20230630")*0.01</f>
        <v>9.2027330000000004E-2</v>
      </c>
      <c r="AT448" s="74" t="s">
        <v>3697</v>
      </c>
      <c r="AU448" s="74" t="s">
        <v>4555</v>
      </c>
      <c r="AV448" s="74" t="s">
        <v>4555</v>
      </c>
      <c r="AW448" s="25">
        <v>1.7258485081270587</v>
      </c>
      <c r="AX448" s="25">
        <v>1.7258485081270587</v>
      </c>
      <c r="AY448" s="25">
        <v>2.4673727720751857</v>
      </c>
      <c r="AZ448" s="25">
        <v>4.1932212802022448</v>
      </c>
      <c r="BA448" s="25">
        <v>26.818126198148224</v>
      </c>
      <c r="BB448" s="25">
        <v>38.340743157808859</v>
      </c>
      <c r="BC448" s="25">
        <v>65.15886935595708</v>
      </c>
      <c r="BD448" s="25">
        <v>2556</v>
      </c>
      <c r="BE448" s="25">
        <v>65586.905219039996</v>
      </c>
      <c r="BF448" s="74">
        <v>3446.556</v>
      </c>
      <c r="BG448" s="74">
        <v>3685.7220000000002</v>
      </c>
      <c r="BH448" s="74">
        <v>4112.8670000000002</v>
      </c>
      <c r="BI448" s="74">
        <v>2029.0540000000001</v>
      </c>
      <c r="BJ448" s="74">
        <v>2516.6109999999999</v>
      </c>
      <c r="BK448" s="74">
        <v>3088.2469999999998</v>
      </c>
      <c r="BL448" s="72">
        <v>5.2549453103322499E-2</v>
      </c>
      <c r="BM448" s="72">
        <v>5.6196004182402379E-2</v>
      </c>
      <c r="BN448" s="72">
        <v>6.2708660917362935E-2</v>
      </c>
      <c r="BO448" s="72">
        <v>3.0936876701585275E-2</v>
      </c>
      <c r="BP448" s="72">
        <v>3.8370631936288147E-2</v>
      </c>
      <c r="BQ448" s="72">
        <v>4.708633514092804E-2</v>
      </c>
      <c r="BR448" s="72">
        <f>IF(IF(BN448&gt;BQ448,BN448,BQ448)=0,IF(BM448&gt;BP448,BM448,BP448),IF(BN448&gt;BQ448,BN448,BQ448))</f>
        <v>6.2708660917362935E-2</v>
      </c>
      <c r="CI448" s="73">
        <f>IFERROR(L448,M448)</f>
        <v>1.3290863310900694</v>
      </c>
      <c r="CJ448" s="74">
        <f>IF(AND(M448&lt;0,AA448&gt;0),1,0)</f>
        <v>0</v>
      </c>
      <c r="CK448" s="74">
        <f>IF(AND(CJ448=0,CI448&lt;0.1,CI448&gt;0),1,0)</f>
        <v>0</v>
      </c>
      <c r="CL448" s="74">
        <f>IF(AND(CK448=0,CI448&lt;0.2,CI448&gt;0.1),1,0)</f>
        <v>0</v>
      </c>
      <c r="CM448" s="74">
        <f>IF(AND(CL448=0,CI448&lt;0.3,CI448&gt;0.2),1,0)</f>
        <v>0</v>
      </c>
      <c r="CN448" s="74">
        <f>IF(AND(CM448=0,CI448&lt;0.4,CI448&gt;0.3),1,0)</f>
        <v>0</v>
      </c>
      <c r="CO448" s="74">
        <f>IF(AND(CN448=0,CI448&lt;0.5,CI448&gt;0.4),1,0)</f>
        <v>0</v>
      </c>
      <c r="CP448" s="74">
        <f>IF(AND(CJ448=0,CK448=0,CL448=0,CM448=0,CN448=0,CO448=0),1,0)</f>
        <v>1</v>
      </c>
      <c r="CR448" s="74" t="str">
        <f>_xll.BDP($H448,CR$1)</f>
        <v>Kathy J Warden</v>
      </c>
      <c r="CS448" s="74" t="str">
        <f>_xll.BDP($H448,CS$1)</f>
        <v>No</v>
      </c>
      <c r="CT448" s="81">
        <f>_xll.BDP($H448,CT$1)</f>
        <v>0.106564000248909</v>
      </c>
      <c r="CU448" s="78">
        <f>_xll.BDP($H448,CU$1)</f>
        <v>4.75</v>
      </c>
      <c r="CV448" s="78">
        <f>_xll.BDP($H448,CV$1)</f>
        <v>0.29770063648506906</v>
      </c>
      <c r="CW448" s="78">
        <f>_xll.BDP($H448,CW$1)</f>
        <v>1.6361697727385165</v>
      </c>
      <c r="DD448" s="73"/>
      <c r="DH448" s="25"/>
      <c r="DI448" s="25"/>
      <c r="DJ448" s="25"/>
      <c r="DK448" s="25"/>
      <c r="DL448" s="25"/>
      <c r="DM448" s="25"/>
      <c r="DN448" s="25"/>
      <c r="DO448" s="25"/>
      <c r="DV448" s="72"/>
      <c r="DW448" s="72"/>
      <c r="DX448" s="72"/>
      <c r="DY448" s="72"/>
      <c r="DZ448" s="72"/>
      <c r="EA448" s="72"/>
      <c r="EB448" s="72"/>
      <c r="EC448" s="72"/>
      <c r="ED448" s="72"/>
    </row>
    <row r="449" spans="1:134" s="74" customFormat="1" hidden="1" x14ac:dyDescent="0.3">
      <c r="A449" s="74" t="str">
        <f>B449&amp;C449</f>
        <v>14</v>
      </c>
      <c r="B449" s="74">
        <v>14</v>
      </c>
      <c r="F449" s="75"/>
      <c r="H449" s="74" t="s">
        <v>4453</v>
      </c>
      <c r="K449" s="76" t="s">
        <v>4503</v>
      </c>
      <c r="L449" s="73">
        <v>0.64900481474438487</v>
      </c>
      <c r="M449" s="73">
        <v>0.45133976420150052</v>
      </c>
      <c r="N449" s="73">
        <v>0.15920651566817243</v>
      </c>
      <c r="O449" s="73">
        <v>0.14195658036677455</v>
      </c>
      <c r="P449" s="77">
        <v>13.484401180882472</v>
      </c>
      <c r="Q449" s="77">
        <v>11.262962553053487</v>
      </c>
      <c r="R449" s="77">
        <v>18.275048156488239</v>
      </c>
      <c r="S449" s="78">
        <v>14.140837237682936</v>
      </c>
      <c r="T449" s="78">
        <v>13.667622503616109</v>
      </c>
      <c r="U449" s="73">
        <v>0.32170771961510913</v>
      </c>
      <c r="V449" s="79">
        <v>2.0189564197772132</v>
      </c>
      <c r="W449" s="73">
        <v>0.37061420199406347</v>
      </c>
      <c r="X449" s="72" t="e">
        <v>#N/A</v>
      </c>
      <c r="Y449" s="79">
        <v>4.8437295229296078</v>
      </c>
      <c r="Z449" s="79">
        <v>4.2533932507972771</v>
      </c>
      <c r="AA449" s="79">
        <v>9330000000</v>
      </c>
      <c r="AB449" s="79">
        <v>29664000000</v>
      </c>
      <c r="AC449" s="79">
        <v>132000000</v>
      </c>
      <c r="AD449" s="80">
        <v>4145000000</v>
      </c>
      <c r="AE449" s="73">
        <v>3.1845597104945715E-2</v>
      </c>
      <c r="AF449" s="80">
        <v>61175.188032550002</v>
      </c>
      <c r="AG449" s="80">
        <v>71506.18803255001</v>
      </c>
      <c r="AH449" s="25">
        <v>13.974240381581007</v>
      </c>
      <c r="AI449" s="25">
        <v>16.924541546165681</v>
      </c>
      <c r="AJ449" s="25">
        <v>4.9275303695386548</v>
      </c>
      <c r="AK449" s="25">
        <v>18.394909938567967</v>
      </c>
      <c r="AL449" s="25">
        <v>3.1407325631897423</v>
      </c>
      <c r="AM449" s="74" t="s">
        <v>498</v>
      </c>
      <c r="AN449" s="74" t="s">
        <v>828</v>
      </c>
      <c r="AO449" s="74" t="s">
        <v>828</v>
      </c>
      <c r="AP449" s="74" t="s">
        <v>574</v>
      </c>
      <c r="AQ449" s="73">
        <f>_xll.BDP($H449,$AQ$1, "CUST_TRR_START_DT=20030101","CUST_TRR_END_DT=20230630")*0.01</f>
        <v>0.1092878</v>
      </c>
      <c r="AR449" s="73">
        <f>_xll.BDP($H449,$AQ$1, "CUST_TRR_START_DT=20130101","CUST_TRR_END_DT=20230630")*0.01</f>
        <v>0.13863300000000001</v>
      </c>
      <c r="AS449" s="73">
        <f>_xll.BDP($H449,$AQ$1, "CUST_TRR_START_DT=20180101","CUST_TRR_END_DT=20230630")*0.01</f>
        <v>3.4052889999999995E-2</v>
      </c>
      <c r="AT449" s="74" t="s">
        <v>3697</v>
      </c>
      <c r="AU449" s="74" t="s">
        <v>3021</v>
      </c>
      <c r="AV449" s="74" t="s">
        <v>3021</v>
      </c>
      <c r="AW449" s="25">
        <v>2.3566169202447442</v>
      </c>
      <c r="AX449" s="25">
        <v>2.3566169202447442</v>
      </c>
      <c r="AY449" s="25">
        <v>1.5754831417600645</v>
      </c>
      <c r="AZ449" s="25">
        <v>3.9321000620048085</v>
      </c>
      <c r="BA449" s="25">
        <v>41.032448377581119</v>
      </c>
      <c r="BB449" s="25">
        <v>27.431667034498517</v>
      </c>
      <c r="BC449" s="25">
        <v>68.464115412079636</v>
      </c>
      <c r="BD449" s="25">
        <v>2320.9335124694999</v>
      </c>
      <c r="BE449" s="25">
        <v>61175.188032550002</v>
      </c>
      <c r="BF449" s="74">
        <v>3476.9050000000002</v>
      </c>
      <c r="BG449" s="74">
        <v>4053.3809999999999</v>
      </c>
      <c r="BH449" s="74">
        <v>4338.75</v>
      </c>
      <c r="BI449" s="74">
        <v>3722.98</v>
      </c>
      <c r="BJ449" s="74">
        <v>4154.2129999999997</v>
      </c>
      <c r="BK449" s="74">
        <v>4374.0609999999997</v>
      </c>
      <c r="BL449" s="72">
        <v>5.6835215580375721E-2</v>
      </c>
      <c r="BM449" s="72">
        <v>6.6258578524405726E-2</v>
      </c>
      <c r="BN449" s="72">
        <v>7.0923361897824402E-2</v>
      </c>
      <c r="BO449" s="72">
        <v>6.0857679718435559E-2</v>
      </c>
      <c r="BP449" s="72">
        <v>6.7906828464338057E-2</v>
      </c>
      <c r="BQ449" s="72">
        <v>7.1500573037432361E-2</v>
      </c>
      <c r="BR449" s="72">
        <f>IF(IF(BN449&gt;BQ449,BN449,BQ449)=0,IF(BM449&gt;BP449,BM449,BP449),IF(BN449&gt;BQ449,BN449,BQ449))</f>
        <v>7.1500573037432361E-2</v>
      </c>
      <c r="CI449" s="73">
        <f>IFERROR(L449,M449)</f>
        <v>0.64900481474438487</v>
      </c>
      <c r="CJ449" s="74">
        <f>IF(AND(M449&lt;0,AA449&gt;0),1,0)</f>
        <v>0</v>
      </c>
      <c r="CK449" s="74">
        <f>IF(AND(CJ449=0,CI449&lt;0.1,CI449&gt;0),1,0)</f>
        <v>0</v>
      </c>
      <c r="CL449" s="74">
        <f>IF(AND(CK449=0,CI449&lt;0.2,CI449&gt;0.1),1,0)</f>
        <v>0</v>
      </c>
      <c r="CM449" s="74">
        <f>IF(AND(CL449=0,CI449&lt;0.3,CI449&gt;0.2),1,0)</f>
        <v>0</v>
      </c>
      <c r="CN449" s="74">
        <f>IF(AND(CM449=0,CI449&lt;0.4,CI449&gt;0.3),1,0)</f>
        <v>0</v>
      </c>
      <c r="CO449" s="74">
        <f>IF(AND(CN449=0,CI449&lt;0.5,CI449&gt;0.4),1,0)</f>
        <v>0</v>
      </c>
      <c r="CP449" s="74">
        <f>IF(AND(CJ449=0,CK449=0,CL449=0,CM449=0,CN449=0,CO449=0),1,0)</f>
        <v>1</v>
      </c>
      <c r="CR449" s="74" t="str">
        <f>_xll.BDP($H449,CR$1)</f>
        <v>Phebe N Novakovic</v>
      </c>
      <c r="CS449" s="74" t="str">
        <f>_xll.BDP($H449,CS$1)</f>
        <v>No</v>
      </c>
      <c r="CT449" s="81">
        <f>_xll.BDP($H449,CT$1)</f>
        <v>0.2980160117149353</v>
      </c>
      <c r="CU449" s="78">
        <f>_xll.BDP($H449,CU$1)</f>
        <v>10.75</v>
      </c>
      <c r="CV449" s="78">
        <f>_xll.BDP($H449,CV$1)</f>
        <v>0.62739085842282483</v>
      </c>
      <c r="CW449" s="78">
        <f>_xll.BDP($H449,CW$1)</f>
        <v>-2.4308290975131439</v>
      </c>
      <c r="DD449" s="73"/>
      <c r="DH449" s="25"/>
      <c r="DI449" s="25"/>
      <c r="DJ449" s="25"/>
      <c r="DK449" s="25"/>
      <c r="DL449" s="25"/>
      <c r="DM449" s="25"/>
      <c r="DN449" s="25"/>
      <c r="DO449" s="25"/>
      <c r="DV449" s="72"/>
      <c r="DW449" s="72"/>
      <c r="DX449" s="72"/>
      <c r="DY449" s="72"/>
      <c r="DZ449" s="72"/>
      <c r="EA449" s="72"/>
      <c r="EB449" s="72"/>
      <c r="EC449" s="72"/>
      <c r="ED449" s="72"/>
    </row>
    <row r="450" spans="1:134" s="74" customFormat="1" hidden="1" x14ac:dyDescent="0.3">
      <c r="A450" s="74" t="str">
        <f>B450&amp;C450</f>
        <v>14</v>
      </c>
      <c r="B450" s="74">
        <v>14</v>
      </c>
      <c r="F450" s="75"/>
      <c r="H450" s="74" t="s">
        <v>4454</v>
      </c>
      <c r="K450" s="76" t="s">
        <v>4504</v>
      </c>
      <c r="L450" s="73">
        <v>0.36605661406244022</v>
      </c>
      <c r="M450" s="73">
        <v>0.29851816443594648</v>
      </c>
      <c r="N450" s="73">
        <v>9.9129789545136474E-2</v>
      </c>
      <c r="O450" s="73">
        <v>9.7384117578262056E-2</v>
      </c>
      <c r="P450" s="77">
        <v>3.2836813638830056</v>
      </c>
      <c r="Q450" s="77">
        <v>1.5158072154726545</v>
      </c>
      <c r="R450" s="77">
        <v>4.2757370581649514</v>
      </c>
      <c r="S450" s="78">
        <v>20.085542519779182</v>
      </c>
      <c r="T450" s="78">
        <v>21.023326690892041</v>
      </c>
      <c r="U450" s="73">
        <v>0.54045441133077599</v>
      </c>
      <c r="V450" s="79">
        <v>4.7772561293688058</v>
      </c>
      <c r="W450" s="73">
        <v>0.52403710197387021</v>
      </c>
      <c r="X450" s="72">
        <v>3.7484250314993701E-2</v>
      </c>
      <c r="Y450" s="79">
        <v>36.286849952582784</v>
      </c>
      <c r="Z450" s="79">
        <v>-0.14224808673984901</v>
      </c>
      <c r="AA450" s="79">
        <v>8368000000</v>
      </c>
      <c r="AB450" s="79">
        <v>25651000000</v>
      </c>
      <c r="AC450" s="79">
        <v>488000000</v>
      </c>
      <c r="AD450" s="80">
        <v>1749000000</v>
      </c>
      <c r="AE450" s="73">
        <v>0.27901658090337333</v>
      </c>
      <c r="AF450" s="80">
        <v>32666.998734959998</v>
      </c>
      <c r="AG450" s="80">
        <v>41927.998734959998</v>
      </c>
      <c r="AH450" s="25">
        <v>13.948103371576845</v>
      </c>
      <c r="AI450" s="25">
        <v>20.684755172649233</v>
      </c>
      <c r="AJ450" s="25">
        <v>4.3950691352417648</v>
      </c>
      <c r="AK450" s="25">
        <v>17.908972115081852</v>
      </c>
      <c r="AL450" s="25">
        <v>1.7722414482449198</v>
      </c>
      <c r="AM450" s="74" t="s">
        <v>498</v>
      </c>
      <c r="AN450" s="74" t="s">
        <v>828</v>
      </c>
      <c r="AO450" s="74" t="s">
        <v>939</v>
      </c>
      <c r="AP450" s="74" t="s">
        <v>574</v>
      </c>
      <c r="AQ450" s="73">
        <f>_xll.BDP($H450,$AQ$1, "CUST_TRR_START_DT=20030101","CUST_TRR_END_DT=20230630")*0.01</f>
        <v>0.1654562</v>
      </c>
      <c r="AR450" s="73">
        <f>_xll.BDP($H450,$AQ$1, "CUST_TRR_START_DT=20130101","CUST_TRR_END_DT=20230630")*0.01</f>
        <v>0.16526389999999999</v>
      </c>
      <c r="AS450" s="73">
        <f>_xll.BDP($H450,$AQ$1, "CUST_TRR_START_DT=20180101","CUST_TRR_END_DT=20230630")*0.01</f>
        <v>8.0151769999999997E-2</v>
      </c>
      <c r="AT450" s="74" t="s">
        <v>3697</v>
      </c>
      <c r="AU450" s="74" t="s">
        <v>4556</v>
      </c>
      <c r="AV450" s="74" t="s">
        <v>4556</v>
      </c>
      <c r="AW450" s="25">
        <v>2.6399582833205244</v>
      </c>
      <c r="AX450" s="25">
        <v>2.6399582833205244</v>
      </c>
      <c r="AY450" s="25">
        <v>3.2044592692156391</v>
      </c>
      <c r="AZ450" s="25">
        <v>5.8444175525361635</v>
      </c>
      <c r="BA450" s="25">
        <v>38.790232611370875</v>
      </c>
      <c r="BB450" s="25">
        <v>47.084729039805957</v>
      </c>
      <c r="BC450" s="25">
        <v>85.874961651176832</v>
      </c>
      <c r="BD450" s="25">
        <v>1902.2640000000001</v>
      </c>
      <c r="BE450" s="25">
        <v>32666.998734959998</v>
      </c>
      <c r="BF450" s="74">
        <v>2343.2000000000003</v>
      </c>
      <c r="BG450" s="74">
        <v>2512.4380000000001</v>
      </c>
      <c r="BH450" s="74">
        <v>2751.4549999999999</v>
      </c>
      <c r="BI450" s="74">
        <v>2010.8230000000001</v>
      </c>
      <c r="BJ450" s="74">
        <v>2409.09</v>
      </c>
      <c r="BK450" s="74">
        <v>2730.067</v>
      </c>
      <c r="BL450" s="72">
        <v>7.172988308510643E-2</v>
      </c>
      <c r="BM450" s="72">
        <v>7.6910585523463054E-2</v>
      </c>
      <c r="BN450" s="72">
        <v>8.4227358084641296E-2</v>
      </c>
      <c r="BO450" s="72">
        <v>6.1555180392131682E-2</v>
      </c>
      <c r="BP450" s="72">
        <v>7.3746903397703581E-2</v>
      </c>
      <c r="BQ450" s="72">
        <v>8.3572630046307286E-2</v>
      </c>
      <c r="BR450" s="72">
        <f>IF(IF(BN450&gt;BQ450,BN450,BQ450)=0,IF(BM450&gt;BP450,BM450,BP450),IF(BN450&gt;BQ450,BN450,BQ450))</f>
        <v>8.4227358084641296E-2</v>
      </c>
      <c r="CI450" s="73">
        <f>IFERROR(L450,M450)</f>
        <v>0.36605661406244022</v>
      </c>
      <c r="CJ450" s="74">
        <f>IF(AND(M450&lt;0,AA450&gt;0),1,0)</f>
        <v>0</v>
      </c>
      <c r="CK450" s="74">
        <f>IF(AND(CJ450=0,CI450&lt;0.1,CI450&gt;0),1,0)</f>
        <v>0</v>
      </c>
      <c r="CL450" s="74">
        <f>IF(AND(CK450=0,CI450&lt;0.2,CI450&gt;0.1),1,0)</f>
        <v>0</v>
      </c>
      <c r="CM450" s="74">
        <f>IF(AND(CL450=0,CI450&lt;0.3,CI450&gt;0.2),1,0)</f>
        <v>0</v>
      </c>
      <c r="CN450" s="74">
        <f>IF(AND(CM450=0,CI450&lt;0.4,CI450&gt;0.3),1,0)</f>
        <v>1</v>
      </c>
      <c r="CO450" s="74">
        <f>IF(AND(CN450=0,CI450&lt;0.5,CI450&gt;0.4),1,0)</f>
        <v>0</v>
      </c>
      <c r="CP450" s="74">
        <f>IF(AND(CJ450=0,CK450=0,CL450=0,CM450=0,CN450=0,CO450=0),1,0)</f>
        <v>0</v>
      </c>
      <c r="CR450" s="74" t="str">
        <f>_xll.BDP($H450,CR$1)</f>
        <v>Christopher Eugene Kubasik "Chris"</v>
      </c>
      <c r="CS450" s="74" t="str">
        <f>_xll.BDP($H450,CS$1)</f>
        <v>No</v>
      </c>
      <c r="CT450" s="81">
        <f>_xll.BDP($H450,CT$1)</f>
        <v>0</v>
      </c>
      <c r="CU450" s="78">
        <f>_xll.BDP($H450,CU$1)</f>
        <v>2.3333299160003662</v>
      </c>
      <c r="CV450" s="78">
        <f>_xll.BDP($H450,CV$1)</f>
        <v>0.47049376971829826</v>
      </c>
      <c r="CW450" s="78">
        <f>_xll.BDP($H450,CW$1)</f>
        <v>2.0107145590010278</v>
      </c>
      <c r="DD450" s="73"/>
      <c r="DH450" s="25"/>
      <c r="DI450" s="25"/>
      <c r="DJ450" s="25"/>
      <c r="DK450" s="25"/>
      <c r="DL450" s="25"/>
      <c r="DM450" s="25"/>
      <c r="DN450" s="25"/>
      <c r="DO450" s="25"/>
      <c r="DV450" s="72"/>
      <c r="DW450" s="72"/>
      <c r="DX450" s="72"/>
      <c r="DY450" s="72"/>
      <c r="DZ450" s="72"/>
      <c r="EA450" s="72"/>
      <c r="EB450" s="72"/>
      <c r="EC450" s="72"/>
      <c r="ED450" s="72"/>
    </row>
    <row r="451" spans="1:134" s="74" customFormat="1" hidden="1" x14ac:dyDescent="0.3">
      <c r="A451" s="74" t="str">
        <f>B451&amp;C451</f>
        <v>14</v>
      </c>
      <c r="B451" s="74">
        <v>14</v>
      </c>
      <c r="F451" s="75"/>
      <c r="H451" s="74" t="s">
        <v>4455</v>
      </c>
      <c r="K451" s="76" t="s">
        <v>4505</v>
      </c>
      <c r="L451" s="73">
        <v>0.17549462342054439</v>
      </c>
      <c r="M451" s="73">
        <v>8.4197317938685054E-2</v>
      </c>
      <c r="N451" s="73">
        <v>0.1726772179181601</v>
      </c>
      <c r="O451" s="73">
        <v>8.3373910682000049E-2</v>
      </c>
      <c r="P451" s="77">
        <v>-7.3249853615601364</v>
      </c>
      <c r="Q451" s="77">
        <v>-5.6510734155444879</v>
      </c>
      <c r="R451" s="77">
        <v>-13.197950745889203</v>
      </c>
      <c r="S451" s="78">
        <v>51.298881472940003</v>
      </c>
      <c r="T451" s="78">
        <v>46.974788066613883</v>
      </c>
      <c r="U451" s="73">
        <v>0.24794707491698414</v>
      </c>
      <c r="V451" s="79">
        <v>3.2426920428283621</v>
      </c>
      <c r="W451" s="73">
        <v>0.55883685007772932</v>
      </c>
      <c r="X451" s="72">
        <v>3.1129094665737097E-2</v>
      </c>
      <c r="Y451" s="79">
        <v>0.92227433951560234</v>
      </c>
      <c r="Z451" s="79" t="e">
        <v>#N/A</v>
      </c>
      <c r="AA451" s="79">
        <v>80874512000000</v>
      </c>
      <c r="AB451" s="79">
        <v>81673235000000</v>
      </c>
      <c r="AC451" s="79" t="e">
        <v>#N/A</v>
      </c>
      <c r="AD451" s="80">
        <v>4371575000000</v>
      </c>
      <c r="AE451" s="73">
        <v>0</v>
      </c>
      <c r="AF451" s="80" t="e">
        <v>#VALUE!</v>
      </c>
      <c r="AG451" s="80" t="s">
        <v>3021</v>
      </c>
      <c r="AH451" s="25" t="s">
        <v>3697</v>
      </c>
      <c r="AI451" s="25" t="s">
        <v>3697</v>
      </c>
      <c r="AJ451" s="25" t="s">
        <v>3697</v>
      </c>
      <c r="AK451" s="25" t="s">
        <v>3697</v>
      </c>
      <c r="AL451" s="25" t="s">
        <v>3697</v>
      </c>
      <c r="AM451" s="74" t="s">
        <v>506</v>
      </c>
      <c r="AN451" s="74" t="s">
        <v>577</v>
      </c>
      <c r="AO451" s="74" t="s">
        <v>578</v>
      </c>
      <c r="AP451" s="74" t="s">
        <v>4634</v>
      </c>
      <c r="AQ451" s="73" t="e">
        <f>_xll.BDP($H451,$AQ$1, "CUST_TRR_START_DT=20030101","CUST_TRR_END_DT=20230630")*0.01</f>
        <v>#VALUE!</v>
      </c>
      <c r="AR451" s="73" t="e">
        <f>_xll.BDP($H451,$AQ$1, "CUST_TRR_START_DT=20130101","CUST_TRR_END_DT=20230630")*0.01</f>
        <v>#VALUE!</v>
      </c>
      <c r="AS451" s="73" t="e">
        <f>_xll.BDP($H451,$AQ$1, "CUST_TRR_START_DT=20180101","CUST_TRR_END_DT=20230630")*0.01</f>
        <v>#VALUE!</v>
      </c>
      <c r="AT451" s="74" t="s">
        <v>3145</v>
      </c>
      <c r="AU451" s="74" t="s">
        <v>3021</v>
      </c>
      <c r="AV451" s="74" t="s">
        <v>3145</v>
      </c>
      <c r="AW451" s="25">
        <v>1.0053526743182115</v>
      </c>
      <c r="AX451" s="25">
        <v>1.0053526743182115</v>
      </c>
      <c r="AY451" s="25">
        <v>-1.4218051202455674E-2</v>
      </c>
      <c r="AZ451" s="25">
        <v>0.99113462311575584</v>
      </c>
      <c r="BA451" s="25">
        <v>21.847837217652042</v>
      </c>
      <c r="BB451" s="25">
        <v>-0.30897979998327685</v>
      </c>
      <c r="BC451" s="25">
        <v>21.538857417668765</v>
      </c>
      <c r="BD451" s="25">
        <v>813511</v>
      </c>
      <c r="BE451" s="25" t="e">
        <v>#VALUE!</v>
      </c>
      <c r="BF451" s="74" t="s">
        <v>3021</v>
      </c>
      <c r="BG451" s="74" t="s">
        <v>3021</v>
      </c>
      <c r="BH451" s="74" t="s">
        <v>3021</v>
      </c>
      <c r="BI451" s="74" t="s">
        <v>3021</v>
      </c>
      <c r="BJ451" s="74" t="s">
        <v>3021</v>
      </c>
      <c r="BK451" s="74" t="s">
        <v>3021</v>
      </c>
      <c r="BL451" s="72">
        <v>0</v>
      </c>
      <c r="BM451" s="72">
        <v>0</v>
      </c>
      <c r="BN451" s="72">
        <v>0</v>
      </c>
      <c r="BO451" s="72">
        <v>0</v>
      </c>
      <c r="BP451" s="72">
        <v>0</v>
      </c>
      <c r="BQ451" s="72">
        <v>0</v>
      </c>
      <c r="BR451" s="72">
        <f>IF(IF(BN451&gt;BQ451,BN451,BQ451)=0,IF(BM451&gt;BP451,BM451,BP451),IF(BN451&gt;BQ451,BN451,BQ451))</f>
        <v>0</v>
      </c>
      <c r="CI451" s="73">
        <f>IFERROR(L451,M451)</f>
        <v>0.17549462342054439</v>
      </c>
      <c r="CJ451" s="74">
        <f>IF(AND(M451&lt;0,AA451&gt;0),1,0)</f>
        <v>0</v>
      </c>
      <c r="CK451" s="74">
        <f>IF(AND(CJ451=0,CI451&lt;0.1,CI451&gt;0),1,0)</f>
        <v>0</v>
      </c>
      <c r="CL451" s="74">
        <f>IF(AND(CK451=0,CI451&lt;0.2,CI451&gt;0.1),1,0)</f>
        <v>1</v>
      </c>
      <c r="CM451" s="74">
        <f>IF(AND(CL451=0,CI451&lt;0.3,CI451&gt;0.2),1,0)</f>
        <v>0</v>
      </c>
      <c r="CN451" s="74">
        <f>IF(AND(CM451=0,CI451&lt;0.4,CI451&gt;0.3),1,0)</f>
        <v>0</v>
      </c>
      <c r="CO451" s="74">
        <f>IF(AND(CN451=0,CI451&lt;0.5,CI451&gt;0.4),1,0)</f>
        <v>0</v>
      </c>
      <c r="CP451" s="74">
        <f>IF(AND(CJ451=0,CK451=0,CL451=0,CM451=0,CN451=0,CO451=0),1,0)</f>
        <v>0</v>
      </c>
      <c r="CR451" s="74" t="str">
        <f>_xll.BDP($H451,CR$1)</f>
        <v>#N/A Field Not Applicable</v>
      </c>
      <c r="CS451" s="74" t="str">
        <f>_xll.BDP($H451,CS$1)</f>
        <v>No</v>
      </c>
      <c r="CT451" s="81">
        <f>_xll.BDP($H451,CT$1)</f>
        <v>0</v>
      </c>
      <c r="CU451" s="78">
        <f>_xll.BDP($H451,CU$1)</f>
        <v>2.5833299160003662</v>
      </c>
      <c r="CV451" s="78">
        <f>_xll.BDP($H451,CV$1)</f>
        <v>0</v>
      </c>
      <c r="CW451" s="78">
        <f>_xll.BDP($H451,CW$1)</f>
        <v>0</v>
      </c>
      <c r="DD451" s="73"/>
      <c r="DH451" s="25"/>
      <c r="DI451" s="25"/>
      <c r="DJ451" s="25"/>
      <c r="DK451" s="25"/>
      <c r="DL451" s="25"/>
      <c r="DM451" s="25"/>
      <c r="DN451" s="25"/>
      <c r="DO451" s="25"/>
      <c r="DV451" s="72"/>
      <c r="DW451" s="72"/>
      <c r="DX451" s="72"/>
      <c r="DY451" s="72"/>
      <c r="DZ451" s="72"/>
      <c r="EA451" s="72"/>
      <c r="EB451" s="72"/>
      <c r="EC451" s="72"/>
      <c r="ED451" s="72"/>
    </row>
    <row r="452" spans="1:134" s="74" customFormat="1" hidden="1" x14ac:dyDescent="0.3">
      <c r="A452" s="74" t="str">
        <f>B452&amp;C452</f>
        <v>14</v>
      </c>
      <c r="B452" s="74">
        <v>14</v>
      </c>
      <c r="D452" s="74">
        <v>29</v>
      </c>
      <c r="E452" s="74">
        <v>10</v>
      </c>
      <c r="F452" s="75" t="s">
        <v>2149</v>
      </c>
      <c r="G452" s="74" t="s">
        <v>2181</v>
      </c>
      <c r="H452" s="74" t="s">
        <v>155</v>
      </c>
      <c r="I452" s="74">
        <v>1535</v>
      </c>
      <c r="J452" s="74" t="str">
        <f>I452&amp;H452</f>
        <v>1535CARG US Equity</v>
      </c>
      <c r="K452" s="76" t="s">
        <v>801</v>
      </c>
      <c r="L452" s="73">
        <v>0.55862291340893255</v>
      </c>
      <c r="M452" s="73">
        <v>0.51540381039128624</v>
      </c>
      <c r="N452" s="73">
        <v>0.43694822770470471</v>
      </c>
      <c r="O452" s="73">
        <v>0.29501790859150762</v>
      </c>
      <c r="P452" s="77">
        <v>10.945756687375633</v>
      </c>
      <c r="Q452" s="77">
        <v>7.2512118853551604</v>
      </c>
      <c r="R452" s="77">
        <v>51.390526615457787</v>
      </c>
      <c r="S452" s="78">
        <v>13.046958608294322</v>
      </c>
      <c r="T452" s="78">
        <v>9.3035494717634375</v>
      </c>
      <c r="U452" s="73">
        <v>-0.27925767234669757</v>
      </c>
      <c r="V452" s="79">
        <v>-1.8093839920136239</v>
      </c>
      <c r="W452" s="73">
        <v>0.70239762534833006</v>
      </c>
      <c r="X452" s="72" t="e">
        <v>#N/A</v>
      </c>
      <c r="Y452" s="79">
        <v>32.83329176886663</v>
      </c>
      <c r="Z452" s="79">
        <v>7.939042149892872</v>
      </c>
      <c r="AA452" s="79">
        <v>210792000</v>
      </c>
      <c r="AB452" s="79">
        <v>368259000</v>
      </c>
      <c r="AC452" s="79">
        <v>67590000</v>
      </c>
      <c r="AD452" s="80">
        <v>266941000</v>
      </c>
      <c r="AE452" s="73">
        <v>0.25320201842354678</v>
      </c>
      <c r="AF452" s="80">
        <v>2002.1081421599999</v>
      </c>
      <c r="AG452" s="80">
        <v>1785.4771421599999</v>
      </c>
      <c r="AH452" s="25">
        <v>13.071129982064026</v>
      </c>
      <c r="AI452" s="25">
        <v>19.742336184168334</v>
      </c>
      <c r="AJ452" s="25">
        <v>11.888813388959617</v>
      </c>
      <c r="AK452" s="25">
        <v>31.362229117890053</v>
      </c>
      <c r="AL452" s="25">
        <v>2.8548382376509251</v>
      </c>
      <c r="AM452" s="74" t="s">
        <v>543</v>
      </c>
      <c r="AN452" s="74" t="s">
        <v>570</v>
      </c>
      <c r="AO452" s="74" t="s">
        <v>582</v>
      </c>
      <c r="AP452" s="74" t="s">
        <v>574</v>
      </c>
      <c r="AQ452" s="73" t="e">
        <f>_xll.BDP($H452,$AQ$1, "CUST_TRR_START_DT=20030101","CUST_TRR_END_DT=20230630")*0.01</f>
        <v>#VALUE!</v>
      </c>
      <c r="AR452" s="73" t="e">
        <f>_xll.BDP($H452,$AQ$1, "CUST_TRR_START_DT=20130101","CUST_TRR_END_DT=20230630")*0.01</f>
        <v>#VALUE!</v>
      </c>
      <c r="AS452" s="73">
        <f>_xll.BDP($H452,$AQ$1, "CUST_TRR_START_DT=20180101","CUST_TRR_END_DT=20230630")*0.01</f>
        <v>-4.9887930000000004E-2</v>
      </c>
      <c r="AT452" s="74" t="s">
        <v>3361</v>
      </c>
      <c r="AU452" s="74" t="s">
        <v>3361</v>
      </c>
      <c r="AV452" s="74" t="s">
        <v>3361</v>
      </c>
      <c r="AW452" s="25" t="s">
        <v>3021</v>
      </c>
      <c r="AX452" s="25">
        <v>0</v>
      </c>
      <c r="AY452" s="25">
        <v>0</v>
      </c>
      <c r="AZ452" s="25">
        <v>0</v>
      </c>
      <c r="BA452" s="25">
        <v>0</v>
      </c>
      <c r="BB452" s="25">
        <v>0</v>
      </c>
      <c r="BC452" s="25" t="s">
        <v>3021</v>
      </c>
      <c r="BD452" s="25" t="s">
        <v>3021</v>
      </c>
      <c r="BE452" s="25">
        <v>1785.4771421599999</v>
      </c>
      <c r="BF452" s="74">
        <v>126.556</v>
      </c>
      <c r="BG452" s="74">
        <v>148.22200000000001</v>
      </c>
      <c r="BH452" s="74">
        <v>178</v>
      </c>
      <c r="BI452" s="74">
        <v>132.82499999999999</v>
      </c>
      <c r="BJ452" s="74">
        <v>147.46199999999999</v>
      </c>
      <c r="BK452" s="74">
        <v>162.63300000000001</v>
      </c>
      <c r="BL452" s="72">
        <v>7.0880772994325505E-2</v>
      </c>
      <c r="BM452" s="72">
        <v>8.3015344470154837E-2</v>
      </c>
      <c r="BN452" s="72">
        <v>9.969323930109944E-2</v>
      </c>
      <c r="BO452" s="72">
        <v>7.4391879270609723E-2</v>
      </c>
      <c r="BP452" s="72">
        <v>8.2589687942801818E-2</v>
      </c>
      <c r="BQ452" s="72">
        <v>9.1086576332897226E-2</v>
      </c>
      <c r="BR452" s="72">
        <f>IF(IF(BN452&gt;BQ452,BN452,BQ452)=0,IF(BM452&gt;BP452,BM452,BP452),IF(BN452&gt;BQ452,BN452,BQ452))</f>
        <v>9.969323930109944E-2</v>
      </c>
      <c r="CI452" s="73">
        <f>IFERROR(L452,M452)</f>
        <v>0.55862291340893255</v>
      </c>
      <c r="CJ452" s="74">
        <f>IF(AND(M452&lt;0,AA452&gt;0),1,0)</f>
        <v>0</v>
      </c>
      <c r="CK452" s="74">
        <f>IF(AND(CJ452=0,CI452&lt;0.1,CI452&gt;0),1,0)</f>
        <v>0</v>
      </c>
      <c r="CL452" s="74">
        <f>IF(AND(CK452=0,CI452&lt;0.2,CI452&gt;0.1),1,0)</f>
        <v>0</v>
      </c>
      <c r="CM452" s="74">
        <f>IF(AND(CL452=0,CI452&lt;0.3,CI452&gt;0.2),1,0)</f>
        <v>0</v>
      </c>
      <c r="CN452" s="74">
        <f>IF(AND(CM452=0,CI452&lt;0.4,CI452&gt;0.3),1,0)</f>
        <v>0</v>
      </c>
      <c r="CO452" s="74">
        <f>IF(AND(CN452=0,CI452&lt;0.5,CI452&gt;0.4),1,0)</f>
        <v>0</v>
      </c>
      <c r="CP452" s="74">
        <f>IF(AND(CJ452=0,CK452=0,CL452=0,CM452=0,CN452=0,CO452=0),1,0)</f>
        <v>1</v>
      </c>
      <c r="CR452" s="74" t="str">
        <f>_xll.BDP($H452,CR$1)</f>
        <v>Jason Trevisan</v>
      </c>
      <c r="CS452" s="74" t="str">
        <f>_xll.BDP($H452,CS$1)</f>
        <v>No</v>
      </c>
      <c r="CT452" s="81">
        <f>_xll.BDP($H452,CT$1)</f>
        <v>0.62769299745559692</v>
      </c>
      <c r="CU452" s="78">
        <f>_xll.BDP($H452,CU$1)</f>
        <v>2.75</v>
      </c>
      <c r="CV452" s="78">
        <f>_xll.BDP($H452,CV$1)</f>
        <v>3.2821314511674067</v>
      </c>
      <c r="CW452" s="78">
        <f>_xll.BDP($H452,CW$1)</f>
        <v>-2.4717865601348796</v>
      </c>
      <c r="DD452" s="73"/>
      <c r="DH452" s="25"/>
      <c r="DI452" s="25"/>
      <c r="DJ452" s="25"/>
      <c r="DK452" s="25"/>
      <c r="DL452" s="25"/>
      <c r="DM452" s="25"/>
      <c r="DN452" s="25"/>
      <c r="DO452" s="25"/>
      <c r="DV452" s="72"/>
      <c r="DW452" s="72"/>
      <c r="DX452" s="72"/>
      <c r="DY452" s="72"/>
      <c r="DZ452" s="72"/>
      <c r="EA452" s="72"/>
      <c r="EB452" s="72"/>
      <c r="EC452" s="72"/>
      <c r="ED452" s="72"/>
    </row>
    <row r="453" spans="1:134" s="74" customFormat="1" hidden="1" x14ac:dyDescent="0.3">
      <c r="A453" s="74" t="str">
        <f>B453&amp;C453</f>
        <v>14</v>
      </c>
      <c r="B453" s="74">
        <v>14</v>
      </c>
      <c r="D453" s="74">
        <v>17</v>
      </c>
      <c r="E453" s="74">
        <v>9</v>
      </c>
      <c r="F453" s="75" t="s">
        <v>2149</v>
      </c>
      <c r="H453" s="74" t="s">
        <v>1892</v>
      </c>
      <c r="I453" s="74">
        <v>1352</v>
      </c>
      <c r="J453" s="74" t="str">
        <f>I453&amp;H453</f>
        <v>1352NA9 GR Equity</v>
      </c>
      <c r="K453" s="76" t="s">
        <v>4876</v>
      </c>
      <c r="L453" s="73">
        <v>0.41458317803261718</v>
      </c>
      <c r="M453" s="73">
        <v>0.76035088602074785</v>
      </c>
      <c r="N453" s="73">
        <v>0.20012622661094417</v>
      </c>
      <c r="O453" s="73">
        <v>0.28168817167552657</v>
      </c>
      <c r="P453" s="77">
        <v>17.392066130996149</v>
      </c>
      <c r="Q453" s="77">
        <v>11.737620058138944</v>
      </c>
      <c r="R453" s="77">
        <v>42.879081004233385</v>
      </c>
      <c r="S453" s="78">
        <v>13.755222948812781</v>
      </c>
      <c r="T453" s="78">
        <v>14.455808130939563</v>
      </c>
      <c r="U453" s="73">
        <v>0.58360817830271094</v>
      </c>
      <c r="V453" s="79">
        <v>2.1316023812272222</v>
      </c>
      <c r="W453" s="73">
        <v>0.25201468298627916</v>
      </c>
      <c r="X453" s="72">
        <v>3.6074229198646175E-2</v>
      </c>
      <c r="Y453" s="79">
        <v>30.179713883016888</v>
      </c>
      <c r="Z453" s="79" t="e">
        <v>#N/A</v>
      </c>
      <c r="AA453" s="79">
        <v>119241000</v>
      </c>
      <c r="AB453" s="79">
        <v>321863000</v>
      </c>
      <c r="AC453" s="79" t="e">
        <v>#N/A</v>
      </c>
      <c r="AD453" s="80">
        <v>73402000</v>
      </c>
      <c r="AE453" s="73">
        <v>0</v>
      </c>
      <c r="AF453" s="80">
        <v>927.8125897499998</v>
      </c>
      <c r="AG453" s="80">
        <v>1186.3375897499998</v>
      </c>
      <c r="AH453" s="25">
        <v>9.7095143330086824</v>
      </c>
      <c r="AI453" s="25">
        <v>13.29289368431078</v>
      </c>
      <c r="AJ453" s="25">
        <v>7.5588696092814365</v>
      </c>
      <c r="AK453" s="25">
        <v>13.536286891733036</v>
      </c>
      <c r="AL453" s="25">
        <v>5.2509693395384645</v>
      </c>
      <c r="AM453" s="74" t="s">
        <v>506</v>
      </c>
      <c r="AN453" s="74" t="s">
        <v>629</v>
      </c>
      <c r="AO453" s="74" t="s">
        <v>773</v>
      </c>
      <c r="AP453" s="74" t="s">
        <v>2139</v>
      </c>
      <c r="AQ453" s="73" t="e">
        <f>_xll.BDP($H453,$AQ$1, "CUST_TRR_START_DT=20030101","CUST_TRR_END_DT=20230630")*0.01</f>
        <v>#VALUE!</v>
      </c>
      <c r="AR453" s="73" t="e">
        <f>_xll.BDP($H453,$AQ$1, "CUST_TRR_START_DT=20130101","CUST_TRR_END_DT=20230630")*0.01</f>
        <v>#VALUE!</v>
      </c>
      <c r="AS453" s="73" t="e">
        <f>_xll.BDP($H453,$AQ$1, "CUST_TRR_START_DT=20180101","CUST_TRR_END_DT=20230630")*0.01</f>
        <v>#VALUE!</v>
      </c>
      <c r="AT453" s="74" t="s">
        <v>3762</v>
      </c>
      <c r="AU453" s="74" t="s">
        <v>3021</v>
      </c>
      <c r="AV453" s="74" t="s">
        <v>3762</v>
      </c>
      <c r="AW453" s="25" t="s">
        <v>3021</v>
      </c>
      <c r="AX453" s="25">
        <v>0</v>
      </c>
      <c r="AY453" s="25">
        <v>0</v>
      </c>
      <c r="AZ453" s="25">
        <v>0</v>
      </c>
      <c r="BA453" s="25">
        <v>0</v>
      </c>
      <c r="BB453" s="25">
        <v>0</v>
      </c>
      <c r="BC453" s="25">
        <v>0</v>
      </c>
      <c r="BD453" s="25">
        <v>0</v>
      </c>
      <c r="BE453" s="25">
        <v>927.8125897499998</v>
      </c>
      <c r="BF453" s="74">
        <v>55</v>
      </c>
      <c r="BG453" s="74">
        <v>72.825000000000003</v>
      </c>
      <c r="BH453" s="74">
        <v>90.4</v>
      </c>
      <c r="BI453" s="74">
        <v>62.789000000000001</v>
      </c>
      <c r="BJ453" s="74">
        <v>74.286000000000001</v>
      </c>
      <c r="BK453" s="74">
        <v>81.584000000000003</v>
      </c>
      <c r="BL453" s="72">
        <v>5.9279212857868004E-2</v>
      </c>
      <c r="BM453" s="72">
        <v>7.849106684316795E-2</v>
      </c>
      <c r="BN453" s="72">
        <v>9.743346986093214E-2</v>
      </c>
      <c r="BO453" s="72">
        <v>6.7674227202412257E-2</v>
      </c>
      <c r="BP453" s="72">
        <v>8.0065738297446953E-2</v>
      </c>
      <c r="BQ453" s="72">
        <v>8.7931550941750966E-2</v>
      </c>
      <c r="BR453" s="72">
        <f>IF(IF(BN453&gt;BQ453,BN453,BQ453)=0,IF(BM453&gt;BP453,BM453,BP453),IF(BN453&gt;BQ453,BN453,BQ453))</f>
        <v>9.743346986093214E-2</v>
      </c>
      <c r="CI453" s="73">
        <f>IFERROR(L453,M453)</f>
        <v>0.41458317803261718</v>
      </c>
      <c r="CJ453" s="74">
        <f>IF(AND(M453&lt;0,AA453&gt;0),1,0)</f>
        <v>0</v>
      </c>
      <c r="CK453" s="74">
        <f>IF(AND(CJ453=0,CI453&lt;0.1,CI453&gt;0),1,0)</f>
        <v>0</v>
      </c>
      <c r="CL453" s="74">
        <f>IF(AND(CK453=0,CI453&lt;0.2,CI453&gt;0.1),1,0)</f>
        <v>0</v>
      </c>
      <c r="CM453" s="74">
        <f>IF(AND(CL453=0,CI453&lt;0.3,CI453&gt;0.2),1,0)</f>
        <v>0</v>
      </c>
      <c r="CN453" s="74">
        <f>IF(AND(CM453=0,CI453&lt;0.4,CI453&gt;0.3),1,0)</f>
        <v>0</v>
      </c>
      <c r="CO453" s="74">
        <f>IF(AND(CN453=0,CI453&lt;0.5,CI453&gt;0.4),1,0)</f>
        <v>1</v>
      </c>
      <c r="CP453" s="74">
        <f>IF(AND(CJ453=0,CK453=0,CL453=0,CM453=0,CN453=0,CO453=0),1,0)</f>
        <v>0</v>
      </c>
      <c r="CR453" s="74" t="str">
        <f>_xll.BDP($H453,CR$1)</f>
        <v>Manas Fuloria</v>
      </c>
      <c r="CS453" s="74" t="str">
        <f>_xll.BDP($H453,CS$1)</f>
        <v>Yes</v>
      </c>
      <c r="CT453" s="81">
        <f>_xll.BDP($H453,CT$1)</f>
        <v>0</v>
      </c>
      <c r="CU453" s="78">
        <f>_xll.BDP($H453,CU$1)</f>
        <v>3.25</v>
      </c>
      <c r="CV453" s="78">
        <f>_xll.BDP($H453,CV$1)</f>
        <v>9.6581951641950958</v>
      </c>
      <c r="CW453" s="78">
        <f>_xll.BDP($H453,CW$1)</f>
        <v>0</v>
      </c>
      <c r="DD453" s="73"/>
      <c r="DH453" s="25"/>
      <c r="DI453" s="25"/>
      <c r="DJ453" s="25"/>
      <c r="DK453" s="25"/>
      <c r="DL453" s="25"/>
      <c r="DM453" s="25"/>
      <c r="DN453" s="25"/>
      <c r="DO453" s="25"/>
      <c r="DV453" s="72"/>
      <c r="DW453" s="72"/>
      <c r="DX453" s="72"/>
      <c r="DY453" s="72"/>
      <c r="DZ453" s="72"/>
      <c r="EA453" s="72"/>
      <c r="EB453" s="72"/>
      <c r="EC453" s="72"/>
      <c r="ED453" s="72"/>
    </row>
    <row r="454" spans="1:134" s="74" customFormat="1" hidden="1" x14ac:dyDescent="0.3">
      <c r="A454" s="74" t="str">
        <f>B454&amp;C454</f>
        <v>14</v>
      </c>
      <c r="B454" s="74">
        <v>14</v>
      </c>
      <c r="D454" s="74">
        <v>34</v>
      </c>
      <c r="E454" s="74">
        <v>4</v>
      </c>
      <c r="F454" s="75">
        <v>0.09</v>
      </c>
      <c r="G454" s="74" t="s">
        <v>2383</v>
      </c>
      <c r="H454" s="74" t="s">
        <v>1358</v>
      </c>
      <c r="I454" s="74">
        <v>1354</v>
      </c>
      <c r="J454" s="74" t="str">
        <f>I454&amp;H454</f>
        <v>1354BVI FP Equity</v>
      </c>
      <c r="K454" s="76" t="s">
        <v>1359</v>
      </c>
      <c r="L454" s="73">
        <v>0.62877258490841403</v>
      </c>
      <c r="M454" s="73">
        <v>0.82625082446056719</v>
      </c>
      <c r="N454" s="73">
        <v>0.22131943757422409</v>
      </c>
      <c r="O454" s="73">
        <v>0.26661599270294922</v>
      </c>
      <c r="P454" s="77">
        <v>16.246572829288677</v>
      </c>
      <c r="Q454" s="77">
        <v>11.310550884006176</v>
      </c>
      <c r="R454" s="77">
        <v>27.592630322787205</v>
      </c>
      <c r="S454" s="78">
        <v>19.890274095704484</v>
      </c>
      <c r="T454" s="78">
        <v>20.776554702155522</v>
      </c>
      <c r="U454" s="73">
        <v>0.26390381782714273</v>
      </c>
      <c r="V454" s="79">
        <v>1.2048346055979642</v>
      </c>
      <c r="W454" s="73">
        <v>0.24717401353111737</v>
      </c>
      <c r="X454" s="72">
        <v>3.0243999075510945E-2</v>
      </c>
      <c r="Y454" s="79">
        <v>4.7921776133168805</v>
      </c>
      <c r="Z454" s="79">
        <v>7.0790740982231926</v>
      </c>
      <c r="AA454" s="79">
        <v>1061300000</v>
      </c>
      <c r="AB454" s="79">
        <v>3289000000</v>
      </c>
      <c r="AC454" s="79">
        <v>26400000</v>
      </c>
      <c r="AD454" s="80">
        <v>808900000</v>
      </c>
      <c r="AE454" s="73">
        <v>3.2636914328099891E-2</v>
      </c>
      <c r="AF454" s="80">
        <v>10927.492441600001</v>
      </c>
      <c r="AG454" s="80">
        <v>12324.292441599999</v>
      </c>
      <c r="AH454" s="25">
        <v>10.135108915789473</v>
      </c>
      <c r="AI454" s="25">
        <v>13.504593953101029</v>
      </c>
      <c r="AJ454" s="25">
        <v>5.9932918176192231</v>
      </c>
      <c r="AK454" s="25">
        <v>23.064603805761219</v>
      </c>
      <c r="AL454" s="25">
        <v>6.4482905193428017</v>
      </c>
      <c r="AM454" s="74" t="s">
        <v>493</v>
      </c>
      <c r="AN454" s="74" t="s">
        <v>524</v>
      </c>
      <c r="AO454" s="74" t="s">
        <v>691</v>
      </c>
      <c r="AP454" s="74" t="s">
        <v>1339</v>
      </c>
      <c r="AQ454" s="73" t="e">
        <f>_xll.BDP($H454,$AQ$1, "CUST_TRR_START_DT=20030101","CUST_TRR_END_DT=20230630")*0.01</f>
        <v>#VALUE!</v>
      </c>
      <c r="AR454" s="73">
        <f>_xll.BDP($H454,$AQ$1, "CUST_TRR_START_DT=20130101","CUST_TRR_END_DT=20230630")*0.01</f>
        <v>3.6636710000000003E-2</v>
      </c>
      <c r="AS454" s="73">
        <f>_xll.BDP($H454,$AQ$1, "CUST_TRR_START_DT=20180101","CUST_TRR_END_DT=20230630")*0.01</f>
        <v>3.4182299999999999E-2</v>
      </c>
      <c r="AT454" s="74" t="s">
        <v>3763</v>
      </c>
      <c r="AU454" s="74" t="s">
        <v>3259</v>
      </c>
      <c r="AV454" s="74" t="s">
        <v>3763</v>
      </c>
      <c r="AW454" s="25">
        <v>3.1963469527875201</v>
      </c>
      <c r="AX454" s="25">
        <v>3.1963469527875201</v>
      </c>
      <c r="AY454" s="25">
        <v>-0.11467722235041217</v>
      </c>
      <c r="AZ454" s="25">
        <v>3.0816697304371079</v>
      </c>
      <c r="BA454" s="25">
        <v>44.425447836031097</v>
      </c>
      <c r="BB454" s="25">
        <v>-1.5938779596708699</v>
      </c>
      <c r="BC454" s="25">
        <v>42.831569876360227</v>
      </c>
      <c r="BD454" s="25">
        <v>231.10395542000001</v>
      </c>
      <c r="BE454" s="25">
        <v>10927.492441600001</v>
      </c>
      <c r="BF454" s="74">
        <v>567.14300000000003</v>
      </c>
      <c r="BG454" s="74">
        <v>600.20000000000005</v>
      </c>
      <c r="BH454" s="74">
        <v>643.20000000000005</v>
      </c>
      <c r="BI454" s="74">
        <v>575.12400000000002</v>
      </c>
      <c r="BJ454" s="74">
        <v>651.96600000000001</v>
      </c>
      <c r="BK454" s="74">
        <v>699.83699999999999</v>
      </c>
      <c r="BL454" s="72">
        <v>5.1900562094276688E-2</v>
      </c>
      <c r="BM454" s="72">
        <v>5.4925684296526396E-2</v>
      </c>
      <c r="BN454" s="72">
        <v>5.8860713328100257E-2</v>
      </c>
      <c r="BO454" s="72">
        <v>5.2630921784997411E-2</v>
      </c>
      <c r="BP454" s="72">
        <v>5.9662910176722969E-2</v>
      </c>
      <c r="BQ454" s="72">
        <v>6.4043695636501391E-2</v>
      </c>
      <c r="BR454" s="72">
        <f>IF(IF(BN454&gt;BQ454,BN454,BQ454)=0,IF(BM454&gt;BP454,BM454,BP454),IF(BN454&gt;BQ454,BN454,BQ454))</f>
        <v>6.4043695636501391E-2</v>
      </c>
      <c r="CI454" s="73">
        <f>IFERROR(L454,M454)</f>
        <v>0.62877258490841403</v>
      </c>
      <c r="CJ454" s="74">
        <f>IF(AND(M454&lt;0,AA454&gt;0),1,0)</f>
        <v>0</v>
      </c>
      <c r="CK454" s="74">
        <f>IF(AND(CJ454=0,CI454&lt;0.1,CI454&gt;0),1,0)</f>
        <v>0</v>
      </c>
      <c r="CL454" s="74">
        <f>IF(AND(CK454=0,CI454&lt;0.2,CI454&gt;0.1),1,0)</f>
        <v>0</v>
      </c>
      <c r="CM454" s="74">
        <f>IF(AND(CL454=0,CI454&lt;0.3,CI454&gt;0.2),1,0)</f>
        <v>0</v>
      </c>
      <c r="CN454" s="74">
        <f>IF(AND(CM454=0,CI454&lt;0.4,CI454&gt;0.3),1,0)</f>
        <v>0</v>
      </c>
      <c r="CO454" s="74">
        <f>IF(AND(CN454=0,CI454&lt;0.5,CI454&gt;0.4),1,0)</f>
        <v>0</v>
      </c>
      <c r="CP454" s="74">
        <f>IF(AND(CJ454=0,CK454=0,CL454=0,CM454=0,CN454=0,CO454=0),1,0)</f>
        <v>1</v>
      </c>
      <c r="CR454" s="74" t="str">
        <f>_xll.BDP($H454,CR$1)</f>
        <v>Hinda Gharbi</v>
      </c>
      <c r="CS454" s="74" t="str">
        <f>_xll.BDP($H454,CS$1)</f>
        <v>No</v>
      </c>
      <c r="CT454" s="81">
        <f>_xll.BDP($H454,CT$1)</f>
        <v>0</v>
      </c>
      <c r="CU454" s="78">
        <f>_xll.BDP($H454,CU$1)</f>
        <v>0.33333298563957214</v>
      </c>
      <c r="CV454" s="78">
        <f>_xll.BDP($H454,CV$1)</f>
        <v>5.8274634502682356E-3</v>
      </c>
      <c r="CW454" s="78">
        <f>_xll.BDP($H454,CW$1)</f>
        <v>0</v>
      </c>
      <c r="DD454" s="73"/>
      <c r="DH454" s="25"/>
      <c r="DI454" s="25"/>
      <c r="DJ454" s="25"/>
      <c r="DK454" s="25"/>
      <c r="DL454" s="25"/>
      <c r="DM454" s="25"/>
      <c r="DN454" s="25"/>
      <c r="DO454" s="25"/>
      <c r="DV454" s="72"/>
      <c r="DW454" s="72"/>
      <c r="DX454" s="72"/>
      <c r="DY454" s="72"/>
      <c r="DZ454" s="72"/>
      <c r="EA454" s="72"/>
      <c r="EB454" s="72"/>
      <c r="EC454" s="72"/>
      <c r="ED454" s="72"/>
    </row>
    <row r="455" spans="1:134" s="74" customFormat="1" hidden="1" x14ac:dyDescent="0.3">
      <c r="A455" s="74" t="str">
        <f>B455&amp;C455</f>
        <v>14</v>
      </c>
      <c r="B455" s="74">
        <v>14</v>
      </c>
      <c r="D455" s="74">
        <v>2</v>
      </c>
      <c r="E455" s="74">
        <v>2</v>
      </c>
      <c r="F455" s="75">
        <v>0.14000000000000001</v>
      </c>
      <c r="G455" s="74" t="s">
        <v>2682</v>
      </c>
      <c r="H455" s="74" t="s">
        <v>332</v>
      </c>
      <c r="I455" s="74">
        <v>1332</v>
      </c>
      <c r="J455" s="74" t="str">
        <f>I455&amp;H455</f>
        <v>1332CBRE US Equity</v>
      </c>
      <c r="K455" s="76" t="s">
        <v>1015</v>
      </c>
      <c r="L455" s="73">
        <v>0.26124798418944828</v>
      </c>
      <c r="M455" s="73">
        <v>0.32371022588029807</v>
      </c>
      <c r="N455" s="73">
        <v>0.14623412907743705</v>
      </c>
      <c r="O455" s="73">
        <v>0.17873987115402359</v>
      </c>
      <c r="P455" s="77">
        <v>6.8289031112539949</v>
      </c>
      <c r="Q455" s="77">
        <v>5.5479235576261807</v>
      </c>
      <c r="R455" s="77">
        <v>10.423092967209451</v>
      </c>
      <c r="S455" s="78">
        <v>8.1195701807348524</v>
      </c>
      <c r="T455" s="78">
        <v>8.9147498044488174</v>
      </c>
      <c r="U455" s="73">
        <v>0.2525608419617531</v>
      </c>
      <c r="V455" s="79">
        <v>2.6686332424757579</v>
      </c>
      <c r="W455" s="73">
        <v>0.40924027153054515</v>
      </c>
      <c r="X455" s="72">
        <v>1.9914353542731921E-2</v>
      </c>
      <c r="Y455" s="79">
        <v>9.3928625349342472</v>
      </c>
      <c r="Z455" s="79">
        <v>4.0950396969257064</v>
      </c>
      <c r="AA455" s="79">
        <v>6002427000</v>
      </c>
      <c r="AB455" s="79">
        <v>10870809000</v>
      </c>
      <c r="AC455" s="79">
        <v>116799000</v>
      </c>
      <c r="AD455" s="80">
        <v>812547000</v>
      </c>
      <c r="AE455" s="73">
        <v>0.14374430032970401</v>
      </c>
      <c r="AF455" s="80">
        <v>24297.503096219996</v>
      </c>
      <c r="AG455" s="80">
        <v>29307.908096219995</v>
      </c>
      <c r="AH455" s="25">
        <v>13.330459383871402</v>
      </c>
      <c r="AI455" s="25">
        <v>18.537670080696167</v>
      </c>
      <c r="AJ455" s="25">
        <v>1.9938064253925476</v>
      </c>
      <c r="AK455" s="25">
        <v>19.2319195351735</v>
      </c>
      <c r="AL455" s="25">
        <v>3.0104661370724006</v>
      </c>
      <c r="AM455" s="74" t="s">
        <v>502</v>
      </c>
      <c r="AN455" s="74" t="s">
        <v>1016</v>
      </c>
      <c r="AO455" s="74" t="s">
        <v>1017</v>
      </c>
      <c r="AP455" s="74" t="s">
        <v>574</v>
      </c>
      <c r="AQ455" s="73" t="e">
        <f>_xll.BDP($H455,$AQ$1, "CUST_TRR_START_DT=20030101","CUST_TRR_END_DT=20230630")*0.01</f>
        <v>#VALUE!</v>
      </c>
      <c r="AR455" s="73">
        <f>_xll.BDP($H455,$AQ$1, "CUST_TRR_START_DT=20130101","CUST_TRR_END_DT=20230630")*0.01</f>
        <v>0.14266619999999999</v>
      </c>
      <c r="AS455" s="73">
        <f>_xll.BDP($H455,$AQ$1, "CUST_TRR_START_DT=20180101","CUST_TRR_END_DT=20230630")*0.01</f>
        <v>0.11992599999999999</v>
      </c>
      <c r="AT455" s="74" t="s">
        <v>3245</v>
      </c>
      <c r="AU455" s="74" t="s">
        <v>3245</v>
      </c>
      <c r="AV455" s="74" t="s">
        <v>3245</v>
      </c>
      <c r="AW455" s="25" t="s">
        <v>3021</v>
      </c>
      <c r="AX455" s="25">
        <v>0</v>
      </c>
      <c r="AY455" s="25">
        <v>7.7468640457662161</v>
      </c>
      <c r="AZ455" s="25">
        <v>7.7468640457662161</v>
      </c>
      <c r="BA455" s="25">
        <v>0</v>
      </c>
      <c r="BB455" s="25">
        <v>112.39999923807854</v>
      </c>
      <c r="BC455" s="25">
        <v>112.39999923807854</v>
      </c>
      <c r="BD455" s="25">
        <v>1882.2945313800001</v>
      </c>
      <c r="BE455" s="25">
        <v>24297.503096219996</v>
      </c>
      <c r="BF455" s="74">
        <v>1305.3330000000001</v>
      </c>
      <c r="BG455" s="74">
        <v>1599.444</v>
      </c>
      <c r="BH455" s="74">
        <v>1822.444</v>
      </c>
      <c r="BI455" s="74">
        <v>617.47800000000007</v>
      </c>
      <c r="BJ455" s="74">
        <v>1604.2080000000001</v>
      </c>
      <c r="BK455" s="74">
        <v>1803.308</v>
      </c>
      <c r="BL455" s="72">
        <v>5.3722927612387998E-2</v>
      </c>
      <c r="BM455" s="72">
        <v>6.5827504730262928E-2</v>
      </c>
      <c r="BN455" s="72">
        <v>7.5005402521525794E-2</v>
      </c>
      <c r="BO455" s="72">
        <v>2.5413228575575823E-2</v>
      </c>
      <c r="BP455" s="72">
        <v>6.6023574259758785E-2</v>
      </c>
      <c r="BQ455" s="72">
        <v>7.4217831884155358E-2</v>
      </c>
      <c r="BR455" s="72">
        <f>IF(IF(BN455&gt;BQ455,BN455,BQ455)=0,IF(BM455&gt;BP455,BM455,BP455),IF(BN455&gt;BQ455,BN455,BQ455))</f>
        <v>7.5005402521525794E-2</v>
      </c>
      <c r="CI455" s="73">
        <f>IFERROR(L455,M455)</f>
        <v>0.26124798418944828</v>
      </c>
      <c r="CJ455" s="74">
        <f>IF(AND(M455&lt;0,AA455&gt;0),1,0)</f>
        <v>0</v>
      </c>
      <c r="CK455" s="74">
        <f>IF(AND(CJ455=0,CI455&lt;0.1,CI455&gt;0),1,0)</f>
        <v>0</v>
      </c>
      <c r="CL455" s="74">
        <f>IF(AND(CK455=0,CI455&lt;0.2,CI455&gt;0.1),1,0)</f>
        <v>0</v>
      </c>
      <c r="CM455" s="74">
        <f>IF(AND(CL455=0,CI455&lt;0.3,CI455&gt;0.2),1,0)</f>
        <v>1</v>
      </c>
      <c r="CN455" s="74">
        <f>IF(AND(CM455=0,CI455&lt;0.4,CI455&gt;0.3),1,0)</f>
        <v>0</v>
      </c>
      <c r="CO455" s="74">
        <f>IF(AND(CN455=0,CI455&lt;0.5,CI455&gt;0.4),1,0)</f>
        <v>0</v>
      </c>
      <c r="CP455" s="74">
        <f>IF(AND(CJ455=0,CK455=0,CL455=0,CM455=0,CN455=0,CO455=0),1,0)</f>
        <v>0</v>
      </c>
      <c r="CR455" s="74" t="str">
        <f>_xll.BDP($H455,CR$1)</f>
        <v>Robert E Sulentic "Bob"</v>
      </c>
      <c r="CS455" s="74" t="str">
        <f>_xll.BDP($H455,CS$1)</f>
        <v>No</v>
      </c>
      <c r="CT455" s="81">
        <f>_xll.BDP($H455,CT$1)</f>
        <v>0.36144399642944336</v>
      </c>
      <c r="CU455" s="78">
        <f>_xll.BDP($H455,CU$1)</f>
        <v>10.83329963684082</v>
      </c>
      <c r="CV455" s="78">
        <f>_xll.BDP($H455,CV$1)</f>
        <v>1.2375982512802652</v>
      </c>
      <c r="CW455" s="78">
        <f>_xll.BDP($H455,CW$1)</f>
        <v>0.19500466622597445</v>
      </c>
      <c r="DD455" s="73"/>
      <c r="DH455" s="25"/>
      <c r="DI455" s="25"/>
      <c r="DJ455" s="25"/>
      <c r="DK455" s="25"/>
      <c r="DL455" s="25"/>
      <c r="DM455" s="25"/>
      <c r="DN455" s="25"/>
      <c r="DO455" s="25"/>
      <c r="DV455" s="72"/>
      <c r="DW455" s="72"/>
      <c r="DX455" s="72"/>
      <c r="DY455" s="72"/>
      <c r="DZ455" s="72"/>
      <c r="EA455" s="72"/>
      <c r="EB455" s="72"/>
      <c r="EC455" s="72"/>
      <c r="ED455" s="72"/>
    </row>
    <row r="456" spans="1:134" s="74" customFormat="1" hidden="1" x14ac:dyDescent="0.3">
      <c r="A456" s="74" t="str">
        <f>B456&amp;C456</f>
        <v>14</v>
      </c>
      <c r="B456" s="74">
        <v>14</v>
      </c>
      <c r="D456" s="74">
        <v>6</v>
      </c>
      <c r="E456" s="74">
        <v>1</v>
      </c>
      <c r="F456" s="75">
        <v>0.17</v>
      </c>
      <c r="G456" s="74" t="s">
        <v>2188</v>
      </c>
      <c r="H456" s="74" t="s">
        <v>396</v>
      </c>
      <c r="I456" s="74">
        <v>1335</v>
      </c>
      <c r="J456" s="74" t="str">
        <f>I456&amp;H456</f>
        <v>1335NXST US Equity</v>
      </c>
      <c r="K456" s="76" t="s">
        <v>1086</v>
      </c>
      <c r="L456" s="73">
        <v>0.17223714966363263</v>
      </c>
      <c r="M456" s="73">
        <v>0.21668614845119813</v>
      </c>
      <c r="N456" s="73">
        <v>0.1179585980136503</v>
      </c>
      <c r="O456" s="73">
        <v>0.15125244778067884</v>
      </c>
      <c r="P456" s="77">
        <v>10.231479416618349</v>
      </c>
      <c r="Q456" s="77">
        <v>7.5213518433940987</v>
      </c>
      <c r="R456" s="77">
        <v>25.828144918432578</v>
      </c>
      <c r="S456" s="78">
        <v>37.626879522014306</v>
      </c>
      <c r="T456" s="78">
        <v>42.350796392247169</v>
      </c>
      <c r="U456" s="73">
        <v>0.73130816130067389</v>
      </c>
      <c r="V456" s="79">
        <v>3.3582199518640405</v>
      </c>
      <c r="W456" s="73">
        <v>0.20820471161657189</v>
      </c>
      <c r="X456" s="72" t="e">
        <v>#N/A</v>
      </c>
      <c r="Y456" s="79">
        <v>16.090139448230303</v>
      </c>
      <c r="Z456" s="79">
        <v>9.0410455676001256</v>
      </c>
      <c r="AA456" s="79">
        <v>6844000000</v>
      </c>
      <c r="AB456" s="79">
        <v>9804800000</v>
      </c>
      <c r="AC456" s="79">
        <v>63400000</v>
      </c>
      <c r="AD456" s="80">
        <v>1273000000</v>
      </c>
      <c r="AE456" s="73">
        <v>4.980361351139042E-2</v>
      </c>
      <c r="AF456" s="80">
        <v>5333.9575917599996</v>
      </c>
      <c r="AG456" s="80">
        <v>12190.95759176</v>
      </c>
      <c r="AH456" s="25">
        <v>5.5040668164522106</v>
      </c>
      <c r="AI456" s="25">
        <v>9.9453286201372464</v>
      </c>
      <c r="AJ456" s="25">
        <v>19.418837179398015</v>
      </c>
      <c r="AK456" s="25">
        <v>7.3114735118552892</v>
      </c>
      <c r="AL456" s="25">
        <v>2.1153707504734482</v>
      </c>
      <c r="AM456" s="74" t="s">
        <v>543</v>
      </c>
      <c r="AN456" s="74" t="s">
        <v>544</v>
      </c>
      <c r="AO456" s="74" t="s">
        <v>870</v>
      </c>
      <c r="AP456" s="74" t="s">
        <v>574</v>
      </c>
      <c r="AQ456" s="73" t="e">
        <f>_xll.BDP($H456,$AQ$1, "CUST_TRR_START_DT=20030101","CUST_TRR_END_DT=20230630")*0.01</f>
        <v>#VALUE!</v>
      </c>
      <c r="AR456" s="73">
        <f>_xll.BDP($H456,$AQ$1, "CUST_TRR_START_DT=20130101","CUST_TRR_END_DT=20230630")*0.01</f>
        <v>0.32578740000000006</v>
      </c>
      <c r="AS456" s="73">
        <f>_xll.BDP($H456,$AQ$1, "CUST_TRR_START_DT=20180101","CUST_TRR_END_DT=20230630")*0.01</f>
        <v>0.17251320000000001</v>
      </c>
      <c r="AT456" s="74" t="s">
        <v>3247</v>
      </c>
      <c r="AU456" s="74" t="s">
        <v>3247</v>
      </c>
      <c r="AV456" s="74" t="s">
        <v>3247</v>
      </c>
      <c r="AW456" s="25">
        <v>3.5516969845878923</v>
      </c>
      <c r="AX456" s="25">
        <v>3.5516969845878923</v>
      </c>
      <c r="AY456" s="25">
        <v>22.081455792513129</v>
      </c>
      <c r="AZ456" s="25">
        <v>25.633152777101021</v>
      </c>
      <c r="BA456" s="25">
        <v>13.307593017422626</v>
      </c>
      <c r="BB456" s="25">
        <v>82.73538767358275</v>
      </c>
      <c r="BC456" s="25">
        <v>96.042980691005368</v>
      </c>
      <c r="BD456" s="25">
        <v>1022.3564</v>
      </c>
      <c r="BE456" s="25">
        <v>5333.9575917599996</v>
      </c>
      <c r="BF456" s="74">
        <v>499.1</v>
      </c>
      <c r="BG456" s="74">
        <v>1019</v>
      </c>
      <c r="BH456" s="74">
        <v>717.125</v>
      </c>
      <c r="BI456" s="74">
        <v>840.49599999999998</v>
      </c>
      <c r="BJ456" s="74">
        <v>1471.8140000000001</v>
      </c>
      <c r="BK456" s="74">
        <v>1161.9939999999999</v>
      </c>
      <c r="BL456" s="72">
        <v>9.3570297741215516E-2</v>
      </c>
      <c r="BM456" s="72">
        <v>0.19104013904688158</v>
      </c>
      <c r="BN456" s="72">
        <v>0.13444520089695286</v>
      </c>
      <c r="BO456" s="72">
        <v>0.15757455614165633</v>
      </c>
      <c r="BP456" s="72">
        <v>0.27593282748885867</v>
      </c>
      <c r="BQ456" s="72">
        <v>0.21784837618414338</v>
      </c>
      <c r="BR456" s="72">
        <f>IF(IF(BN456&gt;BQ456,BN456,BQ456)=0,IF(BM456&gt;BP456,BM456,BP456),IF(BN456&gt;BQ456,BN456,BQ456))</f>
        <v>0.21784837618414338</v>
      </c>
      <c r="CI456" s="73">
        <f>IFERROR(L456,M456)</f>
        <v>0.17223714966363263</v>
      </c>
      <c r="CJ456" s="74">
        <f>IF(AND(M456&lt;0,AA456&gt;0),1,0)</f>
        <v>0</v>
      </c>
      <c r="CK456" s="74">
        <f>IF(AND(CJ456=0,CI456&lt;0.1,CI456&gt;0),1,0)</f>
        <v>0</v>
      </c>
      <c r="CL456" s="74">
        <f>IF(AND(CK456=0,CI456&lt;0.2,CI456&gt;0.1),1,0)</f>
        <v>1</v>
      </c>
      <c r="CM456" s="74">
        <f>IF(AND(CL456=0,CI456&lt;0.3,CI456&gt;0.2),1,0)</f>
        <v>0</v>
      </c>
      <c r="CN456" s="74">
        <f>IF(AND(CM456=0,CI456&lt;0.4,CI456&gt;0.3),1,0)</f>
        <v>0</v>
      </c>
      <c r="CO456" s="74">
        <f>IF(AND(CN456=0,CI456&lt;0.5,CI456&gt;0.4),1,0)</f>
        <v>0</v>
      </c>
      <c r="CP456" s="74">
        <f>IF(AND(CJ456=0,CK456=0,CL456=0,CM456=0,CN456=0,CO456=0),1,0)</f>
        <v>0</v>
      </c>
      <c r="CR456" s="74" t="str">
        <f>_xll.BDP($H456,CR$1)</f>
        <v>Perry A Sook</v>
      </c>
      <c r="CS456" s="74" t="str">
        <f>_xll.BDP($H456,CS$1)</f>
        <v>Yes</v>
      </c>
      <c r="CT456" s="81">
        <f>_xll.BDP($H456,CT$1)</f>
        <v>0</v>
      </c>
      <c r="CU456" s="78">
        <f>_xll.BDP($H456,CU$1)</f>
        <v>27.83329963684082</v>
      </c>
      <c r="CV456" s="78">
        <f>_xll.BDP($H456,CV$1)</f>
        <v>5.4264807700913753</v>
      </c>
      <c r="CW456" s="78">
        <f>_xll.BDP($H456,CW$1)</f>
        <v>5.0902023086447494</v>
      </c>
      <c r="DD456" s="73"/>
      <c r="DH456" s="25"/>
      <c r="DI456" s="25"/>
      <c r="DJ456" s="25"/>
      <c r="DK456" s="25"/>
      <c r="DL456" s="25"/>
      <c r="DM456" s="25"/>
      <c r="DN456" s="25"/>
      <c r="DO456" s="25"/>
      <c r="DV456" s="72"/>
      <c r="DW456" s="72"/>
      <c r="DX456" s="72"/>
      <c r="DY456" s="72"/>
      <c r="DZ456" s="72"/>
      <c r="EA456" s="72"/>
      <c r="EB456" s="72"/>
      <c r="EC456" s="72"/>
      <c r="ED456" s="72"/>
    </row>
    <row r="457" spans="1:134" s="74" customFormat="1" hidden="1" x14ac:dyDescent="0.3">
      <c r="A457" s="74" t="str">
        <f>B457&amp;C457</f>
        <v>14</v>
      </c>
      <c r="B457" s="74">
        <v>14</v>
      </c>
      <c r="D457" s="74">
        <v>3</v>
      </c>
      <c r="E457" s="74">
        <v>1</v>
      </c>
      <c r="F457" s="75">
        <v>0.17</v>
      </c>
      <c r="G457" s="74" t="s">
        <v>2597</v>
      </c>
      <c r="H457" s="74" t="s">
        <v>1261</v>
      </c>
      <c r="I457" s="74">
        <v>1344</v>
      </c>
      <c r="J457" s="74" t="str">
        <f>I457&amp;H457</f>
        <v>1344AMP IM Equity</v>
      </c>
      <c r="K457" s="76" t="s">
        <v>1262</v>
      </c>
      <c r="L457" s="73">
        <v>0.42953802061358493</v>
      </c>
      <c r="M457" s="73">
        <v>0.50827228783575029</v>
      </c>
      <c r="N457" s="73">
        <v>0.10525017801818351</v>
      </c>
      <c r="O457" s="73">
        <v>0.12331512877908583</v>
      </c>
      <c r="P457" s="77">
        <v>10.354118086338501</v>
      </c>
      <c r="Q457" s="77">
        <v>7.606313310227347</v>
      </c>
      <c r="R457" s="77">
        <v>17.218939693302666</v>
      </c>
      <c r="S457" s="78">
        <v>22.092529628178138</v>
      </c>
      <c r="T457" s="78">
        <v>24.788190980621252</v>
      </c>
      <c r="U457" s="73">
        <v>0.7261529849653342</v>
      </c>
      <c r="V457" s="79">
        <v>2.5352763495535418</v>
      </c>
      <c r="W457" s="73">
        <v>0.28825667685555079</v>
      </c>
      <c r="X457" s="72" t="e">
        <v>#N/A</v>
      </c>
      <c r="Y457" s="79">
        <v>11.366928666788835</v>
      </c>
      <c r="Z457" s="79">
        <v>9.1755649074400694</v>
      </c>
      <c r="AA457" s="79">
        <v>561876000</v>
      </c>
      <c r="AB457" s="79">
        <v>2315904000</v>
      </c>
      <c r="AC457" s="79" t="e">
        <v>#N/A</v>
      </c>
      <c r="AD457" s="80">
        <v>442924000</v>
      </c>
      <c r="AE457" s="73">
        <v>0</v>
      </c>
      <c r="AF457" s="80">
        <v>6513.2005974000012</v>
      </c>
      <c r="AG457" s="80">
        <v>7852.9015974000013</v>
      </c>
      <c r="AH457" s="25">
        <v>14.50946849818745</v>
      </c>
      <c r="AI457" s="25">
        <v>26.995285640033142</v>
      </c>
      <c r="AJ457" s="25">
        <v>5.9531845284096931</v>
      </c>
      <c r="AK457" s="25">
        <v>37.158445128670863</v>
      </c>
      <c r="AL457" s="25">
        <v>6.2341471336715371</v>
      </c>
      <c r="AM457" s="74" t="s">
        <v>493</v>
      </c>
      <c r="AN457" s="74" t="s">
        <v>654</v>
      </c>
      <c r="AO457" s="74" t="s">
        <v>1010</v>
      </c>
      <c r="AP457" s="74" t="s">
        <v>1250</v>
      </c>
      <c r="AQ457" s="73">
        <f>_xll.BDP($H457,$AQ$1, "CUST_TRR_START_DT=20030101","CUST_TRR_END_DT=20230630")*0.01</f>
        <v>0.16533200000000001</v>
      </c>
      <c r="AR457" s="73">
        <f>_xll.BDP($H457,$AQ$1, "CUST_TRR_START_DT=20130101","CUST_TRR_END_DT=20230630")*0.01</f>
        <v>0.2407263</v>
      </c>
      <c r="AS457" s="73">
        <f>_xll.BDP($H457,$AQ$1, "CUST_TRR_START_DT=20180101","CUST_TRR_END_DT=20230630")*0.01</f>
        <v>0.19918040000000001</v>
      </c>
      <c r="AT457" s="74" t="s">
        <v>3252</v>
      </c>
      <c r="AU457" s="74" t="s">
        <v>3252</v>
      </c>
      <c r="AV457" s="74" t="s">
        <v>3252</v>
      </c>
      <c r="AW457" s="25">
        <v>1.0086956231490425</v>
      </c>
      <c r="AX457" s="25">
        <v>1.0086956231490425</v>
      </c>
      <c r="AY457" s="25">
        <v>0</v>
      </c>
      <c r="AZ457" s="25">
        <v>1.0086956231490425</v>
      </c>
      <c r="BA457" s="25">
        <v>35.462443685189164</v>
      </c>
      <c r="BB457" s="25">
        <v>0</v>
      </c>
      <c r="BC457" s="25" t="s">
        <v>3021</v>
      </c>
      <c r="BD457" s="25" t="s">
        <v>3021</v>
      </c>
      <c r="BE457" s="25">
        <v>6513.2005974000012</v>
      </c>
      <c r="BF457" s="74">
        <v>202.333</v>
      </c>
      <c r="BG457" s="74">
        <v>232.667</v>
      </c>
      <c r="BH457" s="74">
        <v>263</v>
      </c>
      <c r="BI457" s="74">
        <v>252.62900000000002</v>
      </c>
      <c r="BJ457" s="74">
        <v>295.26900000000001</v>
      </c>
      <c r="BK457" s="74">
        <v>333.33</v>
      </c>
      <c r="BL457" s="72">
        <v>3.1065065012855452E-2</v>
      </c>
      <c r="BM457" s="72">
        <v>3.572237589195059E-2</v>
      </c>
      <c r="BN457" s="72">
        <v>4.0379533236698829E-2</v>
      </c>
      <c r="BO457" s="72">
        <v>3.8787228524920107E-2</v>
      </c>
      <c r="BP457" s="72">
        <v>4.5333933077060178E-2</v>
      </c>
      <c r="BQ457" s="72">
        <v>5.1177603854710339E-2</v>
      </c>
      <c r="BR457" s="72">
        <f>IF(IF(BN457&gt;BQ457,BN457,BQ457)=0,IF(BM457&gt;BP457,BM457,BP457),IF(BN457&gt;BQ457,BN457,BQ457))</f>
        <v>5.1177603854710339E-2</v>
      </c>
      <c r="CI457" s="73">
        <f>IFERROR(L457,M457)</f>
        <v>0.42953802061358493</v>
      </c>
      <c r="CJ457" s="74">
        <f>IF(AND(M457&lt;0,AA457&gt;0),1,0)</f>
        <v>0</v>
      </c>
      <c r="CK457" s="74">
        <f>IF(AND(CJ457=0,CI457&lt;0.1,CI457&gt;0),1,0)</f>
        <v>0</v>
      </c>
      <c r="CL457" s="74">
        <f>IF(AND(CK457=0,CI457&lt;0.2,CI457&gt;0.1),1,0)</f>
        <v>0</v>
      </c>
      <c r="CM457" s="74">
        <f>IF(AND(CL457=0,CI457&lt;0.3,CI457&gt;0.2),1,0)</f>
        <v>0</v>
      </c>
      <c r="CN457" s="74">
        <f>IF(AND(CM457=0,CI457&lt;0.4,CI457&gt;0.3),1,0)</f>
        <v>0</v>
      </c>
      <c r="CO457" s="74">
        <f>IF(AND(CN457=0,CI457&lt;0.5,CI457&gt;0.4),1,0)</f>
        <v>1</v>
      </c>
      <c r="CP457" s="74">
        <f>IF(AND(CJ457=0,CK457=0,CL457=0,CM457=0,CN457=0,CO457=0),1,0)</f>
        <v>0</v>
      </c>
      <c r="CR457" s="74" t="str">
        <f>_xll.BDP($H457,CR$1)</f>
        <v>Enrico Vita</v>
      </c>
      <c r="CS457" s="74" t="str">
        <f>_xll.BDP($H457,CS$1)</f>
        <v>No</v>
      </c>
      <c r="CT457" s="81">
        <f>_xll.BDP($H457,CT$1)</f>
        <v>0</v>
      </c>
      <c r="CU457" s="78">
        <f>_xll.BDP($H457,CU$1)</f>
        <v>8</v>
      </c>
      <c r="CV457" s="78">
        <f>_xll.BDP($H457,CV$1)</f>
        <v>0</v>
      </c>
      <c r="CW457" s="78">
        <f>_xll.BDP($H457,CW$1)</f>
        <v>0</v>
      </c>
      <c r="DD457" s="73"/>
      <c r="DH457" s="25"/>
      <c r="DI457" s="25"/>
      <c r="DJ457" s="25"/>
      <c r="DK457" s="25"/>
      <c r="DL457" s="25"/>
      <c r="DM457" s="25"/>
      <c r="DN457" s="25"/>
      <c r="DO457" s="25"/>
      <c r="DV457" s="72"/>
      <c r="DW457" s="72"/>
      <c r="DX457" s="72"/>
      <c r="DY457" s="72"/>
      <c r="DZ457" s="72"/>
      <c r="EA457" s="72"/>
      <c r="EB457" s="72"/>
      <c r="EC457" s="72"/>
      <c r="ED457" s="72"/>
    </row>
    <row r="458" spans="1:134" s="74" customFormat="1" hidden="1" x14ac:dyDescent="0.3">
      <c r="A458" s="74" t="str">
        <f>B458&amp;C458</f>
        <v>14</v>
      </c>
      <c r="B458" s="74">
        <v>14</v>
      </c>
      <c r="D458" s="74">
        <v>16</v>
      </c>
      <c r="E458" s="74">
        <v>8</v>
      </c>
      <c r="F458" s="75">
        <v>0.16</v>
      </c>
      <c r="G458" s="74" t="s">
        <v>2992</v>
      </c>
      <c r="H458" s="74" t="s">
        <v>1344</v>
      </c>
      <c r="I458" s="74">
        <v>1345</v>
      </c>
      <c r="J458" s="74" t="str">
        <f>I458&amp;H458</f>
        <v>1345AUB FP Equity</v>
      </c>
      <c r="K458" s="76" t="s">
        <v>1345</v>
      </c>
      <c r="L458" s="73">
        <v>0.95706462464052211</v>
      </c>
      <c r="M458" s="73">
        <v>1.0257828353161182</v>
      </c>
      <c r="N458" s="73">
        <v>0.25026892872026718</v>
      </c>
      <c r="O458" s="73">
        <v>0.28397706682234497</v>
      </c>
      <c r="P458" s="77">
        <v>13.905094843944473</v>
      </c>
      <c r="Q458" s="77">
        <v>13.915840877093947</v>
      </c>
      <c r="R458" s="77">
        <v>14.434115661911337</v>
      </c>
      <c r="S458" s="78">
        <v>11.239777078303659</v>
      </c>
      <c r="T458" s="78">
        <v>11.465357601154324</v>
      </c>
      <c r="U458" s="73">
        <v>-0.21982511923688394</v>
      </c>
      <c r="V458" s="79">
        <v>-1.168195873675673</v>
      </c>
      <c r="W458" s="73">
        <v>0.5623669541615729</v>
      </c>
      <c r="X458" s="72" t="e">
        <v>#N/A</v>
      </c>
      <c r="Y458" s="79">
        <v>6.8839612438110978</v>
      </c>
      <c r="Z458" s="79">
        <v>7.0808546363243963</v>
      </c>
      <c r="AA458" s="79">
        <v>50266000</v>
      </c>
      <c r="AB458" s="79">
        <v>181571000</v>
      </c>
      <c r="AC458" s="79" t="e">
        <v>#N/A</v>
      </c>
      <c r="AD458" s="80">
        <v>36250953.60582009</v>
      </c>
      <c r="AE458" s="73">
        <v>0</v>
      </c>
      <c r="AF458" s="80">
        <v>506.22846279999993</v>
      </c>
      <c r="AG458" s="80">
        <v>437.09346279999994</v>
      </c>
      <c r="AH458" s="25">
        <v>7.4234623437499998</v>
      </c>
      <c r="AI458" s="25">
        <v>8.4770463286916709</v>
      </c>
      <c r="AJ458" s="25">
        <v>6.164202240560348</v>
      </c>
      <c r="AK458" s="25">
        <v>14.29770614326435</v>
      </c>
      <c r="AL458" s="25">
        <v>2.0138236726552696</v>
      </c>
      <c r="AM458" s="74" t="s">
        <v>506</v>
      </c>
      <c r="AN458" s="74" t="s">
        <v>629</v>
      </c>
      <c r="AO458" s="74" t="s">
        <v>773</v>
      </c>
      <c r="AP458" s="74" t="s">
        <v>1339</v>
      </c>
      <c r="AQ458" s="73">
        <f>_xll.BDP($H458,$AQ$1, "CUST_TRR_START_DT=20030101","CUST_TRR_END_DT=20230630")*0.01</f>
        <v>0.2021799</v>
      </c>
      <c r="AR458" s="73">
        <f>_xll.BDP($H458,$AQ$1, "CUST_TRR_START_DT=20130101","CUST_TRR_END_DT=20230630")*0.01</f>
        <v>0.26205839999999997</v>
      </c>
      <c r="AS458" s="73">
        <f>_xll.BDP($H458,$AQ$1, "CUST_TRR_START_DT=20180101","CUST_TRR_END_DT=20230630")*0.01</f>
        <v>8.1708760000000005E-2</v>
      </c>
      <c r="AT458" s="74" t="s">
        <v>3761</v>
      </c>
      <c r="AU458" s="74" t="s">
        <v>3021</v>
      </c>
      <c r="AV458" s="74" t="s">
        <v>3761</v>
      </c>
      <c r="AW458" s="25">
        <v>3.1537451975918942</v>
      </c>
      <c r="AX458" s="25">
        <v>3.1537451975918942</v>
      </c>
      <c r="AY458" s="25">
        <v>0</v>
      </c>
      <c r="AZ458" s="25">
        <v>3.1537451975918942</v>
      </c>
      <c r="BA458" s="25">
        <v>43.355900215591831</v>
      </c>
      <c r="BB458" s="25">
        <v>0</v>
      </c>
      <c r="BC458" s="25">
        <v>43.355900215591831</v>
      </c>
      <c r="BD458" s="25">
        <v>15.9225552</v>
      </c>
      <c r="BE458" s="25">
        <v>437.09346279999994</v>
      </c>
      <c r="BF458" s="74">
        <v>36.980000000000004</v>
      </c>
      <c r="BG458" s="74">
        <v>39.42</v>
      </c>
      <c r="BH458" s="74">
        <v>43.75</v>
      </c>
      <c r="BI458" s="74">
        <v>35.1</v>
      </c>
      <c r="BJ458" s="74">
        <v>40.925000000000004</v>
      </c>
      <c r="BK458" s="74">
        <v>44.5</v>
      </c>
      <c r="BL458" s="72">
        <v>8.4604330989321783E-2</v>
      </c>
      <c r="BM458" s="72">
        <v>9.018666110327378E-2</v>
      </c>
      <c r="BN458" s="72">
        <v>0.10009300921532795</v>
      </c>
      <c r="BO458" s="72">
        <v>8.0303191393325979E-2</v>
      </c>
      <c r="BP458" s="72">
        <v>9.3629860620281072E-2</v>
      </c>
      <c r="BQ458" s="72">
        <v>0.101808889373305</v>
      </c>
      <c r="BR458" s="72">
        <f>IF(IF(BN458&gt;BQ458,BN458,BQ458)=0,IF(BM458&gt;BP458,BM458,BP458),IF(BN458&gt;BQ458,BN458,BQ458))</f>
        <v>0.101808889373305</v>
      </c>
      <c r="CI458" s="73">
        <f>IFERROR(L458,M458)</f>
        <v>0.95706462464052211</v>
      </c>
      <c r="CJ458" s="74">
        <f>IF(AND(M458&lt;0,AA458&gt;0),1,0)</f>
        <v>0</v>
      </c>
      <c r="CK458" s="74">
        <f>IF(AND(CJ458=0,CI458&lt;0.1,CI458&gt;0),1,0)</f>
        <v>0</v>
      </c>
      <c r="CL458" s="74">
        <f>IF(AND(CK458=0,CI458&lt;0.2,CI458&gt;0.1),1,0)</f>
        <v>0</v>
      </c>
      <c r="CM458" s="74">
        <f>IF(AND(CL458=0,CI458&lt;0.3,CI458&gt;0.2),1,0)</f>
        <v>0</v>
      </c>
      <c r="CN458" s="74">
        <f>IF(AND(CM458=0,CI458&lt;0.4,CI458&gt;0.3),1,0)</f>
        <v>0</v>
      </c>
      <c r="CO458" s="74">
        <f>IF(AND(CN458=0,CI458&lt;0.5,CI458&gt;0.4),1,0)</f>
        <v>0</v>
      </c>
      <c r="CP458" s="74">
        <f>IF(AND(CJ458=0,CK458=0,CL458=0,CM458=0,CN458=0,CO458=0),1,0)</f>
        <v>1</v>
      </c>
      <c r="CR458" s="74" t="str">
        <f>_xll.BDP($H458,CR$1)</f>
        <v>Philippe Rabasse</v>
      </c>
      <c r="CS458" s="74" t="str">
        <f>_xll.BDP($H458,CS$1)</f>
        <v>No</v>
      </c>
      <c r="CT458" s="81">
        <f>_xll.BDP($H458,CT$1)</f>
        <v>0</v>
      </c>
      <c r="CU458" s="78">
        <f>_xll.BDP($H458,CU$1)</f>
        <v>19.33329963684082</v>
      </c>
      <c r="CV458" s="78">
        <f>_xll.BDP($H458,CV$1)</f>
        <v>38.979593063896637</v>
      </c>
      <c r="CW458" s="78">
        <f>_xll.BDP($H458,CW$1)</f>
        <v>0</v>
      </c>
      <c r="DD458" s="73"/>
      <c r="DH458" s="25"/>
      <c r="DI458" s="25"/>
      <c r="DJ458" s="25"/>
      <c r="DK458" s="25"/>
      <c r="DL458" s="25"/>
      <c r="DM458" s="25"/>
      <c r="DN458" s="25"/>
      <c r="DO458" s="25"/>
      <c r="DV458" s="72"/>
      <c r="DW458" s="72"/>
      <c r="DX458" s="72"/>
      <c r="DY458" s="72"/>
      <c r="DZ458" s="72"/>
      <c r="EA458" s="72"/>
      <c r="EB458" s="72"/>
      <c r="EC458" s="72"/>
      <c r="ED458" s="72"/>
    </row>
    <row r="459" spans="1:134" s="74" customFormat="1" hidden="1" x14ac:dyDescent="0.3">
      <c r="A459" s="74" t="str">
        <f>B459&amp;C459</f>
        <v>14</v>
      </c>
      <c r="B459" s="74">
        <v>14</v>
      </c>
      <c r="D459" s="74">
        <v>33</v>
      </c>
      <c r="E459" s="74">
        <v>6</v>
      </c>
      <c r="F459" s="75">
        <v>0.1</v>
      </c>
      <c r="G459" s="74" t="s">
        <v>2375</v>
      </c>
      <c r="H459" s="74" t="s">
        <v>2060</v>
      </c>
      <c r="I459" s="74">
        <v>1350</v>
      </c>
      <c r="J459" s="74" t="str">
        <f>I459&amp;H459</f>
        <v>1350SGSN SW Equity</v>
      </c>
      <c r="K459" s="76" t="s">
        <v>4877</v>
      </c>
      <c r="L459" s="73">
        <v>0.58033587607456716</v>
      </c>
      <c r="M459" s="73">
        <v>0.53208996160175537</v>
      </c>
      <c r="N459" s="73">
        <v>0.29685453804741141</v>
      </c>
      <c r="O459" s="73">
        <v>0.27110117384013416</v>
      </c>
      <c r="P459" s="77">
        <v>17.691095350669819</v>
      </c>
      <c r="Q459" s="77">
        <v>13.252469277025062</v>
      </c>
      <c r="R459" s="77">
        <v>118.45841784989859</v>
      </c>
      <c r="S459" s="78">
        <v>21.492604719083438</v>
      </c>
      <c r="T459" s="78">
        <v>22.177055103884371</v>
      </c>
      <c r="U459" s="73">
        <v>0.6870244704914662</v>
      </c>
      <c r="V459" s="79">
        <v>2.3984206748025843</v>
      </c>
      <c r="W459" s="73">
        <v>5.7203389830508475E-2</v>
      </c>
      <c r="X459" s="72" t="e">
        <v>#N/A</v>
      </c>
      <c r="Y459" s="79">
        <v>0.43732704942599365</v>
      </c>
      <c r="Z459" s="79">
        <v>-0.74511133835680754</v>
      </c>
      <c r="AA459" s="79">
        <v>1823000000</v>
      </c>
      <c r="AB459" s="79">
        <v>3578000000</v>
      </c>
      <c r="AC459" s="79">
        <v>20000000</v>
      </c>
      <c r="AD459" s="80">
        <v>1091000000</v>
      </c>
      <c r="AE459" s="73">
        <v>1.8331805682859761E-2</v>
      </c>
      <c r="AF459" s="80">
        <v>15349.825536</v>
      </c>
      <c r="AG459" s="80">
        <v>18782.825536</v>
      </c>
      <c r="AH459" s="25">
        <v>12.829798863387978</v>
      </c>
      <c r="AI459" s="25">
        <v>19.383720883384932</v>
      </c>
      <c r="AJ459" s="25">
        <v>5.1090298043293512</v>
      </c>
      <c r="AK459" s="25">
        <v>25.996882768661326</v>
      </c>
      <c r="AL459" s="25">
        <v>52.792348895523503</v>
      </c>
      <c r="AM459" s="74" t="s">
        <v>493</v>
      </c>
      <c r="AN459" s="74" t="s">
        <v>524</v>
      </c>
      <c r="AO459" s="74" t="s">
        <v>524</v>
      </c>
      <c r="AP459" s="74" t="s">
        <v>4616</v>
      </c>
      <c r="AQ459" s="73">
        <f>_xll.BDP($H459,$AQ$1, "CUST_TRR_START_DT=20030101","CUST_TRR_END_DT=20230630")*0.01</f>
        <v>0.1157089</v>
      </c>
      <c r="AR459" s="73">
        <f>_xll.BDP($H459,$AQ$1, "CUST_TRR_START_DT=20130101","CUST_TRR_END_DT=20230630")*0.01</f>
        <v>3.8317410000000003E-2</v>
      </c>
      <c r="AS459" s="73">
        <f>_xll.BDP($H459,$AQ$1, "CUST_TRR_START_DT=20180101","CUST_TRR_END_DT=20230630")*0.01</f>
        <v>2.0548559999999999E-3</v>
      </c>
      <c r="AT459" s="74" t="s">
        <v>3697</v>
      </c>
      <c r="AU459" s="74" t="s">
        <v>3021</v>
      </c>
      <c r="AV459" s="74" t="s">
        <v>3021</v>
      </c>
      <c r="AW459" s="25">
        <v>3.9062501455191558</v>
      </c>
      <c r="AX459" s="25">
        <v>3.9062501455191558</v>
      </c>
      <c r="AY459" s="25">
        <v>0</v>
      </c>
      <c r="AZ459" s="25">
        <v>3.9062501455191558</v>
      </c>
      <c r="BA459" s="25">
        <v>90.800763465066794</v>
      </c>
      <c r="BB459" s="25">
        <v>0</v>
      </c>
      <c r="BC459" s="25">
        <v>90.800763465066794</v>
      </c>
      <c r="BD459" s="25">
        <v>589.52431999999999</v>
      </c>
      <c r="BE459" s="25">
        <v>15349.825536</v>
      </c>
      <c r="BF459" s="74">
        <v>688.72199999999998</v>
      </c>
      <c r="BG459" s="74">
        <v>738.21100000000001</v>
      </c>
      <c r="BH459" s="74">
        <v>788</v>
      </c>
      <c r="BI459" s="74">
        <v>809.41</v>
      </c>
      <c r="BJ459" s="74">
        <v>877.99099999999999</v>
      </c>
      <c r="BK459" s="74">
        <v>934.15300000000002</v>
      </c>
      <c r="BL459" s="72">
        <v>4.4868392698323364E-2</v>
      </c>
      <c r="BM459" s="72">
        <v>4.8092468430254866E-2</v>
      </c>
      <c r="BN459" s="72">
        <v>5.1336088358261846E-2</v>
      </c>
      <c r="BO459" s="72">
        <v>5.2730892484848628E-2</v>
      </c>
      <c r="BP459" s="72">
        <v>5.7198760855023699E-2</v>
      </c>
      <c r="BQ459" s="72">
        <v>6.0857564654994138E-2</v>
      </c>
      <c r="BR459" s="72">
        <f>IF(IF(BN459&gt;BQ459,BN459,BQ459)=0,IF(BM459&gt;BP459,BM459,BP459),IF(BN459&gt;BQ459,BN459,BQ459))</f>
        <v>6.0857564654994138E-2</v>
      </c>
      <c r="CI459" s="73">
        <f>IFERROR(L459,M459)</f>
        <v>0.58033587607456716</v>
      </c>
      <c r="CJ459" s="74">
        <f>IF(AND(M459&lt;0,AA459&gt;0),1,0)</f>
        <v>0</v>
      </c>
      <c r="CK459" s="74">
        <f>IF(AND(CJ459=0,CI459&lt;0.1,CI459&gt;0),1,0)</f>
        <v>0</v>
      </c>
      <c r="CL459" s="74">
        <f>IF(AND(CK459=0,CI459&lt;0.2,CI459&gt;0.1),1,0)</f>
        <v>0</v>
      </c>
      <c r="CM459" s="74">
        <f>IF(AND(CL459=0,CI459&lt;0.3,CI459&gt;0.2),1,0)</f>
        <v>0</v>
      </c>
      <c r="CN459" s="74">
        <f>IF(AND(CM459=0,CI459&lt;0.4,CI459&gt;0.3),1,0)</f>
        <v>0</v>
      </c>
      <c r="CO459" s="74">
        <f>IF(AND(CN459=0,CI459&lt;0.5,CI459&gt;0.4),1,0)</f>
        <v>0</v>
      </c>
      <c r="CP459" s="74">
        <f>IF(AND(CJ459=0,CK459=0,CL459=0,CM459=0,CN459=0,CO459=0),1,0)</f>
        <v>1</v>
      </c>
      <c r="CR459" s="74" t="str">
        <f>_xll.BDP($H459,CR$1)</f>
        <v>Kwok Wang Ng "Frankie"</v>
      </c>
      <c r="CS459" s="74" t="str">
        <f>_xll.BDP($H459,CS$1)</f>
        <v>No</v>
      </c>
      <c r="CT459" s="81">
        <f>_xll.BDP($H459,CT$1)</f>
        <v>0</v>
      </c>
      <c r="CU459" s="78">
        <f>_xll.BDP($H459,CU$1)</f>
        <v>8.5833301544189453</v>
      </c>
      <c r="CV459" s="78">
        <f>_xll.BDP($H459,CV$1)</f>
        <v>6.6123800405388539E-2</v>
      </c>
      <c r="CW459" s="78">
        <f>_xll.BDP($H459,CW$1)</f>
        <v>0</v>
      </c>
      <c r="DD459" s="73"/>
      <c r="DH459" s="25"/>
      <c r="DI459" s="25"/>
      <c r="DJ459" s="25"/>
      <c r="DK459" s="25"/>
      <c r="DL459" s="25"/>
      <c r="DM459" s="25"/>
      <c r="DN459" s="25"/>
      <c r="DO459" s="25"/>
      <c r="DV459" s="72"/>
      <c r="DW459" s="72"/>
      <c r="DX459" s="72"/>
      <c r="DY459" s="72"/>
      <c r="DZ459" s="72"/>
      <c r="EA459" s="72"/>
      <c r="EB459" s="72"/>
      <c r="EC459" s="72"/>
      <c r="ED459" s="72"/>
    </row>
    <row r="460" spans="1:134" s="74" customFormat="1" hidden="1" x14ac:dyDescent="0.3">
      <c r="A460" s="74" t="str">
        <f>B460&amp;C460</f>
        <v>14</v>
      </c>
      <c r="B460" s="74">
        <v>14</v>
      </c>
      <c r="D460" s="74">
        <v>34</v>
      </c>
      <c r="E460" s="74">
        <v>3</v>
      </c>
      <c r="F460" s="75">
        <v>0.16</v>
      </c>
      <c r="G460" s="74" t="s">
        <v>2899</v>
      </c>
      <c r="H460" s="74" t="s">
        <v>1675</v>
      </c>
      <c r="I460" s="74">
        <v>1351</v>
      </c>
      <c r="J460" s="74" t="str">
        <f>I460&amp;H460</f>
        <v>1351CRW LN Equity</v>
      </c>
      <c r="K460" s="76" t="s">
        <v>1676</v>
      </c>
      <c r="L460" s="73">
        <v>4.3265622559015942</v>
      </c>
      <c r="M460" s="73">
        <v>0.21642384686341531</v>
      </c>
      <c r="N460" s="73">
        <v>0.60836441749781733</v>
      </c>
      <c r="O460" s="73">
        <v>6.4901260029238628E-2</v>
      </c>
      <c r="P460" s="77">
        <v>4.4925968415371287</v>
      </c>
      <c r="Q460" s="77">
        <v>3.1697098999671964</v>
      </c>
      <c r="R460" s="77">
        <v>2.7939224922563377</v>
      </c>
      <c r="S460" s="78">
        <v>30.373222368748589</v>
      </c>
      <c r="T460" s="78">
        <v>31.013133102474459</v>
      </c>
      <c r="U460" s="73">
        <v>2.3857318429215169E-2</v>
      </c>
      <c r="V460" s="79">
        <v>0.15864954271258982</v>
      </c>
      <c r="W460" s="73">
        <v>0.56820560993871494</v>
      </c>
      <c r="X460" s="72">
        <v>7.3330257238435809E-2</v>
      </c>
      <c r="Y460" s="79">
        <v>27.292227054500863</v>
      </c>
      <c r="Z460" s="79">
        <v>-14.730760674581189</v>
      </c>
      <c r="AA460" s="79">
        <v>100758000</v>
      </c>
      <c r="AB460" s="79">
        <v>335994000</v>
      </c>
      <c r="AC460" s="79">
        <v>2992000</v>
      </c>
      <c r="AD460" s="80">
        <v>92459000</v>
      </c>
      <c r="AE460" s="73">
        <v>3.2360289425583229E-2</v>
      </c>
      <c r="AF460" s="80">
        <v>559.48905490000004</v>
      </c>
      <c r="AG460" s="80">
        <v>701.33196456835503</v>
      </c>
      <c r="AH460" s="25">
        <v>13.647245856554875</v>
      </c>
      <c r="AI460" s="25">
        <v>36.474514487640683</v>
      </c>
      <c r="AJ460" s="25">
        <v>13.33511613754365</v>
      </c>
      <c r="AK460" s="25">
        <v>74.665055169844024</v>
      </c>
      <c r="AL460" s="25">
        <v>2.1143754581286509</v>
      </c>
      <c r="AM460" s="74" t="s">
        <v>506</v>
      </c>
      <c r="AN460" s="74" t="s">
        <v>507</v>
      </c>
      <c r="AO460" s="74" t="s">
        <v>1115</v>
      </c>
      <c r="AP460" s="74" t="s">
        <v>1552</v>
      </c>
      <c r="AQ460" s="73" t="e">
        <f>_xll.BDP($H460,$AQ$1, "CUST_TRR_START_DT=20030101","CUST_TRR_END_DT=20230630")*0.01</f>
        <v>#VALUE!</v>
      </c>
      <c r="AR460" s="73">
        <f>_xll.BDP($H460,$AQ$1, "CUST_TRR_START_DT=20130101","CUST_TRR_END_DT=20230630")*0.01</f>
        <v>0.14090170000000002</v>
      </c>
      <c r="AS460" s="73">
        <f>_xll.BDP($H460,$AQ$1, "CUST_TRR_START_DT=20180101","CUST_TRR_END_DT=20230630")*0.01</f>
        <v>1.8448189999999999E-4</v>
      </c>
      <c r="AT460" s="74" t="s">
        <v>3257</v>
      </c>
      <c r="AU460" s="74" t="s">
        <v>3257</v>
      </c>
      <c r="AV460" s="74" t="s">
        <v>3257</v>
      </c>
      <c r="AW460" s="25">
        <v>1.7981072555205047</v>
      </c>
      <c r="AX460" s="25">
        <v>1.7981072555205047</v>
      </c>
      <c r="AY460" s="25">
        <v>0</v>
      </c>
      <c r="AZ460" s="25">
        <v>1.7981072555205047</v>
      </c>
      <c r="BA460" s="25">
        <v>124.99178009748699</v>
      </c>
      <c r="BB460" s="25">
        <v>0</v>
      </c>
      <c r="BC460" s="25">
        <v>124.99178009748699</v>
      </c>
      <c r="BD460" s="25">
        <v>11.5392411386</v>
      </c>
      <c r="BE460" s="25">
        <v>559.48905490000004</v>
      </c>
      <c r="BF460" s="74">
        <v>31.400000000000002</v>
      </c>
      <c r="BG460" s="74">
        <v>34.125</v>
      </c>
      <c r="BH460" s="74">
        <v>38.4</v>
      </c>
      <c r="BI460" s="74">
        <v>22.337</v>
      </c>
      <c r="BJ460" s="74">
        <v>30.629000000000001</v>
      </c>
      <c r="BK460" s="74">
        <v>32.31</v>
      </c>
      <c r="BL460" s="72">
        <v>5.6122634973819571E-2</v>
      </c>
      <c r="BM460" s="72">
        <v>6.099315027011442E-2</v>
      </c>
      <c r="BN460" s="72">
        <v>6.8634050413843045E-2</v>
      </c>
      <c r="BO460" s="72">
        <v>3.9923926669114894E-2</v>
      </c>
      <c r="BP460" s="72">
        <v>5.4744591930354129E-2</v>
      </c>
      <c r="BQ460" s="72">
        <v>5.7749118981022626E-2</v>
      </c>
      <c r="BR460" s="72">
        <f>IF(IF(BN460&gt;BQ460,BN460,BQ460)=0,IF(BM460&gt;BP460,BM460,BP460),IF(BN460&gt;BQ460,BN460,BQ460))</f>
        <v>6.8634050413843045E-2</v>
      </c>
      <c r="CI460" s="73">
        <f>IFERROR(L460,M460)</f>
        <v>4.3265622559015942</v>
      </c>
      <c r="CJ460" s="74">
        <f>IF(AND(M460&lt;0,AA460&gt;0),1,0)</f>
        <v>0</v>
      </c>
      <c r="CK460" s="74">
        <f>IF(AND(CJ460=0,CI460&lt;0.1,CI460&gt;0),1,0)</f>
        <v>0</v>
      </c>
      <c r="CL460" s="74">
        <f>IF(AND(CK460=0,CI460&lt;0.2,CI460&gt;0.1),1,0)</f>
        <v>0</v>
      </c>
      <c r="CM460" s="74">
        <f>IF(AND(CL460=0,CI460&lt;0.3,CI460&gt;0.2),1,0)</f>
        <v>0</v>
      </c>
      <c r="CN460" s="74">
        <f>IF(AND(CM460=0,CI460&lt;0.4,CI460&gt;0.3),1,0)</f>
        <v>0</v>
      </c>
      <c r="CO460" s="74">
        <f>IF(AND(CN460=0,CI460&lt;0.5,CI460&gt;0.4),1,0)</f>
        <v>0</v>
      </c>
      <c r="CP460" s="74">
        <f>IF(AND(CJ460=0,CK460=0,CL460=0,CM460=0,CN460=0,CO460=0),1,0)</f>
        <v>1</v>
      </c>
      <c r="CR460" s="74" t="str">
        <f>_xll.BDP($H460,CR$1)</f>
        <v>Keith Neilson</v>
      </c>
      <c r="CS460" s="74" t="str">
        <f>_xll.BDP($H460,CS$1)</f>
        <v>Yes</v>
      </c>
      <c r="CT460" s="81">
        <f>_xll.BDP($H460,CT$1)</f>
        <v>9.8003997802734375</v>
      </c>
      <c r="CU460" s="78">
        <f>_xll.BDP($H460,CU$1)</f>
        <v>24.41670036315918</v>
      </c>
      <c r="CV460" s="78">
        <f>_xll.BDP($H460,CV$1)</f>
        <v>11.867529354239315</v>
      </c>
      <c r="CW460" s="78">
        <f>_xll.BDP($H460,CW$1)</f>
        <v>0.30898799726259241</v>
      </c>
      <c r="DD460" s="73"/>
      <c r="DH460" s="25"/>
      <c r="DI460" s="25"/>
      <c r="DJ460" s="25"/>
      <c r="DK460" s="25"/>
      <c r="DL460" s="25"/>
      <c r="DM460" s="25"/>
      <c r="DN460" s="25"/>
      <c r="DO460" s="25"/>
      <c r="DV460" s="72"/>
      <c r="DW460" s="72"/>
      <c r="DX460" s="72"/>
      <c r="DY460" s="72"/>
      <c r="DZ460" s="72"/>
      <c r="EA460" s="72"/>
      <c r="EB460" s="72"/>
      <c r="EC460" s="72"/>
      <c r="ED460" s="72"/>
    </row>
    <row r="461" spans="1:134" s="74" customFormat="1" hidden="1" x14ac:dyDescent="0.3">
      <c r="A461" s="74" t="str">
        <f>B461&amp;C461</f>
        <v>14</v>
      </c>
      <c r="B461" s="74">
        <v>14</v>
      </c>
      <c r="D461" s="74">
        <v>35</v>
      </c>
      <c r="E461" s="74">
        <v>7</v>
      </c>
      <c r="F461" s="75">
        <v>0.14000000000000001</v>
      </c>
      <c r="G461" s="74" t="s">
        <v>2375</v>
      </c>
      <c r="H461" s="74" t="s">
        <v>1655</v>
      </c>
      <c r="I461" s="74">
        <v>1353</v>
      </c>
      <c r="J461" s="74" t="str">
        <f>I461&amp;H461</f>
        <v>1353ITRK LN Equity</v>
      </c>
      <c r="K461" s="76" t="s">
        <v>1656</v>
      </c>
      <c r="L461" s="73">
        <v>0.5065923137847248</v>
      </c>
      <c r="M461" s="73">
        <v>0.50584185270185689</v>
      </c>
      <c r="N461" s="73">
        <v>0.23679751029257895</v>
      </c>
      <c r="O461" s="73">
        <v>0.20399663441312579</v>
      </c>
      <c r="P461" s="77">
        <v>17.235188509874327</v>
      </c>
      <c r="Q461" s="77">
        <v>12.764572782563796</v>
      </c>
      <c r="R461" s="77">
        <v>24.605050379400424</v>
      </c>
      <c r="S461" s="78">
        <v>21.994098696582775</v>
      </c>
      <c r="T461" s="78">
        <v>21.929906981114346</v>
      </c>
      <c r="U461" s="73">
        <v>0.51464336324988191</v>
      </c>
      <c r="V461" s="79">
        <v>1.5815067498911308</v>
      </c>
      <c r="W461" s="73">
        <v>0.36296338804085848</v>
      </c>
      <c r="X461" s="72" t="e">
        <v>#N/A</v>
      </c>
      <c r="Y461" s="79">
        <v>4.2083283221028278</v>
      </c>
      <c r="Z461" s="79">
        <v>0.62364789469355753</v>
      </c>
      <c r="AA461" s="79">
        <v>958600000</v>
      </c>
      <c r="AB461" s="79">
        <v>2377000000</v>
      </c>
      <c r="AC461" s="79">
        <v>17700000</v>
      </c>
      <c r="AD461" s="80">
        <v>552500000</v>
      </c>
      <c r="AE461" s="73">
        <v>3.2036199095022623E-2</v>
      </c>
      <c r="AF461" s="80">
        <v>6847.9103786099995</v>
      </c>
      <c r="AG461" s="80">
        <v>7972.4103786099995</v>
      </c>
      <c r="AH461" s="25">
        <v>11.046709683538865</v>
      </c>
      <c r="AI461" s="25">
        <v>15.843422850973766</v>
      </c>
      <c r="AJ461" s="25">
        <v>6.222970047167462</v>
      </c>
      <c r="AK461" s="25">
        <v>23.056549679447123</v>
      </c>
      <c r="AL461" s="25">
        <v>5.5674068118780484</v>
      </c>
      <c r="AM461" s="74" t="s">
        <v>493</v>
      </c>
      <c r="AN461" s="74" t="s">
        <v>524</v>
      </c>
      <c r="AO461" s="74" t="s">
        <v>524</v>
      </c>
      <c r="AP461" s="74" t="s">
        <v>1552</v>
      </c>
      <c r="AQ461" s="73">
        <f>_xll.BDP($H461,$AQ$1, "CUST_TRR_START_DT=20030101","CUST_TRR_END_DT=20230630")*0.01</f>
        <v>0.14177149999999999</v>
      </c>
      <c r="AR461" s="73">
        <f>_xll.BDP($H461,$AQ$1, "CUST_TRR_START_DT=20130101","CUST_TRR_END_DT=20230630")*0.01</f>
        <v>5.0246230000000003E-2</v>
      </c>
      <c r="AS461" s="73">
        <f>_xll.BDP($H461,$AQ$1, "CUST_TRR_START_DT=20180101","CUST_TRR_END_DT=20230630")*0.01</f>
        <v>-1.4766E-2</v>
      </c>
      <c r="AT461" s="74" t="s">
        <v>3258</v>
      </c>
      <c r="AU461" s="74" t="s">
        <v>3258</v>
      </c>
      <c r="AV461" s="74" t="s">
        <v>3258</v>
      </c>
      <c r="AW461" s="25">
        <v>2.5766148762790619</v>
      </c>
      <c r="AX461" s="25">
        <v>2.5766148762790619</v>
      </c>
      <c r="AY461" s="25">
        <v>3.4706166189859798E-2</v>
      </c>
      <c r="AZ461" s="25">
        <v>2.6113210424689219</v>
      </c>
      <c r="BA461" s="25">
        <v>54.398925020713008</v>
      </c>
      <c r="BB461" s="25">
        <v>0.73273586584466699</v>
      </c>
      <c r="BC461" s="25">
        <v>55.131660886557675</v>
      </c>
      <c r="BD461" s="25">
        <v>173.05392836600001</v>
      </c>
      <c r="BE461" s="25">
        <v>6847.9103786099995</v>
      </c>
      <c r="BF461" s="74">
        <v>358.86700000000002</v>
      </c>
      <c r="BG461" s="74">
        <v>381.43799999999999</v>
      </c>
      <c r="BH461" s="74">
        <v>412.625</v>
      </c>
      <c r="BI461" s="74">
        <v>355.084</v>
      </c>
      <c r="BJ461" s="74">
        <v>403.26900000000001</v>
      </c>
      <c r="BK461" s="74">
        <v>437.64400000000001</v>
      </c>
      <c r="BL461" s="72">
        <v>5.2405329532487756E-2</v>
      </c>
      <c r="BM461" s="72">
        <v>5.5701371500341525E-2</v>
      </c>
      <c r="BN461" s="72">
        <v>6.0255607504570659E-2</v>
      </c>
      <c r="BO461" s="72">
        <v>5.185289823726863E-2</v>
      </c>
      <c r="BP461" s="72">
        <v>5.8889351306296772E-2</v>
      </c>
      <c r="BQ461" s="72">
        <v>6.3909130786380663E-2</v>
      </c>
      <c r="BR461" s="72">
        <f>IF(IF(BN461&gt;BQ461,BN461,BQ461)=0,IF(BM461&gt;BP461,BM461,BP461),IF(BN461&gt;BQ461,BN461,BQ461))</f>
        <v>6.3909130786380663E-2</v>
      </c>
      <c r="CI461" s="73">
        <f>IFERROR(L461,M461)</f>
        <v>0.5065923137847248</v>
      </c>
      <c r="CJ461" s="74">
        <f>IF(AND(M461&lt;0,AA461&gt;0),1,0)</f>
        <v>0</v>
      </c>
      <c r="CK461" s="74">
        <f>IF(AND(CJ461=0,CI461&lt;0.1,CI461&gt;0),1,0)</f>
        <v>0</v>
      </c>
      <c r="CL461" s="74">
        <f>IF(AND(CK461=0,CI461&lt;0.2,CI461&gt;0.1),1,0)</f>
        <v>0</v>
      </c>
      <c r="CM461" s="74">
        <f>IF(AND(CL461=0,CI461&lt;0.3,CI461&gt;0.2),1,0)</f>
        <v>0</v>
      </c>
      <c r="CN461" s="74">
        <f>IF(AND(CM461=0,CI461&lt;0.4,CI461&gt;0.3),1,0)</f>
        <v>0</v>
      </c>
      <c r="CO461" s="74">
        <f>IF(AND(CN461=0,CI461&lt;0.5,CI461&gt;0.4),1,0)</f>
        <v>0</v>
      </c>
      <c r="CP461" s="74">
        <f>IF(AND(CJ461=0,CK461=0,CL461=0,CM461=0,CN461=0,CO461=0),1,0)</f>
        <v>1</v>
      </c>
      <c r="CR461" s="74" t="str">
        <f>_xll.BDP($H461,CR$1)</f>
        <v>Andre Lacroix</v>
      </c>
      <c r="CS461" s="74" t="str">
        <f>_xll.BDP($H461,CS$1)</f>
        <v>No</v>
      </c>
      <c r="CT461" s="81">
        <f>_xll.BDP($H461,CT$1)</f>
        <v>0</v>
      </c>
      <c r="CU461" s="78">
        <f>_xll.BDP($H461,CU$1)</f>
        <v>8.4166698455810547</v>
      </c>
      <c r="CV461" s="78">
        <f>_xll.BDP($H461,CV$1)</f>
        <v>0.31299107582666175</v>
      </c>
      <c r="CW461" s="78">
        <f>_xll.BDP($H461,CW$1)</f>
        <v>3.4143485346020617</v>
      </c>
      <c r="DD461" s="73"/>
      <c r="DH461" s="25"/>
      <c r="DI461" s="25"/>
      <c r="DJ461" s="25"/>
      <c r="DK461" s="25"/>
      <c r="DL461" s="25"/>
      <c r="DM461" s="25"/>
      <c r="DN461" s="25"/>
      <c r="DO461" s="25"/>
      <c r="DV461" s="72"/>
      <c r="DW461" s="72"/>
      <c r="DX461" s="72"/>
      <c r="DY461" s="72"/>
      <c r="DZ461" s="72"/>
      <c r="EA461" s="72"/>
      <c r="EB461" s="72"/>
      <c r="EC461" s="72"/>
      <c r="ED461" s="72"/>
    </row>
    <row r="462" spans="1:134" s="74" customFormat="1" hidden="1" x14ac:dyDescent="0.3">
      <c r="A462" s="74" t="str">
        <f>B462&amp;C462</f>
        <v>14</v>
      </c>
      <c r="B462" s="74">
        <v>14</v>
      </c>
      <c r="D462" s="74">
        <v>1</v>
      </c>
      <c r="E462" s="74">
        <v>1</v>
      </c>
      <c r="F462" s="75">
        <v>0.18</v>
      </c>
      <c r="G462" s="74" t="s">
        <v>2782</v>
      </c>
      <c r="H462" s="74" t="s">
        <v>2426</v>
      </c>
      <c r="I462" s="74">
        <v>1321</v>
      </c>
      <c r="J462" s="74" t="str">
        <f>I462&amp;H462</f>
        <v>1321SWECB SS Equity</v>
      </c>
      <c r="K462" s="76" t="s">
        <v>4878</v>
      </c>
      <c r="L462" s="73">
        <v>0.45963014999482638</v>
      </c>
      <c r="M462" s="73">
        <v>0.52319409185321952</v>
      </c>
      <c r="N462" s="73">
        <v>0.16094511479970125</v>
      </c>
      <c r="O462" s="73">
        <v>0.1675412016850196</v>
      </c>
      <c r="P462" s="77">
        <v>9.0319967598217907</v>
      </c>
      <c r="Q462" s="77">
        <v>6.901291539811794</v>
      </c>
      <c r="R462" s="77">
        <v>9.4776782110276905</v>
      </c>
      <c r="S462" s="78">
        <v>14.120874726539233</v>
      </c>
      <c r="T462" s="78">
        <v>13.924102732960158</v>
      </c>
      <c r="U462" s="73">
        <v>0.45377301234068379</v>
      </c>
      <c r="V462" s="79">
        <v>1.8430566967953985</v>
      </c>
      <c r="W462" s="73">
        <v>0.77440194197564705</v>
      </c>
      <c r="X462" s="72">
        <v>7.3200488003253355E-3</v>
      </c>
      <c r="Y462" s="79">
        <v>8.5102638574303988</v>
      </c>
      <c r="Z462" s="79">
        <v>6.801997748280697</v>
      </c>
      <c r="AA462" s="79">
        <v>4333000000</v>
      </c>
      <c r="AB462" s="79">
        <v>13531000000</v>
      </c>
      <c r="AC462" s="79" t="e">
        <v>#N/A</v>
      </c>
      <c r="AD462" s="80">
        <v>2290000000</v>
      </c>
      <c r="AE462" s="73">
        <v>0</v>
      </c>
      <c r="AF462" s="80">
        <v>36887.708672399996</v>
      </c>
      <c r="AG462" s="80">
        <v>43622.708672399996</v>
      </c>
      <c r="AH462" s="25">
        <v>11.729687731218068</v>
      </c>
      <c r="AI462" s="25">
        <v>17.303732119159061</v>
      </c>
      <c r="AJ462" s="25" t="s">
        <v>3021</v>
      </c>
      <c r="AK462" s="25">
        <v>20.650406193927047</v>
      </c>
      <c r="AL462" s="25">
        <v>3.5637647235344021</v>
      </c>
      <c r="AM462" s="74" t="s">
        <v>498</v>
      </c>
      <c r="AN462" s="74" t="s">
        <v>540</v>
      </c>
      <c r="AO462" s="74" t="s">
        <v>732</v>
      </c>
      <c r="AP462" s="74" t="s">
        <v>4617</v>
      </c>
      <c r="AQ462" s="73">
        <f>_xll.BDP($H462,$AQ$1, "CUST_TRR_START_DT=20030101","CUST_TRR_END_DT=20230630")*0.01</f>
        <v>0.22441829999999999</v>
      </c>
      <c r="AR462" s="73">
        <f>_xll.BDP($H462,$AQ$1, "CUST_TRR_START_DT=20130101","CUST_TRR_END_DT=20230630")*0.01</f>
        <v>0.1981559</v>
      </c>
      <c r="AS462" s="73">
        <f>_xll.BDP($H462,$AQ$1, "CUST_TRR_START_DT=20180101","CUST_TRR_END_DT=20230630")*0.01</f>
        <v>0.1550455</v>
      </c>
      <c r="AT462" s="74" t="s">
        <v>3757</v>
      </c>
      <c r="AU462" s="74" t="s">
        <v>3021</v>
      </c>
      <c r="AV462" s="74" t="s">
        <v>3757</v>
      </c>
      <c r="AW462" s="25">
        <v>2.6574803618934215</v>
      </c>
      <c r="AX462" s="25">
        <v>2.6574803618934215</v>
      </c>
      <c r="AY462" s="25">
        <v>0</v>
      </c>
      <c r="AZ462" s="25">
        <v>2.6574803618934215</v>
      </c>
      <c r="BA462" s="25">
        <v>58.908587803220101</v>
      </c>
      <c r="BB462" s="25">
        <v>0</v>
      </c>
      <c r="BC462" s="25">
        <v>58.908587803220101</v>
      </c>
      <c r="BD462" s="25">
        <v>981</v>
      </c>
      <c r="BE462" s="25">
        <v>36887.708672399996</v>
      </c>
      <c r="BF462" s="74">
        <v>1871.5710000000001</v>
      </c>
      <c r="BG462" s="74">
        <v>2084.5709999999999</v>
      </c>
      <c r="BH462" s="74">
        <v>2305.2860000000001</v>
      </c>
      <c r="BI462" s="74">
        <v>804.78</v>
      </c>
      <c r="BJ462" s="74">
        <v>2357.0520000000001</v>
      </c>
      <c r="BK462" s="74">
        <v>2540.1390000000001</v>
      </c>
      <c r="BL462" s="72">
        <v>5.0736981703619372E-2</v>
      </c>
      <c r="BM462" s="72">
        <v>5.651126283047532E-2</v>
      </c>
      <c r="BN462" s="72">
        <v>6.2494692215048143E-2</v>
      </c>
      <c r="BO462" s="72">
        <v>2.1817023311132087E-2</v>
      </c>
      <c r="BP462" s="72">
        <v>6.3898032293981596E-2</v>
      </c>
      <c r="BQ462" s="72">
        <v>6.8861392898078674E-2</v>
      </c>
      <c r="BR462" s="72">
        <f>IF(IF(BN462&gt;BQ462,BN462,BQ462)=0,IF(BM462&gt;BP462,BM462,BP462),IF(BN462&gt;BQ462,BN462,BQ462))</f>
        <v>6.8861392898078674E-2</v>
      </c>
      <c r="CI462" s="73">
        <f>IFERROR(L462,M462)</f>
        <v>0.45963014999482638</v>
      </c>
      <c r="CJ462" s="74">
        <f>IF(AND(M462&lt;0,AA462&gt;0),1,0)</f>
        <v>0</v>
      </c>
      <c r="CK462" s="74">
        <f>IF(AND(CJ462=0,CI462&lt;0.1,CI462&gt;0),1,0)</f>
        <v>0</v>
      </c>
      <c r="CL462" s="74">
        <f>IF(AND(CK462=0,CI462&lt;0.2,CI462&gt;0.1),1,0)</f>
        <v>0</v>
      </c>
      <c r="CM462" s="74">
        <f>IF(AND(CL462=0,CI462&lt;0.3,CI462&gt;0.2),1,0)</f>
        <v>0</v>
      </c>
      <c r="CN462" s="74">
        <f>IF(AND(CM462=0,CI462&lt;0.4,CI462&gt;0.3),1,0)</f>
        <v>0</v>
      </c>
      <c r="CO462" s="74">
        <f>IF(AND(CN462=0,CI462&lt;0.5,CI462&gt;0.4),1,0)</f>
        <v>1</v>
      </c>
      <c r="CP462" s="74">
        <f>IF(AND(CJ462=0,CK462=0,CL462=0,CM462=0,CN462=0,CO462=0),1,0)</f>
        <v>0</v>
      </c>
      <c r="CR462" s="74" t="str">
        <f>_xll.BDP($H462,CR$1)</f>
        <v>Asa Anna Maria Bergman</v>
      </c>
      <c r="CS462" s="74" t="str">
        <f>_xll.BDP($H462,CS$1)</f>
        <v>No</v>
      </c>
      <c r="CT462" s="81">
        <f>_xll.BDP($H462,CT$1)</f>
        <v>5.3333599120378494E-2</v>
      </c>
      <c r="CU462" s="78">
        <f>_xll.BDP($H462,CU$1)</f>
        <v>5.5</v>
      </c>
      <c r="CV462" s="78">
        <f>_xll.BDP($H462,CV$1)</f>
        <v>9.7457965554829382</v>
      </c>
      <c r="CW462" s="78">
        <f>_xll.BDP($H462,CW$1)</f>
        <v>5.5599925669077144E-5</v>
      </c>
      <c r="DD462" s="73"/>
      <c r="DH462" s="25"/>
      <c r="DI462" s="25"/>
      <c r="DJ462" s="25"/>
      <c r="DK462" s="25"/>
      <c r="DL462" s="25"/>
      <c r="DM462" s="25"/>
      <c r="DN462" s="25"/>
      <c r="DO462" s="25"/>
      <c r="DV462" s="72"/>
      <c r="DW462" s="72"/>
      <c r="DX462" s="72"/>
      <c r="DY462" s="72"/>
      <c r="DZ462" s="72"/>
      <c r="EA462" s="72"/>
      <c r="EB462" s="72"/>
      <c r="EC462" s="72"/>
      <c r="ED462" s="72"/>
    </row>
    <row r="463" spans="1:134" s="74" customFormat="1" hidden="1" x14ac:dyDescent="0.3">
      <c r="A463" s="74" t="str">
        <f>B463&amp;C463</f>
        <v>14</v>
      </c>
      <c r="B463" s="74">
        <v>14</v>
      </c>
      <c r="D463" s="74">
        <v>6</v>
      </c>
      <c r="E463" s="74">
        <v>2</v>
      </c>
      <c r="F463" s="75">
        <v>0.4</v>
      </c>
      <c r="G463" s="74" t="s">
        <v>2453</v>
      </c>
      <c r="H463" s="74" t="s">
        <v>2454</v>
      </c>
      <c r="I463" s="74">
        <v>1412</v>
      </c>
      <c r="J463" s="74" t="str">
        <f>I463&amp;H463</f>
        <v>1412HTRO SS Equity</v>
      </c>
      <c r="K463" s="76" t="s">
        <v>4884</v>
      </c>
      <c r="L463" s="73">
        <v>0.22642814152756391</v>
      </c>
      <c r="M463" s="73">
        <v>0.40345945101714109</v>
      </c>
      <c r="N463" s="73">
        <v>0.14443352409444371</v>
      </c>
      <c r="O463" s="73">
        <v>0.22445965026610187</v>
      </c>
      <c r="P463" s="77">
        <v>23.853378150648119</v>
      </c>
      <c r="Q463" s="77">
        <v>18.319245459558818</v>
      </c>
      <c r="R463" s="77">
        <v>35.31450671336836</v>
      </c>
      <c r="S463" s="78">
        <v>12.883990397236502</v>
      </c>
      <c r="T463" s="78">
        <v>18.878916945543047</v>
      </c>
      <c r="U463" s="73">
        <v>0.3678509911540595</v>
      </c>
      <c r="V463" s="79">
        <v>1.5979708306911857</v>
      </c>
      <c r="W463" s="73">
        <v>0.37984931968964353</v>
      </c>
      <c r="X463" s="72" t="e">
        <v>#N/A</v>
      </c>
      <c r="Y463" s="79">
        <v>44.391978591757443</v>
      </c>
      <c r="Z463" s="79">
        <v>61.471064587000335</v>
      </c>
      <c r="AA463" s="79">
        <v>2561100000</v>
      </c>
      <c r="AB463" s="79">
        <v>4603500000</v>
      </c>
      <c r="AC463" s="79" t="e">
        <v>#N/A</v>
      </c>
      <c r="AD463" s="80">
        <v>922500000</v>
      </c>
      <c r="AE463" s="73">
        <v>0</v>
      </c>
      <c r="AF463" s="80">
        <v>11255.842493</v>
      </c>
      <c r="AG463" s="80">
        <v>13814.842493</v>
      </c>
      <c r="AH463" s="25">
        <v>8.6902198483990691</v>
      </c>
      <c r="AI463" s="25">
        <v>10.449956500000001</v>
      </c>
      <c r="AJ463" s="25">
        <v>2.7311956658302305</v>
      </c>
      <c r="AK463" s="25">
        <v>11.468619183017619</v>
      </c>
      <c r="AL463" s="25">
        <v>3.3333089841992201</v>
      </c>
      <c r="AM463" s="74" t="s">
        <v>543</v>
      </c>
      <c r="AN463" s="74" t="s">
        <v>584</v>
      </c>
      <c r="AO463" s="74" t="s">
        <v>745</v>
      </c>
      <c r="AP463" s="74" t="s">
        <v>4617</v>
      </c>
      <c r="AQ463" s="73" t="e">
        <f>_xll.BDP($H463,$AQ$1, "CUST_TRR_START_DT=20030101","CUST_TRR_END_DT=20230630")*0.01</f>
        <v>#VALUE!</v>
      </c>
      <c r="AR463" s="73">
        <f>_xll.BDP($H463,$AQ$1, "CUST_TRR_START_DT=20130101","CUST_TRR_END_DT=20230630")*0.01</f>
        <v>0.73226020000000003</v>
      </c>
      <c r="AS463" s="73">
        <f>_xll.BDP($H463,$AQ$1, "CUST_TRR_START_DT=20180101","CUST_TRR_END_DT=20230630")*0.01</f>
        <v>0.35574620000000001</v>
      </c>
      <c r="AT463" s="74" t="s">
        <v>3781</v>
      </c>
      <c r="AU463" s="74" t="s">
        <v>3021</v>
      </c>
      <c r="AV463" s="74" t="s">
        <v>3781</v>
      </c>
      <c r="AW463" s="25">
        <v>0.18214936519146835</v>
      </c>
      <c r="AX463" s="25">
        <v>0.18214936519146835</v>
      </c>
      <c r="AY463" s="25">
        <v>-0.33221011319480753</v>
      </c>
      <c r="AZ463" s="25">
        <v>-0.15006074800333918</v>
      </c>
      <c r="BA463" s="25">
        <v>2.5664074802090244</v>
      </c>
      <c r="BB463" s="25">
        <v>-4.680699922330418</v>
      </c>
      <c r="BC463" s="25">
        <v>-2.1142924421213936</v>
      </c>
      <c r="BD463" s="25">
        <v>-16.893742100000001</v>
      </c>
      <c r="BE463" s="25">
        <v>11255.842493</v>
      </c>
      <c r="BF463" s="74">
        <v>980.5</v>
      </c>
      <c r="BG463" s="74">
        <v>1177.5</v>
      </c>
      <c r="BH463" s="74">
        <v>1377.4</v>
      </c>
      <c r="BI463" s="74">
        <v>-678.77</v>
      </c>
      <c r="BJ463" s="74">
        <v>656.33299999999997</v>
      </c>
      <c r="BK463" s="74">
        <v>988.33299999999997</v>
      </c>
      <c r="BL463" s="72">
        <v>8.7110316318815953E-2</v>
      </c>
      <c r="BM463" s="72">
        <v>0.10461233805752758</v>
      </c>
      <c r="BN463" s="72">
        <v>0.12237200377107303</v>
      </c>
      <c r="BO463" s="72">
        <v>-6.0303793378605516E-2</v>
      </c>
      <c r="BP463" s="72">
        <v>5.8310428598141187E-2</v>
      </c>
      <c r="BQ463" s="72">
        <v>8.7806221579117119E-2</v>
      </c>
      <c r="BR463" s="72">
        <f>IF(IF(BN463&gt;BQ463,BN463,BQ463)=0,IF(BM463&gt;BP463,BM463,BP463),IF(BN463&gt;BQ463,BN463,BQ463))</f>
        <v>0.12237200377107303</v>
      </c>
      <c r="CI463" s="73">
        <f>IFERROR(L463,M463)</f>
        <v>0.22642814152756391</v>
      </c>
      <c r="CJ463" s="74">
        <f>IF(AND(M463&lt;0,AA463&gt;0),1,0)</f>
        <v>0</v>
      </c>
      <c r="CK463" s="74">
        <f>IF(AND(CJ463=0,CI463&lt;0.1,CI463&gt;0),1,0)</f>
        <v>0</v>
      </c>
      <c r="CL463" s="74">
        <f>IF(AND(CK463=0,CI463&lt;0.2,CI463&gt;0.1),1,0)</f>
        <v>0</v>
      </c>
      <c r="CM463" s="74">
        <f>IF(AND(CL463=0,CI463&lt;0.3,CI463&gt;0.2),1,0)</f>
        <v>1</v>
      </c>
      <c r="CN463" s="74">
        <f>IF(AND(CM463=0,CI463&lt;0.4,CI463&gt;0.3),1,0)</f>
        <v>0</v>
      </c>
      <c r="CO463" s="74">
        <f>IF(AND(CN463=0,CI463&lt;0.5,CI463&gt;0.4),1,0)</f>
        <v>0</v>
      </c>
      <c r="CP463" s="74">
        <f>IF(AND(CJ463=0,CK463=0,CL463=0,CM463=0,CN463=0,CO463=0),1,0)</f>
        <v>0</v>
      </c>
      <c r="CR463" s="74" t="str">
        <f>_xll.BDP($H463,CR$1)</f>
        <v>Henrik Larsson Olov Lyon</v>
      </c>
      <c r="CS463" s="74" t="str">
        <f>_xll.BDP($H463,CS$1)</f>
        <v>No</v>
      </c>
      <c r="CT463" s="81">
        <f>_xll.BDP($H463,CT$1)</f>
        <v>0</v>
      </c>
      <c r="CU463" s="78">
        <f>_xll.BDP($H463,CU$1)</f>
        <v>9.1666698455810547</v>
      </c>
      <c r="CV463" s="78">
        <f>_xll.BDP($H463,CV$1)</f>
        <v>2.5184773817815005</v>
      </c>
      <c r="CW463" s="78">
        <f>_xll.BDP($H463,CW$1)</f>
        <v>1.319324424097184</v>
      </c>
      <c r="DD463" s="73"/>
      <c r="DH463" s="25"/>
      <c r="DI463" s="25"/>
      <c r="DJ463" s="25"/>
      <c r="DK463" s="25"/>
      <c r="DL463" s="25"/>
      <c r="DM463" s="25"/>
      <c r="DN463" s="25"/>
      <c r="DO463" s="25"/>
      <c r="DV463" s="72"/>
      <c r="DW463" s="72"/>
      <c r="DX463" s="72"/>
      <c r="DY463" s="72"/>
      <c r="DZ463" s="72"/>
      <c r="EA463" s="72"/>
      <c r="EB463" s="72"/>
      <c r="EC463" s="72"/>
      <c r="ED463" s="72"/>
    </row>
    <row r="464" spans="1:134" s="74" customFormat="1" hidden="1" x14ac:dyDescent="0.3">
      <c r="A464" s="74" t="str">
        <f>B464&amp;C464</f>
        <v>14</v>
      </c>
      <c r="B464" s="74">
        <v>14</v>
      </c>
      <c r="D464" s="74">
        <v>15</v>
      </c>
      <c r="E464" s="74">
        <v>7</v>
      </c>
      <c r="F464" s="75">
        <v>0.16</v>
      </c>
      <c r="H464" s="74" t="s">
        <v>459</v>
      </c>
      <c r="I464" s="74">
        <v>1390</v>
      </c>
      <c r="J464" s="74" t="str">
        <f>I464&amp;H464</f>
        <v>1390CGY CN Equity</v>
      </c>
      <c r="K464" s="76" t="s">
        <v>492</v>
      </c>
      <c r="L464" s="73">
        <v>0.25579365702597173</v>
      </c>
      <c r="M464" s="73">
        <v>0.22460476639924493</v>
      </c>
      <c r="N464" s="73">
        <v>0.16874562592075285</v>
      </c>
      <c r="O464" s="73">
        <v>0.10817721743762763</v>
      </c>
      <c r="P464" s="77">
        <v>8.2517384526457764</v>
      </c>
      <c r="Q464" s="77">
        <v>4.4070345550292167</v>
      </c>
      <c r="R464" s="77">
        <v>4.8599132680407342</v>
      </c>
      <c r="S464" s="78">
        <v>8.8982547159616168</v>
      </c>
      <c r="T464" s="78">
        <v>10.584157259366648</v>
      </c>
      <c r="U464" s="73">
        <v>-6.2942745115147816E-2</v>
      </c>
      <c r="V464" s="79">
        <v>-0.41607036643175144</v>
      </c>
      <c r="W464" s="73">
        <v>0.62243331301861138</v>
      </c>
      <c r="X464" s="72">
        <v>4.2504468275245753E-2</v>
      </c>
      <c r="Y464" s="79">
        <v>16.812455312129586</v>
      </c>
      <c r="Z464" s="79">
        <v>-9.5690933095560649</v>
      </c>
      <c r="AA464" s="79">
        <v>135616000</v>
      </c>
      <c r="AB464" s="79">
        <v>281575000</v>
      </c>
      <c r="AC464" s="79">
        <v>2351000</v>
      </c>
      <c r="AD464" s="80">
        <v>38981000</v>
      </c>
      <c r="AE464" s="73">
        <v>6.0311433775429052E-2</v>
      </c>
      <c r="AF464" s="80">
        <v>614.90785200000005</v>
      </c>
      <c r="AG464" s="80">
        <v>591.8238520000001</v>
      </c>
      <c r="AH464" s="25">
        <v>9.6684286087695241</v>
      </c>
      <c r="AI464" s="25">
        <v>17.408119892931733</v>
      </c>
      <c r="AJ464" s="25">
        <v>5.069196691979486</v>
      </c>
      <c r="AK464" s="25">
        <v>31.870204913159821</v>
      </c>
      <c r="AL464" s="25">
        <v>1.9158425612974697</v>
      </c>
      <c r="AM464" s="74" t="s">
        <v>493</v>
      </c>
      <c r="AN464" s="74" t="s">
        <v>494</v>
      </c>
      <c r="AO464" s="74" t="s">
        <v>495</v>
      </c>
      <c r="AP464" s="74" t="s">
        <v>496</v>
      </c>
      <c r="AQ464" s="73">
        <f>_xll.BDP($H464,$AQ$1, "CUST_TRR_START_DT=20030101","CUST_TRR_END_DT=20230630")*0.01</f>
        <v>0.1791712</v>
      </c>
      <c r="AR464" s="73">
        <f>_xll.BDP($H464,$AQ$1, "CUST_TRR_START_DT=20130101","CUST_TRR_END_DT=20230630")*0.01</f>
        <v>0.1513254</v>
      </c>
      <c r="AS464" s="73">
        <f>_xll.BDP($H464,$AQ$1, "CUST_TRR_START_DT=20180101","CUST_TRR_END_DT=20230630")*0.01</f>
        <v>0.15431990000000001</v>
      </c>
      <c r="AT464" s="74" t="s">
        <v>3697</v>
      </c>
      <c r="AU464" s="74" t="s">
        <v>3021</v>
      </c>
      <c r="AV464" s="74" t="s">
        <v>3021</v>
      </c>
      <c r="AW464" s="25">
        <v>2.153846163016099</v>
      </c>
      <c r="AX464" s="25">
        <v>2.153846163016099</v>
      </c>
      <c r="AY464" s="25">
        <v>-0.45857719069892011</v>
      </c>
      <c r="AZ464" s="25">
        <v>1.6952689723171788</v>
      </c>
      <c r="BA464" s="25">
        <v>71.831869021890469</v>
      </c>
      <c r="BB464" s="25">
        <v>-15.293783402145934</v>
      </c>
      <c r="BC464" s="25">
        <v>56.538085619744535</v>
      </c>
      <c r="BD464" s="25">
        <v>9.9998488000000005</v>
      </c>
      <c r="BE464" s="25">
        <v>591.8238520000001</v>
      </c>
      <c r="BF464" s="74">
        <v>38.167000000000002</v>
      </c>
      <c r="BG464" s="74">
        <v>49.1</v>
      </c>
      <c r="BH464" s="74">
        <v>58.550000000000004</v>
      </c>
      <c r="BI464" s="74">
        <v>51.654000000000003</v>
      </c>
      <c r="BJ464" s="74">
        <v>49.712000000000003</v>
      </c>
      <c r="BK464" s="74">
        <v>53.362000000000002</v>
      </c>
      <c r="BL464" s="72">
        <v>6.4490472749651861E-2</v>
      </c>
      <c r="BM464" s="72">
        <v>8.2963874865928849E-2</v>
      </c>
      <c r="BN464" s="72">
        <v>9.8931463816703341E-2</v>
      </c>
      <c r="BO464" s="72">
        <v>8.7279348112519126E-2</v>
      </c>
      <c r="BP464" s="72">
        <v>8.3997966340836144E-2</v>
      </c>
      <c r="BQ464" s="72">
        <v>9.0165341967325771E-2</v>
      </c>
      <c r="BR464" s="72">
        <f>IF(IF(BN464&gt;BQ464,BN464,BQ464)=0,IF(BM464&gt;BP464,BM464,BP464),IF(BN464&gt;BQ464,BN464,BQ464))</f>
        <v>9.8931463816703341E-2</v>
      </c>
      <c r="CI464" s="73">
        <f>IFERROR(L464,M464)</f>
        <v>0.25579365702597173</v>
      </c>
      <c r="CJ464" s="74">
        <f>IF(AND(M464&lt;0,AA464&gt;0),1,0)</f>
        <v>0</v>
      </c>
      <c r="CK464" s="74">
        <f>IF(AND(CJ464=0,CI464&lt;0.1,CI464&gt;0),1,0)</f>
        <v>0</v>
      </c>
      <c r="CL464" s="74">
        <f>IF(AND(CK464=0,CI464&lt;0.2,CI464&gt;0.1),1,0)</f>
        <v>0</v>
      </c>
      <c r="CM464" s="74">
        <f>IF(AND(CL464=0,CI464&lt;0.3,CI464&gt;0.2),1,0)</f>
        <v>1</v>
      </c>
      <c r="CN464" s="74">
        <f>IF(AND(CM464=0,CI464&lt;0.4,CI464&gt;0.3),1,0)</f>
        <v>0</v>
      </c>
      <c r="CO464" s="74">
        <f>IF(AND(CN464=0,CI464&lt;0.5,CI464&gt;0.4),1,0)</f>
        <v>0</v>
      </c>
      <c r="CP464" s="74">
        <f>IF(AND(CJ464=0,CK464=0,CL464=0,CM464=0,CN464=0,CO464=0),1,0)</f>
        <v>0</v>
      </c>
      <c r="CR464" s="74" t="str">
        <f>_xll.BDP($H464,CR$1)</f>
        <v>#N/A Field Not Applicable</v>
      </c>
      <c r="CS464" s="74" t="str">
        <f>_xll.BDP($H464,CS$1)</f>
        <v>#N/A N/A</v>
      </c>
      <c r="CT464" s="81" t="str">
        <f>_xll.BDP($H464,CT$1)</f>
        <v>#N/A N/A</v>
      </c>
      <c r="CU464" s="78" t="str">
        <f>_xll.BDP($H464,CU$1)</f>
        <v>#N/A N/A</v>
      </c>
      <c r="CV464" s="78">
        <f>_xll.BDP($H464,CV$1)</f>
        <v>0.83339323391246634</v>
      </c>
      <c r="CW464" s="78">
        <f>_xll.BDP($H464,CW$1)</f>
        <v>0.88549930900342944</v>
      </c>
      <c r="DD464" s="73"/>
      <c r="DH464" s="25"/>
      <c r="DI464" s="25"/>
      <c r="DJ464" s="25"/>
      <c r="DK464" s="25"/>
      <c r="DL464" s="25"/>
      <c r="DM464" s="25"/>
      <c r="DN464" s="25"/>
      <c r="DO464" s="25"/>
      <c r="DV464" s="72"/>
      <c r="DW464" s="72"/>
      <c r="DX464" s="72"/>
      <c r="DY464" s="72"/>
      <c r="DZ464" s="72"/>
      <c r="EA464" s="72"/>
      <c r="EB464" s="72"/>
      <c r="EC464" s="72"/>
      <c r="ED464" s="72"/>
    </row>
    <row r="465" spans="1:134" s="74" customFormat="1" hidden="1" x14ac:dyDescent="0.3">
      <c r="A465" s="74" t="str">
        <f>B465&amp;C465</f>
        <v>14</v>
      </c>
      <c r="B465" s="74">
        <v>14</v>
      </c>
      <c r="D465" s="74">
        <v>16</v>
      </c>
      <c r="E465" s="74">
        <v>11</v>
      </c>
      <c r="F465" s="75">
        <v>0.16</v>
      </c>
      <c r="G465" s="74" t="s">
        <v>2824</v>
      </c>
      <c r="H465" s="74" t="s">
        <v>1921</v>
      </c>
      <c r="I465" s="74">
        <v>1391</v>
      </c>
      <c r="J465" s="74" t="str">
        <f>I465&amp;H465</f>
        <v>1391BSL GR Equity</v>
      </c>
      <c r="K465" s="76" t="s">
        <v>4879</v>
      </c>
      <c r="L465" s="73">
        <v>0.26772902937210957</v>
      </c>
      <c r="M465" s="73">
        <v>0.20324214934686219</v>
      </c>
      <c r="N465" s="73">
        <v>0.21047197860866262</v>
      </c>
      <c r="O465" s="73">
        <v>0.15353908547525771</v>
      </c>
      <c r="P465" s="77">
        <v>6.9043776477708292</v>
      </c>
      <c r="Q465" s="77">
        <v>4.028489375645651</v>
      </c>
      <c r="R465" s="77">
        <v>5.757794386500704</v>
      </c>
      <c r="S465" s="78">
        <v>20.497176718954616</v>
      </c>
      <c r="T465" s="78">
        <v>16.894840610531446</v>
      </c>
      <c r="U465" s="73">
        <v>0.20746025713058136</v>
      </c>
      <c r="V465" s="79">
        <v>1.433297180043384</v>
      </c>
      <c r="W465" s="73">
        <v>0.52546388779838726</v>
      </c>
      <c r="X465" s="72" t="e">
        <v>#N/A</v>
      </c>
      <c r="Y465" s="79">
        <v>10.870567912296243</v>
      </c>
      <c r="Z465" s="79">
        <v>-30.532826929189671</v>
      </c>
      <c r="AA465" s="79">
        <v>142313000</v>
      </c>
      <c r="AB465" s="79">
        <v>188382000</v>
      </c>
      <c r="AC465" s="79" t="e">
        <v>#N/A</v>
      </c>
      <c r="AD465" s="80">
        <v>15656000</v>
      </c>
      <c r="AE465" s="73">
        <v>0</v>
      </c>
      <c r="AF465" s="80">
        <v>360.99</v>
      </c>
      <c r="AG465" s="80">
        <v>411.20699999999999</v>
      </c>
      <c r="AH465" s="25">
        <v>11.738709677419354</v>
      </c>
      <c r="AI465" s="25">
        <v>25.040007307270734</v>
      </c>
      <c r="AJ465" s="25">
        <v>-1.8356791459170338</v>
      </c>
      <c r="AK465" s="25">
        <v>88.255679924119931</v>
      </c>
      <c r="AL465" s="25">
        <v>2.3281972537482054</v>
      </c>
      <c r="AM465" s="74" t="s">
        <v>498</v>
      </c>
      <c r="AN465" s="74" t="s">
        <v>499</v>
      </c>
      <c r="AO465" s="74" t="s">
        <v>500</v>
      </c>
      <c r="AP465" s="74" t="s">
        <v>2139</v>
      </c>
      <c r="AQ465" s="73">
        <f>_xll.BDP($H465,$AQ$1, "CUST_TRR_START_DT=20030101","CUST_TRR_END_DT=20230630")*0.01</f>
        <v>0.2062002</v>
      </c>
      <c r="AR465" s="73">
        <f>_xll.BDP($H465,$AQ$1, "CUST_TRR_START_DT=20130101","CUST_TRR_END_DT=20230630")*0.01</f>
        <v>0.26998450000000002</v>
      </c>
      <c r="AS465" s="73">
        <f>_xll.BDP($H465,$AQ$1, "CUST_TRR_START_DT=20180101","CUST_TRR_END_DT=20230630")*0.01</f>
        <v>-3.5778949999999997E-2</v>
      </c>
      <c r="AT465" s="74" t="s">
        <v>3774</v>
      </c>
      <c r="AU465" s="74" t="s">
        <v>3021</v>
      </c>
      <c r="AV465" s="74" t="s">
        <v>3774</v>
      </c>
      <c r="AW465" s="25">
        <v>1.2216404938572987</v>
      </c>
      <c r="AX465" s="25">
        <v>1.2216404938572987</v>
      </c>
      <c r="AY465" s="25">
        <v>0</v>
      </c>
      <c r="AZ465" s="25">
        <v>1.2216404938572987</v>
      </c>
      <c r="BA465" s="25">
        <v>99.175977909709815</v>
      </c>
      <c r="BB465" s="25">
        <v>0</v>
      </c>
      <c r="BC465" s="25" t="s">
        <v>3021</v>
      </c>
      <c r="BD465" s="25" t="s">
        <v>3021</v>
      </c>
      <c r="BE465" s="25">
        <v>360.99</v>
      </c>
      <c r="BF465" s="74">
        <v>-10.667</v>
      </c>
      <c r="BG465" s="74">
        <v>13</v>
      </c>
      <c r="BH465" s="74">
        <v>19.733000000000001</v>
      </c>
      <c r="BI465" s="74">
        <v>-5.45</v>
      </c>
      <c r="BJ465" s="74">
        <v>25.5</v>
      </c>
      <c r="BK465" s="74">
        <v>24.6</v>
      </c>
      <c r="BL465" s="72">
        <v>-2.9549294994321171E-2</v>
      </c>
      <c r="BM465" s="72">
        <v>3.6012077896894652E-2</v>
      </c>
      <c r="BN465" s="72">
        <v>5.4663564087647859E-2</v>
      </c>
      <c r="BO465" s="72">
        <v>-1.5097371118313527E-2</v>
      </c>
      <c r="BP465" s="72">
        <v>7.0639075874677965E-2</v>
      </c>
      <c r="BQ465" s="72">
        <v>6.8145932020277578E-2</v>
      </c>
      <c r="BR465" s="72">
        <f>IF(IF(BN465&gt;BQ465,BN465,BQ465)=0,IF(BM465&gt;BP465,BM465,BP465),IF(BN465&gt;BQ465,BN465,BQ465))</f>
        <v>6.8145932020277578E-2</v>
      </c>
      <c r="CI465" s="73">
        <f>IFERROR(L465,M465)</f>
        <v>0.26772902937210957</v>
      </c>
      <c r="CJ465" s="74">
        <f>IF(AND(M465&lt;0,AA465&gt;0),1,0)</f>
        <v>0</v>
      </c>
      <c r="CK465" s="74">
        <f>IF(AND(CJ465=0,CI465&lt;0.1,CI465&gt;0),1,0)</f>
        <v>0</v>
      </c>
      <c r="CL465" s="74">
        <f>IF(AND(CK465=0,CI465&lt;0.2,CI465&gt;0.1),1,0)</f>
        <v>0</v>
      </c>
      <c r="CM465" s="74">
        <f>IF(AND(CL465=0,CI465&lt;0.3,CI465&gt;0.2),1,0)</f>
        <v>1</v>
      </c>
      <c r="CN465" s="74">
        <f>IF(AND(CM465=0,CI465&lt;0.4,CI465&gt;0.3),1,0)</f>
        <v>0</v>
      </c>
      <c r="CO465" s="74">
        <f>IF(AND(CN465=0,CI465&lt;0.5,CI465&gt;0.4),1,0)</f>
        <v>0</v>
      </c>
      <c r="CP465" s="74">
        <f>IF(AND(CJ465=0,CK465=0,CL465=0,CM465=0,CN465=0,CO465=0),1,0)</f>
        <v>0</v>
      </c>
      <c r="CR465" s="74" t="str">
        <f>_xll.BDP($H465,CR$1)</f>
        <v>Dietmar Ley</v>
      </c>
      <c r="CS465" s="74" t="str">
        <f>_xll.BDP($H465,CS$1)</f>
        <v>No</v>
      </c>
      <c r="CT465" s="81">
        <f>_xll.BDP($H465,CT$1)</f>
        <v>4</v>
      </c>
      <c r="CU465" s="78">
        <f>_xll.BDP($H465,CU$1)</f>
        <v>23.66670036315918</v>
      </c>
      <c r="CV465" s="78">
        <f>_xll.BDP($H465,CV$1)</f>
        <v>56.999999999999993</v>
      </c>
      <c r="CW465" s="78">
        <f>_xll.BDP($H465,CW$1)</f>
        <v>0</v>
      </c>
      <c r="DD465" s="73"/>
      <c r="DH465" s="25"/>
      <c r="DI465" s="25"/>
      <c r="DJ465" s="25"/>
      <c r="DK465" s="25"/>
      <c r="DL465" s="25"/>
      <c r="DM465" s="25"/>
      <c r="DN465" s="25"/>
      <c r="DO465" s="25"/>
      <c r="DV465" s="72"/>
      <c r="DW465" s="72"/>
      <c r="DX465" s="72"/>
      <c r="DY465" s="72"/>
      <c r="DZ465" s="72"/>
      <c r="EA465" s="72"/>
      <c r="EB465" s="72"/>
      <c r="EC465" s="72"/>
      <c r="ED465" s="72"/>
    </row>
    <row r="466" spans="1:134" s="74" customFormat="1" hidden="1" x14ac:dyDescent="0.3">
      <c r="A466" s="74" t="str">
        <f>B466&amp;C466</f>
        <v>14</v>
      </c>
      <c r="B466" s="74">
        <v>14</v>
      </c>
      <c r="D466" s="74">
        <v>15</v>
      </c>
      <c r="E466" s="74">
        <v>4</v>
      </c>
      <c r="F466" s="75">
        <v>0.14000000000000001</v>
      </c>
      <c r="G466" s="74" t="s">
        <v>4589</v>
      </c>
      <c r="H466" s="74" t="s">
        <v>1320</v>
      </c>
      <c r="I466" s="74">
        <v>1259</v>
      </c>
      <c r="J466" s="74" t="str">
        <f>I466&amp;H466</f>
        <v>1259SOL IM Equity</v>
      </c>
      <c r="K466" s="76" t="s">
        <v>1321</v>
      </c>
      <c r="L466" s="73">
        <v>0.14742248892037918</v>
      </c>
      <c r="M466" s="73">
        <v>0.15114317617700374</v>
      </c>
      <c r="N466" s="73">
        <v>0.12466616048004557</v>
      </c>
      <c r="O466" s="73">
        <v>0.12524891111265637</v>
      </c>
      <c r="P466" s="77">
        <v>15.234564493735467</v>
      </c>
      <c r="Q466" s="77">
        <v>12.026126978774847</v>
      </c>
      <c r="R466" s="77">
        <v>18.406183609817838</v>
      </c>
      <c r="S466" s="78">
        <v>22.447957430938672</v>
      </c>
      <c r="T466" s="78">
        <v>20.842278820783545</v>
      </c>
      <c r="U466" s="73">
        <v>0.27429946611763467</v>
      </c>
      <c r="V466" s="79">
        <v>1.2152307250392849</v>
      </c>
      <c r="W466" s="73">
        <v>0.50911462027932775</v>
      </c>
      <c r="X466" s="72">
        <v>1.752624065237645E-2</v>
      </c>
      <c r="Y466" s="79">
        <v>12.883157972764653</v>
      </c>
      <c r="Z466" s="79">
        <v>23.801519392975258</v>
      </c>
      <c r="AA466" s="79">
        <v>1048701000</v>
      </c>
      <c r="AB466" s="79">
        <v>1265512000</v>
      </c>
      <c r="AC466" s="79" t="e">
        <v>#N/A</v>
      </c>
      <c r="AD466" s="80">
        <v>283287000</v>
      </c>
      <c r="AE466" s="73">
        <v>0</v>
      </c>
      <c r="AF466" s="80">
        <v>2525.9950000000003</v>
      </c>
      <c r="AG466" s="80">
        <v>3003.8300000000004</v>
      </c>
      <c r="AH466" s="25">
        <v>9.4799313265711884</v>
      </c>
      <c r="AI466" s="25">
        <v>16.65638983924898</v>
      </c>
      <c r="AJ466" s="25">
        <v>5.291815627864211</v>
      </c>
      <c r="AK466" s="25">
        <v>16.993292001175025</v>
      </c>
      <c r="AL466" s="25">
        <v>2.9075632875089683</v>
      </c>
      <c r="AM466" s="74" t="s">
        <v>550</v>
      </c>
      <c r="AN466" s="74" t="s">
        <v>884</v>
      </c>
      <c r="AO466" s="74" t="s">
        <v>1077</v>
      </c>
      <c r="AP466" s="74" t="s">
        <v>1250</v>
      </c>
      <c r="AQ466" s="73">
        <f>_xll.BDP($H466,$AQ$1, "CUST_TRR_START_DT=20030101","CUST_TRR_END_DT=20230630")*0.01</f>
        <v>0.14395350000000001</v>
      </c>
      <c r="AR466" s="73">
        <f>_xll.BDP($H466,$AQ$1, "CUST_TRR_START_DT=20130101","CUST_TRR_END_DT=20230630")*0.01</f>
        <v>0.21601769999999998</v>
      </c>
      <c r="AS466" s="73">
        <f>_xll.BDP($H466,$AQ$1, "CUST_TRR_START_DT=20180101","CUST_TRR_END_DT=20230630")*0.01</f>
        <v>0.1988693</v>
      </c>
      <c r="AT466" s="74" t="s">
        <v>3201</v>
      </c>
      <c r="AU466" s="74" t="s">
        <v>3201</v>
      </c>
      <c r="AV466" s="74" t="s">
        <v>3201</v>
      </c>
      <c r="AW466" s="25">
        <v>1.1870504068813734</v>
      </c>
      <c r="AX466" s="25">
        <v>1.1870504068813734</v>
      </c>
      <c r="AY466" s="25">
        <v>-1.5397239300661301E-16</v>
      </c>
      <c r="AZ466" s="25">
        <v>1.1870504068813732</v>
      </c>
      <c r="BA466" s="25">
        <v>27.389651713551189</v>
      </c>
      <c r="BB466" s="25">
        <v>-3.5527136788005009E-15</v>
      </c>
      <c r="BC466" s="25">
        <v>27.389651713551185</v>
      </c>
      <c r="BD466" s="25">
        <v>29.931000000000001</v>
      </c>
      <c r="BE466" s="25">
        <v>2525.9950000000003</v>
      </c>
      <c r="BF466" s="74">
        <v>143.667</v>
      </c>
      <c r="BG466" s="74">
        <v>145.667</v>
      </c>
      <c r="BH466" s="74">
        <v>153.5</v>
      </c>
      <c r="BI466" s="74">
        <v>112.535</v>
      </c>
      <c r="BJ466" s="74">
        <v>127.36200000000001</v>
      </c>
      <c r="BK466" s="74">
        <v>87.19</v>
      </c>
      <c r="BL466" s="72">
        <v>5.6875409492101126E-2</v>
      </c>
      <c r="BM466" s="72">
        <v>5.766717669670763E-2</v>
      </c>
      <c r="BN466" s="72">
        <v>6.0768132953548992E-2</v>
      </c>
      <c r="BO466" s="72">
        <v>4.4550761185196318E-2</v>
      </c>
      <c r="BP466" s="72">
        <v>5.0420527356546625E-2</v>
      </c>
      <c r="BQ466" s="72">
        <v>3.4517091284820431E-2</v>
      </c>
      <c r="BR466" s="72">
        <f>IF(IF(BN466&gt;BQ466,BN466,BQ466)=0,IF(BM466&gt;BP466,BM466,BP466),IF(BN466&gt;BQ466,BN466,BQ466))</f>
        <v>6.0768132953548992E-2</v>
      </c>
      <c r="CI466" s="73">
        <f>IF(ISNUMBER(L466),L466,M466)</f>
        <v>0.14742248892037918</v>
      </c>
      <c r="CJ466" s="74">
        <f>IF(AND(M466&lt;0,AA466&gt;0),1,0)</f>
        <v>0</v>
      </c>
      <c r="CK466" s="74">
        <f>IF(AND(CJ466=0,CI466&lt;0.1,CI466&gt;0),1,0)</f>
        <v>0</v>
      </c>
      <c r="CL466" s="74">
        <f>IF(AND(CK466=0,CI466&lt;0.2,CI466&gt;0.1),1,0)</f>
        <v>1</v>
      </c>
      <c r="CM466" s="74">
        <f>IF(AND(CL466=0,CI466&lt;0.3,CI466&gt;0.2),1,0)</f>
        <v>0</v>
      </c>
      <c r="CN466" s="74">
        <f>IF(AND(CM466=0,CI466&lt;0.4,CI466&gt;0.3),1,0)</f>
        <v>0</v>
      </c>
      <c r="CO466" s="74">
        <f>IF(AND(CN466=0,CI466&lt;0.5,CI466&gt;0.4),1,0)</f>
        <v>0</v>
      </c>
      <c r="CP466" s="74">
        <f>IF(AND(CJ466=0,CK466=0,CL466=0,CM466=0,CN466=0,CO466=0),1,0)</f>
        <v>0</v>
      </c>
      <c r="CR466" s="74" t="str">
        <f>_xll.BDP($H466,CR$1)</f>
        <v>#N/A Field Not Applicable</v>
      </c>
      <c r="CS466" s="74" t="str">
        <f>_xll.BDP($H466,CS$1)</f>
        <v>#N/A N/A</v>
      </c>
      <c r="CT466" s="81" t="str">
        <f>_xll.BDP($H466,CT$1)</f>
        <v>#N/A N/A</v>
      </c>
      <c r="CU466" s="78" t="str">
        <f>_xll.BDP($H466,CU$1)</f>
        <v>#N/A N/A</v>
      </c>
      <c r="CV466" s="78">
        <f>_xll.BDP($H466,CV$1)</f>
        <v>3.0390000000000001</v>
      </c>
      <c r="CW466" s="78">
        <f>_xll.BDP($H466,CW$1)</f>
        <v>0</v>
      </c>
    </row>
    <row r="467" spans="1:134" s="74" customFormat="1" hidden="1" x14ac:dyDescent="0.3">
      <c r="A467" s="74" t="str">
        <f>B467&amp;C467</f>
        <v>14</v>
      </c>
      <c r="B467" s="74">
        <v>14</v>
      </c>
      <c r="D467" s="74">
        <v>17</v>
      </c>
      <c r="E467" s="74">
        <v>2</v>
      </c>
      <c r="F467" s="75">
        <v>0.18</v>
      </c>
      <c r="G467" s="74" t="s">
        <v>2290</v>
      </c>
      <c r="H467" s="74" t="s">
        <v>343</v>
      </c>
      <c r="I467" s="74">
        <v>1373</v>
      </c>
      <c r="J467" s="74" t="str">
        <f>I467&amp;H467</f>
        <v>1373DG US Equity</v>
      </c>
      <c r="K467" s="76" t="s">
        <v>1029</v>
      </c>
      <c r="L467" s="73">
        <v>0.25015897026752554</v>
      </c>
      <c r="M467" s="73">
        <v>0.18007655372541231</v>
      </c>
      <c r="N467" s="73">
        <v>0.17173666078491379</v>
      </c>
      <c r="O467" s="73">
        <v>0.14584194279947743</v>
      </c>
      <c r="P467" s="77">
        <v>13.47804476666977</v>
      </c>
      <c r="Q467" s="77">
        <v>10.417503695564957</v>
      </c>
      <c r="R467" s="77">
        <v>34.734630146763671</v>
      </c>
      <c r="S467" s="78">
        <v>14.370655189403072</v>
      </c>
      <c r="T467" s="78">
        <v>14.964194744211387</v>
      </c>
      <c r="U467" s="73">
        <v>0.67862166465415319</v>
      </c>
      <c r="V467" s="79">
        <v>3.177144989617533</v>
      </c>
      <c r="W467" s="73">
        <v>0.20719163001355759</v>
      </c>
      <c r="X467" s="72">
        <v>1.6404779793745133E-2</v>
      </c>
      <c r="Y467" s="79">
        <v>9.6299015152630751</v>
      </c>
      <c r="Z467" s="79">
        <v>8.670781446071496</v>
      </c>
      <c r="AA467" s="79">
        <v>18482705999.999996</v>
      </c>
      <c r="AB467" s="79">
        <v>22821294999.999996</v>
      </c>
      <c r="AC467" s="79">
        <v>64512000</v>
      </c>
      <c r="AD467" s="80">
        <v>1763260000</v>
      </c>
      <c r="AE467" s="73">
        <v>3.6586776765763412E-2</v>
      </c>
      <c r="AF467" s="80">
        <v>25389.041172960002</v>
      </c>
      <c r="AG467" s="80">
        <v>43071.864172960006</v>
      </c>
      <c r="AH467" s="25">
        <v>7.7388976551202724</v>
      </c>
      <c r="AI467" s="25">
        <v>12.236245763825744</v>
      </c>
      <c r="AJ467" s="25">
        <v>0.3688116927965796</v>
      </c>
      <c r="AK467" s="25">
        <v>11.852459047661453</v>
      </c>
      <c r="AL467" s="25">
        <v>4.0313558140587613</v>
      </c>
      <c r="AM467" s="74" t="s">
        <v>533</v>
      </c>
      <c r="AN467" s="74" t="s">
        <v>534</v>
      </c>
      <c r="AO467" s="74" t="s">
        <v>915</v>
      </c>
      <c r="AP467" s="74" t="s">
        <v>574</v>
      </c>
      <c r="AQ467" s="73" t="e">
        <f>_xll.BDP($H467,$AQ$1, "CUST_TRR_START_DT=20030101","CUST_TRR_END_DT=20230630")*0.01</f>
        <v>#VALUE!</v>
      </c>
      <c r="AR467" s="73">
        <f>_xll.BDP($H467,$AQ$1, "CUST_TRR_START_DT=20130101","CUST_TRR_END_DT=20230630")*0.01</f>
        <v>0.14630699999999999</v>
      </c>
      <c r="AS467" s="73">
        <f>_xll.BDP($H467,$AQ$1, "CUST_TRR_START_DT=20180101","CUST_TRR_END_DT=20230630")*0.01</f>
        <v>0.12593760000000001</v>
      </c>
      <c r="AT467" s="74" t="s">
        <v>3267</v>
      </c>
      <c r="AU467" s="74" t="s">
        <v>3267</v>
      </c>
      <c r="AV467" s="74" t="s">
        <v>3267</v>
      </c>
      <c r="AW467" s="25">
        <v>2.0385245703514085</v>
      </c>
      <c r="AX467" s="25">
        <v>2.0385245703514085</v>
      </c>
      <c r="AY467" s="25">
        <v>11.267589582179713</v>
      </c>
      <c r="AZ467" s="25">
        <v>13.306114152531123</v>
      </c>
      <c r="BA467" s="25">
        <v>20.50198076232963</v>
      </c>
      <c r="BB467" s="25">
        <v>113.32112853162826</v>
      </c>
      <c r="BC467" s="25">
        <v>133.82310929395788</v>
      </c>
      <c r="BD467" s="25">
        <v>3233.1516000000001</v>
      </c>
      <c r="BE467" s="25">
        <v>25389.041172960002</v>
      </c>
      <c r="BF467" s="74">
        <v>1761.2860000000001</v>
      </c>
      <c r="BG467" s="74">
        <v>1903.3210000000001</v>
      </c>
      <c r="BH467" s="74">
        <v>2055.7890000000002</v>
      </c>
      <c r="BI467" s="74">
        <v>970.47900000000004</v>
      </c>
      <c r="BJ467" s="74">
        <v>1392.952</v>
      </c>
      <c r="BK467" s="74">
        <v>1415.0440000000001</v>
      </c>
      <c r="BL467" s="72">
        <v>6.9371899001676993E-2</v>
      </c>
      <c r="BM467" s="72">
        <v>7.4966241814089743E-2</v>
      </c>
      <c r="BN467" s="72">
        <v>8.0971509951682216E-2</v>
      </c>
      <c r="BO467" s="72">
        <v>3.8224326526894829E-2</v>
      </c>
      <c r="BP467" s="72">
        <v>5.4864301117583385E-2</v>
      </c>
      <c r="BQ467" s="72">
        <v>5.5734440318567807E-2</v>
      </c>
      <c r="BR467" s="72">
        <f>IF(IF(BN467&gt;BQ467,BN467,BQ467)=0,IF(BM467&gt;BP467,BM467,BP467),IF(BN467&gt;BQ467,BN467,BQ467))</f>
        <v>8.0971509951682216E-2</v>
      </c>
      <c r="CI467" s="73">
        <f>IFERROR(L467,M467)</f>
        <v>0.25015897026752554</v>
      </c>
      <c r="CJ467" s="74">
        <f>IF(AND(M467&lt;0,AA467&gt;0),1,0)</f>
        <v>0</v>
      </c>
      <c r="CK467" s="74">
        <f>IF(AND(CJ467=0,CI467&lt;0.1,CI467&gt;0),1,0)</f>
        <v>0</v>
      </c>
      <c r="CL467" s="74">
        <f>IF(AND(CK467=0,CI467&lt;0.2,CI467&gt;0.1),1,0)</f>
        <v>0</v>
      </c>
      <c r="CM467" s="74">
        <f>IF(AND(CL467=0,CI467&lt;0.3,CI467&gt;0.2),1,0)</f>
        <v>1</v>
      </c>
      <c r="CN467" s="74">
        <f>IF(AND(CM467=0,CI467&lt;0.4,CI467&gt;0.3),1,0)</f>
        <v>0</v>
      </c>
      <c r="CO467" s="74">
        <f>IF(AND(CN467=0,CI467&lt;0.5,CI467&gt;0.4),1,0)</f>
        <v>0</v>
      </c>
      <c r="CP467" s="74">
        <f>IF(AND(CJ467=0,CK467=0,CL467=0,CM467=0,CN467=0,CO467=0),1,0)</f>
        <v>0</v>
      </c>
      <c r="CR467" s="74" t="str">
        <f>_xll.BDP($H467,CR$1)</f>
        <v>Jeffery Carl Owen "Jeff"</v>
      </c>
      <c r="CS467" s="74" t="str">
        <f>_xll.BDP($H467,CS$1)</f>
        <v>No</v>
      </c>
      <c r="CT467" s="81">
        <f>_xll.BDP($H467,CT$1)</f>
        <v>2.5387700647115707E-2</v>
      </c>
      <c r="CU467" s="78">
        <f>_xll.BDP($H467,CU$1)</f>
        <v>0.91666698455810547</v>
      </c>
      <c r="CV467" s="78">
        <f>_xll.BDP($H467,CV$1)</f>
        <v>0.28816913113704656</v>
      </c>
      <c r="CW467" s="78">
        <f>_xll.BDP($H467,CW$1)</f>
        <v>-3.0209949478321483</v>
      </c>
      <c r="DD467" s="73"/>
      <c r="DH467" s="25"/>
      <c r="DI467" s="25"/>
      <c r="DJ467" s="25"/>
      <c r="DK467" s="25"/>
      <c r="DL467" s="25"/>
      <c r="DM467" s="25"/>
      <c r="DN467" s="25"/>
      <c r="DO467" s="25"/>
      <c r="DV467" s="72"/>
      <c r="DW467" s="72"/>
      <c r="DX467" s="72"/>
      <c r="DY467" s="72"/>
      <c r="DZ467" s="72"/>
      <c r="EA467" s="72"/>
      <c r="EB467" s="72"/>
      <c r="EC467" s="72"/>
      <c r="ED467" s="72"/>
    </row>
    <row r="468" spans="1:134" s="74" customFormat="1" hidden="1" x14ac:dyDescent="0.3">
      <c r="A468" s="74" t="str">
        <f>B468&amp;C468</f>
        <v>14</v>
      </c>
      <c r="B468" s="74">
        <v>14</v>
      </c>
      <c r="D468" s="74">
        <v>30</v>
      </c>
      <c r="E468" s="74">
        <v>11</v>
      </c>
      <c r="F468" s="75" t="s">
        <v>2149</v>
      </c>
      <c r="G468" s="74" t="s">
        <v>2186</v>
      </c>
      <c r="H468" s="74" t="s">
        <v>433</v>
      </c>
      <c r="I468" s="74">
        <v>1971</v>
      </c>
      <c r="J468" s="74" t="str">
        <f>I468&amp;H468</f>
        <v>1971UPWK US Equity</v>
      </c>
      <c r="K468" s="76" t="s">
        <v>1129</v>
      </c>
      <c r="L468" s="73">
        <v>-0.87745739891425922</v>
      </c>
      <c r="M468" s="73">
        <v>-2.431463095512977</v>
      </c>
      <c r="N468" s="73">
        <v>-0.18615813408428855</v>
      </c>
      <c r="O468" s="73">
        <v>-0.43815401685101096</v>
      </c>
      <c r="P468" s="77">
        <v>-10.176630111882462</v>
      </c>
      <c r="Q468" s="77">
        <v>-9.146742416840727</v>
      </c>
      <c r="R468" s="77">
        <v>-10.176740016123144</v>
      </c>
      <c r="S468" s="78">
        <v>-2.9708593959619285</v>
      </c>
      <c r="T468" s="78">
        <v>-8.106993488787321</v>
      </c>
      <c r="U468" s="73">
        <v>-0.18868890740847871</v>
      </c>
      <c r="V468" s="79">
        <v>2.2160825815405953</v>
      </c>
      <c r="W468" s="73">
        <v>0.32982187299854282</v>
      </c>
      <c r="X468" s="72">
        <v>1.1150707926854438E-2</v>
      </c>
      <c r="Y468" s="79">
        <v>23.362892277003802</v>
      </c>
      <c r="Z468" s="79" t="e">
        <v>#N/A</v>
      </c>
      <c r="AA468" s="79">
        <v>25985999.999999911</v>
      </c>
      <c r="AB468" s="79">
        <v>144204999.99999991</v>
      </c>
      <c r="AC468" s="79">
        <v>78123000</v>
      </c>
      <c r="AD468" s="80">
        <v>14089000</v>
      </c>
      <c r="AE468" s="73">
        <v>5.5449641564340979</v>
      </c>
      <c r="AF468" s="80">
        <v>1781.81231637</v>
      </c>
      <c r="AG468" s="80">
        <v>1628.53031637</v>
      </c>
      <c r="AH468" s="25" t="s">
        <v>3021</v>
      </c>
      <c r="AI468" s="25" t="s">
        <v>3021</v>
      </c>
      <c r="AJ468" s="25">
        <v>0.76676242996896937</v>
      </c>
      <c r="AK468" s="25">
        <v>83.327025699208789</v>
      </c>
      <c r="AL468" s="25">
        <v>5.8054050087983011</v>
      </c>
      <c r="AM468" s="74" t="s">
        <v>543</v>
      </c>
      <c r="AN468" s="74" t="s">
        <v>570</v>
      </c>
      <c r="AO468" s="74" t="s">
        <v>582</v>
      </c>
      <c r="AP468" s="74" t="s">
        <v>574</v>
      </c>
      <c r="AQ468" s="73" t="e">
        <f>_xll.BDP($H468,$AQ$1, "CUST_TRR_START_DT=20030101","CUST_TRR_END_DT=20230630")*0.01</f>
        <v>#VALUE!</v>
      </c>
      <c r="AR468" s="73" t="e">
        <f>_xll.BDP($H468,$AQ$1, "CUST_TRR_START_DT=20130101","CUST_TRR_END_DT=20230630")*0.01</f>
        <v>#VALUE!</v>
      </c>
      <c r="AS468" s="73" t="e">
        <f>_xll.BDP($H468,$AQ$1, "CUST_TRR_START_DT=20180101","CUST_TRR_END_DT=20230630")*0.01</f>
        <v>#VALUE!</v>
      </c>
      <c r="AT468" s="74" t="s">
        <v>3604</v>
      </c>
      <c r="AU468" s="74" t="s">
        <v>3604</v>
      </c>
      <c r="AV468" s="74" t="s">
        <v>3604</v>
      </c>
      <c r="AW468" s="25" t="s">
        <v>3021</v>
      </c>
      <c r="AX468" s="25">
        <v>0</v>
      </c>
      <c r="AY468" s="25">
        <v>0</v>
      </c>
      <c r="AZ468" s="25">
        <v>0</v>
      </c>
      <c r="BA468" s="25" t="s">
        <v>3021</v>
      </c>
      <c r="BB468" s="25">
        <v>0</v>
      </c>
      <c r="BC468" s="25" t="s">
        <v>3021</v>
      </c>
      <c r="BD468" s="25">
        <v>-1.643</v>
      </c>
      <c r="BE468" s="25">
        <v>1628.53031637</v>
      </c>
      <c r="BF468" s="74">
        <v>52.9</v>
      </c>
      <c r="BG468" s="74">
        <v>99.257000000000005</v>
      </c>
      <c r="BH468" s="74">
        <v>137.333</v>
      </c>
      <c r="BI468" s="74">
        <v>34.003999999999998</v>
      </c>
      <c r="BJ468" s="74">
        <v>80.757000000000005</v>
      </c>
      <c r="BK468" s="74">
        <v>190.691</v>
      </c>
      <c r="BL468" s="72">
        <v>3.2483276159030489E-2</v>
      </c>
      <c r="BM468" s="72">
        <v>6.0948819314118892E-2</v>
      </c>
      <c r="BN468" s="72">
        <v>8.432940954155263E-2</v>
      </c>
      <c r="BO468" s="72">
        <v>2.0880176228954113E-2</v>
      </c>
      <c r="BP468" s="72">
        <v>4.9588883417293485E-2</v>
      </c>
      <c r="BQ468" s="72">
        <v>0.11709392087035317</v>
      </c>
      <c r="BR468" s="72">
        <f>IF(IF(BN468&gt;BQ468,BN468,BQ468)=0,IF(BM468&gt;BP468,BM468,BP468),IF(BN468&gt;BQ468,BN468,BQ468))</f>
        <v>0.11709392087035317</v>
      </c>
      <c r="CI468" s="73">
        <f>IFERROR(L468,M468)</f>
        <v>-0.87745739891425922</v>
      </c>
      <c r="CJ468" s="74">
        <f>IF(AND(M468&lt;0,AA468&gt;0),1,0)</f>
        <v>1</v>
      </c>
      <c r="CK468" s="74">
        <f>IF(AND(CJ468=0,CI468&lt;0.1,CI468&gt;0),1,0)</f>
        <v>0</v>
      </c>
      <c r="CL468" s="74">
        <f>IF(AND(CK468=0,CI468&lt;0.2,CI468&gt;0.1),1,0)</f>
        <v>0</v>
      </c>
      <c r="CM468" s="74">
        <f>IF(AND(CL468=0,CI468&lt;0.3,CI468&gt;0.2),1,0)</f>
        <v>0</v>
      </c>
      <c r="CN468" s="74">
        <f>IF(AND(CM468=0,CI468&lt;0.4,CI468&gt;0.3),1,0)</f>
        <v>0</v>
      </c>
      <c r="CO468" s="74">
        <f>IF(AND(CN468=0,CI468&lt;0.5,CI468&gt;0.4),1,0)</f>
        <v>0</v>
      </c>
      <c r="CP468" s="74">
        <f>IF(AND(CJ468=0,CK468=0,CL468=0,CM468=0,CN468=0,CO468=0),1,0)</f>
        <v>0</v>
      </c>
      <c r="CR468" s="74" t="str">
        <f>_xll.BDP($H468,CR$1)</f>
        <v>Hayden Brown</v>
      </c>
      <c r="CS468" s="74" t="str">
        <f>_xll.BDP($H468,CS$1)</f>
        <v>No</v>
      </c>
      <c r="CT468" s="81">
        <f>_xll.BDP($H468,CT$1)</f>
        <v>0</v>
      </c>
      <c r="CU468" s="78">
        <f>_xll.BDP($H468,CU$1)</f>
        <v>3.75</v>
      </c>
      <c r="CV468" s="78">
        <f>_xll.BDP($H468,CV$1)</f>
        <v>8.5114031653959401</v>
      </c>
      <c r="CW468" s="78">
        <f>_xll.BDP($H468,CW$1)</f>
        <v>2.4719140236416242</v>
      </c>
    </row>
    <row r="469" spans="1:134" s="74" customFormat="1" hidden="1" x14ac:dyDescent="0.3">
      <c r="A469" s="74" t="str">
        <f>B469&amp;C469</f>
        <v>14</v>
      </c>
      <c r="B469" s="74">
        <v>14</v>
      </c>
      <c r="D469" s="74">
        <v>18</v>
      </c>
      <c r="E469" s="74">
        <v>10</v>
      </c>
      <c r="F469" s="75">
        <v>0.16</v>
      </c>
      <c r="G469" s="74" t="s">
        <v>2971</v>
      </c>
      <c r="H469" s="74" t="s">
        <v>1356</v>
      </c>
      <c r="I469" s="74">
        <v>1379</v>
      </c>
      <c r="J469" s="74" t="str">
        <f>I469&amp;H469</f>
        <v>1379NRO FP Equity</v>
      </c>
      <c r="K469" s="76" t="s">
        <v>1357</v>
      </c>
      <c r="L469" s="73">
        <v>0.66103832068046253</v>
      </c>
      <c r="M469" s="73">
        <v>0.75658939178888684</v>
      </c>
      <c r="N469" s="73">
        <v>0.44440635379115223</v>
      </c>
      <c r="O469" s="73">
        <v>0.51351158492639437</v>
      </c>
      <c r="P469" s="77">
        <v>14.816038450117306</v>
      </c>
      <c r="Q469" s="77">
        <v>10.697455123599152</v>
      </c>
      <c r="R469" s="77">
        <v>14.868574319450126</v>
      </c>
      <c r="S469" s="78">
        <v>12.972134598858791</v>
      </c>
      <c r="T469" s="78">
        <v>13.306251023852568</v>
      </c>
      <c r="U469" s="73">
        <v>-0.38835994023821713</v>
      </c>
      <c r="V469" s="79">
        <v>-2.4624417520969244</v>
      </c>
      <c r="W469" s="73">
        <v>0.60752743374189822</v>
      </c>
      <c r="X469" s="72">
        <v>3.6974429150232094E-2</v>
      </c>
      <c r="Y469" s="79">
        <v>8.0076311813501047</v>
      </c>
      <c r="Z469" s="79">
        <v>12.545502710065426</v>
      </c>
      <c r="AA469" s="79">
        <v>95115000.00000003</v>
      </c>
      <c r="AB469" s="79">
        <v>140139000.00000003</v>
      </c>
      <c r="AC469" s="79">
        <v>4794000</v>
      </c>
      <c r="AD469" s="80">
        <v>75787000</v>
      </c>
      <c r="AE469" s="73">
        <v>6.3256231279770939E-2</v>
      </c>
      <c r="AF469" s="80">
        <v>899.52642779999985</v>
      </c>
      <c r="AG469" s="80">
        <v>722.85342779999985</v>
      </c>
      <c r="AH469" s="25">
        <v>8.0854279300239345</v>
      </c>
      <c r="AI469" s="25">
        <v>9.8297921835266564</v>
      </c>
      <c r="AJ469" s="25">
        <v>7.1282266179101743</v>
      </c>
      <c r="AK469" s="25">
        <v>18.843808594231785</v>
      </c>
      <c r="AL469" s="25">
        <v>2.7138355483125376</v>
      </c>
      <c r="AM469" s="74" t="s">
        <v>506</v>
      </c>
      <c r="AN469" s="74" t="s">
        <v>629</v>
      </c>
      <c r="AO469" s="74" t="s">
        <v>773</v>
      </c>
      <c r="AP469" s="74" t="s">
        <v>1339</v>
      </c>
      <c r="AQ469" s="73">
        <f>_xll.BDP($H469,$AQ$1, "CUST_TRR_START_DT=20030101","CUST_TRR_END_DT=20230630")*0.01</f>
        <v>0.13742610000000002</v>
      </c>
      <c r="AR469" s="73">
        <f>_xll.BDP($H469,$AQ$1, "CUST_TRR_START_DT=20130101","CUST_TRR_END_DT=20230630")*0.01</f>
        <v>0.178117</v>
      </c>
      <c r="AS469" s="73">
        <f>_xll.BDP($H469,$AQ$1, "CUST_TRR_START_DT=20180101","CUST_TRR_END_DT=20230630")*0.01</f>
        <v>8.7284550000000002E-2</v>
      </c>
      <c r="AT469" s="74" t="s">
        <v>3270</v>
      </c>
      <c r="AU469" s="74" t="s">
        <v>3270</v>
      </c>
      <c r="AV469" s="74" t="s">
        <v>3270</v>
      </c>
      <c r="AW469" s="25">
        <v>2.9689609280481997</v>
      </c>
      <c r="AX469" s="25">
        <v>2.9689609280481997</v>
      </c>
      <c r="AY469" s="25">
        <v>3.4449618693522531E-16</v>
      </c>
      <c r="AZ469" s="25">
        <v>2.9689609280482001</v>
      </c>
      <c r="BA469" s="25">
        <v>61.236486793883472</v>
      </c>
      <c r="BB469" s="25">
        <v>7.1054273576010019E-15</v>
      </c>
      <c r="BC469" s="25">
        <v>61.236486793883479</v>
      </c>
      <c r="BD469" s="25">
        <v>26.651037600000002</v>
      </c>
      <c r="BE469" s="25">
        <v>722.85342779999985</v>
      </c>
      <c r="BF469" s="74">
        <v>50.024999999999999</v>
      </c>
      <c r="BG469" s="74">
        <v>51.7</v>
      </c>
      <c r="BH469" s="74">
        <v>56.6</v>
      </c>
      <c r="BI469" s="74">
        <v>40.200000000000003</v>
      </c>
      <c r="BJ469" s="74">
        <v>60.533000000000001</v>
      </c>
      <c r="BK469" s="74">
        <v>65.8</v>
      </c>
      <c r="BL469" s="72">
        <v>6.9204901126706686E-2</v>
      </c>
      <c r="BM469" s="72">
        <v>7.1522106711658887E-2</v>
      </c>
      <c r="BN469" s="72">
        <v>7.8300797676593675E-2</v>
      </c>
      <c r="BO469" s="72">
        <v>5.561293403885275E-2</v>
      </c>
      <c r="BP469" s="72">
        <v>8.3741734730693365E-2</v>
      </c>
      <c r="BQ469" s="72">
        <v>9.1028135814838582E-2</v>
      </c>
      <c r="BR469" s="72">
        <f>IF(IF(BN469&gt;BQ469,BN469,BQ469)=0,IF(BM469&gt;BP469,BM469,BP469),IF(BN469&gt;BQ469,BN469,BQ469))</f>
        <v>9.1028135814838582E-2</v>
      </c>
      <c r="CI469" s="73">
        <f>IFERROR(L469,M469)</f>
        <v>0.66103832068046253</v>
      </c>
      <c r="CJ469" s="74">
        <f>IF(AND(M469&lt;0,AA469&gt;0),1,0)</f>
        <v>0</v>
      </c>
      <c r="CK469" s="74">
        <f>IF(AND(CJ469=0,CI469&lt;0.1,CI469&gt;0),1,0)</f>
        <v>0</v>
      </c>
      <c r="CL469" s="74">
        <f>IF(AND(CK469=0,CI469&lt;0.2,CI469&gt;0.1),1,0)</f>
        <v>0</v>
      </c>
      <c r="CM469" s="74">
        <f>IF(AND(CL469=0,CI469&lt;0.3,CI469&gt;0.2),1,0)</f>
        <v>0</v>
      </c>
      <c r="CN469" s="74">
        <f>IF(AND(CM469=0,CI469&lt;0.4,CI469&gt;0.3),1,0)</f>
        <v>0</v>
      </c>
      <c r="CO469" s="74">
        <f>IF(AND(CN469=0,CI469&lt;0.5,CI469&gt;0.4),1,0)</f>
        <v>0</v>
      </c>
      <c r="CP469" s="74">
        <f>IF(AND(CJ469=0,CK469=0,CL469=0,CM469=0,CN469=0,CO469=0),1,0)</f>
        <v>1</v>
      </c>
      <c r="CR469" s="74" t="str">
        <f>_xll.BDP($H469,CR$1)</f>
        <v>Luc De Chammard</v>
      </c>
      <c r="CS469" s="74" t="str">
        <f>_xll.BDP($H469,CS$1)</f>
        <v>No</v>
      </c>
      <c r="CT469" s="81">
        <f>_xll.BDP($H469,CT$1)</f>
        <v>0</v>
      </c>
      <c r="CU469" s="78">
        <f>_xll.BDP($H469,CU$1)</f>
        <v>38.833301544189453</v>
      </c>
      <c r="CV469" s="78">
        <f>_xll.BDP($H469,CV$1)</f>
        <v>19.677392383123987</v>
      </c>
      <c r="CW469" s="78">
        <f>_xll.BDP($H469,CW$1)</f>
        <v>-0.12526625874297651</v>
      </c>
      <c r="DD469" s="73"/>
      <c r="DH469" s="25"/>
      <c r="DI469" s="25"/>
      <c r="DJ469" s="25"/>
      <c r="DK469" s="25"/>
      <c r="DL469" s="25"/>
      <c r="DM469" s="25"/>
      <c r="DN469" s="25"/>
      <c r="DO469" s="25"/>
      <c r="DV469" s="72"/>
      <c r="DW469" s="72"/>
      <c r="DX469" s="72"/>
      <c r="DY469" s="72"/>
      <c r="DZ469" s="72"/>
      <c r="EA469" s="72"/>
      <c r="EB469" s="72"/>
      <c r="EC469" s="72"/>
      <c r="ED469" s="72"/>
    </row>
    <row r="470" spans="1:134" s="74" customFormat="1" hidden="1" x14ac:dyDescent="0.3">
      <c r="A470" s="74" t="str">
        <f>B470&amp;C470</f>
        <v>14</v>
      </c>
      <c r="B470" s="74">
        <v>14</v>
      </c>
      <c r="D470" s="74">
        <v>27</v>
      </c>
      <c r="E470" s="74">
        <v>1</v>
      </c>
      <c r="F470" s="75">
        <v>0.2</v>
      </c>
      <c r="G470" s="74" t="s">
        <v>2635</v>
      </c>
      <c r="H470" s="74" t="s">
        <v>471</v>
      </c>
      <c r="I470" s="74">
        <v>1386</v>
      </c>
      <c r="J470" s="74" t="str">
        <f>I470&amp;H470</f>
        <v>1386GSY CN Equity</v>
      </c>
      <c r="K470" s="76" t="s">
        <v>530</v>
      </c>
      <c r="L470" s="73">
        <v>0.15358800513922816</v>
      </c>
      <c r="M470" s="73">
        <v>0.16618499967512196</v>
      </c>
      <c r="N470" s="73">
        <v>0.14650390602799729</v>
      </c>
      <c r="O470" s="73">
        <v>0.15313973421520422</v>
      </c>
      <c r="P470" s="77">
        <v>15.726017974684957</v>
      </c>
      <c r="Q470" s="77">
        <v>24.471519425494158</v>
      </c>
      <c r="R470" s="77">
        <v>21.228147614677834</v>
      </c>
      <c r="S470" s="78">
        <v>40.067393780452427</v>
      </c>
      <c r="T470" s="78">
        <v>42.602439234952946</v>
      </c>
      <c r="U470" s="73">
        <v>0.43731499930421591</v>
      </c>
      <c r="V470" s="79">
        <v>3.303885567982868</v>
      </c>
      <c r="W470" s="73">
        <v>0.25900919748343465</v>
      </c>
      <c r="X470" s="72">
        <v>8.3950797282410936E-2</v>
      </c>
      <c r="Y470" s="79">
        <v>20.311321371538266</v>
      </c>
      <c r="Z470" s="79">
        <v>32.241622965800268</v>
      </c>
      <c r="AA470" s="79">
        <v>2123874000</v>
      </c>
      <c r="AB470" s="79">
        <v>2304797000</v>
      </c>
      <c r="AC470" s="79">
        <v>11261000</v>
      </c>
      <c r="AD470" s="80">
        <v>-510168000</v>
      </c>
      <c r="AE470" s="73">
        <v>-2.2073121011117906E-2</v>
      </c>
      <c r="AF470" s="80">
        <v>1935.68344189</v>
      </c>
      <c r="AG470" s="80">
        <v>3466.1324418900003</v>
      </c>
      <c r="AH470" s="25">
        <v>7.1463701329635905</v>
      </c>
      <c r="AI470" s="25">
        <v>8.627155939691864</v>
      </c>
      <c r="AJ470" s="25">
        <v>-28.023883373183999</v>
      </c>
      <c r="AK470" s="25">
        <v>9.9877913645281282</v>
      </c>
      <c r="AL470" s="25">
        <v>2.0298644659491889</v>
      </c>
      <c r="AM470" s="74" t="s">
        <v>502</v>
      </c>
      <c r="AN470" s="74" t="s">
        <v>528</v>
      </c>
      <c r="AO470" s="74" t="s">
        <v>531</v>
      </c>
      <c r="AP470" s="74" t="s">
        <v>496</v>
      </c>
      <c r="AQ470" s="73">
        <f>_xll.BDP($H470,$AQ$1, "CUST_TRR_START_DT=20030101","CUST_TRR_END_DT=20230630")*0.01</f>
        <v>0.1983848</v>
      </c>
      <c r="AR470" s="73">
        <f>_xll.BDP($H470,$AQ$1, "CUST_TRR_START_DT=20130101","CUST_TRR_END_DT=20230630")*0.01</f>
        <v>0.3012358</v>
      </c>
      <c r="AS470" s="73">
        <f>_xll.BDP($H470,$AQ$1, "CUST_TRR_START_DT=20180101","CUST_TRR_END_DT=20230630")*0.01</f>
        <v>0.25213770000000002</v>
      </c>
      <c r="AT470" s="74" t="s">
        <v>3697</v>
      </c>
      <c r="AU470" s="74" t="s">
        <v>3021</v>
      </c>
      <c r="AV470" s="74" t="s">
        <v>3021</v>
      </c>
      <c r="AW470" s="25">
        <v>3.2817707154681748</v>
      </c>
      <c r="AX470" s="25">
        <v>3.2817707154681748</v>
      </c>
      <c r="AY470" s="25">
        <v>-3.1795636682175474</v>
      </c>
      <c r="AZ470" s="25">
        <v>0.10220704725062735</v>
      </c>
      <c r="BA470" s="25">
        <v>40.260860163890641</v>
      </c>
      <c r="BB470" s="25">
        <v>-39.006981086438202</v>
      </c>
      <c r="BC470" s="25">
        <v>1.2538790774524375</v>
      </c>
      <c r="BD470" s="25">
        <v>1.9468292682930013</v>
      </c>
      <c r="BE470" s="25">
        <v>1935.68344189</v>
      </c>
      <c r="BF470" s="74">
        <v>229.25</v>
      </c>
      <c r="BG470" s="74">
        <v>276</v>
      </c>
      <c r="BH470" s="74">
        <v>319.25</v>
      </c>
      <c r="BI470" s="74" t="s">
        <v>3021</v>
      </c>
      <c r="BJ470" s="74" t="s">
        <v>3021</v>
      </c>
      <c r="BK470" s="74" t="s">
        <v>3021</v>
      </c>
      <c r="BL470" s="72">
        <v>0.11843362144801965</v>
      </c>
      <c r="BM470" s="72">
        <v>0.14258529779565288</v>
      </c>
      <c r="BN470" s="72">
        <v>0.16492882725094993</v>
      </c>
      <c r="BO470" s="72">
        <v>0</v>
      </c>
      <c r="BP470" s="72">
        <v>0</v>
      </c>
      <c r="BQ470" s="72">
        <v>0</v>
      </c>
      <c r="BR470" s="72">
        <f>IF(IF(BN470&gt;BQ470,BN470,BQ470)=0,IF(BM470&gt;BP470,BM470,BP470),IF(BN470&gt;BQ470,BN470,BQ470))</f>
        <v>0.16492882725094993</v>
      </c>
      <c r="CI470" s="73">
        <f>IFERROR(L470,M470)</f>
        <v>0.15358800513922816</v>
      </c>
      <c r="CJ470" s="74">
        <f>IF(AND(M470&lt;0,AA470&gt;0),1,0)</f>
        <v>0</v>
      </c>
      <c r="CK470" s="74">
        <f>IF(AND(CJ470=0,CI470&lt;0.1,CI470&gt;0),1,0)</f>
        <v>0</v>
      </c>
      <c r="CL470" s="74">
        <f>IF(AND(CK470=0,CI470&lt;0.2,CI470&gt;0.1),1,0)</f>
        <v>1</v>
      </c>
      <c r="CM470" s="74">
        <f>IF(AND(CL470=0,CI470&lt;0.3,CI470&gt;0.2),1,0)</f>
        <v>0</v>
      </c>
      <c r="CN470" s="74">
        <f>IF(AND(CM470=0,CI470&lt;0.4,CI470&gt;0.3),1,0)</f>
        <v>0</v>
      </c>
      <c r="CO470" s="74">
        <f>IF(AND(CN470=0,CI470&lt;0.5,CI470&gt;0.4),1,0)</f>
        <v>0</v>
      </c>
      <c r="CP470" s="74">
        <f>IF(AND(CJ470=0,CK470=0,CL470=0,CM470=0,CN470=0,CO470=0),1,0)</f>
        <v>0</v>
      </c>
      <c r="CR470" s="74" t="str">
        <f>_xll.BDP($H470,CR$1)</f>
        <v>#N/A Field Not Applicable</v>
      </c>
      <c r="CS470" s="74" t="str">
        <f>_xll.BDP($H470,CS$1)</f>
        <v>#N/A N/A</v>
      </c>
      <c r="CT470" s="81" t="str">
        <f>_xll.BDP($H470,CT$1)</f>
        <v>#N/A N/A</v>
      </c>
      <c r="CU470" s="78" t="str">
        <f>_xll.BDP($H470,CU$1)</f>
        <v>#N/A N/A</v>
      </c>
      <c r="CV470" s="78">
        <f>_xll.BDP($H470,CV$1)</f>
        <v>5.3968986071962028</v>
      </c>
      <c r="CW470" s="78">
        <f>_xll.BDP($H470,CW$1)</f>
        <v>0.23520615061277095</v>
      </c>
      <c r="DD470" s="73"/>
      <c r="DH470" s="25"/>
      <c r="DI470" s="25"/>
      <c r="DJ470" s="25"/>
      <c r="DK470" s="25"/>
      <c r="DL470" s="25"/>
      <c r="DM470" s="25"/>
      <c r="DN470" s="25"/>
      <c r="DO470" s="25"/>
      <c r="DV470" s="72"/>
      <c r="DW470" s="72"/>
      <c r="DX470" s="72"/>
      <c r="DY470" s="72"/>
      <c r="DZ470" s="72"/>
      <c r="EA470" s="72"/>
      <c r="EB470" s="72"/>
      <c r="EC470" s="72"/>
      <c r="ED470" s="72"/>
    </row>
    <row r="471" spans="1:134" s="74" customFormat="1" hidden="1" x14ac:dyDescent="0.3">
      <c r="A471" s="74" t="str">
        <f>B471&amp;C471</f>
        <v>14</v>
      </c>
      <c r="B471" s="74">
        <v>14</v>
      </c>
      <c r="D471" s="74">
        <v>38</v>
      </c>
      <c r="E471" s="74">
        <v>3</v>
      </c>
      <c r="F471" s="75">
        <v>0.17</v>
      </c>
      <c r="G471" s="74" t="s">
        <v>2889</v>
      </c>
      <c r="H471" s="74" t="s">
        <v>321</v>
      </c>
      <c r="I471" s="74">
        <v>1393</v>
      </c>
      <c r="J471" s="74" t="str">
        <f>I471&amp;H471</f>
        <v>1393AKAM US Equity</v>
      </c>
      <c r="K471" s="76" t="s">
        <v>1002</v>
      </c>
      <c r="L471" s="73">
        <v>0.27707731457503354</v>
      </c>
      <c r="M471" s="73">
        <v>0.21489579294488478</v>
      </c>
      <c r="N471" s="73">
        <v>0.15153037240521133</v>
      </c>
      <c r="O471" s="73">
        <v>0.11767180551442742</v>
      </c>
      <c r="P471" s="77">
        <v>8.2901224609840121</v>
      </c>
      <c r="Q471" s="77">
        <v>6.3583803537258374</v>
      </c>
      <c r="R471" s="77">
        <v>10.801801008093101</v>
      </c>
      <c r="S471" s="78">
        <v>40.851014959928087</v>
      </c>
      <c r="T471" s="78">
        <v>42.050995201642181</v>
      </c>
      <c r="U471" s="73">
        <v>0.40804689697022173</v>
      </c>
      <c r="V471" s="79">
        <v>1.9035115781184635</v>
      </c>
      <c r="W471" s="73">
        <v>0.51392103848985704</v>
      </c>
      <c r="X471" s="72">
        <v>3.4440986571152607E-3</v>
      </c>
      <c r="Y471" s="79">
        <v>6.9958110902804567</v>
      </c>
      <c r="Z471" s="79">
        <v>22.116132831065393</v>
      </c>
      <c r="AA471" s="79">
        <v>3345119000</v>
      </c>
      <c r="AB471" s="79">
        <v>6108957000</v>
      </c>
      <c r="AC471" s="79">
        <v>295383000</v>
      </c>
      <c r="AD471" s="80">
        <v>1310604000</v>
      </c>
      <c r="AE471" s="73">
        <v>0.22537929076975197</v>
      </c>
      <c r="AF471" s="80">
        <v>15854.039536499999</v>
      </c>
      <c r="AG471" s="80">
        <v>18097.276536499998</v>
      </c>
      <c r="AH471" s="25">
        <v>14.422508026417082</v>
      </c>
      <c r="AI471" s="25">
        <v>26.58795331055142</v>
      </c>
      <c r="AJ471" s="25">
        <v>4.3060310504043438</v>
      </c>
      <c r="AK471" s="25">
        <v>28.296770025245049</v>
      </c>
      <c r="AL471" s="25">
        <v>3.6981877773702911</v>
      </c>
      <c r="AM471" s="74" t="s">
        <v>506</v>
      </c>
      <c r="AN471" s="74" t="s">
        <v>507</v>
      </c>
      <c r="AO471" s="74" t="s">
        <v>554</v>
      </c>
      <c r="AP471" s="74" t="s">
        <v>574</v>
      </c>
      <c r="AQ471" s="73">
        <f>_xll.BDP($H471,$AQ$1, "CUST_TRR_START_DT=20030101","CUST_TRR_END_DT=20230630")*0.01</f>
        <v>0.2124346</v>
      </c>
      <c r="AR471" s="73">
        <f>_xll.BDP($H471,$AQ$1, "CUST_TRR_START_DT=20130101","CUST_TRR_END_DT=20230630")*0.01</f>
        <v>7.7842300000000003E-2</v>
      </c>
      <c r="AS471" s="73">
        <f>_xll.BDP($H471,$AQ$1, "CUST_TRR_START_DT=20180101","CUST_TRR_END_DT=20230630")*0.01</f>
        <v>6.0602349999999999E-2</v>
      </c>
      <c r="AT471" s="74" t="s">
        <v>3775</v>
      </c>
      <c r="AU471" s="74" t="s">
        <v>3277</v>
      </c>
      <c r="AV471" s="74" t="s">
        <v>3775</v>
      </c>
      <c r="AW471" s="25" t="s">
        <v>3021</v>
      </c>
      <c r="AX471" s="25">
        <v>0</v>
      </c>
      <c r="AY471" s="25">
        <v>3.4788209196162931</v>
      </c>
      <c r="AZ471" s="25">
        <v>3.4788209196162931</v>
      </c>
      <c r="BA471" s="25">
        <v>0</v>
      </c>
      <c r="BB471" s="25">
        <v>90.978146765637163</v>
      </c>
      <c r="BC471" s="25">
        <v>90.978146765637163</v>
      </c>
      <c r="BD471" s="25">
        <v>551.53364399999998</v>
      </c>
      <c r="BE471" s="25">
        <v>15854.039536499999</v>
      </c>
      <c r="BF471" s="74">
        <v>916</v>
      </c>
      <c r="BG471" s="74">
        <v>991.947</v>
      </c>
      <c r="BH471" s="74">
        <v>1101.875</v>
      </c>
      <c r="BI471" s="74">
        <v>633.33000000000004</v>
      </c>
      <c r="BJ471" s="74">
        <v>823.66700000000003</v>
      </c>
      <c r="BK471" s="74">
        <v>1006.529</v>
      </c>
      <c r="BL471" s="72">
        <v>5.7777073022376217E-2</v>
      </c>
      <c r="BM471" s="72">
        <v>6.2567460975247846E-2</v>
      </c>
      <c r="BN471" s="72">
        <v>6.9501214341190817E-2</v>
      </c>
      <c r="BO471" s="72">
        <v>3.9947547660765866E-2</v>
      </c>
      <c r="BP471" s="72">
        <v>5.1953131446639253E-2</v>
      </c>
      <c r="BQ471" s="72">
        <v>6.3487226563470861E-2</v>
      </c>
      <c r="BR471" s="72">
        <f>IF(IF(BN471&gt;BQ471,BN471,BQ471)=0,IF(BM471&gt;BP471,BM471,BP471),IF(BN471&gt;BQ471,BN471,BQ471))</f>
        <v>6.9501214341190817E-2</v>
      </c>
      <c r="CI471" s="73">
        <f>IFERROR(L471,M471)</f>
        <v>0.27707731457503354</v>
      </c>
      <c r="CJ471" s="74">
        <f>IF(AND(M471&lt;0,AA471&gt;0),1,0)</f>
        <v>0</v>
      </c>
      <c r="CK471" s="74">
        <f>IF(AND(CJ471=0,CI471&lt;0.1,CI471&gt;0),1,0)</f>
        <v>0</v>
      </c>
      <c r="CL471" s="74">
        <f>IF(AND(CK471=0,CI471&lt;0.2,CI471&gt;0.1),1,0)</f>
        <v>0</v>
      </c>
      <c r="CM471" s="74">
        <f>IF(AND(CL471=0,CI471&lt;0.3,CI471&gt;0.2),1,0)</f>
        <v>1</v>
      </c>
      <c r="CN471" s="74">
        <f>IF(AND(CM471=0,CI471&lt;0.4,CI471&gt;0.3),1,0)</f>
        <v>0</v>
      </c>
      <c r="CO471" s="74">
        <f>IF(AND(CN471=0,CI471&lt;0.5,CI471&gt;0.4),1,0)</f>
        <v>0</v>
      </c>
      <c r="CP471" s="74">
        <f>IF(AND(CJ471=0,CK471=0,CL471=0,CM471=0,CN471=0,CO471=0),1,0)</f>
        <v>0</v>
      </c>
      <c r="CR471" s="74" t="str">
        <f>_xll.BDP($H471,CR$1)</f>
        <v>Thomson Leighton "Tom"</v>
      </c>
      <c r="CS471" s="74" t="str">
        <f>_xll.BDP($H471,CS$1)</f>
        <v>Yes</v>
      </c>
      <c r="CT471" s="81">
        <f>_xll.BDP($H471,CT$1)</f>
        <v>0</v>
      </c>
      <c r="CU471" s="78">
        <f>_xll.BDP($H471,CU$1)</f>
        <v>10.75</v>
      </c>
      <c r="CV471" s="78">
        <f>_xll.BDP($H471,CV$1)</f>
        <v>1.7789046840323162</v>
      </c>
      <c r="CW471" s="78">
        <f>_xll.BDP($H471,CW$1)</f>
        <v>-4.2964615185487913</v>
      </c>
      <c r="DD471" s="73"/>
      <c r="DH471" s="25"/>
      <c r="DI471" s="25"/>
      <c r="DJ471" s="25"/>
      <c r="DK471" s="25"/>
      <c r="DL471" s="25"/>
      <c r="DM471" s="25"/>
      <c r="DN471" s="25"/>
      <c r="DO471" s="25"/>
      <c r="DV471" s="72"/>
      <c r="DW471" s="72"/>
      <c r="DX471" s="72"/>
      <c r="DY471" s="72"/>
      <c r="DZ471" s="72"/>
      <c r="EA471" s="72"/>
      <c r="EB471" s="72"/>
      <c r="EC471" s="72"/>
      <c r="ED471" s="72"/>
    </row>
    <row r="472" spans="1:134" s="74" customFormat="1" hidden="1" x14ac:dyDescent="0.3">
      <c r="A472" s="74" t="str">
        <f>B472&amp;C472</f>
        <v>14</v>
      </c>
      <c r="B472" s="74">
        <v>14</v>
      </c>
      <c r="D472" s="74">
        <v>42</v>
      </c>
      <c r="E472" s="74">
        <v>10</v>
      </c>
      <c r="F472" s="75" t="s">
        <v>2149</v>
      </c>
      <c r="G472" s="74" t="s">
        <v>2933</v>
      </c>
      <c r="H472" s="74" t="s">
        <v>13</v>
      </c>
      <c r="I472" s="74">
        <v>1397</v>
      </c>
      <c r="J472" s="74" t="str">
        <f>I472&amp;H472</f>
        <v>1397DV US Equity</v>
      </c>
      <c r="K472" s="76" t="s">
        <v>599</v>
      </c>
      <c r="L472" s="73" t="e">
        <v>#N/A</v>
      </c>
      <c r="M472" s="73">
        <v>0.19388084748718507</v>
      </c>
      <c r="N472" s="73" t="e">
        <v>#N/A</v>
      </c>
      <c r="O472" s="73">
        <v>9.7888562033955059E-2</v>
      </c>
      <c r="P472" s="77">
        <v>7.3881783061704915</v>
      </c>
      <c r="Q472" s="77">
        <v>5.0243789038665216</v>
      </c>
      <c r="R472" s="77">
        <v>6.0850203097934159</v>
      </c>
      <c r="S472" s="78">
        <v>26.003665463323024</v>
      </c>
      <c r="T472" s="78">
        <v>24.854227727455584</v>
      </c>
      <c r="U472" s="73">
        <v>-0.27895093662506443</v>
      </c>
      <c r="V472" s="79">
        <v>-1.7930674553124863</v>
      </c>
      <c r="W472" s="73">
        <v>0.86289110666734403</v>
      </c>
      <c r="X472" s="72">
        <v>1.0672251027470128E-2</v>
      </c>
      <c r="Y472" s="79" t="e">
        <v>#N/A</v>
      </c>
      <c r="Z472" s="79" t="e">
        <v>#N/A</v>
      </c>
      <c r="AA472" s="79">
        <v>349787000</v>
      </c>
      <c r="AB472" s="79">
        <v>692798000</v>
      </c>
      <c r="AC472" s="79">
        <v>49034000</v>
      </c>
      <c r="AD472" s="80">
        <v>100477000</v>
      </c>
      <c r="AE472" s="73">
        <v>0.48801218189237339</v>
      </c>
      <c r="AF472" s="80">
        <v>4841.30051508</v>
      </c>
      <c r="AG472" s="80">
        <v>4635.1605150799996</v>
      </c>
      <c r="AH472" s="25">
        <v>37.008156004375358</v>
      </c>
      <c r="AI472" s="25">
        <v>55.7599879110277</v>
      </c>
      <c r="AJ472" s="25">
        <v>1.1370014256141876</v>
      </c>
      <c r="AK472" s="25">
        <v>96.990998739968703</v>
      </c>
      <c r="AL472" s="25">
        <v>5.1769357741082329</v>
      </c>
      <c r="AM472" s="74" t="s">
        <v>506</v>
      </c>
      <c r="AN472" s="74" t="s">
        <v>507</v>
      </c>
      <c r="AO472" s="74" t="s">
        <v>600</v>
      </c>
      <c r="AP472" s="74" t="s">
        <v>574</v>
      </c>
      <c r="AQ472" s="73" t="e">
        <f>_xll.BDP($H472,$AQ$1, "CUST_TRR_START_DT=20030101","CUST_TRR_END_DT=20230630")*0.01</f>
        <v>#VALUE!</v>
      </c>
      <c r="AR472" s="73" t="e">
        <f>_xll.BDP($H472,$AQ$1, "CUST_TRR_START_DT=20130101","CUST_TRR_END_DT=20230630")*0.01</f>
        <v>#VALUE!</v>
      </c>
      <c r="AS472" s="73" t="e">
        <f>_xll.BDP($H472,$AQ$1, "CUST_TRR_START_DT=20180101","CUST_TRR_END_DT=20230630")*0.01</f>
        <v>#VALUE!</v>
      </c>
      <c r="AT472" s="74" t="s">
        <v>3281</v>
      </c>
      <c r="AU472" s="74" t="s">
        <v>3281</v>
      </c>
      <c r="AV472" s="74" t="s">
        <v>3281</v>
      </c>
      <c r="AW472" s="25" t="s">
        <v>3021</v>
      </c>
      <c r="AX472" s="25">
        <v>0</v>
      </c>
      <c r="AY472" s="25">
        <v>-0.15555737505948966</v>
      </c>
      <c r="AZ472" s="25">
        <v>-0.15555737505948966</v>
      </c>
      <c r="BA472" s="25">
        <v>0</v>
      </c>
      <c r="BB472" s="25">
        <v>-14.997668998597415</v>
      </c>
      <c r="BC472" s="25">
        <v>-14.997668998597415</v>
      </c>
      <c r="BD472" s="25">
        <v>-7.5309999999999997</v>
      </c>
      <c r="BE472" s="25">
        <v>4635.1605150799996</v>
      </c>
      <c r="BF472" s="74">
        <v>90.888000000000005</v>
      </c>
      <c r="BG472" s="74">
        <v>119.756</v>
      </c>
      <c r="BH472" s="74">
        <v>149.55600000000001</v>
      </c>
      <c r="BI472" s="74">
        <v>83.122</v>
      </c>
      <c r="BJ472" s="74">
        <v>127.322</v>
      </c>
      <c r="BK472" s="74">
        <v>162.52799999999999</v>
      </c>
      <c r="BL472" s="72">
        <v>1.9608382429110189E-2</v>
      </c>
      <c r="BM472" s="72">
        <v>2.5836429959736378E-2</v>
      </c>
      <c r="BN472" s="72">
        <v>3.2265549275679997E-2</v>
      </c>
      <c r="BO472" s="72">
        <v>1.7932928046304211E-2</v>
      </c>
      <c r="BP472" s="72">
        <v>2.74687358907575E-2</v>
      </c>
      <c r="BQ472" s="72">
        <v>3.5064157858445785E-2</v>
      </c>
      <c r="BR472" s="72">
        <f>IF(IF(BN472&gt;BQ472,BN472,BQ472)=0,IF(BM472&gt;BP472,BM472,BP472),IF(BN472&gt;BQ472,BN472,BQ472))</f>
        <v>3.5064157858445785E-2</v>
      </c>
      <c r="CI472" s="73">
        <f>IFERROR(L472,M472)</f>
        <v>0.19388084748718507</v>
      </c>
      <c r="CJ472" s="74">
        <f>IF(AND(M472&lt;0,AA472&gt;0),1,0)</f>
        <v>0</v>
      </c>
      <c r="CK472" s="74">
        <f>IF(AND(CJ472=0,CI472&lt;0.1,CI472&gt;0),1,0)</f>
        <v>0</v>
      </c>
      <c r="CL472" s="74">
        <f>IF(AND(CK472=0,CI472&lt;0.2,CI472&gt;0.1),1,0)</f>
        <v>1</v>
      </c>
      <c r="CM472" s="74">
        <f>IF(AND(CL472=0,CI472&lt;0.3,CI472&gt;0.2),1,0)</f>
        <v>0</v>
      </c>
      <c r="CN472" s="74">
        <f>IF(AND(CM472=0,CI472&lt;0.4,CI472&gt;0.3),1,0)</f>
        <v>0</v>
      </c>
      <c r="CO472" s="74">
        <f>IF(AND(CN472=0,CI472&lt;0.5,CI472&gt;0.4),1,0)</f>
        <v>0</v>
      </c>
      <c r="CP472" s="74">
        <f>IF(AND(CJ472=0,CK472=0,CL472=0,CM472=0,CN472=0,CO472=0),1,0)</f>
        <v>0</v>
      </c>
      <c r="CR472" s="74" t="str">
        <f>_xll.BDP($H472,CR$1)</f>
        <v>Mark S Zagorski</v>
      </c>
      <c r="CS472" s="74" t="str">
        <f>_xll.BDP($H472,CS$1)</f>
        <v>No</v>
      </c>
      <c r="CT472" s="81">
        <f>_xll.BDP($H472,CT$1)</f>
        <v>0</v>
      </c>
      <c r="CU472" s="78">
        <f>_xll.BDP($H472,CU$1)</f>
        <v>3.25</v>
      </c>
      <c r="CV472" s="78">
        <f>_xll.BDP($H472,CV$1)</f>
        <v>0.80269313848241852</v>
      </c>
      <c r="CW472" s="78">
        <f>_xll.BDP($H472,CW$1)</f>
        <v>5.544873305370972</v>
      </c>
      <c r="DD472" s="73"/>
      <c r="DH472" s="25"/>
      <c r="DI472" s="25"/>
      <c r="DJ472" s="25"/>
      <c r="DK472" s="25"/>
      <c r="DL472" s="25"/>
      <c r="DM472" s="25"/>
      <c r="DN472" s="25"/>
      <c r="DO472" s="25"/>
      <c r="DV472" s="72"/>
      <c r="DW472" s="72"/>
      <c r="DX472" s="72"/>
      <c r="DY472" s="72"/>
      <c r="DZ472" s="72"/>
      <c r="EA472" s="72"/>
      <c r="EB472" s="72"/>
      <c r="EC472" s="72"/>
      <c r="ED472" s="72"/>
    </row>
    <row r="473" spans="1:134" s="74" customFormat="1" hidden="1" x14ac:dyDescent="0.3">
      <c r="A473" s="74" t="str">
        <f>B473&amp;C473</f>
        <v>14</v>
      </c>
      <c r="B473" s="74">
        <v>14</v>
      </c>
      <c r="D473" s="74">
        <v>6</v>
      </c>
      <c r="E473" s="74">
        <v>6</v>
      </c>
      <c r="F473" s="75" t="s">
        <v>2158</v>
      </c>
      <c r="H473" s="74" t="s">
        <v>1932</v>
      </c>
      <c r="I473" s="74">
        <v>1375</v>
      </c>
      <c r="J473" s="74" t="str">
        <f>I473&amp;H473</f>
        <v>1375BMW GR Equity</v>
      </c>
      <c r="K473" s="76" t="s">
        <v>4881</v>
      </c>
      <c r="L473" s="73">
        <v>7.9326746113598828E-2</v>
      </c>
      <c r="M473" s="73">
        <v>0.10358922425496628</v>
      </c>
      <c r="N473" s="73">
        <v>7.8897047545150867E-2</v>
      </c>
      <c r="O473" s="73">
        <v>0.10241527667941175</v>
      </c>
      <c r="P473" s="77">
        <v>8.7305854859057348</v>
      </c>
      <c r="Q473" s="77">
        <v>5.842812457879802</v>
      </c>
      <c r="R473" s="77">
        <v>13.177892715341022</v>
      </c>
      <c r="S473" s="78">
        <v>17.063505566477208</v>
      </c>
      <c r="T473" s="78">
        <v>15.904915503821611</v>
      </c>
      <c r="U473" s="73">
        <v>0.30402446877012235</v>
      </c>
      <c r="V473" s="79">
        <v>2.8976257143953053</v>
      </c>
      <c r="W473" s="73">
        <v>0.36001248209699227</v>
      </c>
      <c r="X473" s="72" t="e">
        <v>#N/A</v>
      </c>
      <c r="Y473" s="79">
        <v>9.690115090978157</v>
      </c>
      <c r="Z473" s="79">
        <v>5.8700164986614123</v>
      </c>
      <c r="AA473" s="79">
        <v>136269000000</v>
      </c>
      <c r="AB473" s="79">
        <v>137831000000</v>
      </c>
      <c r="AC473" s="79" t="e">
        <v>#N/A</v>
      </c>
      <c r="AD473" s="80">
        <v>21885000000</v>
      </c>
      <c r="AE473" s="73">
        <v>0</v>
      </c>
      <c r="AF473" s="80">
        <v>61313.66783608</v>
      </c>
      <c r="AG473" s="80">
        <v>141160.66783608001</v>
      </c>
      <c r="AH473" s="25">
        <v>5.3874004975223269</v>
      </c>
      <c r="AI473" s="25">
        <v>8.2952734228171838</v>
      </c>
      <c r="AJ473" s="25">
        <v>18.589219638624566</v>
      </c>
      <c r="AK473" s="25">
        <v>5.6601922198507015</v>
      </c>
      <c r="AL473" s="25">
        <v>0.72051525631608726</v>
      </c>
      <c r="AM473" s="74" t="s">
        <v>533</v>
      </c>
      <c r="AN473" s="74" t="s">
        <v>835</v>
      </c>
      <c r="AO473" s="74" t="s">
        <v>1085</v>
      </c>
      <c r="AP473" s="74" t="s">
        <v>2139</v>
      </c>
      <c r="AQ473" s="73">
        <f>_xll.BDP($H473,$AQ$1, "CUST_TRR_START_DT=20030101","CUST_TRR_END_DT=20230630")*0.01</f>
        <v>0.10501189999999999</v>
      </c>
      <c r="AR473" s="73">
        <f>_xll.BDP($H473,$AQ$1, "CUST_TRR_START_DT=20130101","CUST_TRR_END_DT=20230630")*0.01</f>
        <v>9.3036080000000007E-2</v>
      </c>
      <c r="AS473" s="73">
        <f>_xll.BDP($H473,$AQ$1, "CUST_TRR_START_DT=20180101","CUST_TRR_END_DT=20230630")*0.01</f>
        <v>0.11257260000000001</v>
      </c>
      <c r="AT473" s="74" t="s">
        <v>3697</v>
      </c>
      <c r="AU473" s="74" t="s">
        <v>3021</v>
      </c>
      <c r="AV473" s="74" t="s">
        <v>3021</v>
      </c>
      <c r="AW473" s="25">
        <v>8.8000828243089337</v>
      </c>
      <c r="AX473" s="25">
        <v>8.8000828243089337</v>
      </c>
      <c r="AY473" s="25">
        <v>0</v>
      </c>
      <c r="AZ473" s="25">
        <v>8.8000828243089337</v>
      </c>
      <c r="BA473" s="25">
        <v>30.396770189270221</v>
      </c>
      <c r="BB473" s="25">
        <v>0</v>
      </c>
      <c r="BC473" s="25">
        <v>30.396770189270221</v>
      </c>
      <c r="BD473" s="25">
        <v>5481</v>
      </c>
      <c r="BE473" s="25">
        <v>61313.66783608</v>
      </c>
      <c r="BF473" s="74">
        <v>11286.545</v>
      </c>
      <c r="BG473" s="74">
        <v>10475.727000000001</v>
      </c>
      <c r="BH473" s="74">
        <v>10747.688</v>
      </c>
      <c r="BI473" s="74">
        <v>6541.93</v>
      </c>
      <c r="BJ473" s="74">
        <v>7397.6450000000004</v>
      </c>
      <c r="BK473" s="74">
        <v>7939.1940000000004</v>
      </c>
      <c r="BL473" s="72">
        <v>0.18407877718511625</v>
      </c>
      <c r="BM473" s="72">
        <v>0.17085467840557997</v>
      </c>
      <c r="BN473" s="72">
        <v>0.17529024733495926</v>
      </c>
      <c r="BO473" s="72">
        <v>0.10669611248000409</v>
      </c>
      <c r="BP473" s="72">
        <v>0.12065246234783004</v>
      </c>
      <c r="BQ473" s="72">
        <v>0.1294848975798539</v>
      </c>
      <c r="BR473" s="72">
        <f>IF(IF(BN473&gt;BQ473,BN473,BQ473)=0,IF(BM473&gt;BP473,BM473,BP473),IF(BN473&gt;BQ473,BN473,BQ473))</f>
        <v>0.17529024733495926</v>
      </c>
      <c r="CI473" s="73">
        <f>IFERROR(L473,M473)</f>
        <v>7.9326746113598828E-2</v>
      </c>
      <c r="CJ473" s="74">
        <f>IF(AND(M473&lt;0,AA473&gt;0),1,0)</f>
        <v>0</v>
      </c>
      <c r="CK473" s="74">
        <f>IF(AND(CJ473=0,CI473&lt;0.1,CI473&gt;0),1,0)</f>
        <v>1</v>
      </c>
      <c r="CL473" s="74">
        <f>IF(AND(CK473=0,CI473&lt;0.2,CI473&gt;0.1),1,0)</f>
        <v>0</v>
      </c>
      <c r="CM473" s="74">
        <f>IF(AND(CL473=0,CI473&lt;0.3,CI473&gt;0.2),1,0)</f>
        <v>0</v>
      </c>
      <c r="CN473" s="74">
        <f>IF(AND(CM473=0,CI473&lt;0.4,CI473&gt;0.3),1,0)</f>
        <v>0</v>
      </c>
      <c r="CO473" s="74">
        <f>IF(AND(CN473=0,CI473&lt;0.5,CI473&gt;0.4),1,0)</f>
        <v>0</v>
      </c>
      <c r="CP473" s="74">
        <f>IF(AND(CJ473=0,CK473=0,CL473=0,CM473=0,CN473=0,CO473=0),1,0)</f>
        <v>0</v>
      </c>
      <c r="CR473" s="74" t="str">
        <f>_xll.BDP($H473,CR$1)</f>
        <v>Oliver Zipse</v>
      </c>
      <c r="CS473" s="74" t="str">
        <f>_xll.BDP($H473,CS$1)</f>
        <v>No</v>
      </c>
      <c r="CT473" s="81">
        <f>_xll.BDP($H473,CT$1)</f>
        <v>0</v>
      </c>
      <c r="CU473" s="78">
        <f>_xll.BDP($H473,CU$1)</f>
        <v>4.1666698455810547</v>
      </c>
      <c r="CV473" s="78">
        <f>_xll.BDP($H473,CV$1)</f>
        <v>21.907886278734043</v>
      </c>
      <c r="CW473" s="78">
        <f>_xll.BDP($H473,CW$1)</f>
        <v>0</v>
      </c>
      <c r="DD473" s="73"/>
      <c r="DH473" s="25"/>
      <c r="DI473" s="25"/>
      <c r="DJ473" s="25"/>
      <c r="DK473" s="25"/>
      <c r="DL473" s="25"/>
      <c r="DM473" s="25"/>
      <c r="DN473" s="25"/>
      <c r="DO473" s="25"/>
      <c r="DV473" s="72"/>
      <c r="DW473" s="72"/>
      <c r="DX473" s="72"/>
      <c r="DY473" s="72"/>
      <c r="DZ473" s="72"/>
      <c r="EA473" s="72"/>
      <c r="EB473" s="72"/>
      <c r="EC473" s="72"/>
      <c r="ED473" s="72"/>
    </row>
    <row r="474" spans="1:134" s="74" customFormat="1" hidden="1" x14ac:dyDescent="0.3">
      <c r="A474" s="74" t="str">
        <f>B474&amp;C474</f>
        <v>14</v>
      </c>
      <c r="B474" s="74">
        <v>14</v>
      </c>
      <c r="D474" s="74">
        <v>6</v>
      </c>
      <c r="E474" s="74">
        <v>2</v>
      </c>
      <c r="F474" s="75">
        <v>0.13</v>
      </c>
      <c r="G474" s="74" t="s">
        <v>2536</v>
      </c>
      <c r="H474" s="74" t="s">
        <v>327</v>
      </c>
      <c r="I474" s="74">
        <v>1376</v>
      </c>
      <c r="J474" s="74" t="str">
        <f>I474&amp;H474</f>
        <v>1376MKC US Equity</v>
      </c>
      <c r="K474" s="76" t="s">
        <v>1008</v>
      </c>
      <c r="L474" s="73">
        <v>0.27047162628906068</v>
      </c>
      <c r="M474" s="73">
        <v>0.20229900273585738</v>
      </c>
      <c r="N474" s="73">
        <v>0.11546997584645288</v>
      </c>
      <c r="O474" s="73">
        <v>9.4086380101176981E-2</v>
      </c>
      <c r="P474" s="77">
        <v>9.2930965712583493</v>
      </c>
      <c r="Q474" s="77">
        <v>7.1242859121360134</v>
      </c>
      <c r="R474" s="77">
        <v>14.678244819196241</v>
      </c>
      <c r="S474" s="78">
        <v>20.605026189592202</v>
      </c>
      <c r="T474" s="78">
        <v>18.337138807967875</v>
      </c>
      <c r="U474" s="73">
        <v>0.61725836721926808</v>
      </c>
      <c r="V474" s="79">
        <v>4.2313052800857678</v>
      </c>
      <c r="W474" s="73">
        <v>0.38401171348445173</v>
      </c>
      <c r="X474" s="72">
        <v>3.8059011000308417E-2</v>
      </c>
      <c r="Y474" s="79">
        <v>4.6969541002979822</v>
      </c>
      <c r="Z474" s="79">
        <v>-3.7780789605470044</v>
      </c>
      <c r="AA474" s="79">
        <v>4532400000</v>
      </c>
      <c r="AB474" s="79">
        <v>9745300000</v>
      </c>
      <c r="AC474" s="79">
        <v>61900000</v>
      </c>
      <c r="AD474" s="80">
        <v>891300000</v>
      </c>
      <c r="AE474" s="73">
        <v>6.9449119263996412E-2</v>
      </c>
      <c r="AF474" s="80">
        <v>21396.16401601</v>
      </c>
      <c r="AG474" s="80">
        <v>26152.16401601</v>
      </c>
      <c r="AH474" s="25">
        <v>22.914364335415751</v>
      </c>
      <c r="AI474" s="25">
        <v>27.753543474487955</v>
      </c>
      <c r="AJ474" s="25">
        <v>2.8598577794374571</v>
      </c>
      <c r="AK474" s="25">
        <v>30.369731557887413</v>
      </c>
      <c r="AL474" s="25">
        <v>4.3345509916030851</v>
      </c>
      <c r="AM474" s="74" t="s">
        <v>493</v>
      </c>
      <c r="AN474" s="74" t="s">
        <v>513</v>
      </c>
      <c r="AO474" s="74" t="s">
        <v>919</v>
      </c>
      <c r="AP474" s="74" t="s">
        <v>574</v>
      </c>
      <c r="AQ474" s="73">
        <f>_xll.BDP($H474,$AQ$1, "CUST_TRR_START_DT=20030101","CUST_TRR_END_DT=20230630")*0.01</f>
        <v>0.12541759999999999</v>
      </c>
      <c r="AR474" s="73">
        <f>_xll.BDP($H474,$AQ$1, "CUST_TRR_START_DT=20130101","CUST_TRR_END_DT=20230630")*0.01</f>
        <v>0.1203236</v>
      </c>
      <c r="AS474" s="73">
        <f>_xll.BDP($H474,$AQ$1, "CUST_TRR_START_DT=20180101","CUST_TRR_END_DT=20230630")*0.01</f>
        <v>0.119731</v>
      </c>
      <c r="AT474" s="74" t="s">
        <v>3697</v>
      </c>
      <c r="AU474" s="74" t="s">
        <v>3021</v>
      </c>
      <c r="AV474" s="74" t="s">
        <v>3021</v>
      </c>
      <c r="AW474" s="25">
        <v>1.955132150369145</v>
      </c>
      <c r="AX474" s="25">
        <v>1.955132150369145</v>
      </c>
      <c r="AY474" s="25">
        <v>-0.14147527465499518</v>
      </c>
      <c r="AZ474" s="25">
        <v>1.8136568757141498</v>
      </c>
      <c r="BA474" s="25">
        <v>54.982293954996841</v>
      </c>
      <c r="BB474" s="25">
        <v>-3.9785725670646812</v>
      </c>
      <c r="BC474" s="25">
        <v>51.00372138793216</v>
      </c>
      <c r="BD474" s="25">
        <v>367.99439999999998</v>
      </c>
      <c r="BE474" s="25">
        <v>21396.16401601</v>
      </c>
      <c r="BF474" s="74">
        <v>715.25</v>
      </c>
      <c r="BG474" s="74">
        <v>789.41700000000003</v>
      </c>
      <c r="BH474" s="74">
        <v>866.375</v>
      </c>
      <c r="BI474" s="74">
        <v>724.43299999999999</v>
      </c>
      <c r="BJ474" s="74">
        <v>859.50900000000001</v>
      </c>
      <c r="BK474" s="74">
        <v>900.13700000000006</v>
      </c>
      <c r="BL474" s="72">
        <v>3.3428889377778347E-2</v>
      </c>
      <c r="BM474" s="72">
        <v>3.6895258393481511E-2</v>
      </c>
      <c r="BN474" s="72">
        <v>4.0492071352216309E-2</v>
      </c>
      <c r="BO474" s="72">
        <v>3.3858078460135763E-2</v>
      </c>
      <c r="BP474" s="72">
        <v>4.0171172709129524E-2</v>
      </c>
      <c r="BQ474" s="72">
        <v>4.207001775301681E-2</v>
      </c>
      <c r="BR474" s="72">
        <f>IF(IF(BN474&gt;BQ474,BN474,BQ474)=0,IF(BM474&gt;BP474,BM474,BP474),IF(BN474&gt;BQ474,BN474,BQ474))</f>
        <v>4.207001775301681E-2</v>
      </c>
      <c r="CI474" s="73">
        <f>IFERROR(L474,M474)</f>
        <v>0.27047162628906068</v>
      </c>
      <c r="CJ474" s="74">
        <f>IF(AND(M474&lt;0,AA474&gt;0),1,0)</f>
        <v>0</v>
      </c>
      <c r="CK474" s="74">
        <f>IF(AND(CJ474=0,CI474&lt;0.1,CI474&gt;0),1,0)</f>
        <v>0</v>
      </c>
      <c r="CL474" s="74">
        <f>IF(AND(CK474=0,CI474&lt;0.2,CI474&gt;0.1),1,0)</f>
        <v>0</v>
      </c>
      <c r="CM474" s="74">
        <f>IF(AND(CL474=0,CI474&lt;0.3,CI474&gt;0.2),1,0)</f>
        <v>1</v>
      </c>
      <c r="CN474" s="74">
        <f>IF(AND(CM474=0,CI474&lt;0.4,CI474&gt;0.3),1,0)</f>
        <v>0</v>
      </c>
      <c r="CO474" s="74">
        <f>IF(AND(CN474=0,CI474&lt;0.5,CI474&gt;0.4),1,0)</f>
        <v>0</v>
      </c>
      <c r="CP474" s="74">
        <f>IF(AND(CJ474=0,CK474=0,CL474=0,CM474=0,CN474=0,CO474=0),1,0)</f>
        <v>0</v>
      </c>
      <c r="CR474" s="74" t="str">
        <f>_xll.BDP($H474,CR$1)</f>
        <v>Brendan M Foley</v>
      </c>
      <c r="CS474" s="74" t="str">
        <f>_xll.BDP($H474,CS$1)</f>
        <v>No</v>
      </c>
      <c r="CT474" s="81">
        <f>_xll.BDP($H474,CT$1)</f>
        <v>0</v>
      </c>
      <c r="CU474" s="78">
        <f>_xll.BDP($H474,CU$1)</f>
        <v>8.3333298563957214E-2</v>
      </c>
      <c r="CV474" s="78">
        <f>_xll.BDP($H474,CV$1)</f>
        <v>0.11725130782504667</v>
      </c>
      <c r="CW474" s="78">
        <f>_xll.BDP($H474,CW$1)</f>
        <v>3.8185455998883434E-2</v>
      </c>
      <c r="DD474" s="73"/>
      <c r="DH474" s="25"/>
      <c r="DI474" s="25"/>
      <c r="DJ474" s="25"/>
      <c r="DK474" s="25"/>
      <c r="DL474" s="25"/>
      <c r="DM474" s="25"/>
      <c r="DN474" s="25"/>
      <c r="DO474" s="25"/>
      <c r="DV474" s="72"/>
      <c r="DW474" s="72"/>
      <c r="DX474" s="72"/>
      <c r="DY474" s="72"/>
      <c r="DZ474" s="72"/>
      <c r="EA474" s="72"/>
      <c r="EB474" s="72"/>
      <c r="EC474" s="72"/>
      <c r="ED474" s="72"/>
    </row>
    <row r="475" spans="1:134" s="74" customFormat="1" hidden="1" x14ac:dyDescent="0.3">
      <c r="A475" s="74" t="str">
        <f>B475&amp;C475</f>
        <v>14</v>
      </c>
      <c r="B475" s="74">
        <v>14</v>
      </c>
      <c r="D475" s="74">
        <v>16</v>
      </c>
      <c r="E475" s="74">
        <v>2</v>
      </c>
      <c r="F475" s="75">
        <v>0.15</v>
      </c>
      <c r="H475" s="74" t="s">
        <v>1757</v>
      </c>
      <c r="I475" s="74">
        <v>1551</v>
      </c>
      <c r="J475" s="74" t="str">
        <f>I475&amp;H475</f>
        <v>1551CRDA LN Equity</v>
      </c>
      <c r="K475" s="76" t="s">
        <v>1758</v>
      </c>
      <c r="L475" s="73">
        <v>0.23100046728657225</v>
      </c>
      <c r="M475" s="73">
        <v>6.4994419939416487E-2</v>
      </c>
      <c r="N475" s="73">
        <v>0.16422078699084183</v>
      </c>
      <c r="O475" s="73">
        <v>4.4859333162161168E-2</v>
      </c>
      <c r="P475" s="77">
        <v>8.1178688076430561</v>
      </c>
      <c r="Q475" s="77">
        <v>5.8244664883640294</v>
      </c>
      <c r="R475" s="77">
        <v>8.3015798261763063</v>
      </c>
      <c r="S475" s="78">
        <v>25.401995789714295</v>
      </c>
      <c r="T475" s="78">
        <v>11.630689704685778</v>
      </c>
      <c r="U475" s="73">
        <v>0.12956712044215288</v>
      </c>
      <c r="V475" s="79">
        <v>0.86782608695652164</v>
      </c>
      <c r="W475" s="73">
        <v>0.65739302358423957</v>
      </c>
      <c r="X475" s="72">
        <v>1.756311745334797E-2</v>
      </c>
      <c r="Y475" s="79">
        <v>7.1867816786568879</v>
      </c>
      <c r="Z475" s="79">
        <v>-5.9827163588005998</v>
      </c>
      <c r="AA475" s="79">
        <v>1881700000</v>
      </c>
      <c r="AB475" s="79">
        <v>2726300000</v>
      </c>
      <c r="AC475" s="79">
        <v>12200000</v>
      </c>
      <c r="AD475" s="80">
        <v>381800000</v>
      </c>
      <c r="AE475" s="73">
        <v>3.1953902566788893E-2</v>
      </c>
      <c r="AF475" s="80">
        <v>7006.9064795599988</v>
      </c>
      <c r="AG475" s="80">
        <v>7370.9064795599988</v>
      </c>
      <c r="AH475" s="25">
        <v>58.314133540822773</v>
      </c>
      <c r="AI475" s="25">
        <v>1228.4844132599999</v>
      </c>
      <c r="AJ475" s="25">
        <v>3.1400772449871606</v>
      </c>
      <c r="AK475" s="25">
        <v>36.068257992267391</v>
      </c>
      <c r="AL475" s="25">
        <v>3.0296109910065714</v>
      </c>
      <c r="AM475" s="74" t="s">
        <v>550</v>
      </c>
      <c r="AN475" s="74" t="s">
        <v>884</v>
      </c>
      <c r="AO475" s="74" t="s">
        <v>946</v>
      </c>
      <c r="AP475" s="74" t="s">
        <v>1552</v>
      </c>
      <c r="AQ475" s="73">
        <f>_xll.BDP($H475,$AQ$1, "CUST_TRR_START_DT=20030101","CUST_TRR_END_DT=20230630")*0.01</f>
        <v>0.1947364</v>
      </c>
      <c r="AR475" s="73">
        <f>_xll.BDP($H475,$AQ$1, "CUST_TRR_START_DT=20130101","CUST_TRR_END_DT=20230630")*0.01</f>
        <v>0.1067916</v>
      </c>
      <c r="AS475" s="73">
        <f>_xll.BDP($H475,$AQ$1, "CUST_TRR_START_DT=20180101","CUST_TRR_END_DT=20230630")*0.01</f>
        <v>6.1490549999999998E-2</v>
      </c>
      <c r="AT475" s="74" t="s">
        <v>3697</v>
      </c>
      <c r="AU475" s="74" t="s">
        <v>3021</v>
      </c>
      <c r="AV475" s="74" t="s">
        <v>3021</v>
      </c>
      <c r="AW475" s="25">
        <v>2.1548284118116521</v>
      </c>
      <c r="AX475" s="25">
        <v>2.1548284118116521</v>
      </c>
      <c r="AY475" s="25">
        <v>0</v>
      </c>
      <c r="AZ475" s="25">
        <v>2.1548284118116521</v>
      </c>
      <c r="BA475" s="25">
        <v>149.16939739142231</v>
      </c>
      <c r="BB475" s="25">
        <v>0</v>
      </c>
      <c r="BC475" s="25" t="s">
        <v>3021</v>
      </c>
      <c r="BD475" s="25" t="s">
        <v>3021</v>
      </c>
      <c r="BE475" s="25">
        <v>7006.9064795599988</v>
      </c>
      <c r="BF475" s="74">
        <v>277.375</v>
      </c>
      <c r="BG475" s="74">
        <v>311.56299999999999</v>
      </c>
      <c r="BH475" s="74">
        <v>351.06700000000001</v>
      </c>
      <c r="BI475" s="74">
        <v>180.04500000000002</v>
      </c>
      <c r="BJ475" s="74">
        <v>275.56799999999998</v>
      </c>
      <c r="BK475" s="74">
        <v>291.65600000000001</v>
      </c>
      <c r="BL475" s="72">
        <v>3.9585942927758022E-2</v>
      </c>
      <c r="BM475" s="72">
        <v>4.4465128927989442E-2</v>
      </c>
      <c r="BN475" s="72">
        <v>5.0102994955634882E-2</v>
      </c>
      <c r="BO475" s="72">
        <v>2.5695362215153471E-2</v>
      </c>
      <c r="BP475" s="72">
        <v>3.9328054513623874E-2</v>
      </c>
      <c r="BQ475" s="72">
        <v>4.1624074882517147E-2</v>
      </c>
      <c r="BR475" s="72">
        <f>IF(IF(BN475&gt;BQ475,BN475,BQ475)=0,IF(BM475&gt;BP475,BM475,BP475),IF(BN475&gt;BQ475,BN475,BQ475))</f>
        <v>5.0102994955634882E-2</v>
      </c>
      <c r="CI475" s="73">
        <f>IFERROR(L475,M475)</f>
        <v>0.23100046728657225</v>
      </c>
      <c r="CJ475" s="74">
        <f>IF(AND(M475&lt;0,AA475&gt;0),1,0)</f>
        <v>0</v>
      </c>
      <c r="CK475" s="74">
        <f>IF(AND(CJ475=0,CI475&lt;0.1,CI475&gt;0),1,0)</f>
        <v>0</v>
      </c>
      <c r="CL475" s="74">
        <f>IF(AND(CK475=0,CI475&lt;0.2,CI475&gt;0.1),1,0)</f>
        <v>0</v>
      </c>
      <c r="CM475" s="74">
        <f>IF(AND(CL475=0,CI475&lt;0.3,CI475&gt;0.2),1,0)</f>
        <v>1</v>
      </c>
      <c r="CN475" s="74">
        <f>IF(AND(CM475=0,CI475&lt;0.4,CI475&gt;0.3),1,0)</f>
        <v>0</v>
      </c>
      <c r="CO475" s="74">
        <f>IF(AND(CN475=0,CI475&lt;0.5,CI475&gt;0.4),1,0)</f>
        <v>0</v>
      </c>
      <c r="CP475" s="74">
        <f>IF(AND(CJ475=0,CK475=0,CL475=0,CM475=0,CN475=0,CO475=0),1,0)</f>
        <v>0</v>
      </c>
      <c r="CR475" s="74" t="str">
        <f>_xll.BDP($H475,CR$1)</f>
        <v>Stephen Edward Foots "Steve"</v>
      </c>
      <c r="CS475" s="74" t="str">
        <f>_xll.BDP($H475,CS$1)</f>
        <v>No</v>
      </c>
      <c r="CT475" s="81">
        <f>_xll.BDP($H475,CT$1)</f>
        <v>0</v>
      </c>
      <c r="CU475" s="78">
        <f>_xll.BDP($H475,CU$1)</f>
        <v>11.75</v>
      </c>
      <c r="CV475" s="78">
        <f>_xll.BDP($H475,CV$1)</f>
        <v>0.20420967748865973</v>
      </c>
      <c r="CW475" s="78">
        <f>_xll.BDP($H475,CW$1)</f>
        <v>6.8057787316605429</v>
      </c>
      <c r="DD475" s="73"/>
      <c r="DH475" s="25"/>
      <c r="DI475" s="25"/>
      <c r="DJ475" s="25"/>
      <c r="DK475" s="25"/>
      <c r="DL475" s="25"/>
      <c r="DM475" s="25"/>
      <c r="DN475" s="25"/>
      <c r="DO475" s="25"/>
      <c r="DV475" s="72"/>
      <c r="DW475" s="72"/>
      <c r="DX475" s="72"/>
      <c r="DY475" s="72"/>
      <c r="DZ475" s="72"/>
      <c r="EA475" s="72"/>
      <c r="EB475" s="72"/>
      <c r="EC475" s="72"/>
      <c r="ED475" s="72"/>
    </row>
    <row r="476" spans="1:134" s="74" customFormat="1" hidden="1" x14ac:dyDescent="0.3">
      <c r="A476" s="74" t="str">
        <f>B476&amp;C476</f>
        <v>14</v>
      </c>
      <c r="B476" s="74">
        <v>14</v>
      </c>
      <c r="C476" s="86"/>
      <c r="D476" s="74">
        <v>7</v>
      </c>
      <c r="E476" s="74">
        <v>3</v>
      </c>
      <c r="F476" s="75">
        <v>0.2</v>
      </c>
      <c r="G476" s="74" t="s">
        <v>2197</v>
      </c>
      <c r="H476" s="74" t="s">
        <v>1166</v>
      </c>
      <c r="I476" s="74">
        <v>1277</v>
      </c>
      <c r="J476" s="74" t="str">
        <f>I476&amp;H476</f>
        <v>1277CDA AU Equity</v>
      </c>
      <c r="K476" s="76" t="s">
        <v>4866</v>
      </c>
      <c r="L476" s="73">
        <v>0.78248896734211082</v>
      </c>
      <c r="M476" s="73">
        <v>0.40026340653362735</v>
      </c>
      <c r="N476" s="73">
        <v>0.35785419180890593</v>
      </c>
      <c r="O476" s="73">
        <v>0.19261314989223821</v>
      </c>
      <c r="P476" s="77">
        <v>19.209962393652372</v>
      </c>
      <c r="Q476" s="77">
        <v>15.74441887967474</v>
      </c>
      <c r="R476" s="77">
        <v>17.521580752993128</v>
      </c>
      <c r="S476" s="78">
        <v>31.536107564995753</v>
      </c>
      <c r="T476" s="78">
        <v>27.762515663748609</v>
      </c>
      <c r="U476" s="73">
        <v>0.23673279422886731</v>
      </c>
      <c r="V476" s="79">
        <v>0.80283157346465273</v>
      </c>
      <c r="W476" s="73">
        <v>0.58608742811563808</v>
      </c>
      <c r="X476" s="72">
        <v>1.0152243781451619E-2</v>
      </c>
      <c r="Y476" s="79">
        <v>15.574937607137249</v>
      </c>
      <c r="Z476" s="79">
        <v>10.116379654429842</v>
      </c>
      <c r="AA476" s="79">
        <v>244488999.99999997</v>
      </c>
      <c r="AB476" s="79">
        <v>508065000</v>
      </c>
      <c r="AC476" s="79">
        <v>678048</v>
      </c>
      <c r="AD476" s="80">
        <v>79877000</v>
      </c>
      <c r="AE476" s="73">
        <v>8.4886513013758651E-3</v>
      </c>
      <c r="AF476" s="80">
        <v>1443.2762594799999</v>
      </c>
      <c r="AG476" s="80">
        <v>1545.3712594799999</v>
      </c>
      <c r="AH476" s="25">
        <v>12.194490988345024</v>
      </c>
      <c r="AI476" s="25">
        <v>15.791653990190067</v>
      </c>
      <c r="AJ476" s="25">
        <v>2.0769228988241384</v>
      </c>
      <c r="AK476" s="25">
        <v>21.250013449835478</v>
      </c>
      <c r="AL476" s="25">
        <v>3.5466564758483989</v>
      </c>
      <c r="AM476" s="74" t="s">
        <v>543</v>
      </c>
      <c r="AN476" s="74" t="s">
        <v>584</v>
      </c>
      <c r="AO476" s="74" t="s">
        <v>745</v>
      </c>
      <c r="AP476" s="74" t="s">
        <v>2136</v>
      </c>
      <c r="AQ476" s="73" t="e">
        <f>_xll.BDP($H476,$AQ$1, "CUST_TRR_START_DT=20030101","CUST_TRR_END_DT=20230630")*0.01</f>
        <v>#VALUE!</v>
      </c>
      <c r="AR476" s="73">
        <f>_xll.BDP($H476,$AQ$1, "CUST_TRR_START_DT=20130101","CUST_TRR_END_DT=20230630")*0.01</f>
        <v>0.18573619999999999</v>
      </c>
      <c r="AS476" s="73">
        <f>_xll.BDP($H476,$AQ$1, "CUST_TRR_START_DT=20180101","CUST_TRR_END_DT=20230630")*0.01</f>
        <v>0.31999110000000003</v>
      </c>
      <c r="AT476" s="74" t="s">
        <v>3210</v>
      </c>
      <c r="AU476" s="74" t="s">
        <v>3210</v>
      </c>
      <c r="AV476" s="74" t="s">
        <v>3210</v>
      </c>
      <c r="AW476" s="25">
        <v>3.3201670377098735</v>
      </c>
      <c r="AX476" s="25">
        <v>3.3201670377098735</v>
      </c>
      <c r="AY476" s="25">
        <v>0</v>
      </c>
      <c r="AZ476" s="25">
        <v>3.3201670377098735</v>
      </c>
      <c r="BA476" s="25">
        <v>64.045675692023522</v>
      </c>
      <c r="BB476" s="25">
        <v>0</v>
      </c>
      <c r="BC476" s="25">
        <v>64.045675692023522</v>
      </c>
      <c r="BD476" s="25">
        <v>43.412144399999995</v>
      </c>
      <c r="BE476" s="25">
        <v>1443.2762594799999</v>
      </c>
      <c r="BF476" s="74">
        <v>75.040000000000006</v>
      </c>
      <c r="BG476" s="74">
        <v>86.74</v>
      </c>
      <c r="BH476" s="74">
        <v>101.3</v>
      </c>
      <c r="BI476" s="74">
        <v>53.029000000000003</v>
      </c>
      <c r="BJ476" s="74">
        <v>66.22</v>
      </c>
      <c r="BK476" s="74">
        <v>81.570999999999998</v>
      </c>
      <c r="BL476" s="72">
        <v>5.1992818081159513E-2</v>
      </c>
      <c r="BM476" s="72">
        <v>6.0099374205220886E-2</v>
      </c>
      <c r="BN476" s="72">
        <v>7.0187532937386166E-2</v>
      </c>
      <c r="BO476" s="72">
        <v>3.6742099547252237E-2</v>
      </c>
      <c r="BP476" s="72">
        <v>4.5881721926097851E-2</v>
      </c>
      <c r="BQ476" s="72">
        <v>5.6517939281693255E-2</v>
      </c>
      <c r="BR476" s="72">
        <f>IF(IF(BN476&gt;BQ476,BN476,BQ476)=0,IF(BM476&gt;BP476,BM476,BP476),IF(BN476&gt;BQ476,BN476,BQ476))</f>
        <v>7.0187532937386166E-2</v>
      </c>
      <c r="CI476" s="73">
        <f>IF(ISNUMBER(L476),L476,M476)</f>
        <v>0.78248896734211082</v>
      </c>
      <c r="CJ476" s="74">
        <f>IF(AND(M476&lt;0,AA476&gt;0),1,0)</f>
        <v>0</v>
      </c>
      <c r="CK476" s="74">
        <f>IF(AND(CJ476=0,CI476&lt;0.1,CI476&gt;0),1,0)</f>
        <v>0</v>
      </c>
      <c r="CL476" s="74">
        <f>IF(AND(CK476=0,CI476&lt;0.2,CI476&gt;0.1),1,0)</f>
        <v>0</v>
      </c>
      <c r="CM476" s="74">
        <f>IF(AND(CL476=0,CI476&lt;0.3,CI476&gt;0.2),1,0)</f>
        <v>0</v>
      </c>
      <c r="CN476" s="74">
        <f>IF(AND(CM476=0,CI476&lt;0.4,CI476&gt;0.3),1,0)</f>
        <v>0</v>
      </c>
      <c r="CO476" s="74">
        <f>IF(AND(CN476=0,CI476&lt;0.5,CI476&gt;0.4),1,0)</f>
        <v>0</v>
      </c>
      <c r="CP476" s="74">
        <f>IF(AND(CJ476=0,CK476=0,CL476=0,CM476=0,CN476=0,CO476=0),1,0)</f>
        <v>1</v>
      </c>
      <c r="CR476" s="74" t="str">
        <f>_xll.BDP($H476,CR$1)</f>
        <v>Alf Ianniello</v>
      </c>
      <c r="CS476" s="74" t="str">
        <f>_xll.BDP($H476,CS$1)</f>
        <v>No</v>
      </c>
      <c r="CT476" s="81">
        <f>_xll.BDP($H476,CT$1)</f>
        <v>0</v>
      </c>
      <c r="CU476" s="78">
        <f>_xll.BDP($H476,CU$1)</f>
        <v>1.75</v>
      </c>
      <c r="CV476" s="78">
        <f>_xll.BDP($H476,CV$1)</f>
        <v>0.11078552869822371</v>
      </c>
      <c r="CW476" s="78">
        <f>_xll.BDP($H476,CW$1)</f>
        <v>-99.42591635335593</v>
      </c>
    </row>
    <row r="477" spans="1:134" s="74" customFormat="1" hidden="1" x14ac:dyDescent="0.3">
      <c r="A477" s="74" t="str">
        <f>B477&amp;C477</f>
        <v>14</v>
      </c>
      <c r="B477" s="74">
        <v>14</v>
      </c>
      <c r="D477" s="74">
        <v>2</v>
      </c>
      <c r="E477" s="74">
        <v>2</v>
      </c>
      <c r="F477" s="75">
        <v>0.12</v>
      </c>
      <c r="H477" s="74" t="s">
        <v>38</v>
      </c>
      <c r="I477" s="74">
        <v>1402</v>
      </c>
      <c r="J477" s="74" t="str">
        <f>I477&amp;H477</f>
        <v>1402IPG US Equity</v>
      </c>
      <c r="K477" s="76" t="s">
        <v>637</v>
      </c>
      <c r="L477" s="73">
        <v>2.3704879195857163</v>
      </c>
      <c r="M477" s="73">
        <v>2.1817647058823528</v>
      </c>
      <c r="N477" s="73">
        <v>0.21299854443324148</v>
      </c>
      <c r="O477" s="73">
        <v>0.25889086657592575</v>
      </c>
      <c r="P477" s="77">
        <v>15.27637474299704</v>
      </c>
      <c r="Q477" s="77">
        <v>12.37429810294271</v>
      </c>
      <c r="R477" s="77">
        <v>26.407412607047593</v>
      </c>
      <c r="S477" s="78">
        <v>17.077198395057838</v>
      </c>
      <c r="T477" s="78">
        <v>18.526144329142188</v>
      </c>
      <c r="U477" s="73">
        <v>0.25145450314172685</v>
      </c>
      <c r="V477" s="79">
        <v>1.9424719101123598</v>
      </c>
      <c r="W477" s="73">
        <v>0.22158386908240796</v>
      </c>
      <c r="X477" s="72">
        <v>4.4845783487164392E-2</v>
      </c>
      <c r="Y477" s="79">
        <v>3.1363344805004103</v>
      </c>
      <c r="Z477" s="79">
        <v>11.475082229655609</v>
      </c>
      <c r="AA477" s="79">
        <v>680000000</v>
      </c>
      <c r="AB477" s="79">
        <v>5730600000</v>
      </c>
      <c r="AC477" s="79">
        <v>54300000</v>
      </c>
      <c r="AD477" s="80">
        <v>750400000</v>
      </c>
      <c r="AE477" s="73">
        <v>7.236140724946695E-2</v>
      </c>
      <c r="AF477" s="80">
        <v>11832.892616519999</v>
      </c>
      <c r="AG477" s="80">
        <v>14963.292616520001</v>
      </c>
      <c r="AH477" s="25">
        <v>9.0053518395040939</v>
      </c>
      <c r="AI477" s="25">
        <v>10.768832397639439</v>
      </c>
      <c r="AJ477" s="25">
        <v>4.7093131435015154</v>
      </c>
      <c r="AK477" s="25">
        <v>11.868922831969089</v>
      </c>
      <c r="AL477" s="25">
        <v>3.2688820525400315</v>
      </c>
      <c r="AM477" s="74" t="s">
        <v>543</v>
      </c>
      <c r="AN477" s="74" t="s">
        <v>638</v>
      </c>
      <c r="AO477" s="74" t="s">
        <v>639</v>
      </c>
      <c r="AP477" s="74" t="s">
        <v>574</v>
      </c>
      <c r="AQ477" s="73">
        <f>_xll.BDP($H477,$AQ$1, "CUST_TRR_START_DT=20030101","CUST_TRR_END_DT=20230630")*0.01</f>
        <v>7.0303649999999995E-2</v>
      </c>
      <c r="AR477" s="73">
        <f>_xll.BDP($H477,$AQ$1, "CUST_TRR_START_DT=20130101","CUST_TRR_END_DT=20230630")*0.01</f>
        <v>0.16375689999999998</v>
      </c>
      <c r="AS477" s="73">
        <f>_xll.BDP($H477,$AQ$1, "CUST_TRR_START_DT=20180101","CUST_TRR_END_DT=20230630")*0.01</f>
        <v>0.1709019</v>
      </c>
      <c r="AT477" s="74" t="s">
        <v>3697</v>
      </c>
      <c r="AU477" s="74" t="s">
        <v>3283</v>
      </c>
      <c r="AV477" s="74" t="s">
        <v>3283</v>
      </c>
      <c r="AW477" s="25">
        <v>4.0338321715573953</v>
      </c>
      <c r="AX477" s="25">
        <v>4.0338321715573953</v>
      </c>
      <c r="AY477" s="25">
        <v>3.1643634291186586</v>
      </c>
      <c r="AZ477" s="25">
        <v>7.1981956006760539</v>
      </c>
      <c r="BA477" s="25">
        <v>44.898360011784355</v>
      </c>
      <c r="BB477" s="25">
        <v>35.220783217126588</v>
      </c>
      <c r="BC477" s="25">
        <v>80.119143228910943</v>
      </c>
      <c r="BD477" s="25">
        <v>815.85323549999998</v>
      </c>
      <c r="BE477" s="25">
        <v>11832.892616519999</v>
      </c>
      <c r="BF477" s="74">
        <v>1094</v>
      </c>
      <c r="BG477" s="74">
        <v>1129.2729999999999</v>
      </c>
      <c r="BH477" s="74">
        <v>1184.4000000000001</v>
      </c>
      <c r="BI477" s="74">
        <v>1033.277</v>
      </c>
      <c r="BJ477" s="74">
        <v>1239.7560000000001</v>
      </c>
      <c r="BK477" s="74">
        <v>1315.9110000000001</v>
      </c>
      <c r="BL477" s="72">
        <v>9.245414755751756E-2</v>
      </c>
      <c r="BM477" s="72">
        <v>9.543507547963484E-2</v>
      </c>
      <c r="BN477" s="72">
        <v>0.10009386870852267</v>
      </c>
      <c r="BO477" s="72">
        <v>8.7322435306936994E-2</v>
      </c>
      <c r="BP477" s="72">
        <v>0.10477201477085717</v>
      </c>
      <c r="BQ477" s="72">
        <v>0.1112078882692509</v>
      </c>
      <c r="BR477" s="72">
        <f>IF(IF(BN477&gt;BQ477,BN477,BQ477)=0,IF(BM477&gt;BP477,BM477,BP477),IF(BN477&gt;BQ477,BN477,BQ477))</f>
        <v>0.1112078882692509</v>
      </c>
      <c r="CI477" s="73">
        <f>IFERROR(L477,M477)</f>
        <v>2.3704879195857163</v>
      </c>
      <c r="CJ477" s="74">
        <f>IF(AND(M477&lt;0,AA477&gt;0),1,0)</f>
        <v>0</v>
      </c>
      <c r="CK477" s="74">
        <f>IF(AND(CJ477=0,CI477&lt;0.1,CI477&gt;0),1,0)</f>
        <v>0</v>
      </c>
      <c r="CL477" s="74">
        <f>IF(AND(CK477=0,CI477&lt;0.2,CI477&gt;0.1),1,0)</f>
        <v>0</v>
      </c>
      <c r="CM477" s="74">
        <f>IF(AND(CL477=0,CI477&lt;0.3,CI477&gt;0.2),1,0)</f>
        <v>0</v>
      </c>
      <c r="CN477" s="74">
        <f>IF(AND(CM477=0,CI477&lt;0.4,CI477&gt;0.3),1,0)</f>
        <v>0</v>
      </c>
      <c r="CO477" s="74">
        <f>IF(AND(CN477=0,CI477&lt;0.5,CI477&gt;0.4),1,0)</f>
        <v>0</v>
      </c>
      <c r="CP477" s="74">
        <f>IF(AND(CJ477=0,CK477=0,CL477=0,CM477=0,CN477=0,CO477=0),1,0)</f>
        <v>1</v>
      </c>
      <c r="CR477" s="74" t="str">
        <f>_xll.BDP($H477,CR$1)</f>
        <v>Philippe Krakowsky</v>
      </c>
      <c r="CS477" s="74" t="str">
        <f>_xll.BDP($H477,CS$1)</f>
        <v>No</v>
      </c>
      <c r="CT477" s="81">
        <f>_xll.BDP($H477,CT$1)</f>
        <v>0.15171700716018677</v>
      </c>
      <c r="CU477" s="78">
        <f>_xll.BDP($H477,CU$1)</f>
        <v>2.75</v>
      </c>
      <c r="CV477" s="78">
        <f>_xll.BDP($H477,CV$1)</f>
        <v>0.51279216968488417</v>
      </c>
      <c r="CW477" s="78">
        <f>_xll.BDP($H477,CW$1)</f>
        <v>2.9526355757876686</v>
      </c>
      <c r="DD477" s="73"/>
      <c r="DH477" s="25"/>
      <c r="DI477" s="25"/>
      <c r="DJ477" s="25"/>
      <c r="DK477" s="25"/>
      <c r="DL477" s="25"/>
      <c r="DM477" s="25"/>
      <c r="DN477" s="25"/>
      <c r="DO477" s="25"/>
      <c r="DV477" s="72"/>
      <c r="DW477" s="72"/>
      <c r="DX477" s="72"/>
      <c r="DY477" s="72"/>
      <c r="DZ477" s="72"/>
      <c r="EA477" s="72"/>
      <c r="EB477" s="72"/>
      <c r="EC477" s="72"/>
      <c r="ED477" s="72"/>
    </row>
    <row r="478" spans="1:134" s="74" customFormat="1" hidden="1" x14ac:dyDescent="0.3">
      <c r="A478" s="74" t="str">
        <f>B478&amp;C478</f>
        <v>14</v>
      </c>
      <c r="B478" s="74">
        <v>14</v>
      </c>
      <c r="D478" s="74">
        <v>2</v>
      </c>
      <c r="E478" s="74">
        <v>2</v>
      </c>
      <c r="F478" s="75">
        <v>0.3</v>
      </c>
      <c r="G478" s="74" t="s">
        <v>2267</v>
      </c>
      <c r="H478" s="74" t="s">
        <v>2000</v>
      </c>
      <c r="I478" s="74">
        <v>1403</v>
      </c>
      <c r="J478" s="74" t="str">
        <f>I478&amp;H478</f>
        <v>1403HARVIA FH Equity</v>
      </c>
      <c r="K478" s="76" t="s">
        <v>2001</v>
      </c>
      <c r="L478" s="73">
        <v>0.56891236300860437</v>
      </c>
      <c r="M478" s="73">
        <v>0.47086963089782968</v>
      </c>
      <c r="N478" s="73">
        <v>0.22249853337839137</v>
      </c>
      <c r="O478" s="73">
        <v>0.24467208289179324</v>
      </c>
      <c r="P478" s="77">
        <v>18.122960265308457</v>
      </c>
      <c r="Q478" s="77">
        <v>13.672538283428221</v>
      </c>
      <c r="R478" s="77">
        <v>23.594101206473866</v>
      </c>
      <c r="S478" s="78">
        <v>25.193685283135078</v>
      </c>
      <c r="T478" s="78">
        <v>26.013874066168622</v>
      </c>
      <c r="U478" s="73">
        <v>0.33651747727623427</v>
      </c>
      <c r="V478" s="79">
        <v>1.1993452926541837</v>
      </c>
      <c r="W478" s="73">
        <v>0.46129540356068921</v>
      </c>
      <c r="X478" s="72" t="e">
        <v>#N/A</v>
      </c>
      <c r="Y478" s="79">
        <v>24.173373983551414</v>
      </c>
      <c r="Z478" s="79" t="e">
        <v>#N/A</v>
      </c>
      <c r="AA478" s="79">
        <v>79436000</v>
      </c>
      <c r="AB478" s="79">
        <v>152874000</v>
      </c>
      <c r="AC478" s="79" t="e">
        <v>#N/A</v>
      </c>
      <c r="AD478" s="80">
        <v>37634000</v>
      </c>
      <c r="AE478" s="73">
        <v>0</v>
      </c>
      <c r="AF478" s="80">
        <v>466.98201527999998</v>
      </c>
      <c r="AG478" s="80">
        <v>513.85801528000002</v>
      </c>
      <c r="AH478" s="25">
        <v>12.528844181986639</v>
      </c>
      <c r="AI478" s="25">
        <v>15.23354723348749</v>
      </c>
      <c r="AJ478" s="25">
        <v>7.5003993363757804</v>
      </c>
      <c r="AK478" s="25">
        <v>21.169491137488411</v>
      </c>
      <c r="AL478" s="25">
        <v>4.8839167753185659</v>
      </c>
      <c r="AM478" s="74" t="s">
        <v>533</v>
      </c>
      <c r="AN478" s="74" t="s">
        <v>4636</v>
      </c>
      <c r="AO478" s="74" t="s">
        <v>4637</v>
      </c>
      <c r="AP478" s="74" t="s">
        <v>1981</v>
      </c>
      <c r="AQ478" s="73" t="e">
        <f>_xll.BDP($H478,$AQ$1, "CUST_TRR_START_DT=20030101","CUST_TRR_END_DT=20230630")*0.01</f>
        <v>#VALUE!</v>
      </c>
      <c r="AR478" s="73" t="e">
        <f>_xll.BDP($H478,$AQ$1, "CUST_TRR_START_DT=20130101","CUST_TRR_END_DT=20230630")*0.01</f>
        <v>#VALUE!</v>
      </c>
      <c r="AS478" s="73" t="e">
        <f>_xll.BDP($H478,$AQ$1, "CUST_TRR_START_DT=20180101","CUST_TRR_END_DT=20230630")*0.01</f>
        <v>#VALUE!</v>
      </c>
      <c r="AT478" s="74" t="s">
        <v>3284</v>
      </c>
      <c r="AU478" s="74" t="s">
        <v>3284</v>
      </c>
      <c r="AV478" s="74" t="s">
        <v>3284</v>
      </c>
      <c r="AW478" s="25">
        <v>2.5641025067904053</v>
      </c>
      <c r="AX478" s="25">
        <v>2.5641025067904053</v>
      </c>
      <c r="AY478" s="25">
        <v>0</v>
      </c>
      <c r="AZ478" s="25">
        <v>2.5641025067904053</v>
      </c>
      <c r="BA478" s="25">
        <v>40.842436570428688</v>
      </c>
      <c r="BB478" s="25">
        <v>0</v>
      </c>
      <c r="BC478" s="25">
        <v>40.842436570428688</v>
      </c>
      <c r="BD478" s="25">
        <v>11.950823679999999</v>
      </c>
      <c r="BE478" s="25">
        <v>466.98201527999998</v>
      </c>
      <c r="BF478" s="74">
        <v>22.567</v>
      </c>
      <c r="BG478" s="74">
        <v>26.2</v>
      </c>
      <c r="BH478" s="74">
        <v>28.8</v>
      </c>
      <c r="BI478" s="74">
        <v>37.4</v>
      </c>
      <c r="BJ478" s="74">
        <v>26.625</v>
      </c>
      <c r="BK478" s="74">
        <v>28.675000000000001</v>
      </c>
      <c r="BL478" s="72">
        <v>4.8325201531517106E-2</v>
      </c>
      <c r="BM478" s="72">
        <v>5.610494439339514E-2</v>
      </c>
      <c r="BN478" s="72">
        <v>6.1672610630907641E-2</v>
      </c>
      <c r="BO478" s="72">
        <v>8.008873741652589E-2</v>
      </c>
      <c r="BP478" s="72">
        <v>5.7015043682219303E-2</v>
      </c>
      <c r="BQ478" s="72">
        <v>6.1404934369488767E-2</v>
      </c>
      <c r="BR478" s="72">
        <f>IF(IF(BN478&gt;BQ478,BN478,BQ478)=0,IF(BM478&gt;BP478,BM478,BP478),IF(BN478&gt;BQ478,BN478,BQ478))</f>
        <v>6.1672610630907641E-2</v>
      </c>
      <c r="CI478" s="73">
        <f>IFERROR(L478,M478)</f>
        <v>0.56891236300860437</v>
      </c>
      <c r="CJ478" s="74">
        <f>IF(AND(M478&lt;0,AA478&gt;0),1,0)</f>
        <v>0</v>
      </c>
      <c r="CK478" s="74">
        <f>IF(AND(CJ478=0,CI478&lt;0.1,CI478&gt;0),1,0)</f>
        <v>0</v>
      </c>
      <c r="CL478" s="74">
        <f>IF(AND(CK478=0,CI478&lt;0.2,CI478&gt;0.1),1,0)</f>
        <v>0</v>
      </c>
      <c r="CM478" s="74">
        <f>IF(AND(CL478=0,CI478&lt;0.3,CI478&gt;0.2),1,0)</f>
        <v>0</v>
      </c>
      <c r="CN478" s="74">
        <f>IF(AND(CM478=0,CI478&lt;0.4,CI478&gt;0.3),1,0)</f>
        <v>0</v>
      </c>
      <c r="CO478" s="74">
        <f>IF(AND(CN478=0,CI478&lt;0.5,CI478&gt;0.4),1,0)</f>
        <v>0</v>
      </c>
      <c r="CP478" s="74">
        <f>IF(AND(CJ478=0,CK478=0,CL478=0,CM478=0,CN478=0,CO478=0),1,0)</f>
        <v>1</v>
      </c>
      <c r="CR478" s="74" t="str">
        <f>_xll.BDP($H478,CR$1)</f>
        <v>Matias Jarnefelt</v>
      </c>
      <c r="CS478" s="74" t="str">
        <f>_xll.BDP($H478,CS$1)</f>
        <v>No</v>
      </c>
      <c r="CT478" s="81">
        <f>_xll.BDP($H478,CT$1)</f>
        <v>0</v>
      </c>
      <c r="CU478" s="78">
        <f>_xll.BDP($H478,CU$1)</f>
        <v>0.33333298563957214</v>
      </c>
      <c r="CV478" s="78">
        <f>_xll.BDP($H478,CV$1)</f>
        <v>3.6251059149770199</v>
      </c>
      <c r="CW478" s="78">
        <f>_xll.BDP($H478,CW$1)</f>
        <v>-2.9943959748355651</v>
      </c>
      <c r="DD478" s="73"/>
      <c r="DH478" s="25"/>
      <c r="DI478" s="25"/>
      <c r="DJ478" s="25"/>
      <c r="DK478" s="25"/>
      <c r="DL478" s="25"/>
      <c r="DM478" s="25"/>
      <c r="DN478" s="25"/>
      <c r="DO478" s="25"/>
      <c r="DV478" s="72"/>
      <c r="DW478" s="72"/>
      <c r="DX478" s="72"/>
      <c r="DY478" s="72"/>
      <c r="DZ478" s="72"/>
      <c r="EA478" s="72"/>
      <c r="EB478" s="72"/>
      <c r="EC478" s="72"/>
      <c r="ED478" s="72"/>
    </row>
    <row r="479" spans="1:134" s="74" customFormat="1" x14ac:dyDescent="0.3">
      <c r="A479" s="74" t="str">
        <f>B479&amp;C479</f>
        <v>14</v>
      </c>
      <c r="B479" s="74">
        <v>14</v>
      </c>
      <c r="D479" s="74">
        <v>4</v>
      </c>
      <c r="E479" s="74">
        <v>1</v>
      </c>
      <c r="F479" s="75">
        <v>0.11</v>
      </c>
      <c r="G479" s="74" t="s">
        <v>2341</v>
      </c>
      <c r="H479" s="74" t="s">
        <v>261</v>
      </c>
      <c r="I479" s="74">
        <v>1404</v>
      </c>
      <c r="J479" s="74" t="str">
        <f>I479&amp;H479</f>
        <v>1404BF/B US Equity</v>
      </c>
      <c r="K479" s="76" t="s">
        <v>932</v>
      </c>
      <c r="L479" s="73">
        <v>0.33498840956810494</v>
      </c>
      <c r="M479" s="73">
        <v>0.27576099210822996</v>
      </c>
      <c r="N479" s="73">
        <v>0.26818938888079391</v>
      </c>
      <c r="O479" s="73">
        <v>0.20756958587915819</v>
      </c>
      <c r="P479" s="77">
        <v>18.415382065307476</v>
      </c>
      <c r="Q479" s="77">
        <v>14.428973976462789</v>
      </c>
      <c r="R479" s="77">
        <v>24.898291293734744</v>
      </c>
      <c r="S479" s="78">
        <v>34.551668862202206</v>
      </c>
      <c r="T479" s="78">
        <v>31.717123935666983</v>
      </c>
      <c r="U479" s="73">
        <v>0.40200242718446599</v>
      </c>
      <c r="V479" s="79">
        <v>2.2231543624161074</v>
      </c>
      <c r="W479" s="73">
        <v>0.41281226811773436</v>
      </c>
      <c r="X479" s="72">
        <v>3.2509752925877766E-2</v>
      </c>
      <c r="Y479" s="79">
        <v>5.3729168824839508</v>
      </c>
      <c r="Z479" s="79">
        <v>0.82506673635520666</v>
      </c>
      <c r="AA479" s="79">
        <v>4435000000</v>
      </c>
      <c r="AB479" s="79">
        <v>5892000000</v>
      </c>
      <c r="AC479" s="79">
        <v>46000000</v>
      </c>
      <c r="AD479" s="80">
        <v>505000000</v>
      </c>
      <c r="AE479" s="73">
        <v>9.1089108910891087E-2</v>
      </c>
      <c r="AF479" s="80">
        <v>30790.147530169997</v>
      </c>
      <c r="AG479" s="80">
        <v>33440.147530169997</v>
      </c>
      <c r="AH479" s="25">
        <v>25.962847461312109</v>
      </c>
      <c r="AI479" s="25">
        <v>27.705176081333885</v>
      </c>
      <c r="AJ479" s="25">
        <v>0.96274412844983648</v>
      </c>
      <c r="AK479" s="25">
        <v>36.461542336546003</v>
      </c>
      <c r="AL479" s="25">
        <v>9.1524909049000414</v>
      </c>
      <c r="AM479" s="74" t="s">
        <v>493</v>
      </c>
      <c r="AN479" s="74" t="s">
        <v>673</v>
      </c>
      <c r="AO479" s="74" t="s">
        <v>933</v>
      </c>
      <c r="AP479" s="74" t="s">
        <v>574</v>
      </c>
      <c r="AQ479" s="73">
        <f>_xll.BDP($H479,$AQ$1, "CUST_TRR_START_DT=20030101","CUST_TRR_END_DT=20230630")*0.01</f>
        <v>0.14128160000000001</v>
      </c>
      <c r="AR479" s="73">
        <f>_xll.BDP($H479,$AQ$1, "CUST_TRR_START_DT=20130101","CUST_TRR_END_DT=20230630")*0.01</f>
        <v>0.1139767</v>
      </c>
      <c r="AS479" s="73">
        <f>_xll.BDP($H479,$AQ$1, "CUST_TRR_START_DT=20180101","CUST_TRR_END_DT=20230630")*0.01</f>
        <v>5.3883970000000003E-2</v>
      </c>
      <c r="AT479" s="74" t="s">
        <v>3697</v>
      </c>
      <c r="AU479" s="74" t="s">
        <v>3021</v>
      </c>
      <c r="AV479" s="74" t="s">
        <v>3021</v>
      </c>
      <c r="AW479" s="25">
        <v>1.2896140990004406</v>
      </c>
      <c r="AX479" s="25">
        <v>1.2896140990004406</v>
      </c>
      <c r="AY479" s="25">
        <v>0</v>
      </c>
      <c r="AZ479" s="25">
        <v>1.2896140990004406</v>
      </c>
      <c r="BA479" s="25">
        <v>43.963269060593355</v>
      </c>
      <c r="BB479" s="25">
        <v>0</v>
      </c>
      <c r="BC479" s="25">
        <v>43.963269060593355</v>
      </c>
      <c r="BD479" s="25">
        <v>377.57414</v>
      </c>
      <c r="BE479" s="25">
        <v>30790.147530169997</v>
      </c>
      <c r="BF479" s="74">
        <v>978.23500000000001</v>
      </c>
      <c r="BG479" s="74">
        <v>1071.5</v>
      </c>
      <c r="BH479" s="74">
        <v>1164.4290000000001</v>
      </c>
      <c r="BI479" s="74">
        <v>722.27100000000007</v>
      </c>
      <c r="BJ479" s="74">
        <v>849.44900000000007</v>
      </c>
      <c r="BK479" s="74">
        <v>955.55700000000002</v>
      </c>
      <c r="BL479" s="72">
        <v>3.1771039714618705E-2</v>
      </c>
      <c r="BM479" s="72">
        <v>3.4800093080102366E-2</v>
      </c>
      <c r="BN479" s="72">
        <v>3.7818233863901561E-2</v>
      </c>
      <c r="BO479" s="72">
        <v>2.3457860969723399E-2</v>
      </c>
      <c r="BP479" s="72">
        <v>2.7588338093140347E-2</v>
      </c>
      <c r="BQ479" s="72">
        <v>3.1034505406760039E-2</v>
      </c>
      <c r="BR479" s="72">
        <f>IF(IF(BN479&gt;BQ479,BN479,BQ479)=0,IF(BM479&gt;BP479,BM479,BP479),IF(BN479&gt;BQ479,BN479,BQ479))</f>
        <v>3.7818233863901561E-2</v>
      </c>
      <c r="CI479" s="73">
        <f>IFERROR(L479,M479)</f>
        <v>0.33498840956810494</v>
      </c>
      <c r="CJ479" s="74">
        <f>IF(AND(M479&lt;0,AA479&gt;0),1,0)</f>
        <v>0</v>
      </c>
      <c r="CK479" s="74">
        <f>IF(AND(CJ479=0,CI479&lt;0.1,CI479&gt;0),1,0)</f>
        <v>0</v>
      </c>
      <c r="CL479" s="74">
        <f>IF(AND(CK479=0,CI479&lt;0.2,CI479&gt;0.1),1,0)</f>
        <v>0</v>
      </c>
      <c r="CM479" s="74">
        <f>IF(AND(CL479=0,CI479&lt;0.3,CI479&gt;0.2),1,0)</f>
        <v>0</v>
      </c>
      <c r="CN479" s="74">
        <f>IF(AND(CM479=0,CI479&lt;0.4,CI479&gt;0.3),1,0)</f>
        <v>1</v>
      </c>
      <c r="CO479" s="74">
        <f>IF(AND(CN479=0,CI479&lt;0.5,CI479&gt;0.4),1,0)</f>
        <v>0</v>
      </c>
      <c r="CP479" s="74">
        <f>IF(AND(CJ479=0,CK479=0,CL479=0,CM479=0,CN479=0,CO479=0),1,0)</f>
        <v>0</v>
      </c>
      <c r="CR479" s="74" t="str">
        <f>_xll.BDP($H479,CR$1)</f>
        <v>Lawson E Whiting</v>
      </c>
      <c r="CS479" s="74" t="str">
        <f>_xll.BDP($H479,CS$1)</f>
        <v>No</v>
      </c>
      <c r="CT479" s="81">
        <f>_xll.BDP($H479,CT$1)</f>
        <v>0</v>
      </c>
      <c r="CU479" s="78">
        <f>_xll.BDP($H479,CU$1)</f>
        <v>4.75</v>
      </c>
      <c r="CV479" s="78">
        <f>_xll.BDP($H479,CV$1)</f>
        <v>1.7264450498572397</v>
      </c>
      <c r="CW479" s="78">
        <f>_xll.BDP($H479,CW$1)</f>
        <v>7.3209452468767255E-2</v>
      </c>
      <c r="DD479" s="73"/>
      <c r="DH479" s="25"/>
      <c r="DI479" s="25"/>
      <c r="DJ479" s="25"/>
      <c r="DK479" s="25"/>
      <c r="DL479" s="25"/>
      <c r="DM479" s="25"/>
      <c r="DN479" s="25"/>
      <c r="DO479" s="25"/>
      <c r="DV479" s="72"/>
      <c r="DW479" s="72"/>
      <c r="DX479" s="72"/>
      <c r="DY479" s="72"/>
      <c r="DZ479" s="72"/>
      <c r="EA479" s="72"/>
      <c r="EB479" s="72"/>
      <c r="EC479" s="72"/>
      <c r="ED479" s="72"/>
    </row>
    <row r="480" spans="1:134" s="74" customFormat="1" hidden="1" x14ac:dyDescent="0.3">
      <c r="A480" s="74" t="str">
        <f>B480&amp;C480</f>
        <v>14</v>
      </c>
      <c r="B480" s="74">
        <v>14</v>
      </c>
      <c r="D480" s="74">
        <v>4</v>
      </c>
      <c r="E480" s="74">
        <v>1</v>
      </c>
      <c r="F480" s="75">
        <v>0.15</v>
      </c>
      <c r="G480" s="74" t="s">
        <v>2270</v>
      </c>
      <c r="H480" s="74" t="s">
        <v>1186</v>
      </c>
      <c r="I480" s="74">
        <v>1405</v>
      </c>
      <c r="J480" s="74" t="str">
        <f>I480&amp;H480</f>
        <v>1405BRG AU Equity</v>
      </c>
      <c r="K480" s="76" t="s">
        <v>4883</v>
      </c>
      <c r="L480" s="73">
        <v>0.39967546073368421</v>
      </c>
      <c r="M480" s="73">
        <v>0.26767127568158738</v>
      </c>
      <c r="N480" s="73">
        <v>0.27645777470520422</v>
      </c>
      <c r="O480" s="73">
        <v>0.17735336926163409</v>
      </c>
      <c r="P480" s="77">
        <v>18.010264367381094</v>
      </c>
      <c r="Q480" s="77">
        <v>13.145652491872598</v>
      </c>
      <c r="R480" s="77">
        <v>15.92513705894763</v>
      </c>
      <c r="S480" s="78">
        <v>13.874630271897761</v>
      </c>
      <c r="T480" s="78">
        <v>14.70795114686376</v>
      </c>
      <c r="U480" s="73">
        <v>0.18718490920046063</v>
      </c>
      <c r="V480" s="79">
        <v>0.90285333272020774</v>
      </c>
      <c r="W480" s="73">
        <v>0.55981225615557162</v>
      </c>
      <c r="X480" s="72">
        <v>7.7359943528203814E-2</v>
      </c>
      <c r="Y480" s="79">
        <v>18.239045600486371</v>
      </c>
      <c r="Z480" s="79">
        <v>11.225214296438612</v>
      </c>
      <c r="AA480" s="79">
        <v>640050000</v>
      </c>
      <c r="AB480" s="79">
        <v>965998000</v>
      </c>
      <c r="AC480" s="79">
        <v>11920000</v>
      </c>
      <c r="AD480" s="80">
        <v>90254000</v>
      </c>
      <c r="AE480" s="73">
        <v>0.13207170873313095</v>
      </c>
      <c r="AF480" s="80">
        <v>3238.5443578399995</v>
      </c>
      <c r="AG480" s="80">
        <v>3434.8833578399995</v>
      </c>
      <c r="AH480" s="25">
        <v>15.795108904145492</v>
      </c>
      <c r="AI480" s="25">
        <v>20.049166532456233</v>
      </c>
      <c r="AJ480" s="25">
        <v>2.09864843921022</v>
      </c>
      <c r="AK480" s="25">
        <v>29.090777815906204</v>
      </c>
      <c r="AL480" s="25">
        <v>4.1888722288788234</v>
      </c>
      <c r="AM480" s="74" t="s">
        <v>533</v>
      </c>
      <c r="AN480" s="74" t="s">
        <v>4638</v>
      </c>
      <c r="AO480" s="74" t="s">
        <v>4638</v>
      </c>
      <c r="AP480" s="74" t="s">
        <v>2136</v>
      </c>
      <c r="AQ480" s="73">
        <f>_xll.BDP($H480,$AQ$1, "CUST_TRR_START_DT=20030101","CUST_TRR_END_DT=20230630")*0.01</f>
        <v>0.17958440000000001</v>
      </c>
      <c r="AR480" s="73">
        <f>_xll.BDP($H480,$AQ$1, "CUST_TRR_START_DT=20130101","CUST_TRR_END_DT=20230630")*0.01</f>
        <v>0.14965719999999999</v>
      </c>
      <c r="AS480" s="73">
        <f>_xll.BDP($H480,$AQ$1, "CUST_TRR_START_DT=20180101","CUST_TRR_END_DT=20230630")*0.01</f>
        <v>0.11221150000000001</v>
      </c>
      <c r="AT480" s="74" t="s">
        <v>3256</v>
      </c>
      <c r="AU480" s="74" t="s">
        <v>3256</v>
      </c>
      <c r="AV480" s="74" t="s">
        <v>3256</v>
      </c>
      <c r="AW480" s="25">
        <v>1.9296482403369157</v>
      </c>
      <c r="AX480" s="25">
        <v>1.9296482403369157</v>
      </c>
      <c r="AY480" s="25">
        <v>0</v>
      </c>
      <c r="AZ480" s="25">
        <v>1.9296482403369157</v>
      </c>
      <c r="BA480" s="25">
        <v>39.514372822299649</v>
      </c>
      <c r="BB480" s="25">
        <v>0</v>
      </c>
      <c r="BC480" s="25">
        <v>39.514372822299649</v>
      </c>
      <c r="BD480" s="25">
        <v>43.548000000000002</v>
      </c>
      <c r="BE480" s="25">
        <v>3238.5443578399995</v>
      </c>
      <c r="BF480" s="74">
        <v>120.56400000000001</v>
      </c>
      <c r="BG480" s="74">
        <v>137.357</v>
      </c>
      <c r="BH480" s="74">
        <v>154.714</v>
      </c>
      <c r="BI480" s="74">
        <v>204.71100000000001</v>
      </c>
      <c r="BJ480" s="74">
        <v>139.357</v>
      </c>
      <c r="BK480" s="74">
        <v>151.42699999999999</v>
      </c>
      <c r="BL480" s="72">
        <v>3.7227836545802986E-2</v>
      </c>
      <c r="BM480" s="72">
        <v>4.2413190873078703E-2</v>
      </c>
      <c r="BN480" s="72">
        <v>4.7772697516235058E-2</v>
      </c>
      <c r="BO480" s="72">
        <v>6.3210806269930295E-2</v>
      </c>
      <c r="BP480" s="72">
        <v>4.3030752276910743E-2</v>
      </c>
      <c r="BQ480" s="72">
        <v>4.6757735349037099E-2</v>
      </c>
      <c r="BR480" s="72">
        <f>IF(IF(BN480&gt;BQ480,BN480,BQ480)=0,IF(BM480&gt;BP480,BM480,BP480),IF(BN480&gt;BQ480,BN480,BQ480))</f>
        <v>4.7772697516235058E-2</v>
      </c>
      <c r="CI480" s="73">
        <f>IFERROR(L480,M480)</f>
        <v>0.39967546073368421</v>
      </c>
      <c r="CJ480" s="74">
        <f>IF(AND(M480&lt;0,AA480&gt;0),1,0)</f>
        <v>0</v>
      </c>
      <c r="CK480" s="74">
        <f>IF(AND(CJ480=0,CI480&lt;0.1,CI480&gt;0),1,0)</f>
        <v>0</v>
      </c>
      <c r="CL480" s="74">
        <f>IF(AND(CK480=0,CI480&lt;0.2,CI480&gt;0.1),1,0)</f>
        <v>0</v>
      </c>
      <c r="CM480" s="74">
        <f>IF(AND(CL480=0,CI480&lt;0.3,CI480&gt;0.2),1,0)</f>
        <v>0</v>
      </c>
      <c r="CN480" s="74">
        <f>IF(AND(CM480=0,CI480&lt;0.4,CI480&gt;0.3),1,0)</f>
        <v>1</v>
      </c>
      <c r="CO480" s="74">
        <f>IF(AND(CN480=0,CI480&lt;0.5,CI480&gt;0.4),1,0)</f>
        <v>0</v>
      </c>
      <c r="CP480" s="74">
        <f>IF(AND(CJ480=0,CK480=0,CL480=0,CM480=0,CN480=0,CO480=0),1,0)</f>
        <v>0</v>
      </c>
      <c r="CR480" s="74" t="str">
        <f>_xll.BDP($H480,CR$1)</f>
        <v>Jim Clayton</v>
      </c>
      <c r="CS480" s="74" t="str">
        <f>_xll.BDP($H480,CS$1)</f>
        <v>No</v>
      </c>
      <c r="CT480" s="81">
        <f>_xll.BDP($H480,CT$1)</f>
        <v>0.30015599727630615</v>
      </c>
      <c r="CU480" s="78">
        <f>_xll.BDP($H480,CU$1)</f>
        <v>8.25</v>
      </c>
      <c r="CV480" s="78">
        <f>_xll.BDP($H480,CV$1)</f>
        <v>0.52360566789820207</v>
      </c>
      <c r="CW480" s="78">
        <f>_xll.BDP($H480,CW$1)</f>
        <v>0</v>
      </c>
      <c r="DD480" s="73"/>
      <c r="DH480" s="25"/>
      <c r="DI480" s="25"/>
      <c r="DJ480" s="25"/>
      <c r="DK480" s="25"/>
      <c r="DL480" s="25"/>
      <c r="DM480" s="25"/>
      <c r="DN480" s="25"/>
      <c r="DO480" s="25"/>
      <c r="DV480" s="72"/>
      <c r="DW480" s="72"/>
      <c r="DX480" s="72"/>
      <c r="DY480" s="72"/>
      <c r="DZ480" s="72"/>
      <c r="EA480" s="72"/>
      <c r="EB480" s="72"/>
      <c r="EC480" s="72"/>
      <c r="ED480" s="72"/>
    </row>
    <row r="481" spans="1:134" s="74" customFormat="1" hidden="1" x14ac:dyDescent="0.3">
      <c r="A481" s="74" t="str">
        <f>B481&amp;C481</f>
        <v>14</v>
      </c>
      <c r="B481" s="74">
        <v>14</v>
      </c>
      <c r="D481" s="74">
        <v>17</v>
      </c>
      <c r="E481" s="74">
        <v>8</v>
      </c>
      <c r="F481" s="75">
        <v>0.13</v>
      </c>
      <c r="G481" s="74" t="s">
        <v>2153</v>
      </c>
      <c r="H481" s="74" t="s">
        <v>358</v>
      </c>
      <c r="I481" s="74">
        <v>1542</v>
      </c>
      <c r="J481" s="74" t="str">
        <f>I481&amp;H481</f>
        <v>1542ECL US Equity</v>
      </c>
      <c r="K481" s="76" t="s">
        <v>1044</v>
      </c>
      <c r="L481" s="73">
        <v>0.23433890235382648</v>
      </c>
      <c r="M481" s="73">
        <v>0.23367822982094921</v>
      </c>
      <c r="N481" s="73">
        <v>0.1236235258034365</v>
      </c>
      <c r="O481" s="73">
        <v>0.1143148567239346</v>
      </c>
      <c r="P481" s="77">
        <v>10.029589770226972</v>
      </c>
      <c r="Q481" s="77">
        <v>8.1926874746696967</v>
      </c>
      <c r="R481" s="77">
        <v>16.035385423990281</v>
      </c>
      <c r="S481" s="78">
        <v>20.87240760023737</v>
      </c>
      <c r="T481" s="78">
        <v>19.255275659369318</v>
      </c>
      <c r="U481" s="73">
        <v>0.63742895865936844</v>
      </c>
      <c r="V481" s="79">
        <v>3.2105600603432016</v>
      </c>
      <c r="W481" s="73">
        <v>0.35330114372535676</v>
      </c>
      <c r="X481" s="72">
        <v>3.336274401676409E-2</v>
      </c>
      <c r="Y481" s="79">
        <v>0.96122990397619945</v>
      </c>
      <c r="Z481" s="79">
        <v>-4.9585200290403026</v>
      </c>
      <c r="AA481" s="79">
        <v>7673800000</v>
      </c>
      <c r="AB481" s="79">
        <v>15686500000</v>
      </c>
      <c r="AC481" s="79">
        <v>93700000</v>
      </c>
      <c r="AD481" s="80">
        <v>2067500000</v>
      </c>
      <c r="AE481" s="73">
        <v>4.5320435308343412E-2</v>
      </c>
      <c r="AF481" s="80">
        <v>50724.635691359996</v>
      </c>
      <c r="AG481" s="80">
        <v>59261.235691359994</v>
      </c>
      <c r="AH481" s="25">
        <v>20.756273227333537</v>
      </c>
      <c r="AI481" s="25">
        <v>30.831504964028927</v>
      </c>
      <c r="AJ481" s="25">
        <v>2.6177448667888363</v>
      </c>
      <c r="AK481" s="25">
        <v>38.988055956899139</v>
      </c>
      <c r="AL481" s="25">
        <v>6.7117395044731367</v>
      </c>
      <c r="AM481" s="74" t="s">
        <v>550</v>
      </c>
      <c r="AN481" s="74" t="s">
        <v>884</v>
      </c>
      <c r="AO481" s="74" t="s">
        <v>885</v>
      </c>
      <c r="AP481" s="74" t="s">
        <v>574</v>
      </c>
      <c r="AQ481" s="73">
        <f>_xll.BDP($H481,$AQ$1, "CUST_TRR_START_DT=20030101","CUST_TRR_END_DT=20230630")*0.01</f>
        <v>0.1164124</v>
      </c>
      <c r="AR481" s="73">
        <f>_xll.BDP($H481,$AQ$1, "CUST_TRR_START_DT=20130101","CUST_TRR_END_DT=20230630")*0.01</f>
        <v>0.1073982</v>
      </c>
      <c r="AS481" s="73">
        <f>_xll.BDP($H481,$AQ$1, "CUST_TRR_START_DT=20180101","CUST_TRR_END_DT=20230630")*0.01</f>
        <v>7.3534020000000005E-2</v>
      </c>
      <c r="AT481" s="74" t="s">
        <v>3804</v>
      </c>
      <c r="AU481" s="74" t="s">
        <v>3365</v>
      </c>
      <c r="AV481" s="74" t="s">
        <v>3804</v>
      </c>
      <c r="AW481" s="25">
        <v>1.1912788747803338</v>
      </c>
      <c r="AX481" s="25">
        <v>1.1912788747803338</v>
      </c>
      <c r="AY481" s="25">
        <v>0.99166223602381831</v>
      </c>
      <c r="AZ481" s="25">
        <v>2.1829411108041521</v>
      </c>
      <c r="BA481" s="25">
        <v>46.742938976847803</v>
      </c>
      <c r="BB481" s="25">
        <v>38.910458638539275</v>
      </c>
      <c r="BC481" s="25">
        <v>85.653397615387078</v>
      </c>
      <c r="BD481" s="25">
        <v>1076.5775546278001</v>
      </c>
      <c r="BE481" s="25">
        <v>50724.635691359996</v>
      </c>
      <c r="BF481" s="74">
        <v>1460.182</v>
      </c>
      <c r="BG481" s="74">
        <v>1715.364</v>
      </c>
      <c r="BH481" s="74">
        <v>1909.3679999999999</v>
      </c>
      <c r="BI481" s="74">
        <v>1334.345</v>
      </c>
      <c r="BJ481" s="74">
        <v>1685.175</v>
      </c>
      <c r="BK481" s="74">
        <v>1894.0119999999999</v>
      </c>
      <c r="BL481" s="72">
        <v>2.8786446272076726E-2</v>
      </c>
      <c r="BM481" s="72">
        <v>3.3817177326562455E-2</v>
      </c>
      <c r="BN481" s="72">
        <v>3.7641827762308115E-2</v>
      </c>
      <c r="BO481" s="72">
        <v>2.630565960333316E-2</v>
      </c>
      <c r="BP481" s="72">
        <v>3.3222022731787475E-2</v>
      </c>
      <c r="BQ481" s="72">
        <v>3.7339095179004113E-2</v>
      </c>
      <c r="BR481" s="72">
        <f>IF(IF(BN481&gt;BQ481,BN481,BQ481)=0,IF(BM481&gt;BP481,BM481,BP481),IF(BN481&gt;BQ481,BN481,BQ481))</f>
        <v>3.7641827762308115E-2</v>
      </c>
      <c r="CI481" s="73">
        <f>IFERROR(L481,M481)</f>
        <v>0.23433890235382648</v>
      </c>
      <c r="CJ481" s="74">
        <f>IF(AND(M481&lt;0,AA481&gt;0),1,0)</f>
        <v>0</v>
      </c>
      <c r="CK481" s="74">
        <f>IF(AND(CJ481=0,CI481&lt;0.1,CI481&gt;0),1,0)</f>
        <v>0</v>
      </c>
      <c r="CL481" s="74">
        <f>IF(AND(CK481=0,CI481&lt;0.2,CI481&gt;0.1),1,0)</f>
        <v>0</v>
      </c>
      <c r="CM481" s="74">
        <f>IF(AND(CL481=0,CI481&lt;0.3,CI481&gt;0.2),1,0)</f>
        <v>1</v>
      </c>
      <c r="CN481" s="74">
        <f>IF(AND(CM481=0,CI481&lt;0.4,CI481&gt;0.3),1,0)</f>
        <v>0</v>
      </c>
      <c r="CO481" s="74">
        <f>IF(AND(CN481=0,CI481&lt;0.5,CI481&gt;0.4),1,0)</f>
        <v>0</v>
      </c>
      <c r="CP481" s="74">
        <f>IF(AND(CJ481=0,CK481=0,CL481=0,CM481=0,CN481=0,CO481=0),1,0)</f>
        <v>0</v>
      </c>
      <c r="CR481" s="74" t="str">
        <f>_xll.BDP($H481,CR$1)</f>
        <v>Christophe Beck</v>
      </c>
      <c r="CS481" s="74" t="str">
        <f>_xll.BDP($H481,CS$1)</f>
        <v>No</v>
      </c>
      <c r="CT481" s="81">
        <f>_xll.BDP($H481,CT$1)</f>
        <v>1.9130300730466843E-2</v>
      </c>
      <c r="CU481" s="78">
        <f>_xll.BDP($H481,CU$1)</f>
        <v>2.75</v>
      </c>
      <c r="CV481" s="78">
        <f>_xll.BDP($H481,CV$1)</f>
        <v>0.51011707730203293</v>
      </c>
      <c r="CW481" s="78">
        <f>_xll.BDP($H481,CW$1)</f>
        <v>0.25119173459674426</v>
      </c>
      <c r="DD481" s="73"/>
      <c r="DH481" s="25"/>
      <c r="DI481" s="25"/>
      <c r="DJ481" s="25"/>
      <c r="DK481" s="25"/>
      <c r="DL481" s="25"/>
      <c r="DM481" s="25"/>
      <c r="DN481" s="25"/>
      <c r="DO481" s="25"/>
      <c r="DV481" s="72"/>
      <c r="DW481" s="72"/>
      <c r="DX481" s="72"/>
      <c r="DY481" s="72"/>
      <c r="DZ481" s="72"/>
      <c r="EA481" s="72"/>
      <c r="EB481" s="72"/>
      <c r="EC481" s="72"/>
      <c r="ED481" s="72"/>
    </row>
    <row r="482" spans="1:134" s="74" customFormat="1" hidden="1" x14ac:dyDescent="0.3">
      <c r="A482" s="74" t="str">
        <f>B482&amp;C482</f>
        <v>14</v>
      </c>
      <c r="B482" s="74">
        <v>14</v>
      </c>
      <c r="D482" s="74">
        <v>8</v>
      </c>
      <c r="E482" s="74">
        <v>3</v>
      </c>
      <c r="F482" s="75">
        <v>0.1</v>
      </c>
      <c r="G482" s="74" t="s">
        <v>2192</v>
      </c>
      <c r="H482" s="74" t="s">
        <v>442</v>
      </c>
      <c r="I482" s="74">
        <v>1407</v>
      </c>
      <c r="J482" s="74" t="str">
        <f>I482&amp;H482</f>
        <v>1407CSCO US Equity</v>
      </c>
      <c r="K482" s="76" t="s">
        <v>1137</v>
      </c>
      <c r="L482" s="73">
        <v>-1.6368606221351016</v>
      </c>
      <c r="M482" s="73">
        <v>-1.4492076577814419</v>
      </c>
      <c r="N482" s="73">
        <v>0.53829798413966468</v>
      </c>
      <c r="O482" s="73">
        <v>0.57285103917734814</v>
      </c>
      <c r="P482" s="77">
        <v>30.503074456643059</v>
      </c>
      <c r="Q482" s="77">
        <v>25.116547729575593</v>
      </c>
      <c r="R482" s="77">
        <v>29.98597342082115</v>
      </c>
      <c r="S482" s="78">
        <v>32.377173159110889</v>
      </c>
      <c r="T482" s="78">
        <v>31.530930909856487</v>
      </c>
      <c r="U482" s="73">
        <v>-0.26430500497496723</v>
      </c>
      <c r="V482" s="79">
        <v>-0.97398440228145733</v>
      </c>
      <c r="W482" s="73">
        <v>0.43546518477791307</v>
      </c>
      <c r="X482" s="72">
        <v>4.5372436510466477E-2</v>
      </c>
      <c r="Y482" s="79">
        <v>3.0591253888193526</v>
      </c>
      <c r="Z482" s="79">
        <v>173.66652397942795</v>
      </c>
      <c r="AA482" s="79">
        <v>-10917000000</v>
      </c>
      <c r="AB482" s="79">
        <v>27618000000</v>
      </c>
      <c r="AC482" s="79">
        <v>4706000000</v>
      </c>
      <c r="AD482" s="80">
        <v>19886000000</v>
      </c>
      <c r="AE482" s="73">
        <v>0.23664889872271949</v>
      </c>
      <c r="AF482" s="80">
        <v>227234.23015932</v>
      </c>
      <c r="AG482" s="80">
        <v>210499.23015932</v>
      </c>
      <c r="AH482" s="25">
        <v>11.712621308664589</v>
      </c>
      <c r="AI482" s="25">
        <v>13.278176039946452</v>
      </c>
      <c r="AJ482" s="25">
        <v>8.3041670016503577</v>
      </c>
      <c r="AK482" s="25">
        <v>17.376469679247659</v>
      </c>
      <c r="AL482" s="25">
        <v>5.1373896629886184</v>
      </c>
      <c r="AM482" s="74" t="s">
        <v>543</v>
      </c>
      <c r="AN482" s="74" t="s">
        <v>584</v>
      </c>
      <c r="AO482" s="74" t="s">
        <v>635</v>
      </c>
      <c r="AP482" s="74" t="s">
        <v>574</v>
      </c>
      <c r="AQ482" s="73">
        <f>_xll.BDP($H482,$AQ$1, "CUST_TRR_START_DT=20030101","CUST_TRR_END_DT=20230630")*0.01</f>
        <v>8.8063520000000006E-2</v>
      </c>
      <c r="AR482" s="73">
        <f>_xll.BDP($H482,$AQ$1, "CUST_TRR_START_DT=20130101","CUST_TRR_END_DT=20230630")*0.01</f>
        <v>0.13050010000000001</v>
      </c>
      <c r="AS482" s="73">
        <f>_xll.BDP($H482,$AQ$1, "CUST_TRR_START_DT=20180101","CUST_TRR_END_DT=20230630")*0.01</f>
        <v>8.8731630000000006E-2</v>
      </c>
      <c r="AT482" s="74" t="s">
        <v>3286</v>
      </c>
      <c r="AU482" s="74" t="s">
        <v>3286</v>
      </c>
      <c r="AV482" s="74" t="s">
        <v>3286</v>
      </c>
      <c r="AW482" s="25">
        <v>2.784222635694344</v>
      </c>
      <c r="AX482" s="25">
        <v>2.784222635694344</v>
      </c>
      <c r="AY482" s="25">
        <v>1.5776672535805301</v>
      </c>
      <c r="AZ482" s="25">
        <v>4.3618898892748739</v>
      </c>
      <c r="BA482" s="25">
        <v>47.094639939204136</v>
      </c>
      <c r="BB482" s="25">
        <v>26.685966236575361</v>
      </c>
      <c r="BC482" s="25">
        <v>73.780606175779496</v>
      </c>
      <c r="BD482" s="25">
        <v>9873</v>
      </c>
      <c r="BE482" s="25">
        <v>210499.23015932</v>
      </c>
      <c r="BF482" s="74">
        <v>16351.375</v>
      </c>
      <c r="BG482" s="74">
        <v>16828.167000000001</v>
      </c>
      <c r="BH482" s="74">
        <v>17661.5</v>
      </c>
      <c r="BI482" s="74">
        <v>17259.011999999999</v>
      </c>
      <c r="BJ482" s="74">
        <v>18710.439999999999</v>
      </c>
      <c r="BK482" s="74">
        <v>18513.067999999999</v>
      </c>
      <c r="BL482" s="72">
        <v>7.7679025180396988E-2</v>
      </c>
      <c r="BM482" s="72">
        <v>7.9944078594792536E-2</v>
      </c>
      <c r="BN482" s="72">
        <v>8.3902919676393059E-2</v>
      </c>
      <c r="BO482" s="72">
        <v>8.1990855676465968E-2</v>
      </c>
      <c r="BP482" s="72">
        <v>8.8886025786596351E-2</v>
      </c>
      <c r="BQ482" s="72">
        <v>8.7948388153192114E-2</v>
      </c>
      <c r="BR482" s="72">
        <f>IF(IF(BN482&gt;BQ482,BN482,BQ482)=0,IF(BM482&gt;BP482,BM482,BP482),IF(BN482&gt;BQ482,BN482,BQ482))</f>
        <v>8.7948388153192114E-2</v>
      </c>
      <c r="CI482" s="73">
        <f>IFERROR(L482,M482)</f>
        <v>-1.6368606221351016</v>
      </c>
      <c r="CJ482" s="74">
        <f>IF(AND(M482&lt;0,AA482&gt;0),1,0)</f>
        <v>0</v>
      </c>
      <c r="CK482" s="74">
        <f>IF(AND(CJ482=0,CI482&lt;0.1,CI482&gt;0),1,0)</f>
        <v>0</v>
      </c>
      <c r="CL482" s="74">
        <f>IF(AND(CK482=0,CI482&lt;0.2,CI482&gt;0.1),1,0)</f>
        <v>0</v>
      </c>
      <c r="CM482" s="74">
        <f>IF(AND(CL482=0,CI482&lt;0.3,CI482&gt;0.2),1,0)</f>
        <v>0</v>
      </c>
      <c r="CN482" s="74">
        <f>IF(AND(CM482=0,CI482&lt;0.4,CI482&gt;0.3),1,0)</f>
        <v>0</v>
      </c>
      <c r="CO482" s="74">
        <f>IF(AND(CN482=0,CI482&lt;0.5,CI482&gt;0.4),1,0)</f>
        <v>0</v>
      </c>
      <c r="CP482" s="74">
        <f>IF(AND(CJ482=0,CK482=0,CL482=0,CM482=0,CN482=0,CO482=0),1,0)</f>
        <v>1</v>
      </c>
      <c r="CR482" s="74" t="str">
        <f>_xll.BDP($H482,CR$1)</f>
        <v>Charles H Robbins "Chuck"</v>
      </c>
      <c r="CS482" s="74" t="str">
        <f>_xll.BDP($H482,CS$1)</f>
        <v>No</v>
      </c>
      <c r="CT482" s="81">
        <f>_xll.BDP($H482,CT$1)</f>
        <v>0</v>
      </c>
      <c r="CU482" s="78">
        <f>_xll.BDP($H482,CU$1)</f>
        <v>8.25</v>
      </c>
      <c r="CV482" s="78">
        <f>_xll.BDP($H482,CV$1)</f>
        <v>6.6296033054671702E-2</v>
      </c>
      <c r="CW482" s="78">
        <f>_xll.BDP($H482,CW$1)</f>
        <v>-7.5875108502281767</v>
      </c>
      <c r="DD482" s="73"/>
      <c r="DH482" s="25"/>
      <c r="DI482" s="25"/>
      <c r="DJ482" s="25"/>
      <c r="DK482" s="25"/>
      <c r="DL482" s="25"/>
      <c r="DM482" s="25"/>
      <c r="DN482" s="25"/>
      <c r="DO482" s="25"/>
      <c r="DV482" s="72"/>
      <c r="DW482" s="72"/>
      <c r="DX482" s="72"/>
      <c r="DY482" s="72"/>
      <c r="DZ482" s="72"/>
      <c r="EA482" s="72"/>
      <c r="EB482" s="72"/>
      <c r="EC482" s="72"/>
      <c r="ED482" s="72"/>
    </row>
    <row r="483" spans="1:134" s="74" customFormat="1" hidden="1" x14ac:dyDescent="0.3">
      <c r="A483" s="74" t="str">
        <f>B483&amp;C483</f>
        <v>14</v>
      </c>
      <c r="B483" s="74">
        <v>14</v>
      </c>
      <c r="D483" s="74">
        <v>4</v>
      </c>
      <c r="E483" s="74">
        <v>3</v>
      </c>
      <c r="F483" s="75">
        <v>0.17</v>
      </c>
      <c r="G483" s="74" t="s">
        <v>2613</v>
      </c>
      <c r="H483" s="74" t="s">
        <v>1286</v>
      </c>
      <c r="I483" s="74">
        <v>1408</v>
      </c>
      <c r="J483" s="74" t="str">
        <f>I483&amp;H483</f>
        <v>1408REC IM Equity</v>
      </c>
      <c r="K483" s="76" t="s">
        <v>1287</v>
      </c>
      <c r="L483" s="73">
        <v>0.3271676090792216</v>
      </c>
      <c r="M483" s="73">
        <v>0.25091254367083915</v>
      </c>
      <c r="N483" s="73">
        <v>0.23087672195094866</v>
      </c>
      <c r="O483" s="73">
        <v>0.18518928930965867</v>
      </c>
      <c r="P483" s="77">
        <v>14.618820829901654</v>
      </c>
      <c r="Q483" s="77">
        <v>11.446908990251943</v>
      </c>
      <c r="R483" s="77">
        <v>25.039508725434338</v>
      </c>
      <c r="S483" s="78">
        <v>37.648136154762987</v>
      </c>
      <c r="T483" s="78">
        <v>36.543109155687645</v>
      </c>
      <c r="U483" s="73">
        <v>0.38824131764749625</v>
      </c>
      <c r="V483" s="79">
        <v>2.0399128519016694</v>
      </c>
      <c r="W483" s="73">
        <v>0.38238531351449223</v>
      </c>
      <c r="X483" s="72">
        <v>2.7115877176799679E-2</v>
      </c>
      <c r="Y483" s="79">
        <v>8.772176057101138</v>
      </c>
      <c r="Z483" s="79">
        <v>4.8329616714792412</v>
      </c>
      <c r="AA483" s="79">
        <v>2197977000</v>
      </c>
      <c r="AB483" s="79">
        <v>2978034000</v>
      </c>
      <c r="AC483" s="79">
        <v>8400000</v>
      </c>
      <c r="AD483" s="80">
        <v>507029000</v>
      </c>
      <c r="AE483" s="73">
        <v>1.6567099712245258E-2</v>
      </c>
      <c r="AF483" s="80">
        <v>9810.0610679599995</v>
      </c>
      <c r="AG483" s="80">
        <v>11146.157067959999</v>
      </c>
      <c r="AH483" s="25">
        <v>15.150987217074999</v>
      </c>
      <c r="AI483" s="25">
        <v>18.602724224190876</v>
      </c>
      <c r="AJ483" s="25">
        <v>4.9923076812686551</v>
      </c>
      <c r="AK483" s="25">
        <v>24.809617440781441</v>
      </c>
      <c r="AL483" s="25">
        <v>5.9949728657891779</v>
      </c>
      <c r="AM483" s="74" t="s">
        <v>493</v>
      </c>
      <c r="AN483" s="74" t="s">
        <v>654</v>
      </c>
      <c r="AO483" s="74" t="s">
        <v>655</v>
      </c>
      <c r="AP483" s="74" t="s">
        <v>1250</v>
      </c>
      <c r="AQ483" s="73">
        <f>_xll.BDP($H483,$AQ$1, "CUST_TRR_START_DT=20030101","CUST_TRR_END_DT=20230630")*0.01</f>
        <v>0.16322199999999998</v>
      </c>
      <c r="AR483" s="73">
        <f>_xll.BDP($H483,$AQ$1, "CUST_TRR_START_DT=20130101","CUST_TRR_END_DT=20230630")*0.01</f>
        <v>0.22417190000000001</v>
      </c>
      <c r="AS483" s="73">
        <f>_xll.BDP($H483,$AQ$1, "CUST_TRR_START_DT=20180101","CUST_TRR_END_DT=20230630")*0.01</f>
        <v>5.7353290000000001E-2</v>
      </c>
      <c r="AT483" s="74" t="s">
        <v>3697</v>
      </c>
      <c r="AU483" s="74" t="s">
        <v>3021</v>
      </c>
      <c r="AV483" s="74" t="s">
        <v>3021</v>
      </c>
      <c r="AW483" s="25">
        <v>2.4468084599109408</v>
      </c>
      <c r="AX483" s="25">
        <v>2.4468084599109408</v>
      </c>
      <c r="AY483" s="25">
        <v>0.40002648755245035</v>
      </c>
      <c r="AZ483" s="25">
        <v>2.8468349474633912</v>
      </c>
      <c r="BA483" s="25">
        <v>59.905277794539238</v>
      </c>
      <c r="BB483" s="25">
        <v>9.7938593292568399</v>
      </c>
      <c r="BC483" s="25">
        <v>69.699137123796078</v>
      </c>
      <c r="BD483" s="25">
        <v>275.07144604999996</v>
      </c>
      <c r="BE483" s="25">
        <v>9810.0610679599995</v>
      </c>
      <c r="BF483" s="74">
        <v>475.5</v>
      </c>
      <c r="BG483" s="74">
        <v>534.79999999999995</v>
      </c>
      <c r="BH483" s="74">
        <v>570.70000000000005</v>
      </c>
      <c r="BI483" s="74">
        <v>448.34500000000003</v>
      </c>
      <c r="BJ483" s="74">
        <v>499.983</v>
      </c>
      <c r="BK483" s="74">
        <v>521.11800000000005</v>
      </c>
      <c r="BL483" s="72">
        <v>4.8470646278951264E-2</v>
      </c>
      <c r="BM483" s="72">
        <v>5.4515460841184298E-2</v>
      </c>
      <c r="BN483" s="72">
        <v>5.8174969151203973E-2</v>
      </c>
      <c r="BO483" s="72">
        <v>4.5702569728572881E-2</v>
      </c>
      <c r="BP483" s="72">
        <v>5.0966349397452974E-2</v>
      </c>
      <c r="BQ483" s="72">
        <v>5.3120770236791855E-2</v>
      </c>
      <c r="BR483" s="72">
        <f>IF(IF(BN483&gt;BQ483,BN483,BQ483)=0,IF(BM483&gt;BP483,BM483,BP483),IF(BN483&gt;BQ483,BN483,BQ483))</f>
        <v>5.8174969151203973E-2</v>
      </c>
      <c r="CI483" s="73">
        <f>IFERROR(L483,M483)</f>
        <v>0.3271676090792216</v>
      </c>
      <c r="CJ483" s="74">
        <f>IF(AND(M483&lt;0,AA483&gt;0),1,0)</f>
        <v>0</v>
      </c>
      <c r="CK483" s="74">
        <f>IF(AND(CJ483=0,CI483&lt;0.1,CI483&gt;0),1,0)</f>
        <v>0</v>
      </c>
      <c r="CL483" s="74">
        <f>IF(AND(CK483=0,CI483&lt;0.2,CI483&gt;0.1),1,0)</f>
        <v>0</v>
      </c>
      <c r="CM483" s="74">
        <f>IF(AND(CL483=0,CI483&lt;0.3,CI483&gt;0.2),1,0)</f>
        <v>0</v>
      </c>
      <c r="CN483" s="74">
        <f>IF(AND(CM483=0,CI483&lt;0.4,CI483&gt;0.3),1,0)</f>
        <v>1</v>
      </c>
      <c r="CO483" s="74">
        <f>IF(AND(CN483=0,CI483&lt;0.5,CI483&gt;0.4),1,0)</f>
        <v>0</v>
      </c>
      <c r="CP483" s="74">
        <f>IF(AND(CJ483=0,CK483=0,CL483=0,CM483=0,CN483=0,CO483=0),1,0)</f>
        <v>0</v>
      </c>
      <c r="CR483" s="74" t="str">
        <f>_xll.BDP($H483,CR$1)</f>
        <v>Robert Koremans "Rob"</v>
      </c>
      <c r="CS483" s="74" t="str">
        <f>_xll.BDP($H483,CS$1)</f>
        <v>No</v>
      </c>
      <c r="CT483" s="81">
        <f>_xll.BDP($H483,CT$1)</f>
        <v>0</v>
      </c>
      <c r="CU483" s="78">
        <f>_xll.BDP($H483,CU$1)</f>
        <v>1.8333300352096558</v>
      </c>
      <c r="CV483" s="78">
        <f>_xll.BDP($H483,CV$1)</f>
        <v>0</v>
      </c>
      <c r="CW483" s="78">
        <f>_xll.BDP($H483,CW$1)</f>
        <v>0</v>
      </c>
      <c r="DD483" s="73"/>
      <c r="DH483" s="25"/>
      <c r="DI483" s="25"/>
      <c r="DJ483" s="25"/>
      <c r="DK483" s="25"/>
      <c r="DL483" s="25"/>
      <c r="DM483" s="25"/>
      <c r="DN483" s="25"/>
      <c r="DO483" s="25"/>
      <c r="DV483" s="72"/>
      <c r="DW483" s="72"/>
      <c r="DX483" s="72"/>
      <c r="DY483" s="72"/>
      <c r="DZ483" s="72"/>
      <c r="EA483" s="72"/>
      <c r="EB483" s="72"/>
      <c r="EC483" s="72"/>
      <c r="ED483" s="72"/>
    </row>
    <row r="484" spans="1:134" s="74" customFormat="1" hidden="1" x14ac:dyDescent="0.3">
      <c r="A484" s="74" t="str">
        <f>B484&amp;C484</f>
        <v>14</v>
      </c>
      <c r="B484" s="74">
        <v>14</v>
      </c>
      <c r="D484" s="74">
        <v>4</v>
      </c>
      <c r="E484" s="74">
        <v>4</v>
      </c>
      <c r="F484" s="75">
        <v>0.14000000000000001</v>
      </c>
      <c r="G484" s="74" t="s">
        <v>2214</v>
      </c>
      <c r="H484" s="74" t="s">
        <v>305</v>
      </c>
      <c r="I484" s="74">
        <v>1409</v>
      </c>
      <c r="J484" s="74" t="str">
        <f>I484&amp;H484</f>
        <v>1409CMI US Equity</v>
      </c>
      <c r="K484" s="76" t="s">
        <v>986</v>
      </c>
      <c r="L484" s="73">
        <v>0.29533268286438863</v>
      </c>
      <c r="M484" s="73">
        <v>0.21435889929742388</v>
      </c>
      <c r="N484" s="73">
        <v>0.25730084569464645</v>
      </c>
      <c r="O484" s="73">
        <v>0.18298244518023365</v>
      </c>
      <c r="P484" s="77">
        <v>20.245218819664437</v>
      </c>
      <c r="Q484" s="77">
        <v>15.106539024362</v>
      </c>
      <c r="R484" s="77">
        <v>26.642201834862384</v>
      </c>
      <c r="S484" s="78">
        <v>15.062675806420852</v>
      </c>
      <c r="T484" s="78">
        <v>13.795682838213294</v>
      </c>
      <c r="U484" s="73">
        <v>0.20139101974020659</v>
      </c>
      <c r="V484" s="79">
        <v>1.3394557823129252</v>
      </c>
      <c r="W484" s="73">
        <v>0.35783834882621712</v>
      </c>
      <c r="X484" s="72">
        <v>4.0627660868507484E-2</v>
      </c>
      <c r="Y484" s="79">
        <v>8.5683219638007877</v>
      </c>
      <c r="Z484" s="79">
        <v>23.040164214789804</v>
      </c>
      <c r="AA484" s="79">
        <v>13664000000</v>
      </c>
      <c r="AB484" s="79">
        <v>16007000000</v>
      </c>
      <c r="AC484" s="79" t="e">
        <v>#N/A</v>
      </c>
      <c r="AD484" s="80">
        <v>2177000000</v>
      </c>
      <c r="AE484" s="73">
        <v>0</v>
      </c>
      <c r="AF484" s="80">
        <v>33339.484752730001</v>
      </c>
      <c r="AG484" s="80">
        <v>40265.484752730001</v>
      </c>
      <c r="AH484" s="25">
        <v>9.1242884098640378</v>
      </c>
      <c r="AI484" s="25">
        <v>11.657638897721483</v>
      </c>
      <c r="AJ484" s="25">
        <v>3.298742977323208</v>
      </c>
      <c r="AK484" s="25">
        <v>13.336317206676233</v>
      </c>
      <c r="AL484" s="25">
        <v>3.2241841258192658</v>
      </c>
      <c r="AM484" s="74" t="s">
        <v>533</v>
      </c>
      <c r="AN484" s="74" t="s">
        <v>835</v>
      </c>
      <c r="AO484" s="74" t="s">
        <v>4639</v>
      </c>
      <c r="AP484" s="74" t="s">
        <v>574</v>
      </c>
      <c r="AQ484" s="73">
        <f>_xll.BDP($H484,$AQ$1, "CUST_TRR_START_DT=20030101","CUST_TRR_END_DT=20230630")*0.01</f>
        <v>0.21542560000000002</v>
      </c>
      <c r="AR484" s="73">
        <f>_xll.BDP($H484,$AQ$1, "CUST_TRR_START_DT=20130101","CUST_TRR_END_DT=20230630")*0.01</f>
        <v>0.11004939999999999</v>
      </c>
      <c r="AS484" s="73">
        <f>_xll.BDP($H484,$AQ$1, "CUST_TRR_START_DT=20180101","CUST_TRR_END_DT=20230630")*0.01</f>
        <v>9.1242389999999993E-2</v>
      </c>
      <c r="AT484" s="74" t="s">
        <v>3779</v>
      </c>
      <c r="AU484" s="74" t="s">
        <v>3021</v>
      </c>
      <c r="AV484" s="74" t="s">
        <v>3779</v>
      </c>
      <c r="AW484" s="25">
        <v>2.8533819329080083</v>
      </c>
      <c r="AX484" s="25">
        <v>2.8533819329080083</v>
      </c>
      <c r="AY484" s="25">
        <v>1.2488184782112135</v>
      </c>
      <c r="AZ484" s="25">
        <v>4.1022004111192221</v>
      </c>
      <c r="BA484" s="25">
        <v>39.748953974895393</v>
      </c>
      <c r="BB484" s="25">
        <v>17.396629466573685</v>
      </c>
      <c r="BC484" s="25">
        <v>57.145583441469078</v>
      </c>
      <c r="BD484" s="25">
        <v>1229.2014998259999</v>
      </c>
      <c r="BE484" s="25">
        <v>33339.484752730001</v>
      </c>
      <c r="BF484" s="74">
        <v>2819.3530000000001</v>
      </c>
      <c r="BG484" s="74">
        <v>2711.2350000000001</v>
      </c>
      <c r="BH484" s="74">
        <v>2931.8180000000002</v>
      </c>
      <c r="BI484" s="74">
        <v>2326.884</v>
      </c>
      <c r="BJ484" s="74">
        <v>2766.5909999999999</v>
      </c>
      <c r="BK484" s="74">
        <v>2748.6860000000001</v>
      </c>
      <c r="BL484" s="72">
        <v>8.4564984159484879E-2</v>
      </c>
      <c r="BM484" s="72">
        <v>8.132204262028947E-2</v>
      </c>
      <c r="BN484" s="72">
        <v>8.7938311636922603E-2</v>
      </c>
      <c r="BO484" s="72">
        <v>6.9793640101455473E-2</v>
      </c>
      <c r="BP484" s="72">
        <v>8.2982416210660173E-2</v>
      </c>
      <c r="BQ484" s="72">
        <v>8.2445365319418262E-2</v>
      </c>
      <c r="BR484" s="72">
        <f>IF(IF(BN484&gt;BQ484,BN484,BQ484)=0,IF(BM484&gt;BP484,BM484,BP484),IF(BN484&gt;BQ484,BN484,BQ484))</f>
        <v>8.7938311636922603E-2</v>
      </c>
      <c r="CI484" s="73">
        <f>IFERROR(L484,M484)</f>
        <v>0.29533268286438863</v>
      </c>
      <c r="CJ484" s="74">
        <f>IF(AND(M484&lt;0,AA484&gt;0),1,0)</f>
        <v>0</v>
      </c>
      <c r="CK484" s="74">
        <f>IF(AND(CJ484=0,CI484&lt;0.1,CI484&gt;0),1,0)</f>
        <v>0</v>
      </c>
      <c r="CL484" s="74">
        <f>IF(AND(CK484=0,CI484&lt;0.2,CI484&gt;0.1),1,0)</f>
        <v>0</v>
      </c>
      <c r="CM484" s="74">
        <f>IF(AND(CL484=0,CI484&lt;0.3,CI484&gt;0.2),1,0)</f>
        <v>1</v>
      </c>
      <c r="CN484" s="74">
        <f>IF(AND(CM484=0,CI484&lt;0.4,CI484&gt;0.3),1,0)</f>
        <v>0</v>
      </c>
      <c r="CO484" s="74">
        <f>IF(AND(CN484=0,CI484&lt;0.5,CI484&gt;0.4),1,0)</f>
        <v>0</v>
      </c>
      <c r="CP484" s="74">
        <f>IF(AND(CJ484=0,CK484=0,CL484=0,CM484=0,CN484=0,CO484=0),1,0)</f>
        <v>0</v>
      </c>
      <c r="CR484" s="74" t="str">
        <f>_xll.BDP($H484,CR$1)</f>
        <v>Jennifer W Rumsey "Jen"</v>
      </c>
      <c r="CS484" s="74" t="str">
        <f>_xll.BDP($H484,CS$1)</f>
        <v>No</v>
      </c>
      <c r="CT484" s="81">
        <f>_xll.BDP($H484,CT$1)</f>
        <v>1.0696499608457088E-2</v>
      </c>
      <c r="CU484" s="78">
        <f>_xll.BDP($H484,CU$1)</f>
        <v>1.1666699647903442</v>
      </c>
      <c r="CV484" s="78">
        <f>_xll.BDP($H484,CV$1)</f>
        <v>0.42745855954693035</v>
      </c>
      <c r="CW484" s="78">
        <f>_xll.BDP($H484,CW$1)</f>
        <v>1.2164712853943205</v>
      </c>
      <c r="DD484" s="73"/>
      <c r="DH484" s="25"/>
      <c r="DI484" s="25"/>
      <c r="DJ484" s="25"/>
      <c r="DK484" s="25"/>
      <c r="DL484" s="25"/>
      <c r="DM484" s="25"/>
      <c r="DN484" s="25"/>
      <c r="DO484" s="25"/>
      <c r="DV484" s="72"/>
      <c r="DW484" s="72"/>
      <c r="DX484" s="72"/>
      <c r="DY484" s="72"/>
      <c r="DZ484" s="72"/>
      <c r="EA484" s="72"/>
      <c r="EB484" s="72"/>
      <c r="EC484" s="72"/>
      <c r="ED484" s="72"/>
    </row>
    <row r="485" spans="1:134" s="74" customFormat="1" hidden="1" x14ac:dyDescent="0.3">
      <c r="A485" s="74" t="str">
        <f>B485&amp;C485</f>
        <v>14</v>
      </c>
      <c r="B485" s="74">
        <v>14</v>
      </c>
      <c r="D485" s="74">
        <v>5</v>
      </c>
      <c r="E485" s="74">
        <v>1</v>
      </c>
      <c r="F485" s="75" t="s">
        <v>2149</v>
      </c>
      <c r="G485" s="74" t="s">
        <v>2458</v>
      </c>
      <c r="H485" s="74" t="s">
        <v>2459</v>
      </c>
      <c r="I485" s="74">
        <v>1410</v>
      </c>
      <c r="J485" s="74" t="str">
        <f>I485&amp;H485</f>
        <v>1410MIPS SS Equity</v>
      </c>
      <c r="K485" s="76" t="s">
        <v>2460</v>
      </c>
      <c r="L485" s="73">
        <v>1.7842804536705998</v>
      </c>
      <c r="M485" s="73">
        <v>2.081818181818182</v>
      </c>
      <c r="N485" s="73">
        <v>1.7842804536705998</v>
      </c>
      <c r="O485" s="73">
        <v>2.081818181818182</v>
      </c>
      <c r="P485" s="77">
        <v>15.980629539951574</v>
      </c>
      <c r="Q485" s="77">
        <v>12.362373795056877</v>
      </c>
      <c r="R485" s="77">
        <v>15.004574565416284</v>
      </c>
      <c r="S485" s="78">
        <v>46.766172272269934</v>
      </c>
      <c r="T485" s="78">
        <v>43.694493783303727</v>
      </c>
      <c r="U485" s="73">
        <v>-0.55105348460291737</v>
      </c>
      <c r="V485" s="79">
        <v>-2.7320208919244675</v>
      </c>
      <c r="W485" s="73">
        <v>0.85089141004862234</v>
      </c>
      <c r="X485" s="72" t="e">
        <v>#N/A</v>
      </c>
      <c r="Y485" s="79">
        <v>32.544669350209759</v>
      </c>
      <c r="Z485" s="79">
        <v>21.465940533713891</v>
      </c>
      <c r="AA485" s="79">
        <v>110000000</v>
      </c>
      <c r="AB485" s="79">
        <v>110000000</v>
      </c>
      <c r="AC485" s="79" t="e">
        <v>#N/A</v>
      </c>
      <c r="AD485" s="80">
        <v>110000000</v>
      </c>
      <c r="AE485" s="73">
        <v>0</v>
      </c>
      <c r="AF485" s="80">
        <v>9426.2241833999997</v>
      </c>
      <c r="AG485" s="80">
        <v>9086.2241833999997</v>
      </c>
      <c r="AH485" s="25" t="s">
        <v>3021</v>
      </c>
      <c r="AI485" s="25">
        <v>91.78004225656565</v>
      </c>
      <c r="AJ485" s="25">
        <v>1.1207544143541461</v>
      </c>
      <c r="AK485" s="25">
        <v>114.67948326697716</v>
      </c>
      <c r="AL485" s="25">
        <v>17.858737212048339</v>
      </c>
      <c r="AM485" s="74" t="s">
        <v>533</v>
      </c>
      <c r="AN485" s="74" t="s">
        <v>606</v>
      </c>
      <c r="AO485" s="74" t="s">
        <v>4640</v>
      </c>
      <c r="AP485" s="74" t="s">
        <v>4617</v>
      </c>
      <c r="AQ485" s="73" t="e">
        <f>_xll.BDP($H485,$AQ$1, "CUST_TRR_START_DT=20030101","CUST_TRR_END_DT=20230630")*0.01</f>
        <v>#VALUE!</v>
      </c>
      <c r="AR485" s="73" t="e">
        <f>_xll.BDP($H485,$AQ$1, "CUST_TRR_START_DT=20130101","CUST_TRR_END_DT=20230630")*0.01</f>
        <v>#VALUE!</v>
      </c>
      <c r="AS485" s="73">
        <f>_xll.BDP($H485,$AQ$1, "CUST_TRR_START_DT=20180101","CUST_TRR_END_DT=20230630")*0.01</f>
        <v>0.54612579999999999</v>
      </c>
      <c r="AT485" s="74" t="s">
        <v>3287</v>
      </c>
      <c r="AU485" s="74" t="s">
        <v>3287</v>
      </c>
      <c r="AV485" s="74" t="s">
        <v>3287</v>
      </c>
      <c r="AW485" s="25">
        <v>1.5371716042481833</v>
      </c>
      <c r="AX485" s="25">
        <v>1.5371716042481833</v>
      </c>
      <c r="AY485" s="25">
        <v>0</v>
      </c>
      <c r="AZ485" s="25">
        <v>1.5371716042481833</v>
      </c>
      <c r="BA485" s="25">
        <v>82.273308857142865</v>
      </c>
      <c r="BB485" s="25">
        <v>0</v>
      </c>
      <c r="BC485" s="25">
        <v>82.273308857142865</v>
      </c>
      <c r="BD485" s="25">
        <v>143.97829050000001</v>
      </c>
      <c r="BE485" s="25">
        <v>9086.2241833999997</v>
      </c>
      <c r="BF485" s="74">
        <v>110.9</v>
      </c>
      <c r="BG485" s="74">
        <v>233.143</v>
      </c>
      <c r="BH485" s="74">
        <v>325.14300000000003</v>
      </c>
      <c r="BI485" s="74">
        <v>102.45</v>
      </c>
      <c r="BJ485" s="74">
        <v>203.04300000000001</v>
      </c>
      <c r="BK485" s="74">
        <v>285.87099999999998</v>
      </c>
      <c r="BL485" s="72">
        <v>1.2205289871958895E-2</v>
      </c>
      <c r="BM485" s="72">
        <v>2.5658953080415804E-2</v>
      </c>
      <c r="BN485" s="72">
        <v>3.5784171008461062E-2</v>
      </c>
      <c r="BO485" s="72">
        <v>1.1275310616611261E-2</v>
      </c>
      <c r="BP485" s="72">
        <v>2.2346245910479262E-2</v>
      </c>
      <c r="BQ485" s="72">
        <v>3.1462023633785044E-2</v>
      </c>
      <c r="BR485" s="72">
        <f>IF(IF(BN485&gt;BQ485,BN485,BQ485)=0,IF(BM485&gt;BP485,BM485,BP485),IF(BN485&gt;BQ485,BN485,BQ485))</f>
        <v>3.5784171008461062E-2</v>
      </c>
      <c r="CI485" s="73">
        <f>IFERROR(L485,M485)</f>
        <v>1.7842804536705998</v>
      </c>
      <c r="CJ485" s="74">
        <f>IF(AND(M485&lt;0,AA485&gt;0),1,0)</f>
        <v>0</v>
      </c>
      <c r="CK485" s="74">
        <f>IF(AND(CJ485=0,CI485&lt;0.1,CI485&gt;0),1,0)</f>
        <v>0</v>
      </c>
      <c r="CL485" s="74">
        <f>IF(AND(CK485=0,CI485&lt;0.2,CI485&gt;0.1),1,0)</f>
        <v>0</v>
      </c>
      <c r="CM485" s="74">
        <f>IF(AND(CL485=0,CI485&lt;0.3,CI485&gt;0.2),1,0)</f>
        <v>0</v>
      </c>
      <c r="CN485" s="74">
        <f>IF(AND(CM485=0,CI485&lt;0.4,CI485&gt;0.3),1,0)</f>
        <v>0</v>
      </c>
      <c r="CO485" s="74">
        <f>IF(AND(CN485=0,CI485&lt;0.5,CI485&gt;0.4),1,0)</f>
        <v>0</v>
      </c>
      <c r="CP485" s="74">
        <f>IF(AND(CJ485=0,CK485=0,CL485=0,CM485=0,CN485=0,CO485=0),1,0)</f>
        <v>1</v>
      </c>
      <c r="CR485" s="74" t="str">
        <f>_xll.BDP($H485,CR$1)</f>
        <v>Max Strandwitz</v>
      </c>
      <c r="CS485" s="74" t="str">
        <f>_xll.BDP($H485,CS$1)</f>
        <v>No</v>
      </c>
      <c r="CT485" s="81">
        <f>_xll.BDP($H485,CT$1)</f>
        <v>0</v>
      </c>
      <c r="CU485" s="78">
        <f>_xll.BDP($H485,CU$1)</f>
        <v>4.4166698455810547</v>
      </c>
      <c r="CV485" s="78">
        <f>_xll.BDP($H485,CV$1)</f>
        <v>0.83726862263925339</v>
      </c>
      <c r="CW485" s="78">
        <f>_xll.BDP($H485,CW$1)</f>
        <v>-8.7951573088993538</v>
      </c>
      <c r="DD485" s="73"/>
      <c r="DH485" s="25"/>
      <c r="DI485" s="25"/>
      <c r="DJ485" s="25"/>
      <c r="DK485" s="25"/>
      <c r="DL485" s="25"/>
      <c r="DM485" s="25"/>
      <c r="DN485" s="25"/>
      <c r="DO485" s="25"/>
      <c r="DV485" s="72"/>
      <c r="DW485" s="72"/>
      <c r="DX485" s="72"/>
      <c r="DY485" s="72"/>
      <c r="DZ485" s="72"/>
      <c r="EA485" s="72"/>
      <c r="EB485" s="72"/>
      <c r="EC485" s="72"/>
      <c r="ED485" s="72"/>
    </row>
    <row r="486" spans="1:134" s="74" customFormat="1" hidden="1" x14ac:dyDescent="0.3">
      <c r="A486" s="74" t="str">
        <f>B486&amp;C486</f>
        <v>14</v>
      </c>
      <c r="B486" s="74">
        <v>14</v>
      </c>
      <c r="D486" s="74">
        <v>5</v>
      </c>
      <c r="E486" s="74">
        <v>1</v>
      </c>
      <c r="F486" s="75">
        <v>0.15</v>
      </c>
      <c r="G486" s="74" t="s">
        <v>2600</v>
      </c>
      <c r="H486" s="74" t="s">
        <v>313</v>
      </c>
      <c r="I486" s="74">
        <v>1411</v>
      </c>
      <c r="J486" s="74" t="str">
        <f>I486&amp;H486</f>
        <v>1411CI US Equity</v>
      </c>
      <c r="K486" s="76" t="s">
        <v>994</v>
      </c>
      <c r="L486" s="73">
        <v>0.28990427072248964</v>
      </c>
      <c r="M486" s="73">
        <v>0.36339255782769025</v>
      </c>
      <c r="N486" s="73">
        <v>0.11280523303807048</v>
      </c>
      <c r="O486" s="73">
        <v>0.12446358091137424</v>
      </c>
      <c r="P486" s="77">
        <v>9.3904658143928419</v>
      </c>
      <c r="Q486" s="77">
        <v>7.6806411140843185</v>
      </c>
      <c r="R486" s="77">
        <v>14.56802829083504</v>
      </c>
      <c r="S486" s="78">
        <v>8.5922538540664313</v>
      </c>
      <c r="T486" s="78">
        <v>6.4997008575417139</v>
      </c>
      <c r="U486" s="73">
        <v>0.21369300576537514</v>
      </c>
      <c r="V486" s="79">
        <v>2.0128309388271437</v>
      </c>
      <c r="W486" s="73">
        <v>0.30339744358697535</v>
      </c>
      <c r="X486" s="72">
        <v>4.1212232303791278E-2</v>
      </c>
      <c r="Y486" s="79">
        <v>40.706056822798374</v>
      </c>
      <c r="Z486" s="79">
        <v>16.370631800882052</v>
      </c>
      <c r="AA486" s="79">
        <v>23864000000</v>
      </c>
      <c r="AB486" s="79">
        <v>69675000000</v>
      </c>
      <c r="AC486" s="79" t="e">
        <v>#N/A</v>
      </c>
      <c r="AD486" s="80">
        <v>12902000000</v>
      </c>
      <c r="AE486" s="73">
        <v>0</v>
      </c>
      <c r="AF486" s="80">
        <v>83827.493834699999</v>
      </c>
      <c r="AG486" s="80">
        <v>106184.4938347</v>
      </c>
      <c r="AH486" s="25">
        <v>9.5219109407535516</v>
      </c>
      <c r="AI486" s="25">
        <v>12.970532273261323</v>
      </c>
      <c r="AJ486" s="25">
        <v>13.47796274498458</v>
      </c>
      <c r="AK486" s="25">
        <v>15.497528626308037</v>
      </c>
      <c r="AL486" s="25">
        <v>1.8436565730249885</v>
      </c>
      <c r="AM486" s="74" t="s">
        <v>493</v>
      </c>
      <c r="AN486" s="74" t="s">
        <v>654</v>
      </c>
      <c r="AO486" s="74" t="s">
        <v>4641</v>
      </c>
      <c r="AP486" s="74" t="s">
        <v>574</v>
      </c>
      <c r="AQ486" s="73">
        <f>_xll.BDP($H486,$AQ$1, "CUST_TRR_START_DT=20030101","CUST_TRR_END_DT=20230630")*0.01</f>
        <v>0.16367370000000001</v>
      </c>
      <c r="AR486" s="73">
        <f>_xll.BDP($H486,$AQ$1, "CUST_TRR_START_DT=20130101","CUST_TRR_END_DT=20230630")*0.01</f>
        <v>0.17621289999999998</v>
      </c>
      <c r="AS486" s="73">
        <f>_xll.BDP($H486,$AQ$1, "CUST_TRR_START_DT=20180101","CUST_TRR_END_DT=20230630")*0.01</f>
        <v>6.908773E-2</v>
      </c>
      <c r="AT486" s="74" t="s">
        <v>3780</v>
      </c>
      <c r="AU486" s="74" t="s">
        <v>3021</v>
      </c>
      <c r="AV486" s="74" t="s">
        <v>3780</v>
      </c>
      <c r="AW486" s="25">
        <v>1.737165481355111</v>
      </c>
      <c r="AX486" s="25">
        <v>1.737165481355111</v>
      </c>
      <c r="AY486" s="25">
        <v>9.5843968590250448</v>
      </c>
      <c r="AZ486" s="25">
        <v>11.321562340380156</v>
      </c>
      <c r="BA486" s="25">
        <v>23.217217273556468</v>
      </c>
      <c r="BB486" s="25">
        <v>128.09546741533975</v>
      </c>
      <c r="BC486" s="25">
        <v>151.31268468889621</v>
      </c>
      <c r="BD486" s="25">
        <v>9140.6631006400003</v>
      </c>
      <c r="BE486" s="25">
        <v>83827.493834699999</v>
      </c>
      <c r="BF486" s="74">
        <v>7365.1670000000004</v>
      </c>
      <c r="BG486" s="74">
        <v>8164.8330000000005</v>
      </c>
      <c r="BH486" s="74">
        <v>8800.75</v>
      </c>
      <c r="BI486" s="74">
        <v>9006.0310000000009</v>
      </c>
      <c r="BJ486" s="74">
        <v>9937.6020000000008</v>
      </c>
      <c r="BK486" s="74">
        <v>10281.691000000001</v>
      </c>
      <c r="BL486" s="72">
        <v>8.7860994801102169E-2</v>
      </c>
      <c r="BM486" s="72">
        <v>9.7400418723006199E-2</v>
      </c>
      <c r="BN486" s="72">
        <v>0.10498643818881498</v>
      </c>
      <c r="BO486" s="72">
        <v>0.10743528868653826</v>
      </c>
      <c r="BP486" s="72">
        <v>0.11854824169736036</v>
      </c>
      <c r="BQ486" s="72">
        <v>0.12265296896832603</v>
      </c>
      <c r="BR486" s="72">
        <f>IF(IF(BN486&gt;BQ486,BN486,BQ486)=0,IF(BM486&gt;BP486,BM486,BP486),IF(BN486&gt;BQ486,BN486,BQ486))</f>
        <v>0.12265296896832603</v>
      </c>
      <c r="CI486" s="73">
        <f>IFERROR(L486,M486)</f>
        <v>0.28990427072248964</v>
      </c>
      <c r="CJ486" s="74">
        <f>IF(AND(M486&lt;0,AA486&gt;0),1,0)</f>
        <v>0</v>
      </c>
      <c r="CK486" s="74">
        <f>IF(AND(CJ486=0,CI486&lt;0.1,CI486&gt;0),1,0)</f>
        <v>0</v>
      </c>
      <c r="CL486" s="74">
        <f>IF(AND(CK486=0,CI486&lt;0.2,CI486&gt;0.1),1,0)</f>
        <v>0</v>
      </c>
      <c r="CM486" s="74">
        <f>IF(AND(CL486=0,CI486&lt;0.3,CI486&gt;0.2),1,0)</f>
        <v>1</v>
      </c>
      <c r="CN486" s="74">
        <f>IF(AND(CM486=0,CI486&lt;0.4,CI486&gt;0.3),1,0)</f>
        <v>0</v>
      </c>
      <c r="CO486" s="74">
        <f>IF(AND(CN486=0,CI486&lt;0.5,CI486&gt;0.4),1,0)</f>
        <v>0</v>
      </c>
      <c r="CP486" s="74">
        <f>IF(AND(CJ486=0,CK486=0,CL486=0,CM486=0,CN486=0,CO486=0),1,0)</f>
        <v>0</v>
      </c>
      <c r="CR486" s="74" t="str">
        <f>_xll.BDP($H486,CR$1)</f>
        <v>David M Cordani</v>
      </c>
      <c r="CS486" s="74" t="str">
        <f>_xll.BDP($H486,CS$1)</f>
        <v>No</v>
      </c>
      <c r="CT486" s="81">
        <f>_xll.BDP($H486,CT$1)</f>
        <v>0.19755999743938446</v>
      </c>
      <c r="CU486" s="78">
        <f>_xll.BDP($H486,CU$1)</f>
        <v>13.83329963684082</v>
      </c>
      <c r="CV486" s="78">
        <f>_xll.BDP($H486,CV$1)</f>
        <v>0.37332374595454204</v>
      </c>
      <c r="CW486" s="78">
        <f>_xll.BDP($H486,CW$1)</f>
        <v>-0.84643589881991843</v>
      </c>
      <c r="DD486" s="73"/>
      <c r="DH486" s="25"/>
      <c r="DI486" s="25"/>
      <c r="DJ486" s="25"/>
      <c r="DK486" s="25"/>
      <c r="DL486" s="25"/>
      <c r="DM486" s="25"/>
      <c r="DN486" s="25"/>
      <c r="DO486" s="25"/>
      <c r="DV486" s="72"/>
      <c r="DW486" s="72"/>
      <c r="DX486" s="72"/>
      <c r="DY486" s="72"/>
      <c r="DZ486" s="72"/>
      <c r="EA486" s="72"/>
      <c r="EB486" s="72"/>
      <c r="EC486" s="72"/>
      <c r="ED486" s="72"/>
    </row>
    <row r="487" spans="1:134" s="74" customFormat="1" hidden="1" x14ac:dyDescent="0.3">
      <c r="A487" s="74" t="str">
        <f>B487&amp;C487</f>
        <v>14</v>
      </c>
      <c r="B487" s="74">
        <v>14</v>
      </c>
      <c r="C487" s="86"/>
      <c r="D487" s="74">
        <v>9</v>
      </c>
      <c r="E487" s="74">
        <v>4</v>
      </c>
      <c r="F487" s="75">
        <v>0.2</v>
      </c>
      <c r="G487" s="74" t="s">
        <v>2475</v>
      </c>
      <c r="H487" s="74" t="s">
        <v>2476</v>
      </c>
      <c r="I487" s="74">
        <v>1401</v>
      </c>
      <c r="J487" s="74" t="str">
        <f>I487&amp;H487</f>
        <v>1401NOTE SS Equity</v>
      </c>
      <c r="K487" s="76" t="s">
        <v>4882</v>
      </c>
      <c r="L487" s="73">
        <v>0.22814422780970248</v>
      </c>
      <c r="M487" s="73">
        <v>0.29689219777508397</v>
      </c>
      <c r="N487" s="73">
        <v>0.19525108773471897</v>
      </c>
      <c r="O487" s="73">
        <v>0.26545737300594119</v>
      </c>
      <c r="P487" s="77">
        <v>14.837895986349137</v>
      </c>
      <c r="Q487" s="77">
        <v>12.1510337401724</v>
      </c>
      <c r="R487" s="77">
        <v>14.911626467201927</v>
      </c>
      <c r="S487" s="78">
        <v>10.087244116600408</v>
      </c>
      <c r="T487" s="78">
        <v>13.516346541361173</v>
      </c>
      <c r="U487" s="73">
        <v>0.18269230769230768</v>
      </c>
      <c r="V487" s="79">
        <v>1.0704225352112675</v>
      </c>
      <c r="W487" s="73">
        <v>0.75368310767246938</v>
      </c>
      <c r="X487" s="72" t="e">
        <v>#N/A</v>
      </c>
      <c r="Y487" s="79">
        <v>27.805328830589236</v>
      </c>
      <c r="Z487" s="79">
        <v>36.840621562332828</v>
      </c>
      <c r="AA487" s="79">
        <v>1398255000</v>
      </c>
      <c r="AB487" s="79">
        <v>1563833000</v>
      </c>
      <c r="AC487" s="79" t="e">
        <v>#N/A</v>
      </c>
      <c r="AD487" s="80">
        <v>148000000</v>
      </c>
      <c r="AE487" s="73">
        <v>0</v>
      </c>
      <c r="AF487" s="80">
        <v>4738.8186000000005</v>
      </c>
      <c r="AG487" s="80">
        <v>5270.8186000000005</v>
      </c>
      <c r="AH487" s="25">
        <v>10.605268812877265</v>
      </c>
      <c r="AI487" s="25">
        <v>13.046580693069307</v>
      </c>
      <c r="AJ487" s="25" t="s">
        <v>3021</v>
      </c>
      <c r="AK487" s="25">
        <v>15.63097514340344</v>
      </c>
      <c r="AL487" s="25">
        <v>3.6537270624518117</v>
      </c>
      <c r="AM487" s="74" t="s">
        <v>543</v>
      </c>
      <c r="AN487" s="74" t="s">
        <v>584</v>
      </c>
      <c r="AO487" s="74" t="s">
        <v>745</v>
      </c>
      <c r="AP487" s="74" t="s">
        <v>4617</v>
      </c>
      <c r="AQ487" s="73" t="e">
        <f>_xll.BDP($H487,$AQ$1, "CUST_TRR_START_DT=20030101","CUST_TRR_END_DT=20230630")*0.01</f>
        <v>#VALUE!</v>
      </c>
      <c r="AR487" s="73">
        <f>_xll.BDP($H487,$AQ$1, "CUST_TRR_START_DT=20130101","CUST_TRR_END_DT=20230630")*0.01</f>
        <v>0.42424590000000001</v>
      </c>
      <c r="AS487" s="73">
        <f>_xll.BDP($H487,$AQ$1, "CUST_TRR_START_DT=20180101","CUST_TRR_END_DT=20230630")*0.01</f>
        <v>0.51956380000000002</v>
      </c>
      <c r="AT487" s="74" t="s">
        <v>3043</v>
      </c>
      <c r="AU487" s="74" t="s">
        <v>3043</v>
      </c>
      <c r="AV487" s="74" t="s">
        <v>3043</v>
      </c>
      <c r="AW487" s="25" t="s">
        <v>3021</v>
      </c>
      <c r="AX487" s="25">
        <v>0</v>
      </c>
      <c r="AY487" s="25">
        <v>-0.24613729675155741</v>
      </c>
      <c r="AZ487" s="25">
        <v>-0.24613729675155741</v>
      </c>
      <c r="BA487" s="25">
        <v>0</v>
      </c>
      <c r="BB487" s="25">
        <v>-4.5877369288436647</v>
      </c>
      <c r="BC487" s="25">
        <v>-4.5877369288436647</v>
      </c>
      <c r="BD487" s="25">
        <v>-11.664</v>
      </c>
      <c r="BE487" s="25">
        <v>4738.8186000000005</v>
      </c>
      <c r="BF487" s="74">
        <v>343</v>
      </c>
      <c r="BG487" s="74">
        <v>400</v>
      </c>
      <c r="BH487" s="74">
        <v>448</v>
      </c>
      <c r="BI487" s="74">
        <v>89</v>
      </c>
      <c r="BJ487" s="74">
        <v>252</v>
      </c>
      <c r="BK487" s="74">
        <v>350</v>
      </c>
      <c r="BL487" s="72">
        <v>7.238090945283282E-2</v>
      </c>
      <c r="BM487" s="72">
        <v>8.4409223851700077E-2</v>
      </c>
      <c r="BN487" s="72">
        <v>9.4538330713904078E-2</v>
      </c>
      <c r="BO487" s="72">
        <v>1.8781052307003266E-2</v>
      </c>
      <c r="BP487" s="72">
        <v>5.3177811026571049E-2</v>
      </c>
      <c r="BQ487" s="72">
        <v>7.385807087023756E-2</v>
      </c>
      <c r="BR487" s="72">
        <f>IF(IF(BN487&gt;BQ487,BN487,BQ487)=0,IF(BM487&gt;BP487,BM487,BP487),IF(BN487&gt;BQ487,BN487,BQ487))</f>
        <v>9.4538330713904078E-2</v>
      </c>
      <c r="CI487" s="73">
        <f>IFERROR(L487,M487)</f>
        <v>0.22814422780970248</v>
      </c>
      <c r="CJ487" s="74">
        <f>IF(AND(M487&lt;0,AA487&gt;0),1,0)</f>
        <v>0</v>
      </c>
      <c r="CK487" s="74">
        <f>IF(AND(CJ487=0,CI487&lt;0.1,CI487&gt;0),1,0)</f>
        <v>0</v>
      </c>
      <c r="CL487" s="74">
        <f>IF(AND(CK487=0,CI487&lt;0.2,CI487&gt;0.1),1,0)</f>
        <v>0</v>
      </c>
      <c r="CM487" s="74">
        <f>IF(AND(CL487=0,CI487&lt;0.3,CI487&gt;0.2),1,0)</f>
        <v>1</v>
      </c>
      <c r="CN487" s="74">
        <f>IF(AND(CM487=0,CI487&lt;0.4,CI487&gt;0.3),1,0)</f>
        <v>0</v>
      </c>
      <c r="CO487" s="74">
        <f>IF(AND(CN487=0,CI487&lt;0.5,CI487&gt;0.4),1,0)</f>
        <v>0</v>
      </c>
      <c r="CP487" s="74">
        <f>IF(AND(CJ487=0,CK487=0,CL487=0,CM487=0,CN487=0,CO487=0),1,0)</f>
        <v>0</v>
      </c>
      <c r="CR487" s="74" t="str">
        <f>_xll.BDP($H487,CR$1)</f>
        <v>Johannes Lind-Widestam</v>
      </c>
      <c r="CS487" s="74" t="str">
        <f>_xll.BDP($H487,CS$1)</f>
        <v>No</v>
      </c>
      <c r="CT487" s="81">
        <f>_xll.BDP($H487,CT$1)</f>
        <v>1.5658999681472778</v>
      </c>
      <c r="CU487" s="78">
        <f>_xll.BDP($H487,CU$1)</f>
        <v>5</v>
      </c>
      <c r="CV487" s="78">
        <f>_xll.BDP($H487,CV$1)</f>
        <v>24.291199160904785</v>
      </c>
      <c r="CW487" s="78">
        <f>_xll.BDP($H487,CW$1)</f>
        <v>2.6283583671444403E-2</v>
      </c>
      <c r="DD487" s="73"/>
      <c r="DH487" s="25"/>
      <c r="DI487" s="25"/>
      <c r="DJ487" s="25"/>
      <c r="DK487" s="25"/>
      <c r="DL487" s="25"/>
      <c r="DM487" s="25"/>
      <c r="DN487" s="25"/>
      <c r="DO487" s="25"/>
      <c r="DV487" s="72"/>
      <c r="DW487" s="72"/>
      <c r="DX487" s="72"/>
      <c r="DY487" s="72"/>
      <c r="DZ487" s="72"/>
      <c r="EA487" s="72"/>
      <c r="EB487" s="72"/>
      <c r="EC487" s="72"/>
      <c r="ED487" s="72"/>
    </row>
    <row r="488" spans="1:134" s="74" customFormat="1" hidden="1" x14ac:dyDescent="0.3">
      <c r="A488" s="74" t="str">
        <f>B488&amp;C488</f>
        <v>14</v>
      </c>
      <c r="B488" s="74">
        <v>14</v>
      </c>
      <c r="D488" s="74">
        <v>5</v>
      </c>
      <c r="E488" s="74">
        <v>5</v>
      </c>
      <c r="F488" s="75">
        <v>0.2</v>
      </c>
      <c r="G488" s="74" t="s">
        <v>2241</v>
      </c>
      <c r="H488" s="74" t="s">
        <v>1475</v>
      </c>
      <c r="I488" s="74">
        <v>1413</v>
      </c>
      <c r="J488" s="74" t="str">
        <f>I488&amp;H488</f>
        <v>1413IMCD NA Equity</v>
      </c>
      <c r="K488" s="76" t="s">
        <v>1476</v>
      </c>
      <c r="L488" s="73">
        <v>0.36182559572783546</v>
      </c>
      <c r="M488" s="73">
        <v>0.45889137818891379</v>
      </c>
      <c r="N488" s="73">
        <v>0.15020674327016767</v>
      </c>
      <c r="O488" s="73">
        <v>0.19643637182607793</v>
      </c>
      <c r="P488" s="77">
        <v>14.282211202568357</v>
      </c>
      <c r="Q488" s="77">
        <v>10.205332230121179</v>
      </c>
      <c r="R488" s="77">
        <v>17.684981406764617</v>
      </c>
      <c r="S488" s="78">
        <v>10.552707498549518</v>
      </c>
      <c r="T488" s="78">
        <v>12.772072020972324</v>
      </c>
      <c r="U488" s="73">
        <v>0.50143328370605511</v>
      </c>
      <c r="V488" s="79">
        <v>2.1869825161934915</v>
      </c>
      <c r="W488" s="73">
        <v>0.41972323243059934</v>
      </c>
      <c r="X488" s="72">
        <v>2.4962769969525251E-2</v>
      </c>
      <c r="Y488" s="79">
        <v>17.068511490978743</v>
      </c>
      <c r="Z488" s="79">
        <v>24.800998021226416</v>
      </c>
      <c r="AA488" s="79">
        <v>1037775000</v>
      </c>
      <c r="AB488" s="79">
        <v>2424327000</v>
      </c>
      <c r="AC488" s="79">
        <v>4237000</v>
      </c>
      <c r="AD488" s="80">
        <v>416184000</v>
      </c>
      <c r="AE488" s="73">
        <v>1.0180593199161909E-2</v>
      </c>
      <c r="AF488" s="80">
        <v>6847.0911386999996</v>
      </c>
      <c r="AG488" s="80">
        <v>8076.4791386999996</v>
      </c>
      <c r="AH488" s="25">
        <v>14.12651036547291</v>
      </c>
      <c r="AI488" s="25">
        <v>17.629383922108765</v>
      </c>
      <c r="AJ488" s="25">
        <v>5.934607534398741</v>
      </c>
      <c r="AK488" s="25">
        <v>23.694565814762512</v>
      </c>
      <c r="AL488" s="25">
        <v>4.1321019220062238</v>
      </c>
      <c r="AM488" s="74" t="s">
        <v>533</v>
      </c>
      <c r="AN488" s="74" t="s">
        <v>856</v>
      </c>
      <c r="AO488" s="74" t="s">
        <v>856</v>
      </c>
      <c r="AP488" s="74" t="s">
        <v>1458</v>
      </c>
      <c r="AQ488" s="73" t="e">
        <f>_xll.BDP($H488,$AQ$1, "CUST_TRR_START_DT=20030101","CUST_TRR_END_DT=20230630")*0.01</f>
        <v>#VALUE!</v>
      </c>
      <c r="AR488" s="73" t="e">
        <f>_xll.BDP($H488,$AQ$1, "CUST_TRR_START_DT=20130101","CUST_TRR_END_DT=20230630")*0.01</f>
        <v>#VALUE!</v>
      </c>
      <c r="AS488" s="73">
        <f>_xll.BDP($H488,$AQ$1, "CUST_TRR_START_DT=20180101","CUST_TRR_END_DT=20230630")*0.01</f>
        <v>0.19747119999999999</v>
      </c>
      <c r="AT488" s="74" t="s">
        <v>3288</v>
      </c>
      <c r="AU488" s="74" t="s">
        <v>3288</v>
      </c>
      <c r="AV488" s="74" t="s">
        <v>3288</v>
      </c>
      <c r="AW488" s="25">
        <v>1.9725342368365226</v>
      </c>
      <c r="AX488" s="25">
        <v>1.9725342368365226</v>
      </c>
      <c r="AY488" s="25">
        <v>0</v>
      </c>
      <c r="AZ488" s="25">
        <v>1.9725342368365226</v>
      </c>
      <c r="BA488" s="25">
        <v>41.709893567544036</v>
      </c>
      <c r="BB488" s="25">
        <v>0</v>
      </c>
      <c r="BC488" s="25">
        <v>41.709893567544036</v>
      </c>
      <c r="BD488" s="25">
        <v>135.06122346000001</v>
      </c>
      <c r="BE488" s="25">
        <v>6847.0911386999996</v>
      </c>
      <c r="BF488" s="74">
        <v>342.46199999999999</v>
      </c>
      <c r="BG488" s="74">
        <v>367</v>
      </c>
      <c r="BH488" s="74">
        <v>400.8</v>
      </c>
      <c r="BI488" s="74">
        <v>334.68</v>
      </c>
      <c r="BJ488" s="74">
        <v>391.125</v>
      </c>
      <c r="BK488" s="74">
        <v>376.625</v>
      </c>
      <c r="BL488" s="72">
        <v>5.0015691782513708E-2</v>
      </c>
      <c r="BM488" s="72">
        <v>5.3599403391274156E-2</v>
      </c>
      <c r="BN488" s="72">
        <v>5.8535806210416028E-2</v>
      </c>
      <c r="BO488" s="72">
        <v>4.8879150754745603E-2</v>
      </c>
      <c r="BP488" s="72">
        <v>5.7122797415291839E-2</v>
      </c>
      <c r="BQ488" s="72">
        <v>5.5005109815364113E-2</v>
      </c>
      <c r="BR488" s="72">
        <f>IF(IF(BN488&gt;BQ488,BN488,BQ488)=0,IF(BM488&gt;BP488,BM488,BP488),IF(BN488&gt;BQ488,BN488,BQ488))</f>
        <v>5.8535806210416028E-2</v>
      </c>
      <c r="CI488" s="73">
        <f>IFERROR(L488,M488)</f>
        <v>0.36182559572783546</v>
      </c>
      <c r="CJ488" s="74">
        <f>IF(AND(M488&lt;0,AA488&gt;0),1,0)</f>
        <v>0</v>
      </c>
      <c r="CK488" s="74">
        <f>IF(AND(CJ488=0,CI488&lt;0.1,CI488&gt;0),1,0)</f>
        <v>0</v>
      </c>
      <c r="CL488" s="74">
        <f>IF(AND(CK488=0,CI488&lt;0.2,CI488&gt;0.1),1,0)</f>
        <v>0</v>
      </c>
      <c r="CM488" s="74">
        <f>IF(AND(CL488=0,CI488&lt;0.3,CI488&gt;0.2),1,0)</f>
        <v>0</v>
      </c>
      <c r="CN488" s="74">
        <f>IF(AND(CM488=0,CI488&lt;0.4,CI488&gt;0.3),1,0)</f>
        <v>1</v>
      </c>
      <c r="CO488" s="74">
        <f>IF(AND(CN488=0,CI488&lt;0.5,CI488&gt;0.4),1,0)</f>
        <v>0</v>
      </c>
      <c r="CP488" s="74">
        <f>IF(AND(CJ488=0,CK488=0,CL488=0,CM488=0,CN488=0,CO488=0),1,0)</f>
        <v>0</v>
      </c>
      <c r="CR488" s="74" t="str">
        <f>_xll.BDP($H488,CR$1)</f>
        <v>Piet Van Der Slikke</v>
      </c>
      <c r="CS488" s="74" t="str">
        <f>_xll.BDP($H488,CS$1)</f>
        <v>No</v>
      </c>
      <c r="CT488" s="81">
        <f>_xll.BDP($H488,CT$1)</f>
        <v>0</v>
      </c>
      <c r="CU488" s="78">
        <f>_xll.BDP($H488,CU$1)</f>
        <v>28.75</v>
      </c>
      <c r="CV488" s="78">
        <f>_xll.BDP($H488,CV$1)</f>
        <v>1.7199926440473461</v>
      </c>
      <c r="CW488" s="78">
        <f>_xll.BDP($H488,CW$1)</f>
        <v>0</v>
      </c>
      <c r="DD488" s="73"/>
      <c r="DH488" s="25"/>
      <c r="DI488" s="25"/>
      <c r="DJ488" s="25"/>
      <c r="DK488" s="25"/>
      <c r="DL488" s="25"/>
      <c r="DM488" s="25"/>
      <c r="DN488" s="25"/>
      <c r="DO488" s="25"/>
      <c r="DV488" s="72"/>
      <c r="DW488" s="72"/>
      <c r="DX488" s="72"/>
      <c r="DY488" s="72"/>
      <c r="DZ488" s="72"/>
      <c r="EA488" s="72"/>
      <c r="EB488" s="72"/>
      <c r="EC488" s="72"/>
      <c r="ED488" s="72"/>
    </row>
    <row r="489" spans="1:134" s="74" customFormat="1" hidden="1" x14ac:dyDescent="0.3">
      <c r="A489" s="74" t="str">
        <f>B489&amp;C489</f>
        <v>14</v>
      </c>
      <c r="B489" s="74">
        <v>14</v>
      </c>
      <c r="D489" s="74">
        <v>5</v>
      </c>
      <c r="E489" s="74">
        <v>5</v>
      </c>
      <c r="F489" s="75">
        <v>0.14000000000000001</v>
      </c>
      <c r="G489" s="74" t="s">
        <v>2519</v>
      </c>
      <c r="H489" s="74" t="s">
        <v>140</v>
      </c>
      <c r="I489" s="74">
        <v>1414</v>
      </c>
      <c r="J489" s="74" t="str">
        <f>I489&amp;H489</f>
        <v>1414REGN US Equity</v>
      </c>
      <c r="K489" s="76" t="s">
        <v>784</v>
      </c>
      <c r="L489" s="73">
        <v>0.60519873989281836</v>
      </c>
      <c r="M489" s="73">
        <v>0.47267321167949378</v>
      </c>
      <c r="N489" s="73">
        <v>0.60519873989281836</v>
      </c>
      <c r="O489" s="73">
        <v>0.47267321167949378</v>
      </c>
      <c r="P489" s="77">
        <v>18.244085206702028</v>
      </c>
      <c r="Q489" s="77">
        <v>16.424031977135321</v>
      </c>
      <c r="R489" s="77">
        <v>19.232446869191179</v>
      </c>
      <c r="S489" s="78">
        <v>49.205214746797786</v>
      </c>
      <c r="T489" s="78">
        <v>45.639083538022973</v>
      </c>
      <c r="U489" s="73">
        <v>-0.40944956372828833</v>
      </c>
      <c r="V489" s="79">
        <v>-2.6544089659547474</v>
      </c>
      <c r="W489" s="73">
        <v>0.78342656772404795</v>
      </c>
      <c r="X489" s="72">
        <v>2.5756790763081933E-2</v>
      </c>
      <c r="Y489" s="79">
        <v>17.995241576722425</v>
      </c>
      <c r="Z489" s="79">
        <v>22.346472137034535</v>
      </c>
      <c r="AA489" s="79">
        <v>11031300000</v>
      </c>
      <c r="AB489" s="79">
        <v>11031300000</v>
      </c>
      <c r="AC489" s="79">
        <v>839000000</v>
      </c>
      <c r="AD489" s="80">
        <v>4738800000</v>
      </c>
      <c r="AE489" s="73">
        <v>0.17704904195154891</v>
      </c>
      <c r="AF489" s="80">
        <v>89387.248401199991</v>
      </c>
      <c r="AG489" s="80">
        <v>76834.548401199994</v>
      </c>
      <c r="AH489" s="25">
        <v>15.421192277055235</v>
      </c>
      <c r="AI489" s="25">
        <v>16.750135903119617</v>
      </c>
      <c r="AJ489" s="25">
        <v>4.4515041774627147</v>
      </c>
      <c r="AK489" s="25">
        <v>21.195667393964005</v>
      </c>
      <c r="AL489" s="25">
        <v>3.7333931217421759</v>
      </c>
      <c r="AM489" s="74" t="s">
        <v>493</v>
      </c>
      <c r="AN489" s="74" t="s">
        <v>593</v>
      </c>
      <c r="AO489" s="74" t="s">
        <v>594</v>
      </c>
      <c r="AP489" s="74" t="s">
        <v>574</v>
      </c>
      <c r="AQ489" s="73">
        <f>_xll.BDP($H489,$AQ$1, "CUST_TRR_START_DT=20030101","CUST_TRR_END_DT=20230630")*0.01</f>
        <v>0.19533180000000003</v>
      </c>
      <c r="AR489" s="73">
        <f>_xll.BDP($H489,$AQ$1, "CUST_TRR_START_DT=20130101","CUST_TRR_END_DT=20230630")*0.01</f>
        <v>0.14648260000000002</v>
      </c>
      <c r="AS489" s="73">
        <f>_xll.BDP($H489,$AQ$1, "CUST_TRR_START_DT=20180101","CUST_TRR_END_DT=20230630")*0.01</f>
        <v>0.12508520000000001</v>
      </c>
      <c r="AT489" s="74" t="s">
        <v>3289</v>
      </c>
      <c r="AU489" s="74" t="s">
        <v>3289</v>
      </c>
      <c r="AV489" s="74" t="s">
        <v>3289</v>
      </c>
      <c r="AW489" s="25" t="s">
        <v>3021</v>
      </c>
      <c r="AX489" s="25">
        <v>0</v>
      </c>
      <c r="AY489" s="25">
        <v>0.74076276968853483</v>
      </c>
      <c r="AZ489" s="25">
        <v>0.74076276968853483</v>
      </c>
      <c r="BA489" s="25">
        <v>0</v>
      </c>
      <c r="BB489" s="25">
        <v>13.944123212334286</v>
      </c>
      <c r="BC489" s="25">
        <v>13.944123212334286</v>
      </c>
      <c r="BD489" s="25">
        <v>662.14745700509957</v>
      </c>
      <c r="BE489" s="25">
        <v>76834.548401199994</v>
      </c>
      <c r="BF489" s="74">
        <v>4796.0950000000003</v>
      </c>
      <c r="BG489" s="74">
        <v>4935.0910000000003</v>
      </c>
      <c r="BH489" s="74">
        <v>5167.2110000000002</v>
      </c>
      <c r="BI489" s="74">
        <v>4619.1180000000004</v>
      </c>
      <c r="BJ489" s="74">
        <v>4361.7520000000004</v>
      </c>
      <c r="BK489" s="74">
        <v>4556.4880000000003</v>
      </c>
      <c r="BL489" s="72">
        <v>6.2421073589925533E-2</v>
      </c>
      <c r="BM489" s="72">
        <v>6.4230103549654291E-2</v>
      </c>
      <c r="BN489" s="72">
        <v>6.7251140372672505E-2</v>
      </c>
      <c r="BO489" s="72">
        <v>6.0117721729563256E-2</v>
      </c>
      <c r="BP489" s="72">
        <v>5.6768108757855068E-2</v>
      </c>
      <c r="BQ489" s="72">
        <v>5.9302593622439219E-2</v>
      </c>
      <c r="BR489" s="72">
        <f>IF(IF(BN489&gt;BQ489,BN489,BQ489)=0,IF(BM489&gt;BP489,BM489,BP489),IF(BN489&gt;BQ489,BN489,BQ489))</f>
        <v>6.7251140372672505E-2</v>
      </c>
      <c r="CI489" s="73">
        <f>IFERROR(L489,M489)</f>
        <v>0.60519873989281836</v>
      </c>
      <c r="CJ489" s="74">
        <f>IF(AND(M489&lt;0,AA489&gt;0),1,0)</f>
        <v>0</v>
      </c>
      <c r="CK489" s="74">
        <f>IF(AND(CJ489=0,CI489&lt;0.1,CI489&gt;0),1,0)</f>
        <v>0</v>
      </c>
      <c r="CL489" s="74">
        <f>IF(AND(CK489=0,CI489&lt;0.2,CI489&gt;0.1),1,0)</f>
        <v>0</v>
      </c>
      <c r="CM489" s="74">
        <f>IF(AND(CL489=0,CI489&lt;0.3,CI489&gt;0.2),1,0)</f>
        <v>0</v>
      </c>
      <c r="CN489" s="74">
        <f>IF(AND(CM489=0,CI489&lt;0.4,CI489&gt;0.3),1,0)</f>
        <v>0</v>
      </c>
      <c r="CO489" s="74">
        <f>IF(AND(CN489=0,CI489&lt;0.5,CI489&gt;0.4),1,0)</f>
        <v>0</v>
      </c>
      <c r="CP489" s="74">
        <f>IF(AND(CJ489=0,CK489=0,CL489=0,CM489=0,CN489=0,CO489=0),1,0)</f>
        <v>1</v>
      </c>
      <c r="CR489" s="74" t="str">
        <f>_xll.BDP($H489,CR$1)</f>
        <v>Leonard S Schleifer</v>
      </c>
      <c r="CS489" s="74" t="str">
        <f>_xll.BDP($H489,CS$1)</f>
        <v>Yes</v>
      </c>
      <c r="CT489" s="81">
        <f>_xll.BDP($H489,CT$1)</f>
        <v>0</v>
      </c>
      <c r="CU489" s="78">
        <f>_xll.BDP($H489,CU$1)</f>
        <v>35.75</v>
      </c>
      <c r="CV489" s="78">
        <f>_xll.BDP($H489,CV$1)</f>
        <v>2.55335270740468</v>
      </c>
      <c r="CW489" s="78">
        <f>_xll.BDP($H489,CW$1)</f>
        <v>-1.0376029396813409</v>
      </c>
      <c r="DD489" s="73"/>
      <c r="DH489" s="25"/>
      <c r="DI489" s="25"/>
      <c r="DJ489" s="25"/>
      <c r="DK489" s="25"/>
      <c r="DL489" s="25"/>
      <c r="DM489" s="25"/>
      <c r="DN489" s="25"/>
      <c r="DO489" s="25"/>
      <c r="DV489" s="72"/>
      <c r="DW489" s="72"/>
      <c r="DX489" s="72"/>
      <c r="DY489" s="72"/>
      <c r="DZ489" s="72"/>
      <c r="EA489" s="72"/>
      <c r="EB489" s="72"/>
      <c r="EC489" s="72"/>
      <c r="ED489" s="72"/>
    </row>
    <row r="490" spans="1:134" s="74" customFormat="1" hidden="1" x14ac:dyDescent="0.3">
      <c r="A490" s="74" t="str">
        <f>B490&amp;C490</f>
        <v>14</v>
      </c>
      <c r="B490" s="74">
        <v>14</v>
      </c>
      <c r="D490" s="74">
        <v>5</v>
      </c>
      <c r="E490" s="74">
        <v>5</v>
      </c>
      <c r="F490" s="75">
        <v>0.12</v>
      </c>
      <c r="G490" s="74" t="s">
        <v>2212</v>
      </c>
      <c r="H490" s="74" t="s">
        <v>182</v>
      </c>
      <c r="I490" s="74">
        <v>1415</v>
      </c>
      <c r="J490" s="74" t="str">
        <f>I490&amp;H490</f>
        <v>1415PCAR US Equity</v>
      </c>
      <c r="K490" s="76" t="s">
        <v>834</v>
      </c>
      <c r="L490" s="73">
        <v>0.49690562015364248</v>
      </c>
      <c r="M490" s="73">
        <v>0.53281383525731085</v>
      </c>
      <c r="N490" s="73">
        <v>0.48636334194229247</v>
      </c>
      <c r="O490" s="73">
        <v>0.52489940355583464</v>
      </c>
      <c r="P490" s="77">
        <v>19.292919704211137</v>
      </c>
      <c r="Q490" s="77">
        <v>14.804618503777364</v>
      </c>
      <c r="R490" s="77">
        <v>26.420700575780963</v>
      </c>
      <c r="S490" s="78">
        <v>12.134755247555216</v>
      </c>
      <c r="T490" s="78">
        <v>13.970652019278477</v>
      </c>
      <c r="U490" s="73">
        <v>-0.18002589517892698</v>
      </c>
      <c r="V490" s="79">
        <v>-1.2344536874696908</v>
      </c>
      <c r="W490" s="73">
        <v>0.40901113983242782</v>
      </c>
      <c r="X490" s="72" t="e">
        <v>#N/A</v>
      </c>
      <c r="Y490" s="79">
        <v>9.3010564008200287</v>
      </c>
      <c r="Z490" s="79">
        <v>12.292439207456596</v>
      </c>
      <c r="AA490" s="79">
        <v>6904100000</v>
      </c>
      <c r="AB490" s="79">
        <v>7008200000</v>
      </c>
      <c r="AC490" s="79">
        <v>20500000</v>
      </c>
      <c r="AD490" s="80">
        <v>3589800000</v>
      </c>
      <c r="AE490" s="73">
        <v>5.7106245473285419E-3</v>
      </c>
      <c r="AF490" s="80">
        <v>44553.450195900012</v>
      </c>
      <c r="AG490" s="80">
        <v>37935.05019590001</v>
      </c>
      <c r="AH490" s="25">
        <v>7.0755866370537568</v>
      </c>
      <c r="AI490" s="25">
        <v>7.6185508396561801</v>
      </c>
      <c r="AJ490" s="25">
        <v>5.3268679119433795</v>
      </c>
      <c r="AK490" s="25">
        <v>12.238391580861858</v>
      </c>
      <c r="AL490" s="25">
        <v>2.9543551649038591</v>
      </c>
      <c r="AM490" s="74" t="s">
        <v>533</v>
      </c>
      <c r="AN490" s="74" t="s">
        <v>835</v>
      </c>
      <c r="AO490" s="74" t="s">
        <v>4639</v>
      </c>
      <c r="AP490" s="74" t="s">
        <v>574</v>
      </c>
      <c r="AQ490" s="73">
        <f>_xll.BDP($H490,$AQ$1, "CUST_TRR_START_DT=20030101","CUST_TRR_END_DT=20230630")*0.01</f>
        <v>0.15120900000000001</v>
      </c>
      <c r="AR490" s="73">
        <f>_xll.BDP($H490,$AQ$1, "CUST_TRR_START_DT=20130101","CUST_TRR_END_DT=20230630")*0.01</f>
        <v>0.1412745</v>
      </c>
      <c r="AS490" s="73">
        <f>_xll.BDP($H490,$AQ$1, "CUST_TRR_START_DT=20180101","CUST_TRR_END_DT=20230630")*0.01</f>
        <v>0.15102220000000002</v>
      </c>
      <c r="AT490" s="74" t="s">
        <v>3697</v>
      </c>
      <c r="AU490" s="74" t="s">
        <v>3021</v>
      </c>
      <c r="AV490" s="74" t="s">
        <v>3021</v>
      </c>
      <c r="AW490" s="25">
        <v>1.2673081939865576</v>
      </c>
      <c r="AX490" s="25">
        <v>1.2673081939865576</v>
      </c>
      <c r="AY490" s="25">
        <v>-2.0661746584371959E-2</v>
      </c>
      <c r="AZ490" s="25">
        <v>1.2466464474021857</v>
      </c>
      <c r="BA490" s="25">
        <v>72.708659848585469</v>
      </c>
      <c r="BB490" s="25">
        <v>-1.1854163899588173</v>
      </c>
      <c r="BC490" s="25">
        <v>71.523243458626652</v>
      </c>
      <c r="BD490" s="25">
        <v>2153.9940000000001</v>
      </c>
      <c r="BE490" s="25">
        <v>37935.05019590001</v>
      </c>
      <c r="BF490" s="74">
        <v>4309.357</v>
      </c>
      <c r="BG490" s="74">
        <v>3590.8</v>
      </c>
      <c r="BH490" s="74">
        <v>3995.444</v>
      </c>
      <c r="BI490" s="74">
        <v>3784.0740000000001</v>
      </c>
      <c r="BJ490" s="74">
        <v>3416.5250000000001</v>
      </c>
      <c r="BK490" s="74">
        <v>3845.114</v>
      </c>
      <c r="BL490" s="72">
        <v>0.11359829439386776</v>
      </c>
      <c r="BM490" s="72">
        <v>9.4656524281812884E-2</v>
      </c>
      <c r="BN490" s="72">
        <v>0.10532328227766058</v>
      </c>
      <c r="BO490" s="72">
        <v>9.9751390348996549E-2</v>
      </c>
      <c r="BP490" s="72">
        <v>9.006248791966158E-2</v>
      </c>
      <c r="BQ490" s="72">
        <v>0.10136045636274331</v>
      </c>
      <c r="BR490" s="72">
        <f>IF(IF(BN490&gt;BQ490,BN490,BQ490)=0,IF(BM490&gt;BP490,BM490,BP490),IF(BN490&gt;BQ490,BN490,BQ490))</f>
        <v>0.10532328227766058</v>
      </c>
      <c r="CI490" s="73">
        <f>IFERROR(L490,M490)</f>
        <v>0.49690562015364248</v>
      </c>
      <c r="CJ490" s="74">
        <f>IF(AND(M490&lt;0,AA490&gt;0),1,0)</f>
        <v>0</v>
      </c>
      <c r="CK490" s="74">
        <f>IF(AND(CJ490=0,CI490&lt;0.1,CI490&gt;0),1,0)</f>
        <v>0</v>
      </c>
      <c r="CL490" s="74">
        <f>IF(AND(CK490=0,CI490&lt;0.2,CI490&gt;0.1),1,0)</f>
        <v>0</v>
      </c>
      <c r="CM490" s="74">
        <f>IF(AND(CL490=0,CI490&lt;0.3,CI490&gt;0.2),1,0)</f>
        <v>0</v>
      </c>
      <c r="CN490" s="74">
        <f>IF(AND(CM490=0,CI490&lt;0.4,CI490&gt;0.3),1,0)</f>
        <v>0</v>
      </c>
      <c r="CO490" s="74">
        <f>IF(AND(CN490=0,CI490&lt;0.5,CI490&gt;0.4),1,0)</f>
        <v>1</v>
      </c>
      <c r="CP490" s="74">
        <f>IF(AND(CJ490=0,CK490=0,CL490=0,CM490=0,CN490=0,CO490=0),1,0)</f>
        <v>0</v>
      </c>
      <c r="CR490" s="74" t="str">
        <f>_xll.BDP($H490,CR$1)</f>
        <v>R Preston Feight</v>
      </c>
      <c r="CS490" s="74" t="str">
        <f>_xll.BDP($H490,CS$1)</f>
        <v>No</v>
      </c>
      <c r="CT490" s="81">
        <f>_xll.BDP($H490,CT$1)</f>
        <v>0</v>
      </c>
      <c r="CU490" s="78">
        <f>_xll.BDP($H490,CU$1)</f>
        <v>4.25</v>
      </c>
      <c r="CV490" s="78">
        <f>_xll.BDP($H490,CV$1)</f>
        <v>1.8285096078825545</v>
      </c>
      <c r="CW490" s="78">
        <f>_xll.BDP($H490,CW$1)</f>
        <v>0.14453206383853567</v>
      </c>
      <c r="DD490" s="73"/>
      <c r="DH490" s="25"/>
      <c r="DI490" s="25"/>
      <c r="DJ490" s="25"/>
      <c r="DK490" s="25"/>
      <c r="DL490" s="25"/>
      <c r="DM490" s="25"/>
      <c r="DN490" s="25"/>
      <c r="DO490" s="25"/>
      <c r="DV490" s="72"/>
      <c r="DW490" s="72"/>
      <c r="DX490" s="72"/>
      <c r="DY490" s="72"/>
      <c r="DZ490" s="72"/>
      <c r="EA490" s="72"/>
      <c r="EB490" s="72"/>
      <c r="EC490" s="72"/>
      <c r="ED490" s="72"/>
    </row>
    <row r="491" spans="1:134" s="74" customFormat="1" hidden="1" x14ac:dyDescent="0.3">
      <c r="A491" s="74" t="str">
        <f>B491&amp;C491</f>
        <v>14</v>
      </c>
      <c r="B491" s="74">
        <v>14</v>
      </c>
      <c r="D491" s="74">
        <v>7</v>
      </c>
      <c r="E491" s="74">
        <v>2</v>
      </c>
      <c r="F491" s="75">
        <v>0.16</v>
      </c>
      <c r="G491" s="74" t="s">
        <v>2799</v>
      </c>
      <c r="H491" s="74" t="s">
        <v>273</v>
      </c>
      <c r="I491" s="74">
        <v>1416</v>
      </c>
      <c r="J491" s="74" t="str">
        <f>I491&amp;H491</f>
        <v>1416CGNX US Equity</v>
      </c>
      <c r="K491" s="76" t="s">
        <v>947</v>
      </c>
      <c r="L491" s="73">
        <v>0.32704377100826315</v>
      </c>
      <c r="M491" s="73">
        <v>0.32162971954181496</v>
      </c>
      <c r="N491" s="73">
        <v>0.25390431474451136</v>
      </c>
      <c r="O491" s="73">
        <v>0.249240036993988</v>
      </c>
      <c r="P491" s="77">
        <v>13.444348458250014</v>
      </c>
      <c r="Q491" s="77">
        <v>12.034900851819291</v>
      </c>
      <c r="R491" s="77">
        <v>12.010668717914417</v>
      </c>
      <c r="S491" s="78">
        <v>28.760097408950696</v>
      </c>
      <c r="T491" s="78">
        <v>28.65598505103917</v>
      </c>
      <c r="U491" s="73">
        <v>-0.17017566432037673</v>
      </c>
      <c r="V491" s="79">
        <v>-1.43236586499528</v>
      </c>
      <c r="W491" s="73">
        <v>0.74093019717593689</v>
      </c>
      <c r="X491" s="72" t="e">
        <v>#N/A</v>
      </c>
      <c r="Y491" s="79">
        <v>3.7711801590965583</v>
      </c>
      <c r="Z491" s="79">
        <v>1.0418916399639544</v>
      </c>
      <c r="AA491" s="79">
        <v>835383000</v>
      </c>
      <c r="AB491" s="79">
        <v>1078013000</v>
      </c>
      <c r="AC491" s="79">
        <v>55605000</v>
      </c>
      <c r="AD491" s="80">
        <v>207195000</v>
      </c>
      <c r="AE491" s="73">
        <v>0.26837037573300515</v>
      </c>
      <c r="AF491" s="80">
        <v>7541.2696435500002</v>
      </c>
      <c r="AG491" s="80">
        <v>7242.3506435500003</v>
      </c>
      <c r="AH491" s="25">
        <v>33.494975735817818</v>
      </c>
      <c r="AI491" s="25">
        <v>38.272942538141621</v>
      </c>
      <c r="AJ491" s="25">
        <v>2.4919929535297403</v>
      </c>
      <c r="AK491" s="25">
        <v>40.675150297107642</v>
      </c>
      <c r="AL491" s="25">
        <v>5.0938555633403038</v>
      </c>
      <c r="AM491" s="74" t="s">
        <v>498</v>
      </c>
      <c r="AN491" s="74" t="s">
        <v>499</v>
      </c>
      <c r="AO491" s="74" t="s">
        <v>687</v>
      </c>
      <c r="AP491" s="74" t="s">
        <v>574</v>
      </c>
      <c r="AQ491" s="73">
        <f>_xll.BDP($H491,$AQ$1, "CUST_TRR_START_DT=20030101","CUST_TRR_END_DT=20230630")*0.01</f>
        <v>0.14239740000000001</v>
      </c>
      <c r="AR491" s="73">
        <f>_xll.BDP($H491,$AQ$1, "CUST_TRR_START_DT=20130101","CUST_TRR_END_DT=20230630")*0.01</f>
        <v>0.19502490000000003</v>
      </c>
      <c r="AS491" s="73">
        <f>_xll.BDP($H491,$AQ$1, "CUST_TRR_START_DT=20180101","CUST_TRR_END_DT=20230630")*0.01</f>
        <v>-7.0728930000000002E-3</v>
      </c>
      <c r="AT491" s="74" t="s">
        <v>3697</v>
      </c>
      <c r="AU491" s="74" t="s">
        <v>3290</v>
      </c>
      <c r="AV491" s="74" t="s">
        <v>3290</v>
      </c>
      <c r="AW491" s="25">
        <v>0.63970756498079251</v>
      </c>
      <c r="AX491" s="25">
        <v>0.63970756498079251</v>
      </c>
      <c r="AY491" s="25">
        <v>2.7122529491237803</v>
      </c>
      <c r="AZ491" s="25">
        <v>3.3519605141045727</v>
      </c>
      <c r="BA491" s="25">
        <v>19.239486207972725</v>
      </c>
      <c r="BB491" s="25">
        <v>81.572199648392655</v>
      </c>
      <c r="BC491" s="25">
        <v>100.81168585636537</v>
      </c>
      <c r="BD491" s="25">
        <v>240.61834999999999</v>
      </c>
      <c r="BE491" s="25">
        <v>7242.3506435500003</v>
      </c>
      <c r="BF491" s="74">
        <v>135.46199999999999</v>
      </c>
      <c r="BG491" s="74">
        <v>197.30799999999999</v>
      </c>
      <c r="BH491" s="74">
        <v>258.33300000000003</v>
      </c>
      <c r="BI491" s="74">
        <v>183.60599999999999</v>
      </c>
      <c r="BJ491" s="74">
        <v>208.07500000000002</v>
      </c>
      <c r="BK491" s="74">
        <v>293.54500000000002</v>
      </c>
      <c r="BL491" s="72">
        <v>1.8704148234060129E-2</v>
      </c>
      <c r="BM491" s="72">
        <v>2.7243640871727395E-2</v>
      </c>
      <c r="BN491" s="72">
        <v>3.5669772524763083E-2</v>
      </c>
      <c r="BO491" s="72">
        <v>2.5351713695817606E-2</v>
      </c>
      <c r="BP491" s="72">
        <v>2.8730312883333053E-2</v>
      </c>
      <c r="BQ491" s="72">
        <v>4.0531729882676927E-2</v>
      </c>
      <c r="BR491" s="72">
        <f>IF(IF(BN491&gt;BQ491,BN491,BQ491)=0,IF(BM491&gt;BP491,BM491,BP491),IF(BN491&gt;BQ491,BN491,BQ491))</f>
        <v>4.0531729882676927E-2</v>
      </c>
      <c r="CI491" s="73">
        <f>IFERROR(L491,M491)</f>
        <v>0.32704377100826315</v>
      </c>
      <c r="CJ491" s="74">
        <f>IF(AND(M491&lt;0,AA491&gt;0),1,0)</f>
        <v>0</v>
      </c>
      <c r="CK491" s="74">
        <f>IF(AND(CJ491=0,CI491&lt;0.1,CI491&gt;0),1,0)</f>
        <v>0</v>
      </c>
      <c r="CL491" s="74">
        <f>IF(AND(CK491=0,CI491&lt;0.2,CI491&gt;0.1),1,0)</f>
        <v>0</v>
      </c>
      <c r="CM491" s="74">
        <f>IF(AND(CL491=0,CI491&lt;0.3,CI491&gt;0.2),1,0)</f>
        <v>0</v>
      </c>
      <c r="CN491" s="74">
        <f>IF(AND(CM491=0,CI491&lt;0.4,CI491&gt;0.3),1,0)</f>
        <v>1</v>
      </c>
      <c r="CO491" s="74">
        <f>IF(AND(CN491=0,CI491&lt;0.5,CI491&gt;0.4),1,0)</f>
        <v>0</v>
      </c>
      <c r="CP491" s="74">
        <f>IF(AND(CJ491=0,CK491=0,CL491=0,CM491=0,CN491=0,CO491=0),1,0)</f>
        <v>0</v>
      </c>
      <c r="CR491" s="74" t="str">
        <f>_xll.BDP($H491,CR$1)</f>
        <v>Robert Jolyon Willett "Rob"</v>
      </c>
      <c r="CS491" s="74" t="str">
        <f>_xll.BDP($H491,CS$1)</f>
        <v>No</v>
      </c>
      <c r="CT491" s="81">
        <f>_xll.BDP($H491,CT$1)</f>
        <v>0</v>
      </c>
      <c r="CU491" s="78">
        <f>_xll.BDP($H491,CU$1)</f>
        <v>12.58329963684082</v>
      </c>
      <c r="CV491" s="78">
        <f>_xll.BDP($H491,CV$1)</f>
        <v>0.22681233316946531</v>
      </c>
      <c r="CW491" s="78">
        <f>_xll.BDP($H491,CW$1)</f>
        <v>2.352540597171294</v>
      </c>
      <c r="DD491" s="73"/>
      <c r="DH491" s="25"/>
      <c r="DI491" s="25"/>
      <c r="DJ491" s="25"/>
      <c r="DK491" s="25"/>
      <c r="DL491" s="25"/>
      <c r="DM491" s="25"/>
      <c r="DN491" s="25"/>
      <c r="DO491" s="25"/>
      <c r="DV491" s="72"/>
      <c r="DW491" s="72"/>
      <c r="DX491" s="72"/>
      <c r="DY491" s="72"/>
      <c r="DZ491" s="72"/>
      <c r="EA491" s="72"/>
      <c r="EB491" s="72"/>
      <c r="EC491" s="72"/>
      <c r="ED491" s="72"/>
    </row>
    <row r="492" spans="1:134" s="74" customFormat="1" hidden="1" x14ac:dyDescent="0.3">
      <c r="A492" s="74" t="str">
        <f>B492&amp;C492</f>
        <v>14</v>
      </c>
      <c r="B492" s="74">
        <v>14</v>
      </c>
      <c r="D492" s="74">
        <v>8</v>
      </c>
      <c r="E492" s="74">
        <v>2</v>
      </c>
      <c r="F492" s="75" t="s">
        <v>2149</v>
      </c>
      <c r="G492" s="74" t="s">
        <v>2541</v>
      </c>
      <c r="H492" s="74" t="s">
        <v>2097</v>
      </c>
      <c r="I492" s="74">
        <v>1417</v>
      </c>
      <c r="J492" s="74" t="str">
        <f>I492&amp;H492</f>
        <v>1417DNP PW Equity</v>
      </c>
      <c r="K492" s="76" t="s">
        <v>4885</v>
      </c>
      <c r="L492" s="73">
        <v>0.25753168623855144</v>
      </c>
      <c r="M492" s="73">
        <v>0.27499157845861782</v>
      </c>
      <c r="N492" s="73">
        <v>0.25186805526853223</v>
      </c>
      <c r="O492" s="73">
        <v>0.27180273198253857</v>
      </c>
      <c r="P492" s="77">
        <v>30.137712696625869</v>
      </c>
      <c r="Q492" s="77">
        <v>24.930638234544219</v>
      </c>
      <c r="R492" s="77">
        <v>31.068433187402771</v>
      </c>
      <c r="S492" s="78">
        <v>9.5655434347077577</v>
      </c>
      <c r="T492" s="78">
        <v>9.2083769703310168</v>
      </c>
      <c r="U492" s="73">
        <v>0.1248462469483545</v>
      </c>
      <c r="V492" s="79">
        <v>0.5596109916124925</v>
      </c>
      <c r="W492" s="73">
        <v>0.51414785459462442</v>
      </c>
      <c r="X492" s="72">
        <v>9.5561000938265764E-2</v>
      </c>
      <c r="Y492" s="79">
        <v>35.056869669394743</v>
      </c>
      <c r="Z492" s="79">
        <v>37.659056197765509</v>
      </c>
      <c r="AA492" s="79">
        <v>5539366000</v>
      </c>
      <c r="AB492" s="79">
        <v>5604355000</v>
      </c>
      <c r="AC492" s="79" t="e">
        <v>#N/A</v>
      </c>
      <c r="AD492" s="80">
        <v>1557971000</v>
      </c>
      <c r="AE492" s="73">
        <v>0</v>
      </c>
      <c r="AF492" s="80">
        <v>37794.420000000006</v>
      </c>
      <c r="AG492" s="80">
        <v>38960.745000000003</v>
      </c>
      <c r="AH492" s="25">
        <v>18.813899516575084</v>
      </c>
      <c r="AI492" s="25">
        <v>22.368902423270562</v>
      </c>
      <c r="AJ492" s="25">
        <v>0.71546805057466134</v>
      </c>
      <c r="AK492" s="25">
        <v>29.077542678365269</v>
      </c>
      <c r="AL492" s="25">
        <v>7.814205345457478</v>
      </c>
      <c r="AM492" s="74" t="s">
        <v>493</v>
      </c>
      <c r="AN492" s="74" t="s">
        <v>513</v>
      </c>
      <c r="AO492" s="74" t="s">
        <v>514</v>
      </c>
      <c r="AP492" s="74" t="s">
        <v>2085</v>
      </c>
      <c r="AQ492" s="73" t="e">
        <f>_xll.BDP($H492,$AQ$1, "CUST_TRR_START_DT=20030101","CUST_TRR_END_DT=20230630")*0.01</f>
        <v>#VALUE!</v>
      </c>
      <c r="AR492" s="73" t="e">
        <f>_xll.BDP($H492,$AQ$1, "CUST_TRR_START_DT=20130101","CUST_TRR_END_DT=20230630")*0.01</f>
        <v>#VALUE!</v>
      </c>
      <c r="AS492" s="73">
        <f>_xll.BDP($H492,$AQ$1, "CUST_TRR_START_DT=20180101","CUST_TRR_END_DT=20230630")*0.01</f>
        <v>0.38650489999999998</v>
      </c>
      <c r="AT492" s="74" t="s">
        <v>3291</v>
      </c>
      <c r="AU492" s="74" t="s">
        <v>3291</v>
      </c>
      <c r="AV492" s="74" t="s">
        <v>3291</v>
      </c>
      <c r="AW492" s="25" t="s">
        <v>3021</v>
      </c>
      <c r="AX492" s="25">
        <v>0</v>
      </c>
      <c r="AY492" s="25">
        <v>0</v>
      </c>
      <c r="AZ492" s="25">
        <v>0</v>
      </c>
      <c r="BA492" s="25">
        <v>0</v>
      </c>
      <c r="BB492" s="25">
        <v>0</v>
      </c>
      <c r="BC492" s="25">
        <v>0</v>
      </c>
      <c r="BD492" s="25">
        <v>0</v>
      </c>
      <c r="BE492" s="25">
        <v>37794.420000000006</v>
      </c>
      <c r="BF492" s="74">
        <v>1455.0830000000001</v>
      </c>
      <c r="BG492" s="74">
        <v>1819.2730000000001</v>
      </c>
      <c r="BH492" s="74">
        <v>2208.9</v>
      </c>
      <c r="BI492" s="74">
        <v>633.77800000000002</v>
      </c>
      <c r="BJ492" s="74">
        <v>884.22900000000004</v>
      </c>
      <c r="BK492" s="74">
        <v>857.13499999999999</v>
      </c>
      <c r="BL492" s="72">
        <v>3.849994258411691E-2</v>
      </c>
      <c r="BM492" s="72">
        <v>4.8136021137511829E-2</v>
      </c>
      <c r="BN492" s="72">
        <v>5.8445135551756046E-2</v>
      </c>
      <c r="BO492" s="72">
        <v>1.6769089193589951E-2</v>
      </c>
      <c r="BP492" s="72">
        <v>2.3395755246409387E-2</v>
      </c>
      <c r="BQ492" s="72">
        <v>2.2678876934743273E-2</v>
      </c>
      <c r="BR492" s="72">
        <f>IF(IF(BN492&gt;BQ492,BN492,BQ492)=0,IF(BM492&gt;BP492,BM492,BP492),IF(BN492&gt;BQ492,BN492,BQ492))</f>
        <v>5.8445135551756046E-2</v>
      </c>
      <c r="CI492" s="73">
        <f>IFERROR(L492,M492)</f>
        <v>0.25753168623855144</v>
      </c>
      <c r="CJ492" s="74">
        <f>IF(AND(M492&lt;0,AA492&gt;0),1,0)</f>
        <v>0</v>
      </c>
      <c r="CK492" s="74">
        <f>IF(AND(CJ492=0,CI492&lt;0.1,CI492&gt;0),1,0)</f>
        <v>0</v>
      </c>
      <c r="CL492" s="74">
        <f>IF(AND(CK492=0,CI492&lt;0.2,CI492&gt;0.1),1,0)</f>
        <v>0</v>
      </c>
      <c r="CM492" s="74">
        <f>IF(AND(CL492=0,CI492&lt;0.3,CI492&gt;0.2),1,0)</f>
        <v>1</v>
      </c>
      <c r="CN492" s="74">
        <f>IF(AND(CM492=0,CI492&lt;0.4,CI492&gt;0.3),1,0)</f>
        <v>0</v>
      </c>
      <c r="CO492" s="74">
        <f>IF(AND(CN492=0,CI492&lt;0.5,CI492&gt;0.4),1,0)</f>
        <v>0</v>
      </c>
      <c r="CP492" s="74">
        <f>IF(AND(CJ492=0,CK492=0,CL492=0,CM492=0,CN492=0,CO492=0),1,0)</f>
        <v>0</v>
      </c>
      <c r="CR492" s="74" t="str">
        <f>_xll.BDP($H492,CR$1)</f>
        <v>#N/A Field Not Applicable</v>
      </c>
      <c r="CS492" s="74" t="str">
        <f>_xll.BDP($H492,CS$1)</f>
        <v>#N/A N/A</v>
      </c>
      <c r="CT492" s="81" t="str">
        <f>_xll.BDP($H492,CT$1)</f>
        <v>#N/A N/A</v>
      </c>
      <c r="CU492" s="78" t="str">
        <f>_xll.BDP($H492,CU$1)</f>
        <v>#N/A N/A</v>
      </c>
      <c r="CV492" s="78">
        <f>_xll.BDP($H492,CV$1)</f>
        <v>51.227900856793141</v>
      </c>
      <c r="CW492" s="78">
        <f>_xll.BDP($H492,CW$1)</f>
        <v>0</v>
      </c>
      <c r="DD492" s="73"/>
      <c r="DH492" s="25"/>
      <c r="DI492" s="25"/>
      <c r="DJ492" s="25"/>
      <c r="DK492" s="25"/>
      <c r="DL492" s="25"/>
      <c r="DM492" s="25"/>
      <c r="DN492" s="25"/>
      <c r="DO492" s="25"/>
      <c r="DV492" s="72"/>
      <c r="DW492" s="72"/>
      <c r="DX492" s="72"/>
      <c r="DY492" s="72"/>
      <c r="DZ492" s="72"/>
      <c r="EA492" s="72"/>
      <c r="EB492" s="72"/>
      <c r="EC492" s="72"/>
      <c r="ED492" s="72"/>
    </row>
    <row r="493" spans="1:134" s="74" customFormat="1" hidden="1" x14ac:dyDescent="0.3">
      <c r="A493" s="74" t="str">
        <f>B493&amp;C493</f>
        <v>14</v>
      </c>
      <c r="B493" s="74">
        <v>14</v>
      </c>
      <c r="D493" s="74">
        <v>8</v>
      </c>
      <c r="E493" s="74">
        <v>7</v>
      </c>
      <c r="F493" s="75">
        <v>0.17</v>
      </c>
      <c r="G493" s="74" t="s">
        <v>2240</v>
      </c>
      <c r="H493" s="74" t="s">
        <v>2091</v>
      </c>
      <c r="I493" s="74">
        <v>1420</v>
      </c>
      <c r="J493" s="74" t="str">
        <f>I493&amp;H493</f>
        <v>1420NEU PW Equity</v>
      </c>
      <c r="K493" s="76" t="s">
        <v>4886</v>
      </c>
      <c r="L493" s="73">
        <v>0.30952498923875138</v>
      </c>
      <c r="M493" s="73">
        <v>0.40898761000344641</v>
      </c>
      <c r="N493" s="73">
        <v>0.17131407193707457</v>
      </c>
      <c r="O493" s="73">
        <v>0.18262789437957255</v>
      </c>
      <c r="P493" s="77">
        <v>14.094500446707285</v>
      </c>
      <c r="Q493" s="77">
        <v>7.8199287023324002</v>
      </c>
      <c r="R493" s="77">
        <v>12.556203338768338</v>
      </c>
      <c r="S493" s="78">
        <v>2.7897175826303022</v>
      </c>
      <c r="T493" s="78">
        <v>3.0058383945216307</v>
      </c>
      <c r="U493" s="73">
        <v>9.2883776938896739E-2</v>
      </c>
      <c r="V493" s="79">
        <v>1.176087598970583</v>
      </c>
      <c r="W493" s="73">
        <v>0.19227583983866503</v>
      </c>
      <c r="X493" s="72" t="e">
        <v>#N/A</v>
      </c>
      <c r="Y493" s="79">
        <v>8.8602205637578155</v>
      </c>
      <c r="Z493" s="79">
        <v>4.1896847981445218</v>
      </c>
      <c r="AA493" s="79">
        <v>586118000</v>
      </c>
      <c r="AB493" s="79">
        <v>1312587000</v>
      </c>
      <c r="AC493" s="79" t="e">
        <v>#N/A</v>
      </c>
      <c r="AD493" s="80" t="e">
        <v>#N/A</v>
      </c>
      <c r="AE493" s="73">
        <v>0</v>
      </c>
      <c r="AF493" s="80">
        <v>3160.427733</v>
      </c>
      <c r="AG493" s="80">
        <v>3723.7947329999997</v>
      </c>
      <c r="AH493" s="25">
        <v>11.182096647588388</v>
      </c>
      <c r="AI493" s="25">
        <v>16.209652034806528</v>
      </c>
      <c r="AJ493" s="25">
        <v>6.881372721062359</v>
      </c>
      <c r="AK493" s="25">
        <v>29.088208796379824</v>
      </c>
      <c r="AL493" s="25">
        <v>3.3869515503794534</v>
      </c>
      <c r="AM493" s="74" t="s">
        <v>533</v>
      </c>
      <c r="AN493" s="74" t="s">
        <v>856</v>
      </c>
      <c r="AO493" s="74" t="s">
        <v>856</v>
      </c>
      <c r="AP493" s="74" t="s">
        <v>2085</v>
      </c>
      <c r="AQ493" s="73" t="e">
        <f>_xll.BDP($H493,$AQ$1, "CUST_TRR_START_DT=20030101","CUST_TRR_END_DT=20230630")*0.01</f>
        <v>#VALUE!</v>
      </c>
      <c r="AR493" s="73">
        <f>_xll.BDP($H493,$AQ$1, "CUST_TRR_START_DT=20130101","CUST_TRR_END_DT=20230630")*0.01</f>
        <v>0.23995040000000001</v>
      </c>
      <c r="AS493" s="73">
        <f>_xll.BDP($H493,$AQ$1, "CUST_TRR_START_DT=20180101","CUST_TRR_END_DT=20230630")*0.01</f>
        <v>0.23080710000000002</v>
      </c>
      <c r="AT493" s="74" t="s">
        <v>3292</v>
      </c>
      <c r="AU493" s="74" t="s">
        <v>3292</v>
      </c>
      <c r="AV493" s="74" t="s">
        <v>3292</v>
      </c>
      <c r="AW493" s="25">
        <v>1.813110181311018</v>
      </c>
      <c r="AX493" s="25">
        <v>1.813110181311018</v>
      </c>
      <c r="AY493" s="25">
        <v>-0.54379503945703223</v>
      </c>
      <c r="AZ493" s="25">
        <v>1.2693151418539856</v>
      </c>
      <c r="BA493" s="25">
        <v>42.788090823983417</v>
      </c>
      <c r="BB493" s="25">
        <v>-12.833170194375402</v>
      </c>
      <c r="BC493" s="25">
        <v>29.954920629608015</v>
      </c>
      <c r="BD493" s="25">
        <v>40.453661999999994</v>
      </c>
      <c r="BE493" s="25">
        <v>3160.427733</v>
      </c>
      <c r="BF493" s="74">
        <v>143</v>
      </c>
      <c r="BG493" s="74">
        <v>188.75</v>
      </c>
      <c r="BH493" s="74">
        <v>234.5</v>
      </c>
      <c r="BI493" s="74">
        <v>183.733</v>
      </c>
      <c r="BJ493" s="74">
        <v>196.46700000000001</v>
      </c>
      <c r="BK493" s="74">
        <v>238.46700000000001</v>
      </c>
      <c r="BL493" s="72">
        <v>4.5247039983495801E-2</v>
      </c>
      <c r="BM493" s="72">
        <v>5.9722928649544288E-2</v>
      </c>
      <c r="BN493" s="72">
        <v>7.4198817315592774E-2</v>
      </c>
      <c r="BO493" s="72">
        <v>5.8135485295717722E-2</v>
      </c>
      <c r="BP493" s="72">
        <v>6.2164686744317979E-2</v>
      </c>
      <c r="BQ493" s="72">
        <v>7.5454027159051015E-2</v>
      </c>
      <c r="BR493" s="72">
        <f>IF(IF(BN493&gt;BQ493,BN493,BQ493)=0,IF(BM493&gt;BP493,BM493,BP493),IF(BN493&gt;BQ493,BN493,BQ493))</f>
        <v>7.5454027159051015E-2</v>
      </c>
      <c r="CI493" s="73">
        <f>IFERROR(L493,M493)</f>
        <v>0.30952498923875138</v>
      </c>
      <c r="CJ493" s="74">
        <f>IF(AND(M493&lt;0,AA493&gt;0),1,0)</f>
        <v>0</v>
      </c>
      <c r="CK493" s="74">
        <f>IF(AND(CJ493=0,CI493&lt;0.1,CI493&gt;0),1,0)</f>
        <v>0</v>
      </c>
      <c r="CL493" s="74">
        <f>IF(AND(CK493=0,CI493&lt;0.2,CI493&gt;0.1),1,0)</f>
        <v>0</v>
      </c>
      <c r="CM493" s="74">
        <f>IF(AND(CL493=0,CI493&lt;0.3,CI493&gt;0.2),1,0)</f>
        <v>0</v>
      </c>
      <c r="CN493" s="74">
        <f>IF(AND(CM493=0,CI493&lt;0.4,CI493&gt;0.3),1,0)</f>
        <v>1</v>
      </c>
      <c r="CO493" s="74">
        <f>IF(AND(CN493=0,CI493&lt;0.5,CI493&gt;0.4),1,0)</f>
        <v>0</v>
      </c>
      <c r="CP493" s="74">
        <f>IF(AND(CJ493=0,CK493=0,CL493=0,CM493=0,CN493=0,CO493=0),1,0)</f>
        <v>0</v>
      </c>
      <c r="CR493" s="74" t="str">
        <f>_xll.BDP($H493,CR$1)</f>
        <v>Piotr Sucharski</v>
      </c>
      <c r="CS493" s="74" t="str">
        <f>_xll.BDP($H493,CS$1)</f>
        <v>No</v>
      </c>
      <c r="CT493" s="81">
        <f>_xll.BDP($H493,CT$1)</f>
        <v>1.4466700553894043</v>
      </c>
      <c r="CU493" s="78">
        <f>_xll.BDP($H493,CU$1)</f>
        <v>13.5</v>
      </c>
      <c r="CV493" s="78">
        <f>_xll.BDP($H493,CV$1)</f>
        <v>56.872254891284626</v>
      </c>
      <c r="CW493" s="78">
        <f>_xll.BDP($H493,CW$1)</f>
        <v>-1.6938996475731882</v>
      </c>
      <c r="DD493" s="73"/>
      <c r="DH493" s="25"/>
      <c r="DI493" s="25"/>
      <c r="DJ493" s="25"/>
      <c r="DK493" s="25"/>
      <c r="DL493" s="25"/>
      <c r="DM493" s="25"/>
      <c r="DN493" s="25"/>
      <c r="DO493" s="25"/>
      <c r="DV493" s="72"/>
      <c r="DW493" s="72"/>
      <c r="DX493" s="72"/>
      <c r="DY493" s="72"/>
      <c r="DZ493" s="72"/>
      <c r="EA493" s="72"/>
      <c r="EB493" s="72"/>
      <c r="EC493" s="72"/>
      <c r="ED493" s="72"/>
    </row>
    <row r="494" spans="1:134" s="74" customFormat="1" hidden="1" x14ac:dyDescent="0.3">
      <c r="A494" s="74" t="str">
        <f>B494&amp;C494</f>
        <v>14</v>
      </c>
      <c r="B494" s="74">
        <v>14</v>
      </c>
      <c r="D494" s="74">
        <v>9</v>
      </c>
      <c r="E494" s="74">
        <v>1</v>
      </c>
      <c r="F494" s="75" t="s">
        <v>2243</v>
      </c>
      <c r="G494" s="74" t="s">
        <v>2242</v>
      </c>
      <c r="H494" s="74" t="s">
        <v>1169</v>
      </c>
      <c r="I494" s="74">
        <v>1421</v>
      </c>
      <c r="J494" s="74" t="str">
        <f>I494&amp;H494</f>
        <v>1421ALL AU Equity</v>
      </c>
      <c r="K494" s="76" t="s">
        <v>4887</v>
      </c>
      <c r="L494" s="73">
        <v>0.5702546937342946</v>
      </c>
      <c r="M494" s="73">
        <v>0.58120866939337179</v>
      </c>
      <c r="N494" s="73">
        <v>0.22265547132146574</v>
      </c>
      <c r="O494" s="73">
        <v>0.26276678475762549</v>
      </c>
      <c r="P494" s="77">
        <v>20.826207166951711</v>
      </c>
      <c r="Q494" s="77">
        <v>15.276855921037091</v>
      </c>
      <c r="R494" s="77">
        <v>18.963910206712718</v>
      </c>
      <c r="S494" s="78">
        <v>33.404876262903741</v>
      </c>
      <c r="T494" s="78">
        <v>34.196314835746449</v>
      </c>
      <c r="U494" s="73">
        <v>-1.7583863187897352E-2</v>
      </c>
      <c r="V494" s="79">
        <v>-6.273466833541913E-2</v>
      </c>
      <c r="W494" s="73">
        <v>0.61458863951897247</v>
      </c>
      <c r="X494" s="72">
        <v>5.699797933584963E-2</v>
      </c>
      <c r="Y494" s="79">
        <v>17.733162183464554</v>
      </c>
      <c r="Z494" s="79">
        <v>15.981592016722622</v>
      </c>
      <c r="AA494" s="79">
        <v>2616100000</v>
      </c>
      <c r="AB494" s="79">
        <v>5786500000</v>
      </c>
      <c r="AC494" s="79" t="e">
        <v>#N/A</v>
      </c>
      <c r="AD494" s="80">
        <v>1182000000</v>
      </c>
      <c r="AE494" s="73">
        <v>0</v>
      </c>
      <c r="AF494" s="80">
        <v>26461.641434399997</v>
      </c>
      <c r="AG494" s="80">
        <v>26341.341434399998</v>
      </c>
      <c r="AH494" s="25">
        <v>13.33806341303357</v>
      </c>
      <c r="AI494" s="25">
        <v>16.487038514364396</v>
      </c>
      <c r="AJ494" s="25">
        <v>3.5011598921890208</v>
      </c>
      <c r="AK494" s="25">
        <v>24.746589602708386</v>
      </c>
      <c r="AL494" s="25">
        <v>4.3481567185356411</v>
      </c>
      <c r="AM494" s="74" t="s">
        <v>533</v>
      </c>
      <c r="AN494" s="74" t="s">
        <v>816</v>
      </c>
      <c r="AO494" s="74" t="s">
        <v>4642</v>
      </c>
      <c r="AP494" s="74" t="s">
        <v>2136</v>
      </c>
      <c r="AQ494" s="73">
        <f>_xll.BDP($H494,$AQ$1, "CUST_TRR_START_DT=20030101","CUST_TRR_END_DT=20230630")*0.01</f>
        <v>0.14326359999999999</v>
      </c>
      <c r="AR494" s="73">
        <f>_xll.BDP($H494,$AQ$1, "CUST_TRR_START_DT=20130101","CUST_TRR_END_DT=20230630")*0.01</f>
        <v>0.29687419999999998</v>
      </c>
      <c r="AS494" s="73">
        <f>_xll.BDP($H494,$AQ$1, "CUST_TRR_START_DT=20180101","CUST_TRR_END_DT=20230630")*0.01</f>
        <v>0.1141419</v>
      </c>
      <c r="AT494" s="74" t="s">
        <v>3697</v>
      </c>
      <c r="AU494" s="74" t="s">
        <v>3293</v>
      </c>
      <c r="AV494" s="74" t="s">
        <v>3293</v>
      </c>
      <c r="AW494" s="25">
        <v>1.9607843429434533</v>
      </c>
      <c r="AX494" s="25">
        <v>1.9607843429434533</v>
      </c>
      <c r="AY494" s="25">
        <v>-13.937003580455217</v>
      </c>
      <c r="AZ494" s="25">
        <v>-11.976219237511764</v>
      </c>
      <c r="BA494" s="25">
        <v>17.158064290216402</v>
      </c>
      <c r="BB494" s="25">
        <v>-121.95731994037197</v>
      </c>
      <c r="BC494" s="25">
        <v>-104.79925565015557</v>
      </c>
      <c r="BD494" s="25">
        <v>-1047.5</v>
      </c>
      <c r="BE494" s="25">
        <v>26341.341434399998</v>
      </c>
      <c r="BF494" s="74">
        <v>1275.7860000000001</v>
      </c>
      <c r="BG494" s="74">
        <v>1347.357</v>
      </c>
      <c r="BH494" s="74">
        <v>1462.462</v>
      </c>
      <c r="BI494" s="74">
        <v>1205.1130000000001</v>
      </c>
      <c r="BJ494" s="74">
        <v>1415.7470000000001</v>
      </c>
      <c r="BK494" s="74">
        <v>1494.1130000000001</v>
      </c>
      <c r="BL494" s="72">
        <v>4.843284094613004E-2</v>
      </c>
      <c r="BM494" s="72">
        <v>5.1149900750325626E-2</v>
      </c>
      <c r="BN494" s="72">
        <v>5.5519647837301261E-2</v>
      </c>
      <c r="BO494" s="72">
        <v>4.5749872040540977E-2</v>
      </c>
      <c r="BP494" s="72">
        <v>5.3746199810125496E-2</v>
      </c>
      <c r="BQ494" s="72">
        <v>5.6721219142195634E-2</v>
      </c>
      <c r="BR494" s="72">
        <f>IF(IF(BN494&gt;BQ494,BN494,BQ494)=0,IF(BM494&gt;BP494,BM494,BP494),IF(BN494&gt;BQ494,BN494,BQ494))</f>
        <v>5.6721219142195634E-2</v>
      </c>
      <c r="CI494" s="73">
        <f>IFERROR(L494,M494)</f>
        <v>0.5702546937342946</v>
      </c>
      <c r="CJ494" s="74">
        <f>IF(AND(M494&lt;0,AA494&gt;0),1,0)</f>
        <v>0</v>
      </c>
      <c r="CK494" s="74">
        <f>IF(AND(CJ494=0,CI494&lt;0.1,CI494&gt;0),1,0)</f>
        <v>0</v>
      </c>
      <c r="CL494" s="74">
        <f>IF(AND(CK494=0,CI494&lt;0.2,CI494&gt;0.1),1,0)</f>
        <v>0</v>
      </c>
      <c r="CM494" s="74">
        <f>IF(AND(CL494=0,CI494&lt;0.3,CI494&gt;0.2),1,0)</f>
        <v>0</v>
      </c>
      <c r="CN494" s="74">
        <f>IF(AND(CM494=0,CI494&lt;0.4,CI494&gt;0.3),1,0)</f>
        <v>0</v>
      </c>
      <c r="CO494" s="74">
        <f>IF(AND(CN494=0,CI494&lt;0.5,CI494&gt;0.4),1,0)</f>
        <v>0</v>
      </c>
      <c r="CP494" s="74">
        <f>IF(AND(CJ494=0,CK494=0,CL494=0,CM494=0,CN494=0,CO494=0),1,0)</f>
        <v>1</v>
      </c>
      <c r="CR494" s="74" t="str">
        <f>_xll.BDP($H494,CR$1)</f>
        <v>#N/A Field Not Applicable</v>
      </c>
      <c r="CS494" s="74" t="str">
        <f>_xll.BDP($H494,CS$1)</f>
        <v>No</v>
      </c>
      <c r="CT494" s="81">
        <f>_xll.BDP($H494,CT$1)</f>
        <v>8.8819399476051331E-2</v>
      </c>
      <c r="CU494" s="78">
        <f>_xll.BDP($H494,CU$1)</f>
        <v>6.5833301544189453</v>
      </c>
      <c r="CV494" s="78">
        <f>_xll.BDP($H494,CV$1)</f>
        <v>0.5846715603074828</v>
      </c>
      <c r="CW494" s="78">
        <f>_xll.BDP($H494,CW$1)</f>
        <v>1.830502823827555E-2</v>
      </c>
      <c r="DD494" s="73"/>
      <c r="DH494" s="25"/>
      <c r="DI494" s="25"/>
      <c r="DJ494" s="25"/>
      <c r="DK494" s="25"/>
      <c r="DL494" s="25"/>
      <c r="DM494" s="25"/>
      <c r="DN494" s="25"/>
      <c r="DO494" s="25"/>
      <c r="DV494" s="72"/>
      <c r="DW494" s="72"/>
      <c r="DX494" s="72"/>
      <c r="DY494" s="72"/>
      <c r="DZ494" s="72"/>
      <c r="EA494" s="72"/>
      <c r="EB494" s="72"/>
      <c r="EC494" s="72"/>
      <c r="ED494" s="72"/>
    </row>
    <row r="495" spans="1:134" s="74" customFormat="1" hidden="1" x14ac:dyDescent="0.3">
      <c r="A495" s="74" t="str">
        <f>B495&amp;C495</f>
        <v>14</v>
      </c>
      <c r="B495" s="74">
        <v>14</v>
      </c>
      <c r="D495" s="74">
        <v>10</v>
      </c>
      <c r="E495" s="74">
        <v>4</v>
      </c>
      <c r="F495" s="75">
        <v>0.12</v>
      </c>
      <c r="G495" s="74" t="s">
        <v>2189</v>
      </c>
      <c r="H495" s="74" t="s">
        <v>422</v>
      </c>
      <c r="I495" s="74">
        <v>1422</v>
      </c>
      <c r="J495" s="74" t="str">
        <f>I495&amp;H495</f>
        <v>1422ATEN US Equity</v>
      </c>
      <c r="K495" s="76" t="s">
        <v>1117</v>
      </c>
      <c r="L495" s="73">
        <v>-7.8582379907931862E-2</v>
      </c>
      <c r="M495" s="73">
        <v>1.073976248163006</v>
      </c>
      <c r="N495" s="73">
        <v>-8.0584872524610246E-2</v>
      </c>
      <c r="O495" s="73">
        <v>1.0468051334662511</v>
      </c>
      <c r="P495" s="77">
        <v>23.350811555098126</v>
      </c>
      <c r="Q495" s="77">
        <v>20.609080403035779</v>
      </c>
      <c r="R495" s="77">
        <v>23.589039894556834</v>
      </c>
      <c r="S495" s="78">
        <v>11.648301073564474</v>
      </c>
      <c r="T495" s="78">
        <v>23.478087166206507</v>
      </c>
      <c r="U495" s="73">
        <v>-0.36723036042788038</v>
      </c>
      <c r="V495" s="79">
        <v>-2.1476204137579291</v>
      </c>
      <c r="W495" s="73">
        <v>0.52395772230550308</v>
      </c>
      <c r="X495" s="72" t="e">
        <v>#N/A</v>
      </c>
      <c r="Y495" s="79">
        <v>3.5757323270481232</v>
      </c>
      <c r="Z495" s="79" t="e">
        <v>#N/A</v>
      </c>
      <c r="AA495" s="79">
        <v>50354000</v>
      </c>
      <c r="AB495" s="79">
        <v>51661000</v>
      </c>
      <c r="AC495" s="79">
        <v>14875000</v>
      </c>
      <c r="AD495" s="80">
        <v>60082000</v>
      </c>
      <c r="AE495" s="73">
        <v>0.24757830964348723</v>
      </c>
      <c r="AF495" s="80">
        <v>1082.7550186199999</v>
      </c>
      <c r="AG495" s="80">
        <v>948.00901861999989</v>
      </c>
      <c r="AH495" s="25">
        <v>14.291234169292229</v>
      </c>
      <c r="AI495" s="25">
        <v>17.346976758492779</v>
      </c>
      <c r="AJ495" s="25">
        <v>4.5429669947289693</v>
      </c>
      <c r="AK495" s="25">
        <v>22.446912753068968</v>
      </c>
      <c r="AL495" s="25">
        <v>5.6098467101639908</v>
      </c>
      <c r="AM495" s="74" t="s">
        <v>543</v>
      </c>
      <c r="AN495" s="74" t="s">
        <v>584</v>
      </c>
      <c r="AO495" s="74" t="s">
        <v>635</v>
      </c>
      <c r="AP495" s="74" t="s">
        <v>574</v>
      </c>
      <c r="AQ495" s="73" t="e">
        <f>_xll.BDP($H495,$AQ$1, "CUST_TRR_START_DT=20030101","CUST_TRR_END_DT=20230630")*0.01</f>
        <v>#VALUE!</v>
      </c>
      <c r="AR495" s="73" t="e">
        <f>_xll.BDP($H495,$AQ$1, "CUST_TRR_START_DT=20130101","CUST_TRR_END_DT=20230630")*0.01</f>
        <v>#VALUE!</v>
      </c>
      <c r="AS495" s="73">
        <f>_xll.BDP($H495,$AQ$1, "CUST_TRR_START_DT=20180101","CUST_TRR_END_DT=20230630")*0.01</f>
        <v>0.127861</v>
      </c>
      <c r="AT495" s="74" t="s">
        <v>3294</v>
      </c>
      <c r="AU495" s="74" t="s">
        <v>3294</v>
      </c>
      <c r="AV495" s="74" t="s">
        <v>3294</v>
      </c>
      <c r="AW495" s="25">
        <v>1.6438355796957669</v>
      </c>
      <c r="AX495" s="25">
        <v>1.6438355796957669</v>
      </c>
      <c r="AY495" s="25">
        <v>0</v>
      </c>
      <c r="AZ495" s="25">
        <v>1.6438355796957669</v>
      </c>
      <c r="BA495" s="25">
        <v>0</v>
      </c>
      <c r="BB495" s="25">
        <v>0</v>
      </c>
      <c r="BC495" s="25" t="s">
        <v>3021</v>
      </c>
      <c r="BD495" s="25" t="s">
        <v>3021</v>
      </c>
      <c r="BE495" s="25">
        <v>948.00901861999989</v>
      </c>
      <c r="BF495" s="74">
        <v>59.375</v>
      </c>
      <c r="BG495" s="74">
        <v>68.775000000000006</v>
      </c>
      <c r="BH495" s="74" t="s">
        <v>3021</v>
      </c>
      <c r="BI495" s="74">
        <v>39.399000000000001</v>
      </c>
      <c r="BJ495" s="74">
        <v>60.614000000000004</v>
      </c>
      <c r="BK495" s="74" t="s">
        <v>3021</v>
      </c>
      <c r="BL495" s="72">
        <v>6.2631260709345521E-2</v>
      </c>
      <c r="BM495" s="72">
        <v>7.2546778194277697E-2</v>
      </c>
      <c r="BN495" s="72">
        <v>0</v>
      </c>
      <c r="BO495" s="72">
        <v>4.1559731211579014E-2</v>
      </c>
      <c r="BP495" s="72">
        <v>6.3938210301242429E-2</v>
      </c>
      <c r="BQ495" s="72">
        <v>0</v>
      </c>
      <c r="BR495" s="72">
        <f>IF(IF(BN495&gt;BQ495,BN495,BQ495)=0,IF(BM495&gt;BP495,BM495,BP495),IF(BN495&gt;BQ495,BN495,BQ495))</f>
        <v>7.2546778194277697E-2</v>
      </c>
      <c r="CI495" s="73">
        <f>IFERROR(L495,M495)</f>
        <v>-7.8582379907931862E-2</v>
      </c>
      <c r="CJ495" s="74">
        <f>IF(AND(M495&lt;0,AA495&gt;0),1,0)</f>
        <v>0</v>
      </c>
      <c r="CK495" s="74">
        <f>IF(AND(CJ495=0,CI495&lt;0.1,CI495&gt;0),1,0)</f>
        <v>0</v>
      </c>
      <c r="CL495" s="74">
        <f>IF(AND(CK495=0,CI495&lt;0.2,CI495&gt;0.1),1,0)</f>
        <v>0</v>
      </c>
      <c r="CM495" s="74">
        <f>IF(AND(CL495=0,CI495&lt;0.3,CI495&gt;0.2),1,0)</f>
        <v>0</v>
      </c>
      <c r="CN495" s="74">
        <f>IF(AND(CM495=0,CI495&lt;0.4,CI495&gt;0.3),1,0)</f>
        <v>0</v>
      </c>
      <c r="CO495" s="74">
        <f>IF(AND(CN495=0,CI495&lt;0.5,CI495&gt;0.4),1,0)</f>
        <v>0</v>
      </c>
      <c r="CP495" s="74">
        <f>IF(AND(CJ495=0,CK495=0,CL495=0,CM495=0,CN495=0,CO495=0),1,0)</f>
        <v>1</v>
      </c>
      <c r="CR495" s="74" t="str">
        <f>_xll.BDP($H495,CR$1)</f>
        <v>Dhrupad Trivedi</v>
      </c>
      <c r="CS495" s="74" t="str">
        <f>_xll.BDP($H495,CS$1)</f>
        <v>No</v>
      </c>
      <c r="CT495" s="81">
        <f>_xll.BDP($H495,CT$1)</f>
        <v>0.68484199047088623</v>
      </c>
      <c r="CU495" s="78">
        <f>_xll.BDP($H495,CU$1)</f>
        <v>3.8333299160003662</v>
      </c>
      <c r="CV495" s="78">
        <f>_xll.BDP($H495,CV$1)</f>
        <v>1.7261404383236176</v>
      </c>
      <c r="CW495" s="78">
        <f>_xll.BDP($H495,CW$1)</f>
        <v>-6.9074322573884492</v>
      </c>
      <c r="DD495" s="73"/>
      <c r="DH495" s="25"/>
      <c r="DI495" s="25"/>
      <c r="DJ495" s="25"/>
      <c r="DK495" s="25"/>
      <c r="DL495" s="25"/>
      <c r="DM495" s="25"/>
      <c r="DN495" s="25"/>
      <c r="DO495" s="25"/>
      <c r="DV495" s="72"/>
      <c r="DW495" s="72"/>
      <c r="DX495" s="72"/>
      <c r="DY495" s="72"/>
      <c r="DZ495" s="72"/>
      <c r="EA495" s="72"/>
      <c r="EB495" s="72"/>
      <c r="EC495" s="72"/>
      <c r="ED495" s="72"/>
    </row>
    <row r="496" spans="1:134" s="74" customFormat="1" x14ac:dyDescent="0.3">
      <c r="A496" s="74" t="str">
        <f>B496&amp;C496</f>
        <v>14</v>
      </c>
      <c r="B496" s="74">
        <v>14</v>
      </c>
      <c r="D496" s="74">
        <v>9</v>
      </c>
      <c r="E496" s="74">
        <v>4</v>
      </c>
      <c r="F496" s="75">
        <v>0.11</v>
      </c>
      <c r="G496" s="74" t="s">
        <v>2343</v>
      </c>
      <c r="H496" s="74" t="s">
        <v>1443</v>
      </c>
      <c r="I496" s="74">
        <v>1423</v>
      </c>
      <c r="J496" s="74" t="str">
        <f>I496&amp;H496</f>
        <v>1423RI FP Equity</v>
      </c>
      <c r="K496" s="76" t="s">
        <v>1444</v>
      </c>
      <c r="L496" s="73" t="e">
        <v>#N/A</v>
      </c>
      <c r="M496" s="73" t="e">
        <v>#N/A</v>
      </c>
      <c r="N496" s="73" t="e">
        <v>#N/A</v>
      </c>
      <c r="O496" s="73" t="e">
        <v>#N/A</v>
      </c>
      <c r="P496" s="77" t="e">
        <v>#N/A</v>
      </c>
      <c r="Q496" s="77" t="e">
        <v>#N/A</v>
      </c>
      <c r="R496" s="77">
        <v>14.092292707598492</v>
      </c>
      <c r="S496" s="78" t="e">
        <v>#N/A</v>
      </c>
      <c r="T496" s="78" t="e">
        <v>#N/A</v>
      </c>
      <c r="U496" s="73" t="e">
        <v>#N/A</v>
      </c>
      <c r="V496" s="79">
        <v>2.3225453179127173</v>
      </c>
      <c r="W496" s="73" t="e">
        <v>#N/A</v>
      </c>
      <c r="X496" s="72" t="e">
        <v>#N/A</v>
      </c>
      <c r="Y496" s="79">
        <v>7.2843429953890872</v>
      </c>
      <c r="Z496" s="79">
        <v>8.1920893695767383</v>
      </c>
      <c r="AA496" s="79" t="e">
        <v>#N/A</v>
      </c>
      <c r="AB496" s="79" t="e">
        <v>#N/A</v>
      </c>
      <c r="AC496" s="79" t="e">
        <v>#N/A</v>
      </c>
      <c r="AD496" s="80">
        <v>2306650252.226089</v>
      </c>
      <c r="AE496" s="73">
        <v>0</v>
      </c>
      <c r="AF496" s="80">
        <v>43649.118409750001</v>
      </c>
      <c r="AG496" s="80">
        <v>53758.118409750001</v>
      </c>
      <c r="AH496" s="25">
        <v>13.970404992138773</v>
      </c>
      <c r="AI496" s="25">
        <v>15.573035460530127</v>
      </c>
      <c r="AJ496" s="25">
        <v>3.061838451919829</v>
      </c>
      <c r="AK496" s="25">
        <v>19.406458992362094</v>
      </c>
      <c r="AL496" s="25">
        <v>2.6582931593816634</v>
      </c>
      <c r="AM496" s="74" t="s">
        <v>493</v>
      </c>
      <c r="AN496" s="74" t="s">
        <v>673</v>
      </c>
      <c r="AO496" s="74" t="s">
        <v>933</v>
      </c>
      <c r="AP496" s="74" t="s">
        <v>1339</v>
      </c>
      <c r="AQ496" s="73">
        <f>_xll.BDP($H496,$AQ$1, "CUST_TRR_START_DT=20030101","CUST_TRR_END_DT=20230630")*0.01</f>
        <v>0.12095330000000001</v>
      </c>
      <c r="AR496" s="73">
        <f>_xll.BDP($H496,$AQ$1, "CUST_TRR_START_DT=20130101","CUST_TRR_END_DT=20230630")*0.01</f>
        <v>0.1020727</v>
      </c>
      <c r="AS496" s="73">
        <f>_xll.BDP($H496,$AQ$1, "CUST_TRR_START_DT=20180101","CUST_TRR_END_DT=20230630")*0.01</f>
        <v>9.9084810000000009E-2</v>
      </c>
      <c r="AT496" s="74" t="s">
        <v>3697</v>
      </c>
      <c r="AU496" s="74" t="s">
        <v>3021</v>
      </c>
      <c r="AV496" s="74" t="s">
        <v>3021</v>
      </c>
      <c r="AW496" s="25">
        <v>2.7517563286095648</v>
      </c>
      <c r="AX496" s="25">
        <v>2.7517563286095648</v>
      </c>
      <c r="AY496" s="25">
        <v>0</v>
      </c>
      <c r="AZ496" s="25">
        <v>2.7517563286095648</v>
      </c>
      <c r="BA496" s="25">
        <v>51.807799740609326</v>
      </c>
      <c r="BB496" s="25">
        <v>0</v>
      </c>
      <c r="BC496" s="25">
        <v>51.807799740609326</v>
      </c>
      <c r="BD496" s="25">
        <v>1058.5628682000001</v>
      </c>
      <c r="BE496" s="25">
        <v>43649.118409750001</v>
      </c>
      <c r="BF496" s="74">
        <v>2375.81</v>
      </c>
      <c r="BG496" s="74">
        <v>2555.0450000000001</v>
      </c>
      <c r="BH496" s="74">
        <v>2740.3890000000001</v>
      </c>
      <c r="BI496" s="74">
        <v>1607.5350000000001</v>
      </c>
      <c r="BJ496" s="74">
        <v>1922.3420000000001</v>
      </c>
      <c r="BK496" s="74">
        <v>2238.2829999999999</v>
      </c>
      <c r="BL496" s="72">
        <v>5.4429736190715595E-2</v>
      </c>
      <c r="BM496" s="72">
        <v>5.8536004691202972E-2</v>
      </c>
      <c r="BN496" s="72">
        <v>6.2782230199358927E-2</v>
      </c>
      <c r="BO496" s="72">
        <v>3.6828578870929073E-2</v>
      </c>
      <c r="BP496" s="72">
        <v>4.4040797845085508E-2</v>
      </c>
      <c r="BQ496" s="72">
        <v>5.1278996725396167E-2</v>
      </c>
      <c r="BR496" s="72">
        <f>IF(IF(BN496&gt;BQ496,BN496,BQ496)=0,IF(BM496&gt;BP496,BM496,BP496),IF(BN496&gt;BQ496,BN496,BQ496))</f>
        <v>6.2782230199358927E-2</v>
      </c>
      <c r="CI496" s="73" t="e">
        <f>IFERROR(L496,M496)</f>
        <v>#N/A</v>
      </c>
      <c r="CJ496" s="74" t="e">
        <f>IF(AND(M496&lt;0,AA496&gt;0),1,0)</f>
        <v>#N/A</v>
      </c>
      <c r="CK496" s="74" t="e">
        <f>IF(AND(CJ496=0,CI496&lt;0.1,CI496&gt;0),1,0)</f>
        <v>#N/A</v>
      </c>
      <c r="CL496" s="74" t="e">
        <f>IF(AND(CK496=0,CI496&lt;0.2,CI496&gt;0.1),1,0)</f>
        <v>#N/A</v>
      </c>
      <c r="CM496" s="74" t="e">
        <f>IF(AND(CL496=0,CI496&lt;0.3,CI496&gt;0.2),1,0)</f>
        <v>#N/A</v>
      </c>
      <c r="CN496" s="74" t="e">
        <f>IF(AND(CM496=0,CI496&lt;0.4,CI496&gt;0.3),1,0)</f>
        <v>#N/A</v>
      </c>
      <c r="CO496" s="74" t="e">
        <f>IF(AND(CN496=0,CI496&lt;0.5,CI496&gt;0.4),1,0)</f>
        <v>#N/A</v>
      </c>
      <c r="CP496" s="74" t="e">
        <f>IF(AND(CJ496=0,CK496=0,CL496=0,CM496=0,CN496=0,CO496=0),1,0)</f>
        <v>#N/A</v>
      </c>
      <c r="CR496" s="74" t="str">
        <f>_xll.BDP($H496,CR$1)</f>
        <v>#N/A Field Not Applicable</v>
      </c>
      <c r="CS496" s="74" t="str">
        <f>_xll.BDP($H496,CS$1)</f>
        <v>No</v>
      </c>
      <c r="CT496" s="81">
        <f>_xll.BDP($H496,CT$1)</f>
        <v>6.8496502935886383E-2</v>
      </c>
      <c r="CU496" s="78">
        <f>_xll.BDP($H496,CU$1)</f>
        <v>8.6666698455810547</v>
      </c>
      <c r="CV496" s="78">
        <f>_xll.BDP($H496,CV$1)</f>
        <v>7.725685038279681E-2</v>
      </c>
      <c r="CW496" s="78">
        <f>_xll.BDP($H496,CW$1)</f>
        <v>8.0574052114688807E-2</v>
      </c>
      <c r="DD496" s="73"/>
      <c r="DH496" s="25"/>
      <c r="DI496" s="25"/>
      <c r="DJ496" s="25"/>
      <c r="DK496" s="25"/>
      <c r="DL496" s="25"/>
      <c r="DM496" s="25"/>
      <c r="DN496" s="25"/>
      <c r="DO496" s="25"/>
      <c r="DV496" s="72"/>
      <c r="DW496" s="72"/>
      <c r="DX496" s="72"/>
      <c r="DY496" s="72"/>
      <c r="DZ496" s="72"/>
      <c r="EA496" s="72"/>
      <c r="EB496" s="72"/>
      <c r="EC496" s="72"/>
      <c r="ED496" s="72"/>
    </row>
    <row r="497" spans="1:134" s="74" customFormat="1" hidden="1" x14ac:dyDescent="0.3">
      <c r="A497" s="74" t="str">
        <f>B497&amp;C497</f>
        <v>14</v>
      </c>
      <c r="B497" s="74">
        <v>14</v>
      </c>
      <c r="D497" s="74">
        <v>31</v>
      </c>
      <c r="E497" s="74">
        <v>12</v>
      </c>
      <c r="F497" s="75"/>
      <c r="G497" s="74" t="s">
        <v>5112</v>
      </c>
      <c r="H497" s="74" t="s">
        <v>4596</v>
      </c>
      <c r="K497" s="76" t="s">
        <v>4944</v>
      </c>
      <c r="L497" s="73">
        <v>11.927630707769227</v>
      </c>
      <c r="M497" s="73">
        <v>45.888357256778306</v>
      </c>
      <c r="N497" s="73">
        <v>39.581243567051956</v>
      </c>
      <c r="O497" s="73">
        <v>-0.75699852662597344</v>
      </c>
      <c r="P497" s="77">
        <v>-3.5312845945763214</v>
      </c>
      <c r="Q497" s="77">
        <v>-3.3500149902716894</v>
      </c>
      <c r="R497" s="77">
        <v>-6.186078913823259</v>
      </c>
      <c r="S497" s="78">
        <v>-19.946699611408139</v>
      </c>
      <c r="T497" s="78">
        <v>-14.166513519441791</v>
      </c>
      <c r="U497" s="73">
        <v>-0.25126097306532463</v>
      </c>
      <c r="V497" s="79">
        <v>12.119242800129438</v>
      </c>
      <c r="W497" s="73">
        <v>0.31077716677010225</v>
      </c>
      <c r="X497" s="72" t="e">
        <v>#N/A</v>
      </c>
      <c r="Y497" s="79">
        <v>42.473870758648886</v>
      </c>
      <c r="Z497" s="79" t="e">
        <v>#N/A</v>
      </c>
      <c r="AA497" s="79">
        <v>-1254000</v>
      </c>
      <c r="AB497" s="79">
        <v>76016000</v>
      </c>
      <c r="AC497" s="79">
        <v>68987000</v>
      </c>
      <c r="AD497" s="80">
        <v>47549000</v>
      </c>
      <c r="AE497" s="73">
        <v>1.4508612168499864</v>
      </c>
      <c r="AF497" s="80">
        <v>1058.71943076</v>
      </c>
      <c r="AG497" s="80">
        <v>834.00443075999999</v>
      </c>
      <c r="AH497" s="25" t="s">
        <v>3021</v>
      </c>
      <c r="AI497" s="25" t="s">
        <v>3021</v>
      </c>
      <c r="AJ497" s="25">
        <v>4.402113223302603</v>
      </c>
      <c r="AK497" s="25" t="s">
        <v>3021</v>
      </c>
      <c r="AL497" s="25">
        <v>3.5061492681658839</v>
      </c>
      <c r="AM497" s="74" t="s">
        <v>543</v>
      </c>
      <c r="AN497" s="74" t="s">
        <v>570</v>
      </c>
      <c r="AO497" s="74" t="s">
        <v>582</v>
      </c>
      <c r="AP497" s="74" t="s">
        <v>4626</v>
      </c>
      <c r="AQ497" s="73" t="e">
        <f>_xll.BDP($H497,$AQ$1, "CUST_TRR_START_DT=20030101","CUST_TRR_END_DT=20230630")*0.01</f>
        <v>#VALUE!</v>
      </c>
      <c r="AR497" s="73" t="e">
        <f>_xll.BDP($H497,$AQ$1, "CUST_TRR_START_DT=20130101","CUST_TRR_END_DT=20230630")*0.01</f>
        <v>#VALUE!</v>
      </c>
      <c r="AS497" s="73" t="e">
        <f>_xll.BDP($H497,$AQ$1, "CUST_TRR_START_DT=20180101","CUST_TRR_END_DT=20230630")*0.01</f>
        <v>#VALUE!</v>
      </c>
      <c r="AT497" s="74" t="s">
        <v>4756</v>
      </c>
      <c r="AU497" s="74" t="s">
        <v>4756</v>
      </c>
      <c r="AV497" s="74" t="s">
        <v>4756</v>
      </c>
      <c r="AW497" s="25" t="s">
        <v>3021</v>
      </c>
      <c r="AX497" s="25">
        <v>0</v>
      </c>
      <c r="AY497" s="25">
        <v>0</v>
      </c>
      <c r="AZ497" s="25">
        <v>0</v>
      </c>
      <c r="BA497" s="25" t="s">
        <v>3021</v>
      </c>
      <c r="BB497" s="25">
        <v>0</v>
      </c>
      <c r="BC497" s="25" t="s">
        <v>3021</v>
      </c>
      <c r="BD497" s="25">
        <v>-3.7650000000000001</v>
      </c>
      <c r="BE497" s="25">
        <v>834.00443075999999</v>
      </c>
      <c r="BF497" s="74">
        <v>61.683</v>
      </c>
      <c r="BG497" s="74">
        <v>72.320000000000007</v>
      </c>
      <c r="BH497" s="74">
        <v>103.2</v>
      </c>
      <c r="BI497" s="74">
        <v>67.171000000000006</v>
      </c>
      <c r="BJ497" s="74">
        <v>85.271000000000001</v>
      </c>
      <c r="BK497" s="74">
        <v>113.5</v>
      </c>
      <c r="BL497" s="72">
        <v>7.3960038729998553E-2</v>
      </c>
      <c r="BM497" s="72">
        <v>8.6714167614310209E-2</v>
      </c>
      <c r="BN497" s="72">
        <v>0.12374034980360636</v>
      </c>
      <c r="BO497" s="72">
        <v>8.0540339502500419E-2</v>
      </c>
      <c r="BP497" s="72">
        <v>0.1022428620940244</v>
      </c>
      <c r="BQ497" s="72">
        <v>0.13609040409602055</v>
      </c>
      <c r="BR497" s="72">
        <f>IF(IF(BN497&gt;BQ497,BN497,BQ497)=0,IF(BM497&gt;BP497,BM497,BP497),IF(BN497&gt;BQ497,BN497,BQ497))</f>
        <v>0.13609040409602055</v>
      </c>
      <c r="CI497" s="73"/>
      <c r="CT497" s="81"/>
      <c r="CU497" s="78"/>
      <c r="CV497" s="78"/>
      <c r="CW497" s="78"/>
    </row>
    <row r="498" spans="1:134" s="74" customFormat="1" hidden="1" x14ac:dyDescent="0.3">
      <c r="A498" s="74" t="str">
        <f>B498&amp;C498</f>
        <v>14</v>
      </c>
      <c r="B498" s="74">
        <v>14</v>
      </c>
      <c r="D498" s="74">
        <v>10</v>
      </c>
      <c r="E498" s="74">
        <v>5</v>
      </c>
      <c r="F498" s="75">
        <v>0.13</v>
      </c>
      <c r="G498" s="74" t="s">
        <v>2813</v>
      </c>
      <c r="H498" s="74" t="s">
        <v>1939</v>
      </c>
      <c r="I498" s="74">
        <v>1425</v>
      </c>
      <c r="J498" s="74" t="str">
        <f>I498&amp;H498</f>
        <v>1425ANDR AV Equity</v>
      </c>
      <c r="K498" s="76" t="s">
        <v>1940</v>
      </c>
      <c r="L498" s="73">
        <v>1.171094733638923</v>
      </c>
      <c r="M498" s="73">
        <v>2.071558963125228</v>
      </c>
      <c r="N498" s="73">
        <v>0.36338466918929807</v>
      </c>
      <c r="O498" s="73">
        <v>0.53482891884249217</v>
      </c>
      <c r="P498" s="77">
        <v>20.929509725334945</v>
      </c>
      <c r="Q498" s="77">
        <v>15.547635795963103</v>
      </c>
      <c r="R498" s="77">
        <v>26.319627531272786</v>
      </c>
      <c r="S498" s="78">
        <v>9.9084284180557312</v>
      </c>
      <c r="T498" s="78">
        <v>10.64444709594453</v>
      </c>
      <c r="U498" s="73">
        <v>-4.6650701700402669E-2</v>
      </c>
      <c r="V498" s="79">
        <v>-0.4048531289910598</v>
      </c>
      <c r="W498" s="73">
        <v>0.22598589931189611</v>
      </c>
      <c r="X498" s="72">
        <v>3.4429051561603412E-2</v>
      </c>
      <c r="Y498" s="79">
        <v>7.6046875521425221</v>
      </c>
      <c r="Z498" s="79">
        <v>15.560274194597667</v>
      </c>
      <c r="AA498" s="79">
        <v>273900000</v>
      </c>
      <c r="AB498" s="79">
        <v>1060900000</v>
      </c>
      <c r="AC498" s="79" t="e">
        <v>#N/A</v>
      </c>
      <c r="AD498" s="80">
        <v>218300000</v>
      </c>
      <c r="AE498" s="73">
        <v>0</v>
      </c>
      <c r="AF498" s="80">
        <v>5019.04</v>
      </c>
      <c r="AG498" s="80">
        <v>4652.54</v>
      </c>
      <c r="AH498" s="25">
        <v>5.3056676930094646</v>
      </c>
      <c r="AI498" s="25">
        <v>7.0998626583244322</v>
      </c>
      <c r="AJ498" s="25">
        <v>1.5351370195521281</v>
      </c>
      <c r="AK498" s="25">
        <v>10.114808810307549</v>
      </c>
      <c r="AL498" s="25">
        <v>2.6605034855231664</v>
      </c>
      <c r="AM498" s="74" t="s">
        <v>498</v>
      </c>
      <c r="AN498" s="74" t="s">
        <v>499</v>
      </c>
      <c r="AO498" s="74" t="s">
        <v>500</v>
      </c>
      <c r="AP498" s="74" t="s">
        <v>2140</v>
      </c>
      <c r="AQ498" s="73">
        <f>_xll.BDP($H498,$AQ$1, "CUST_TRR_START_DT=20030101","CUST_TRR_END_DT=20230630")*0.01</f>
        <v>0.18334449999999999</v>
      </c>
      <c r="AR498" s="73">
        <f>_xll.BDP($H498,$AQ$1, "CUST_TRR_START_DT=20130101","CUST_TRR_END_DT=20230630")*0.01</f>
        <v>3.4252350000000001E-2</v>
      </c>
      <c r="AS498" s="73">
        <f>_xll.BDP($H498,$AQ$1, "CUST_TRR_START_DT=20180101","CUST_TRR_END_DT=20230630")*0.01</f>
        <v>5.0821680000000001E-2</v>
      </c>
      <c r="AT498" s="74" t="s">
        <v>3295</v>
      </c>
      <c r="AU498" s="74" t="s">
        <v>3295</v>
      </c>
      <c r="AV498" s="74" t="s">
        <v>3295</v>
      </c>
      <c r="AW498" s="25">
        <v>4.3496269772836955</v>
      </c>
      <c r="AX498" s="25">
        <v>4.3496269772836955</v>
      </c>
      <c r="AY498" s="25">
        <v>0</v>
      </c>
      <c r="AZ498" s="25">
        <v>4.3496269772836955</v>
      </c>
      <c r="BA498" s="25">
        <v>50.884433613033629</v>
      </c>
      <c r="BB498" s="25">
        <v>0</v>
      </c>
      <c r="BC498" s="25" t="s">
        <v>3021</v>
      </c>
      <c r="BD498" s="25" t="s">
        <v>3021</v>
      </c>
      <c r="BE498" s="25">
        <v>4652.54</v>
      </c>
      <c r="BF498" s="74">
        <v>485.75</v>
      </c>
      <c r="BG498" s="74">
        <v>510.88900000000001</v>
      </c>
      <c r="BH498" s="74">
        <v>532.25</v>
      </c>
      <c r="BI498" s="74">
        <v>545.89300000000003</v>
      </c>
      <c r="BJ498" s="74">
        <v>524.13300000000004</v>
      </c>
      <c r="BK498" s="74">
        <v>540.12599999999998</v>
      </c>
      <c r="BL498" s="72">
        <v>0.10440533558013472</v>
      </c>
      <c r="BM498" s="72">
        <v>0.10980862066742038</v>
      </c>
      <c r="BN498" s="72">
        <v>0.11439987619665817</v>
      </c>
      <c r="BO498" s="72">
        <v>0.11733225291991042</v>
      </c>
      <c r="BP498" s="72">
        <v>0.11265523778409214</v>
      </c>
      <c r="BQ498" s="72">
        <v>0.11609271494710416</v>
      </c>
      <c r="BR498" s="72">
        <f>IF(IF(BN498&gt;BQ498,BN498,BQ498)=0,IF(BM498&gt;BP498,BM498,BP498),IF(BN498&gt;BQ498,BN498,BQ498))</f>
        <v>0.11609271494710416</v>
      </c>
      <c r="CI498" s="73">
        <f>IFERROR(L498,M498)</f>
        <v>1.171094733638923</v>
      </c>
      <c r="CJ498" s="74">
        <f>IF(AND(M498&lt;0,AA498&gt;0),1,0)</f>
        <v>0</v>
      </c>
      <c r="CK498" s="74">
        <f>IF(AND(CJ498=0,CI498&lt;0.1,CI498&gt;0),1,0)</f>
        <v>0</v>
      </c>
      <c r="CL498" s="74">
        <f>IF(AND(CK498=0,CI498&lt;0.2,CI498&gt;0.1),1,0)</f>
        <v>0</v>
      </c>
      <c r="CM498" s="74">
        <f>IF(AND(CL498=0,CI498&lt;0.3,CI498&gt;0.2),1,0)</f>
        <v>0</v>
      </c>
      <c r="CN498" s="74">
        <f>IF(AND(CM498=0,CI498&lt;0.4,CI498&gt;0.3),1,0)</f>
        <v>0</v>
      </c>
      <c r="CO498" s="74">
        <f>IF(AND(CN498=0,CI498&lt;0.5,CI498&gt;0.4),1,0)</f>
        <v>0</v>
      </c>
      <c r="CP498" s="74">
        <f>IF(AND(CJ498=0,CK498=0,CL498=0,CM498=0,CN498=0,CO498=0),1,0)</f>
        <v>1</v>
      </c>
      <c r="CR498" s="74" t="str">
        <f>_xll.BDP($H498,CR$1)</f>
        <v>Joachim Schoenbeck</v>
      </c>
      <c r="CS498" s="74" t="str">
        <f>_xll.BDP($H498,CS$1)</f>
        <v>No</v>
      </c>
      <c r="CT498" s="81">
        <f>_xll.BDP($H498,CT$1)</f>
        <v>0</v>
      </c>
      <c r="CU498" s="78">
        <f>_xll.BDP($H498,CU$1)</f>
        <v>1.5</v>
      </c>
      <c r="CV498" s="78">
        <f>_xll.BDP($H498,CV$1)</f>
        <v>0</v>
      </c>
      <c r="CW498" s="78">
        <f>_xll.BDP($H498,CW$1)</f>
        <v>0</v>
      </c>
      <c r="DD498" s="73"/>
      <c r="DH498" s="25"/>
      <c r="DI498" s="25"/>
      <c r="DJ498" s="25"/>
      <c r="DK498" s="25"/>
      <c r="DL498" s="25"/>
      <c r="DM498" s="25"/>
      <c r="DN498" s="25"/>
      <c r="DO498" s="25"/>
      <c r="DV498" s="72"/>
      <c r="DW498" s="72"/>
      <c r="DX498" s="72"/>
      <c r="DY498" s="72"/>
      <c r="DZ498" s="72"/>
      <c r="EA498" s="72"/>
      <c r="EB498" s="72"/>
      <c r="EC498" s="72"/>
      <c r="ED498" s="72"/>
    </row>
    <row r="499" spans="1:134" s="74" customFormat="1" hidden="1" x14ac:dyDescent="0.3">
      <c r="A499" s="74" t="str">
        <f>B499&amp;C499</f>
        <v>14</v>
      </c>
      <c r="B499" s="74">
        <v>14</v>
      </c>
      <c r="D499" s="74">
        <v>10</v>
      </c>
      <c r="E499" s="74">
        <v>8</v>
      </c>
      <c r="F499" s="75">
        <v>0.12</v>
      </c>
      <c r="G499" s="74" t="s">
        <v>2616</v>
      </c>
      <c r="H499" s="74" t="s">
        <v>216</v>
      </c>
      <c r="I499" s="74">
        <v>1426</v>
      </c>
      <c r="J499" s="74" t="str">
        <f>I499&amp;H499</f>
        <v>1426MRK US Equity</v>
      </c>
      <c r="K499" s="76" t="s">
        <v>874</v>
      </c>
      <c r="L499" s="73">
        <v>0.43453942402569529</v>
      </c>
      <c r="M499" s="73">
        <v>0.46408687882328681</v>
      </c>
      <c r="N499" s="73">
        <v>0.26938227167302797</v>
      </c>
      <c r="O499" s="73">
        <v>0.31234676412083084</v>
      </c>
      <c r="P499" s="77">
        <v>7.6389681181466687</v>
      </c>
      <c r="Q499" s="77">
        <v>4.1415549307176969</v>
      </c>
      <c r="R499" s="77">
        <v>7.5937316930287047</v>
      </c>
      <c r="S499" s="78">
        <v>39.670260388608597</v>
      </c>
      <c r="T499" s="78">
        <v>41.325506468970872</v>
      </c>
      <c r="U499" s="73">
        <v>0.36665705982659652</v>
      </c>
      <c r="V499" s="79">
        <v>3.1248592774536896</v>
      </c>
      <c r="W499" s="73">
        <v>0.37084685409068718</v>
      </c>
      <c r="X499" s="72">
        <v>2.7038010349218392E-2</v>
      </c>
      <c r="Y499" s="79">
        <v>8.3537232342273846</v>
      </c>
      <c r="Z499" s="79">
        <v>20.014231947553228</v>
      </c>
      <c r="AA499" s="79">
        <v>43647000000</v>
      </c>
      <c r="AB499" s="79">
        <v>64851000000</v>
      </c>
      <c r="AC499" s="79">
        <v>994000000</v>
      </c>
      <c r="AD499" s="80">
        <v>15075000000</v>
      </c>
      <c r="AE499" s="73">
        <v>6.593698175787728E-2</v>
      </c>
      <c r="AF499" s="80">
        <v>272834.27609087998</v>
      </c>
      <c r="AG499" s="80">
        <v>303416.27609087998</v>
      </c>
      <c r="AH499" s="25">
        <v>25.202780637169198</v>
      </c>
      <c r="AI499" s="25">
        <v>36.582623111994209</v>
      </c>
      <c r="AJ499" s="25">
        <v>3.9717515782893882</v>
      </c>
      <c r="AK499" s="25">
        <v>50.532037060149385</v>
      </c>
      <c r="AL499" s="25">
        <v>7.0565482142143878</v>
      </c>
      <c r="AM499" s="74" t="s">
        <v>493</v>
      </c>
      <c r="AN499" s="74" t="s">
        <v>654</v>
      </c>
      <c r="AO499" s="74" t="s">
        <v>655</v>
      </c>
      <c r="AP499" s="74" t="s">
        <v>574</v>
      </c>
      <c r="AQ499" s="73">
        <f>_xll.BDP($H499,$AQ$1, "CUST_TRR_START_DT=20030101","CUST_TRR_END_DT=20230630")*0.01</f>
        <v>7.8922580000000006E-2</v>
      </c>
      <c r="AR499" s="73">
        <f>_xll.BDP($H499,$AQ$1, "CUST_TRR_START_DT=20130101","CUST_TRR_END_DT=20230630")*0.01</f>
        <v>0.14423080000000002</v>
      </c>
      <c r="AS499" s="73">
        <f>_xll.BDP($H499,$AQ$1, "CUST_TRR_START_DT=20180101","CUST_TRR_END_DT=20230630")*0.01</f>
        <v>0.18537529999999999</v>
      </c>
      <c r="AT499" s="74" t="s">
        <v>3697</v>
      </c>
      <c r="AU499" s="74" t="s">
        <v>3021</v>
      </c>
      <c r="AV499" s="74" t="s">
        <v>3021</v>
      </c>
      <c r="AW499" s="25">
        <v>2.71577388048172</v>
      </c>
      <c r="AX499" s="25">
        <v>2.71577388048172</v>
      </c>
      <c r="AY499" s="25">
        <v>-0.14618126858774602</v>
      </c>
      <c r="AZ499" s="25">
        <v>2.5695926118939738</v>
      </c>
      <c r="BA499" s="25">
        <v>41.1705313058116</v>
      </c>
      <c r="BB499" s="25">
        <v>-2.216075696864543</v>
      </c>
      <c r="BC499" s="25">
        <v>38.954455608947057</v>
      </c>
      <c r="BD499" s="25">
        <v>6750</v>
      </c>
      <c r="BE499" s="25">
        <v>272834.27609087998</v>
      </c>
      <c r="BF499" s="74">
        <v>7713.2939999999999</v>
      </c>
      <c r="BG499" s="74">
        <v>21705.600000000002</v>
      </c>
      <c r="BH499" s="74">
        <v>24314.632000000001</v>
      </c>
      <c r="BI499" s="74">
        <v>8112.4520000000002</v>
      </c>
      <c r="BJ499" s="74">
        <v>18723.118999999999</v>
      </c>
      <c r="BK499" s="74">
        <v>21728.314000000002</v>
      </c>
      <c r="BL499" s="72">
        <v>2.8270986001153072E-2</v>
      </c>
      <c r="BM499" s="72">
        <v>7.9555986553426869E-2</v>
      </c>
      <c r="BN499" s="72">
        <v>8.911868533666531E-2</v>
      </c>
      <c r="BO499" s="72">
        <v>2.973399133068521E-2</v>
      </c>
      <c r="BP499" s="72">
        <v>6.8624511803507426E-2</v>
      </c>
      <c r="BQ499" s="72">
        <v>7.9639238556530892E-2</v>
      </c>
      <c r="BR499" s="72">
        <f>IF(IF(BN499&gt;BQ499,BN499,BQ499)=0,IF(BM499&gt;BP499,BM499,BP499),IF(BN499&gt;BQ499,BN499,BQ499))</f>
        <v>8.911868533666531E-2</v>
      </c>
      <c r="CI499" s="73">
        <f>IFERROR(L499,M499)</f>
        <v>0.43453942402569529</v>
      </c>
      <c r="CJ499" s="74">
        <f>IF(AND(M499&lt;0,AA499&gt;0),1,0)</f>
        <v>0</v>
      </c>
      <c r="CK499" s="74">
        <f>IF(AND(CJ499=0,CI499&lt;0.1,CI499&gt;0),1,0)</f>
        <v>0</v>
      </c>
      <c r="CL499" s="74">
        <f>IF(AND(CK499=0,CI499&lt;0.2,CI499&gt;0.1),1,0)</f>
        <v>0</v>
      </c>
      <c r="CM499" s="74">
        <f>IF(AND(CL499=0,CI499&lt;0.3,CI499&gt;0.2),1,0)</f>
        <v>0</v>
      </c>
      <c r="CN499" s="74">
        <f>IF(AND(CM499=0,CI499&lt;0.4,CI499&gt;0.3),1,0)</f>
        <v>0</v>
      </c>
      <c r="CO499" s="74">
        <f>IF(AND(CN499=0,CI499&lt;0.5,CI499&gt;0.4),1,0)</f>
        <v>1</v>
      </c>
      <c r="CP499" s="74">
        <f>IF(AND(CJ499=0,CK499=0,CL499=0,CM499=0,CN499=0,CO499=0),1,0)</f>
        <v>0</v>
      </c>
      <c r="CR499" s="74" t="str">
        <f>_xll.BDP($H499,CR$1)</f>
        <v>Robert M Davis "Rob"</v>
      </c>
      <c r="CS499" s="74" t="str">
        <f>_xll.BDP($H499,CS$1)</f>
        <v>No</v>
      </c>
      <c r="CT499" s="81">
        <f>_xll.BDP($H499,CT$1)</f>
        <v>0</v>
      </c>
      <c r="CU499" s="78">
        <f>_xll.BDP($H499,CU$1)</f>
        <v>2.25</v>
      </c>
      <c r="CV499" s="78">
        <f>_xll.BDP($H499,CV$1)</f>
        <v>3.4921229278496606E-2</v>
      </c>
      <c r="CW499" s="78">
        <f>_xll.BDP($H499,CW$1)</f>
        <v>-0.61963182501116743</v>
      </c>
      <c r="DD499" s="73"/>
      <c r="DH499" s="25"/>
      <c r="DI499" s="25"/>
      <c r="DJ499" s="25"/>
      <c r="DK499" s="25"/>
      <c r="DL499" s="25"/>
      <c r="DM499" s="25"/>
      <c r="DN499" s="25"/>
      <c r="DO499" s="25"/>
      <c r="DV499" s="72"/>
      <c r="DW499" s="72"/>
      <c r="DX499" s="72"/>
      <c r="DY499" s="72"/>
      <c r="DZ499" s="72"/>
      <c r="EA499" s="72"/>
      <c r="EB499" s="72"/>
      <c r="EC499" s="72"/>
      <c r="ED499" s="72"/>
    </row>
    <row r="500" spans="1:134" s="74" customFormat="1" hidden="1" x14ac:dyDescent="0.3">
      <c r="A500" s="74" t="str">
        <f>B500&amp;C500</f>
        <v>14</v>
      </c>
      <c r="B500" s="74">
        <v>14</v>
      </c>
      <c r="D500" s="74">
        <v>11</v>
      </c>
      <c r="E500" s="74">
        <v>2</v>
      </c>
      <c r="F500" s="75">
        <v>0.2</v>
      </c>
      <c r="G500" s="74" t="s">
        <v>2674</v>
      </c>
      <c r="H500" s="74" t="s">
        <v>1973</v>
      </c>
      <c r="I500" s="74">
        <v>1427</v>
      </c>
      <c r="J500" s="74" t="str">
        <f>I500&amp;H500</f>
        <v>1427PROT NO Equity</v>
      </c>
      <c r="K500" s="76" t="s">
        <v>1974</v>
      </c>
      <c r="L500" s="73">
        <v>0.17461824507520712</v>
      </c>
      <c r="M500" s="73">
        <v>0.35582503067995092</v>
      </c>
      <c r="N500" s="73">
        <v>0.17461824507520712</v>
      </c>
      <c r="O500" s="73">
        <v>0.35582503067995092</v>
      </c>
      <c r="P500" s="77">
        <v>13.412018101754153</v>
      </c>
      <c r="Q500" s="77">
        <v>14.848895636246469</v>
      </c>
      <c r="R500" s="77">
        <v>58.164300202839755</v>
      </c>
      <c r="S500" s="78" t="e">
        <v>#N/A</v>
      </c>
      <c r="T500" s="78" t="e">
        <v>#N/A</v>
      </c>
      <c r="U500" s="73">
        <v>6.0605294302100932E-2</v>
      </c>
      <c r="V500" s="79" t="e">
        <v>#N/A</v>
      </c>
      <c r="W500" s="73">
        <v>0.20460039853936335</v>
      </c>
      <c r="X500" s="72" t="e">
        <v>#N/A</v>
      </c>
      <c r="Y500" s="79">
        <v>24.016231339132339</v>
      </c>
      <c r="Z500" s="79">
        <v>43.624502575867496</v>
      </c>
      <c r="AA500" s="79">
        <v>4807700000</v>
      </c>
      <c r="AB500" s="79">
        <v>4807700000</v>
      </c>
      <c r="AC500" s="79" t="e">
        <v>#N/A</v>
      </c>
      <c r="AD500" s="80">
        <v>-361200000</v>
      </c>
      <c r="AE500" s="73">
        <v>0</v>
      </c>
      <c r="AF500" s="80">
        <v>13579.5</v>
      </c>
      <c r="AG500" s="80">
        <v>14777.8</v>
      </c>
      <c r="AH500" s="25" t="s">
        <v>3021</v>
      </c>
      <c r="AI500" s="25">
        <v>6.3967621850921992</v>
      </c>
      <c r="AJ500" s="25">
        <v>-3.1501075546620592</v>
      </c>
      <c r="AK500" s="25">
        <v>7.035990891833853</v>
      </c>
      <c r="AL500" s="25">
        <v>3.3567757214465912</v>
      </c>
      <c r="AM500" s="74" t="s">
        <v>502</v>
      </c>
      <c r="AN500" s="74" t="s">
        <v>503</v>
      </c>
      <c r="AO500" s="74" t="s">
        <v>504</v>
      </c>
      <c r="AP500" s="74" t="s">
        <v>1952</v>
      </c>
      <c r="AQ500" s="73" t="e">
        <f>_xll.BDP($H500,$AQ$1, "CUST_TRR_START_DT=20030101","CUST_TRR_END_DT=20230630")*0.01</f>
        <v>#VALUE!</v>
      </c>
      <c r="AR500" s="73">
        <f>_xll.BDP($H500,$AQ$1, "CUST_TRR_START_DT=20130101","CUST_TRR_END_DT=20230630")*0.01</f>
        <v>0.3276791</v>
      </c>
      <c r="AS500" s="73">
        <f>_xll.BDP($H500,$AQ$1, "CUST_TRR_START_DT=20180101","CUST_TRR_END_DT=20230630")*0.01</f>
        <v>0.1666263</v>
      </c>
      <c r="AT500" s="74" t="s">
        <v>3785</v>
      </c>
      <c r="AU500" s="74" t="s">
        <v>3296</v>
      </c>
      <c r="AV500" s="74" t="s">
        <v>3785</v>
      </c>
      <c r="AW500" s="25" t="s">
        <v>3021</v>
      </c>
      <c r="AX500" s="25">
        <v>0</v>
      </c>
      <c r="AY500" s="25">
        <v>0</v>
      </c>
      <c r="AZ500" s="25">
        <v>0</v>
      </c>
      <c r="BA500" s="25">
        <v>36.096158183013216</v>
      </c>
      <c r="BB500" s="25">
        <v>0</v>
      </c>
      <c r="BC500" s="25">
        <v>36.096158183013216</v>
      </c>
      <c r="BD500" s="25">
        <v>494.26469400000002</v>
      </c>
      <c r="BE500" s="25">
        <v>13579.5</v>
      </c>
      <c r="BF500" s="74">
        <v>1395.75</v>
      </c>
      <c r="BG500" s="74">
        <v>1303.5</v>
      </c>
      <c r="BH500" s="74">
        <v>1388</v>
      </c>
      <c r="BI500" s="74" t="s">
        <v>3021</v>
      </c>
      <c r="BJ500" s="74" t="s">
        <v>3021</v>
      </c>
      <c r="BK500" s="74" t="s">
        <v>3021</v>
      </c>
      <c r="BL500" s="72">
        <v>0.10278360764387495</v>
      </c>
      <c r="BM500" s="72">
        <v>9.5990279465370601E-2</v>
      </c>
      <c r="BN500" s="72">
        <v>0.10221289443646674</v>
      </c>
      <c r="BO500" s="72">
        <v>0</v>
      </c>
      <c r="BP500" s="72">
        <v>0</v>
      </c>
      <c r="BQ500" s="72">
        <v>0</v>
      </c>
      <c r="BR500" s="72">
        <f>IF(IF(BN500&gt;BQ500,BN500,BQ500)=0,IF(BM500&gt;BP500,BM500,BP500),IF(BN500&gt;BQ500,BN500,BQ500))</f>
        <v>0.10221289443646674</v>
      </c>
      <c r="CI500" s="73">
        <f>IFERROR(L500,M500)</f>
        <v>0.17461824507520712</v>
      </c>
      <c r="CJ500" s="74">
        <f>IF(AND(M500&lt;0,AA500&gt;0),1,0)</f>
        <v>0</v>
      </c>
      <c r="CK500" s="74">
        <f>IF(AND(CJ500=0,CI500&lt;0.1,CI500&gt;0),1,0)</f>
        <v>0</v>
      </c>
      <c r="CL500" s="74">
        <f>IF(AND(CK500=0,CI500&lt;0.2,CI500&gt;0.1),1,0)</f>
        <v>1</v>
      </c>
      <c r="CM500" s="74">
        <f>IF(AND(CL500=0,CI500&lt;0.3,CI500&gt;0.2),1,0)</f>
        <v>0</v>
      </c>
      <c r="CN500" s="74">
        <f>IF(AND(CM500=0,CI500&lt;0.4,CI500&gt;0.3),1,0)</f>
        <v>0</v>
      </c>
      <c r="CO500" s="74">
        <f>IF(AND(CN500=0,CI500&lt;0.5,CI500&gt;0.4),1,0)</f>
        <v>0</v>
      </c>
      <c r="CP500" s="74">
        <f>IF(AND(CJ500=0,CK500=0,CL500=0,CM500=0,CN500=0,CO500=0),1,0)</f>
        <v>0</v>
      </c>
      <c r="CR500" s="74" t="str">
        <f>_xll.BDP($H500,CR$1)</f>
        <v>Henrik Golfetto Hoye</v>
      </c>
      <c r="CS500" s="74" t="str">
        <f>_xll.BDP($H500,CS$1)</f>
        <v>No</v>
      </c>
      <c r="CT500" s="81">
        <f>_xll.BDP($H500,CT$1)</f>
        <v>0</v>
      </c>
      <c r="CU500" s="78">
        <f>_xll.BDP($H500,CU$1)</f>
        <v>2.0833299160003662</v>
      </c>
      <c r="CV500" s="78">
        <f>_xll.BDP($H500,CV$1)</f>
        <v>1.3478387878787879</v>
      </c>
      <c r="CW500" s="78">
        <f>_xll.BDP($H500,CW$1)</f>
        <v>2.5147277102213534</v>
      </c>
      <c r="DD500" s="73"/>
      <c r="DH500" s="25"/>
      <c r="DI500" s="25"/>
      <c r="DJ500" s="25"/>
      <c r="DK500" s="25"/>
      <c r="DL500" s="25"/>
      <c r="DM500" s="25"/>
      <c r="DN500" s="25"/>
      <c r="DO500" s="25"/>
      <c r="DV500" s="72"/>
      <c r="DW500" s="72"/>
      <c r="DX500" s="72"/>
      <c r="DY500" s="72"/>
      <c r="DZ500" s="72"/>
      <c r="EA500" s="72"/>
      <c r="EB500" s="72"/>
      <c r="EC500" s="72"/>
      <c r="ED500" s="72"/>
    </row>
    <row r="501" spans="1:134" s="74" customFormat="1" hidden="1" x14ac:dyDescent="0.3">
      <c r="A501" s="74" t="str">
        <f>B501&amp;C501</f>
        <v>14</v>
      </c>
      <c r="B501" s="74">
        <v>14</v>
      </c>
      <c r="D501" s="74">
        <v>11</v>
      </c>
      <c r="E501" s="74">
        <v>6</v>
      </c>
      <c r="F501" s="75">
        <v>0.14000000000000001</v>
      </c>
      <c r="G501" s="74" t="s">
        <v>2816</v>
      </c>
      <c r="H501" s="74" t="s">
        <v>114</v>
      </c>
      <c r="I501" s="74">
        <v>1428</v>
      </c>
      <c r="J501" s="74" t="str">
        <f>I501&amp;H501</f>
        <v>1428IEX US Equity</v>
      </c>
      <c r="K501" s="76" t="s">
        <v>748</v>
      </c>
      <c r="L501" s="73">
        <v>0.69491356188725095</v>
      </c>
      <c r="M501" s="73">
        <v>0.49929405724553971</v>
      </c>
      <c r="N501" s="73">
        <v>0.21676281597048713</v>
      </c>
      <c r="O501" s="73">
        <v>0.18540142506493815</v>
      </c>
      <c r="P501" s="77">
        <v>16.246741046453941</v>
      </c>
      <c r="Q501" s="77">
        <v>12.725059065795966</v>
      </c>
      <c r="R501" s="77">
        <v>19.354200662611877</v>
      </c>
      <c r="S501" s="78">
        <v>28.3801772531219</v>
      </c>
      <c r="T501" s="78">
        <v>29.180678211131713</v>
      </c>
      <c r="U501" s="73">
        <v>0.3787057062052902</v>
      </c>
      <c r="V501" s="79">
        <v>1.2153764014949278</v>
      </c>
      <c r="W501" s="73">
        <v>0.57324428748754352</v>
      </c>
      <c r="X501" s="72">
        <v>3.0152958876629891E-2</v>
      </c>
      <c r="Y501" s="79">
        <v>6.9436231319333315</v>
      </c>
      <c r="Z501" s="79">
        <v>9.3680601128581351</v>
      </c>
      <c r="AA501" s="79">
        <v>1558200000</v>
      </c>
      <c r="AB501" s="79">
        <v>4196300000</v>
      </c>
      <c r="AC501" s="79">
        <v>26500000</v>
      </c>
      <c r="AD501" s="80">
        <v>654500000</v>
      </c>
      <c r="AE501" s="73">
        <v>4.048892284186402E-2</v>
      </c>
      <c r="AF501" s="80">
        <v>16196.899852639999</v>
      </c>
      <c r="AG501" s="80">
        <v>17335.299852640001</v>
      </c>
      <c r="AH501" s="25">
        <v>17.915770827449361</v>
      </c>
      <c r="AI501" s="25">
        <v>21.473659022705839</v>
      </c>
      <c r="AJ501" s="25">
        <v>3.2297902573190802</v>
      </c>
      <c r="AK501" s="25">
        <v>26.64090187771648</v>
      </c>
      <c r="AL501" s="25">
        <v>4.9468558961617548</v>
      </c>
      <c r="AM501" s="74" t="s">
        <v>498</v>
      </c>
      <c r="AN501" s="74" t="s">
        <v>499</v>
      </c>
      <c r="AO501" s="74" t="s">
        <v>500</v>
      </c>
      <c r="AP501" s="74" t="s">
        <v>574</v>
      </c>
      <c r="AQ501" s="73">
        <f>_xll.BDP($H501,$AQ$1, "CUST_TRR_START_DT=20030101","CUST_TRR_END_DT=20230630")*0.01</f>
        <v>0.15717219999999998</v>
      </c>
      <c r="AR501" s="73">
        <f>_xll.BDP($H501,$AQ$1, "CUST_TRR_START_DT=20130101","CUST_TRR_END_DT=20230630")*0.01</f>
        <v>0.17273520000000001</v>
      </c>
      <c r="AS501" s="73">
        <f>_xll.BDP($H501,$AQ$1, "CUST_TRR_START_DT=20180101","CUST_TRR_END_DT=20230630")*0.01</f>
        <v>0.10587550000000001</v>
      </c>
      <c r="AT501" s="74" t="s">
        <v>3697</v>
      </c>
      <c r="AU501" s="74" t="s">
        <v>3297</v>
      </c>
      <c r="AV501" s="74" t="s">
        <v>3297</v>
      </c>
      <c r="AW501" s="25">
        <v>1.1949215565625191</v>
      </c>
      <c r="AX501" s="25">
        <v>1.1949215565625191</v>
      </c>
      <c r="AY501" s="25">
        <v>-0.1269373956498053</v>
      </c>
      <c r="AZ501" s="25">
        <v>1.0679841609127139</v>
      </c>
      <c r="BA501" s="25">
        <v>32.178533475026569</v>
      </c>
      <c r="BB501" s="25">
        <v>-3.4183492738221766</v>
      </c>
      <c r="BC501" s="25">
        <v>28.760184201204392</v>
      </c>
      <c r="BD501" s="25">
        <v>162.38</v>
      </c>
      <c r="BE501" s="25">
        <v>16196.899852639999</v>
      </c>
      <c r="BF501" s="74">
        <v>560.53800000000001</v>
      </c>
      <c r="BG501" s="74">
        <v>608.69200000000001</v>
      </c>
      <c r="BH501" s="74">
        <v>664.625</v>
      </c>
      <c r="BI501" s="74">
        <v>610.41499999999996</v>
      </c>
      <c r="BJ501" s="74">
        <v>677.423</v>
      </c>
      <c r="BK501" s="74">
        <v>739.63800000000003</v>
      </c>
      <c r="BL501" s="72">
        <v>3.4607733893510219E-2</v>
      </c>
      <c r="BM501" s="72">
        <v>3.7580771971050177E-2</v>
      </c>
      <c r="BN501" s="72">
        <v>4.1034087143020155E-2</v>
      </c>
      <c r="BO501" s="72">
        <v>3.7687150353066232E-2</v>
      </c>
      <c r="BP501" s="72">
        <v>4.1824238351982158E-2</v>
      </c>
      <c r="BQ501" s="72">
        <v>4.5665405523850504E-2</v>
      </c>
      <c r="BR501" s="72">
        <f>IF(IF(BN501&gt;BQ501,BN501,BQ501)=0,IF(BM501&gt;BP501,BM501,BP501),IF(BN501&gt;BQ501,BN501,BQ501))</f>
        <v>4.5665405523850504E-2</v>
      </c>
      <c r="CI501" s="73">
        <f>IFERROR(L501,M501)</f>
        <v>0.69491356188725095</v>
      </c>
      <c r="CJ501" s="74">
        <f>IF(AND(M501&lt;0,AA501&gt;0),1,0)</f>
        <v>0</v>
      </c>
      <c r="CK501" s="74">
        <f>IF(AND(CJ501=0,CI501&lt;0.1,CI501&gt;0),1,0)</f>
        <v>0</v>
      </c>
      <c r="CL501" s="74">
        <f>IF(AND(CK501=0,CI501&lt;0.2,CI501&gt;0.1),1,0)</f>
        <v>0</v>
      </c>
      <c r="CM501" s="74">
        <f>IF(AND(CL501=0,CI501&lt;0.3,CI501&gt;0.2),1,0)</f>
        <v>0</v>
      </c>
      <c r="CN501" s="74">
        <f>IF(AND(CM501=0,CI501&lt;0.4,CI501&gt;0.3),1,0)</f>
        <v>0</v>
      </c>
      <c r="CO501" s="74">
        <f>IF(AND(CN501=0,CI501&lt;0.5,CI501&gt;0.4),1,0)</f>
        <v>0</v>
      </c>
      <c r="CP501" s="74">
        <f>IF(AND(CJ501=0,CK501=0,CL501=0,CM501=0,CN501=0,CO501=0),1,0)</f>
        <v>1</v>
      </c>
      <c r="CR501" s="74" t="str">
        <f>_xll.BDP($H501,CR$1)</f>
        <v>Eric D Ashleman</v>
      </c>
      <c r="CS501" s="74" t="str">
        <f>_xll.BDP($H501,CS$1)</f>
        <v>No</v>
      </c>
      <c r="CT501" s="81">
        <f>_xll.BDP($H501,CT$1)</f>
        <v>5.7322598993778229E-2</v>
      </c>
      <c r="CU501" s="78">
        <f>_xll.BDP($H501,CU$1)</f>
        <v>2.8333299160003662</v>
      </c>
      <c r="CV501" s="78">
        <f>_xll.BDP($H501,CV$1)</f>
        <v>0.24003705738736425</v>
      </c>
      <c r="CW501" s="78">
        <f>_xll.BDP($H501,CW$1)</f>
        <v>5.4505729493526713</v>
      </c>
      <c r="DD501" s="73"/>
      <c r="DH501" s="25"/>
      <c r="DI501" s="25"/>
      <c r="DJ501" s="25"/>
      <c r="DK501" s="25"/>
      <c r="DL501" s="25"/>
      <c r="DM501" s="25"/>
      <c r="DN501" s="25"/>
      <c r="DO501" s="25"/>
      <c r="DV501" s="72"/>
      <c r="DW501" s="72"/>
      <c r="DX501" s="72"/>
      <c r="DY501" s="72"/>
      <c r="DZ501" s="72"/>
      <c r="EA501" s="72"/>
      <c r="EB501" s="72"/>
      <c r="EC501" s="72"/>
      <c r="ED501" s="72"/>
    </row>
    <row r="502" spans="1:134" s="74" customFormat="1" hidden="1" x14ac:dyDescent="0.3">
      <c r="A502" s="74" t="str">
        <f>B502&amp;C502</f>
        <v>14</v>
      </c>
      <c r="B502" s="74">
        <v>14</v>
      </c>
      <c r="D502" s="74">
        <v>12</v>
      </c>
      <c r="E502" s="74">
        <v>1</v>
      </c>
      <c r="F502" s="75" t="s">
        <v>2149</v>
      </c>
      <c r="G502" s="74" t="s">
        <v>2968</v>
      </c>
      <c r="H502" s="74" t="s">
        <v>1953</v>
      </c>
      <c r="I502" s="74">
        <v>1429</v>
      </c>
      <c r="J502" s="74" t="str">
        <f>I502&amp;H502</f>
        <v>1429AUTO NO Equity</v>
      </c>
      <c r="K502" s="76" t="s">
        <v>1954</v>
      </c>
      <c r="L502" s="73" t="e">
        <v>#N/A</v>
      </c>
      <c r="M502" s="73">
        <v>0.36852924686974398</v>
      </c>
      <c r="N502" s="73" t="e">
        <v>#N/A</v>
      </c>
      <c r="O502" s="73">
        <v>0.12087036469506589</v>
      </c>
      <c r="P502" s="77">
        <v>-4.0915316137868061</v>
      </c>
      <c r="Q502" s="77">
        <v>-3.0206573841588678</v>
      </c>
      <c r="R502" s="77">
        <v>-7.3273523889004792</v>
      </c>
      <c r="S502" s="78" t="e">
        <v>#N/A</v>
      </c>
      <c r="T502" s="78">
        <v>43.572649572649567</v>
      </c>
      <c r="U502" s="73">
        <v>0.21907920405774486</v>
      </c>
      <c r="V502" s="79">
        <v>-16.394160583941609</v>
      </c>
      <c r="W502" s="73">
        <v>0.54709448469614075</v>
      </c>
      <c r="X502" s="72" t="e">
        <v>#N/A</v>
      </c>
      <c r="Y502" s="79" t="e">
        <v>#N/A</v>
      </c>
      <c r="Z502" s="79" t="e">
        <v>#N/A</v>
      </c>
      <c r="AA502" s="79">
        <v>535100000</v>
      </c>
      <c r="AB502" s="79">
        <v>1631500000</v>
      </c>
      <c r="AC502" s="79" t="e">
        <v>#N/A</v>
      </c>
      <c r="AD502" s="80">
        <v>185700000</v>
      </c>
      <c r="AE502" s="73">
        <v>0</v>
      </c>
      <c r="AF502" s="80">
        <v>56519.488972064995</v>
      </c>
      <c r="AG502" s="80">
        <v>5433.0497048250772</v>
      </c>
      <c r="AH502" s="25">
        <v>21.123832444887547</v>
      </c>
      <c r="AI502" s="25">
        <v>27.274345907756413</v>
      </c>
      <c r="AJ502" s="25">
        <v>3.4249141912614212</v>
      </c>
      <c r="AK502" s="25" t="s">
        <v>3021</v>
      </c>
      <c r="AL502" s="25">
        <v>4.5892279223759358</v>
      </c>
      <c r="AM502" s="74" t="s">
        <v>506</v>
      </c>
      <c r="AN502" s="74" t="s">
        <v>629</v>
      </c>
      <c r="AO502" s="74" t="s">
        <v>4644</v>
      </c>
      <c r="AP502" s="74" t="s">
        <v>1952</v>
      </c>
      <c r="AQ502" s="73" t="e">
        <f>_xll.BDP($H502,$AQ$1, "CUST_TRR_START_DT=20030101","CUST_TRR_END_DT=20230630")*0.01</f>
        <v>#VALUE!</v>
      </c>
      <c r="AR502" s="73" t="e">
        <f>_xll.BDP($H502,$AQ$1, "CUST_TRR_START_DT=20130101","CUST_TRR_END_DT=20230630")*0.01</f>
        <v>#VALUE!</v>
      </c>
      <c r="AS502" s="73" t="e">
        <f>_xll.BDP($H502,$AQ$1, "CUST_TRR_START_DT=20180101","CUST_TRR_END_DT=20230630")*0.01</f>
        <v>#VALUE!</v>
      </c>
      <c r="AT502" s="74" t="s">
        <v>3298</v>
      </c>
      <c r="AU502" s="74" t="s">
        <v>3298</v>
      </c>
      <c r="AV502" s="74" t="s">
        <v>3298</v>
      </c>
      <c r="AW502" s="25" t="s">
        <v>3021</v>
      </c>
      <c r="AX502" s="25">
        <v>0</v>
      </c>
      <c r="AY502" s="25">
        <v>0</v>
      </c>
      <c r="AZ502" s="25">
        <v>0</v>
      </c>
      <c r="BA502" s="25" t="s">
        <v>3021</v>
      </c>
      <c r="BB502" s="25">
        <v>0</v>
      </c>
      <c r="BC502" s="25" t="s">
        <v>3021</v>
      </c>
      <c r="BD502" s="25" t="s">
        <v>3021</v>
      </c>
      <c r="BE502" s="25">
        <v>5433.0497048250772</v>
      </c>
      <c r="BF502" s="74">
        <v>157.286</v>
      </c>
      <c r="BG502" s="74">
        <v>242.5</v>
      </c>
      <c r="BH502" s="74">
        <v>271.25</v>
      </c>
      <c r="BI502" s="74">
        <v>178.5</v>
      </c>
      <c r="BJ502" s="74">
        <v>145</v>
      </c>
      <c r="BK502" s="74">
        <v>214.5</v>
      </c>
      <c r="BL502" s="72">
        <v>2.8949854786035682E-2</v>
      </c>
      <c r="BM502" s="72">
        <v>4.4634231817286041E-2</v>
      </c>
      <c r="BN502" s="72">
        <v>4.9925919094593152E-2</v>
      </c>
      <c r="BO502" s="72">
        <v>3.2854475791280653E-2</v>
      </c>
      <c r="BP502" s="72">
        <v>2.6688509746418457E-2</v>
      </c>
      <c r="BQ502" s="72">
        <v>3.9480588555908684E-2</v>
      </c>
      <c r="BR502" s="72">
        <f>IF(IF(BN502&gt;BQ502,BN502,BQ502)=0,IF(BM502&gt;BP502,BM502,BP502),IF(BN502&gt;BQ502,BN502,BQ502))</f>
        <v>4.9925919094593152E-2</v>
      </c>
      <c r="CI502" s="73">
        <f>IFERROR(L502,M502)</f>
        <v>0.36852924686974398</v>
      </c>
      <c r="CJ502" s="74">
        <f>IF(AND(M502&lt;0,AA502&gt;0),1,0)</f>
        <v>0</v>
      </c>
      <c r="CK502" s="74">
        <f>IF(AND(CJ502=0,CI502&lt;0.1,CI502&gt;0),1,0)</f>
        <v>0</v>
      </c>
      <c r="CL502" s="74">
        <f>IF(AND(CK502=0,CI502&lt;0.2,CI502&gt;0.1),1,0)</f>
        <v>0</v>
      </c>
      <c r="CM502" s="74">
        <f>IF(AND(CL502=0,CI502&lt;0.3,CI502&gt;0.2),1,0)</f>
        <v>0</v>
      </c>
      <c r="CN502" s="74">
        <f>IF(AND(CM502=0,CI502&lt;0.4,CI502&gt;0.3),1,0)</f>
        <v>1</v>
      </c>
      <c r="CO502" s="74">
        <f>IF(AND(CN502=0,CI502&lt;0.5,CI502&gt;0.4),1,0)</f>
        <v>0</v>
      </c>
      <c r="CP502" s="74">
        <f>IF(AND(CJ502=0,CK502=0,CL502=0,CM502=0,CN502=0,CO502=0),1,0)</f>
        <v>0</v>
      </c>
      <c r="CR502" s="74" t="str">
        <f>_xll.BDP($H502,CR$1)</f>
        <v>Mats Hovland Vikse</v>
      </c>
      <c r="CS502" s="74" t="str">
        <f>_xll.BDP($H502,CS$1)</f>
        <v>No</v>
      </c>
      <c r="CT502" s="81">
        <f>_xll.BDP($H502,CT$1)</f>
        <v>0</v>
      </c>
      <c r="CU502" s="78">
        <f>_xll.BDP($H502,CU$1)</f>
        <v>0.75</v>
      </c>
      <c r="CV502" s="78">
        <f>_xll.BDP($H502,CV$1)</f>
        <v>0.67620322352954898</v>
      </c>
      <c r="CW502" s="78">
        <f>_xll.BDP($H502,CW$1)</f>
        <v>0</v>
      </c>
      <c r="DD502" s="73"/>
      <c r="DH502" s="25"/>
      <c r="DI502" s="25"/>
      <c r="DJ502" s="25"/>
      <c r="DK502" s="25"/>
      <c r="DL502" s="25"/>
      <c r="DM502" s="25"/>
      <c r="DN502" s="25"/>
      <c r="DO502" s="25"/>
      <c r="DV502" s="72"/>
      <c r="DW502" s="72"/>
      <c r="DX502" s="72"/>
      <c r="DY502" s="72"/>
      <c r="DZ502" s="72"/>
      <c r="EA502" s="72"/>
      <c r="EB502" s="72"/>
      <c r="EC502" s="72"/>
      <c r="ED502" s="72"/>
    </row>
    <row r="503" spans="1:134" s="74" customFormat="1" hidden="1" x14ac:dyDescent="0.3">
      <c r="A503" s="74" t="str">
        <f>B503&amp;C503</f>
        <v>14</v>
      </c>
      <c r="B503" s="74">
        <v>14</v>
      </c>
      <c r="D503" s="74">
        <v>12</v>
      </c>
      <c r="E503" s="74">
        <v>1</v>
      </c>
      <c r="F503" s="75">
        <v>0.2</v>
      </c>
      <c r="G503" s="74" t="s">
        <v>2248</v>
      </c>
      <c r="H503" s="74" t="s">
        <v>1887</v>
      </c>
      <c r="I503" s="74">
        <v>1430</v>
      </c>
      <c r="J503" s="74" t="str">
        <f>I503&amp;H503</f>
        <v>1430LO24 GR Equity</v>
      </c>
      <c r="K503" s="76" t="s">
        <v>4889</v>
      </c>
      <c r="L503" s="73">
        <v>16.630491337508765</v>
      </c>
      <c r="M503" s="73">
        <v>83.621428571428567</v>
      </c>
      <c r="N503" s="73">
        <v>16.876796047314173</v>
      </c>
      <c r="O503" s="73">
        <v>83.621428571428567</v>
      </c>
      <c r="P503" s="77">
        <v>34.409068079532808</v>
      </c>
      <c r="Q503" s="77">
        <v>23.481809632148941</v>
      </c>
      <c r="R503" s="77">
        <v>27.429692151437678</v>
      </c>
      <c r="S503" s="78">
        <v>15.117602957378821</v>
      </c>
      <c r="T503" s="78">
        <v>27.437704072864754</v>
      </c>
      <c r="U503" s="73">
        <v>-0.38185732691394858</v>
      </c>
      <c r="V503" s="79">
        <v>-1.2042234696605185</v>
      </c>
      <c r="W503" s="73">
        <v>0.62529869729438059</v>
      </c>
      <c r="X503" s="72">
        <v>8.7320223070149697E-3</v>
      </c>
      <c r="Y503" s="79">
        <v>42.708989968019374</v>
      </c>
      <c r="Z503" s="79" t="e">
        <v>#N/A</v>
      </c>
      <c r="AA503" s="79">
        <v>280000</v>
      </c>
      <c r="AB503" s="79">
        <v>280000</v>
      </c>
      <c r="AC503" s="79">
        <v>0</v>
      </c>
      <c r="AD503" s="80">
        <v>20490000</v>
      </c>
      <c r="AE503" s="73">
        <v>0</v>
      </c>
      <c r="AF503" s="80">
        <v>599.04127199999994</v>
      </c>
      <c r="AG503" s="80">
        <v>553.80127199999993</v>
      </c>
      <c r="AH503" s="25">
        <v>23.124191907804079</v>
      </c>
      <c r="AI503" s="25">
        <v>23.652569915435205</v>
      </c>
      <c r="AJ503" s="25">
        <v>3.3604524915262544</v>
      </c>
      <c r="AK503" s="25">
        <v>51.098901098901095</v>
      </c>
      <c r="AL503" s="25">
        <v>12.307718441814597</v>
      </c>
      <c r="AM503" s="74" t="s">
        <v>533</v>
      </c>
      <c r="AN503" s="74" t="s">
        <v>816</v>
      </c>
      <c r="AO503" s="74" t="s">
        <v>4645</v>
      </c>
      <c r="AP503" s="74" t="s">
        <v>2139</v>
      </c>
      <c r="AQ503" s="73" t="e">
        <f>_xll.BDP($H503,$AQ$1, "CUST_TRR_START_DT=20030101","CUST_TRR_END_DT=20230630")*0.01</f>
        <v>#VALUE!</v>
      </c>
      <c r="AR503" s="73">
        <f>_xll.BDP($H503,$AQ$1, "CUST_TRR_START_DT=20130101","CUST_TRR_END_DT=20230630")*0.01</f>
        <v>0.23043250000000001</v>
      </c>
      <c r="AS503" s="73">
        <f>_xll.BDP($H503,$AQ$1, "CUST_TRR_START_DT=20180101","CUST_TRR_END_DT=20230630")*0.01</f>
        <v>0.20364969999999999</v>
      </c>
      <c r="AT503" s="74" t="s">
        <v>3786</v>
      </c>
      <c r="AU503" s="74" t="s">
        <v>3021</v>
      </c>
      <c r="AV503" s="74" t="s">
        <v>3786</v>
      </c>
      <c r="AW503" s="25">
        <v>4.56989247311828</v>
      </c>
      <c r="AX503" s="25">
        <v>4.56989247311828</v>
      </c>
      <c r="AY503" s="25">
        <v>0</v>
      </c>
      <c r="AZ503" s="25">
        <v>4.56989247311828</v>
      </c>
      <c r="BA503" s="25">
        <v>0</v>
      </c>
      <c r="BB503" s="25">
        <v>0</v>
      </c>
      <c r="BC503" s="25">
        <v>0</v>
      </c>
      <c r="BD503" s="25">
        <v>0</v>
      </c>
      <c r="BE503" s="25">
        <v>553.80127199999993</v>
      </c>
      <c r="BF503" s="74" t="s">
        <v>3021</v>
      </c>
      <c r="BG503" s="74" t="s">
        <v>3021</v>
      </c>
      <c r="BH503" s="74" t="s">
        <v>3021</v>
      </c>
      <c r="BI503" s="74" t="s">
        <v>3021</v>
      </c>
      <c r="BJ503" s="74" t="s">
        <v>3021</v>
      </c>
      <c r="BK503" s="74" t="s">
        <v>3021</v>
      </c>
      <c r="BL503" s="72">
        <v>0</v>
      </c>
      <c r="BM503" s="72">
        <v>0</v>
      </c>
      <c r="BN503" s="72">
        <v>0</v>
      </c>
      <c r="BO503" s="72">
        <v>0</v>
      </c>
      <c r="BP503" s="72">
        <v>0</v>
      </c>
      <c r="BQ503" s="72">
        <v>0</v>
      </c>
      <c r="BR503" s="72">
        <f>IF(IF(BN503&gt;BQ503,BN503,BQ503)=0,IF(BM503&gt;BP503,BM503,BP503),IF(BN503&gt;BQ503,BN503,BQ503))</f>
        <v>0</v>
      </c>
      <c r="CI503" s="73">
        <f>IFERROR(L503,M503)</f>
        <v>16.630491337508765</v>
      </c>
      <c r="CJ503" s="74">
        <f>IF(AND(M503&lt;0,AA503&gt;0),1,0)</f>
        <v>0</v>
      </c>
      <c r="CK503" s="74">
        <f>IF(AND(CJ503=0,CI503&lt;0.1,CI503&gt;0),1,0)</f>
        <v>0</v>
      </c>
      <c r="CL503" s="74">
        <f>IF(AND(CK503=0,CI503&lt;0.2,CI503&gt;0.1),1,0)</f>
        <v>0</v>
      </c>
      <c r="CM503" s="74">
        <f>IF(AND(CL503=0,CI503&lt;0.3,CI503&gt;0.2),1,0)</f>
        <v>0</v>
      </c>
      <c r="CN503" s="74">
        <f>IF(AND(CM503=0,CI503&lt;0.4,CI503&gt;0.3),1,0)</f>
        <v>0</v>
      </c>
      <c r="CO503" s="74">
        <f>IF(AND(CN503=0,CI503&lt;0.5,CI503&gt;0.4),1,0)</f>
        <v>0</v>
      </c>
      <c r="CP503" s="74">
        <f>IF(AND(CJ503=0,CK503=0,CL503=0,CM503=0,CN503=0,CO503=0),1,0)</f>
        <v>1</v>
      </c>
      <c r="CR503" s="74" t="str">
        <f>_xll.BDP($H503,CR$1)</f>
        <v>#N/A Field Not Applicable</v>
      </c>
      <c r="CS503" s="74" t="str">
        <f>_xll.BDP($H503,CS$1)</f>
        <v>#N/A N/A</v>
      </c>
      <c r="CT503" s="81" t="str">
        <f>_xll.BDP($H503,CT$1)</f>
        <v>#N/A N/A</v>
      </c>
      <c r="CU503" s="78" t="str">
        <f>_xll.BDP($H503,CU$1)</f>
        <v>#N/A N/A</v>
      </c>
      <c r="CV503" s="78">
        <f>_xll.BDP($H503,CV$1)</f>
        <v>0</v>
      </c>
      <c r="CW503" s="78">
        <f>_xll.BDP($H503,CW$1)</f>
        <v>0</v>
      </c>
      <c r="DD503" s="73"/>
      <c r="DH503" s="25"/>
      <c r="DI503" s="25"/>
      <c r="DJ503" s="25"/>
      <c r="DK503" s="25"/>
      <c r="DL503" s="25"/>
      <c r="DM503" s="25"/>
      <c r="DN503" s="25"/>
      <c r="DO503" s="25"/>
      <c r="DV503" s="72"/>
      <c r="DW503" s="72"/>
      <c r="DX503" s="72"/>
      <c r="DY503" s="72"/>
      <c r="DZ503" s="72"/>
      <c r="EA503" s="72"/>
      <c r="EB503" s="72"/>
      <c r="EC503" s="72"/>
      <c r="ED503" s="72"/>
    </row>
    <row r="504" spans="1:134" s="74" customFormat="1" hidden="1" x14ac:dyDescent="0.3">
      <c r="A504" s="74" t="str">
        <f>B504&amp;C504</f>
        <v>14</v>
      </c>
      <c r="B504" s="74">
        <v>14</v>
      </c>
      <c r="D504" s="74">
        <v>12</v>
      </c>
      <c r="E504" s="74">
        <v>5</v>
      </c>
      <c r="F504" s="75">
        <v>0.12</v>
      </c>
      <c r="G504" s="74" t="s">
        <v>2866</v>
      </c>
      <c r="H504" s="74" t="s">
        <v>1246</v>
      </c>
      <c r="I504" s="74">
        <v>1431</v>
      </c>
      <c r="J504" s="74" t="str">
        <f>I504&amp;H504</f>
        <v>1431LOG SM Equity</v>
      </c>
      <c r="K504" s="76" t="s">
        <v>1247</v>
      </c>
      <c r="L504" s="73">
        <v>-8.0168798394243485E-2</v>
      </c>
      <c r="M504" s="73">
        <v>-8.7035178331207427E-2</v>
      </c>
      <c r="N504" s="73">
        <v>-0.12306328317067683</v>
      </c>
      <c r="O504" s="73">
        <v>-0.12892945552541163</v>
      </c>
      <c r="P504" s="77">
        <v>13.92260946227985</v>
      </c>
      <c r="Q504" s="77">
        <v>10.382840140413034</v>
      </c>
      <c r="R504" s="77">
        <v>16.138220523199159</v>
      </c>
      <c r="S504" s="78">
        <v>3.0887474389826144</v>
      </c>
      <c r="T504" s="78">
        <v>3.2516356489026266</v>
      </c>
      <c r="U504" s="73">
        <v>-0.23736579037214067</v>
      </c>
      <c r="V504" s="79">
        <v>-3.5620751349013928</v>
      </c>
      <c r="W504" s="73">
        <v>0.18974915262386116</v>
      </c>
      <c r="X504" s="72" t="e">
        <v>#N/A</v>
      </c>
      <c r="Y504" s="79">
        <v>5.3644191412009068</v>
      </c>
      <c r="Z504" s="79">
        <v>10.530035266019787</v>
      </c>
      <c r="AA504" s="79">
        <v>-2869380000.0000005</v>
      </c>
      <c r="AB504" s="79">
        <v>-1937005000.0000005</v>
      </c>
      <c r="AC504" s="79" t="e">
        <v>#N/A</v>
      </c>
      <c r="AD504" s="80">
        <v>775863000.00000012</v>
      </c>
      <c r="AE504" s="73">
        <v>0</v>
      </c>
      <c r="AF504" s="80">
        <v>3321.4049999999997</v>
      </c>
      <c r="AG504" s="80">
        <v>1589.7779999999998</v>
      </c>
      <c r="AH504" s="25">
        <v>3.9035372459277227</v>
      </c>
      <c r="AI504" s="25">
        <v>5.8249629018961251</v>
      </c>
      <c r="AJ504" s="25" t="s">
        <v>3021</v>
      </c>
      <c r="AK504" s="25">
        <v>13.292708114429747</v>
      </c>
      <c r="AL504" s="25">
        <v>5.7985423546929606</v>
      </c>
      <c r="AM504" s="74" t="s">
        <v>498</v>
      </c>
      <c r="AN504" s="74" t="s">
        <v>516</v>
      </c>
      <c r="AO504" s="74" t="s">
        <v>714</v>
      </c>
      <c r="AP504" s="74" t="s">
        <v>1226</v>
      </c>
      <c r="AQ504" s="73" t="e">
        <f>_xll.BDP($H504,$AQ$1, "CUST_TRR_START_DT=20030101","CUST_TRR_END_DT=20230630")*0.01</f>
        <v>#VALUE!</v>
      </c>
      <c r="AR504" s="73" t="e">
        <f>_xll.BDP($H504,$AQ$1, "CUST_TRR_START_DT=20130101","CUST_TRR_END_DT=20230630")*0.01</f>
        <v>#VALUE!</v>
      </c>
      <c r="AS504" s="73">
        <f>_xll.BDP($H504,$AQ$1, "CUST_TRR_START_DT=20180101","CUST_TRR_END_DT=20230630")*0.01</f>
        <v>0.12040800000000002</v>
      </c>
      <c r="AT504" s="74" t="s">
        <v>3299</v>
      </c>
      <c r="AU504" s="74" t="s">
        <v>3299</v>
      </c>
      <c r="AV504" s="74" t="s">
        <v>3299</v>
      </c>
      <c r="AW504" s="25">
        <v>5.7553959121521139</v>
      </c>
      <c r="AX504" s="25">
        <v>5.7553959121521139</v>
      </c>
      <c r="AY504" s="25">
        <v>8.9254786060296136E-16</v>
      </c>
      <c r="AZ504" s="25">
        <v>5.7553959121521148</v>
      </c>
      <c r="BA504" s="25">
        <v>91.635528744428925</v>
      </c>
      <c r="BB504" s="25">
        <v>1.4210854715202004E-14</v>
      </c>
      <c r="BC504" s="25">
        <v>91.635528744428939</v>
      </c>
      <c r="BD504" s="25">
        <v>183.19499999999999</v>
      </c>
      <c r="BE504" s="25">
        <v>1589.7779999999998</v>
      </c>
      <c r="BF504" s="74">
        <v>284.90000000000003</v>
      </c>
      <c r="BG504" s="74">
        <v>292.66700000000003</v>
      </c>
      <c r="BH504" s="74">
        <v>297.55599999999998</v>
      </c>
      <c r="BI504" s="74">
        <v>292</v>
      </c>
      <c r="BJ504" s="74">
        <v>323.5</v>
      </c>
      <c r="BK504" s="74">
        <v>328</v>
      </c>
      <c r="BL504" s="72">
        <v>0.17920741134925761</v>
      </c>
      <c r="BM504" s="72">
        <v>0.18409299914830879</v>
      </c>
      <c r="BN504" s="72">
        <v>0.18716827129322461</v>
      </c>
      <c r="BO504" s="72">
        <v>0.18367344371352481</v>
      </c>
      <c r="BP504" s="72">
        <v>0.20348753096344271</v>
      </c>
      <c r="BQ504" s="72">
        <v>0.20631811485628815</v>
      </c>
      <c r="BR504" s="72">
        <f>IF(IF(BN504&gt;BQ504,BN504,BQ504)=0,IF(BM504&gt;BP504,BM504,BP504),IF(BN504&gt;BQ504,BN504,BQ504))</f>
        <v>0.20631811485628815</v>
      </c>
      <c r="CI504" s="73">
        <f>IFERROR(L504,M504)</f>
        <v>-8.0168798394243485E-2</v>
      </c>
      <c r="CJ504" s="74">
        <f>IF(AND(M504&lt;0,AA504&gt;0),1,0)</f>
        <v>0</v>
      </c>
      <c r="CK504" s="74">
        <f>IF(AND(CJ504=0,CI504&lt;0.1,CI504&gt;0),1,0)</f>
        <v>0</v>
      </c>
      <c r="CL504" s="74">
        <f>IF(AND(CK504=0,CI504&lt;0.2,CI504&gt;0.1),1,0)</f>
        <v>0</v>
      </c>
      <c r="CM504" s="74">
        <f>IF(AND(CL504=0,CI504&lt;0.3,CI504&gt;0.2),1,0)</f>
        <v>0</v>
      </c>
      <c r="CN504" s="74">
        <f>IF(AND(CM504=0,CI504&lt;0.4,CI504&gt;0.3),1,0)</f>
        <v>0</v>
      </c>
      <c r="CO504" s="74">
        <f>IF(AND(CN504=0,CI504&lt;0.5,CI504&gt;0.4),1,0)</f>
        <v>0</v>
      </c>
      <c r="CP504" s="74">
        <f>IF(AND(CJ504=0,CK504=0,CL504=0,CM504=0,CN504=0,CO504=0),1,0)</f>
        <v>1</v>
      </c>
      <c r="CR504" s="74" t="str">
        <f>_xll.BDP($H504,CR$1)</f>
        <v>Inigo Meiras Amusco</v>
      </c>
      <c r="CS504" s="74" t="str">
        <f>_xll.BDP($H504,CS$1)</f>
        <v>No</v>
      </c>
      <c r="CT504" s="81">
        <f>_xll.BDP($H504,CT$1)</f>
        <v>4.8999998718500137E-2</v>
      </c>
      <c r="CU504" s="78">
        <f>_xll.BDP($H504,CU$1)</f>
        <v>3.8333299160003662</v>
      </c>
      <c r="CV504" s="78">
        <f>_xll.BDP($H504,CV$1)</f>
        <v>0.10989378531073446</v>
      </c>
      <c r="CW504" s="78">
        <f>_xll.BDP($H504,CW$1)</f>
        <v>0</v>
      </c>
      <c r="DD504" s="73"/>
      <c r="DH504" s="25"/>
      <c r="DI504" s="25"/>
      <c r="DJ504" s="25"/>
      <c r="DK504" s="25"/>
      <c r="DL504" s="25"/>
      <c r="DM504" s="25"/>
      <c r="DN504" s="25"/>
      <c r="DO504" s="25"/>
      <c r="DV504" s="72"/>
      <c r="DW504" s="72"/>
      <c r="DX504" s="72"/>
      <c r="DY504" s="72"/>
      <c r="DZ504" s="72"/>
      <c r="EA504" s="72"/>
      <c r="EB504" s="72"/>
      <c r="EC504" s="72"/>
      <c r="ED504" s="72"/>
    </row>
    <row r="505" spans="1:134" s="74" customFormat="1" hidden="1" x14ac:dyDescent="0.3">
      <c r="A505" s="74" t="str">
        <f>B505&amp;C505</f>
        <v>14</v>
      </c>
      <c r="B505" s="74">
        <v>14</v>
      </c>
      <c r="C505" s="86"/>
      <c r="D505" s="74">
        <v>11</v>
      </c>
      <c r="E505" s="74">
        <v>1</v>
      </c>
      <c r="F505" s="75">
        <v>0.15</v>
      </c>
      <c r="G505" s="74" t="s">
        <v>2194</v>
      </c>
      <c r="H505" s="74" t="s">
        <v>1587</v>
      </c>
      <c r="I505" s="74">
        <v>1331</v>
      </c>
      <c r="J505" s="74" t="str">
        <f>I505&amp;H505</f>
        <v>1331DATA LN Equity</v>
      </c>
      <c r="K505" s="76" t="s">
        <v>1588</v>
      </c>
      <c r="L505" s="73">
        <v>1.9490397390931071</v>
      </c>
      <c r="M505" s="73">
        <v>3.8214285714285849</v>
      </c>
      <c r="N505" s="73">
        <v>0.11092632212796963</v>
      </c>
      <c r="O505" s="73">
        <v>0.19579139981701743</v>
      </c>
      <c r="P505" s="77">
        <v>19.210155148095907</v>
      </c>
      <c r="Q505" s="77">
        <v>15.31126530831323</v>
      </c>
      <c r="R505" s="77">
        <v>52.801120448179276</v>
      </c>
      <c r="S505" s="78">
        <v>26.002131954997235</v>
      </c>
      <c r="T505" s="78">
        <v>33.182565789473685</v>
      </c>
      <c r="U505" s="73">
        <v>1.3658922914466733</v>
      </c>
      <c r="V505" s="79">
        <v>3.0328253223915587</v>
      </c>
      <c r="W505" s="73">
        <v>0.11828171828171828</v>
      </c>
      <c r="X505" s="72">
        <v>7.6359832635983269E-2</v>
      </c>
      <c r="Y505" s="79">
        <v>14.776571770740622</v>
      </c>
      <c r="Z505" s="79" t="e">
        <v>#N/A</v>
      </c>
      <c r="AA505" s="79">
        <v>16799999.99999994</v>
      </c>
      <c r="AB505" s="79">
        <v>327899999.99999994</v>
      </c>
      <c r="AC505" s="79">
        <v>12400000</v>
      </c>
      <c r="AD505" s="80">
        <v>63200000</v>
      </c>
      <c r="AE505" s="73">
        <v>0.19620253164556961</v>
      </c>
      <c r="AF505" s="80">
        <v>1330.9184700000001</v>
      </c>
      <c r="AG505" s="80">
        <v>1589.6184699999999</v>
      </c>
      <c r="AH505" s="25">
        <v>18.483935697674418</v>
      </c>
      <c r="AI505" s="25">
        <v>23.104919622093018</v>
      </c>
      <c r="AJ505" s="25">
        <v>4.8861804715516692</v>
      </c>
      <c r="AK505" s="25">
        <v>33.796672925272254</v>
      </c>
      <c r="AL505" s="25">
        <v>22.493483777660476</v>
      </c>
      <c r="AM505" s="74" t="s">
        <v>543</v>
      </c>
      <c r="AN505" s="74" t="s">
        <v>584</v>
      </c>
      <c r="AO505" s="74" t="s">
        <v>1271</v>
      </c>
      <c r="AP505" s="74" t="s">
        <v>1552</v>
      </c>
      <c r="AQ505" s="73">
        <f>_xll.BDP($H505,$AQ$1, "CUST_TRR_START_DT=20030101","CUST_TRR_END_DT=20230630")*0.01</f>
        <v>0.16114460000000003</v>
      </c>
      <c r="AR505" s="73">
        <f>_xll.BDP($H505,$AQ$1, "CUST_TRR_START_DT=20130101","CUST_TRR_END_DT=20230630")*0.01</f>
        <v>0.19767660000000001</v>
      </c>
      <c r="AS505" s="73">
        <f>_xll.BDP($H505,$AQ$1, "CUST_TRR_START_DT=20180101","CUST_TRR_END_DT=20230630")*0.01</f>
        <v>0.16451979999999999</v>
      </c>
      <c r="AT505" s="74" t="s">
        <v>3244</v>
      </c>
      <c r="AU505" s="74" t="s">
        <v>3244</v>
      </c>
      <c r="AV505" s="74" t="s">
        <v>3244</v>
      </c>
      <c r="AW505" s="25">
        <v>2.5155457996186756</v>
      </c>
      <c r="AX505" s="25">
        <v>2.5155457996186756</v>
      </c>
      <c r="AY505" s="25">
        <v>5.4421486934323964</v>
      </c>
      <c r="AZ505" s="25">
        <v>7.957694493051072</v>
      </c>
      <c r="BA505" s="25">
        <v>85.30239131037159</v>
      </c>
      <c r="BB505" s="25">
        <v>184.54376679874753</v>
      </c>
      <c r="BC505" s="25">
        <v>269.84615810911913</v>
      </c>
      <c r="BD505" s="25">
        <v>97.384779999999992</v>
      </c>
      <c r="BE505" s="25">
        <v>1330.9184700000001</v>
      </c>
      <c r="BF505" s="74">
        <v>60.233000000000004</v>
      </c>
      <c r="BG505" s="74">
        <v>70</v>
      </c>
      <c r="BH505" s="74">
        <v>80.850000000000009</v>
      </c>
      <c r="BI505" s="74">
        <v>68.076000000000008</v>
      </c>
      <c r="BJ505" s="74">
        <v>75.864000000000004</v>
      </c>
      <c r="BK505" s="74">
        <v>85.9</v>
      </c>
      <c r="BL505" s="72">
        <v>4.525671658910857E-2</v>
      </c>
      <c r="BM505" s="72">
        <v>5.2595257769621304E-2</v>
      </c>
      <c r="BN505" s="72">
        <v>6.0747522723912609E-2</v>
      </c>
      <c r="BO505" s="72">
        <v>5.1149639541782005E-2</v>
      </c>
      <c r="BP505" s="72">
        <v>5.7001237649065013E-2</v>
      </c>
      <c r="BQ505" s="72">
        <v>6.4541894891578147E-2</v>
      </c>
      <c r="BR505" s="72">
        <f>IF(IF(BN505&gt;BQ505,BN505,BQ505)=0,IF(BM505&gt;BP505,BM505,BP505),IF(BN505&gt;BQ505,BN505,BQ505))</f>
        <v>6.4541894891578147E-2</v>
      </c>
      <c r="CI505" s="73">
        <f>IFERROR(L505,M505)</f>
        <v>1.9490397390931071</v>
      </c>
      <c r="CJ505" s="74">
        <f>IF(AND(M505&lt;0,AA505&gt;0),1,0)</f>
        <v>0</v>
      </c>
      <c r="CK505" s="74">
        <f>IF(AND(CJ505=0,CI505&lt;0.1,CI505&gt;0),1,0)</f>
        <v>0</v>
      </c>
      <c r="CL505" s="74">
        <f>IF(AND(CK505=0,CI505&lt;0.2,CI505&gt;0.1),1,0)</f>
        <v>0</v>
      </c>
      <c r="CM505" s="74">
        <f>IF(AND(CL505=0,CI505&lt;0.3,CI505&gt;0.2),1,0)</f>
        <v>0</v>
      </c>
      <c r="CN505" s="74">
        <f>IF(AND(CM505=0,CI505&lt;0.4,CI505&gt;0.3),1,0)</f>
        <v>0</v>
      </c>
      <c r="CO505" s="74">
        <f>IF(AND(CN505=0,CI505&lt;0.5,CI505&gt;0.4),1,0)</f>
        <v>0</v>
      </c>
      <c r="CP505" s="74">
        <f>IF(AND(CJ505=0,CK505=0,CL505=0,CM505=0,CN505=0,CO505=0),1,0)</f>
        <v>1</v>
      </c>
      <c r="CR505" s="74" t="str">
        <f>_xll.BDP($H505,CR$1)</f>
        <v>Michael Thomas Danson "Mike"</v>
      </c>
      <c r="CS505" s="74" t="str">
        <f>_xll.BDP($H505,CS$1)</f>
        <v>Yes</v>
      </c>
      <c r="CT505" s="81">
        <f>_xll.BDP($H505,CT$1)</f>
        <v>0</v>
      </c>
      <c r="CU505" s="78">
        <f>_xll.BDP($H505,CU$1)</f>
        <v>3.8333299160003662</v>
      </c>
      <c r="CV505" s="78">
        <f>_xll.BDP($H505,CV$1)</f>
        <v>60.227452925797934</v>
      </c>
      <c r="CW505" s="78">
        <f>_xll.BDP($H505,CW$1)</f>
        <v>-4.444905600419026E-2</v>
      </c>
      <c r="DD505" s="73"/>
      <c r="DH505" s="25"/>
      <c r="DI505" s="25"/>
      <c r="DJ505" s="25"/>
      <c r="DK505" s="25"/>
      <c r="DL505" s="25"/>
      <c r="DM505" s="25"/>
      <c r="DN505" s="25"/>
      <c r="DO505" s="25"/>
      <c r="DV505" s="72"/>
      <c r="DW505" s="72"/>
      <c r="DX505" s="72"/>
      <c r="DY505" s="72"/>
      <c r="DZ505" s="72"/>
      <c r="EA505" s="72"/>
      <c r="EB505" s="72"/>
      <c r="EC505" s="72"/>
      <c r="ED505" s="72"/>
    </row>
    <row r="506" spans="1:134" s="74" customFormat="1" hidden="1" x14ac:dyDescent="0.3">
      <c r="A506" s="74" t="str">
        <f>B506&amp;C506</f>
        <v>14</v>
      </c>
      <c r="B506" s="74">
        <v>14</v>
      </c>
      <c r="D506" s="74">
        <v>1</v>
      </c>
      <c r="E506" s="74">
        <v>1</v>
      </c>
      <c r="F506" s="75">
        <v>0.2</v>
      </c>
      <c r="G506" s="74" t="s">
        <v>2264</v>
      </c>
      <c r="H506" s="74" t="s">
        <v>1619</v>
      </c>
      <c r="I506" s="74">
        <v>1433</v>
      </c>
      <c r="J506" s="74" t="str">
        <f>I506&amp;H506</f>
        <v>1433TUNE LN Equity</v>
      </c>
      <c r="K506" s="76" t="s">
        <v>1620</v>
      </c>
      <c r="L506" s="73">
        <v>0.48109592426400649</v>
      </c>
      <c r="M506" s="73">
        <v>0.32166644900091418</v>
      </c>
      <c r="N506" s="73">
        <v>0.42671172068372731</v>
      </c>
      <c r="O506" s="73">
        <v>0.27985456198159298</v>
      </c>
      <c r="P506" s="77">
        <v>19.074633434018125</v>
      </c>
      <c r="Q506" s="77">
        <v>15.14389866115509</v>
      </c>
      <c r="R506" s="77">
        <v>19.315101279239588</v>
      </c>
      <c r="S506" s="78">
        <v>22.475778577536456</v>
      </c>
      <c r="T506" s="78">
        <v>22.675295129345301</v>
      </c>
      <c r="U506" s="73">
        <v>7.7634759345739573E-2</v>
      </c>
      <c r="V506" s="79">
        <v>0.36720592724144635</v>
      </c>
      <c r="W506" s="73">
        <v>0.59220998881329989</v>
      </c>
      <c r="X506" s="72" t="e">
        <v>#N/A</v>
      </c>
      <c r="Y506" s="79">
        <v>23.078618986386779</v>
      </c>
      <c r="Z506" s="79">
        <v>14.978376090858259</v>
      </c>
      <c r="AA506" s="79">
        <v>91884000</v>
      </c>
      <c r="AB506" s="79">
        <v>105612000</v>
      </c>
      <c r="AC506" s="79">
        <v>1139000</v>
      </c>
      <c r="AD506" s="80">
        <v>4301000</v>
      </c>
      <c r="AE506" s="73">
        <v>0.2648221343873518</v>
      </c>
      <c r="AF506" s="80">
        <v>309.5178641</v>
      </c>
      <c r="AG506" s="80">
        <v>322.7508641</v>
      </c>
      <c r="AH506" s="25">
        <v>8.8675128197378896</v>
      </c>
      <c r="AI506" s="25">
        <v>13.337363696846978</v>
      </c>
      <c r="AJ506" s="25">
        <v>0.82464370703470224</v>
      </c>
      <c r="AK506" s="25">
        <v>15.68140126634712</v>
      </c>
      <c r="AL506" s="25">
        <v>2.8363447005233042</v>
      </c>
      <c r="AM506" s="74" t="s">
        <v>533</v>
      </c>
      <c r="AN506" s="74" t="s">
        <v>4636</v>
      </c>
      <c r="AO506" s="74" t="s">
        <v>4646</v>
      </c>
      <c r="AP506" s="74" t="s">
        <v>1552</v>
      </c>
      <c r="AQ506" s="73" t="e">
        <f>_xll.BDP($H506,$AQ$1, "CUST_TRR_START_DT=20030101","CUST_TRR_END_DT=20230630")*0.01</f>
        <v>#VALUE!</v>
      </c>
      <c r="AR506" s="73" t="e">
        <f>_xll.BDP($H506,$AQ$1, "CUST_TRR_START_DT=20130101","CUST_TRR_END_DT=20230630")*0.01</f>
        <v>#VALUE!</v>
      </c>
      <c r="AS506" s="73">
        <f>_xll.BDP($H506,$AQ$1, "CUST_TRR_START_DT=20180101","CUST_TRR_END_DT=20230630")*0.01</f>
        <v>6.1192940000000001E-2</v>
      </c>
      <c r="AT506" s="74" t="s">
        <v>3301</v>
      </c>
      <c r="AU506" s="74" t="s">
        <v>3301</v>
      </c>
      <c r="AV506" s="74" t="s">
        <v>3301</v>
      </c>
      <c r="AW506" s="25">
        <v>1.179245283018868</v>
      </c>
      <c r="AX506" s="25">
        <v>1.179245283018868</v>
      </c>
      <c r="AY506" s="25">
        <v>1.8186960348603512E-16</v>
      </c>
      <c r="AZ506" s="25">
        <v>1.1792452830188682</v>
      </c>
      <c r="BA506" s="25">
        <v>23.035849682070666</v>
      </c>
      <c r="BB506" s="25">
        <v>3.5527136788005009E-15</v>
      </c>
      <c r="BC506" s="25">
        <v>23.035849682070669</v>
      </c>
      <c r="BD506" s="25">
        <v>5.8743605094999998</v>
      </c>
      <c r="BE506" s="25">
        <v>309.5178641</v>
      </c>
      <c r="BF506" s="74">
        <v>22.966999999999999</v>
      </c>
      <c r="BG506" s="74">
        <v>23.400000000000002</v>
      </c>
      <c r="BH506" s="74">
        <v>24.8</v>
      </c>
      <c r="BI506" s="74">
        <v>17.867000000000001</v>
      </c>
      <c r="BJ506" s="74">
        <v>20.3</v>
      </c>
      <c r="BK506" s="74">
        <v>22.233000000000001</v>
      </c>
      <c r="BL506" s="72">
        <v>7.4202502226429642E-2</v>
      </c>
      <c r="BM506" s="72">
        <v>7.5601452174792264E-2</v>
      </c>
      <c r="BN506" s="72">
        <v>8.0124615980121716E-2</v>
      </c>
      <c r="BO506" s="72">
        <v>5.7725262649872364E-2</v>
      </c>
      <c r="BP506" s="72">
        <v>6.5585875177277042E-2</v>
      </c>
      <c r="BQ506" s="72">
        <v>7.1831072059921217E-2</v>
      </c>
      <c r="BR506" s="72">
        <f>IF(IF(BN506&gt;BQ506,BN506,BQ506)=0,IF(BM506&gt;BP506,BM506,BP506),IF(BN506&gt;BQ506,BN506,BQ506))</f>
        <v>8.0124615980121716E-2</v>
      </c>
      <c r="CI506" s="73">
        <f>IFERROR(L506,M506)</f>
        <v>0.48109592426400649</v>
      </c>
      <c r="CJ506" s="74">
        <f>IF(AND(M506&lt;0,AA506&gt;0),1,0)</f>
        <v>0</v>
      </c>
      <c r="CK506" s="74">
        <f>IF(AND(CJ506=0,CI506&lt;0.1,CI506&gt;0),1,0)</f>
        <v>0</v>
      </c>
      <c r="CL506" s="74">
        <f>IF(AND(CK506=0,CI506&lt;0.2,CI506&gt;0.1),1,0)</f>
        <v>0</v>
      </c>
      <c r="CM506" s="74">
        <f>IF(AND(CL506=0,CI506&lt;0.3,CI506&gt;0.2),1,0)</f>
        <v>0</v>
      </c>
      <c r="CN506" s="74">
        <f>IF(AND(CM506=0,CI506&lt;0.4,CI506&gt;0.3),1,0)</f>
        <v>0</v>
      </c>
      <c r="CO506" s="74">
        <f>IF(AND(CN506=0,CI506&lt;0.5,CI506&gt;0.4),1,0)</f>
        <v>1</v>
      </c>
      <c r="CP506" s="74">
        <f>IF(AND(CJ506=0,CK506=0,CL506=0,CM506=0,CN506=0,CO506=0),1,0)</f>
        <v>0</v>
      </c>
      <c r="CR506" s="74" t="str">
        <f>_xll.BDP($H506,CR$1)</f>
        <v>Timothy Paul Carroll "Tim"</v>
      </c>
      <c r="CS506" s="74" t="str">
        <f>_xll.BDP($H506,CS$1)</f>
        <v>No</v>
      </c>
      <c r="CT506" s="81">
        <f>_xll.BDP($H506,CT$1)</f>
        <v>0</v>
      </c>
      <c r="CU506" s="78">
        <f>_xll.BDP($H506,CU$1)</f>
        <v>6.75</v>
      </c>
      <c r="CV506" s="78">
        <f>_xll.BDP($H506,CV$1)</f>
        <v>1.1619326159768217</v>
      </c>
      <c r="CW506" s="78">
        <f>_xll.BDP($H506,CW$1)</f>
        <v>0.48110881588591992</v>
      </c>
      <c r="DD506" s="73"/>
      <c r="DH506" s="25"/>
      <c r="DI506" s="25"/>
      <c r="DJ506" s="25"/>
      <c r="DK506" s="25"/>
      <c r="DL506" s="25"/>
      <c r="DM506" s="25"/>
      <c r="DN506" s="25"/>
      <c r="DO506" s="25"/>
      <c r="DV506" s="72"/>
      <c r="DW506" s="72"/>
      <c r="DX506" s="72"/>
      <c r="DY506" s="72"/>
      <c r="DZ506" s="72"/>
      <c r="EA506" s="72"/>
      <c r="EB506" s="72"/>
      <c r="EC506" s="72"/>
      <c r="ED506" s="72"/>
    </row>
    <row r="507" spans="1:134" s="74" customFormat="1" hidden="1" x14ac:dyDescent="0.3">
      <c r="A507" s="74" t="str">
        <f>B507&amp;C507</f>
        <v>14</v>
      </c>
      <c r="B507" s="74">
        <v>14</v>
      </c>
      <c r="D507" s="74">
        <v>1</v>
      </c>
      <c r="E507" s="74">
        <v>1</v>
      </c>
      <c r="F507" s="75">
        <v>0.13</v>
      </c>
      <c r="H507" s="74" t="s">
        <v>125</v>
      </c>
      <c r="I507" s="74">
        <v>1434</v>
      </c>
      <c r="J507" s="74" t="str">
        <f>I507&amp;H507</f>
        <v>1434WDFC US Equity</v>
      </c>
      <c r="K507" s="76" t="s">
        <v>763</v>
      </c>
      <c r="L507" s="73">
        <v>0.64415246726047681</v>
      </c>
      <c r="M507" s="73">
        <v>0.41513727548123941</v>
      </c>
      <c r="N507" s="73">
        <v>0.36317760165875634</v>
      </c>
      <c r="O507" s="73">
        <v>0.28550009022457717</v>
      </c>
      <c r="P507" s="77">
        <v>24.556786426860842</v>
      </c>
      <c r="Q507" s="77">
        <v>19.413927938607266</v>
      </c>
      <c r="R507" s="77">
        <v>31.939180563312853</v>
      </c>
      <c r="S507" s="78">
        <v>20.467438279886789</v>
      </c>
      <c r="T507" s="78">
        <v>18.775876026367524</v>
      </c>
      <c r="U507" s="73">
        <v>0.3090882558954004</v>
      </c>
      <c r="V507" s="79">
        <v>1.1251633466135458</v>
      </c>
      <c r="W507" s="73">
        <v>0.46987101929003539</v>
      </c>
      <c r="X507" s="72">
        <v>3.5396267731049348E-2</v>
      </c>
      <c r="Y507" s="79">
        <v>5.8245711388540089</v>
      </c>
      <c r="Z507" s="79">
        <v>2.6753528879566391</v>
      </c>
      <c r="AA507" s="79">
        <v>209615000</v>
      </c>
      <c r="AB507" s="79">
        <v>304795000</v>
      </c>
      <c r="AC507" s="79">
        <v>6739000</v>
      </c>
      <c r="AD507" s="80">
        <v>50541000</v>
      </c>
      <c r="AE507" s="73">
        <v>0.13333729051661028</v>
      </c>
      <c r="AF507" s="80">
        <v>2789.4705368199993</v>
      </c>
      <c r="AG507" s="80">
        <v>2895.3765368199993</v>
      </c>
      <c r="AH507" s="25">
        <v>30.803188825269149</v>
      </c>
      <c r="AI507" s="25">
        <v>33.705185346495462</v>
      </c>
      <c r="AJ507" s="25">
        <v>1.6015435776767979</v>
      </c>
      <c r="AK507" s="25">
        <v>43.922798674594851</v>
      </c>
      <c r="AL507" s="25">
        <v>13.557996263734184</v>
      </c>
      <c r="AM507" s="74" t="s">
        <v>493</v>
      </c>
      <c r="AN507" s="74" t="s">
        <v>572</v>
      </c>
      <c r="AO507" s="74" t="s">
        <v>4647</v>
      </c>
      <c r="AP507" s="74" t="s">
        <v>574</v>
      </c>
      <c r="AQ507" s="73">
        <f>_xll.BDP($H507,$AQ$1, "CUST_TRR_START_DT=20030101","CUST_TRR_END_DT=20230630")*0.01</f>
        <v>0.1256602</v>
      </c>
      <c r="AR507" s="73">
        <f>_xll.BDP($H507,$AQ$1, "CUST_TRR_START_DT=20130101","CUST_TRR_END_DT=20230630")*0.01</f>
        <v>0.1602759</v>
      </c>
      <c r="AS507" s="73">
        <f>_xll.BDP($H507,$AQ$1, "CUST_TRR_START_DT=20180101","CUST_TRR_END_DT=20230630")*0.01</f>
        <v>0.1053089</v>
      </c>
      <c r="AT507" s="74" t="s">
        <v>3697</v>
      </c>
      <c r="AU507" s="74" t="s">
        <v>3302</v>
      </c>
      <c r="AV507" s="74" t="s">
        <v>3302</v>
      </c>
      <c r="AW507" s="25">
        <v>1.6143148561911884</v>
      </c>
      <c r="AX507" s="25">
        <v>1.6143148561911884</v>
      </c>
      <c r="AY507" s="25">
        <v>1.127053931629403</v>
      </c>
      <c r="AZ507" s="25">
        <v>2.7413687878205915</v>
      </c>
      <c r="BA507" s="25">
        <v>62.580629040055634</v>
      </c>
      <c r="BB507" s="25">
        <v>43.691442058489365</v>
      </c>
      <c r="BC507" s="25">
        <v>106.272071098545</v>
      </c>
      <c r="BD507" s="25">
        <v>71.024079999999998</v>
      </c>
      <c r="BE507" s="25">
        <v>2789.4705368199993</v>
      </c>
      <c r="BF507" s="74">
        <v>65.5</v>
      </c>
      <c r="BG507" s="74">
        <v>75.75</v>
      </c>
      <c r="BH507" s="74">
        <v>84.7</v>
      </c>
      <c r="BI507" s="74">
        <v>26.400000000000002</v>
      </c>
      <c r="BJ507" s="74">
        <v>24.3</v>
      </c>
      <c r="BK507" s="74">
        <v>29.888999999999999</v>
      </c>
      <c r="BL507" s="72">
        <v>2.3481158569493298E-2</v>
      </c>
      <c r="BM507" s="72">
        <v>2.7155691017391105E-2</v>
      </c>
      <c r="BN507" s="72">
        <v>3.0364185203604312E-2</v>
      </c>
      <c r="BO507" s="72">
        <v>9.4641616219026427E-3</v>
      </c>
      <c r="BP507" s="72">
        <v>8.7113305837967503E-3</v>
      </c>
      <c r="BQ507" s="72">
        <v>1.0714936618070003E-2</v>
      </c>
      <c r="BR507" s="72">
        <f>IF(IF(BN507&gt;BQ507,BN507,BQ507)=0,IF(BM507&gt;BP507,BM507,BP507),IF(BN507&gt;BQ507,BN507,BQ507))</f>
        <v>3.0364185203604312E-2</v>
      </c>
      <c r="CI507" s="73">
        <f>IFERROR(L507,M507)</f>
        <v>0.64415246726047681</v>
      </c>
      <c r="CJ507" s="74">
        <f>IF(AND(M507&lt;0,AA507&gt;0),1,0)</f>
        <v>0</v>
      </c>
      <c r="CK507" s="74">
        <f>IF(AND(CJ507=0,CI507&lt;0.1,CI507&gt;0),1,0)</f>
        <v>0</v>
      </c>
      <c r="CL507" s="74">
        <f>IF(AND(CK507=0,CI507&lt;0.2,CI507&gt;0.1),1,0)</f>
        <v>0</v>
      </c>
      <c r="CM507" s="74">
        <f>IF(AND(CL507=0,CI507&lt;0.3,CI507&gt;0.2),1,0)</f>
        <v>0</v>
      </c>
      <c r="CN507" s="74">
        <f>IF(AND(CM507=0,CI507&lt;0.4,CI507&gt;0.3),1,0)</f>
        <v>0</v>
      </c>
      <c r="CO507" s="74">
        <f>IF(AND(CN507=0,CI507&lt;0.5,CI507&gt;0.4),1,0)</f>
        <v>0</v>
      </c>
      <c r="CP507" s="74">
        <f>IF(AND(CJ507=0,CK507=0,CL507=0,CM507=0,CN507=0,CO507=0),1,0)</f>
        <v>1</v>
      </c>
      <c r="CR507" s="74" t="str">
        <f>_xll.BDP($H507,CR$1)</f>
        <v>Steve A Brass</v>
      </c>
      <c r="CS507" s="74" t="str">
        <f>_xll.BDP($H507,CS$1)</f>
        <v>No</v>
      </c>
      <c r="CT507" s="81">
        <f>_xll.BDP($H507,CT$1)</f>
        <v>0</v>
      </c>
      <c r="CU507" s="78">
        <f>_xll.BDP($H507,CU$1)</f>
        <v>1.0833300352096558</v>
      </c>
      <c r="CV507" s="78">
        <f>_xll.BDP($H507,CV$1)</f>
        <v>1.636949461212061</v>
      </c>
      <c r="CW507" s="78">
        <f>_xll.BDP($H507,CW$1)</f>
        <v>0.48564342095734669</v>
      </c>
      <c r="DD507" s="73"/>
      <c r="DH507" s="25"/>
      <c r="DI507" s="25"/>
      <c r="DJ507" s="25"/>
      <c r="DK507" s="25"/>
      <c r="DL507" s="25"/>
      <c r="DM507" s="25"/>
      <c r="DN507" s="25"/>
      <c r="DO507" s="25"/>
      <c r="DV507" s="72"/>
      <c r="DW507" s="72"/>
      <c r="DX507" s="72"/>
      <c r="DY507" s="72"/>
      <c r="DZ507" s="72"/>
      <c r="EA507" s="72"/>
      <c r="EB507" s="72"/>
      <c r="EC507" s="72"/>
      <c r="ED507" s="72"/>
    </row>
    <row r="508" spans="1:134" s="74" customFormat="1" hidden="1" x14ac:dyDescent="0.3">
      <c r="A508" s="74" t="str">
        <f>B508&amp;C508</f>
        <v>14</v>
      </c>
      <c r="B508" s="74">
        <v>14</v>
      </c>
      <c r="D508" s="74">
        <v>1</v>
      </c>
      <c r="E508" s="74">
        <v>1</v>
      </c>
      <c r="F508" s="75">
        <v>0.13</v>
      </c>
      <c r="H508" s="74" t="s">
        <v>1772</v>
      </c>
      <c r="I508" s="74">
        <v>1435</v>
      </c>
      <c r="J508" s="74" t="str">
        <f>I508&amp;H508</f>
        <v>1435CPG LN Equity</v>
      </c>
      <c r="K508" s="76" t="s">
        <v>1773</v>
      </c>
      <c r="L508" s="73">
        <v>0.49736259855272918</v>
      </c>
      <c r="M508" s="73">
        <v>0.41766304347826089</v>
      </c>
      <c r="N508" s="73">
        <v>0.17270197281683358</v>
      </c>
      <c r="O508" s="73">
        <v>0.17467894078872598</v>
      </c>
      <c r="P508" s="77">
        <v>17.273609479544412</v>
      </c>
      <c r="Q508" s="77">
        <v>13.245171777180637</v>
      </c>
      <c r="R508" s="77">
        <v>23.629787628674766</v>
      </c>
      <c r="S508" s="78">
        <v>8.4771833499779188</v>
      </c>
      <c r="T508" s="78">
        <v>9.0428033866415802</v>
      </c>
      <c r="U508" s="73">
        <v>0.25280533420068302</v>
      </c>
      <c r="V508" s="79">
        <v>1.2376592356687899</v>
      </c>
      <c r="W508" s="73">
        <v>0.31522367356374986</v>
      </c>
      <c r="X508" s="72">
        <v>2.5539818899465987E-2</v>
      </c>
      <c r="Y508" s="79">
        <v>9.6374867967369653</v>
      </c>
      <c r="Z508" s="79">
        <v>0.15079493412073486</v>
      </c>
      <c r="AA508" s="79">
        <v>3680000000</v>
      </c>
      <c r="AB508" s="79">
        <v>8799000000</v>
      </c>
      <c r="AC508" s="79">
        <v>37000000</v>
      </c>
      <c r="AD508" s="80">
        <v>1950000000</v>
      </c>
      <c r="AE508" s="73">
        <v>1.8974358974358976E-2</v>
      </c>
      <c r="AF508" s="80">
        <v>35588.258075040001</v>
      </c>
      <c r="AG508" s="80">
        <v>38730.258075040001</v>
      </c>
      <c r="AH508" s="25">
        <v>14.197308678533725</v>
      </c>
      <c r="AI508" s="25">
        <v>20.309521801279498</v>
      </c>
      <c r="AJ508" s="25">
        <v>3.9428189728390941</v>
      </c>
      <c r="AK508" s="25">
        <v>28.6223619815311</v>
      </c>
      <c r="AL508" s="25">
        <v>6.6565713665375386</v>
      </c>
      <c r="AM508" s="74" t="s">
        <v>533</v>
      </c>
      <c r="AN508" s="74" t="s">
        <v>4648</v>
      </c>
      <c r="AO508" s="74" t="s">
        <v>4649</v>
      </c>
      <c r="AP508" s="74" t="s">
        <v>1552</v>
      </c>
      <c r="AQ508" s="73">
        <f>_xll.BDP($H508,$AQ$1, "CUST_TRR_START_DT=20030101","CUST_TRR_END_DT=20230630")*0.01</f>
        <v>0.12616540000000001</v>
      </c>
      <c r="AR508" s="73">
        <f>_xll.BDP($H508,$AQ$1, "CUST_TRR_START_DT=20130101","CUST_TRR_END_DT=20230630")*0.01</f>
        <v>0.1341369</v>
      </c>
      <c r="AS508" s="73">
        <f>_xll.BDP($H508,$AQ$1, "CUST_TRR_START_DT=20180101","CUST_TRR_END_DT=20230630")*0.01</f>
        <v>7.7479010000000001E-2</v>
      </c>
      <c r="AT508" s="74" t="s">
        <v>3787</v>
      </c>
      <c r="AU508" s="74" t="s">
        <v>3021</v>
      </c>
      <c r="AV508" s="74" t="s">
        <v>3787</v>
      </c>
      <c r="AW508" s="25">
        <v>1.7974805462267971</v>
      </c>
      <c r="AX508" s="25">
        <v>1.7974805462267971</v>
      </c>
      <c r="AY508" s="25">
        <v>0</v>
      </c>
      <c r="AZ508" s="25">
        <v>1.7974805462267971</v>
      </c>
      <c r="BA508" s="25">
        <v>47.287317460671133</v>
      </c>
      <c r="BB508" s="25">
        <v>0</v>
      </c>
      <c r="BC508" s="25">
        <v>47.287317460671133</v>
      </c>
      <c r="BD508" s="25">
        <v>562.40225275499995</v>
      </c>
      <c r="BE508" s="25">
        <v>35588.258075040001</v>
      </c>
      <c r="BF508" s="74">
        <v>1482.7</v>
      </c>
      <c r="BG508" s="74">
        <v>1691.05</v>
      </c>
      <c r="BH508" s="74">
        <v>1873</v>
      </c>
      <c r="BI508" s="74">
        <v>1356.212</v>
      </c>
      <c r="BJ508" s="74">
        <v>1399.1790000000001</v>
      </c>
      <c r="BK508" s="74">
        <v>1511.4480000000001</v>
      </c>
      <c r="BL508" s="72">
        <v>4.1662617958812063E-2</v>
      </c>
      <c r="BM508" s="72">
        <v>4.7517077021143279E-2</v>
      </c>
      <c r="BN508" s="72">
        <v>5.2629718376512438E-2</v>
      </c>
      <c r="BO508" s="72">
        <v>3.8108411969485688E-2</v>
      </c>
      <c r="BP508" s="72">
        <v>3.9315748386721999E-2</v>
      </c>
      <c r="BQ508" s="72">
        <v>4.2470412483044839E-2</v>
      </c>
      <c r="BR508" s="72">
        <f>IF(IF(BN508&gt;BQ508,BN508,BQ508)=0,IF(BM508&gt;BP508,BM508,BP508),IF(BN508&gt;BQ508,BN508,BQ508))</f>
        <v>5.2629718376512438E-2</v>
      </c>
      <c r="CI508" s="73">
        <f>IFERROR(L508,M508)</f>
        <v>0.49736259855272918</v>
      </c>
      <c r="CJ508" s="74">
        <f>IF(AND(M508&lt;0,AA508&gt;0),1,0)</f>
        <v>0</v>
      </c>
      <c r="CK508" s="74">
        <f>IF(AND(CJ508=0,CI508&lt;0.1,CI508&gt;0),1,0)</f>
        <v>0</v>
      </c>
      <c r="CL508" s="74">
        <f>IF(AND(CK508=0,CI508&lt;0.2,CI508&gt;0.1),1,0)</f>
        <v>0</v>
      </c>
      <c r="CM508" s="74">
        <f>IF(AND(CL508=0,CI508&lt;0.3,CI508&gt;0.2),1,0)</f>
        <v>0</v>
      </c>
      <c r="CN508" s="74">
        <f>IF(AND(CM508=0,CI508&lt;0.4,CI508&gt;0.3),1,0)</f>
        <v>0</v>
      </c>
      <c r="CO508" s="74">
        <f>IF(AND(CN508=0,CI508&lt;0.5,CI508&gt;0.4),1,0)</f>
        <v>1</v>
      </c>
      <c r="CP508" s="74">
        <f>IF(AND(CJ508=0,CK508=0,CL508=0,CM508=0,CN508=0,CO508=0),1,0)</f>
        <v>0</v>
      </c>
      <c r="CR508" s="74" t="str">
        <f>_xll.BDP($H508,CR$1)</f>
        <v>Dominic William Blakemore</v>
      </c>
      <c r="CS508" s="74" t="str">
        <f>_xll.BDP($H508,CS$1)</f>
        <v>No</v>
      </c>
      <c r="CT508" s="81">
        <f>_xll.BDP($H508,CT$1)</f>
        <v>0</v>
      </c>
      <c r="CU508" s="78">
        <f>_xll.BDP($H508,CU$1)</f>
        <v>5.75</v>
      </c>
      <c r="CV508" s="78">
        <f>_xll.BDP($H508,CV$1)</f>
        <v>4.0992746826954703E-2</v>
      </c>
      <c r="CW508" s="78">
        <f>_xll.BDP($H508,CW$1)</f>
        <v>-0.22587059891774464</v>
      </c>
      <c r="DD508" s="73"/>
      <c r="DH508" s="25"/>
      <c r="DI508" s="25"/>
      <c r="DJ508" s="25"/>
      <c r="DK508" s="25"/>
      <c r="DL508" s="25"/>
      <c r="DM508" s="25"/>
      <c r="DN508" s="25"/>
      <c r="DO508" s="25"/>
      <c r="DV508" s="72"/>
      <c r="DW508" s="72"/>
      <c r="DX508" s="72"/>
      <c r="DY508" s="72"/>
      <c r="DZ508" s="72"/>
      <c r="EA508" s="72"/>
      <c r="EB508" s="72"/>
      <c r="EC508" s="72"/>
      <c r="ED508" s="72"/>
    </row>
    <row r="509" spans="1:134" s="74" customFormat="1" hidden="1" x14ac:dyDescent="0.3">
      <c r="A509" s="74" t="str">
        <f>B509&amp;C509</f>
        <v>14</v>
      </c>
      <c r="B509" s="74">
        <v>14</v>
      </c>
      <c r="D509" s="74">
        <v>1</v>
      </c>
      <c r="E509" s="74">
        <v>1</v>
      </c>
      <c r="F509" s="75" t="s">
        <v>2149</v>
      </c>
      <c r="G509" s="74" t="s">
        <v>2625</v>
      </c>
      <c r="H509" s="74" t="s">
        <v>466</v>
      </c>
      <c r="I509" s="74">
        <v>1436</v>
      </c>
      <c r="J509" s="74" t="str">
        <f>I509&amp;H509</f>
        <v>1436PSK CN Equity</v>
      </c>
      <c r="K509" s="76" t="s">
        <v>518</v>
      </c>
      <c r="L509" s="73">
        <v>7.6329633837274119E-2</v>
      </c>
      <c r="M509" s="73">
        <v>0.18434118395926161</v>
      </c>
      <c r="N509" s="73">
        <v>5.932443134276448E-2</v>
      </c>
      <c r="O509" s="73">
        <v>0.14540585774058579</v>
      </c>
      <c r="P509" s="77">
        <v>10.257711190366049</v>
      </c>
      <c r="Q509" s="77">
        <v>7.8176479084342843</v>
      </c>
      <c r="R509" s="77">
        <v>9.0792745356150348</v>
      </c>
      <c r="S509" s="78">
        <v>87.208279868726834</v>
      </c>
      <c r="T509" s="78">
        <v>90.191201616664074</v>
      </c>
      <c r="U509" s="73">
        <v>8.9042607991758047E-2</v>
      </c>
      <c r="V509" s="79">
        <v>0.49927790385805654</v>
      </c>
      <c r="W509" s="73">
        <v>0.82369804108934541</v>
      </c>
      <c r="X509" s="72">
        <v>7.3834710743801657E-2</v>
      </c>
      <c r="Y509" s="79">
        <v>31.700752804429719</v>
      </c>
      <c r="Z509" s="79">
        <v>18.865534343567525</v>
      </c>
      <c r="AA509" s="79">
        <v>2356500000</v>
      </c>
      <c r="AB509" s="79">
        <v>2987500000</v>
      </c>
      <c r="AC509" s="79">
        <v>30000000</v>
      </c>
      <c r="AD509" s="80">
        <v>431800000</v>
      </c>
      <c r="AE509" s="73">
        <v>6.9476609541454376E-2</v>
      </c>
      <c r="AF509" s="80">
        <v>6059.8122463199998</v>
      </c>
      <c r="AG509" s="80">
        <v>6301.8122463199998</v>
      </c>
      <c r="AH509" s="25">
        <v>13.001469458056528</v>
      </c>
      <c r="AI509" s="25">
        <v>18.335211656444571</v>
      </c>
      <c r="AJ509" s="25">
        <v>6.6556016104430373</v>
      </c>
      <c r="AK509" s="25">
        <v>24.352886969718838</v>
      </c>
      <c r="AL509" s="25">
        <v>2.1963834635342914</v>
      </c>
      <c r="AM509" s="74" t="s">
        <v>519</v>
      </c>
      <c r="AN509" s="74" t="s">
        <v>520</v>
      </c>
      <c r="AO509" s="74" t="s">
        <v>521</v>
      </c>
      <c r="AP509" s="74" t="s">
        <v>496</v>
      </c>
      <c r="AQ509" s="73" t="e">
        <f>_xll.BDP($H509,$AQ$1, "CUST_TRR_START_DT=20030101","CUST_TRR_END_DT=20230630")*0.01</f>
        <v>#VALUE!</v>
      </c>
      <c r="AR509" s="73" t="e">
        <f>_xll.BDP($H509,$AQ$1, "CUST_TRR_START_DT=20130101","CUST_TRR_END_DT=20230630")*0.01</f>
        <v>#VALUE!</v>
      </c>
      <c r="AS509" s="73">
        <f>_xll.BDP($H509,$AQ$1, "CUST_TRR_START_DT=20180101","CUST_TRR_END_DT=20230630")*0.01</f>
        <v>-2.3786109999999999E-2</v>
      </c>
      <c r="AT509" s="74" t="s">
        <v>3303</v>
      </c>
      <c r="AU509" s="74" t="s">
        <v>3303</v>
      </c>
      <c r="AV509" s="74" t="s">
        <v>3303</v>
      </c>
      <c r="AW509" s="25">
        <v>3.7854888743782644</v>
      </c>
      <c r="AX509" s="25">
        <v>3.7854888743782644</v>
      </c>
      <c r="AY509" s="25">
        <v>5.9594985322007961E-16</v>
      </c>
      <c r="AZ509" s="25">
        <v>3.7854888743782649</v>
      </c>
      <c r="BA509" s="25">
        <v>45.133858267716533</v>
      </c>
      <c r="BB509" s="25">
        <v>7.1054273576010019E-15</v>
      </c>
      <c r="BC509" s="25">
        <v>45.133858267716541</v>
      </c>
      <c r="BD509" s="25">
        <v>143.30000000000001</v>
      </c>
      <c r="BE509" s="25">
        <v>6059.8122463199998</v>
      </c>
      <c r="BF509" s="74">
        <v>226.5</v>
      </c>
      <c r="BG509" s="74">
        <v>281.60000000000002</v>
      </c>
      <c r="BH509" s="74">
        <v>290</v>
      </c>
      <c r="BI509" s="74">
        <v>377.738</v>
      </c>
      <c r="BJ509" s="74">
        <v>405.99400000000003</v>
      </c>
      <c r="BK509" s="74">
        <v>436.43299999999999</v>
      </c>
      <c r="BL509" s="72">
        <v>3.7377395667258312E-2</v>
      </c>
      <c r="BM509" s="72">
        <v>4.6470086622074795E-2</v>
      </c>
      <c r="BN509" s="72">
        <v>4.7856268183244635E-2</v>
      </c>
      <c r="BO509" s="72">
        <v>6.233493458966366E-2</v>
      </c>
      <c r="BP509" s="72">
        <v>6.6997785326855949E-2</v>
      </c>
      <c r="BQ509" s="72">
        <v>7.2020878248337944E-2</v>
      </c>
      <c r="BR509" s="72">
        <f>IF(IF(BN509&gt;BQ509,BN509,BQ509)=0,IF(BM509&gt;BP509,BM509,BP509),IF(BN509&gt;BQ509,BN509,BQ509))</f>
        <v>7.2020878248337944E-2</v>
      </c>
      <c r="CI509" s="73">
        <f>IFERROR(L509,M509)</f>
        <v>7.6329633837274119E-2</v>
      </c>
      <c r="CJ509" s="74">
        <f>IF(AND(M509&lt;0,AA509&gt;0),1,0)</f>
        <v>0</v>
      </c>
      <c r="CK509" s="74">
        <f>IF(AND(CJ509=0,CI509&lt;0.1,CI509&gt;0),1,0)</f>
        <v>1</v>
      </c>
      <c r="CL509" s="74">
        <f>IF(AND(CK509=0,CI509&lt;0.2,CI509&gt;0.1),1,0)</f>
        <v>0</v>
      </c>
      <c r="CM509" s="74">
        <f>IF(AND(CL509=0,CI509&lt;0.3,CI509&gt;0.2),1,0)</f>
        <v>0</v>
      </c>
      <c r="CN509" s="74">
        <f>IF(AND(CM509=0,CI509&lt;0.4,CI509&gt;0.3),1,0)</f>
        <v>0</v>
      </c>
      <c r="CO509" s="74">
        <f>IF(AND(CN509=0,CI509&lt;0.5,CI509&gt;0.4),1,0)</f>
        <v>0</v>
      </c>
      <c r="CP509" s="74">
        <f>IF(AND(CJ509=0,CK509=0,CL509=0,CM509=0,CN509=0,CO509=0),1,0)</f>
        <v>0</v>
      </c>
      <c r="CR509" s="74" t="str">
        <f>_xll.BDP($H509,CR$1)</f>
        <v>Andrew M Phillips</v>
      </c>
      <c r="CS509" s="74" t="str">
        <f>_xll.BDP($H509,CS$1)</f>
        <v>No</v>
      </c>
      <c r="CT509" s="81">
        <f>_xll.BDP($H509,CT$1)</f>
        <v>0.3749220073223114</v>
      </c>
      <c r="CU509" s="78">
        <f>_xll.BDP($H509,CU$1)</f>
        <v>9.5</v>
      </c>
      <c r="CV509" s="78">
        <f>_xll.BDP($H509,CV$1)</f>
        <v>1.282760609261457</v>
      </c>
      <c r="CW509" s="78">
        <f>_xll.BDP($H509,CW$1)</f>
        <v>1.843442607971904</v>
      </c>
      <c r="DD509" s="73"/>
      <c r="DH509" s="25"/>
      <c r="DI509" s="25"/>
      <c r="DJ509" s="25"/>
      <c r="DK509" s="25"/>
      <c r="DL509" s="25"/>
      <c r="DM509" s="25"/>
      <c r="DN509" s="25"/>
      <c r="DO509" s="25"/>
      <c r="DV509" s="72"/>
      <c r="DW509" s="72"/>
      <c r="DX509" s="72"/>
      <c r="DY509" s="72"/>
      <c r="DZ509" s="72"/>
      <c r="EA509" s="72"/>
      <c r="EB509" s="72"/>
      <c r="EC509" s="72"/>
      <c r="ED509" s="72"/>
    </row>
    <row r="510" spans="1:134" s="74" customFormat="1" hidden="1" x14ac:dyDescent="0.3">
      <c r="A510" s="74" t="str">
        <f>B510&amp;C510</f>
        <v>14</v>
      </c>
      <c r="B510" s="74">
        <v>14</v>
      </c>
      <c r="D510" s="74">
        <v>12</v>
      </c>
      <c r="E510" s="74">
        <v>2</v>
      </c>
      <c r="F510" s="75">
        <v>0.2</v>
      </c>
      <c r="G510" s="74" t="s">
        <v>2200</v>
      </c>
      <c r="H510" s="74" t="s">
        <v>40</v>
      </c>
      <c r="I510" s="74">
        <v>1432</v>
      </c>
      <c r="J510" s="74" t="str">
        <f>I510&amp;H510</f>
        <v>1432UI US Equity</v>
      </c>
      <c r="K510" s="76" t="s">
        <v>642</v>
      </c>
      <c r="L510" s="73">
        <v>1.6071852442472925</v>
      </c>
      <c r="M510" s="73">
        <v>0.600002644319231</v>
      </c>
      <c r="N510" s="73">
        <v>1.6071852442472925</v>
      </c>
      <c r="O510" s="73">
        <v>0.600002644319231</v>
      </c>
      <c r="P510" s="77">
        <v>71.351351351351354</v>
      </c>
      <c r="Q510" s="77">
        <v>59.805108783975506</v>
      </c>
      <c r="R510" s="77" t="e">
        <v>#N/A</v>
      </c>
      <c r="S510" s="78">
        <v>34.703100516033786</v>
      </c>
      <c r="T510" s="78">
        <v>29.687371168021642</v>
      </c>
      <c r="U510" s="73">
        <v>0.72763063682496931</v>
      </c>
      <c r="V510" s="79">
        <v>1.7763619036707994</v>
      </c>
      <c r="W510" s="73">
        <v>-8.2290303107439636E-2</v>
      </c>
      <c r="X510" s="72" t="e">
        <v>#N/A</v>
      </c>
      <c r="Y510" s="79">
        <v>15.283565729690972</v>
      </c>
      <c r="Z510" s="79">
        <v>21.842060545931851</v>
      </c>
      <c r="AA510" s="79">
        <v>907606000</v>
      </c>
      <c r="AB510" s="79">
        <v>907606000</v>
      </c>
      <c r="AC510" s="79">
        <v>4734000</v>
      </c>
      <c r="AD510" s="80">
        <v>-145428000</v>
      </c>
      <c r="AE510" s="73">
        <v>-3.2552190774816407E-2</v>
      </c>
      <c r="AF510" s="80">
        <v>9666.6608916799978</v>
      </c>
      <c r="AG510" s="80">
        <v>10689.999891679998</v>
      </c>
      <c r="AH510" s="25">
        <v>18.556224826597365</v>
      </c>
      <c r="AI510" s="25">
        <v>19.56862675586072</v>
      </c>
      <c r="AJ510" s="25">
        <v>-1.7211669725845844</v>
      </c>
      <c r="AK510" s="25">
        <v>23.69185158058449</v>
      </c>
      <c r="AL510" s="25" t="s">
        <v>3021</v>
      </c>
      <c r="AM510" s="74" t="s">
        <v>543</v>
      </c>
      <c r="AN510" s="74" t="s">
        <v>584</v>
      </c>
      <c r="AO510" s="74" t="s">
        <v>585</v>
      </c>
      <c r="AP510" s="74" t="s">
        <v>574</v>
      </c>
      <c r="AQ510" s="73" t="e">
        <f>_xll.BDP($H510,$AQ$1, "CUST_TRR_START_DT=20030101","CUST_TRR_END_DT=20230630")*0.01</f>
        <v>#VALUE!</v>
      </c>
      <c r="AR510" s="73">
        <f>_xll.BDP($H510,$AQ$1, "CUST_TRR_START_DT=20130101","CUST_TRR_END_DT=20230630")*0.01</f>
        <v>0.29564770000000001</v>
      </c>
      <c r="AS510" s="73">
        <f>_xll.BDP($H510,$AQ$1, "CUST_TRR_START_DT=20180101","CUST_TRR_END_DT=20230630")*0.01</f>
        <v>0.18819060000000001</v>
      </c>
      <c r="AT510" s="74" t="s">
        <v>3300</v>
      </c>
      <c r="AU510" s="74" t="s">
        <v>3300</v>
      </c>
      <c r="AV510" s="74" t="s">
        <v>3300</v>
      </c>
      <c r="AW510" s="25">
        <v>1.5007504348220559</v>
      </c>
      <c r="AX510" s="25">
        <v>1.5007504348220559</v>
      </c>
      <c r="AY510" s="25">
        <v>-2.3797785500203274E-4</v>
      </c>
      <c r="AZ510" s="25">
        <v>1.5005124569670538</v>
      </c>
      <c r="BA510" s="25">
        <v>35.581308062731679</v>
      </c>
      <c r="BB510" s="25">
        <v>-5.6422195019649735E-3</v>
      </c>
      <c r="BC510" s="25">
        <v>35.575665843229714</v>
      </c>
      <c r="BD510" s="25">
        <v>145.02100000000002</v>
      </c>
      <c r="BE510" s="25">
        <v>9666.6608916799978</v>
      </c>
      <c r="BF510" s="74">
        <v>548</v>
      </c>
      <c r="BG510" s="74">
        <v>552</v>
      </c>
      <c r="BH510" s="74" t="s">
        <v>3021</v>
      </c>
      <c r="BI510" s="74">
        <v>460.971</v>
      </c>
      <c r="BJ510" s="74">
        <v>590.57900000000006</v>
      </c>
      <c r="BK510" s="74" t="s">
        <v>3021</v>
      </c>
      <c r="BL510" s="72">
        <v>5.668968903953777E-2</v>
      </c>
      <c r="BM510" s="72">
        <v>5.7103482390191335E-2</v>
      </c>
      <c r="BN510" s="72">
        <v>0</v>
      </c>
      <c r="BO510" s="72">
        <v>4.7686683661030599E-2</v>
      </c>
      <c r="BP510" s="72">
        <v>6.1094415808907267E-2</v>
      </c>
      <c r="BQ510" s="72">
        <v>0</v>
      </c>
      <c r="BR510" s="72">
        <f>IF(IF(BN510&gt;BQ510,BN510,BQ510)=0,IF(BM510&gt;BP510,BM510,BP510),IF(BN510&gt;BQ510,BN510,BQ510))</f>
        <v>6.1094415808907267E-2</v>
      </c>
      <c r="CI510" s="73">
        <f>IFERROR(L510,M510)</f>
        <v>1.6071852442472925</v>
      </c>
      <c r="CJ510" s="74">
        <f>IF(AND(M510&lt;0,AA510&gt;0),1,0)</f>
        <v>0</v>
      </c>
      <c r="CK510" s="74">
        <f>IF(AND(CJ510=0,CI510&lt;0.1,CI510&gt;0),1,0)</f>
        <v>0</v>
      </c>
      <c r="CL510" s="74">
        <f>IF(AND(CK510=0,CI510&lt;0.2,CI510&gt;0.1),1,0)</f>
        <v>0</v>
      </c>
      <c r="CM510" s="74">
        <f>IF(AND(CL510=0,CI510&lt;0.3,CI510&gt;0.2),1,0)</f>
        <v>0</v>
      </c>
      <c r="CN510" s="74">
        <f>IF(AND(CM510=0,CI510&lt;0.4,CI510&gt;0.3),1,0)</f>
        <v>0</v>
      </c>
      <c r="CO510" s="74">
        <f>IF(AND(CN510=0,CI510&lt;0.5,CI510&gt;0.4),1,0)</f>
        <v>0</v>
      </c>
      <c r="CP510" s="74">
        <f>IF(AND(CJ510=0,CK510=0,CL510=0,CM510=0,CN510=0,CO510=0),1,0)</f>
        <v>1</v>
      </c>
      <c r="CR510" s="74" t="str">
        <f>_xll.BDP($H510,CR$1)</f>
        <v>Robert J Pera</v>
      </c>
      <c r="CS510" s="74" t="str">
        <f>_xll.BDP($H510,CS$1)</f>
        <v>Yes</v>
      </c>
      <c r="CT510" s="81">
        <f>_xll.BDP($H510,CT$1)</f>
        <v>93.103302001953125</v>
      </c>
      <c r="CU510" s="78">
        <f>_xll.BDP($H510,CU$1)</f>
        <v>18.58329963684082</v>
      </c>
      <c r="CV510" s="78">
        <f>_xll.BDP($H510,CV$1)</f>
        <v>93.124880783696753</v>
      </c>
      <c r="CW510" s="78">
        <f>_xll.BDP($H510,CW$1)</f>
        <v>1.1689382411377116E-3</v>
      </c>
      <c r="DD510" s="73"/>
      <c r="DH510" s="25"/>
      <c r="DI510" s="25"/>
      <c r="DJ510" s="25"/>
      <c r="DK510" s="25"/>
      <c r="DL510" s="25"/>
      <c r="DM510" s="25"/>
      <c r="DN510" s="25"/>
      <c r="DO510" s="25"/>
      <c r="DV510" s="72"/>
      <c r="DW510" s="72"/>
      <c r="DX510" s="72"/>
      <c r="DY510" s="72"/>
      <c r="DZ510" s="72"/>
      <c r="EA510" s="72"/>
      <c r="EB510" s="72"/>
      <c r="EC510" s="72"/>
      <c r="ED510" s="72"/>
    </row>
    <row r="511" spans="1:134" s="74" customFormat="1" hidden="1" x14ac:dyDescent="0.3">
      <c r="A511" s="74" t="str">
        <f>B511&amp;C511</f>
        <v>14</v>
      </c>
      <c r="B511" s="74">
        <v>14</v>
      </c>
      <c r="D511" s="74">
        <v>2</v>
      </c>
      <c r="E511" s="74">
        <v>2</v>
      </c>
      <c r="F511" s="75">
        <v>0.2</v>
      </c>
      <c r="G511" s="74" t="s">
        <v>2694</v>
      </c>
      <c r="H511" s="74" t="s">
        <v>1274</v>
      </c>
      <c r="I511" s="74">
        <v>1438</v>
      </c>
      <c r="J511" s="74" t="str">
        <f>I511&amp;H511</f>
        <v>1438CRL IM Equity</v>
      </c>
      <c r="K511" s="76" t="s">
        <v>1275</v>
      </c>
      <c r="L511" s="73">
        <v>0.3559817170374685</v>
      </c>
      <c r="M511" s="73">
        <v>0.39240363255387317</v>
      </c>
      <c r="N511" s="73">
        <v>0.26112110248612741</v>
      </c>
      <c r="O511" s="73">
        <v>0.28328118478161946</v>
      </c>
      <c r="P511" s="77">
        <v>22.398988143427083</v>
      </c>
      <c r="Q511" s="77">
        <v>17.728527836174074</v>
      </c>
      <c r="R511" s="77">
        <v>33.658588811178362</v>
      </c>
      <c r="S511" s="78">
        <v>20.328132299350997</v>
      </c>
      <c r="T511" s="78">
        <v>21.047917599641739</v>
      </c>
      <c r="U511" s="73">
        <v>0.18819744244278211</v>
      </c>
      <c r="V511" s="79">
        <v>0.8434651048531121</v>
      </c>
      <c r="W511" s="73">
        <v>0.34741305487980134</v>
      </c>
      <c r="X511" s="72">
        <v>1.3452892067659835E-2</v>
      </c>
      <c r="Y511" s="79">
        <v>18.413630220861045</v>
      </c>
      <c r="Z511" s="79">
        <v>17.028256336985194</v>
      </c>
      <c r="AA511" s="79">
        <v>230031000</v>
      </c>
      <c r="AB511" s="79">
        <v>318641000</v>
      </c>
      <c r="AC511" s="79" t="e">
        <v>#N/A</v>
      </c>
      <c r="AD511" s="80">
        <v>86638000</v>
      </c>
      <c r="AE511" s="73">
        <v>0</v>
      </c>
      <c r="AF511" s="80">
        <v>2390</v>
      </c>
      <c r="AG511" s="80">
        <v>2513.8470000000002</v>
      </c>
      <c r="AH511" s="25">
        <v>19.477371866888777</v>
      </c>
      <c r="AI511" s="25">
        <v>24.959262495283866</v>
      </c>
      <c r="AJ511" s="25">
        <v>2.7440586212039872</v>
      </c>
      <c r="AK511" s="25">
        <v>35.122266074727065</v>
      </c>
      <c r="AL511" s="25">
        <v>10.920486571583931</v>
      </c>
      <c r="AM511" s="74" t="s">
        <v>498</v>
      </c>
      <c r="AN511" s="74" t="s">
        <v>726</v>
      </c>
      <c r="AO511" s="74" t="s">
        <v>753</v>
      </c>
      <c r="AP511" s="74" t="s">
        <v>1250</v>
      </c>
      <c r="AQ511" s="73" t="e">
        <f>_xll.BDP($H511,$AQ$1, "CUST_TRR_START_DT=20030101","CUST_TRR_END_DT=20230630")*0.01</f>
        <v>#VALUE!</v>
      </c>
      <c r="AR511" s="73" t="e">
        <f>_xll.BDP($H511,$AQ$1, "CUST_TRR_START_DT=20130101","CUST_TRR_END_DT=20230630")*0.01</f>
        <v>#VALUE!</v>
      </c>
      <c r="AS511" s="73" t="e">
        <f>_xll.BDP($H511,$AQ$1, "CUST_TRR_START_DT=20180101","CUST_TRR_END_DT=20230630")*0.01</f>
        <v>#VALUE!</v>
      </c>
      <c r="AT511" s="74" t="s">
        <v>3304</v>
      </c>
      <c r="AU511" s="74" t="s">
        <v>3304</v>
      </c>
      <c r="AV511" s="74" t="s">
        <v>3304</v>
      </c>
      <c r="AW511" s="25">
        <v>0.75313810524082581</v>
      </c>
      <c r="AX511" s="25">
        <v>0.75313810524082581</v>
      </c>
      <c r="AY511" s="25">
        <v>0</v>
      </c>
      <c r="AZ511" s="25">
        <v>0.75313810524082581</v>
      </c>
      <c r="BA511" s="25">
        <v>27.979670530985594</v>
      </c>
      <c r="BB511" s="25">
        <v>0</v>
      </c>
      <c r="BC511" s="25">
        <v>27.979670530985594</v>
      </c>
      <c r="BD511" s="25">
        <v>18</v>
      </c>
      <c r="BE511" s="25">
        <v>2390</v>
      </c>
      <c r="BF511" s="74">
        <v>79.466999999999999</v>
      </c>
      <c r="BG511" s="74">
        <v>90.4</v>
      </c>
      <c r="BH511" s="74">
        <v>102.10000000000001</v>
      </c>
      <c r="BI511" s="74">
        <v>51.800000000000004</v>
      </c>
      <c r="BJ511" s="74">
        <v>70.600000000000009</v>
      </c>
      <c r="BK511" s="74">
        <v>80.2</v>
      </c>
      <c r="BL511" s="72">
        <v>3.3249790794979077E-2</v>
      </c>
      <c r="BM511" s="72">
        <v>3.7824267782426778E-2</v>
      </c>
      <c r="BN511" s="72">
        <v>4.271966527196653E-2</v>
      </c>
      <c r="BO511" s="72">
        <v>2.1673640167364019E-2</v>
      </c>
      <c r="BP511" s="72">
        <v>2.95397489539749E-2</v>
      </c>
      <c r="BQ511" s="72">
        <v>3.3556485355648535E-2</v>
      </c>
      <c r="BR511" s="72">
        <f>IF(IF(BN511&gt;BQ511,BN511,BQ511)=0,IF(BM511&gt;BP511,BM511,BP511),IF(BN511&gt;BQ511,BN511,BQ511))</f>
        <v>4.271966527196653E-2</v>
      </c>
      <c r="CI511" s="73">
        <f>IFERROR(L511,M511)</f>
        <v>0.3559817170374685</v>
      </c>
      <c r="CJ511" s="74">
        <f>IF(AND(M511&lt;0,AA511&gt;0),1,0)</f>
        <v>0</v>
      </c>
      <c r="CK511" s="74">
        <f>IF(AND(CJ511=0,CI511&lt;0.1,CI511&gt;0),1,0)</f>
        <v>0</v>
      </c>
      <c r="CL511" s="74">
        <f>IF(AND(CK511=0,CI511&lt;0.2,CI511&gt;0.1),1,0)</f>
        <v>0</v>
      </c>
      <c r="CM511" s="74">
        <f>IF(AND(CL511=0,CI511&lt;0.3,CI511&gt;0.2),1,0)</f>
        <v>0</v>
      </c>
      <c r="CN511" s="74">
        <f>IF(AND(CM511=0,CI511&lt;0.4,CI511&gt;0.3),1,0)</f>
        <v>1</v>
      </c>
      <c r="CO511" s="74">
        <f>IF(AND(CN511=0,CI511&lt;0.5,CI511&gt;0.4),1,0)</f>
        <v>0</v>
      </c>
      <c r="CP511" s="74">
        <f>IF(AND(CJ511=0,CK511=0,CL511=0,CM511=0,CN511=0,CO511=0),1,0)</f>
        <v>0</v>
      </c>
      <c r="CR511" s="74" t="str">
        <f>_xll.BDP($H511,CR$1)</f>
        <v>Francesco Nalini</v>
      </c>
      <c r="CS511" s="74" t="str">
        <f>_xll.BDP($H511,CS$1)</f>
        <v>No</v>
      </c>
      <c r="CT511" s="81">
        <f>_xll.BDP($H511,CT$1)</f>
        <v>0</v>
      </c>
      <c r="CU511" s="78">
        <f>_xll.BDP($H511,CU$1)</f>
        <v>5.5833301544189453</v>
      </c>
      <c r="CV511" s="78">
        <f>_xll.BDP($H511,CV$1)</f>
        <v>0</v>
      </c>
      <c r="CW511" s="78">
        <f>_xll.BDP($H511,CW$1)</f>
        <v>0</v>
      </c>
      <c r="DD511" s="73"/>
      <c r="DH511" s="25"/>
      <c r="DI511" s="25"/>
      <c r="DJ511" s="25"/>
      <c r="DK511" s="25"/>
      <c r="DL511" s="25"/>
      <c r="DM511" s="25"/>
      <c r="DN511" s="25"/>
      <c r="DO511" s="25"/>
      <c r="DV511" s="72"/>
      <c r="DW511" s="72"/>
      <c r="DX511" s="72"/>
      <c r="DY511" s="72"/>
      <c r="DZ511" s="72"/>
      <c r="EA511" s="72"/>
      <c r="EB511" s="72"/>
      <c r="EC511" s="72"/>
      <c r="ED511" s="72"/>
    </row>
    <row r="512" spans="1:134" s="74" customFormat="1" hidden="1" x14ac:dyDescent="0.3">
      <c r="A512" s="74" t="str">
        <f>B512&amp;C512</f>
        <v>14</v>
      </c>
      <c r="B512" s="74">
        <v>14</v>
      </c>
      <c r="D512" s="74">
        <v>2</v>
      </c>
      <c r="E512" s="74">
        <v>2</v>
      </c>
      <c r="F512" s="75">
        <v>0.15</v>
      </c>
      <c r="G512" s="74" t="s">
        <v>2630</v>
      </c>
      <c r="H512" s="74" t="s">
        <v>110</v>
      </c>
      <c r="I512" s="74">
        <v>1439</v>
      </c>
      <c r="J512" s="74" t="str">
        <f>I512&amp;H512</f>
        <v>1439GPP US Equity</v>
      </c>
      <c r="K512" s="76" t="s">
        <v>742</v>
      </c>
      <c r="L512" s="73">
        <v>0.70199940505868574</v>
      </c>
      <c r="M512" s="73">
        <v>0.5987171647519548</v>
      </c>
      <c r="N512" s="73">
        <v>0.61068816743795029</v>
      </c>
      <c r="O512" s="73">
        <v>0.52616654661041173</v>
      </c>
      <c r="P512" s="77">
        <v>42.193314610143126</v>
      </c>
      <c r="Q512" s="77">
        <v>42.615617859572623</v>
      </c>
      <c r="R512" s="77" t="e">
        <v>#N/A</v>
      </c>
      <c r="S512" s="78">
        <v>79.142349461135126</v>
      </c>
      <c r="T512" s="78">
        <v>82.126693996264137</v>
      </c>
      <c r="U512" s="73">
        <v>0.84125178539355638</v>
      </c>
      <c r="V512" s="79">
        <v>1.4624717497323658</v>
      </c>
      <c r="W512" s="73">
        <v>-1.1496326037688501E-2</v>
      </c>
      <c r="X512" s="72">
        <v>6.1302782898779738E-2</v>
      </c>
      <c r="Y512" s="79">
        <v>-4.6805402784151413</v>
      </c>
      <c r="Z512" s="79">
        <v>-1.5053166371322924</v>
      </c>
      <c r="AA512" s="79">
        <v>76861000</v>
      </c>
      <c r="AB512" s="79">
        <v>87459000</v>
      </c>
      <c r="AC512" s="79">
        <v>299000</v>
      </c>
      <c r="AD512" s="80">
        <v>43330000</v>
      </c>
      <c r="AE512" s="73">
        <v>6.9005308100623126E-3</v>
      </c>
      <c r="AF512" s="80">
        <v>320.58939873999992</v>
      </c>
      <c r="AG512" s="80">
        <v>418.94939873999999</v>
      </c>
      <c r="AH512" s="25">
        <v>6.2291750734506959</v>
      </c>
      <c r="AI512" s="25">
        <v>8.8387253675685926</v>
      </c>
      <c r="AJ512" s="25">
        <v>13.440561550682567</v>
      </c>
      <c r="AK512" s="25">
        <v>8.3515149896795098</v>
      </c>
      <c r="AL512" s="25" t="s">
        <v>3021</v>
      </c>
      <c r="AM512" s="74" t="s">
        <v>519</v>
      </c>
      <c r="AN512" s="74" t="s">
        <v>743</v>
      </c>
      <c r="AO512" s="74" t="s">
        <v>743</v>
      </c>
      <c r="AP512" s="74" t="s">
        <v>574</v>
      </c>
      <c r="AQ512" s="73" t="e">
        <f>_xll.BDP($H512,$AQ$1, "CUST_TRR_START_DT=20030101","CUST_TRR_END_DT=20230630")*0.01</f>
        <v>#VALUE!</v>
      </c>
      <c r="AR512" s="73" t="e">
        <f>_xll.BDP($H512,$AQ$1, "CUST_TRR_START_DT=20130101","CUST_TRR_END_DT=20230630")*0.01</f>
        <v>#VALUE!</v>
      </c>
      <c r="AS512" s="73">
        <f>_xll.BDP($H512,$AQ$1, "CUST_TRR_START_DT=20180101","CUST_TRR_END_DT=20230630")*0.01</f>
        <v>4.1493070000000007E-2</v>
      </c>
      <c r="AT512" s="74" t="s">
        <v>3305</v>
      </c>
      <c r="AU512" s="74" t="s">
        <v>3305</v>
      </c>
      <c r="AV512" s="74" t="s">
        <v>3305</v>
      </c>
      <c r="AW512" s="25">
        <v>13.207547550450563</v>
      </c>
      <c r="AX512" s="25">
        <v>13.207547550450563</v>
      </c>
      <c r="AY512" s="25">
        <v>1.7841320499553861E-15</v>
      </c>
      <c r="AZ512" s="25">
        <v>13.207547550450565</v>
      </c>
      <c r="BA512" s="25">
        <v>105.19991465220775</v>
      </c>
      <c r="BB512" s="25">
        <v>1.4210854715202004E-14</v>
      </c>
      <c r="BC512" s="25">
        <v>105.19991465220777</v>
      </c>
      <c r="BD512" s="25">
        <v>41.90849</v>
      </c>
      <c r="BE512" s="25">
        <v>320.58939873999992</v>
      </c>
      <c r="BF512" s="74" t="s">
        <v>3021</v>
      </c>
      <c r="BG512" s="74" t="s">
        <v>3021</v>
      </c>
      <c r="BH512" s="74" t="s">
        <v>3021</v>
      </c>
      <c r="BI512" s="74" t="s">
        <v>3021</v>
      </c>
      <c r="BJ512" s="74" t="s">
        <v>3021</v>
      </c>
      <c r="BK512" s="74" t="s">
        <v>3021</v>
      </c>
      <c r="BL512" s="72">
        <v>0</v>
      </c>
      <c r="BM512" s="72">
        <v>0</v>
      </c>
      <c r="BN512" s="72">
        <v>0</v>
      </c>
      <c r="BO512" s="72">
        <v>0</v>
      </c>
      <c r="BP512" s="72">
        <v>0</v>
      </c>
      <c r="BQ512" s="72">
        <v>0</v>
      </c>
      <c r="BR512" s="72">
        <f>IF(IF(BN512&gt;BQ512,BN512,BQ512)=0,IF(BM512&gt;BP512,BM512,BP512),IF(BN512&gt;BQ512,BN512,BQ512))</f>
        <v>0</v>
      </c>
      <c r="CI512" s="73">
        <f>IFERROR(L512,M512)</f>
        <v>0.70199940505868574</v>
      </c>
      <c r="CJ512" s="74">
        <f>IF(AND(M512&lt;0,AA512&gt;0),1,0)</f>
        <v>0</v>
      </c>
      <c r="CK512" s="74">
        <f>IF(AND(CJ512=0,CI512&lt;0.1,CI512&gt;0),1,0)</f>
        <v>0</v>
      </c>
      <c r="CL512" s="74">
        <f>IF(AND(CK512=0,CI512&lt;0.2,CI512&gt;0.1),1,0)</f>
        <v>0</v>
      </c>
      <c r="CM512" s="74">
        <f>IF(AND(CL512=0,CI512&lt;0.3,CI512&gt;0.2),1,0)</f>
        <v>0</v>
      </c>
      <c r="CN512" s="74">
        <f>IF(AND(CM512=0,CI512&lt;0.4,CI512&gt;0.3),1,0)</f>
        <v>0</v>
      </c>
      <c r="CO512" s="74">
        <f>IF(AND(CN512=0,CI512&lt;0.5,CI512&gt;0.4),1,0)</f>
        <v>0</v>
      </c>
      <c r="CP512" s="74">
        <f>IF(AND(CJ512=0,CK512=0,CL512=0,CM512=0,CN512=0,CO512=0),1,0)</f>
        <v>1</v>
      </c>
      <c r="CR512" s="74" t="str">
        <f>_xll.BDP($H512,CR$1)</f>
        <v>#N/A Field Not Applicable</v>
      </c>
      <c r="CS512" s="74" t="str">
        <f>_xll.BDP($H512,CS$1)</f>
        <v>#N/A N/A</v>
      </c>
      <c r="CT512" s="81" t="str">
        <f>_xll.BDP($H512,CT$1)</f>
        <v>#N/A N/A</v>
      </c>
      <c r="CU512" s="78" t="str">
        <f>_xll.BDP($H512,CU$1)</f>
        <v>#N/A N/A</v>
      </c>
      <c r="CV512" s="78">
        <f>_xll.BDP($H512,CV$1)</f>
        <v>0.84757120511948725</v>
      </c>
      <c r="CW512" s="78">
        <f>_xll.BDP($H512,CW$1)</f>
        <v>6.2470365101944054</v>
      </c>
      <c r="DD512" s="73"/>
      <c r="DH512" s="25"/>
      <c r="DI512" s="25"/>
      <c r="DJ512" s="25"/>
      <c r="DK512" s="25"/>
      <c r="DL512" s="25"/>
      <c r="DM512" s="25"/>
      <c r="DN512" s="25"/>
      <c r="DO512" s="25"/>
      <c r="DV512" s="72"/>
      <c r="DW512" s="72"/>
      <c r="DX512" s="72"/>
      <c r="DY512" s="72"/>
      <c r="DZ512" s="72"/>
      <c r="EA512" s="72"/>
      <c r="EB512" s="72"/>
      <c r="EC512" s="72"/>
      <c r="ED512" s="72"/>
    </row>
    <row r="513" spans="1:134" s="74" customFormat="1" hidden="1" x14ac:dyDescent="0.3">
      <c r="A513" s="74" t="str">
        <f>B513&amp;C513</f>
        <v>14</v>
      </c>
      <c r="B513" s="74">
        <v>14</v>
      </c>
      <c r="D513" s="74">
        <v>2</v>
      </c>
      <c r="E513" s="74">
        <v>2</v>
      </c>
      <c r="F513" s="75">
        <v>0.14000000000000001</v>
      </c>
      <c r="H513" s="74" t="s">
        <v>152</v>
      </c>
      <c r="I513" s="74">
        <v>1440</v>
      </c>
      <c r="J513" s="74" t="str">
        <f>I513&amp;H513</f>
        <v>1440PG US Equity</v>
      </c>
      <c r="K513" s="76" t="s">
        <v>798</v>
      </c>
      <c r="L513" s="73">
        <v>0.56790593828579916</v>
      </c>
      <c r="M513" s="73">
        <v>0.53736436821841094</v>
      </c>
      <c r="N513" s="73">
        <v>0.23983635955120408</v>
      </c>
      <c r="O513" s="73">
        <v>0.24582682838957609</v>
      </c>
      <c r="P513" s="77">
        <v>22.148261690004947</v>
      </c>
      <c r="Q513" s="77">
        <v>17.789371111546377</v>
      </c>
      <c r="R513" s="77">
        <v>32.068861516013477</v>
      </c>
      <c r="S513" s="78">
        <v>26.245066232880504</v>
      </c>
      <c r="T513" s="78">
        <v>26.054191156744629</v>
      </c>
      <c r="U513" s="73">
        <v>0.34773606087064984</v>
      </c>
      <c r="V513" s="79">
        <v>1.3226740048393983</v>
      </c>
      <c r="W513" s="73">
        <v>0.38951741717634014</v>
      </c>
      <c r="X513" s="72">
        <v>2.0927914959583658E-2</v>
      </c>
      <c r="Y513" s="79">
        <v>4.1996602403984156</v>
      </c>
      <c r="Z513" s="79">
        <v>9.9606224259525931</v>
      </c>
      <c r="AA513" s="79">
        <v>34284000000</v>
      </c>
      <c r="AB513" s="79">
        <v>74943000000</v>
      </c>
      <c r="AC513" s="79">
        <v>545000000</v>
      </c>
      <c r="AD513" s="80">
        <v>16848000000</v>
      </c>
      <c r="AE513" s="73">
        <v>3.2348053181386512E-2</v>
      </c>
      <c r="AF513" s="80">
        <v>361712.47629247</v>
      </c>
      <c r="AG513" s="80">
        <v>390850.77437246998</v>
      </c>
      <c r="AH513" s="25">
        <v>18.293118710683796</v>
      </c>
      <c r="AI513" s="25">
        <v>21.182834127110571</v>
      </c>
      <c r="AJ513" s="25">
        <v>3.7651985758126076</v>
      </c>
      <c r="AK513" s="25">
        <v>26.068202860232869</v>
      </c>
      <c r="AL513" s="25">
        <v>7.9142855359383324</v>
      </c>
      <c r="AM513" s="74" t="s">
        <v>493</v>
      </c>
      <c r="AN513" s="74" t="s">
        <v>610</v>
      </c>
      <c r="AO513" s="74" t="s">
        <v>611</v>
      </c>
      <c r="AP513" s="74" t="s">
        <v>574</v>
      </c>
      <c r="AQ513" s="73">
        <f>_xll.BDP($H513,$AQ$1, "CUST_TRR_START_DT=20030101","CUST_TRR_END_DT=20230630")*0.01</f>
        <v>9.2702840000000009E-2</v>
      </c>
      <c r="AR513" s="73">
        <f>_xll.BDP($H513,$AQ$1, "CUST_TRR_START_DT=20130101","CUST_TRR_END_DT=20230630")*0.01</f>
        <v>0.1116569</v>
      </c>
      <c r="AS513" s="73">
        <f>_xll.BDP($H513,$AQ$1, "CUST_TRR_START_DT=20180101","CUST_TRR_END_DT=20230630")*0.01</f>
        <v>0.1257644</v>
      </c>
      <c r="AT513" s="74" t="s">
        <v>3697</v>
      </c>
      <c r="AU513" s="74" t="s">
        <v>3021</v>
      </c>
      <c r="AV513" s="74" t="s">
        <v>3021</v>
      </c>
      <c r="AW513" s="25">
        <v>2.4516549245870638</v>
      </c>
      <c r="AX513" s="25">
        <v>2.4516549245870638</v>
      </c>
      <c r="AY513" s="25">
        <v>1.6917421818378651</v>
      </c>
      <c r="AZ513" s="25">
        <v>4.1433971064249286</v>
      </c>
      <c r="BA513" s="25">
        <v>59.705634296865462</v>
      </c>
      <c r="BB513" s="25">
        <v>41.199329897703912</v>
      </c>
      <c r="BC513" s="25">
        <v>100.90496419456937</v>
      </c>
      <c r="BD513" s="25">
        <v>15015.98052718287</v>
      </c>
      <c r="BE513" s="25">
        <v>361712.47629247</v>
      </c>
      <c r="BF513" s="74">
        <v>15698.625</v>
      </c>
      <c r="BG513" s="74">
        <v>16775.542000000001</v>
      </c>
      <c r="BH513" s="74">
        <v>17907.532999999999</v>
      </c>
      <c r="BI513" s="74">
        <v>14900.019</v>
      </c>
      <c r="BJ513" s="74">
        <v>16410.688000000002</v>
      </c>
      <c r="BK513" s="74">
        <v>17528.071</v>
      </c>
      <c r="BL513" s="72">
        <v>4.3400839144145407E-2</v>
      </c>
      <c r="BM513" s="72">
        <v>4.6378112726296439E-2</v>
      </c>
      <c r="BN513" s="72">
        <v>4.9507645363939555E-2</v>
      </c>
      <c r="BO513" s="72">
        <v>4.1192991606826095E-2</v>
      </c>
      <c r="BP513" s="72">
        <v>4.5369427585712593E-2</v>
      </c>
      <c r="BQ513" s="72">
        <v>4.8458574555297673E-2</v>
      </c>
      <c r="BR513" s="72">
        <f>IF(IF(BN513&gt;BQ513,BN513,BQ513)=0,IF(BM513&gt;BP513,BM513,BP513),IF(BN513&gt;BQ513,BN513,BQ513))</f>
        <v>4.9507645363939555E-2</v>
      </c>
      <c r="CI513" s="73">
        <f>IFERROR(L513,M513)</f>
        <v>0.56790593828579916</v>
      </c>
      <c r="CJ513" s="74">
        <f>IF(AND(M513&lt;0,AA513&gt;0),1,0)</f>
        <v>0</v>
      </c>
      <c r="CK513" s="74">
        <f>IF(AND(CJ513=0,CI513&lt;0.1,CI513&gt;0),1,0)</f>
        <v>0</v>
      </c>
      <c r="CL513" s="74">
        <f>IF(AND(CK513=0,CI513&lt;0.2,CI513&gt;0.1),1,0)</f>
        <v>0</v>
      </c>
      <c r="CM513" s="74">
        <f>IF(AND(CL513=0,CI513&lt;0.3,CI513&gt;0.2),1,0)</f>
        <v>0</v>
      </c>
      <c r="CN513" s="74">
        <f>IF(AND(CM513=0,CI513&lt;0.4,CI513&gt;0.3),1,0)</f>
        <v>0</v>
      </c>
      <c r="CO513" s="74">
        <f>IF(AND(CN513=0,CI513&lt;0.5,CI513&gt;0.4),1,0)</f>
        <v>0</v>
      </c>
      <c r="CP513" s="74">
        <f>IF(AND(CJ513=0,CK513=0,CL513=0,CM513=0,CN513=0,CO513=0),1,0)</f>
        <v>1</v>
      </c>
      <c r="CR513" s="74" t="str">
        <f>_xll.BDP($H513,CR$1)</f>
        <v>Jon R Moeller</v>
      </c>
      <c r="CS513" s="74" t="str">
        <f>_xll.BDP($H513,CS$1)</f>
        <v>No</v>
      </c>
      <c r="CT513" s="81">
        <f>_xll.BDP($H513,CT$1)</f>
        <v>1.3058899901807308E-2</v>
      </c>
      <c r="CU513" s="78">
        <f>_xll.BDP($H513,CU$1)</f>
        <v>1.9166699647903442</v>
      </c>
      <c r="CV513" s="78">
        <f>_xll.BDP($H513,CV$1)</f>
        <v>6.2664635248763811E-2</v>
      </c>
      <c r="CW513" s="78">
        <f>_xll.BDP($H513,CW$1)</f>
        <v>1.8442359765714951</v>
      </c>
      <c r="DD513" s="73"/>
      <c r="DH513" s="25"/>
      <c r="DI513" s="25"/>
      <c r="DJ513" s="25"/>
      <c r="DK513" s="25"/>
      <c r="DL513" s="25"/>
      <c r="DM513" s="25"/>
      <c r="DN513" s="25"/>
      <c r="DO513" s="25"/>
      <c r="DV513" s="72"/>
      <c r="DW513" s="72"/>
      <c r="DX513" s="72"/>
      <c r="DY513" s="72"/>
      <c r="DZ513" s="72"/>
      <c r="EA513" s="72"/>
      <c r="EB513" s="72"/>
      <c r="EC513" s="72"/>
      <c r="ED513" s="72"/>
    </row>
    <row r="514" spans="1:134" s="74" customFormat="1" hidden="1" x14ac:dyDescent="0.3">
      <c r="A514" s="74" t="str">
        <f>B514&amp;C514</f>
        <v>14</v>
      </c>
      <c r="B514" s="74">
        <v>14</v>
      </c>
      <c r="D514" s="74">
        <v>2</v>
      </c>
      <c r="E514" s="74">
        <v>2</v>
      </c>
      <c r="F514" s="75" t="s">
        <v>2149</v>
      </c>
      <c r="G514" s="74" t="s">
        <v>2796</v>
      </c>
      <c r="H514" s="74" t="s">
        <v>2416</v>
      </c>
      <c r="I514" s="74">
        <v>1441</v>
      </c>
      <c r="J514" s="74" t="str">
        <f>I514&amp;H514</f>
        <v>1441EPIA SS Equity</v>
      </c>
      <c r="K514" s="76" t="s">
        <v>4890</v>
      </c>
      <c r="L514" s="73">
        <v>0.46254410207892149</v>
      </c>
      <c r="M514" s="73">
        <v>0.39830050768732222</v>
      </c>
      <c r="N514" s="73">
        <v>0.39762300676392481</v>
      </c>
      <c r="O514" s="73">
        <v>0.30686861961828671</v>
      </c>
      <c r="P514" s="77">
        <v>28.623551536581793</v>
      </c>
      <c r="Q514" s="77">
        <v>22.277742238638943</v>
      </c>
      <c r="R514" s="77">
        <v>30.224511399364857</v>
      </c>
      <c r="S514" s="78">
        <v>26.58848198366876</v>
      </c>
      <c r="T514" s="78">
        <v>26.546464361894795</v>
      </c>
      <c r="U514" s="73">
        <v>0.12405875618761993</v>
      </c>
      <c r="V514" s="79">
        <v>0.5073524563138806</v>
      </c>
      <c r="W514" s="73">
        <v>0.50082510598344099</v>
      </c>
      <c r="X514" s="72" t="e">
        <v>#N/A</v>
      </c>
      <c r="Y514" s="79">
        <v>10.97613683518089</v>
      </c>
      <c r="Z514" s="79">
        <v>14.524874807564746</v>
      </c>
      <c r="AA514" s="79">
        <v>27773000000</v>
      </c>
      <c r="AB514" s="79">
        <v>36048000000</v>
      </c>
      <c r="AC514" s="79" t="e">
        <v>#N/A</v>
      </c>
      <c r="AD514" s="80">
        <v>5840000000</v>
      </c>
      <c r="AE514" s="73">
        <v>0</v>
      </c>
      <c r="AF514" s="80">
        <v>246220.729773</v>
      </c>
      <c r="AG514" s="80">
        <v>254419.729773</v>
      </c>
      <c r="AH514" s="25">
        <v>16.912831866848368</v>
      </c>
      <c r="AI514" s="25">
        <v>20.212896621355366</v>
      </c>
      <c r="AJ514" s="25">
        <v>1.9644491972957152</v>
      </c>
      <c r="AK514" s="25">
        <v>26.910465812923626</v>
      </c>
      <c r="AL514" s="25">
        <v>7.4205782330875198</v>
      </c>
      <c r="AM514" s="74" t="s">
        <v>498</v>
      </c>
      <c r="AN514" s="74" t="s">
        <v>679</v>
      </c>
      <c r="AO514" s="74" t="s">
        <v>679</v>
      </c>
      <c r="AP514" s="74" t="s">
        <v>4617</v>
      </c>
      <c r="AQ514" s="73" t="e">
        <f>_xll.BDP($H514,$AQ$1, "CUST_TRR_START_DT=20030101","CUST_TRR_END_DT=20230630")*0.01</f>
        <v>#VALUE!</v>
      </c>
      <c r="AR514" s="73" t="e">
        <f>_xll.BDP($H514,$AQ$1, "CUST_TRR_START_DT=20130101","CUST_TRR_END_DT=20230630")*0.01</f>
        <v>#VALUE!</v>
      </c>
      <c r="AS514" s="73" t="e">
        <f>_xll.BDP($H514,$AQ$1, "CUST_TRR_START_DT=20180101","CUST_TRR_END_DT=20230630")*0.01</f>
        <v>#VALUE!</v>
      </c>
      <c r="AT514" s="74" t="s">
        <v>3788</v>
      </c>
      <c r="AU514" s="74" t="s">
        <v>3021</v>
      </c>
      <c r="AV514" s="74" t="s">
        <v>3788</v>
      </c>
      <c r="AW514" s="25">
        <v>1.5910154868354853</v>
      </c>
      <c r="AX514" s="25">
        <v>1.5910154868354853</v>
      </c>
      <c r="AY514" s="25">
        <v>-4.5025747299516986E-2</v>
      </c>
      <c r="AZ514" s="25">
        <v>1.5459897395359683</v>
      </c>
      <c r="BA514" s="25">
        <v>48.366136121957624</v>
      </c>
      <c r="BB514" s="25">
        <v>-1.3687619265182462</v>
      </c>
      <c r="BC514" s="25">
        <v>46.997374195439377</v>
      </c>
      <c r="BD514" s="25">
        <v>3982.9391079999996</v>
      </c>
      <c r="BE514" s="25">
        <v>246220.729773</v>
      </c>
      <c r="BF514" s="74">
        <v>10191.636</v>
      </c>
      <c r="BG514" s="74">
        <v>10742</v>
      </c>
      <c r="BH514" s="74">
        <v>11421.762000000001</v>
      </c>
      <c r="BI514" s="74">
        <v>6936.8150000000005</v>
      </c>
      <c r="BJ514" s="74">
        <v>11163.73</v>
      </c>
      <c r="BK514" s="74">
        <v>11088.175999999999</v>
      </c>
      <c r="BL514" s="72">
        <v>4.1392274360473415E-2</v>
      </c>
      <c r="BM514" s="72">
        <v>4.3627520761161935E-2</v>
      </c>
      <c r="BN514" s="72">
        <v>4.6388303740835087E-2</v>
      </c>
      <c r="BO514" s="72">
        <v>2.817315587682364E-2</v>
      </c>
      <c r="BP514" s="72">
        <v>4.5340333489760409E-2</v>
      </c>
      <c r="BQ514" s="72">
        <v>4.5033478741707079E-2</v>
      </c>
      <c r="BR514" s="72">
        <f>IF(IF(BN514&gt;BQ514,BN514,BQ514)=0,IF(BM514&gt;BP514,BM514,BP514),IF(BN514&gt;BQ514,BN514,BQ514))</f>
        <v>4.6388303740835087E-2</v>
      </c>
      <c r="CI514" s="73">
        <f>IFERROR(L514,M514)</f>
        <v>0.46254410207892149</v>
      </c>
      <c r="CJ514" s="74">
        <f>IF(AND(M514&lt;0,AA514&gt;0),1,0)</f>
        <v>0</v>
      </c>
      <c r="CK514" s="74">
        <f>IF(AND(CJ514=0,CI514&lt;0.1,CI514&gt;0),1,0)</f>
        <v>0</v>
      </c>
      <c r="CL514" s="74">
        <f>IF(AND(CK514=0,CI514&lt;0.2,CI514&gt;0.1),1,0)</f>
        <v>0</v>
      </c>
      <c r="CM514" s="74">
        <f>IF(AND(CL514=0,CI514&lt;0.3,CI514&gt;0.2),1,0)</f>
        <v>0</v>
      </c>
      <c r="CN514" s="74">
        <f>IF(AND(CM514=0,CI514&lt;0.4,CI514&gt;0.3),1,0)</f>
        <v>0</v>
      </c>
      <c r="CO514" s="74">
        <f>IF(AND(CN514=0,CI514&lt;0.5,CI514&gt;0.4),1,0)</f>
        <v>1</v>
      </c>
      <c r="CP514" s="74">
        <f>IF(AND(CJ514=0,CK514=0,CL514=0,CM514=0,CN514=0,CO514=0),1,0)</f>
        <v>0</v>
      </c>
      <c r="CR514" s="74" t="str">
        <f>_xll.BDP($H514,CR$1)</f>
        <v>Helena Hedblom</v>
      </c>
      <c r="CS514" s="74" t="str">
        <f>_xll.BDP($H514,CS$1)</f>
        <v>No</v>
      </c>
      <c r="CT514" s="81">
        <f>_xll.BDP($H514,CT$1)</f>
        <v>0</v>
      </c>
      <c r="CU514" s="78">
        <f>_xll.BDP($H514,CU$1)</f>
        <v>3.5833299160003662</v>
      </c>
      <c r="CV514" s="78">
        <f>_xll.BDP($H514,CV$1)</f>
        <v>2.1578460579637977E-2</v>
      </c>
      <c r="CW514" s="78">
        <f>_xll.BDP($H514,CW$1)</f>
        <v>2.68621538248241</v>
      </c>
      <c r="DD514" s="73"/>
      <c r="DH514" s="25"/>
      <c r="DI514" s="25"/>
      <c r="DJ514" s="25"/>
      <c r="DK514" s="25"/>
      <c r="DL514" s="25"/>
      <c r="DM514" s="25"/>
      <c r="DN514" s="25"/>
      <c r="DO514" s="25"/>
      <c r="DV514" s="72"/>
      <c r="DW514" s="72"/>
      <c r="DX514" s="72"/>
      <c r="DY514" s="72"/>
      <c r="DZ514" s="72"/>
      <c r="EA514" s="72"/>
      <c r="EB514" s="72"/>
      <c r="EC514" s="72"/>
      <c r="ED514" s="72"/>
    </row>
    <row r="515" spans="1:134" s="74" customFormat="1" hidden="1" x14ac:dyDescent="0.3">
      <c r="A515" s="74" t="str">
        <f>B515&amp;C515</f>
        <v>14</v>
      </c>
      <c r="B515" s="74">
        <v>14</v>
      </c>
      <c r="D515" s="74">
        <v>2</v>
      </c>
      <c r="E515" s="74">
        <v>2</v>
      </c>
      <c r="F515" s="75">
        <v>0.14000000000000001</v>
      </c>
      <c r="G515" s="74" t="s">
        <v>2715</v>
      </c>
      <c r="H515" s="74" t="s">
        <v>298</v>
      </c>
      <c r="I515" s="74">
        <v>1442</v>
      </c>
      <c r="J515" s="74" t="str">
        <f>I515&amp;H515</f>
        <v>1442LFUS US Equity</v>
      </c>
      <c r="K515" s="76" t="s">
        <v>978</v>
      </c>
      <c r="L515" s="73">
        <v>0.30030567329303953</v>
      </c>
      <c r="M515" s="73">
        <v>0.34722624710619054</v>
      </c>
      <c r="N515" s="73">
        <v>0.15894681696118881</v>
      </c>
      <c r="O515" s="73">
        <v>0.19507587574135979</v>
      </c>
      <c r="P515" s="77">
        <v>12.385054450012946</v>
      </c>
      <c r="Q515" s="77">
        <v>10.549424889506485</v>
      </c>
      <c r="R515" s="77">
        <v>14.860750214118774</v>
      </c>
      <c r="S515" s="78">
        <v>22.851930214642763</v>
      </c>
      <c r="T515" s="78">
        <v>26.380555766604605</v>
      </c>
      <c r="U515" s="73">
        <v>0.21008618565388906</v>
      </c>
      <c r="V515" s="79">
        <v>1.0201978207899818</v>
      </c>
      <c r="W515" s="73">
        <v>0.59291261896605241</v>
      </c>
      <c r="X515" s="72">
        <v>3.56362098640585E-2</v>
      </c>
      <c r="Y515" s="79">
        <v>12.287558087931023</v>
      </c>
      <c r="Z515" s="79">
        <v>23.752112408345248</v>
      </c>
      <c r="AA515" s="79">
        <v>1521783000</v>
      </c>
      <c r="AB515" s="79">
        <v>2708705000</v>
      </c>
      <c r="AC515" s="79">
        <v>24633000</v>
      </c>
      <c r="AD515" s="80">
        <v>406029000</v>
      </c>
      <c r="AE515" s="73">
        <v>6.0668080358792106E-2</v>
      </c>
      <c r="AF515" s="80">
        <v>6282.3679565099992</v>
      </c>
      <c r="AG515" s="80">
        <v>6847.0649565099993</v>
      </c>
      <c r="AH515" s="25">
        <v>11.462688368352765</v>
      </c>
      <c r="AI515" s="25">
        <v>14.792534791422268</v>
      </c>
      <c r="AJ515" s="25">
        <v>5.0579996703093943</v>
      </c>
      <c r="AK515" s="25">
        <v>16.445416833857401</v>
      </c>
      <c r="AL515" s="25">
        <v>2.6631351371347916</v>
      </c>
      <c r="AM515" s="74" t="s">
        <v>498</v>
      </c>
      <c r="AN515" s="74" t="s">
        <v>778</v>
      </c>
      <c r="AO515" s="74" t="s">
        <v>913</v>
      </c>
      <c r="AP515" s="74" t="s">
        <v>574</v>
      </c>
      <c r="AQ515" s="73">
        <f>_xll.BDP($H515,$AQ$1, "CUST_TRR_START_DT=20030101","CUST_TRR_END_DT=20230630")*0.01</f>
        <v>0.1564152</v>
      </c>
      <c r="AR515" s="73">
        <f>_xll.BDP($H515,$AQ$1, "CUST_TRR_START_DT=20130101","CUST_TRR_END_DT=20230630")*0.01</f>
        <v>0.17038910000000002</v>
      </c>
      <c r="AS515" s="73">
        <f>_xll.BDP($H515,$AQ$1, "CUST_TRR_START_DT=20180101","CUST_TRR_END_DT=20230630")*0.01</f>
        <v>8.2688089999999992E-2</v>
      </c>
      <c r="AT515" s="74" t="s">
        <v>3697</v>
      </c>
      <c r="AU515" s="74" t="s">
        <v>3021</v>
      </c>
      <c r="AV515" s="74" t="s">
        <v>3021</v>
      </c>
      <c r="AW515" s="25">
        <v>1.0301517114911718</v>
      </c>
      <c r="AX515" s="25">
        <v>1.0301517114911718</v>
      </c>
      <c r="AY515" s="25">
        <v>1.2867714263039651E-16</v>
      </c>
      <c r="AZ515" s="25">
        <v>1.030151711491172</v>
      </c>
      <c r="BA515" s="25">
        <v>14.220995282614771</v>
      </c>
      <c r="BB515" s="25">
        <v>1.7763568394002505E-15</v>
      </c>
      <c r="BC515" s="25">
        <v>14.220995282614773</v>
      </c>
      <c r="BD515" s="25">
        <v>55.89884</v>
      </c>
      <c r="BE515" s="25">
        <v>6282.3679565099992</v>
      </c>
      <c r="BF515" s="74">
        <v>302.57100000000003</v>
      </c>
      <c r="BG515" s="74">
        <v>342.42900000000003</v>
      </c>
      <c r="BH515" s="74">
        <v>412</v>
      </c>
      <c r="BI515" s="74">
        <v>331.495</v>
      </c>
      <c r="BJ515" s="74">
        <v>360.637</v>
      </c>
      <c r="BK515" s="74">
        <v>437.09199999999998</v>
      </c>
      <c r="BL515" s="72">
        <v>4.816193545086226E-2</v>
      </c>
      <c r="BM515" s="72">
        <v>5.4506358489423354E-2</v>
      </c>
      <c r="BN515" s="72">
        <v>6.5580367602166928E-2</v>
      </c>
      <c r="BO515" s="72">
        <v>5.2765931937573604E-2</v>
      </c>
      <c r="BP515" s="72">
        <v>5.7404628715880278E-2</v>
      </c>
      <c r="BQ515" s="72">
        <v>6.9574402999918308E-2</v>
      </c>
      <c r="BR515" s="72">
        <f>IF(IF(BN515&gt;BQ515,BN515,BQ515)=0,IF(BM515&gt;BP515,BM515,BP515),IF(BN515&gt;BQ515,BN515,BQ515))</f>
        <v>6.9574402999918308E-2</v>
      </c>
      <c r="CI515" s="73">
        <f>IFERROR(L515,M515)</f>
        <v>0.30030567329303953</v>
      </c>
      <c r="CJ515" s="74">
        <f>IF(AND(M515&lt;0,AA515&gt;0),1,0)</f>
        <v>0</v>
      </c>
      <c r="CK515" s="74">
        <f>IF(AND(CJ515=0,CI515&lt;0.1,CI515&gt;0),1,0)</f>
        <v>0</v>
      </c>
      <c r="CL515" s="74">
        <f>IF(AND(CK515=0,CI515&lt;0.2,CI515&gt;0.1),1,0)</f>
        <v>0</v>
      </c>
      <c r="CM515" s="74">
        <f>IF(AND(CL515=0,CI515&lt;0.3,CI515&gt;0.2),1,0)</f>
        <v>0</v>
      </c>
      <c r="CN515" s="74">
        <f>IF(AND(CM515=0,CI515&lt;0.4,CI515&gt;0.3),1,0)</f>
        <v>1</v>
      </c>
      <c r="CO515" s="74">
        <f>IF(AND(CN515=0,CI515&lt;0.5,CI515&gt;0.4),1,0)</f>
        <v>0</v>
      </c>
      <c r="CP515" s="74">
        <f>IF(AND(CJ515=0,CK515=0,CL515=0,CM515=0,CN515=0,CO515=0),1,0)</f>
        <v>0</v>
      </c>
      <c r="CR515" s="74" t="str">
        <f>_xll.BDP($H515,CR$1)</f>
        <v>David W Heinzmann "Dave"</v>
      </c>
      <c r="CS515" s="74" t="str">
        <f>_xll.BDP($H515,CS$1)</f>
        <v>No</v>
      </c>
      <c r="CT515" s="81">
        <f>_xll.BDP($H515,CT$1)</f>
        <v>0</v>
      </c>
      <c r="CU515" s="78">
        <f>_xll.BDP($H515,CU$1)</f>
        <v>6.75</v>
      </c>
      <c r="CV515" s="78">
        <f>_xll.BDP($H515,CV$1)</f>
        <v>1.7374237239926384</v>
      </c>
      <c r="CW515" s="78">
        <f>_xll.BDP($H515,CW$1)</f>
        <v>2.9597251683772221</v>
      </c>
      <c r="DD515" s="73"/>
      <c r="DH515" s="25"/>
      <c r="DI515" s="25"/>
      <c r="DJ515" s="25"/>
      <c r="DK515" s="25"/>
      <c r="DL515" s="25"/>
      <c r="DM515" s="25"/>
      <c r="DN515" s="25"/>
      <c r="DO515" s="25"/>
      <c r="DV515" s="72"/>
      <c r="DW515" s="72"/>
      <c r="DX515" s="72"/>
      <c r="DY515" s="72"/>
      <c r="DZ515" s="72"/>
      <c r="EA515" s="72"/>
      <c r="EB515" s="72"/>
      <c r="EC515" s="72"/>
      <c r="ED515" s="72"/>
    </row>
    <row r="516" spans="1:134" s="74" customFormat="1" hidden="1" x14ac:dyDescent="0.3">
      <c r="A516" s="74" t="str">
        <f>B516&amp;C516</f>
        <v>14</v>
      </c>
      <c r="B516" s="74">
        <v>14</v>
      </c>
      <c r="D516" s="74">
        <v>2</v>
      </c>
      <c r="E516" s="74">
        <v>2</v>
      </c>
      <c r="F516" s="75">
        <v>0.15</v>
      </c>
      <c r="H516" s="74" t="s">
        <v>1238</v>
      </c>
      <c r="I516" s="74">
        <v>1443</v>
      </c>
      <c r="J516" s="74" t="str">
        <f>I516&amp;H516</f>
        <v>1443MCM SM Equity</v>
      </c>
      <c r="K516" s="76" t="s">
        <v>1239</v>
      </c>
      <c r="L516" s="73">
        <v>0.17611143304306792</v>
      </c>
      <c r="M516" s="73">
        <v>0.12186367458177495</v>
      </c>
      <c r="N516" s="73">
        <v>0.17611143304306792</v>
      </c>
      <c r="O516" s="73">
        <v>0.12186367458177495</v>
      </c>
      <c r="P516" s="77">
        <v>10.902370700835192</v>
      </c>
      <c r="Q516" s="77">
        <v>8.3971077618255627</v>
      </c>
      <c r="R516" s="77">
        <v>9.686032198999369</v>
      </c>
      <c r="S516" s="78">
        <v>24.820465023130463</v>
      </c>
      <c r="T516" s="78">
        <v>17.993516758260498</v>
      </c>
      <c r="U516" s="73">
        <v>3.2428439601781676E-2</v>
      </c>
      <c r="V516" s="79">
        <v>0.24095531637850029</v>
      </c>
      <c r="W516" s="73">
        <v>0.73266446025802556</v>
      </c>
      <c r="X516" s="72">
        <v>7.1697002234037029E-3</v>
      </c>
      <c r="Y516" s="79">
        <v>6.8365877651310001</v>
      </c>
      <c r="Z516" s="79">
        <v>-6.9290713927094849E-2</v>
      </c>
      <c r="AA516" s="79">
        <v>344910000</v>
      </c>
      <c r="AB516" s="79">
        <v>344910000</v>
      </c>
      <c r="AC516" s="79">
        <v>13000</v>
      </c>
      <c r="AD516" s="80">
        <v>12651000</v>
      </c>
      <c r="AE516" s="73">
        <v>1.0275867520354123E-3</v>
      </c>
      <c r="AF516" s="80">
        <v>412.8</v>
      </c>
      <c r="AG516" s="80">
        <v>427.41899999999998</v>
      </c>
      <c r="AH516" s="25">
        <v>7.0449810449975274</v>
      </c>
      <c r="AI516" s="25">
        <v>10.168895127521889</v>
      </c>
      <c r="AJ516" s="25">
        <v>-4.6219081327032248</v>
      </c>
      <c r="AK516" s="25">
        <v>12.589172938674402</v>
      </c>
      <c r="AL516" s="25">
        <v>1.2498069514245582</v>
      </c>
      <c r="AM516" s="74" t="s">
        <v>550</v>
      </c>
      <c r="AN516" s="74" t="s">
        <v>1240</v>
      </c>
      <c r="AO516" s="74" t="s">
        <v>1241</v>
      </c>
      <c r="AP516" s="74" t="s">
        <v>1226</v>
      </c>
      <c r="AQ516" s="73">
        <f>_xll.BDP($H516,$AQ$1, "CUST_TRR_START_DT=20030101","CUST_TRR_END_DT=20230630")*0.01</f>
        <v>0.10101879999999999</v>
      </c>
      <c r="AR516" s="73">
        <f>_xll.BDP($H516,$AQ$1, "CUST_TRR_START_DT=20130101","CUST_TRR_END_DT=20230630")*0.01</f>
        <v>0.1042059</v>
      </c>
      <c r="AS516" s="73">
        <f>_xll.BDP($H516,$AQ$1, "CUST_TRR_START_DT=20180101","CUST_TRR_END_DT=20230630")*0.01</f>
        <v>-3.3394270000000004E-2</v>
      </c>
      <c r="AT516" s="74" t="s">
        <v>3789</v>
      </c>
      <c r="AU516" s="74" t="s">
        <v>3021</v>
      </c>
      <c r="AV516" s="74" t="s">
        <v>3789</v>
      </c>
      <c r="AW516" s="25">
        <v>4.2330877956493884</v>
      </c>
      <c r="AX516" s="25">
        <v>4.2330877956493884</v>
      </c>
      <c r="AY516" s="25">
        <v>0</v>
      </c>
      <c r="AZ516" s="25">
        <v>4.2330877956493884</v>
      </c>
      <c r="BA516" s="25">
        <v>38.330863885310549</v>
      </c>
      <c r="BB516" s="25">
        <v>0</v>
      </c>
      <c r="BC516" s="25" t="s">
        <v>3021</v>
      </c>
      <c r="BD516" s="25" t="s">
        <v>3021</v>
      </c>
      <c r="BE516" s="25">
        <v>412.8</v>
      </c>
      <c r="BF516" s="74">
        <v>213</v>
      </c>
      <c r="BG516" s="74">
        <v>146</v>
      </c>
      <c r="BH516" s="74">
        <v>147</v>
      </c>
      <c r="BI516" s="74">
        <v>173</v>
      </c>
      <c r="BJ516" s="74">
        <v>253</v>
      </c>
      <c r="BK516" s="74">
        <v>241</v>
      </c>
      <c r="BL516" s="72">
        <v>0.51598837209302328</v>
      </c>
      <c r="BM516" s="72">
        <v>0.35368217054263568</v>
      </c>
      <c r="BN516" s="72">
        <v>0.35610465116279066</v>
      </c>
      <c r="BO516" s="72">
        <v>0.41908914728682167</v>
      </c>
      <c r="BP516" s="72">
        <v>0.61288759689922478</v>
      </c>
      <c r="BQ516" s="72">
        <v>0.58381782945736438</v>
      </c>
      <c r="BR516" s="72">
        <f>IF(IF(BN516&gt;BQ516,BN516,BQ516)=0,IF(BM516&gt;BP516,BM516,BP516),IF(BN516&gt;BQ516,BN516,BQ516))</f>
        <v>0.58381782945736438</v>
      </c>
      <c r="CI516" s="73">
        <f>IFERROR(L516,M516)</f>
        <v>0.17611143304306792</v>
      </c>
      <c r="CJ516" s="74">
        <f>IF(AND(M516&lt;0,AA516&gt;0),1,0)</f>
        <v>0</v>
      </c>
      <c r="CK516" s="74">
        <f>IF(AND(CJ516=0,CI516&lt;0.1,CI516&gt;0),1,0)</f>
        <v>0</v>
      </c>
      <c r="CL516" s="74">
        <f>IF(AND(CK516=0,CI516&lt;0.2,CI516&gt;0.1),1,0)</f>
        <v>1</v>
      </c>
      <c r="CM516" s="74">
        <f>IF(AND(CL516=0,CI516&lt;0.3,CI516&gt;0.2),1,0)</f>
        <v>0</v>
      </c>
      <c r="CN516" s="74">
        <f>IF(AND(CM516=0,CI516&lt;0.4,CI516&gt;0.3),1,0)</f>
        <v>0</v>
      </c>
      <c r="CO516" s="74">
        <f>IF(AND(CN516=0,CI516&lt;0.5,CI516&gt;0.4),1,0)</f>
        <v>0</v>
      </c>
      <c r="CP516" s="74">
        <f>IF(AND(CJ516=0,CK516=0,CL516=0,CM516=0,CN516=0,CO516=0),1,0)</f>
        <v>0</v>
      </c>
      <c r="CR516" s="74" t="str">
        <f>_xll.BDP($H516,CR$1)</f>
        <v>Jorge Mercader Barata</v>
      </c>
      <c r="CS516" s="74" t="str">
        <f>_xll.BDP($H516,CS$1)</f>
        <v>No</v>
      </c>
      <c r="CT516" s="81">
        <f>_xll.BDP($H516,CT$1)</f>
        <v>0.49431800842285156</v>
      </c>
      <c r="CU516" s="78">
        <f>_xll.BDP($H516,CU$1)</f>
        <v>14.41670036315918</v>
      </c>
      <c r="CV516" s="78">
        <f>_xll.BDP($H516,CV$1)</f>
        <v>45.465922499999998</v>
      </c>
      <c r="CW516" s="78">
        <f>_xll.BDP($H516,CW$1)</f>
        <v>0.20098744400103802</v>
      </c>
      <c r="DD516" s="73"/>
      <c r="DH516" s="25"/>
      <c r="DI516" s="25"/>
      <c r="DJ516" s="25"/>
      <c r="DK516" s="25"/>
      <c r="DL516" s="25"/>
      <c r="DM516" s="25"/>
      <c r="DN516" s="25"/>
      <c r="DO516" s="25"/>
      <c r="DV516" s="72"/>
      <c r="DW516" s="72"/>
      <c r="DX516" s="72"/>
      <c r="DY516" s="72"/>
      <c r="DZ516" s="72"/>
      <c r="EA516" s="72"/>
      <c r="EB516" s="72"/>
      <c r="EC516" s="72"/>
      <c r="ED516" s="72"/>
    </row>
    <row r="517" spans="1:134" s="74" customFormat="1" hidden="1" x14ac:dyDescent="0.3">
      <c r="A517" s="74" t="str">
        <f>B517&amp;C517</f>
        <v>14</v>
      </c>
      <c r="B517" s="74">
        <v>14</v>
      </c>
      <c r="D517" s="74">
        <v>2</v>
      </c>
      <c r="E517" s="74">
        <v>1</v>
      </c>
      <c r="F517" s="75">
        <v>0.15</v>
      </c>
      <c r="G517" s="74" t="s">
        <v>2628</v>
      </c>
      <c r="H517" s="74" t="s">
        <v>467</v>
      </c>
      <c r="I517" s="74">
        <v>1444</v>
      </c>
      <c r="J517" s="74" t="str">
        <f>I517&amp;H517</f>
        <v>1444PKI CN Equity</v>
      </c>
      <c r="K517" s="76" t="s">
        <v>522</v>
      </c>
      <c r="L517" s="73">
        <v>0.16967189043070657</v>
      </c>
      <c r="M517" s="73">
        <v>0.18175203725261932</v>
      </c>
      <c r="N517" s="73">
        <v>0.11896230334309241</v>
      </c>
      <c r="O517" s="73">
        <v>0.13349722103463019</v>
      </c>
      <c r="P517" s="77">
        <v>6.8427936175778177</v>
      </c>
      <c r="Q517" s="77">
        <v>6.5006539366989271</v>
      </c>
      <c r="R517" s="77">
        <v>12.814021421616358</v>
      </c>
      <c r="S517" s="78">
        <v>6.668928210492294</v>
      </c>
      <c r="T517" s="78">
        <v>5.6172804692346734</v>
      </c>
      <c r="U517" s="73">
        <v>0.57175755342667645</v>
      </c>
      <c r="V517" s="79">
        <v>4.2397540983606561</v>
      </c>
      <c r="W517" s="73">
        <v>0.23166603986461076</v>
      </c>
      <c r="X517" s="72">
        <v>5.3748451053283769E-2</v>
      </c>
      <c r="Y517" s="79">
        <v>24.362612541469105</v>
      </c>
      <c r="Z517" s="79">
        <v>12.506402617456258</v>
      </c>
      <c r="AA517" s="79">
        <v>6872000000</v>
      </c>
      <c r="AB517" s="79">
        <v>9356000000</v>
      </c>
      <c r="AC517" s="79">
        <v>26000000</v>
      </c>
      <c r="AD517" s="80">
        <v>1589000000</v>
      </c>
      <c r="AE517" s="73">
        <v>1.6362492133417242E-2</v>
      </c>
      <c r="AF517" s="80">
        <v>6954.5030862999984</v>
      </c>
      <c r="AG517" s="80">
        <v>13161.503086299999</v>
      </c>
      <c r="AH517" s="25">
        <v>8.8154742707970524</v>
      </c>
      <c r="AI517" s="25">
        <v>19.270136290336747</v>
      </c>
      <c r="AJ517" s="25">
        <v>15.770949909794252</v>
      </c>
      <c r="AK517" s="25">
        <v>33.406283115560861</v>
      </c>
      <c r="AL517" s="25">
        <v>2.2575216609967219</v>
      </c>
      <c r="AM517" s="74" t="s">
        <v>519</v>
      </c>
      <c r="AN517" s="74" t="s">
        <v>520</v>
      </c>
      <c r="AO517" s="74" t="s">
        <v>4651</v>
      </c>
      <c r="AP517" s="74" t="s">
        <v>496</v>
      </c>
      <c r="AQ517" s="73">
        <f>_xll.BDP($H517,$AQ$1, "CUST_TRR_START_DT=20030101","CUST_TRR_END_DT=20230630")*0.01</f>
        <v>0.1908118</v>
      </c>
      <c r="AR517" s="73">
        <f>_xll.BDP($H517,$AQ$1, "CUST_TRR_START_DT=20130101","CUST_TRR_END_DT=20230630")*0.01</f>
        <v>9.8922530000000009E-2</v>
      </c>
      <c r="AS517" s="73">
        <f>_xll.BDP($H517,$AQ$1, "CUST_TRR_START_DT=20180101","CUST_TRR_END_DT=20230630")*0.01</f>
        <v>7.5109760000000012E-2</v>
      </c>
      <c r="AT517" s="74" t="s">
        <v>3697</v>
      </c>
      <c r="AU517" s="74" t="s">
        <v>3021</v>
      </c>
      <c r="AV517" s="74" t="s">
        <v>3021</v>
      </c>
      <c r="AW517" s="25">
        <v>3.4386852447664089</v>
      </c>
      <c r="AX517" s="25">
        <v>3.4386852447664089</v>
      </c>
      <c r="AY517" s="25">
        <v>-0.17397521290873807</v>
      </c>
      <c r="AZ517" s="25">
        <v>3.2647100318576707</v>
      </c>
      <c r="BA517" s="25">
        <v>30.982197490577196</v>
      </c>
      <c r="BB517" s="25">
        <v>-1.5674986284386989</v>
      </c>
      <c r="BC517" s="25">
        <v>29.414698862138497</v>
      </c>
      <c r="BD517" s="25">
        <v>206.41911999999999</v>
      </c>
      <c r="BE517" s="25">
        <v>6954.5030862999984</v>
      </c>
      <c r="BF517" s="74">
        <v>454.25</v>
      </c>
      <c r="BG517" s="74">
        <v>564.91700000000003</v>
      </c>
      <c r="BH517" s="74">
        <v>655.88900000000001</v>
      </c>
      <c r="BI517" s="74">
        <v>1013.85</v>
      </c>
      <c r="BJ517" s="74">
        <v>946.654</v>
      </c>
      <c r="BK517" s="74">
        <v>832.26400000000001</v>
      </c>
      <c r="BL517" s="72">
        <v>6.5317391388444182E-2</v>
      </c>
      <c r="BM517" s="72">
        <v>8.1230390293859603E-2</v>
      </c>
      <c r="BN517" s="72">
        <v>9.4311411162080944E-2</v>
      </c>
      <c r="BO517" s="72">
        <v>0.14578324107688306</v>
      </c>
      <c r="BP517" s="72">
        <v>0.13612101227834064</v>
      </c>
      <c r="BQ517" s="72">
        <v>0.1196726767782325</v>
      </c>
      <c r="BR517" s="72">
        <f>IF(IF(BN517&gt;BQ517,BN517,BQ517)=0,IF(BM517&gt;BP517,BM517,BP517),IF(BN517&gt;BQ517,BN517,BQ517))</f>
        <v>0.1196726767782325</v>
      </c>
      <c r="CI517" s="73">
        <f>IFERROR(L517,M517)</f>
        <v>0.16967189043070657</v>
      </c>
      <c r="CJ517" s="74">
        <f>IF(AND(M517&lt;0,AA517&gt;0),1,0)</f>
        <v>0</v>
      </c>
      <c r="CK517" s="74">
        <f>IF(AND(CJ517=0,CI517&lt;0.1,CI517&gt;0),1,0)</f>
        <v>0</v>
      </c>
      <c r="CL517" s="74">
        <f>IF(AND(CK517=0,CI517&lt;0.2,CI517&gt;0.1),1,0)</f>
        <v>1</v>
      </c>
      <c r="CM517" s="74">
        <f>IF(AND(CL517=0,CI517&lt;0.3,CI517&gt;0.2),1,0)</f>
        <v>0</v>
      </c>
      <c r="CN517" s="74">
        <f>IF(AND(CM517=0,CI517&lt;0.4,CI517&gt;0.3),1,0)</f>
        <v>0</v>
      </c>
      <c r="CO517" s="74">
        <f>IF(AND(CN517=0,CI517&lt;0.5,CI517&gt;0.4),1,0)</f>
        <v>0</v>
      </c>
      <c r="CP517" s="74">
        <f>IF(AND(CJ517=0,CK517=0,CL517=0,CM517=0,CN517=0,CO517=0),1,0)</f>
        <v>0</v>
      </c>
      <c r="CR517" s="74" t="str">
        <f>_xll.BDP($H517,CR$1)</f>
        <v>Robert Berthold Espey "Bob"</v>
      </c>
      <c r="CS517" s="74" t="str">
        <f>_xll.BDP($H517,CS$1)</f>
        <v>No</v>
      </c>
      <c r="CT517" s="81">
        <f>_xll.BDP($H517,CT$1)</f>
        <v>0.3964959979057312</v>
      </c>
      <c r="CU517" s="78">
        <f>_xll.BDP($H517,CU$1)</f>
        <v>12.41670036315918</v>
      </c>
      <c r="CV517" s="78">
        <f>_xll.BDP($H517,CV$1)</f>
        <v>1.2259521112278835</v>
      </c>
      <c r="CW517" s="78">
        <f>_xll.BDP($H517,CW$1)</f>
        <v>-0.31209638224384767</v>
      </c>
      <c r="DD517" s="73"/>
      <c r="DH517" s="25"/>
      <c r="DI517" s="25"/>
      <c r="DJ517" s="25"/>
      <c r="DK517" s="25"/>
      <c r="DL517" s="25"/>
      <c r="DM517" s="25"/>
      <c r="DN517" s="25"/>
      <c r="DO517" s="25"/>
      <c r="DV517" s="72"/>
      <c r="DW517" s="72"/>
      <c r="DX517" s="72"/>
      <c r="DY517" s="72"/>
      <c r="DZ517" s="72"/>
      <c r="EA517" s="72"/>
      <c r="EB517" s="72"/>
      <c r="EC517" s="72"/>
      <c r="ED517" s="72"/>
    </row>
    <row r="518" spans="1:134" s="74" customFormat="1" hidden="1" x14ac:dyDescent="0.3">
      <c r="A518" s="74" t="str">
        <f>B518&amp;C518</f>
        <v>14</v>
      </c>
      <c r="B518" s="74">
        <v>14</v>
      </c>
      <c r="D518" s="74">
        <v>3</v>
      </c>
      <c r="E518" s="74">
        <v>3</v>
      </c>
      <c r="F518" s="75">
        <v>0.12</v>
      </c>
      <c r="H518" s="74" t="s">
        <v>82</v>
      </c>
      <c r="I518" s="74">
        <v>1445</v>
      </c>
      <c r="J518" s="74" t="str">
        <f>I518&amp;H518</f>
        <v>1445CL US Equity</v>
      </c>
      <c r="K518" s="76" t="s">
        <v>701</v>
      </c>
      <c r="L518" s="73">
        <v>0.860251185518627</v>
      </c>
      <c r="M518" s="73">
        <v>0.64848484848484844</v>
      </c>
      <c r="N518" s="73">
        <v>0.495644014563145</v>
      </c>
      <c r="O518" s="73">
        <v>0.41032102552865124</v>
      </c>
      <c r="P518" s="77">
        <v>31.486577703930628</v>
      </c>
      <c r="Q518" s="77">
        <v>21.984493107160759</v>
      </c>
      <c r="R518" s="77" t="e">
        <v>#N/A</v>
      </c>
      <c r="S518" s="78">
        <v>26.949638317735531</v>
      </c>
      <c r="T518" s="78">
        <v>24.639617075749985</v>
      </c>
      <c r="U518" s="73">
        <v>0.61482806908355381</v>
      </c>
      <c r="V518" s="79">
        <v>2.2112479015109123</v>
      </c>
      <c r="W518" s="73">
        <v>1.9412090959511925E-2</v>
      </c>
      <c r="X518" s="72" t="e">
        <v>#N/A</v>
      </c>
      <c r="Y518" s="79">
        <v>3.510808917675738</v>
      </c>
      <c r="Z518" s="79">
        <v>-6.3589015990758941</v>
      </c>
      <c r="AA518" s="79">
        <v>5775000000</v>
      </c>
      <c r="AB518" s="79">
        <v>9127000000</v>
      </c>
      <c r="AC518" s="79">
        <v>117000000</v>
      </c>
      <c r="AD518" s="80">
        <v>3099000000</v>
      </c>
      <c r="AE518" s="73">
        <v>3.7754114230396901E-2</v>
      </c>
      <c r="AF518" s="80">
        <v>60489.01917693</v>
      </c>
      <c r="AG518" s="80">
        <v>68771.01917693</v>
      </c>
      <c r="AH518" s="25">
        <v>15.302852509330219</v>
      </c>
      <c r="AI518" s="25">
        <v>17.401573678372976</v>
      </c>
      <c r="AJ518" s="25">
        <v>3.867209715143539</v>
      </c>
      <c r="AK518" s="25">
        <v>25.168667628746597</v>
      </c>
      <c r="AL518" s="25" t="s">
        <v>3021</v>
      </c>
      <c r="AM518" s="74" t="s">
        <v>493</v>
      </c>
      <c r="AN518" s="74" t="s">
        <v>610</v>
      </c>
      <c r="AO518" s="74" t="s">
        <v>611</v>
      </c>
      <c r="AP518" s="74" t="s">
        <v>574</v>
      </c>
      <c r="AQ518" s="73">
        <f>_xll.BDP($H518,$AQ$1, "CUST_TRR_START_DT=20030101","CUST_TRR_END_DT=20230630")*0.01</f>
        <v>7.8107090000000004E-2</v>
      </c>
      <c r="AR518" s="73">
        <f>_xll.BDP($H518,$AQ$1, "CUST_TRR_START_DT=20130101","CUST_TRR_END_DT=20230630")*0.01</f>
        <v>6.1876100000000003E-2</v>
      </c>
      <c r="AS518" s="73">
        <f>_xll.BDP($H518,$AQ$1, "CUST_TRR_START_DT=20180101","CUST_TRR_END_DT=20230630")*0.01</f>
        <v>2.8176450000000002E-2</v>
      </c>
      <c r="AT518" s="74" t="s">
        <v>3306</v>
      </c>
      <c r="AU518" s="74" t="s">
        <v>3306</v>
      </c>
      <c r="AV518" s="74" t="s">
        <v>3306</v>
      </c>
      <c r="AW518" s="25">
        <v>2.6240261816108457</v>
      </c>
      <c r="AX518" s="25">
        <v>2.6240261816108457</v>
      </c>
      <c r="AY518" s="25">
        <v>1.5011745818186826</v>
      </c>
      <c r="AZ518" s="25">
        <v>4.125200763429528</v>
      </c>
      <c r="BA518" s="25">
        <v>61.448744129461907</v>
      </c>
      <c r="BB518" s="25">
        <v>35.154105328019391</v>
      </c>
      <c r="BC518" s="25">
        <v>96.602849457481298</v>
      </c>
      <c r="BD518" s="25">
        <v>2445.7039999999997</v>
      </c>
      <c r="BE518" s="25">
        <v>60489.01917693</v>
      </c>
      <c r="BF518" s="74">
        <v>2624.5259999999998</v>
      </c>
      <c r="BG518" s="74">
        <v>2823.2110000000002</v>
      </c>
      <c r="BH518" s="74">
        <v>3031.8670000000002</v>
      </c>
      <c r="BI518" s="74">
        <v>2453.8719999999998</v>
      </c>
      <c r="BJ518" s="74">
        <v>2777.4830000000002</v>
      </c>
      <c r="BK518" s="74">
        <v>3016.1849999999999</v>
      </c>
      <c r="BL518" s="72">
        <v>4.3388470101048883E-2</v>
      </c>
      <c r="BM518" s="72">
        <v>4.6673115854997185E-2</v>
      </c>
      <c r="BN518" s="72">
        <v>5.0122601444930165E-2</v>
      </c>
      <c r="BO518" s="72">
        <v>4.0567230769975614E-2</v>
      </c>
      <c r="BP518" s="72">
        <v>4.5917143934436758E-2</v>
      </c>
      <c r="BQ518" s="72">
        <v>4.9863347778506338E-2</v>
      </c>
      <c r="BR518" s="72">
        <f>IF(IF(BN518&gt;BQ518,BN518,BQ518)=0,IF(BM518&gt;BP518,BM518,BP518),IF(BN518&gt;BQ518,BN518,BQ518))</f>
        <v>5.0122601444930165E-2</v>
      </c>
      <c r="CI518" s="73">
        <f>IFERROR(L518,M518)</f>
        <v>0.860251185518627</v>
      </c>
      <c r="CJ518" s="74">
        <f>IF(AND(M518&lt;0,AA518&gt;0),1,0)</f>
        <v>0</v>
      </c>
      <c r="CK518" s="74">
        <f>IF(AND(CJ518=0,CI518&lt;0.1,CI518&gt;0),1,0)</f>
        <v>0</v>
      </c>
      <c r="CL518" s="74">
        <f>IF(AND(CK518=0,CI518&lt;0.2,CI518&gt;0.1),1,0)</f>
        <v>0</v>
      </c>
      <c r="CM518" s="74">
        <f>IF(AND(CL518=0,CI518&lt;0.3,CI518&gt;0.2),1,0)</f>
        <v>0</v>
      </c>
      <c r="CN518" s="74">
        <f>IF(AND(CM518=0,CI518&lt;0.4,CI518&gt;0.3),1,0)</f>
        <v>0</v>
      </c>
      <c r="CO518" s="74">
        <f>IF(AND(CN518=0,CI518&lt;0.5,CI518&gt;0.4),1,0)</f>
        <v>0</v>
      </c>
      <c r="CP518" s="74">
        <f>IF(AND(CJ518=0,CK518=0,CL518=0,CM518=0,CN518=0,CO518=0),1,0)</f>
        <v>1</v>
      </c>
      <c r="CR518" s="74" t="str">
        <f>_xll.BDP($H518,CR$1)</f>
        <v>Noel R Wallace</v>
      </c>
      <c r="CS518" s="74" t="str">
        <f>_xll.BDP($H518,CS$1)</f>
        <v>No</v>
      </c>
      <c r="CT518" s="81">
        <f>_xll.BDP($H518,CT$1)</f>
        <v>4.5786101371049881E-2</v>
      </c>
      <c r="CU518" s="78">
        <f>_xll.BDP($H518,CU$1)</f>
        <v>4.5</v>
      </c>
      <c r="CV518" s="78">
        <f>_xll.BDP($H518,CV$1)</f>
        <v>0.12574872246781296</v>
      </c>
      <c r="CW518" s="78">
        <f>_xll.BDP($H518,CW$1)</f>
        <v>7.6955590709759232</v>
      </c>
      <c r="DD518" s="73"/>
      <c r="DH518" s="25"/>
      <c r="DI518" s="25"/>
      <c r="DJ518" s="25"/>
      <c r="DK518" s="25"/>
      <c r="DL518" s="25"/>
      <c r="DM518" s="25"/>
      <c r="DN518" s="25"/>
      <c r="DO518" s="25"/>
      <c r="DV518" s="72"/>
      <c r="DW518" s="72"/>
      <c r="DX518" s="72"/>
      <c r="DY518" s="72"/>
      <c r="DZ518" s="72"/>
      <c r="EA518" s="72"/>
      <c r="EB518" s="72"/>
      <c r="EC518" s="72"/>
      <c r="ED518" s="72"/>
    </row>
    <row r="519" spans="1:134" s="17" customFormat="1" hidden="1" x14ac:dyDescent="0.3">
      <c r="A519" s="74" t="str">
        <f>B519&amp;C519</f>
        <v>14</v>
      </c>
      <c r="B519" s="74">
        <v>14</v>
      </c>
      <c r="C519" s="74"/>
      <c r="D519" s="74">
        <v>3</v>
      </c>
      <c r="E519" s="74">
        <v>3</v>
      </c>
      <c r="F519" s="75">
        <v>0.15</v>
      </c>
      <c r="G519" s="74" t="s">
        <v>2265</v>
      </c>
      <c r="H519" s="74" t="s">
        <v>1895</v>
      </c>
      <c r="I519" s="74">
        <v>1446</v>
      </c>
      <c r="J519" s="74" t="str">
        <f>I519&amp;H519</f>
        <v>1446RAA GR Equity</v>
      </c>
      <c r="K519" s="76" t="s">
        <v>4891</v>
      </c>
      <c r="L519" s="73">
        <v>0.67706056304227491</v>
      </c>
      <c r="M519" s="73">
        <v>0.64176593800292769</v>
      </c>
      <c r="N519" s="73">
        <v>0.67603623963864579</v>
      </c>
      <c r="O519" s="73">
        <v>0.64103323576850491</v>
      </c>
      <c r="P519" s="77">
        <v>44.571159343500845</v>
      </c>
      <c r="Q519" s="77">
        <v>34.812174883679845</v>
      </c>
      <c r="R519" s="77">
        <v>37.161590631237843</v>
      </c>
      <c r="S519" s="78">
        <v>26.967162987482642</v>
      </c>
      <c r="T519" s="78">
        <v>26.310394240691743</v>
      </c>
      <c r="U519" s="73">
        <v>-0.31145869510123242</v>
      </c>
      <c r="V519" s="79">
        <v>-0.86696735339072717</v>
      </c>
      <c r="W519" s="73">
        <v>0.73798198705319451</v>
      </c>
      <c r="X519" s="72">
        <v>2.4711473183978275E-2</v>
      </c>
      <c r="Y519" s="79">
        <v>9.6744315226248396</v>
      </c>
      <c r="Z519" s="79">
        <v>8.2730164697801598</v>
      </c>
      <c r="AA519" s="79">
        <v>370952999.99999994</v>
      </c>
      <c r="AB519" s="79">
        <v>371376999.99999994</v>
      </c>
      <c r="AC519" s="79" t="e">
        <v>#N/A</v>
      </c>
      <c r="AD519" s="80">
        <v>164557000</v>
      </c>
      <c r="AE519" s="73">
        <v>0</v>
      </c>
      <c r="AF519" s="80">
        <v>7003.920000000001</v>
      </c>
      <c r="AG519" s="80">
        <v>6738.4650000000011</v>
      </c>
      <c r="AH519" s="25" t="s">
        <v>3021</v>
      </c>
      <c r="AI519" s="25">
        <v>23.983289733596717</v>
      </c>
      <c r="AJ519" s="25">
        <v>1.8536333938708613</v>
      </c>
      <c r="AK519" s="25">
        <v>31.691817244814249</v>
      </c>
      <c r="AL519" s="25">
        <v>11.129841154821607</v>
      </c>
      <c r="AM519" s="74" t="s">
        <v>533</v>
      </c>
      <c r="AN519" s="74" t="s">
        <v>4636</v>
      </c>
      <c r="AO519" s="74" t="s">
        <v>4637</v>
      </c>
      <c r="AP519" s="74" t="s">
        <v>2139</v>
      </c>
      <c r="AQ519" s="73">
        <f>_xll.BDP($H519,$AQ$1, "CUST_TRR_START_DT=20030101","CUST_TRR_END_DT=20230630")*0.01</f>
        <v>0.19407990000000003</v>
      </c>
      <c r="AR519" s="73">
        <f>_xll.BDP($H519,$AQ$1, "CUST_TRR_START_DT=20130101","CUST_TRR_END_DT=20230630")*0.01</f>
        <v>0.13348879999999999</v>
      </c>
      <c r="AS519" s="73">
        <f>_xll.BDP($H519,$AQ$1, "CUST_TRR_START_DT=20180101","CUST_TRR_END_DT=20230630")*0.01</f>
        <v>5.6723830000000003E-2</v>
      </c>
      <c r="AT519" s="74" t="s">
        <v>3307</v>
      </c>
      <c r="AU519" s="74" t="s">
        <v>3307</v>
      </c>
      <c r="AV519" s="74" t="s">
        <v>3307</v>
      </c>
      <c r="AW519" s="25">
        <v>2.1915584415584415</v>
      </c>
      <c r="AX519" s="25">
        <v>2.1915584415584415</v>
      </c>
      <c r="AY519" s="25">
        <v>0</v>
      </c>
      <c r="AZ519" s="25">
        <v>2.1915584415584415</v>
      </c>
      <c r="BA519" s="25">
        <v>82.647720786982703</v>
      </c>
      <c r="BB519" s="25">
        <v>0</v>
      </c>
      <c r="BC519" s="25">
        <v>82.647720786982703</v>
      </c>
      <c r="BD519" s="25">
        <v>153.495</v>
      </c>
      <c r="BE519" s="25">
        <v>6738.4650000000011</v>
      </c>
      <c r="BF519" s="74">
        <v>199.06700000000001</v>
      </c>
      <c r="BG519" s="74">
        <v>219.733</v>
      </c>
      <c r="BH519" s="74">
        <v>245.643</v>
      </c>
      <c r="BI519" s="74">
        <v>191.16800000000001</v>
      </c>
      <c r="BJ519" s="74">
        <v>197.53200000000001</v>
      </c>
      <c r="BK519" s="74">
        <v>220.751</v>
      </c>
      <c r="BL519" s="72">
        <v>2.9541891217065009E-2</v>
      </c>
      <c r="BM519" s="72">
        <v>3.2608761787736522E-2</v>
      </c>
      <c r="BN519" s="72">
        <v>3.6453851136720304E-2</v>
      </c>
      <c r="BO519" s="72">
        <v>2.8369665791838347E-2</v>
      </c>
      <c r="BP519" s="72">
        <v>2.9314094530430889E-2</v>
      </c>
      <c r="BQ519" s="72">
        <v>3.2759834769491264E-2</v>
      </c>
      <c r="BR519" s="72">
        <f>IF(IF(BN519&gt;BQ519,BN519,BQ519)=0,IF(BM519&gt;BP519,BM519,BP519),IF(BN519&gt;BQ519,BN519,BQ519))</f>
        <v>3.6453851136720304E-2</v>
      </c>
      <c r="BS519" s="74"/>
      <c r="BT519" s="74"/>
      <c r="BU519" s="74"/>
      <c r="BV519" s="74"/>
      <c r="BW519" s="74"/>
      <c r="BX519" s="74"/>
      <c r="BY519" s="74"/>
      <c r="BZ519" s="74"/>
      <c r="CA519" s="74"/>
      <c r="CB519" s="74"/>
      <c r="CC519" s="74"/>
      <c r="CD519" s="74"/>
      <c r="CE519" s="74"/>
      <c r="CF519" s="74"/>
      <c r="CG519" s="74"/>
      <c r="CH519" s="74"/>
      <c r="CI519" s="73">
        <f>IFERROR(L519,M519)</f>
        <v>0.67706056304227491</v>
      </c>
      <c r="CJ519" s="74">
        <f>IF(AND(M519&lt;0,AA519&gt;0),1,0)</f>
        <v>0</v>
      </c>
      <c r="CK519" s="74">
        <f>IF(AND(CJ519=0,CI519&lt;0.1,CI519&gt;0),1,0)</f>
        <v>0</v>
      </c>
      <c r="CL519" s="74">
        <f>IF(AND(CK519=0,CI519&lt;0.2,CI519&gt;0.1),1,0)</f>
        <v>0</v>
      </c>
      <c r="CM519" s="74">
        <f>IF(AND(CL519=0,CI519&lt;0.3,CI519&gt;0.2),1,0)</f>
        <v>0</v>
      </c>
      <c r="CN519" s="74">
        <f>IF(AND(CM519=0,CI519&lt;0.4,CI519&gt;0.3),1,0)</f>
        <v>0</v>
      </c>
      <c r="CO519" s="74">
        <f>IF(AND(CN519=0,CI519&lt;0.5,CI519&gt;0.4),1,0)</f>
        <v>0</v>
      </c>
      <c r="CP519" s="74">
        <f>IF(AND(CJ519=0,CK519=0,CL519=0,CM519=0,CN519=0,CO519=0),1,0)</f>
        <v>1</v>
      </c>
      <c r="CQ519" s="74"/>
      <c r="CR519" s="74" t="str">
        <f>_xll.BDP($H519,CR$1)</f>
        <v>Peter Stadelmann</v>
      </c>
      <c r="CS519" s="74" t="str">
        <f>_xll.BDP($H519,CS$1)</f>
        <v>No</v>
      </c>
      <c r="CT519" s="81">
        <f>_xll.BDP($H519,CT$1)</f>
        <v>0</v>
      </c>
      <c r="CU519" s="78">
        <f>_xll.BDP($H519,CU$1)</f>
        <v>9.75</v>
      </c>
      <c r="CV519" s="78">
        <f>_xll.BDP($H519,CV$1)</f>
        <v>39.31024626209323</v>
      </c>
      <c r="CW519" s="78">
        <f>_xll.BDP($H519,CW$1)</f>
        <v>0</v>
      </c>
      <c r="CX519" s="74"/>
      <c r="CY519" s="74"/>
      <c r="CZ519" s="74"/>
      <c r="DA519" s="74"/>
      <c r="DB519" s="74"/>
      <c r="DC519" s="74"/>
      <c r="DD519" s="73"/>
      <c r="DE519" s="74"/>
      <c r="DF519" s="74"/>
      <c r="DG519" s="74"/>
      <c r="DH519" s="25"/>
      <c r="DI519" s="25"/>
      <c r="DJ519" s="25"/>
      <c r="DK519" s="25"/>
      <c r="DL519" s="25"/>
      <c r="DM519" s="25"/>
      <c r="DN519" s="25"/>
      <c r="DO519" s="25"/>
      <c r="DP519" s="74"/>
      <c r="DQ519" s="74"/>
      <c r="DR519" s="74"/>
      <c r="DS519" s="74"/>
      <c r="DT519" s="74"/>
      <c r="DU519" s="74"/>
      <c r="DV519" s="72"/>
      <c r="DW519" s="72"/>
      <c r="DX519" s="72"/>
      <c r="DY519" s="72"/>
      <c r="DZ519" s="72"/>
      <c r="EA519" s="72"/>
      <c r="EB519" s="72"/>
      <c r="EC519" s="72"/>
      <c r="ED519" s="72"/>
    </row>
    <row r="520" spans="1:134" s="74" customFormat="1" hidden="1" x14ac:dyDescent="0.3">
      <c r="A520" s="74" t="str">
        <f>B520&amp;C520</f>
        <v>14</v>
      </c>
      <c r="B520" s="74">
        <v>14</v>
      </c>
      <c r="D520" s="74">
        <v>3</v>
      </c>
      <c r="E520" s="74">
        <v>3</v>
      </c>
      <c r="F520" s="75">
        <v>0.15</v>
      </c>
      <c r="H520" s="74" t="s">
        <v>1332</v>
      </c>
      <c r="I520" s="74">
        <v>1448</v>
      </c>
      <c r="J520" s="74" t="str">
        <f>I520&amp;H520</f>
        <v>1448NVG PL Equity</v>
      </c>
      <c r="K520" s="76" t="s">
        <v>4893</v>
      </c>
      <c r="L520" s="73">
        <v>0.203922504176444</v>
      </c>
      <c r="M520" s="73">
        <v>0.43211992864289611</v>
      </c>
      <c r="N520" s="73">
        <v>0.15984055060408225</v>
      </c>
      <c r="O520" s="73">
        <v>0.33640549459572988</v>
      </c>
      <c r="P520" s="77">
        <v>23.370864435540966</v>
      </c>
      <c r="Q520" s="77">
        <v>16.704909326745593</v>
      </c>
      <c r="R520" s="77">
        <v>31.566581277395734</v>
      </c>
      <c r="S520" s="78">
        <v>23.064681698351276</v>
      </c>
      <c r="T520" s="78">
        <v>29.796289539809688</v>
      </c>
      <c r="U520" s="73">
        <v>0.27343213380957637</v>
      </c>
      <c r="V520" s="79">
        <v>0.96346608114701382</v>
      </c>
      <c r="W520" s="73">
        <v>0.43504134331330702</v>
      </c>
      <c r="X520" s="72" t="e">
        <v>#N/A</v>
      </c>
      <c r="Y520" s="79">
        <v>8.6947176570702513</v>
      </c>
      <c r="Z520" s="79">
        <v>7.229426361629776</v>
      </c>
      <c r="AA520" s="79">
        <v>1326227031</v>
      </c>
      <c r="AB520" s="79">
        <v>1703566497</v>
      </c>
      <c r="AC520" s="79" t="e">
        <v>#N/A</v>
      </c>
      <c r="AD520" s="80">
        <v>382743395</v>
      </c>
      <c r="AE520" s="73">
        <v>0</v>
      </c>
      <c r="AF520" s="80">
        <v>2409.4882377719991</v>
      </c>
      <c r="AG520" s="80">
        <v>3047.5342407719995</v>
      </c>
      <c r="AH520" s="25">
        <v>4.7729937833249299</v>
      </c>
      <c r="AI520" s="25">
        <v>6.2458203880662593</v>
      </c>
      <c r="AJ520" s="25">
        <v>23.459991637614984</v>
      </c>
      <c r="AK520" s="25">
        <v>7.4274790667948976</v>
      </c>
      <c r="AL520" s="25">
        <v>2.0192050900663796</v>
      </c>
      <c r="AM520" s="74" t="s">
        <v>550</v>
      </c>
      <c r="AN520" s="74" t="s">
        <v>1240</v>
      </c>
      <c r="AO520" s="74" t="s">
        <v>1241</v>
      </c>
      <c r="AP520" s="74" t="s">
        <v>2135</v>
      </c>
      <c r="AQ520" s="73">
        <f>_xll.BDP($H520,$AQ$1, "CUST_TRR_START_DT=20030101","CUST_TRR_END_DT=20230630")*0.01</f>
        <v>0.12377039999999999</v>
      </c>
      <c r="AR520" s="73">
        <f>_xll.BDP($H520,$AQ$1, "CUST_TRR_START_DT=20130101","CUST_TRR_END_DT=20230630")*0.01</f>
        <v>0.1274893</v>
      </c>
      <c r="AS520" s="73">
        <f>_xll.BDP($H520,$AQ$1, "CUST_TRR_START_DT=20180101","CUST_TRR_END_DT=20230630")*0.01</f>
        <v>2.5462800000000001E-2</v>
      </c>
      <c r="AT520" s="74" t="s">
        <v>3697</v>
      </c>
      <c r="AU520" s="74" t="s">
        <v>3308</v>
      </c>
      <c r="AV520" s="74" t="s">
        <v>3308</v>
      </c>
      <c r="AW520" s="25">
        <v>16.589970011978377</v>
      </c>
      <c r="AX520" s="25">
        <v>16.589970011978377</v>
      </c>
      <c r="AY520" s="25">
        <v>0</v>
      </c>
      <c r="AZ520" s="25">
        <v>16.589970011978377</v>
      </c>
      <c r="BA520" s="25">
        <v>63.727605232150275</v>
      </c>
      <c r="BB520" s="25">
        <v>0</v>
      </c>
      <c r="BC520" s="25">
        <v>63.727605232150275</v>
      </c>
      <c r="BD520" s="25">
        <v>249.98796100000001</v>
      </c>
      <c r="BE520" s="25">
        <v>2409.4882377719991</v>
      </c>
      <c r="BF520" s="74">
        <v>228.25</v>
      </c>
      <c r="BG520" s="74">
        <v>185.333</v>
      </c>
      <c r="BH520" s="74">
        <v>197.667</v>
      </c>
      <c r="BI520" s="74">
        <v>158.09299999999999</v>
      </c>
      <c r="BJ520" s="74">
        <v>191.483</v>
      </c>
      <c r="BK520" s="74">
        <v>201.083</v>
      </c>
      <c r="BL520" s="72">
        <v>9.4729659361631816E-2</v>
      </c>
      <c r="BM520" s="72">
        <v>7.6917993246305841E-2</v>
      </c>
      <c r="BN520" s="72">
        <v>8.2036922571897819E-2</v>
      </c>
      <c r="BO520" s="72">
        <v>6.5612688006389738E-2</v>
      </c>
      <c r="BP520" s="72">
        <v>7.9470402468974133E-2</v>
      </c>
      <c r="BQ520" s="72">
        <v>8.3454651011675832E-2</v>
      </c>
      <c r="BR520" s="72">
        <f>IF(IF(BN520&gt;BQ520,BN520,BQ520)=0,IF(BM520&gt;BP520,BM520,BP520),IF(BN520&gt;BQ520,BN520,BQ520))</f>
        <v>8.3454651011675832E-2</v>
      </c>
      <c r="CI520" s="73">
        <f>IFERROR(L520,M520)</f>
        <v>0.203922504176444</v>
      </c>
      <c r="CJ520" s="74">
        <f>IF(AND(M520&lt;0,AA520&gt;0),1,0)</f>
        <v>0</v>
      </c>
      <c r="CK520" s="74">
        <f>IF(AND(CJ520=0,CI520&lt;0.1,CI520&gt;0),1,0)</f>
        <v>0</v>
      </c>
      <c r="CL520" s="74">
        <f>IF(AND(CK520=0,CI520&lt;0.2,CI520&gt;0.1),1,0)</f>
        <v>0</v>
      </c>
      <c r="CM520" s="74">
        <f>IF(AND(CL520=0,CI520&lt;0.3,CI520&gt;0.2),1,0)</f>
        <v>1</v>
      </c>
      <c r="CN520" s="74">
        <f>IF(AND(CM520=0,CI520&lt;0.4,CI520&gt;0.3),1,0)</f>
        <v>0</v>
      </c>
      <c r="CO520" s="74">
        <f>IF(AND(CN520=0,CI520&lt;0.5,CI520&gt;0.4),1,0)</f>
        <v>0</v>
      </c>
      <c r="CP520" s="74">
        <f>IF(AND(CJ520=0,CK520=0,CL520=0,CM520=0,CN520=0,CO520=0),1,0)</f>
        <v>0</v>
      </c>
      <c r="CR520" s="74" t="str">
        <f>_xll.BDP($H520,CR$1)</f>
        <v>Antonio Jose Pereira Redondo</v>
      </c>
      <c r="CS520" s="74" t="str">
        <f>_xll.BDP($H520,CS$1)</f>
        <v>No</v>
      </c>
      <c r="CT520" s="81">
        <f>_xll.BDP($H520,CT$1)</f>
        <v>8.4366498049348593E-4</v>
      </c>
      <c r="CU520" s="78">
        <f>_xll.BDP($H520,CU$1)</f>
        <v>3.75</v>
      </c>
      <c r="CV520" s="78">
        <f>_xll.BDP($H520,CV$1)</f>
        <v>0</v>
      </c>
      <c r="CW520" s="78">
        <f>_xll.BDP($H520,CW$1)</f>
        <v>0</v>
      </c>
      <c r="DD520" s="73"/>
      <c r="DH520" s="25"/>
      <c r="DI520" s="25"/>
      <c r="DJ520" s="25"/>
      <c r="DK520" s="25"/>
      <c r="DL520" s="25"/>
      <c r="DM520" s="25"/>
      <c r="DN520" s="25"/>
      <c r="DO520" s="25"/>
      <c r="DV520" s="72"/>
      <c r="DW520" s="72"/>
      <c r="DX520" s="72"/>
      <c r="DY520" s="72"/>
      <c r="DZ520" s="72"/>
      <c r="EA520" s="72"/>
      <c r="EB520" s="72"/>
      <c r="EC520" s="72"/>
      <c r="ED520" s="72"/>
    </row>
    <row r="521" spans="1:134" s="74" customFormat="1" x14ac:dyDescent="0.3">
      <c r="A521" s="74" t="str">
        <f>B521&amp;C521</f>
        <v>14</v>
      </c>
      <c r="B521" s="74">
        <v>14</v>
      </c>
      <c r="D521" s="74">
        <v>3</v>
      </c>
      <c r="E521" s="74">
        <v>2</v>
      </c>
      <c r="F521" s="75">
        <v>0.11</v>
      </c>
      <c r="H521" s="74" t="s">
        <v>1528</v>
      </c>
      <c r="I521" s="74">
        <v>1449</v>
      </c>
      <c r="J521" s="74" t="str">
        <f>I521&amp;H521</f>
        <v>1449ABI BB Equity</v>
      </c>
      <c r="K521" s="76" t="s">
        <v>1529</v>
      </c>
      <c r="L521" s="73">
        <v>0.34846136241826564</v>
      </c>
      <c r="M521" s="73">
        <v>0.35781984747703627</v>
      </c>
      <c r="N521" s="73">
        <v>9.0611780471138992E-2</v>
      </c>
      <c r="O521" s="73">
        <v>9.5331446524550154E-2</v>
      </c>
      <c r="P521" s="77">
        <v>8.3759398496240607</v>
      </c>
      <c r="Q521" s="77">
        <v>6.6457818783225227</v>
      </c>
      <c r="R521" s="77">
        <v>8.3940111803826554</v>
      </c>
      <c r="S521" s="78">
        <v>37.233407977405392</v>
      </c>
      <c r="T521" s="78">
        <v>34.195133769425119</v>
      </c>
      <c r="U521" s="73">
        <v>0.73682161644191135</v>
      </c>
      <c r="V521" s="79">
        <v>3.7729108101201123</v>
      </c>
      <c r="W521" s="73">
        <v>0.41037291081201005</v>
      </c>
      <c r="X521" s="72">
        <v>4.6823817352501268E-2</v>
      </c>
      <c r="Y521" s="79">
        <v>1.2749938872735143</v>
      </c>
      <c r="Z521" s="79">
        <v>-5.3207281118441312</v>
      </c>
      <c r="AA521" s="79">
        <v>41043000000</v>
      </c>
      <c r="AB521" s="79">
        <v>154052000000</v>
      </c>
      <c r="AC521" s="79" t="e">
        <v>#N/A</v>
      </c>
      <c r="AD521" s="80">
        <v>12020000000</v>
      </c>
      <c r="AE521" s="73">
        <v>0</v>
      </c>
      <c r="AF521" s="80">
        <v>107565.33169102001</v>
      </c>
      <c r="AG521" s="80">
        <v>199907.83064773376</v>
      </c>
      <c r="AH521" s="25">
        <v>10.104520352190344</v>
      </c>
      <c r="AI521" s="25">
        <v>13.598247102083787</v>
      </c>
      <c r="AJ521" s="25">
        <v>5.9022260950675012</v>
      </c>
      <c r="AK521" s="25">
        <v>18.312857983754835</v>
      </c>
      <c r="AL521" s="25">
        <v>1.4814260865416362</v>
      </c>
      <c r="AM521" s="74" t="s">
        <v>493</v>
      </c>
      <c r="AN521" s="74" t="s">
        <v>673</v>
      </c>
      <c r="AO521" s="74" t="s">
        <v>1497</v>
      </c>
      <c r="AP521" s="74" t="s">
        <v>1521</v>
      </c>
      <c r="AQ521" s="73">
        <f>_xll.BDP($H521,$AQ$1, "CUST_TRR_START_DT=20030101","CUST_TRR_END_DT=20230630")*0.01</f>
        <v>8.8957909999999987E-2</v>
      </c>
      <c r="AR521" s="73">
        <f>_xll.BDP($H521,$AQ$1, "CUST_TRR_START_DT=20130101","CUST_TRR_END_DT=20230630")*0.01</f>
        <v>2.5874690000000002E-3</v>
      </c>
      <c r="AS521" s="73">
        <f>_xll.BDP($H521,$AQ$1, "CUST_TRR_START_DT=20180101","CUST_TRR_END_DT=20230630")*0.01</f>
        <v>-8.453832E-2</v>
      </c>
      <c r="AT521" s="74" t="s">
        <v>3790</v>
      </c>
      <c r="AU521" s="74" t="s">
        <v>3021</v>
      </c>
      <c r="AV521" s="74" t="s">
        <v>3790</v>
      </c>
      <c r="AW521" s="25">
        <v>1.4084507042253522</v>
      </c>
      <c r="AX521" s="25">
        <v>1.4084507042253522</v>
      </c>
      <c r="AY521" s="25">
        <v>-2.0783106675474481E-16</v>
      </c>
      <c r="AZ521" s="25">
        <v>1.408450704225352</v>
      </c>
      <c r="BA521" s="25">
        <v>24.076391277548836</v>
      </c>
      <c r="BB521" s="25">
        <v>-3.5527136788005009E-15</v>
      </c>
      <c r="BC521" s="25">
        <v>24.076391277548833</v>
      </c>
      <c r="BD521" s="25">
        <v>1487.83960275</v>
      </c>
      <c r="BE521" s="25">
        <v>107565.33169102001</v>
      </c>
      <c r="BF521" s="74">
        <v>6092.8150000000005</v>
      </c>
      <c r="BG521" s="74">
        <v>7262.2960000000003</v>
      </c>
      <c r="BH521" s="74">
        <v>8218.68</v>
      </c>
      <c r="BI521" s="74">
        <v>8034.4740000000002</v>
      </c>
      <c r="BJ521" s="74">
        <v>9325.5670000000009</v>
      </c>
      <c r="BK521" s="74">
        <v>10200.254000000001</v>
      </c>
      <c r="BL521" s="72">
        <v>5.6642924855208283E-2</v>
      </c>
      <c r="BM521" s="72">
        <v>6.7515210391958347E-2</v>
      </c>
      <c r="BN521" s="72">
        <v>7.64064022375541E-2</v>
      </c>
      <c r="BO521" s="72">
        <v>7.4693898802626488E-2</v>
      </c>
      <c r="BP521" s="72">
        <v>8.6696771658619234E-2</v>
      </c>
      <c r="BQ521" s="72">
        <v>9.4828452993573203E-2</v>
      </c>
      <c r="BR521" s="72">
        <f>IF(IF(BN521&gt;BQ521,BN521,BQ521)=0,IF(BM521&gt;BP521,BM521,BP521),IF(BN521&gt;BQ521,BN521,BQ521))</f>
        <v>9.4828452993573203E-2</v>
      </c>
      <c r="CI521" s="73">
        <f>IFERROR(L521,M521)</f>
        <v>0.34846136241826564</v>
      </c>
      <c r="CJ521" s="74">
        <f>IF(AND(M521&lt;0,AA521&gt;0),1,0)</f>
        <v>0</v>
      </c>
      <c r="CK521" s="74">
        <f>IF(AND(CJ521=0,CI521&lt;0.1,CI521&gt;0),1,0)</f>
        <v>0</v>
      </c>
      <c r="CL521" s="74">
        <f>IF(AND(CK521=0,CI521&lt;0.2,CI521&gt;0.1),1,0)</f>
        <v>0</v>
      </c>
      <c r="CM521" s="74">
        <f>IF(AND(CL521=0,CI521&lt;0.3,CI521&gt;0.2),1,0)</f>
        <v>0</v>
      </c>
      <c r="CN521" s="74">
        <f>IF(AND(CM521=0,CI521&lt;0.4,CI521&gt;0.3),1,0)</f>
        <v>1</v>
      </c>
      <c r="CO521" s="74">
        <f>IF(AND(CN521=0,CI521&lt;0.5,CI521&gt;0.4),1,0)</f>
        <v>0</v>
      </c>
      <c r="CP521" s="74">
        <f>IF(AND(CJ521=0,CK521=0,CL521=0,CM521=0,CN521=0,CO521=0),1,0)</f>
        <v>0</v>
      </c>
      <c r="CR521" s="74" t="str">
        <f>_xll.BDP($H521,CR$1)</f>
        <v>Michel Doukeris</v>
      </c>
      <c r="CS521" s="74" t="str">
        <f>_xll.BDP($H521,CS$1)</f>
        <v>No</v>
      </c>
      <c r="CT521" s="81">
        <f>_xll.BDP($H521,CT$1)</f>
        <v>0</v>
      </c>
      <c r="CU521" s="78">
        <f>_xll.BDP($H521,CU$1)</f>
        <v>2.25</v>
      </c>
      <c r="CV521" s="78">
        <f>_xll.BDP($H521,CV$1)</f>
        <v>2.8148793717695802E-4</v>
      </c>
      <c r="CW521" s="78">
        <f>_xll.BDP($H521,CW$1)</f>
        <v>0</v>
      </c>
      <c r="DD521" s="73"/>
      <c r="DH521" s="25"/>
      <c r="DI521" s="25"/>
      <c r="DJ521" s="25"/>
      <c r="DK521" s="25"/>
      <c r="DL521" s="25"/>
      <c r="DM521" s="25"/>
      <c r="DN521" s="25"/>
      <c r="DO521" s="25"/>
      <c r="DV521" s="72"/>
      <c r="DW521" s="72"/>
      <c r="DX521" s="72"/>
      <c r="DY521" s="72"/>
      <c r="DZ521" s="72"/>
      <c r="EA521" s="72"/>
      <c r="EB521" s="72"/>
      <c r="EC521" s="72"/>
      <c r="ED521" s="72"/>
    </row>
    <row r="522" spans="1:134" s="74" customFormat="1" hidden="1" x14ac:dyDescent="0.3">
      <c r="A522" s="74" t="str">
        <f>B522&amp;C522</f>
        <v>14</v>
      </c>
      <c r="B522" s="74">
        <v>14</v>
      </c>
      <c r="D522" s="74">
        <v>3</v>
      </c>
      <c r="E522" s="74">
        <v>1</v>
      </c>
      <c r="F522" s="75">
        <v>0.21</v>
      </c>
      <c r="G522" s="74" t="s">
        <v>2280</v>
      </c>
      <c r="H522" s="74" t="s">
        <v>1203</v>
      </c>
      <c r="I522" s="74">
        <v>1450</v>
      </c>
      <c r="J522" s="74" t="str">
        <f>I522&amp;H522</f>
        <v>1450CTD AU Equity</v>
      </c>
      <c r="K522" s="76" t="s">
        <v>4894</v>
      </c>
      <c r="L522" s="73">
        <v>0.8198428091532749</v>
      </c>
      <c r="M522" s="73">
        <v>0.64988520165954089</v>
      </c>
      <c r="N522" s="73">
        <v>7.1189671678675195E-2</v>
      </c>
      <c r="O522" s="73">
        <v>0.10504517056737357</v>
      </c>
      <c r="P522" s="77">
        <v>9.1851280896540981</v>
      </c>
      <c r="Q522" s="77">
        <v>6.9289357264679152</v>
      </c>
      <c r="R522" s="77">
        <v>6.9242932689110619</v>
      </c>
      <c r="S522" s="78">
        <v>17.81052356353894</v>
      </c>
      <c r="T522" s="78">
        <v>25.737294957774846</v>
      </c>
      <c r="U522" s="73">
        <v>-0.13691026151357236</v>
      </c>
      <c r="V522" s="79">
        <v>-0.69733268851605235</v>
      </c>
      <c r="W522" s="73">
        <v>0.68933239148365122</v>
      </c>
      <c r="X522" s="72">
        <v>6.6363754381409845E-2</v>
      </c>
      <c r="Y522" s="79">
        <v>27.249093334858809</v>
      </c>
      <c r="Z522" s="79">
        <v>-5.2736313993728468</v>
      </c>
      <c r="AA522" s="79">
        <v>173783000</v>
      </c>
      <c r="AB522" s="79">
        <v>1075147000</v>
      </c>
      <c r="AC522" s="79">
        <v>5899000</v>
      </c>
      <c r="AD522" s="80">
        <v>80302000</v>
      </c>
      <c r="AE522" s="73">
        <v>7.3460187791088635E-2</v>
      </c>
      <c r="AF522" s="80">
        <v>2524.1191184999998</v>
      </c>
      <c r="AG522" s="80">
        <v>2426.5791184999998</v>
      </c>
      <c r="AH522" s="25">
        <v>14.429493830574186</v>
      </c>
      <c r="AI522" s="25">
        <v>21.485749993359246</v>
      </c>
      <c r="AJ522" s="25">
        <v>3.018567243681419</v>
      </c>
      <c r="AK522" s="25">
        <v>32.414758580515439</v>
      </c>
      <c r="AL522" s="25">
        <v>2.1524235524909887</v>
      </c>
      <c r="AM522" s="74" t="s">
        <v>533</v>
      </c>
      <c r="AN522" s="74" t="s">
        <v>606</v>
      </c>
      <c r="AO522" s="74" t="s">
        <v>4652</v>
      </c>
      <c r="AP522" s="74" t="s">
        <v>2136</v>
      </c>
      <c r="AQ522" s="73" t="e">
        <f>_xll.BDP($H522,$AQ$1, "CUST_TRR_START_DT=20030101","CUST_TRR_END_DT=20230630")*0.01</f>
        <v>#VALUE!</v>
      </c>
      <c r="AR522" s="73">
        <f>_xll.BDP($H522,$AQ$1, "CUST_TRR_START_DT=20130101","CUST_TRR_END_DT=20230630")*0.01</f>
        <v>0.19368189999999999</v>
      </c>
      <c r="AS522" s="73">
        <f>_xll.BDP($H522,$AQ$1, "CUST_TRR_START_DT=20180101","CUST_TRR_END_DT=20230630")*0.01</f>
        <v>-1.3974729999999999E-2</v>
      </c>
      <c r="AT522" s="74" t="s">
        <v>3309</v>
      </c>
      <c r="AU522" s="74" t="s">
        <v>3309</v>
      </c>
      <c r="AV522" s="74" t="s">
        <v>3309</v>
      </c>
      <c r="AW522" s="25">
        <v>1.6231884127077851</v>
      </c>
      <c r="AX522" s="25">
        <v>1.6231884127077851</v>
      </c>
      <c r="AY522" s="25">
        <v>0</v>
      </c>
      <c r="AZ522" s="25">
        <v>1.6231884127077851</v>
      </c>
      <c r="BA522" s="25">
        <v>49.727530883077605</v>
      </c>
      <c r="BB522" s="25">
        <v>0</v>
      </c>
      <c r="BC522" s="25">
        <v>49.727530883077605</v>
      </c>
      <c r="BD522" s="25">
        <v>40.971208880000006</v>
      </c>
      <c r="BE522" s="25">
        <v>2426.5791184999998</v>
      </c>
      <c r="BF522" s="74">
        <v>154.29400000000001</v>
      </c>
      <c r="BG522" s="74">
        <v>181.11799999999999</v>
      </c>
      <c r="BH522" s="74">
        <v>193.4</v>
      </c>
      <c r="BI522" s="74">
        <v>152.489</v>
      </c>
      <c r="BJ522" s="74">
        <v>179.51599999999999</v>
      </c>
      <c r="BK522" s="74">
        <v>177.15600000000001</v>
      </c>
      <c r="BL522" s="72">
        <v>6.358498629765573E-2</v>
      </c>
      <c r="BM522" s="72">
        <v>7.4639231261480088E-2</v>
      </c>
      <c r="BN522" s="72">
        <v>7.9700677602282777E-2</v>
      </c>
      <c r="BO522" s="72">
        <v>6.284114078021974E-2</v>
      </c>
      <c r="BP522" s="72">
        <v>7.3979042608331921E-2</v>
      </c>
      <c r="BQ522" s="72">
        <v>7.3006480048138603E-2</v>
      </c>
      <c r="BR522" s="72">
        <f>IF(IF(BN522&gt;BQ522,BN522,BQ522)=0,IF(BM522&gt;BP522,BM522,BP522),IF(BN522&gt;BQ522,BN522,BQ522))</f>
        <v>7.9700677602282777E-2</v>
      </c>
      <c r="CI522" s="73">
        <f>IFERROR(L522,M522)</f>
        <v>0.8198428091532749</v>
      </c>
      <c r="CJ522" s="74">
        <f>IF(AND(M522&lt;0,AA522&gt;0),1,0)</f>
        <v>0</v>
      </c>
      <c r="CK522" s="74">
        <f>IF(AND(CJ522=0,CI522&lt;0.1,CI522&gt;0),1,0)</f>
        <v>0</v>
      </c>
      <c r="CL522" s="74">
        <f>IF(AND(CK522=0,CI522&lt;0.2,CI522&gt;0.1),1,0)</f>
        <v>0</v>
      </c>
      <c r="CM522" s="74">
        <f>IF(AND(CL522=0,CI522&lt;0.3,CI522&gt;0.2),1,0)</f>
        <v>0</v>
      </c>
      <c r="CN522" s="74">
        <f>IF(AND(CM522=0,CI522&lt;0.4,CI522&gt;0.3),1,0)</f>
        <v>0</v>
      </c>
      <c r="CO522" s="74">
        <f>IF(AND(CN522=0,CI522&lt;0.5,CI522&gt;0.4),1,0)</f>
        <v>0</v>
      </c>
      <c r="CP522" s="74">
        <f>IF(AND(CJ522=0,CK522=0,CL522=0,CM522=0,CN522=0,CO522=0),1,0)</f>
        <v>1</v>
      </c>
      <c r="CR522" s="74" t="str">
        <f>_xll.BDP($H522,CR$1)</f>
        <v>Jamie Pherous</v>
      </c>
      <c r="CS522" s="74" t="str">
        <f>_xll.BDP($H522,CS$1)</f>
        <v>Yes</v>
      </c>
      <c r="CT522" s="81">
        <f>_xll.BDP($H522,CT$1)</f>
        <v>11.519000053405762</v>
      </c>
      <c r="CU522" s="78">
        <f>_xll.BDP($H522,CU$1)</f>
        <v>13.25</v>
      </c>
      <c r="CV522" s="78">
        <f>_xll.BDP($H522,CV$1)</f>
        <v>11.563132108713644</v>
      </c>
      <c r="CW522" s="78">
        <f>_xll.BDP($H522,CW$1)</f>
        <v>0</v>
      </c>
      <c r="DD522" s="73"/>
      <c r="DH522" s="25"/>
      <c r="DI522" s="25"/>
      <c r="DJ522" s="25"/>
      <c r="DK522" s="25"/>
      <c r="DL522" s="25"/>
      <c r="DM522" s="25"/>
      <c r="DN522" s="25"/>
      <c r="DO522" s="25"/>
      <c r="DV522" s="72"/>
      <c r="DW522" s="72"/>
      <c r="DX522" s="72"/>
      <c r="DY522" s="72"/>
      <c r="DZ522" s="72"/>
      <c r="EA522" s="72"/>
      <c r="EB522" s="72"/>
      <c r="EC522" s="72"/>
      <c r="ED522" s="72"/>
    </row>
    <row r="523" spans="1:134" s="74" customFormat="1" hidden="1" x14ac:dyDescent="0.3">
      <c r="A523" s="74" t="str">
        <f>B523&amp;C523</f>
        <v>14</v>
      </c>
      <c r="B523" s="74">
        <v>14</v>
      </c>
      <c r="D523" s="74">
        <v>3</v>
      </c>
      <c r="E523" s="74">
        <v>3</v>
      </c>
      <c r="F523" s="75">
        <v>0.12</v>
      </c>
      <c r="G523" s="74" t="s">
        <v>2626</v>
      </c>
      <c r="H523" s="74" t="s">
        <v>1205</v>
      </c>
      <c r="I523" s="74">
        <v>1451</v>
      </c>
      <c r="J523" s="74" t="str">
        <f>I523&amp;H523</f>
        <v>1451APA AU Equity</v>
      </c>
      <c r="K523" s="76" t="s">
        <v>4895</v>
      </c>
      <c r="L523" s="73">
        <v>7.852323009539855E-2</v>
      </c>
      <c r="M523" s="73">
        <v>7.5006356470887367E-2</v>
      </c>
      <c r="N523" s="73">
        <v>7.1304132907566237E-2</v>
      </c>
      <c r="O523" s="73">
        <v>6.8166063313563896E-2</v>
      </c>
      <c r="P523" s="77">
        <v>6.1313112799881306</v>
      </c>
      <c r="Q523" s="77">
        <v>3.689069889636464</v>
      </c>
      <c r="R523" s="77">
        <v>12.64750371547964</v>
      </c>
      <c r="S523" s="78">
        <v>61.334597031201746</v>
      </c>
      <c r="T523" s="78">
        <v>57.529908515130188</v>
      </c>
      <c r="U523" s="73">
        <v>0.75418880261544752</v>
      </c>
      <c r="V523" s="79">
        <v>6.7724770642201833</v>
      </c>
      <c r="W523" s="73">
        <v>0.12038320937854531</v>
      </c>
      <c r="X523" s="72">
        <v>4.419126532021405E-2</v>
      </c>
      <c r="Y523" s="79">
        <v>3.8241150115148104</v>
      </c>
      <c r="Z523" s="79">
        <v>0.84400157429174172</v>
      </c>
      <c r="AA523" s="79">
        <v>11799000000</v>
      </c>
      <c r="AB523" s="79">
        <v>12983000000</v>
      </c>
      <c r="AC523" s="79">
        <v>0</v>
      </c>
      <c r="AD523" s="80">
        <v>1206000000</v>
      </c>
      <c r="AE523" s="73">
        <v>0</v>
      </c>
      <c r="AF523" s="80">
        <v>10830.0282718</v>
      </c>
      <c r="AG523" s="80">
        <v>21903.028271800002</v>
      </c>
      <c r="AH523" s="25">
        <v>13.396347566850153</v>
      </c>
      <c r="AI523" s="25">
        <v>24.749184487909606</v>
      </c>
      <c r="AJ523" s="25" t="s">
        <v>3021</v>
      </c>
      <c r="AK523" s="25">
        <v>33.903785718108665</v>
      </c>
      <c r="AL523" s="25">
        <v>5.312611279001981</v>
      </c>
      <c r="AM523" s="74" t="s">
        <v>519</v>
      </c>
      <c r="AN523" s="74" t="s">
        <v>743</v>
      </c>
      <c r="AO523" s="74" t="s">
        <v>743</v>
      </c>
      <c r="AP523" s="74" t="s">
        <v>2136</v>
      </c>
      <c r="AQ523" s="73">
        <f>_xll.BDP($H523,$AQ$1, "CUST_TRR_START_DT=20030101","CUST_TRR_END_DT=20230630")*0.01</f>
        <v>0.1446857</v>
      </c>
      <c r="AR523" s="73">
        <f>_xll.BDP($H523,$AQ$1, "CUST_TRR_START_DT=20130101","CUST_TRR_END_DT=20230630")*0.01</f>
        <v>0.1168323</v>
      </c>
      <c r="AS523" s="73">
        <f>_xll.BDP($H523,$AQ$1, "CUST_TRR_START_DT=20180101","CUST_TRR_END_DT=20230630")*0.01</f>
        <v>8.5892789999999997E-2</v>
      </c>
      <c r="AT523" s="74" t="s">
        <v>3120</v>
      </c>
      <c r="AU523" s="74" t="s">
        <v>3120</v>
      </c>
      <c r="AV523" s="74" t="s">
        <v>3120</v>
      </c>
      <c r="AW523" s="25">
        <v>6.8191664163456416</v>
      </c>
      <c r="AX523" s="25">
        <v>6.8191664163456416</v>
      </c>
      <c r="AY523" s="25">
        <v>0</v>
      </c>
      <c r="AZ523" s="25">
        <v>6.8191664163456416</v>
      </c>
      <c r="BA523" s="25">
        <v>226.48083623693381</v>
      </c>
      <c r="BB523" s="25">
        <v>0</v>
      </c>
      <c r="BC523" s="25">
        <v>226.48083623693381</v>
      </c>
      <c r="BD523" s="25">
        <v>650</v>
      </c>
      <c r="BE523" s="25">
        <v>10830.0282718</v>
      </c>
      <c r="BF523" s="74">
        <v>317.66700000000003</v>
      </c>
      <c r="BG523" s="74">
        <v>374.375</v>
      </c>
      <c r="BH523" s="74">
        <v>414.6</v>
      </c>
      <c r="BI523" s="74">
        <v>237</v>
      </c>
      <c r="BJ523" s="74">
        <v>289</v>
      </c>
      <c r="BK523" s="74">
        <v>410</v>
      </c>
      <c r="BL523" s="72">
        <v>2.9332056392425497E-2</v>
      </c>
      <c r="BM523" s="72">
        <v>3.456823847587031E-2</v>
      </c>
      <c r="BN523" s="72">
        <v>3.828244853982192E-2</v>
      </c>
      <c r="BO523" s="72">
        <v>2.1883599382387348E-2</v>
      </c>
      <c r="BP523" s="72">
        <v>2.6685064225780354E-2</v>
      </c>
      <c r="BQ523" s="72">
        <v>3.7857703572906382E-2</v>
      </c>
      <c r="BR523" s="72">
        <f>IF(IF(BN523&gt;BQ523,BN523,BQ523)=0,IF(BM523&gt;BP523,BM523,BP523),IF(BN523&gt;BQ523,BN523,BQ523))</f>
        <v>3.828244853982192E-2</v>
      </c>
      <c r="CI523" s="73">
        <f>IFERROR(L523,M523)</f>
        <v>7.852323009539855E-2</v>
      </c>
      <c r="CJ523" s="74">
        <f>IF(AND(M523&lt;0,AA523&gt;0),1,0)</f>
        <v>0</v>
      </c>
      <c r="CK523" s="74">
        <f>IF(AND(CJ523=0,CI523&lt;0.1,CI523&gt;0),1,0)</f>
        <v>1</v>
      </c>
      <c r="CL523" s="74">
        <f>IF(AND(CK523=0,CI523&lt;0.2,CI523&gt;0.1),1,0)</f>
        <v>0</v>
      </c>
      <c r="CM523" s="74">
        <f>IF(AND(CL523=0,CI523&lt;0.3,CI523&gt;0.2),1,0)</f>
        <v>0</v>
      </c>
      <c r="CN523" s="74">
        <f>IF(AND(CM523=0,CI523&lt;0.4,CI523&gt;0.3),1,0)</f>
        <v>0</v>
      </c>
      <c r="CO523" s="74">
        <f>IF(AND(CN523=0,CI523&lt;0.5,CI523&gt;0.4),1,0)</f>
        <v>0</v>
      </c>
      <c r="CP523" s="74">
        <f>IF(AND(CJ523=0,CK523=0,CL523=0,CM523=0,CN523=0,CO523=0),1,0)</f>
        <v>0</v>
      </c>
      <c r="CR523" s="74" t="str">
        <f>_xll.BDP($H523,CR$1)</f>
        <v>Adam Watson</v>
      </c>
      <c r="CS523" s="74" t="str">
        <f>_xll.BDP($H523,CS$1)</f>
        <v>No</v>
      </c>
      <c r="CT523" s="81">
        <f>_xll.BDP($H523,CT$1)</f>
        <v>7.4527598917484283E-3</v>
      </c>
      <c r="CU523" s="78">
        <f>_xll.BDP($H523,CU$1)</f>
        <v>1.0833300352096558</v>
      </c>
      <c r="CV523" s="78">
        <f>_xll.BDP($H523,CV$1)</f>
        <v>7.5321645414220218E-3</v>
      </c>
      <c r="CW523" s="78">
        <f>_xll.BDP($H523,CW$1)</f>
        <v>67.71518494943065</v>
      </c>
      <c r="DD523" s="73"/>
      <c r="DH523" s="25"/>
      <c r="DI523" s="25"/>
      <c r="DJ523" s="25"/>
      <c r="DK523" s="25"/>
      <c r="DL523" s="25"/>
      <c r="DM523" s="25"/>
      <c r="DN523" s="25"/>
      <c r="DO523" s="25"/>
      <c r="DV523" s="72"/>
      <c r="DW523" s="72"/>
      <c r="DX523" s="72"/>
      <c r="DY523" s="72"/>
      <c r="DZ523" s="72"/>
      <c r="EA523" s="72"/>
      <c r="EB523" s="72"/>
      <c r="EC523" s="72"/>
      <c r="ED523" s="72"/>
    </row>
    <row r="524" spans="1:134" s="74" customFormat="1" hidden="1" x14ac:dyDescent="0.3">
      <c r="A524" s="74" t="str">
        <f>B524&amp;C524</f>
        <v>14</v>
      </c>
      <c r="B524" s="74">
        <v>14</v>
      </c>
      <c r="D524" s="74">
        <v>3</v>
      </c>
      <c r="E524" s="74">
        <v>3</v>
      </c>
      <c r="F524" s="75">
        <v>0.09</v>
      </c>
      <c r="H524" s="74" t="s">
        <v>428</v>
      </c>
      <c r="I524" s="74">
        <v>1452</v>
      </c>
      <c r="J524" s="74" t="str">
        <f>I524&amp;H524</f>
        <v>1452OMC US Equity</v>
      </c>
      <c r="K524" s="76" t="s">
        <v>1124</v>
      </c>
      <c r="L524" s="73">
        <v>-0.54459549107382144</v>
      </c>
      <c r="M524" s="73">
        <v>-0.71570064835630276</v>
      </c>
      <c r="N524" s="73">
        <v>0.37014069344958678</v>
      </c>
      <c r="O524" s="73">
        <v>0.32958739684921229</v>
      </c>
      <c r="P524" s="77">
        <v>18.902068815528349</v>
      </c>
      <c r="Q524" s="77">
        <v>14.061275461975089</v>
      </c>
      <c r="R524" s="77">
        <v>43.372740351535619</v>
      </c>
      <c r="S524" s="78">
        <v>17.555737789060835</v>
      </c>
      <c r="T524" s="78">
        <v>18.58829457418592</v>
      </c>
      <c r="U524" s="73">
        <v>0.23914684786711968</v>
      </c>
      <c r="V524" s="79">
        <v>1.5979385926763503</v>
      </c>
      <c r="W524" s="73">
        <v>0.15912572404218991</v>
      </c>
      <c r="X524" s="72">
        <v>3.3743040883364432E-2</v>
      </c>
      <c r="Y524" s="79">
        <v>-1.3124654813871524</v>
      </c>
      <c r="Z524" s="79">
        <v>6.4823481300899211</v>
      </c>
      <c r="AA524" s="79">
        <v>-3069300000</v>
      </c>
      <c r="AB524" s="79">
        <v>6665000000</v>
      </c>
      <c r="AC524" s="79">
        <v>82700000</v>
      </c>
      <c r="AD524" s="80">
        <v>881800000</v>
      </c>
      <c r="AE524" s="73">
        <v>9.3785438875028354E-2</v>
      </c>
      <c r="AF524" s="80">
        <v>15293.994100769998</v>
      </c>
      <c r="AG524" s="80">
        <v>19803.694100769997</v>
      </c>
      <c r="AH524" s="25">
        <v>8.3072671256218786</v>
      </c>
      <c r="AI524" s="25">
        <v>9.1244443884859923</v>
      </c>
      <c r="AJ524" s="25">
        <v>5.0177145276646318</v>
      </c>
      <c r="AK524" s="25">
        <v>10.91797032982246</v>
      </c>
      <c r="AL524" s="25">
        <v>4.8498477324552729</v>
      </c>
      <c r="AM524" s="74" t="s">
        <v>543</v>
      </c>
      <c r="AN524" s="74" t="s">
        <v>638</v>
      </c>
      <c r="AO524" s="74" t="s">
        <v>4653</v>
      </c>
      <c r="AP524" s="74" t="s">
        <v>574</v>
      </c>
      <c r="AQ524" s="73">
        <f>_xll.BDP($H524,$AQ$1, "CUST_TRR_START_DT=20030101","CUST_TRR_END_DT=20230630")*0.01</f>
        <v>7.978623E-2</v>
      </c>
      <c r="AR524" s="73">
        <f>_xll.BDP($H524,$AQ$1, "CUST_TRR_START_DT=20130101","CUST_TRR_END_DT=20230630")*0.01</f>
        <v>9.7837489999999999E-2</v>
      </c>
      <c r="AS524" s="73">
        <f>_xll.BDP($H524,$AQ$1, "CUST_TRR_START_DT=20180101","CUST_TRR_END_DT=20230630")*0.01</f>
        <v>8.9350369999999998E-2</v>
      </c>
      <c r="AT524" s="74" t="s">
        <v>3791</v>
      </c>
      <c r="AU524" s="74" t="s">
        <v>3310</v>
      </c>
      <c r="AV524" s="74" t="s">
        <v>3791</v>
      </c>
      <c r="AW524" s="25">
        <v>3.6171036717688723</v>
      </c>
      <c r="AX524" s="25">
        <v>3.6171036717688723</v>
      </c>
      <c r="AY524" s="25">
        <v>3.7322999772718406</v>
      </c>
      <c r="AZ524" s="25">
        <v>7.3494036490407133</v>
      </c>
      <c r="BA524" s="25">
        <v>40.982824631269899</v>
      </c>
      <c r="BB524" s="25">
        <v>42.288031895149508</v>
      </c>
      <c r="BC524" s="25">
        <v>83.270856526419408</v>
      </c>
      <c r="BD524" s="25">
        <v>1169.6940637066998</v>
      </c>
      <c r="BE524" s="25">
        <v>15293.994100769998</v>
      </c>
      <c r="BF524" s="74">
        <v>1455.462</v>
      </c>
      <c r="BG524" s="74">
        <v>1533.231</v>
      </c>
      <c r="BH524" s="74">
        <v>1607.3330000000001</v>
      </c>
      <c r="BI524" s="74">
        <v>1593.895</v>
      </c>
      <c r="BJ524" s="74">
        <v>1778.1510000000001</v>
      </c>
      <c r="BK524" s="74">
        <v>1871.213</v>
      </c>
      <c r="BL524" s="72">
        <v>9.5165591827103074E-2</v>
      </c>
      <c r="BM524" s="72">
        <v>0.10025052905720731</v>
      </c>
      <c r="BN524" s="72">
        <v>0.10509569896584939</v>
      </c>
      <c r="BO524" s="72">
        <v>0.10421705340658874</v>
      </c>
      <c r="BP524" s="72">
        <v>0.11626465841976992</v>
      </c>
      <c r="BQ524" s="72">
        <v>0.12234953065045259</v>
      </c>
      <c r="BR524" s="72">
        <f>IF(IF(BN524&gt;BQ524,BN524,BQ524)=0,IF(BM524&gt;BP524,BM524,BP524),IF(BN524&gt;BQ524,BN524,BQ524))</f>
        <v>0.12234953065045259</v>
      </c>
      <c r="CI524" s="73">
        <f>IFERROR(L524,M524)</f>
        <v>-0.54459549107382144</v>
      </c>
      <c r="CJ524" s="74">
        <f>IF(AND(M524&lt;0,AA524&gt;0),1,0)</f>
        <v>0</v>
      </c>
      <c r="CK524" s="74">
        <f>IF(AND(CJ524=0,CI524&lt;0.1,CI524&gt;0),1,0)</f>
        <v>0</v>
      </c>
      <c r="CL524" s="74">
        <f>IF(AND(CK524=0,CI524&lt;0.2,CI524&gt;0.1),1,0)</f>
        <v>0</v>
      </c>
      <c r="CM524" s="74">
        <f>IF(AND(CL524=0,CI524&lt;0.3,CI524&gt;0.2),1,0)</f>
        <v>0</v>
      </c>
      <c r="CN524" s="74">
        <f>IF(AND(CM524=0,CI524&lt;0.4,CI524&gt;0.3),1,0)</f>
        <v>0</v>
      </c>
      <c r="CO524" s="74">
        <f>IF(AND(CN524=0,CI524&lt;0.5,CI524&gt;0.4),1,0)</f>
        <v>0</v>
      </c>
      <c r="CP524" s="74">
        <f>IF(AND(CJ524=0,CK524=0,CL524=0,CM524=0,CN524=0,CO524=0),1,0)</f>
        <v>1</v>
      </c>
      <c r="CR524" s="74" t="str">
        <f>_xll.BDP($H524,CR$1)</f>
        <v>John D Wren</v>
      </c>
      <c r="CS524" s="74" t="str">
        <f>_xll.BDP($H524,CS$1)</f>
        <v>No</v>
      </c>
      <c r="CT524" s="81">
        <f>_xll.BDP($H524,CT$1)</f>
        <v>0</v>
      </c>
      <c r="CU524" s="78">
        <f>_xll.BDP($H524,CU$1)</f>
        <v>26.75</v>
      </c>
      <c r="CV524" s="78">
        <f>_xll.BDP($H524,CV$1)</f>
        <v>1.1099878438821831</v>
      </c>
      <c r="CW524" s="78">
        <f>_xll.BDP($H524,CW$1)</f>
        <v>-0.49342843423480487</v>
      </c>
      <c r="DD524" s="73"/>
      <c r="DH524" s="25"/>
      <c r="DI524" s="25"/>
      <c r="DJ524" s="25"/>
      <c r="DK524" s="25"/>
      <c r="DL524" s="25"/>
      <c r="DM524" s="25"/>
      <c r="DN524" s="25"/>
      <c r="DO524" s="25"/>
      <c r="DV524" s="72"/>
      <c r="DW524" s="72"/>
      <c r="DX524" s="72"/>
      <c r="DY524" s="72"/>
      <c r="DZ524" s="72"/>
      <c r="EA524" s="72"/>
      <c r="EB524" s="72"/>
      <c r="EC524" s="72"/>
      <c r="ED524" s="72"/>
    </row>
    <row r="525" spans="1:134" s="74" customFormat="1" hidden="1" x14ac:dyDescent="0.3">
      <c r="A525" s="74" t="str">
        <f>B525&amp;C525</f>
        <v>14</v>
      </c>
      <c r="B525" s="74">
        <v>14</v>
      </c>
      <c r="D525" s="74">
        <v>4</v>
      </c>
      <c r="E525" s="74">
        <v>1</v>
      </c>
      <c r="F525" s="75">
        <v>0.15</v>
      </c>
      <c r="H525" s="74" t="s">
        <v>146</v>
      </c>
      <c r="I525" s="74">
        <v>1453</v>
      </c>
      <c r="J525" s="74" t="str">
        <f>I525&amp;H525</f>
        <v>1453SIRI US Equity</v>
      </c>
      <c r="K525" s="76" t="s">
        <v>792</v>
      </c>
      <c r="L525" s="73">
        <v>0.58929807561959235</v>
      </c>
      <c r="M525" s="73">
        <v>0.6635071090047393</v>
      </c>
      <c r="N525" s="73">
        <v>0.30254300106711984</v>
      </c>
      <c r="O525" s="73">
        <v>0.32740879326473338</v>
      </c>
      <c r="P525" s="77">
        <v>27.383584111816301</v>
      </c>
      <c r="Q525" s="77">
        <v>21.269697141323356</v>
      </c>
      <c r="R525" s="77" t="e">
        <v>#N/A</v>
      </c>
      <c r="S525" s="78">
        <v>31.243174965638616</v>
      </c>
      <c r="T525" s="78">
        <v>30.089970009996669</v>
      </c>
      <c r="U525" s="73">
        <v>1.4240738028993996</v>
      </c>
      <c r="V525" s="79">
        <v>3.83629191321499</v>
      </c>
      <c r="W525" s="73">
        <v>-0.30869220083349869</v>
      </c>
      <c r="X525" s="72">
        <v>4.3882978723404256E-2</v>
      </c>
      <c r="Y525" s="79">
        <v>10.135713590542936</v>
      </c>
      <c r="Z525" s="79">
        <v>11.273004664881793</v>
      </c>
      <c r="AA525" s="79">
        <v>3165000000</v>
      </c>
      <c r="AB525" s="79">
        <v>6414000000</v>
      </c>
      <c r="AC525" s="79">
        <v>194000000</v>
      </c>
      <c r="AD525" s="80">
        <v>1889000000</v>
      </c>
      <c r="AE525" s="73">
        <v>0.1026998411858126</v>
      </c>
      <c r="AF525" s="80">
        <v>15331.188165510001</v>
      </c>
      <c r="AG525" s="80">
        <v>25056.188165510001</v>
      </c>
      <c r="AH525" s="25">
        <v>9.4515987044549234</v>
      </c>
      <c r="AI525" s="25">
        <v>12.306575719798625</v>
      </c>
      <c r="AJ525" s="25">
        <v>8.5527687624663411</v>
      </c>
      <c r="AK525" s="25">
        <v>12.723133173693864</v>
      </c>
      <c r="AL525" s="25" t="s">
        <v>3021</v>
      </c>
      <c r="AM525" s="74" t="s">
        <v>543</v>
      </c>
      <c r="AN525" s="74" t="s">
        <v>544</v>
      </c>
      <c r="AO525" s="74" t="s">
        <v>4654</v>
      </c>
      <c r="AP525" s="74" t="s">
        <v>574</v>
      </c>
      <c r="AQ525" s="73">
        <f>_xll.BDP($H525,$AQ$1, "CUST_TRR_START_DT=20030101","CUST_TRR_END_DT=20230630")*0.01</f>
        <v>0.1069214</v>
      </c>
      <c r="AR525" s="73">
        <f>_xll.BDP($H525,$AQ$1, "CUST_TRR_START_DT=20130101","CUST_TRR_END_DT=20230630")*0.01</f>
        <v>5.4643890000000001E-2</v>
      </c>
      <c r="AS525" s="73">
        <f>_xll.BDP($H525,$AQ$1, "CUST_TRR_START_DT=20180101","CUST_TRR_END_DT=20230630")*0.01</f>
        <v>-1.2563850000000001E-2</v>
      </c>
      <c r="AT525" s="74" t="s">
        <v>3697</v>
      </c>
      <c r="AU525" s="74" t="s">
        <v>3311</v>
      </c>
      <c r="AV525" s="74" t="s">
        <v>3311</v>
      </c>
      <c r="AW525" s="25">
        <v>2.4321607908411842</v>
      </c>
      <c r="AX525" s="25">
        <v>2.4321607908411842</v>
      </c>
      <c r="AY525" s="25">
        <v>1.1596755116550457</v>
      </c>
      <c r="AZ525" s="25">
        <v>3.5918363024962296</v>
      </c>
      <c r="BA525" s="25">
        <v>104.41904187672984</v>
      </c>
      <c r="BB525" s="25">
        <v>49.787911338314728</v>
      </c>
      <c r="BC525" s="25">
        <v>154.20695321504456</v>
      </c>
      <c r="BD525" s="25">
        <v>1966.770902</v>
      </c>
      <c r="BE525" s="25">
        <v>15331.188165510001</v>
      </c>
      <c r="BF525" s="74">
        <v>1192.357</v>
      </c>
      <c r="BG525" s="74">
        <v>1235</v>
      </c>
      <c r="BH525" s="74">
        <v>1331.8330000000001</v>
      </c>
      <c r="BI525" s="74">
        <v>1190.4380000000001</v>
      </c>
      <c r="BJ525" s="74">
        <v>1341.9960000000001</v>
      </c>
      <c r="BK525" s="74">
        <v>1583.31</v>
      </c>
      <c r="BL525" s="72">
        <v>7.7773293702206384E-2</v>
      </c>
      <c r="BM525" s="72">
        <v>8.0554748051317585E-2</v>
      </c>
      <c r="BN525" s="72">
        <v>8.6870827337190662E-2</v>
      </c>
      <c r="BO525" s="72">
        <v>7.7648124016772804E-2</v>
      </c>
      <c r="BP525" s="72">
        <v>8.7533724425810533E-2</v>
      </c>
      <c r="BQ525" s="72">
        <v>0.10327379606245478</v>
      </c>
      <c r="BR525" s="72">
        <f>IF(IF(BN525&gt;BQ525,BN525,BQ525)=0,IF(BM525&gt;BP525,BM525,BP525),IF(BN525&gt;BQ525,BN525,BQ525))</f>
        <v>0.10327379606245478</v>
      </c>
      <c r="CI525" s="73">
        <f>IFERROR(L525,M525)</f>
        <v>0.58929807561959235</v>
      </c>
      <c r="CJ525" s="74">
        <f>IF(AND(M525&lt;0,AA525&gt;0),1,0)</f>
        <v>0</v>
      </c>
      <c r="CK525" s="74">
        <f>IF(AND(CJ525=0,CI525&lt;0.1,CI525&gt;0),1,0)</f>
        <v>0</v>
      </c>
      <c r="CL525" s="74">
        <f>IF(AND(CK525=0,CI525&lt;0.2,CI525&gt;0.1),1,0)</f>
        <v>0</v>
      </c>
      <c r="CM525" s="74">
        <f>IF(AND(CL525=0,CI525&lt;0.3,CI525&gt;0.2),1,0)</f>
        <v>0</v>
      </c>
      <c r="CN525" s="74">
        <f>IF(AND(CM525=0,CI525&lt;0.4,CI525&gt;0.3),1,0)</f>
        <v>0</v>
      </c>
      <c r="CO525" s="74">
        <f>IF(AND(CN525=0,CI525&lt;0.5,CI525&gt;0.4),1,0)</f>
        <v>0</v>
      </c>
      <c r="CP525" s="74">
        <f>IF(AND(CJ525=0,CK525=0,CL525=0,CM525=0,CN525=0,CO525=0),1,0)</f>
        <v>1</v>
      </c>
      <c r="CR525" s="74" t="str">
        <f>_xll.BDP($H525,CR$1)</f>
        <v>Jennifer C Witz</v>
      </c>
      <c r="CS525" s="74" t="str">
        <f>_xll.BDP($H525,CS$1)</f>
        <v>No</v>
      </c>
      <c r="CT525" s="81">
        <f>_xll.BDP($H525,CT$1)</f>
        <v>0</v>
      </c>
      <c r="CU525" s="78">
        <f>_xll.BDP($H525,CU$1)</f>
        <v>2.75</v>
      </c>
      <c r="CV525" s="78">
        <f>_xll.BDP($H525,CV$1)</f>
        <v>0.34240424546826559</v>
      </c>
      <c r="CW525" s="78">
        <f>_xll.BDP($H525,CW$1)</f>
        <v>8.7701476974904455</v>
      </c>
      <c r="DD525" s="73"/>
      <c r="DH525" s="25"/>
      <c r="DI525" s="25"/>
      <c r="DJ525" s="25"/>
      <c r="DK525" s="25"/>
      <c r="DL525" s="25"/>
      <c r="DM525" s="25"/>
      <c r="DN525" s="25"/>
      <c r="DO525" s="25"/>
      <c r="DV525" s="72"/>
      <c r="DW525" s="72"/>
      <c r="DX525" s="72"/>
      <c r="DY525" s="72"/>
      <c r="DZ525" s="72"/>
      <c r="EA525" s="72"/>
      <c r="EB525" s="72"/>
      <c r="EC525" s="72"/>
      <c r="ED525" s="72"/>
    </row>
    <row r="526" spans="1:134" s="74" customFormat="1" hidden="1" x14ac:dyDescent="0.3">
      <c r="A526" s="74" t="str">
        <f>B526&amp;C526</f>
        <v>14</v>
      </c>
      <c r="B526" s="74">
        <v>14</v>
      </c>
      <c r="D526" s="74">
        <v>4</v>
      </c>
      <c r="E526" s="74">
        <v>3</v>
      </c>
      <c r="F526" s="75">
        <v>0.2</v>
      </c>
      <c r="G526" s="74" t="s">
        <v>2762</v>
      </c>
      <c r="H526" s="74" t="s">
        <v>2415</v>
      </c>
      <c r="I526" s="74">
        <v>1454</v>
      </c>
      <c r="J526" s="74" t="str">
        <f>I526&amp;H526</f>
        <v>1454INSTAL SS Equity</v>
      </c>
      <c r="K526" s="76" t="s">
        <v>4896</v>
      </c>
      <c r="L526" s="73">
        <v>39.888237831670381</v>
      </c>
      <c r="M526" s="73">
        <v>0.75366568914956011</v>
      </c>
      <c r="N526" s="73">
        <v>0.19445712174067642</v>
      </c>
      <c r="O526" s="73">
        <v>0.13687200426060714</v>
      </c>
      <c r="P526" s="77">
        <v>12.862756952841597</v>
      </c>
      <c r="Q526" s="77">
        <v>8.6214082613695151</v>
      </c>
      <c r="R526" s="77">
        <v>19.335767692575203</v>
      </c>
      <c r="S526" s="78">
        <v>9.8974888294081982</v>
      </c>
      <c r="T526" s="78">
        <v>9.5498632181049494</v>
      </c>
      <c r="U526" s="73">
        <v>0.62019496045613387</v>
      </c>
      <c r="V526" s="79">
        <v>2.1167608286252353</v>
      </c>
      <c r="W526" s="73">
        <v>0.3122096264634826</v>
      </c>
      <c r="X526" s="72" t="e">
        <v>#N/A</v>
      </c>
      <c r="Y526" s="79">
        <v>28.872047896261051</v>
      </c>
      <c r="Z526" s="79">
        <v>20.185043095768208</v>
      </c>
      <c r="AA526" s="79">
        <v>1023000000</v>
      </c>
      <c r="AB526" s="79">
        <v>5633000000</v>
      </c>
      <c r="AC526" s="79" t="e">
        <v>#N/A</v>
      </c>
      <c r="AD526" s="80">
        <v>839000000</v>
      </c>
      <c r="AE526" s="73">
        <v>0</v>
      </c>
      <c r="AF526" s="80">
        <v>8969.0745689999985</v>
      </c>
      <c r="AG526" s="80">
        <v>12568.074568999999</v>
      </c>
      <c r="AH526" s="25">
        <v>7.9144046404282102</v>
      </c>
      <c r="AI526" s="25">
        <v>14.855880105200944</v>
      </c>
      <c r="AJ526" s="25" t="s">
        <v>3021</v>
      </c>
      <c r="AK526" s="25">
        <v>16.34608213110976</v>
      </c>
      <c r="AL526" s="25">
        <v>2.8347364240316035</v>
      </c>
      <c r="AM526" s="74" t="s">
        <v>498</v>
      </c>
      <c r="AN526" s="74" t="s">
        <v>716</v>
      </c>
      <c r="AO526" s="74" t="s">
        <v>758</v>
      </c>
      <c r="AP526" s="74" t="s">
        <v>4617</v>
      </c>
      <c r="AQ526" s="73" t="e">
        <f>_xll.BDP($H526,$AQ$1, "CUST_TRR_START_DT=20030101","CUST_TRR_END_DT=20230630")*0.01</f>
        <v>#VALUE!</v>
      </c>
      <c r="AR526" s="73" t="e">
        <f>_xll.BDP($H526,$AQ$1, "CUST_TRR_START_DT=20130101","CUST_TRR_END_DT=20230630")*0.01</f>
        <v>#VALUE!</v>
      </c>
      <c r="AS526" s="73">
        <f>_xll.BDP($H526,$AQ$1, "CUST_TRR_START_DT=20180101","CUST_TRR_END_DT=20230630")*0.01</f>
        <v>0.38209220000000005</v>
      </c>
      <c r="AT526" s="74" t="s">
        <v>3312</v>
      </c>
      <c r="AU526" s="74" t="s">
        <v>3312</v>
      </c>
      <c r="AV526" s="74" t="s">
        <v>3312</v>
      </c>
      <c r="AW526" s="25">
        <v>1.9446082092694277</v>
      </c>
      <c r="AX526" s="25">
        <v>1.9446082092694277</v>
      </c>
      <c r="AY526" s="25">
        <v>0</v>
      </c>
      <c r="AZ526" s="25">
        <v>1.9446082092694277</v>
      </c>
      <c r="BA526" s="25">
        <v>33.741353011116821</v>
      </c>
      <c r="BB526" s="25">
        <v>0</v>
      </c>
      <c r="BC526" s="25">
        <v>33.741353011116821</v>
      </c>
      <c r="BD526" s="25">
        <v>171.97225319999998</v>
      </c>
      <c r="BE526" s="25">
        <v>8969.0745689999985</v>
      </c>
      <c r="BF526" s="74">
        <v>625</v>
      </c>
      <c r="BG526" s="74">
        <v>714.14300000000003</v>
      </c>
      <c r="BH526" s="74">
        <v>837</v>
      </c>
      <c r="BI526" s="74">
        <v>232.84100000000001</v>
      </c>
      <c r="BJ526" s="74">
        <v>926.78399999999999</v>
      </c>
      <c r="BK526" s="74">
        <v>1043.921</v>
      </c>
      <c r="BL526" s="72">
        <v>6.9683889368051491E-2</v>
      </c>
      <c r="BM526" s="72">
        <v>7.9622818887949434E-2</v>
      </c>
      <c r="BN526" s="72">
        <v>9.3320664641694556E-2</v>
      </c>
      <c r="BO526" s="72">
        <v>2.5960426374954364E-2</v>
      </c>
      <c r="BP526" s="72">
        <v>0.10333106195852837</v>
      </c>
      <c r="BQ526" s="72">
        <v>0.11639116075677709</v>
      </c>
      <c r="BR526" s="72">
        <f>IF(IF(BN526&gt;BQ526,BN526,BQ526)=0,IF(BM526&gt;BP526,BM526,BP526),IF(BN526&gt;BQ526,BN526,BQ526))</f>
        <v>0.11639116075677709</v>
      </c>
      <c r="CI526" s="73">
        <f>IFERROR(L526,M526)</f>
        <v>39.888237831670381</v>
      </c>
      <c r="CJ526" s="74">
        <f>IF(AND(M526&lt;0,AA526&gt;0),1,0)</f>
        <v>0</v>
      </c>
      <c r="CK526" s="74">
        <f>IF(AND(CJ526=0,CI526&lt;0.1,CI526&gt;0),1,0)</f>
        <v>0</v>
      </c>
      <c r="CL526" s="74">
        <f>IF(AND(CK526=0,CI526&lt;0.2,CI526&gt;0.1),1,0)</f>
        <v>0</v>
      </c>
      <c r="CM526" s="74">
        <f>IF(AND(CL526=0,CI526&lt;0.3,CI526&gt;0.2),1,0)</f>
        <v>0</v>
      </c>
      <c r="CN526" s="74">
        <f>IF(AND(CM526=0,CI526&lt;0.4,CI526&gt;0.3),1,0)</f>
        <v>0</v>
      </c>
      <c r="CO526" s="74">
        <f>IF(AND(CN526=0,CI526&lt;0.5,CI526&gt;0.4),1,0)</f>
        <v>0</v>
      </c>
      <c r="CP526" s="74">
        <f>IF(AND(CJ526=0,CK526=0,CL526=0,CM526=0,CN526=0,CO526=0),1,0)</f>
        <v>1</v>
      </c>
      <c r="CR526" s="74" t="str">
        <f>_xll.BDP($H526,CR$1)</f>
        <v>Robin Boheman</v>
      </c>
      <c r="CS526" s="74" t="str">
        <f>_xll.BDP($H526,CS$1)</f>
        <v>No</v>
      </c>
      <c r="CT526" s="81">
        <f>_xll.BDP($H526,CT$1)</f>
        <v>0</v>
      </c>
      <c r="CU526" s="78">
        <f>_xll.BDP($H526,CU$1)</f>
        <v>2.0833299160003662</v>
      </c>
      <c r="CV526" s="78">
        <f>_xll.BDP($H526,CV$1)</f>
        <v>10.233426603611415</v>
      </c>
      <c r="CW526" s="78">
        <f>_xll.BDP($H526,CW$1)</f>
        <v>0</v>
      </c>
      <c r="DD526" s="73"/>
      <c r="DH526" s="25"/>
      <c r="DI526" s="25"/>
      <c r="DJ526" s="25"/>
      <c r="DK526" s="25"/>
      <c r="DL526" s="25"/>
      <c r="DM526" s="25"/>
      <c r="DN526" s="25"/>
      <c r="DO526" s="25"/>
      <c r="DV526" s="72"/>
      <c r="DW526" s="72"/>
      <c r="DX526" s="72"/>
      <c r="DY526" s="72"/>
      <c r="DZ526" s="72"/>
      <c r="EA526" s="72"/>
      <c r="EB526" s="72"/>
      <c r="EC526" s="72"/>
      <c r="ED526" s="72"/>
    </row>
    <row r="527" spans="1:134" s="74" customFormat="1" hidden="1" x14ac:dyDescent="0.3">
      <c r="A527" s="74" t="str">
        <f>B527&amp;C527</f>
        <v>14</v>
      </c>
      <c r="B527" s="74">
        <v>14</v>
      </c>
      <c r="D527" s="74">
        <v>4</v>
      </c>
      <c r="E527" s="74">
        <v>4</v>
      </c>
      <c r="F527" s="75">
        <v>0.13</v>
      </c>
      <c r="G527" s="74" t="s">
        <v>2517</v>
      </c>
      <c r="H527" s="74" t="s">
        <v>54</v>
      </c>
      <c r="I527" s="74">
        <v>1455</v>
      </c>
      <c r="J527" s="74" t="str">
        <f>I527&amp;H527</f>
        <v>1455AMGN US Equity</v>
      </c>
      <c r="K527" s="76" t="s">
        <v>663</v>
      </c>
      <c r="L527" s="73">
        <v>1.3029216274384219</v>
      </c>
      <c r="M527" s="73">
        <v>0.54524286565224456</v>
      </c>
      <c r="N527" s="73">
        <v>0.35766467052850248</v>
      </c>
      <c r="O527" s="73">
        <v>0.29618190375338277</v>
      </c>
      <c r="P527" s="77">
        <v>17.695734014201317</v>
      </c>
      <c r="Q527" s="77">
        <v>15.353877957732958</v>
      </c>
      <c r="R527" s="77">
        <v>173.45652173913044</v>
      </c>
      <c r="S527" s="78">
        <v>51.420031386120172</v>
      </c>
      <c r="T527" s="78">
        <v>52.645975002849219</v>
      </c>
      <c r="U527" s="73">
        <v>0.36522251063715916</v>
      </c>
      <c r="V527" s="79">
        <v>2.0934120714778741</v>
      </c>
      <c r="W527" s="73">
        <v>7.5119919352158546E-2</v>
      </c>
      <c r="X527" s="72">
        <v>3.3764461198492135E-2</v>
      </c>
      <c r="Y527" s="79">
        <v>2.7799008471621671</v>
      </c>
      <c r="Z527" s="79">
        <v>32.729583027705587</v>
      </c>
      <c r="AA527" s="79">
        <v>18467000000</v>
      </c>
      <c r="AB527" s="79">
        <v>33996000000</v>
      </c>
      <c r="AC527" s="79" t="e">
        <v>#N/A</v>
      </c>
      <c r="AD527" s="80">
        <v>10800000000</v>
      </c>
      <c r="AE527" s="73">
        <v>0</v>
      </c>
      <c r="AF527" s="80">
        <v>139459.43591032</v>
      </c>
      <c r="AG527" s="80">
        <v>166755.43591032</v>
      </c>
      <c r="AH527" s="25">
        <v>11.952081128893349</v>
      </c>
      <c r="AI527" s="25">
        <v>16.021852028278246</v>
      </c>
      <c r="AJ527" s="25">
        <v>6.9443555798427425</v>
      </c>
      <c r="AK527" s="25">
        <v>18.911477444712336</v>
      </c>
      <c r="AL527" s="25">
        <v>20.566159659777924</v>
      </c>
      <c r="AM527" s="74" t="s">
        <v>493</v>
      </c>
      <c r="AN527" s="74" t="s">
        <v>593</v>
      </c>
      <c r="AO527" s="74" t="s">
        <v>594</v>
      </c>
      <c r="AP527" s="74" t="s">
        <v>574</v>
      </c>
      <c r="AQ527" s="73">
        <f>_xll.BDP($H527,$AQ$1, "CUST_TRR_START_DT=20030101","CUST_TRR_END_DT=20230630")*0.01</f>
        <v>9.3356729999999999E-2</v>
      </c>
      <c r="AR527" s="73">
        <f>_xll.BDP($H527,$AQ$1, "CUST_TRR_START_DT=20130101","CUST_TRR_END_DT=20230630")*0.01</f>
        <v>0.1235079</v>
      </c>
      <c r="AS527" s="73">
        <f>_xll.BDP($H527,$AQ$1, "CUST_TRR_START_DT=20180101","CUST_TRR_END_DT=20230630")*0.01</f>
        <v>7.7403440000000004E-2</v>
      </c>
      <c r="AT527" s="74" t="s">
        <v>3697</v>
      </c>
      <c r="AU527" s="74" t="s">
        <v>3313</v>
      </c>
      <c r="AV527" s="74" t="s">
        <v>3313</v>
      </c>
      <c r="AW527" s="25">
        <v>3.2679991015932157</v>
      </c>
      <c r="AX527" s="25">
        <v>3.2679991015932157</v>
      </c>
      <c r="AY527" s="25">
        <v>4.8360868506222312</v>
      </c>
      <c r="AZ527" s="25">
        <v>8.1040859522154474</v>
      </c>
      <c r="BA527" s="25">
        <v>59.125342507122355</v>
      </c>
      <c r="BB527" s="25">
        <v>87.495523269217188</v>
      </c>
      <c r="BC527" s="25">
        <v>146.62086577633954</v>
      </c>
      <c r="BD527" s="25">
        <v>10574</v>
      </c>
      <c r="BE527" s="25">
        <v>139459.43591032</v>
      </c>
      <c r="BF527" s="74">
        <v>9780.652</v>
      </c>
      <c r="BG527" s="74">
        <v>10619.458000000001</v>
      </c>
      <c r="BH527" s="74">
        <v>10974.545</v>
      </c>
      <c r="BI527" s="74">
        <v>10485.052</v>
      </c>
      <c r="BJ527" s="74">
        <v>10987.902</v>
      </c>
      <c r="BK527" s="74">
        <v>10616.945</v>
      </c>
      <c r="BL527" s="72">
        <v>7.0132594013140079E-2</v>
      </c>
      <c r="BM527" s="72">
        <v>7.6147289214828676E-2</v>
      </c>
      <c r="BN527" s="72">
        <v>7.8693456117642904E-2</v>
      </c>
      <c r="BO527" s="72">
        <v>7.5183525098598977E-2</v>
      </c>
      <c r="BP527" s="72">
        <v>7.8789233071800316E-2</v>
      </c>
      <c r="BQ527" s="72">
        <v>7.6129269638142469E-2</v>
      </c>
      <c r="BR527" s="72">
        <f>IF(IF(BN527&gt;BQ527,BN527,BQ527)=0,IF(BM527&gt;BP527,BM527,BP527),IF(BN527&gt;BQ527,BN527,BQ527))</f>
        <v>7.8693456117642904E-2</v>
      </c>
      <c r="CI527" s="73">
        <f>IFERROR(L527,M527)</f>
        <v>1.3029216274384219</v>
      </c>
      <c r="CJ527" s="74">
        <f>IF(AND(M527&lt;0,AA527&gt;0),1,0)</f>
        <v>0</v>
      </c>
      <c r="CK527" s="74">
        <f>IF(AND(CJ527=0,CI527&lt;0.1,CI527&gt;0),1,0)</f>
        <v>0</v>
      </c>
      <c r="CL527" s="74">
        <f>IF(AND(CK527=0,CI527&lt;0.2,CI527&gt;0.1),1,0)</f>
        <v>0</v>
      </c>
      <c r="CM527" s="74">
        <f>IF(AND(CL527=0,CI527&lt;0.3,CI527&gt;0.2),1,0)</f>
        <v>0</v>
      </c>
      <c r="CN527" s="74">
        <f>IF(AND(CM527=0,CI527&lt;0.4,CI527&gt;0.3),1,0)</f>
        <v>0</v>
      </c>
      <c r="CO527" s="74">
        <f>IF(AND(CN527=0,CI527&lt;0.5,CI527&gt;0.4),1,0)</f>
        <v>0</v>
      </c>
      <c r="CP527" s="74">
        <f>IF(AND(CJ527=0,CK527=0,CL527=0,CM527=0,CN527=0,CO527=0),1,0)</f>
        <v>1</v>
      </c>
      <c r="CR527" s="74" t="str">
        <f>_xll.BDP($H527,CR$1)</f>
        <v>Robert A Bradway</v>
      </c>
      <c r="CS527" s="74" t="str">
        <f>_xll.BDP($H527,CS$1)</f>
        <v>No</v>
      </c>
      <c r="CT527" s="81">
        <f>_xll.BDP($H527,CT$1)</f>
        <v>0</v>
      </c>
      <c r="CU527" s="78">
        <f>_xll.BDP($H527,CU$1)</f>
        <v>11.41670036315918</v>
      </c>
      <c r="CV527" s="78">
        <f>_xll.BDP($H527,CV$1)</f>
        <v>0.20108148673063361</v>
      </c>
      <c r="CW527" s="78">
        <f>_xll.BDP($H527,CW$1)</f>
        <v>-1.331383478375358</v>
      </c>
      <c r="DD527" s="73"/>
      <c r="DH527" s="25"/>
      <c r="DI527" s="25"/>
      <c r="DJ527" s="25"/>
      <c r="DK527" s="25"/>
      <c r="DL527" s="25"/>
      <c r="DM527" s="25"/>
      <c r="DN527" s="25"/>
      <c r="DO527" s="25"/>
      <c r="DV527" s="72"/>
      <c r="DW527" s="72"/>
      <c r="DX527" s="72"/>
      <c r="DY527" s="72"/>
      <c r="DZ527" s="72"/>
      <c r="EA527" s="72"/>
      <c r="EB527" s="72"/>
      <c r="EC527" s="72"/>
      <c r="ED527" s="72"/>
    </row>
    <row r="528" spans="1:134" s="74" customFormat="1" hidden="1" x14ac:dyDescent="0.3">
      <c r="A528" s="74" t="str">
        <f>B528&amp;C528</f>
        <v>14</v>
      </c>
      <c r="B528" s="74">
        <v>14</v>
      </c>
      <c r="D528" s="74">
        <v>14</v>
      </c>
      <c r="E528" s="74">
        <v>7</v>
      </c>
      <c r="F528" s="75" t="s">
        <v>2149</v>
      </c>
      <c r="G528" s="74" t="s">
        <v>2956</v>
      </c>
      <c r="H528" s="74" t="s">
        <v>1257</v>
      </c>
      <c r="I528" s="74">
        <v>1457</v>
      </c>
      <c r="J528" s="74" t="str">
        <f>I528&amp;H528</f>
        <v>1457TPRO IM Equity</v>
      </c>
      <c r="K528" s="76" t="s">
        <v>1258</v>
      </c>
      <c r="L528" s="73" t="e">
        <v>#N/A</v>
      </c>
      <c r="M528" s="73">
        <v>0.64892439003147828</v>
      </c>
      <c r="N528" s="73">
        <v>0.62309629883036477</v>
      </c>
      <c r="O528" s="73">
        <v>0.62868284098203064</v>
      </c>
      <c r="P528" s="77">
        <v>30.915120385711692</v>
      </c>
      <c r="Q528" s="77">
        <v>21.867575260334501</v>
      </c>
      <c r="R528" s="77">
        <v>22.067312827311675</v>
      </c>
      <c r="S528" s="78">
        <v>47.96344156820502</v>
      </c>
      <c r="T528" s="78">
        <v>44.697948186377474</v>
      </c>
      <c r="U528" s="73">
        <v>-0.48571632065216758</v>
      </c>
      <c r="V528" s="79">
        <v>-1.8555027252696277</v>
      </c>
      <c r="W528" s="73">
        <v>0.8502073099543388</v>
      </c>
      <c r="X528" s="72" t="e">
        <v>#N/A</v>
      </c>
      <c r="Y528" s="79">
        <v>33.96505077100845</v>
      </c>
      <c r="Z528" s="79" t="e">
        <v>#N/A</v>
      </c>
      <c r="AA528" s="79">
        <v>321492000</v>
      </c>
      <c r="AB528" s="79">
        <v>331843000</v>
      </c>
      <c r="AC528" s="79" t="e">
        <v>#N/A</v>
      </c>
      <c r="AD528" s="80">
        <v>164911000</v>
      </c>
      <c r="AE528" s="73">
        <v>0</v>
      </c>
      <c r="AF528" s="80">
        <v>4363.26</v>
      </c>
      <c r="AG528" s="80">
        <v>4004.5610000000001</v>
      </c>
      <c r="AH528" s="25">
        <v>19.706127530583522</v>
      </c>
      <c r="AI528" s="25">
        <v>24.337326186308832</v>
      </c>
      <c r="AJ528" s="25" t="s">
        <v>3021</v>
      </c>
      <c r="AK528" s="25" t="s">
        <v>3021</v>
      </c>
      <c r="AL528" s="25">
        <v>9.4236848041373253</v>
      </c>
      <c r="AM528" s="74" t="s">
        <v>506</v>
      </c>
      <c r="AN528" s="74" t="s">
        <v>577</v>
      </c>
      <c r="AO528" s="74" t="s">
        <v>578</v>
      </c>
      <c r="AP528" s="74" t="s">
        <v>1250</v>
      </c>
      <c r="AQ528" s="73" t="e">
        <f>_xll.BDP($H528,$AQ$1, "CUST_TRR_START_DT=20030101","CUST_TRR_END_DT=20230630")*0.01</f>
        <v>#VALUE!</v>
      </c>
      <c r="AR528" s="73" t="e">
        <f>_xll.BDP($H528,$AQ$1, "CUST_TRR_START_DT=20130101","CUST_TRR_END_DT=20230630")*0.01</f>
        <v>#VALUE!</v>
      </c>
      <c r="AS528" s="73" t="e">
        <f>_xll.BDP($H528,$AQ$1, "CUST_TRR_START_DT=20180101","CUST_TRR_END_DT=20230630")*0.01</f>
        <v>#VALUE!</v>
      </c>
      <c r="AT528" s="74" t="s">
        <v>3314</v>
      </c>
      <c r="AU528" s="74" t="s">
        <v>3314</v>
      </c>
      <c r="AV528" s="74" t="s">
        <v>3314</v>
      </c>
      <c r="AW528" s="25" t="s">
        <v>3021</v>
      </c>
      <c r="AX528" s="25">
        <v>0</v>
      </c>
      <c r="AY528" s="25">
        <v>-3.1940796560370002</v>
      </c>
      <c r="AZ528" s="25">
        <v>-3.1940796560370002</v>
      </c>
      <c r="BA528" s="25">
        <v>0</v>
      </c>
      <c r="BB528" s="25">
        <v>-94.227336650800552</v>
      </c>
      <c r="BC528" s="25">
        <v>-94.227336650800552</v>
      </c>
      <c r="BD528" s="25">
        <v>-139.36600000000001</v>
      </c>
      <c r="BE528" s="25">
        <v>4004.5610000000001</v>
      </c>
      <c r="BF528" s="74">
        <v>85.417000000000002</v>
      </c>
      <c r="BG528" s="74">
        <v>148.80000000000001</v>
      </c>
      <c r="BH528" s="74">
        <v>176.25</v>
      </c>
      <c r="BI528" s="74">
        <v>35.405999999999999</v>
      </c>
      <c r="BJ528" s="74">
        <v>84.393000000000001</v>
      </c>
      <c r="BK528" s="74">
        <v>132.88400000000001</v>
      </c>
      <c r="BL528" s="72">
        <v>2.1329928548972036E-2</v>
      </c>
      <c r="BM528" s="72">
        <v>3.7157631011239436E-2</v>
      </c>
      <c r="BN528" s="72">
        <v>4.4012314957869288E-2</v>
      </c>
      <c r="BO528" s="72">
        <v>8.8414185724727378E-3</v>
      </c>
      <c r="BP528" s="72">
        <v>2.1074220120507591E-2</v>
      </c>
      <c r="BQ528" s="72">
        <v>3.3183162898504981E-2</v>
      </c>
      <c r="BR528" s="72">
        <f>IF(IF(BN528&gt;BQ528,BN528,BQ528)=0,IF(BM528&gt;BP528,BM528,BP528),IF(BN528&gt;BQ528,BN528,BQ528))</f>
        <v>4.4012314957869288E-2</v>
      </c>
      <c r="CI528" s="73">
        <f>IFERROR(L528,M528)</f>
        <v>0.64892439003147828</v>
      </c>
      <c r="CJ528" s="74">
        <f>IF(AND(M528&lt;0,AA528&gt;0),1,0)</f>
        <v>0</v>
      </c>
      <c r="CK528" s="74">
        <f>IF(AND(CJ528=0,CI528&lt;0.1,CI528&gt;0),1,0)</f>
        <v>0</v>
      </c>
      <c r="CL528" s="74">
        <f>IF(AND(CK528=0,CI528&lt;0.2,CI528&gt;0.1),1,0)</f>
        <v>0</v>
      </c>
      <c r="CM528" s="74">
        <f>IF(AND(CL528=0,CI528&lt;0.3,CI528&gt;0.2),1,0)</f>
        <v>0</v>
      </c>
      <c r="CN528" s="74">
        <f>IF(AND(CM528=0,CI528&lt;0.4,CI528&gt;0.3),1,0)</f>
        <v>0</v>
      </c>
      <c r="CO528" s="74">
        <f>IF(AND(CN528=0,CI528&lt;0.5,CI528&gt;0.4),1,0)</f>
        <v>0</v>
      </c>
      <c r="CP528" s="74">
        <f>IF(AND(CJ528=0,CK528=0,CL528=0,CM528=0,CN528=0,CO528=0),1,0)</f>
        <v>1</v>
      </c>
      <c r="CR528" s="74" t="str">
        <f>_xll.BDP($H528,CR$1)</f>
        <v>Stefano Felici</v>
      </c>
      <c r="CS528" s="74" t="str">
        <f>_xll.BDP($H528,CS$1)</f>
        <v>No</v>
      </c>
      <c r="CT528" s="81">
        <f>_xll.BDP($H528,CT$1)</f>
        <v>0</v>
      </c>
      <c r="CU528" s="78">
        <f>_xll.BDP($H528,CU$1)</f>
        <v>1.8333300352096558</v>
      </c>
      <c r="CV528" s="78">
        <f>_xll.BDP($H528,CV$1)</f>
        <v>8.9118136439267879</v>
      </c>
      <c r="CW528" s="78">
        <f>_xll.BDP($H528,CW$1)</f>
        <v>0</v>
      </c>
      <c r="DD528" s="73"/>
      <c r="DH528" s="25"/>
      <c r="DI528" s="25"/>
      <c r="DJ528" s="25"/>
      <c r="DK528" s="25"/>
      <c r="DL528" s="25"/>
      <c r="DM528" s="25"/>
      <c r="DN528" s="25"/>
      <c r="DO528" s="25"/>
      <c r="DV528" s="72"/>
      <c r="DW528" s="72"/>
      <c r="DX528" s="72"/>
      <c r="DY528" s="72"/>
      <c r="DZ528" s="72"/>
      <c r="EA528" s="72"/>
      <c r="EB528" s="72"/>
      <c r="EC528" s="72"/>
      <c r="ED528" s="72"/>
    </row>
    <row r="529" spans="1:134" s="74" customFormat="1" hidden="1" x14ac:dyDescent="0.3">
      <c r="A529" s="74" t="str">
        <f>B529&amp;C529</f>
        <v>14</v>
      </c>
      <c r="B529" s="74">
        <v>14</v>
      </c>
      <c r="D529" s="74">
        <v>4</v>
      </c>
      <c r="E529" s="74">
        <v>4</v>
      </c>
      <c r="F529" s="75">
        <v>0.1</v>
      </c>
      <c r="H529" s="74" t="s">
        <v>1453</v>
      </c>
      <c r="I529" s="74">
        <v>1458</v>
      </c>
      <c r="J529" s="74" t="str">
        <f>I529&amp;H529</f>
        <v>1458PUB FP Equity</v>
      </c>
      <c r="K529" s="76" t="s">
        <v>1454</v>
      </c>
      <c r="L529" s="73">
        <v>-2.1567874241793357</v>
      </c>
      <c r="M529" s="73">
        <v>-1.4838012958963283</v>
      </c>
      <c r="N529" s="73">
        <v>0.15638910405867054</v>
      </c>
      <c r="O529" s="73">
        <v>0.18472707717128262</v>
      </c>
      <c r="P529" s="77">
        <v>11.514509901606676</v>
      </c>
      <c r="Q529" s="77">
        <v>8.6104290176389977</v>
      </c>
      <c r="R529" s="77">
        <v>14.139011998702845</v>
      </c>
      <c r="S529" s="78">
        <v>22.44851711594929</v>
      </c>
      <c r="T529" s="78">
        <v>21.076359537898</v>
      </c>
      <c r="U529" s="73">
        <v>0.11892328142802887</v>
      </c>
      <c r="V529" s="79">
        <v>0.90727997102499092</v>
      </c>
      <c r="W529" s="73">
        <v>0.2713353115727003</v>
      </c>
      <c r="X529" s="72">
        <v>3.2649102957814771E-2</v>
      </c>
      <c r="Y529" s="79">
        <v>9.3044352818364029</v>
      </c>
      <c r="Z529" s="79">
        <v>9.0267092553148807</v>
      </c>
      <c r="AA529" s="79">
        <v>-1389000000</v>
      </c>
      <c r="AB529" s="79">
        <v>11157000000</v>
      </c>
      <c r="AC529" s="79">
        <v>34000000</v>
      </c>
      <c r="AD529" s="80">
        <v>2126000000</v>
      </c>
      <c r="AE529" s="73">
        <v>1.5992474129821261E-2</v>
      </c>
      <c r="AF529" s="80">
        <v>18366.402529200001</v>
      </c>
      <c r="AG529" s="80">
        <v>20827.402529200001</v>
      </c>
      <c r="AH529" s="25">
        <v>6.7446251713730572</v>
      </c>
      <c r="AI529" s="25">
        <v>9.5714166034926471</v>
      </c>
      <c r="AJ529" s="25">
        <v>10.654206190757762</v>
      </c>
      <c r="AK529" s="25">
        <v>13.883597174356048</v>
      </c>
      <c r="AL529" s="25">
        <v>1.9416348428621404</v>
      </c>
      <c r="AM529" s="74" t="s">
        <v>543</v>
      </c>
      <c r="AN529" s="74" t="s">
        <v>638</v>
      </c>
      <c r="AO529" s="74" t="s">
        <v>639</v>
      </c>
      <c r="AP529" s="74" t="s">
        <v>1339</v>
      </c>
      <c r="AQ529" s="73">
        <f>_xll.BDP($H529,$AQ$1, "CUST_TRR_START_DT=20030101","CUST_TRR_END_DT=20230630")*0.01</f>
        <v>9.0651290000000009E-2</v>
      </c>
      <c r="AR529" s="73">
        <f>_xll.BDP($H529,$AQ$1, "CUST_TRR_START_DT=20130101","CUST_TRR_END_DT=20230630")*0.01</f>
        <v>7.8917429999999997E-2</v>
      </c>
      <c r="AS529" s="73">
        <f>_xll.BDP($H529,$AQ$1, "CUST_TRR_START_DT=20180101","CUST_TRR_END_DT=20230630")*0.01</f>
        <v>8.8960839999999999E-2</v>
      </c>
      <c r="AT529" s="74" t="s">
        <v>3697</v>
      </c>
      <c r="AU529" s="74" t="s">
        <v>3021</v>
      </c>
      <c r="AV529" s="74" t="s">
        <v>3021</v>
      </c>
      <c r="AW529" s="25">
        <v>4.0155083015334139</v>
      </c>
      <c r="AX529" s="25">
        <v>4.0155083015334139</v>
      </c>
      <c r="AY529" s="25">
        <v>-0.22528875834035672</v>
      </c>
      <c r="AZ529" s="25">
        <v>3.7902195431930572</v>
      </c>
      <c r="BA529" s="25">
        <v>50.212798792051451</v>
      </c>
      <c r="BB529" s="25">
        <v>-2.8171723834652624</v>
      </c>
      <c r="BC529" s="25">
        <v>47.395626408586189</v>
      </c>
      <c r="BD529" s="25">
        <v>689.77698850000002</v>
      </c>
      <c r="BE529" s="25">
        <v>18366.402529200001</v>
      </c>
      <c r="BF529" s="74">
        <v>1683.3890000000001</v>
      </c>
      <c r="BG529" s="74">
        <v>1742.556</v>
      </c>
      <c r="BH529" s="74">
        <v>1808.529</v>
      </c>
      <c r="BI529" s="74">
        <v>1678.9560000000001</v>
      </c>
      <c r="BJ529" s="74">
        <v>1762.93</v>
      </c>
      <c r="BK529" s="74">
        <v>1955.751</v>
      </c>
      <c r="BL529" s="72">
        <v>9.1655891638204492E-2</v>
      </c>
      <c r="BM529" s="72">
        <v>9.4877371724243806E-2</v>
      </c>
      <c r="BN529" s="72">
        <v>9.8469419752980639E-2</v>
      </c>
      <c r="BO529" s="72">
        <v>9.1414527005530669E-2</v>
      </c>
      <c r="BP529" s="72">
        <v>9.5986679873600128E-2</v>
      </c>
      <c r="BQ529" s="72">
        <v>0.10648525190987351</v>
      </c>
      <c r="BR529" s="72">
        <f>IF(IF(BN529&gt;BQ529,BN529,BQ529)=0,IF(BM529&gt;BP529,BM529,BP529),IF(BN529&gt;BQ529,BN529,BQ529))</f>
        <v>0.10648525190987351</v>
      </c>
      <c r="CI529" s="73">
        <f>IFERROR(L529,M529)</f>
        <v>-2.1567874241793357</v>
      </c>
      <c r="CJ529" s="74">
        <f>IF(AND(M529&lt;0,AA529&gt;0),1,0)</f>
        <v>0</v>
      </c>
      <c r="CK529" s="74">
        <f>IF(AND(CJ529=0,CI529&lt;0.1,CI529&gt;0),1,0)</f>
        <v>0</v>
      </c>
      <c r="CL529" s="74">
        <f>IF(AND(CK529=0,CI529&lt;0.2,CI529&gt;0.1),1,0)</f>
        <v>0</v>
      </c>
      <c r="CM529" s="74">
        <f>IF(AND(CL529=0,CI529&lt;0.3,CI529&gt;0.2),1,0)</f>
        <v>0</v>
      </c>
      <c r="CN529" s="74">
        <f>IF(AND(CM529=0,CI529&lt;0.4,CI529&gt;0.3),1,0)</f>
        <v>0</v>
      </c>
      <c r="CO529" s="74">
        <f>IF(AND(CN529=0,CI529&lt;0.5,CI529&gt;0.4),1,0)</f>
        <v>0</v>
      </c>
      <c r="CP529" s="74">
        <f>IF(AND(CJ529=0,CK529=0,CL529=0,CM529=0,CN529=0,CO529=0),1,0)</f>
        <v>1</v>
      </c>
      <c r="CR529" s="74" t="str">
        <f>_xll.BDP($H529,CR$1)</f>
        <v>Arthur Sadoun</v>
      </c>
      <c r="CS529" s="74" t="str">
        <f>_xll.BDP($H529,CS$1)</f>
        <v>No</v>
      </c>
      <c r="CT529" s="81">
        <f>_xll.BDP($H529,CT$1)</f>
        <v>5.251229926943779E-2</v>
      </c>
      <c r="CU529" s="78">
        <f>_xll.BDP($H529,CU$1)</f>
        <v>6.3333301544189453</v>
      </c>
      <c r="CV529" s="78">
        <f>_xll.BDP($H529,CV$1)</f>
        <v>9.2734170127312172</v>
      </c>
      <c r="CW529" s="78">
        <f>_xll.BDP($H529,CW$1)</f>
        <v>0</v>
      </c>
      <c r="DD529" s="73"/>
      <c r="DH529" s="25"/>
      <c r="DI529" s="25"/>
      <c r="DJ529" s="25"/>
      <c r="DK529" s="25"/>
      <c r="DL529" s="25"/>
      <c r="DM529" s="25"/>
      <c r="DN529" s="25"/>
      <c r="DO529" s="25"/>
      <c r="DV529" s="72"/>
      <c r="DW529" s="72"/>
      <c r="DX529" s="72"/>
      <c r="DY529" s="72"/>
      <c r="DZ529" s="72"/>
      <c r="EA529" s="72"/>
      <c r="EB529" s="72"/>
      <c r="EC529" s="72"/>
      <c r="ED529" s="72"/>
    </row>
    <row r="530" spans="1:134" s="74" customFormat="1" hidden="1" x14ac:dyDescent="0.3">
      <c r="A530" s="74" t="str">
        <f>B530&amp;C530</f>
        <v>14</v>
      </c>
      <c r="B530" s="74">
        <v>14</v>
      </c>
      <c r="D530" s="74">
        <v>5</v>
      </c>
      <c r="E530" s="74">
        <v>2</v>
      </c>
      <c r="F530" s="75"/>
      <c r="H530" s="74" t="s">
        <v>381</v>
      </c>
      <c r="I530" s="74">
        <v>1459</v>
      </c>
      <c r="J530" s="74" t="str">
        <f>I530&amp;H530</f>
        <v>1459LSXMA US Equity</v>
      </c>
      <c r="K530" s="76" t="s">
        <v>4897</v>
      </c>
      <c r="L530" s="73">
        <v>0.20279714339188168</v>
      </c>
      <c r="M530" s="73">
        <v>0.23401700850425214</v>
      </c>
      <c r="N530" s="73">
        <v>8.0996049748898888E-2</v>
      </c>
      <c r="O530" s="73">
        <v>9.2802729725440403E-2</v>
      </c>
      <c r="P530" s="77">
        <v>7.1079308288610612</v>
      </c>
      <c r="Q530" s="77">
        <v>5.5300710065677903</v>
      </c>
      <c r="R530" s="77">
        <v>10.31831900233472</v>
      </c>
      <c r="S530" s="78">
        <v>34.103220609929089</v>
      </c>
      <c r="T530" s="78">
        <v>33.722092635788073</v>
      </c>
      <c r="U530" s="73">
        <v>0.8270511454448588</v>
      </c>
      <c r="V530" s="79">
        <v>5.1531120331950211</v>
      </c>
      <c r="W530" s="73">
        <v>0.40066170388751032</v>
      </c>
      <c r="X530" s="72">
        <v>4.2183817753338571E-2</v>
      </c>
      <c r="Y530" s="79">
        <v>10.221136471604328</v>
      </c>
      <c r="Z530" s="79">
        <v>20.966807565085112</v>
      </c>
      <c r="AA530" s="79">
        <v>9995000000</v>
      </c>
      <c r="AB530" s="79">
        <v>25204000000</v>
      </c>
      <c r="AC530" s="79">
        <v>204000000</v>
      </c>
      <c r="AD530" s="80">
        <v>1926000000</v>
      </c>
      <c r="AE530" s="73">
        <v>0.1059190031152648</v>
      </c>
      <c r="AF530" s="80">
        <v>7314.3949657399999</v>
      </c>
      <c r="AG530" s="80">
        <v>22693.394965740001</v>
      </c>
      <c r="AH530" s="25">
        <v>7.8769159894967027</v>
      </c>
      <c r="AI530" s="25">
        <v>10.045770237158035</v>
      </c>
      <c r="AJ530" s="25">
        <v>64.303201300067499</v>
      </c>
      <c r="AK530" s="25">
        <v>1.6966774129147495</v>
      </c>
      <c r="AL530" s="25">
        <v>0.78877891262063515</v>
      </c>
      <c r="AM530" s="74" t="s">
        <v>543</v>
      </c>
      <c r="AN530" s="74" t="s">
        <v>544</v>
      </c>
      <c r="AO530" s="74" t="s">
        <v>4654</v>
      </c>
      <c r="AP530" s="74" t="s">
        <v>574</v>
      </c>
      <c r="AQ530" s="73" t="e">
        <f>_xll.BDP($H530,$AQ$1, "CUST_TRR_START_DT=20030101","CUST_TRR_END_DT=20230630")*0.01</f>
        <v>#VALUE!</v>
      </c>
      <c r="AR530" s="73" t="e">
        <f>_xll.BDP($H530,$AQ$1, "CUST_TRR_START_DT=20130101","CUST_TRR_END_DT=20230630")*0.01</f>
        <v>#VALUE!</v>
      </c>
      <c r="AS530" s="73" t="e">
        <f>_xll.BDP($H530,$AQ$1, "CUST_TRR_START_DT=20180101","CUST_TRR_END_DT=20230630")*0.01</f>
        <v>#VALUE!</v>
      </c>
      <c r="AT530" s="74" t="s">
        <v>4755</v>
      </c>
      <c r="AU530" s="74" t="s">
        <v>3021</v>
      </c>
      <c r="AV530" s="74" t="s">
        <v>4755</v>
      </c>
      <c r="AW530" s="25" t="s">
        <v>3021</v>
      </c>
      <c r="AX530" s="25">
        <v>0</v>
      </c>
      <c r="AY530" s="25">
        <v>0</v>
      </c>
      <c r="AZ530" s="25">
        <v>0</v>
      </c>
      <c r="BA530" s="25">
        <v>0</v>
      </c>
      <c r="BB530" s="25">
        <v>0</v>
      </c>
      <c r="BC530" s="25" t="s">
        <v>3021</v>
      </c>
      <c r="BD530" s="25" t="s">
        <v>3021</v>
      </c>
      <c r="BE530" s="25">
        <v>7314.3949657399999</v>
      </c>
      <c r="BF530" s="74">
        <v>932</v>
      </c>
      <c r="BG530" s="74">
        <v>1009.333</v>
      </c>
      <c r="BH530" s="74">
        <v>750</v>
      </c>
      <c r="BI530" s="74">
        <v>1490</v>
      </c>
      <c r="BJ530" s="74">
        <v>1406</v>
      </c>
      <c r="BK530" s="74" t="s">
        <v>3021</v>
      </c>
      <c r="BL530" s="72">
        <v>0.12741997176327069</v>
      </c>
      <c r="BM530" s="72">
        <v>0.13799268493534042</v>
      </c>
      <c r="BN530" s="72">
        <v>0.10253753092537876</v>
      </c>
      <c r="BO530" s="72">
        <v>0.2037078947717525</v>
      </c>
      <c r="BP530" s="72">
        <v>0.19222369130811007</v>
      </c>
      <c r="BQ530" s="72">
        <v>0</v>
      </c>
      <c r="BR530" s="72">
        <f>IF(IF(BN530&gt;BQ530,BN530,BQ530)=0,IF(BM530&gt;BP530,BM530,BP530),IF(BN530&gt;BQ530,BN530,BQ530))</f>
        <v>0.10253753092537876</v>
      </c>
      <c r="CI530" s="73">
        <f>IFERROR(L530,M530)</f>
        <v>0.20279714339188168</v>
      </c>
      <c r="CJ530" s="74">
        <f>IF(AND(M530&lt;0,AA530&gt;0),1,0)</f>
        <v>0</v>
      </c>
      <c r="CK530" s="74">
        <f>IF(AND(CJ530=0,CI530&lt;0.1,CI530&gt;0),1,0)</f>
        <v>0</v>
      </c>
      <c r="CL530" s="74">
        <f>IF(AND(CK530=0,CI530&lt;0.2,CI530&gt;0.1),1,0)</f>
        <v>0</v>
      </c>
      <c r="CM530" s="74">
        <f>IF(AND(CL530=0,CI530&lt;0.3,CI530&gt;0.2),1,0)</f>
        <v>1</v>
      </c>
      <c r="CN530" s="74">
        <f>IF(AND(CM530=0,CI530&lt;0.4,CI530&gt;0.3),1,0)</f>
        <v>0</v>
      </c>
      <c r="CO530" s="74">
        <f>IF(AND(CN530=0,CI530&lt;0.5,CI530&gt;0.4),1,0)</f>
        <v>0</v>
      </c>
      <c r="CP530" s="74">
        <f>IF(AND(CJ530=0,CK530=0,CL530=0,CM530=0,CN530=0,CO530=0),1,0)</f>
        <v>0</v>
      </c>
      <c r="CR530" s="74" t="str">
        <f>_xll.BDP($H530,CR$1)</f>
        <v>Gregory B Maffei "Greg"</v>
      </c>
      <c r="CS530" s="74" t="str">
        <f>_xll.BDP($H530,CS$1)</f>
        <v>No</v>
      </c>
      <c r="CT530" s="81">
        <f>_xll.BDP($H530,CT$1)</f>
        <v>1.8703999519348145</v>
      </c>
      <c r="CU530" s="78">
        <f>_xll.BDP($H530,CU$1)</f>
        <v>16.41670036315918</v>
      </c>
      <c r="CV530" s="78">
        <f>_xll.BDP($H530,CV$1)</f>
        <v>1.5360115339494245</v>
      </c>
      <c r="CW530" s="78">
        <f>_xll.BDP($H530,CW$1)</f>
        <v>0</v>
      </c>
      <c r="DD530" s="73"/>
      <c r="DH530" s="25"/>
      <c r="DI530" s="25"/>
      <c r="DJ530" s="25"/>
      <c r="DK530" s="25"/>
      <c r="DL530" s="25"/>
      <c r="DM530" s="25"/>
      <c r="DN530" s="25"/>
      <c r="DO530" s="25"/>
      <c r="DV530" s="72"/>
      <c r="DW530" s="72"/>
      <c r="DX530" s="72"/>
      <c r="DY530" s="72"/>
      <c r="DZ530" s="72"/>
      <c r="EA530" s="72"/>
      <c r="EB530" s="72"/>
      <c r="EC530" s="72"/>
      <c r="ED530" s="72"/>
    </row>
    <row r="531" spans="1:134" s="74" customFormat="1" hidden="1" x14ac:dyDescent="0.3">
      <c r="A531" s="74" t="str">
        <f>B531&amp;C531</f>
        <v>14</v>
      </c>
      <c r="B531" s="74">
        <v>14</v>
      </c>
      <c r="D531" s="74">
        <v>5</v>
      </c>
      <c r="E531" s="74">
        <v>5</v>
      </c>
      <c r="F531" s="75">
        <v>0.09</v>
      </c>
      <c r="H531" s="74" t="s">
        <v>1837</v>
      </c>
      <c r="I531" s="74">
        <v>1460</v>
      </c>
      <c r="J531" s="74" t="str">
        <f>I531&amp;H531</f>
        <v>1460WPP LN Equity</v>
      </c>
      <c r="K531" s="76" t="s">
        <v>1838</v>
      </c>
      <c r="L531" s="73">
        <v>1.4388392270026942</v>
      </c>
      <c r="M531" s="73">
        <v>4.1045603426555806</v>
      </c>
      <c r="N531" s="73">
        <v>0.15444235361029482</v>
      </c>
      <c r="O531" s="73">
        <v>0.18407285628735748</v>
      </c>
      <c r="P531" s="77">
        <v>9.4657836644591615</v>
      </c>
      <c r="Q531" s="77">
        <v>7.9653870961627131</v>
      </c>
      <c r="R531" s="77">
        <v>14.451279428194534</v>
      </c>
      <c r="S531" s="78">
        <v>15.55212890391601</v>
      </c>
      <c r="T531" s="78">
        <v>14.846798394865786</v>
      </c>
      <c r="U531" s="73">
        <v>0.31240327581743982</v>
      </c>
      <c r="V531" s="79">
        <v>3.4537262542620555</v>
      </c>
      <c r="W531" s="73">
        <v>0.15366616138897185</v>
      </c>
      <c r="X531" s="72">
        <v>5.7537655533726258E-2</v>
      </c>
      <c r="Y531" s="79">
        <v>-0.13100312569932485</v>
      </c>
      <c r="Z531" s="79">
        <v>-20.207652113042151</v>
      </c>
      <c r="AA531" s="79">
        <v>396900000</v>
      </c>
      <c r="AB531" s="79">
        <v>8850300000</v>
      </c>
      <c r="AC531" s="79">
        <v>130200000</v>
      </c>
      <c r="AD531" s="80">
        <v>1356600000</v>
      </c>
      <c r="AE531" s="73">
        <v>9.5975232198142413E-2</v>
      </c>
      <c r="AF531" s="80">
        <v>8170.9161877979996</v>
      </c>
      <c r="AG531" s="80">
        <v>14271.216187798</v>
      </c>
      <c r="AH531" s="25">
        <v>7.4298293355882956</v>
      </c>
      <c r="AI531" s="25">
        <v>10.164683894443019</v>
      </c>
      <c r="AJ531" s="25">
        <v>14.184269896446036</v>
      </c>
      <c r="AK531" s="25">
        <v>15.2615362357494</v>
      </c>
      <c r="AL531" s="25">
        <v>2.3858417066251163</v>
      </c>
      <c r="AM531" s="74" t="s">
        <v>543</v>
      </c>
      <c r="AN531" s="74" t="s">
        <v>638</v>
      </c>
      <c r="AO531" s="74" t="s">
        <v>4653</v>
      </c>
      <c r="AP531" s="74" t="s">
        <v>1552</v>
      </c>
      <c r="AQ531" s="73">
        <f>_xll.BDP($H531,$AQ$1, "CUST_TRR_START_DT=20030101","CUST_TRR_END_DT=20230630")*0.01</f>
        <v>5.7144630000000002E-2</v>
      </c>
      <c r="AR531" s="73">
        <f>_xll.BDP($H531,$AQ$1, "CUST_TRR_START_DT=20130101","CUST_TRR_END_DT=20230630")*0.01</f>
        <v>2.8784519999999997E-2</v>
      </c>
      <c r="AS531" s="73">
        <f>_xll.BDP($H531,$AQ$1, "CUST_TRR_START_DT=20180101","CUST_TRR_END_DT=20230630")*0.01</f>
        <v>-4.716418E-2</v>
      </c>
      <c r="AT531" s="74" t="s">
        <v>3697</v>
      </c>
      <c r="AU531" s="74" t="s">
        <v>3021</v>
      </c>
      <c r="AV531" s="74" t="s">
        <v>3021</v>
      </c>
      <c r="AW531" s="25">
        <v>5.1842107270893303</v>
      </c>
      <c r="AX531" s="25">
        <v>5.1842107270893303</v>
      </c>
      <c r="AY531" s="25">
        <v>0.62364211485555776</v>
      </c>
      <c r="AZ531" s="25">
        <v>5.8078528419448876</v>
      </c>
      <c r="BA531" s="25">
        <v>53.047684469136684</v>
      </c>
      <c r="BB531" s="25">
        <v>6.3814477983415259</v>
      </c>
      <c r="BC531" s="25">
        <v>59.429132267478209</v>
      </c>
      <c r="BD531" s="25">
        <v>503.82235462400001</v>
      </c>
      <c r="BE531" s="25">
        <v>8170.9161877979996</v>
      </c>
      <c r="BF531" s="74">
        <v>1029.2860000000001</v>
      </c>
      <c r="BG531" s="74">
        <v>1092.6669999999999</v>
      </c>
      <c r="BH531" s="74">
        <v>1159.125</v>
      </c>
      <c r="BI531" s="74">
        <v>778.14300000000003</v>
      </c>
      <c r="BJ531" s="74">
        <v>1009.6170000000001</v>
      </c>
      <c r="BK531" s="74">
        <v>1139.7619999999999</v>
      </c>
      <c r="BL531" s="72">
        <v>0.12596947225294999</v>
      </c>
      <c r="BM531" s="72">
        <v>0.13372637472793189</v>
      </c>
      <c r="BN531" s="72">
        <v>0.14185985676012366</v>
      </c>
      <c r="BO531" s="72">
        <v>9.5233261743895542E-2</v>
      </c>
      <c r="BP531" s="72">
        <v>0.12356227585686254</v>
      </c>
      <c r="BQ531" s="72">
        <v>0.13949011026475322</v>
      </c>
      <c r="BR531" s="72">
        <f>IF(IF(BN531&gt;BQ531,BN531,BQ531)=0,IF(BM531&gt;BP531,BM531,BP531),IF(BN531&gt;BQ531,BN531,BQ531))</f>
        <v>0.14185985676012366</v>
      </c>
      <c r="CI531" s="73">
        <f>IFERROR(L531,M531)</f>
        <v>1.4388392270026942</v>
      </c>
      <c r="CJ531" s="74">
        <f>IF(AND(M531&lt;0,AA531&gt;0),1,0)</f>
        <v>0</v>
      </c>
      <c r="CK531" s="74">
        <f>IF(AND(CJ531=0,CI531&lt;0.1,CI531&gt;0),1,0)</f>
        <v>0</v>
      </c>
      <c r="CL531" s="74">
        <f>IF(AND(CK531=0,CI531&lt;0.2,CI531&gt;0.1),1,0)</f>
        <v>0</v>
      </c>
      <c r="CM531" s="74">
        <f>IF(AND(CL531=0,CI531&lt;0.3,CI531&gt;0.2),1,0)</f>
        <v>0</v>
      </c>
      <c r="CN531" s="74">
        <f>IF(AND(CM531=0,CI531&lt;0.4,CI531&gt;0.3),1,0)</f>
        <v>0</v>
      </c>
      <c r="CO531" s="74">
        <f>IF(AND(CN531=0,CI531&lt;0.5,CI531&gt;0.4),1,0)</f>
        <v>0</v>
      </c>
      <c r="CP531" s="74">
        <f>IF(AND(CJ531=0,CK531=0,CL531=0,CM531=0,CN531=0,CO531=0),1,0)</f>
        <v>1</v>
      </c>
      <c r="CR531" s="74" t="str">
        <f>_xll.BDP($H531,CR$1)</f>
        <v>Mark Read</v>
      </c>
      <c r="CS531" s="74" t="str">
        <f>_xll.BDP($H531,CS$1)</f>
        <v>No</v>
      </c>
      <c r="CT531" s="81">
        <f>_xll.BDP($H531,CT$1)</f>
        <v>0</v>
      </c>
      <c r="CU531" s="78">
        <f>_xll.BDP($H531,CU$1)</f>
        <v>5.5</v>
      </c>
      <c r="CV531" s="78">
        <f>_xll.BDP($H531,CV$1)</f>
        <v>1.898797772315456E-2</v>
      </c>
      <c r="CW531" s="78">
        <f>_xll.BDP($H531,CW$1)</f>
        <v>1.9991004048178318</v>
      </c>
      <c r="DD531" s="73"/>
      <c r="DH531" s="25"/>
      <c r="DI531" s="25"/>
      <c r="DJ531" s="25"/>
      <c r="DK531" s="25"/>
      <c r="DL531" s="25"/>
      <c r="DM531" s="25"/>
      <c r="DN531" s="25"/>
      <c r="DO531" s="25"/>
      <c r="DV531" s="72"/>
      <c r="DW531" s="72"/>
      <c r="DX531" s="72"/>
      <c r="DY531" s="72"/>
      <c r="DZ531" s="72"/>
      <c r="EA531" s="72"/>
      <c r="EB531" s="72"/>
      <c r="EC531" s="72"/>
      <c r="ED531" s="72"/>
    </row>
    <row r="532" spans="1:134" s="74" customFormat="1" hidden="1" x14ac:dyDescent="0.3">
      <c r="A532" s="74" t="str">
        <f>B532&amp;C532</f>
        <v>14</v>
      </c>
      <c r="B532" s="74">
        <v>14</v>
      </c>
      <c r="D532" s="74">
        <v>6</v>
      </c>
      <c r="E532" s="74">
        <v>2</v>
      </c>
      <c r="F532" s="75" t="s">
        <v>2149</v>
      </c>
      <c r="G532" s="74" t="s">
        <v>2272</v>
      </c>
      <c r="H532" s="74" t="s">
        <v>109</v>
      </c>
      <c r="I532" s="74">
        <v>1461</v>
      </c>
      <c r="J532" s="74" t="str">
        <f>I532&amp;H532</f>
        <v>1461YETI US Equity</v>
      </c>
      <c r="K532" s="76" t="s">
        <v>741</v>
      </c>
      <c r="L532" s="73">
        <v>0.71078328739050578</v>
      </c>
      <c r="M532" s="73">
        <v>0.63547646241245093</v>
      </c>
      <c r="N532" s="73">
        <v>0.57846014001828094</v>
      </c>
      <c r="O532" s="73">
        <v>0.56013224901948799</v>
      </c>
      <c r="P532" s="77">
        <v>12.223467338080139</v>
      </c>
      <c r="Q532" s="77">
        <v>9.380948327901697</v>
      </c>
      <c r="R532" s="77">
        <v>12.219486011441798</v>
      </c>
      <c r="S532" s="78">
        <v>19.810343517856534</v>
      </c>
      <c r="T532" s="78">
        <v>20.658002459845715</v>
      </c>
      <c r="U532" s="73">
        <v>-6.4800716872295466E-2</v>
      </c>
      <c r="V532" s="79">
        <v>-0.49602476449235006</v>
      </c>
      <c r="W532" s="73">
        <v>0.54098479969855517</v>
      </c>
      <c r="X532" s="72">
        <v>2.6004849120697046E-2</v>
      </c>
      <c r="Y532" s="79">
        <v>17.310498296805726</v>
      </c>
      <c r="Z532" s="79">
        <v>15.436406362637234</v>
      </c>
      <c r="AA532" s="79">
        <v>403631000</v>
      </c>
      <c r="AB532" s="79">
        <v>457924000</v>
      </c>
      <c r="AC532" s="79">
        <v>21691000</v>
      </c>
      <c r="AD532" s="80">
        <v>204239000</v>
      </c>
      <c r="AE532" s="73">
        <v>0.1062040060909033</v>
      </c>
      <c r="AF532" s="80">
        <v>4134.7273342199996</v>
      </c>
      <c r="AG532" s="80">
        <v>4067.9083342199997</v>
      </c>
      <c r="AH532" s="25">
        <v>15.318919119029326</v>
      </c>
      <c r="AI532" s="25">
        <v>18.407408081794443</v>
      </c>
      <c r="AJ532" s="25">
        <v>3.8665608940632956</v>
      </c>
      <c r="AK532" s="25">
        <v>25.101653628205536</v>
      </c>
      <c r="AL532" s="25">
        <v>7.0408322482955334</v>
      </c>
      <c r="AM532" s="74" t="s">
        <v>533</v>
      </c>
      <c r="AN532" s="74" t="s">
        <v>606</v>
      </c>
      <c r="AO532" s="74" t="s">
        <v>4640</v>
      </c>
      <c r="AP532" s="74" t="s">
        <v>574</v>
      </c>
      <c r="AQ532" s="73" t="e">
        <f>_xll.BDP($H532,$AQ$1, "CUST_TRR_START_DT=20030101","CUST_TRR_END_DT=20230630")*0.01</f>
        <v>#VALUE!</v>
      </c>
      <c r="AR532" s="73" t="e">
        <f>_xll.BDP($H532,$AQ$1, "CUST_TRR_START_DT=20130101","CUST_TRR_END_DT=20230630")*0.01</f>
        <v>#VALUE!</v>
      </c>
      <c r="AS532" s="73" t="e">
        <f>_xll.BDP($H532,$AQ$1, "CUST_TRR_START_DT=20180101","CUST_TRR_END_DT=20230630")*0.01</f>
        <v>#VALUE!</v>
      </c>
      <c r="AT532" s="74" t="s">
        <v>3315</v>
      </c>
      <c r="AU532" s="74" t="s">
        <v>3315</v>
      </c>
      <c r="AV532" s="74" t="s">
        <v>3315</v>
      </c>
      <c r="AW532" s="25" t="s">
        <v>3021</v>
      </c>
      <c r="AX532" s="25">
        <v>0</v>
      </c>
      <c r="AY532" s="25">
        <v>2.4190962202558142</v>
      </c>
      <c r="AZ532" s="25">
        <v>2.4190962202558142</v>
      </c>
      <c r="BA532" s="25">
        <v>0</v>
      </c>
      <c r="BB532" s="25">
        <v>53.218848759054239</v>
      </c>
      <c r="BC532" s="25">
        <v>53.218848759054239</v>
      </c>
      <c r="BD532" s="25">
        <v>100.02303266</v>
      </c>
      <c r="BE532" s="25">
        <v>4067.9083342199997</v>
      </c>
      <c r="BF532" s="74">
        <v>200.06700000000001</v>
      </c>
      <c r="BG532" s="74">
        <v>241.18800000000002</v>
      </c>
      <c r="BH532" s="74">
        <v>286.75</v>
      </c>
      <c r="BI532" s="74">
        <v>174.99100000000001</v>
      </c>
      <c r="BJ532" s="74">
        <v>202.18299999999999</v>
      </c>
      <c r="BK532" s="74">
        <v>230.64400000000001</v>
      </c>
      <c r="BL532" s="72">
        <v>4.918178669784648E-2</v>
      </c>
      <c r="BM532" s="72">
        <v>5.9290421559178658E-2</v>
      </c>
      <c r="BN532" s="72">
        <v>7.0490772269327165E-2</v>
      </c>
      <c r="BO532" s="72">
        <v>4.3017439338036027E-2</v>
      </c>
      <c r="BP532" s="72">
        <v>4.9701955744479068E-2</v>
      </c>
      <c r="BQ532" s="72">
        <v>5.6698426082952724E-2</v>
      </c>
      <c r="BR532" s="72">
        <f>IF(IF(BN532&gt;BQ532,BN532,BQ532)=0,IF(BM532&gt;BP532,BM532,BP532),IF(BN532&gt;BQ532,BN532,BQ532))</f>
        <v>7.0490772269327165E-2</v>
      </c>
      <c r="CI532" s="73">
        <f>IFERROR(L532,M532)</f>
        <v>0.71078328739050578</v>
      </c>
      <c r="CJ532" s="74">
        <f>IF(AND(M532&lt;0,AA532&gt;0),1,0)</f>
        <v>0</v>
      </c>
      <c r="CK532" s="74">
        <f>IF(AND(CJ532=0,CI532&lt;0.1,CI532&gt;0),1,0)</f>
        <v>0</v>
      </c>
      <c r="CL532" s="74">
        <f>IF(AND(CK532=0,CI532&lt;0.2,CI532&gt;0.1),1,0)</f>
        <v>0</v>
      </c>
      <c r="CM532" s="74">
        <f>IF(AND(CL532=0,CI532&lt;0.3,CI532&gt;0.2),1,0)</f>
        <v>0</v>
      </c>
      <c r="CN532" s="74">
        <f>IF(AND(CM532=0,CI532&lt;0.4,CI532&gt;0.3),1,0)</f>
        <v>0</v>
      </c>
      <c r="CO532" s="74">
        <f>IF(AND(CN532=0,CI532&lt;0.5,CI532&gt;0.4),1,0)</f>
        <v>0</v>
      </c>
      <c r="CP532" s="74">
        <f>IF(AND(CJ532=0,CK532=0,CL532=0,CM532=0,CN532=0,CO532=0),1,0)</f>
        <v>1</v>
      </c>
      <c r="CR532" s="74" t="str">
        <f>_xll.BDP($H532,CR$1)</f>
        <v>Matthew J Reintjes "Matt"</v>
      </c>
      <c r="CS532" s="74" t="str">
        <f>_xll.BDP($H532,CS$1)</f>
        <v>No</v>
      </c>
      <c r="CT532" s="81">
        <f>_xll.BDP($H532,CT$1)</f>
        <v>0.30263099074363708</v>
      </c>
      <c r="CU532" s="78">
        <f>_xll.BDP($H532,CU$1)</f>
        <v>8.0833301544189453</v>
      </c>
      <c r="CV532" s="78">
        <f>_xll.BDP($H532,CV$1)</f>
        <v>0.68705009553651419</v>
      </c>
      <c r="CW532" s="78">
        <f>_xll.BDP($H532,CW$1)</f>
        <v>0.63241120068628021</v>
      </c>
      <c r="DD532" s="73"/>
      <c r="DH532" s="25"/>
      <c r="DI532" s="25"/>
      <c r="DJ532" s="25"/>
      <c r="DK532" s="25"/>
      <c r="DL532" s="25"/>
      <c r="DM532" s="25"/>
      <c r="DN532" s="25"/>
      <c r="DO532" s="25"/>
      <c r="DV532" s="72"/>
      <c r="DW532" s="72"/>
      <c r="DX532" s="72"/>
      <c r="DY532" s="72"/>
      <c r="DZ532" s="72"/>
      <c r="EA532" s="72"/>
      <c r="EB532" s="72"/>
      <c r="EC532" s="72"/>
      <c r="ED532" s="72"/>
    </row>
    <row r="533" spans="1:134" s="74" customFormat="1" hidden="1" x14ac:dyDescent="0.3">
      <c r="A533" s="74" t="str">
        <f>B533&amp;C533</f>
        <v>14</v>
      </c>
      <c r="B533" s="74">
        <v>14</v>
      </c>
      <c r="D533" s="74">
        <v>6</v>
      </c>
      <c r="E533" s="74">
        <v>2</v>
      </c>
      <c r="F533" s="75">
        <v>0.16</v>
      </c>
      <c r="G533" s="74" t="s">
        <v>2710</v>
      </c>
      <c r="H533" s="74" t="s">
        <v>1868</v>
      </c>
      <c r="I533" s="74">
        <v>1462</v>
      </c>
      <c r="J533" s="74" t="str">
        <f>I533&amp;H533</f>
        <v>1462KSP ID Equity</v>
      </c>
      <c r="K533" s="76" t="s">
        <v>4898</v>
      </c>
      <c r="L533" s="73">
        <v>0.35637846293308212</v>
      </c>
      <c r="M533" s="73">
        <v>0.3035958124715521</v>
      </c>
      <c r="N533" s="73">
        <v>0.1715841230629917</v>
      </c>
      <c r="O533" s="73">
        <v>0.15596562676591516</v>
      </c>
      <c r="P533" s="77">
        <v>13.941075253713523</v>
      </c>
      <c r="Q533" s="77">
        <v>11.498883698893</v>
      </c>
      <c r="R533" s="77">
        <v>17.882872928176795</v>
      </c>
      <c r="S533" s="78">
        <v>12.998932969943379</v>
      </c>
      <c r="T533" s="78">
        <v>11.963936745435145</v>
      </c>
      <c r="U533" s="73">
        <v>0.2877465478761046</v>
      </c>
      <c r="V533" s="79">
        <v>1.5637511093580514</v>
      </c>
      <c r="W533" s="73">
        <v>0.45137700518300566</v>
      </c>
      <c r="X533" s="72">
        <v>2.0025564550489986E-2</v>
      </c>
      <c r="Y533" s="79">
        <v>17.010201935046307</v>
      </c>
      <c r="Z533" s="79">
        <v>15.177881944424465</v>
      </c>
      <c r="AA533" s="79">
        <v>2636400000</v>
      </c>
      <c r="AB533" s="79">
        <v>5131900000</v>
      </c>
      <c r="AC533" s="79">
        <v>19500000</v>
      </c>
      <c r="AD533" s="80">
        <v>1040600000</v>
      </c>
      <c r="AE533" s="73">
        <v>1.873918892946377E-2</v>
      </c>
      <c r="AF533" s="80">
        <v>12901.527442299999</v>
      </c>
      <c r="AG533" s="80">
        <v>14579.527442299999</v>
      </c>
      <c r="AH533" s="25">
        <v>17.769076712126751</v>
      </c>
      <c r="AI533" s="25">
        <v>24.283023721352432</v>
      </c>
      <c r="AJ533" s="25">
        <v>6.1174091620662292</v>
      </c>
      <c r="AK533" s="25">
        <v>21.219870635374662</v>
      </c>
      <c r="AL533" s="25">
        <v>3.6090234005412811</v>
      </c>
      <c r="AM533" s="74" t="s">
        <v>498</v>
      </c>
      <c r="AN533" s="74" t="s">
        <v>726</v>
      </c>
      <c r="AO533" s="74" t="s">
        <v>4655</v>
      </c>
      <c r="AP533" s="74" t="s">
        <v>2138</v>
      </c>
      <c r="AQ533" s="73">
        <f>_xll.BDP($H533,$AQ$1, "CUST_TRR_START_DT=20030101","CUST_TRR_END_DT=20230630")*0.01</f>
        <v>0.2108005</v>
      </c>
      <c r="AR533" s="73">
        <f>_xll.BDP($H533,$AQ$1, "CUST_TRR_START_DT=20130101","CUST_TRR_END_DT=20230630")*0.01</f>
        <v>0.21946449999999998</v>
      </c>
      <c r="AS533" s="73">
        <f>_xll.BDP($H533,$AQ$1, "CUST_TRR_START_DT=20180101","CUST_TRR_END_DT=20230630")*0.01</f>
        <v>0.1056921</v>
      </c>
      <c r="AT533" s="74" t="s">
        <v>3697</v>
      </c>
      <c r="AU533" s="74" t="s">
        <v>3316</v>
      </c>
      <c r="AV533" s="74" t="s">
        <v>3316</v>
      </c>
      <c r="AW533" s="25">
        <v>0.70742726224992492</v>
      </c>
      <c r="AX533" s="25">
        <v>0.70742726224992492</v>
      </c>
      <c r="AY533" s="25">
        <v>8.5654301643484558E-17</v>
      </c>
      <c r="AZ533" s="25">
        <v>0.70742726224992503</v>
      </c>
      <c r="BA533" s="25">
        <v>14.671105029918104</v>
      </c>
      <c r="BB533" s="25">
        <v>1.7763568394002505E-15</v>
      </c>
      <c r="BC533" s="25">
        <v>14.671105029918106</v>
      </c>
      <c r="BD533" s="25">
        <v>89.8</v>
      </c>
      <c r="BE533" s="25">
        <v>12901.527442299999</v>
      </c>
      <c r="BF533" s="74">
        <v>656</v>
      </c>
      <c r="BG533" s="74">
        <v>693.875</v>
      </c>
      <c r="BH533" s="74">
        <v>770.42899999999997</v>
      </c>
      <c r="BI533" s="74">
        <v>756.38099999999997</v>
      </c>
      <c r="BJ533" s="74">
        <v>734.04200000000003</v>
      </c>
      <c r="BK533" s="74">
        <v>749.93299999999999</v>
      </c>
      <c r="BL533" s="72">
        <v>5.0846692605496069E-2</v>
      </c>
      <c r="BM533" s="72">
        <v>5.3782391511644184E-2</v>
      </c>
      <c r="BN533" s="72">
        <v>5.9716107526463003E-2</v>
      </c>
      <c r="BO533" s="72">
        <v>5.8627244206764823E-2</v>
      </c>
      <c r="BP533" s="72">
        <v>5.6895743801102967E-2</v>
      </c>
      <c r="BQ533" s="72">
        <v>5.812745842334982E-2</v>
      </c>
      <c r="BR533" s="72">
        <f>IF(IF(BN533&gt;BQ533,BN533,BQ533)=0,IF(BM533&gt;BP533,BM533,BP533),IF(BN533&gt;BQ533,BN533,BQ533))</f>
        <v>5.9716107526463003E-2</v>
      </c>
      <c r="CI533" s="73">
        <f>IFERROR(L533,M533)</f>
        <v>0.35637846293308212</v>
      </c>
      <c r="CJ533" s="74">
        <f>IF(AND(M533&lt;0,AA533&gt;0),1,0)</f>
        <v>0</v>
      </c>
      <c r="CK533" s="74">
        <f>IF(AND(CJ533=0,CI533&lt;0.1,CI533&gt;0),1,0)</f>
        <v>0</v>
      </c>
      <c r="CL533" s="74">
        <f>IF(AND(CK533=0,CI533&lt;0.2,CI533&gt;0.1),1,0)</f>
        <v>0</v>
      </c>
      <c r="CM533" s="74">
        <f>IF(AND(CL533=0,CI533&lt;0.3,CI533&gt;0.2),1,0)</f>
        <v>0</v>
      </c>
      <c r="CN533" s="74">
        <f>IF(AND(CM533=0,CI533&lt;0.4,CI533&gt;0.3),1,0)</f>
        <v>1</v>
      </c>
      <c r="CO533" s="74">
        <f>IF(AND(CN533=0,CI533&lt;0.5,CI533&gt;0.4),1,0)</f>
        <v>0</v>
      </c>
      <c r="CP533" s="74">
        <f>IF(AND(CJ533=0,CK533=0,CL533=0,CM533=0,CN533=0,CO533=0),1,0)</f>
        <v>0</v>
      </c>
      <c r="CR533" s="74" t="str">
        <f>_xll.BDP($H533,CR$1)</f>
        <v>Gene M Murtagh</v>
      </c>
      <c r="CS533" s="74" t="str">
        <f>_xll.BDP($H533,CS$1)</f>
        <v>No</v>
      </c>
      <c r="CT533" s="81">
        <f>_xll.BDP($H533,CT$1)</f>
        <v>0</v>
      </c>
      <c r="CU533" s="78">
        <f>_xll.BDP($H533,CU$1)</f>
        <v>18.75</v>
      </c>
      <c r="CV533" s="78">
        <f>_xll.BDP($H533,CV$1)</f>
        <v>1.0037127427419892</v>
      </c>
      <c r="CW533" s="78">
        <f>_xll.BDP($H533,CW$1)</f>
        <v>0.34827833257146878</v>
      </c>
      <c r="DD533" s="73"/>
      <c r="DH533" s="25"/>
      <c r="DI533" s="25"/>
      <c r="DJ533" s="25"/>
      <c r="DK533" s="25"/>
      <c r="DL533" s="25"/>
      <c r="DM533" s="25"/>
      <c r="DN533" s="25"/>
      <c r="DO533" s="25"/>
      <c r="DV533" s="72"/>
      <c r="DW533" s="72"/>
      <c r="DX533" s="72"/>
      <c r="DY533" s="72"/>
      <c r="DZ533" s="72"/>
      <c r="EA533" s="72"/>
      <c r="EB533" s="72"/>
      <c r="EC533" s="72"/>
      <c r="ED533" s="72"/>
    </row>
    <row r="534" spans="1:134" s="74" customFormat="1" hidden="1" x14ac:dyDescent="0.3">
      <c r="A534" s="74" t="str">
        <f>B534&amp;C534</f>
        <v>14</v>
      </c>
      <c r="B534" s="74">
        <v>14</v>
      </c>
      <c r="D534" s="74">
        <v>6</v>
      </c>
      <c r="E534" s="74">
        <v>1</v>
      </c>
      <c r="F534" s="75">
        <v>0.15</v>
      </c>
      <c r="G534" s="74" t="s">
        <v>2210</v>
      </c>
      <c r="H534" s="74" t="s">
        <v>217</v>
      </c>
      <c r="I534" s="74">
        <v>1463</v>
      </c>
      <c r="J534" s="74" t="str">
        <f>I534&amp;H534</f>
        <v>1463SHOO US Equity</v>
      </c>
      <c r="K534" s="76" t="s">
        <v>875</v>
      </c>
      <c r="L534" s="73">
        <v>0.43408871759638379</v>
      </c>
      <c r="M534" s="73">
        <v>0.59553342350593497</v>
      </c>
      <c r="N534" s="73">
        <v>0.32314081738332406</v>
      </c>
      <c r="O534" s="73">
        <v>0.44448250469297956</v>
      </c>
      <c r="P534" s="77">
        <v>21.205915259515326</v>
      </c>
      <c r="Q534" s="77">
        <v>16.334432730487812</v>
      </c>
      <c r="R534" s="77">
        <v>19.824130756008564</v>
      </c>
      <c r="S534" s="78">
        <v>14.669641358119415</v>
      </c>
      <c r="T534" s="78">
        <v>16.428394036029065</v>
      </c>
      <c r="U534" s="73">
        <v>-0.12852703858607906</v>
      </c>
      <c r="V534" s="79">
        <v>-0.53793239740656551</v>
      </c>
      <c r="W534" s="73">
        <v>0.66264145893115112</v>
      </c>
      <c r="X534" s="72" t="e">
        <v>#N/A</v>
      </c>
      <c r="Y534" s="79">
        <v>6.5190546544386381</v>
      </c>
      <c r="Z534" s="79">
        <v>7.3703221034778332</v>
      </c>
      <c r="AA534" s="79">
        <v>494607000</v>
      </c>
      <c r="AB534" s="79">
        <v>662692000</v>
      </c>
      <c r="AC534" s="79">
        <v>24485000</v>
      </c>
      <c r="AD534" s="80">
        <v>309854000</v>
      </c>
      <c r="AE534" s="73">
        <v>7.9021087350816838E-2</v>
      </c>
      <c r="AF534" s="80">
        <v>2395.0026581999996</v>
      </c>
      <c r="AG534" s="80">
        <v>2270.6596582000002</v>
      </c>
      <c r="AH534" s="25">
        <v>8.4484946261604019</v>
      </c>
      <c r="AI534" s="25">
        <v>10.44577914439772</v>
      </c>
      <c r="AJ534" s="25">
        <v>12.292167833576565</v>
      </c>
      <c r="AK534" s="25">
        <v>14.398847746698248</v>
      </c>
      <c r="AL534" s="25">
        <v>2.9042921453899861</v>
      </c>
      <c r="AM534" s="74" t="s">
        <v>533</v>
      </c>
      <c r="AN534" s="74" t="s">
        <v>830</v>
      </c>
      <c r="AO534" s="74" t="s">
        <v>4656</v>
      </c>
      <c r="AP534" s="74" t="s">
        <v>574</v>
      </c>
      <c r="AQ534" s="73">
        <f>_xll.BDP($H534,$AQ$1, "CUST_TRR_START_DT=20030101","CUST_TRR_END_DT=20230630")*0.01</f>
        <v>0.144814</v>
      </c>
      <c r="AR534" s="73">
        <f>_xll.BDP($H534,$AQ$1, "CUST_TRR_START_DT=20130101","CUST_TRR_END_DT=20230630")*0.01</f>
        <v>6.3330419999999998E-2</v>
      </c>
      <c r="AS534" s="73">
        <f>_xll.BDP($H534,$AQ$1, "CUST_TRR_START_DT=20180101","CUST_TRR_END_DT=20230630")*0.01</f>
        <v>2.5716079999999999E-2</v>
      </c>
      <c r="AT534" s="74" t="s">
        <v>3697</v>
      </c>
      <c r="AU534" s="74" t="s">
        <v>3317</v>
      </c>
      <c r="AV534" s="74" t="s">
        <v>3317</v>
      </c>
      <c r="AW534" s="25">
        <v>2.6415093514904289</v>
      </c>
      <c r="AX534" s="25">
        <v>2.6415093514904289</v>
      </c>
      <c r="AY534" s="25">
        <v>6.1344351875097116</v>
      </c>
      <c r="AZ534" s="25">
        <v>8.7759445390001396</v>
      </c>
      <c r="BA534" s="25">
        <v>28.059586774139532</v>
      </c>
      <c r="BB534" s="25">
        <v>65.163394692183189</v>
      </c>
      <c r="BC534" s="25">
        <v>93.222981466322722</v>
      </c>
      <c r="BD534" s="25">
        <v>212.15564000000001</v>
      </c>
      <c r="BE534" s="25">
        <v>2270.6596582000002</v>
      </c>
      <c r="BF534" s="74">
        <v>183</v>
      </c>
      <c r="BG534" s="74">
        <v>202.75</v>
      </c>
      <c r="BH534" s="74">
        <v>220.5</v>
      </c>
      <c r="BI534" s="74">
        <v>159.792</v>
      </c>
      <c r="BJ534" s="74">
        <v>208.52</v>
      </c>
      <c r="BK534" s="74">
        <v>232.61500000000001</v>
      </c>
      <c r="BL534" s="72">
        <v>8.0593319804284524E-2</v>
      </c>
      <c r="BM534" s="72">
        <v>8.9291232733981901E-2</v>
      </c>
      <c r="BN534" s="72">
        <v>9.7108344354342832E-2</v>
      </c>
      <c r="BO534" s="72">
        <v>7.0372501410744442E-2</v>
      </c>
      <c r="BP534" s="72">
        <v>9.1832344511417544E-2</v>
      </c>
      <c r="BQ534" s="72">
        <v>0.10244379828564833</v>
      </c>
      <c r="BR534" s="72">
        <f>IF(IF(BN534&gt;BQ534,BN534,BQ534)=0,IF(BM534&gt;BP534,BM534,BP534),IF(BN534&gt;BQ534,BN534,BQ534))</f>
        <v>0.10244379828564833</v>
      </c>
      <c r="CI534" s="73">
        <f>IFERROR(L534,M534)</f>
        <v>0.43408871759638379</v>
      </c>
      <c r="CJ534" s="74">
        <f>IF(AND(M534&lt;0,AA534&gt;0),1,0)</f>
        <v>0</v>
      </c>
      <c r="CK534" s="74">
        <f>IF(AND(CJ534=0,CI534&lt;0.1,CI534&gt;0),1,0)</f>
        <v>0</v>
      </c>
      <c r="CL534" s="74">
        <f>IF(AND(CK534=0,CI534&lt;0.2,CI534&gt;0.1),1,0)</f>
        <v>0</v>
      </c>
      <c r="CM534" s="74">
        <f>IF(AND(CL534=0,CI534&lt;0.3,CI534&gt;0.2),1,0)</f>
        <v>0</v>
      </c>
      <c r="CN534" s="74">
        <f>IF(AND(CM534=0,CI534&lt;0.4,CI534&gt;0.3),1,0)</f>
        <v>0</v>
      </c>
      <c r="CO534" s="74">
        <f>IF(AND(CN534=0,CI534&lt;0.5,CI534&gt;0.4),1,0)</f>
        <v>1</v>
      </c>
      <c r="CP534" s="74">
        <f>IF(AND(CJ534=0,CK534=0,CL534=0,CM534=0,CN534=0,CO534=0),1,0)</f>
        <v>0</v>
      </c>
      <c r="CR534" s="74" t="str">
        <f>_xll.BDP($H534,CR$1)</f>
        <v>Edward R Rosenfeld</v>
      </c>
      <c r="CS534" s="74" t="str">
        <f>_xll.BDP($H534,CS$1)</f>
        <v>No</v>
      </c>
      <c r="CT534" s="81">
        <f>_xll.BDP($H534,CT$1)</f>
        <v>1.2946200370788574</v>
      </c>
      <c r="CU534" s="78">
        <f>_xll.BDP($H534,CU$1)</f>
        <v>15.58329963684082</v>
      </c>
      <c r="CV534" s="78">
        <f>_xll.BDP($H534,CV$1)</f>
        <v>2.159740714111682</v>
      </c>
      <c r="CW534" s="78">
        <f>_xll.BDP($H534,CW$1)</f>
        <v>2.7479048978047462</v>
      </c>
      <c r="DD534" s="73"/>
      <c r="DH534" s="25"/>
      <c r="DI534" s="25"/>
      <c r="DJ534" s="25"/>
      <c r="DK534" s="25"/>
      <c r="DL534" s="25"/>
      <c r="DM534" s="25"/>
      <c r="DN534" s="25"/>
      <c r="DO534" s="25"/>
      <c r="DV534" s="72"/>
      <c r="DW534" s="72"/>
      <c r="DX534" s="72"/>
      <c r="DY534" s="72"/>
      <c r="DZ534" s="72"/>
      <c r="EA534" s="72"/>
      <c r="EB534" s="72"/>
      <c r="EC534" s="72"/>
      <c r="ED534" s="72"/>
    </row>
    <row r="535" spans="1:134" s="74" customFormat="1" hidden="1" x14ac:dyDescent="0.3">
      <c r="A535" s="74" t="str">
        <f>B535&amp;C535</f>
        <v>14</v>
      </c>
      <c r="B535" s="74">
        <v>14</v>
      </c>
      <c r="D535" s="74">
        <v>6</v>
      </c>
      <c r="E535" s="74">
        <v>6</v>
      </c>
      <c r="F535" s="75">
        <v>0.12</v>
      </c>
      <c r="H535" s="74" t="s">
        <v>1689</v>
      </c>
      <c r="I535" s="74">
        <v>1464</v>
      </c>
      <c r="J535" s="74" t="str">
        <f>I535&amp;H535</f>
        <v>1464ULVR LN Equity</v>
      </c>
      <c r="K535" s="76" t="s">
        <v>1690</v>
      </c>
      <c r="L535" s="73">
        <v>0.46833083584987473</v>
      </c>
      <c r="M535" s="73">
        <v>0.40041744938426216</v>
      </c>
      <c r="N535" s="73">
        <v>0.24206322584544554</v>
      </c>
      <c r="O535" s="73">
        <v>0.2105170748836801</v>
      </c>
      <c r="P535" s="77">
        <v>19.724682245104859</v>
      </c>
      <c r="Q535" s="77">
        <v>15.672746630503504</v>
      </c>
      <c r="R535" s="77">
        <v>42.057972485912991</v>
      </c>
      <c r="S535" s="78">
        <v>21.868120546637645</v>
      </c>
      <c r="T535" s="78">
        <v>19.206631931150433</v>
      </c>
      <c r="U535" s="73">
        <v>0.42616004202416391</v>
      </c>
      <c r="V535" s="79">
        <v>1.7857509721916502</v>
      </c>
      <c r="W535" s="73">
        <v>0.27957249805507023</v>
      </c>
      <c r="X535" s="72">
        <v>3.0773739742086751E-2</v>
      </c>
      <c r="Y535" s="79">
        <v>3.2074566591036167</v>
      </c>
      <c r="Z535" s="79">
        <v>8.4707530924420293</v>
      </c>
      <c r="AA535" s="79">
        <v>23955000000</v>
      </c>
      <c r="AB535" s="79">
        <v>45564000000</v>
      </c>
      <c r="AC535" s="79">
        <v>243000000</v>
      </c>
      <c r="AD535" s="80">
        <v>7180000000</v>
      </c>
      <c r="AE535" s="73">
        <v>3.384401114206128E-2</v>
      </c>
      <c r="AF535" s="80">
        <v>103513.38072986</v>
      </c>
      <c r="AG535" s="80">
        <v>147202.48135287518</v>
      </c>
      <c r="AH535" s="25">
        <v>12.674572184680143</v>
      </c>
      <c r="AI535" s="25">
        <v>15.088405222721933</v>
      </c>
      <c r="AJ535" s="25">
        <v>4.7653417654665287</v>
      </c>
      <c r="AK535" s="25">
        <v>14.592982258951857</v>
      </c>
      <c r="AL535" s="25">
        <v>6.2429117068378499</v>
      </c>
      <c r="AM535" s="74" t="s">
        <v>493</v>
      </c>
      <c r="AN535" s="74" t="s">
        <v>610</v>
      </c>
      <c r="AO535" s="74" t="s">
        <v>611</v>
      </c>
      <c r="AP535" s="74" t="s">
        <v>1552</v>
      </c>
      <c r="AQ535" s="73">
        <f>_xll.BDP($H535,$AQ$1, "CUST_TRR_START_DT=20030101","CUST_TRR_END_DT=20230630")*0.01</f>
        <v>9.4956760000000001E-2</v>
      </c>
      <c r="AR535" s="73">
        <f>_xll.BDP($H535,$AQ$1, "CUST_TRR_START_DT=20130101","CUST_TRR_END_DT=20230630")*0.01</f>
        <v>8.96285E-2</v>
      </c>
      <c r="AS535" s="73">
        <f>_xll.BDP($H535,$AQ$1, "CUST_TRR_START_DT=20180101","CUST_TRR_END_DT=20230630")*0.01</f>
        <v>3.3741220000000002E-2</v>
      </c>
      <c r="AT535" s="74" t="s">
        <v>3318</v>
      </c>
      <c r="AU535" s="74" t="s">
        <v>3318</v>
      </c>
      <c r="AV535" s="74" t="s">
        <v>3318</v>
      </c>
      <c r="AW535" s="25">
        <v>3.5961608553031224</v>
      </c>
      <c r="AX535" s="25">
        <v>3.5961608553031224</v>
      </c>
      <c r="AY535" s="25">
        <v>1.2515196157395096</v>
      </c>
      <c r="AZ535" s="25">
        <v>4.847680471042632</v>
      </c>
      <c r="BA535" s="25">
        <v>61.801797666390257</v>
      </c>
      <c r="BB535" s="25">
        <v>21.507981755986307</v>
      </c>
      <c r="BC535" s="25">
        <v>83.309779422376565</v>
      </c>
      <c r="BD535" s="25">
        <v>5845.0141242739401</v>
      </c>
      <c r="BE535" s="25">
        <v>103513.38072986</v>
      </c>
      <c r="BF535" s="74">
        <v>6675.9570000000003</v>
      </c>
      <c r="BG535" s="74">
        <v>7144.7830000000004</v>
      </c>
      <c r="BH535" s="74">
        <v>7570.1360000000004</v>
      </c>
      <c r="BI535" s="74">
        <v>6728.4920000000002</v>
      </c>
      <c r="BJ535" s="74">
        <v>7325.2309999999998</v>
      </c>
      <c r="BK535" s="74">
        <v>7810.2830000000004</v>
      </c>
      <c r="BL535" s="72">
        <v>6.4493662103668692E-2</v>
      </c>
      <c r="BM535" s="72">
        <v>6.9022796373019821E-2</v>
      </c>
      <c r="BN535" s="72">
        <v>7.3131955952205507E-2</v>
      </c>
      <c r="BO535" s="72">
        <v>6.5001181031459299E-2</v>
      </c>
      <c r="BP535" s="72">
        <v>7.0766029940773884E-2</v>
      </c>
      <c r="BQ535" s="72">
        <v>7.5451916891619855E-2</v>
      </c>
      <c r="BR535" s="72">
        <f>IF(IF(BN535&gt;BQ535,BN535,BQ535)=0,IF(BM535&gt;BP535,BM535,BP535),IF(BN535&gt;BQ535,BN535,BQ535))</f>
        <v>7.5451916891619855E-2</v>
      </c>
      <c r="CI535" s="73">
        <f>IFERROR(L535,M535)</f>
        <v>0.46833083584987473</v>
      </c>
      <c r="CJ535" s="74">
        <f>IF(AND(M535&lt;0,AA535&gt;0),1,0)</f>
        <v>0</v>
      </c>
      <c r="CK535" s="74">
        <f>IF(AND(CJ535=0,CI535&lt;0.1,CI535&gt;0),1,0)</f>
        <v>0</v>
      </c>
      <c r="CL535" s="74">
        <f>IF(AND(CK535=0,CI535&lt;0.2,CI535&gt;0.1),1,0)</f>
        <v>0</v>
      </c>
      <c r="CM535" s="74">
        <f>IF(AND(CL535=0,CI535&lt;0.3,CI535&gt;0.2),1,0)</f>
        <v>0</v>
      </c>
      <c r="CN535" s="74">
        <f>IF(AND(CM535=0,CI535&lt;0.4,CI535&gt;0.3),1,0)</f>
        <v>0</v>
      </c>
      <c r="CO535" s="74">
        <f>IF(AND(CN535=0,CI535&lt;0.5,CI535&gt;0.4),1,0)</f>
        <v>1</v>
      </c>
      <c r="CP535" s="74">
        <f>IF(AND(CJ535=0,CK535=0,CL535=0,CM535=0,CN535=0,CO535=0),1,0)</f>
        <v>0</v>
      </c>
      <c r="CR535" s="74" t="str">
        <f>_xll.BDP($H535,CR$1)</f>
        <v>Hein Schumacher</v>
      </c>
      <c r="CS535" s="74" t="str">
        <f>_xll.BDP($H535,CS$1)</f>
        <v>No</v>
      </c>
      <c r="CT535" s="81">
        <f>_xll.BDP($H535,CT$1)</f>
        <v>0</v>
      </c>
      <c r="CU535" s="78">
        <f>_xll.BDP($H535,CU$1)</f>
        <v>0.25</v>
      </c>
      <c r="CV535" s="78">
        <f>_xll.BDP($H535,CV$1)</f>
        <v>1.1448076968198084E-2</v>
      </c>
      <c r="CW535" s="78">
        <f>_xll.BDP($H535,CW$1)</f>
        <v>15.478544809797542</v>
      </c>
      <c r="DD535" s="73"/>
      <c r="DH535" s="25"/>
      <c r="DI535" s="25"/>
      <c r="DJ535" s="25"/>
      <c r="DK535" s="25"/>
      <c r="DL535" s="25"/>
      <c r="DM535" s="25"/>
      <c r="DN535" s="25"/>
      <c r="DO535" s="25"/>
      <c r="DV535" s="72"/>
      <c r="DW535" s="72"/>
      <c r="DX535" s="72"/>
      <c r="DY535" s="72"/>
      <c r="DZ535" s="72"/>
      <c r="EA535" s="72"/>
      <c r="EB535" s="72"/>
      <c r="EC535" s="72"/>
      <c r="ED535" s="72"/>
    </row>
    <row r="536" spans="1:134" s="74" customFormat="1" hidden="1" x14ac:dyDescent="0.3">
      <c r="A536" s="74" t="str">
        <f>B536&amp;C536</f>
        <v>14</v>
      </c>
      <c r="B536" s="74">
        <v>14</v>
      </c>
      <c r="D536" s="74">
        <v>6</v>
      </c>
      <c r="E536" s="74">
        <v>6</v>
      </c>
      <c r="F536" s="75">
        <v>0.15</v>
      </c>
      <c r="G536" s="74" t="s">
        <v>2327</v>
      </c>
      <c r="H536" s="74" t="s">
        <v>276</v>
      </c>
      <c r="I536" s="74">
        <v>1465</v>
      </c>
      <c r="J536" s="74" t="str">
        <f>I536&amp;H536</f>
        <v>1465TPB US Equity</v>
      </c>
      <c r="K536" s="76" t="s">
        <v>951</v>
      </c>
      <c r="L536" s="73">
        <v>0.31964165344591539</v>
      </c>
      <c r="M536" s="73">
        <v>0.28507157183284337</v>
      </c>
      <c r="N536" s="73">
        <v>0.18588001608445162</v>
      </c>
      <c r="O536" s="73">
        <v>0.19419833469418313</v>
      </c>
      <c r="P536" s="77">
        <v>9.0736231110518073</v>
      </c>
      <c r="Q536" s="77">
        <v>6.1732538188787043</v>
      </c>
      <c r="R536" s="77">
        <v>10.027506581510384</v>
      </c>
      <c r="S536" s="78">
        <v>19.595675219324203</v>
      </c>
      <c r="T536" s="78">
        <v>21.894976783859782</v>
      </c>
      <c r="U536" s="73">
        <v>0.68680065181966321</v>
      </c>
      <c r="V536" s="79">
        <v>5.1118298470732997</v>
      </c>
      <c r="W536" s="73">
        <v>0.23093086332400647</v>
      </c>
      <c r="X536" s="72">
        <v>4.3987130704105856E-2</v>
      </c>
      <c r="Y536" s="79">
        <v>7.1692669861030636</v>
      </c>
      <c r="Z536" s="79">
        <v>-14.991438568385529</v>
      </c>
      <c r="AA536" s="79">
        <v>291176000</v>
      </c>
      <c r="AB536" s="79">
        <v>427429000</v>
      </c>
      <c r="AC536" s="79">
        <v>8109000</v>
      </c>
      <c r="AD536" s="80">
        <v>50657000</v>
      </c>
      <c r="AE536" s="73">
        <v>0.16007659356061354</v>
      </c>
      <c r="AF536" s="80">
        <v>423.17367495000002</v>
      </c>
      <c r="AG536" s="80">
        <v>715.16167495000002</v>
      </c>
      <c r="AH536" s="25">
        <v>7.3723447513555858</v>
      </c>
      <c r="AI536" s="25">
        <v>8.028668496003414</v>
      </c>
      <c r="AJ536" s="25">
        <v>10.800089144260399</v>
      </c>
      <c r="AK536" s="25">
        <v>7.6435515396466887</v>
      </c>
      <c r="AL536" s="25">
        <v>3.3042372259361179</v>
      </c>
      <c r="AM536" s="74" t="s">
        <v>493</v>
      </c>
      <c r="AN536" s="74" t="s">
        <v>661</v>
      </c>
      <c r="AO536" s="74" t="s">
        <v>662</v>
      </c>
      <c r="AP536" s="74" t="s">
        <v>574</v>
      </c>
      <c r="AQ536" s="73" t="e">
        <f>_xll.BDP($H536,$AQ$1, "CUST_TRR_START_DT=20030101","CUST_TRR_END_DT=20230630")*0.01</f>
        <v>#VALUE!</v>
      </c>
      <c r="AR536" s="73" t="e">
        <f>_xll.BDP($H536,$AQ$1, "CUST_TRR_START_DT=20130101","CUST_TRR_END_DT=20230630")*0.01</f>
        <v>#VALUE!</v>
      </c>
      <c r="AS536" s="73">
        <f>_xll.BDP($H536,$AQ$1, "CUST_TRR_START_DT=20180101","CUST_TRR_END_DT=20230630")*0.01</f>
        <v>3.0915119999999997E-2</v>
      </c>
      <c r="AT536" s="74" t="s">
        <v>3319</v>
      </c>
      <c r="AU536" s="74" t="s">
        <v>3319</v>
      </c>
      <c r="AV536" s="74" t="s">
        <v>3319</v>
      </c>
      <c r="AW536" s="25">
        <v>1.0819808175749348</v>
      </c>
      <c r="AX536" s="25">
        <v>1.0819808175749348</v>
      </c>
      <c r="AY536" s="25">
        <v>7.5836586173572469</v>
      </c>
      <c r="AZ536" s="25">
        <v>8.6656394349321815</v>
      </c>
      <c r="BA536" s="25">
        <v>8.7036613539819392</v>
      </c>
      <c r="BB536" s="25">
        <v>61.004405399371166</v>
      </c>
      <c r="BC536" s="25">
        <v>69.708066753353108</v>
      </c>
      <c r="BD536" s="25">
        <v>34.406486675700002</v>
      </c>
      <c r="BE536" s="25">
        <v>423.17367495000002</v>
      </c>
      <c r="BF536" s="74">
        <v>37</v>
      </c>
      <c r="BG536" s="74">
        <v>49.9</v>
      </c>
      <c r="BH536" s="74" t="s">
        <v>3021</v>
      </c>
      <c r="BI536" s="74">
        <v>50.307000000000002</v>
      </c>
      <c r="BJ536" s="74">
        <v>59.916000000000004</v>
      </c>
      <c r="BK536" s="74">
        <v>75.594999999999999</v>
      </c>
      <c r="BL536" s="72">
        <v>8.7434550375497078E-2</v>
      </c>
      <c r="BM536" s="72">
        <v>0.11791848820911632</v>
      </c>
      <c r="BN536" s="72">
        <v>0</v>
      </c>
      <c r="BO536" s="72">
        <v>0.1188802682632468</v>
      </c>
      <c r="BP536" s="72">
        <v>0.14158725730535901</v>
      </c>
      <c r="BQ536" s="72">
        <v>0.17863823880096488</v>
      </c>
      <c r="BR536" s="72">
        <f>IF(IF(BN536&gt;BQ536,BN536,BQ536)=0,IF(BM536&gt;BP536,BM536,BP536),IF(BN536&gt;BQ536,BN536,BQ536))</f>
        <v>0.17863823880096488</v>
      </c>
      <c r="CI536" s="73">
        <f>IFERROR(L536,M536)</f>
        <v>0.31964165344591539</v>
      </c>
      <c r="CJ536" s="74">
        <f>IF(AND(M536&lt;0,AA536&gt;0),1,0)</f>
        <v>0</v>
      </c>
      <c r="CK536" s="74">
        <f>IF(AND(CJ536=0,CI536&lt;0.1,CI536&gt;0),1,0)</f>
        <v>0</v>
      </c>
      <c r="CL536" s="74">
        <f>IF(AND(CK536=0,CI536&lt;0.2,CI536&gt;0.1),1,0)</f>
        <v>0</v>
      </c>
      <c r="CM536" s="74">
        <f>IF(AND(CL536=0,CI536&lt;0.3,CI536&gt;0.2),1,0)</f>
        <v>0</v>
      </c>
      <c r="CN536" s="74">
        <f>IF(AND(CM536=0,CI536&lt;0.4,CI536&gt;0.3),1,0)</f>
        <v>1</v>
      </c>
      <c r="CO536" s="74">
        <f>IF(AND(CN536=0,CI536&lt;0.5,CI536&gt;0.4),1,0)</f>
        <v>0</v>
      </c>
      <c r="CP536" s="74">
        <f>IF(AND(CJ536=0,CK536=0,CL536=0,CM536=0,CN536=0,CO536=0),1,0)</f>
        <v>0</v>
      </c>
      <c r="CR536" s="74" t="str">
        <f>_xll.BDP($H536,CR$1)</f>
        <v>Graham A Purdy</v>
      </c>
      <c r="CS536" s="74" t="str">
        <f>_xll.BDP($H536,CS$1)</f>
        <v>No</v>
      </c>
      <c r="CT536" s="81">
        <f>_xll.BDP($H536,CT$1)</f>
        <v>0</v>
      </c>
      <c r="CU536" s="78">
        <f>_xll.BDP($H536,CU$1)</f>
        <v>1</v>
      </c>
      <c r="CV536" s="78">
        <f>_xll.BDP($H536,CV$1)</f>
        <v>4.4219503193415619</v>
      </c>
      <c r="CW536" s="78">
        <f>_xll.BDP($H536,CW$1)</f>
        <v>15.479767581036425</v>
      </c>
      <c r="DD536" s="73"/>
      <c r="DH536" s="25"/>
      <c r="DI536" s="25"/>
      <c r="DJ536" s="25"/>
      <c r="DK536" s="25"/>
      <c r="DL536" s="25"/>
      <c r="DM536" s="25"/>
      <c r="DN536" s="25"/>
      <c r="DO536" s="25"/>
      <c r="DV536" s="72"/>
      <c r="DW536" s="72"/>
      <c r="DX536" s="72"/>
      <c r="DY536" s="72"/>
      <c r="DZ536" s="72"/>
      <c r="EA536" s="72"/>
      <c r="EB536" s="72"/>
      <c r="EC536" s="72"/>
      <c r="ED536" s="72"/>
    </row>
    <row r="537" spans="1:134" s="74" customFormat="1" hidden="1" x14ac:dyDescent="0.3">
      <c r="A537" s="74" t="str">
        <f>B537&amp;C537</f>
        <v>14</v>
      </c>
      <c r="B537" s="74">
        <v>14</v>
      </c>
      <c r="D537" s="74">
        <v>7</v>
      </c>
      <c r="E537" s="74">
        <v>1</v>
      </c>
      <c r="F537" s="75">
        <v>0.15</v>
      </c>
      <c r="G537" s="74" t="s">
        <v>2723</v>
      </c>
      <c r="H537" s="74" t="s">
        <v>41</v>
      </c>
      <c r="I537" s="74">
        <v>1468</v>
      </c>
      <c r="J537" s="74" t="str">
        <f>I537&amp;H537</f>
        <v>1468NVEC US Equity</v>
      </c>
      <c r="K537" s="76" t="s">
        <v>643</v>
      </c>
      <c r="L537" s="73">
        <v>1.8533349003206738</v>
      </c>
      <c r="M537" s="73">
        <v>1.7945330251494558</v>
      </c>
      <c r="N537" s="73">
        <v>1.8533349003206738</v>
      </c>
      <c r="O537" s="73">
        <v>1.7945330251494558</v>
      </c>
      <c r="P537" s="77">
        <v>40.108218406638798</v>
      </c>
      <c r="Q537" s="77">
        <v>32.559161593933382</v>
      </c>
      <c r="R537" s="77">
        <v>35.29600803045502</v>
      </c>
      <c r="S537" s="78">
        <v>64.077372974075004</v>
      </c>
      <c r="T537" s="78">
        <v>68.105504968004055</v>
      </c>
      <c r="U537" s="73">
        <v>-0.77591287248107721</v>
      </c>
      <c r="V537" s="79">
        <v>-1.9858733165421985</v>
      </c>
      <c r="W537" s="73">
        <v>0.97690324672238027</v>
      </c>
      <c r="X537" s="72" t="e">
        <v>#N/A</v>
      </c>
      <c r="Y537" s="79">
        <v>8.1100939716980438</v>
      </c>
      <c r="Z537" s="79">
        <v>9.626227935295395</v>
      </c>
      <c r="AA537" s="79">
        <v>14290170</v>
      </c>
      <c r="AB537" s="79">
        <v>14290170</v>
      </c>
      <c r="AC537" s="79" t="e">
        <v>#N/A</v>
      </c>
      <c r="AD537" s="80">
        <v>20785657</v>
      </c>
      <c r="AE537" s="73">
        <v>0</v>
      </c>
      <c r="AF537" s="80">
        <v>398.41724442999998</v>
      </c>
      <c r="AG537" s="80">
        <v>345.56275942999997</v>
      </c>
      <c r="AH537" s="25">
        <v>12.969888416412516</v>
      </c>
      <c r="AI537" s="25">
        <v>13.138716393474722</v>
      </c>
      <c r="AJ537" s="25">
        <v>4.9896016256556832</v>
      </c>
      <c r="AK537" s="25">
        <v>17.353684274773848</v>
      </c>
      <c r="AL537" s="25">
        <v>5.9871162040693102</v>
      </c>
      <c r="AM537" s="74" t="s">
        <v>498</v>
      </c>
      <c r="AN537" s="74" t="s">
        <v>590</v>
      </c>
      <c r="AO537" s="74" t="s">
        <v>644</v>
      </c>
      <c r="AP537" s="74" t="s">
        <v>574</v>
      </c>
      <c r="AQ537" s="73">
        <f>_xll.BDP($H537,$AQ$1, "CUST_TRR_START_DT=20030101","CUST_TRR_END_DT=20230630")*0.01</f>
        <v>0.15473390000000001</v>
      </c>
      <c r="AR537" s="73">
        <f>_xll.BDP($H537,$AQ$1, "CUST_TRR_START_DT=20130101","CUST_TRR_END_DT=20230630")*0.01</f>
        <v>0.1089687</v>
      </c>
      <c r="AS537" s="73">
        <f>_xll.BDP($H537,$AQ$1, "CUST_TRR_START_DT=20180101","CUST_TRR_END_DT=20230630")*0.01</f>
        <v>8.4594150000000007E-2</v>
      </c>
      <c r="AT537" s="74" t="s">
        <v>3697</v>
      </c>
      <c r="AU537" s="74" t="s">
        <v>3021</v>
      </c>
      <c r="AV537" s="74" t="s">
        <v>3021</v>
      </c>
      <c r="AW537" s="25">
        <v>4.8420288100714197</v>
      </c>
      <c r="AX537" s="25">
        <v>4.8420288100714197</v>
      </c>
      <c r="AY537" s="25">
        <v>0</v>
      </c>
      <c r="AZ537" s="25">
        <v>4.8420288100714197</v>
      </c>
      <c r="BA537" s="25">
        <v>85.145474723388432</v>
      </c>
      <c r="BB537" s="25">
        <v>0</v>
      </c>
      <c r="BC537" s="25">
        <v>85.145474723388432</v>
      </c>
      <c r="BD537" s="25">
        <v>19.323304</v>
      </c>
      <c r="BE537" s="25">
        <v>345.56275942999997</v>
      </c>
      <c r="BF537" s="74" t="s">
        <v>3021</v>
      </c>
      <c r="BG537" s="74" t="s">
        <v>3021</v>
      </c>
      <c r="BH537" s="74" t="s">
        <v>3021</v>
      </c>
      <c r="BI537" s="74" t="s">
        <v>3021</v>
      </c>
      <c r="BJ537" s="74" t="s">
        <v>3021</v>
      </c>
      <c r="BK537" s="74" t="s">
        <v>3021</v>
      </c>
      <c r="BL537" s="72">
        <v>0</v>
      </c>
      <c r="BM537" s="72">
        <v>0</v>
      </c>
      <c r="BN537" s="72">
        <v>0</v>
      </c>
      <c r="BO537" s="72">
        <v>0</v>
      </c>
      <c r="BP537" s="72">
        <v>0</v>
      </c>
      <c r="BQ537" s="72">
        <v>0</v>
      </c>
      <c r="BR537" s="72">
        <f>IF(IF(BN537&gt;BQ537,BN537,BQ537)=0,IF(BM537&gt;BP537,BM537,BP537),IF(BN537&gt;BQ537,BN537,BQ537))</f>
        <v>0</v>
      </c>
      <c r="CI537" s="73">
        <f>IFERROR(L537,M537)</f>
        <v>1.8533349003206738</v>
      </c>
      <c r="CJ537" s="74">
        <f>IF(AND(M537&lt;0,AA537&gt;0),1,0)</f>
        <v>0</v>
      </c>
      <c r="CK537" s="74">
        <f>IF(AND(CJ537=0,CI537&lt;0.1,CI537&gt;0),1,0)</f>
        <v>0</v>
      </c>
      <c r="CL537" s="74">
        <f>IF(AND(CK537=0,CI537&lt;0.2,CI537&gt;0.1),1,0)</f>
        <v>0</v>
      </c>
      <c r="CM537" s="74">
        <f>IF(AND(CL537=0,CI537&lt;0.3,CI537&gt;0.2),1,0)</f>
        <v>0</v>
      </c>
      <c r="CN537" s="74">
        <f>IF(AND(CM537=0,CI537&lt;0.4,CI537&gt;0.3),1,0)</f>
        <v>0</v>
      </c>
      <c r="CO537" s="74">
        <f>IF(AND(CN537=0,CI537&lt;0.5,CI537&gt;0.4),1,0)</f>
        <v>0</v>
      </c>
      <c r="CP537" s="74">
        <f>IF(AND(CJ537=0,CK537=0,CL537=0,CM537=0,CN537=0,CO537=0),1,0)</f>
        <v>1</v>
      </c>
      <c r="CR537" s="74" t="str">
        <f>_xll.BDP($H537,CR$1)</f>
        <v>Daniel A Baker</v>
      </c>
      <c r="CS537" s="74" t="str">
        <f>_xll.BDP($H537,CS$1)</f>
        <v>No</v>
      </c>
      <c r="CT537" s="81">
        <f>_xll.BDP($H537,CT$1)</f>
        <v>1.3694599866867065</v>
      </c>
      <c r="CU537" s="78">
        <f>_xll.BDP($H537,CU$1)</f>
        <v>22.75</v>
      </c>
      <c r="CV537" s="78">
        <f>_xll.BDP($H537,CV$1)</f>
        <v>1.4379318905946126</v>
      </c>
      <c r="CW537" s="78">
        <f>_xll.BDP($H537,CW$1)</f>
        <v>-21.84400512785912</v>
      </c>
      <c r="DD537" s="73"/>
      <c r="DH537" s="25"/>
      <c r="DI537" s="25"/>
      <c r="DJ537" s="25"/>
      <c r="DK537" s="25"/>
      <c r="DL537" s="25"/>
      <c r="DM537" s="25"/>
      <c r="DN537" s="25"/>
      <c r="DO537" s="25"/>
      <c r="DV537" s="72"/>
      <c r="DW537" s="72"/>
      <c r="DX537" s="72"/>
      <c r="DY537" s="72"/>
      <c r="DZ537" s="72"/>
      <c r="EA537" s="72"/>
      <c r="EB537" s="72"/>
      <c r="EC537" s="72"/>
      <c r="ED537" s="72"/>
    </row>
    <row r="538" spans="1:134" s="74" customFormat="1" hidden="1" x14ac:dyDescent="0.3">
      <c r="A538" s="74" t="str">
        <f>B538&amp;C538</f>
        <v>14</v>
      </c>
      <c r="B538" s="74">
        <v>14</v>
      </c>
      <c r="D538" s="74">
        <v>7</v>
      </c>
      <c r="E538" s="74">
        <v>1</v>
      </c>
      <c r="F538" s="75">
        <v>0.14000000000000001</v>
      </c>
      <c r="G538" s="74" t="s">
        <v>2274</v>
      </c>
      <c r="H538" s="74" t="s">
        <v>1364</v>
      </c>
      <c r="I538" s="74">
        <v>1469</v>
      </c>
      <c r="J538" s="74" t="str">
        <f>I538&amp;H538</f>
        <v>1469TRI FP Equity</v>
      </c>
      <c r="K538" s="76" t="s">
        <v>1365</v>
      </c>
      <c r="L538" s="73">
        <v>0.41330397480983005</v>
      </c>
      <c r="M538" s="73">
        <v>0.39701321079839175</v>
      </c>
      <c r="N538" s="73">
        <v>0.28590161544477566</v>
      </c>
      <c r="O538" s="73">
        <v>0.2843508310021392</v>
      </c>
      <c r="P538" s="77">
        <v>20.231307264644496</v>
      </c>
      <c r="Q538" s="77">
        <v>15.556680991585118</v>
      </c>
      <c r="R538" s="77">
        <v>19.147087318841784</v>
      </c>
      <c r="S538" s="78">
        <v>11.594135955279963</v>
      </c>
      <c r="T538" s="78">
        <v>12.923328717109404</v>
      </c>
      <c r="U538" s="73">
        <v>-6.2867027814448931E-2</v>
      </c>
      <c r="V538" s="79">
        <v>-0.34176316134636364</v>
      </c>
      <c r="W538" s="73">
        <v>0.56952134134369969</v>
      </c>
      <c r="X538" s="72">
        <v>1.5359922178988327E-2</v>
      </c>
      <c r="Y538" s="79">
        <v>10.351204317084271</v>
      </c>
      <c r="Z538" s="79">
        <v>12.752758453193191</v>
      </c>
      <c r="AA538" s="79">
        <v>870500000</v>
      </c>
      <c r="AB538" s="79">
        <v>1215400000</v>
      </c>
      <c r="AC538" s="79" t="e">
        <v>#N/A</v>
      </c>
      <c r="AD538" s="80">
        <v>233200000</v>
      </c>
      <c r="AE538" s="73">
        <v>0</v>
      </c>
      <c r="AF538" s="80">
        <v>2407.3654904999999</v>
      </c>
      <c r="AG538" s="80">
        <v>2269.6654905</v>
      </c>
      <c r="AH538" s="25">
        <v>5.5606976898878386</v>
      </c>
      <c r="AI538" s="25">
        <v>6.6820311967309154</v>
      </c>
      <c r="AJ538" s="25">
        <v>6.3108863004234541</v>
      </c>
      <c r="AK538" s="25">
        <v>9.1703999524465054</v>
      </c>
      <c r="AL538" s="25">
        <v>1.6602520624137931</v>
      </c>
      <c r="AM538" s="74" t="s">
        <v>533</v>
      </c>
      <c r="AN538" s="74" t="s">
        <v>606</v>
      </c>
      <c r="AO538" s="74" t="s">
        <v>4657</v>
      </c>
      <c r="AP538" s="74" t="s">
        <v>1339</v>
      </c>
      <c r="AQ538" s="73">
        <f>_xll.BDP($H538,$AQ$1, "CUST_TRR_START_DT=20030101","CUST_TRR_END_DT=20230630")*0.01</f>
        <v>0.14137650000000002</v>
      </c>
      <c r="AR538" s="73">
        <f>_xll.BDP($H538,$AQ$1, "CUST_TRR_START_DT=20130101","CUST_TRR_END_DT=20230630")*0.01</f>
        <v>0.29429179999999999</v>
      </c>
      <c r="AS538" s="73">
        <f>_xll.BDP($H538,$AQ$1, "CUST_TRR_START_DT=20180101","CUST_TRR_END_DT=20230630")*0.01</f>
        <v>2.3215879999999999E-3</v>
      </c>
      <c r="AT538" s="74" t="s">
        <v>3321</v>
      </c>
      <c r="AU538" s="74" t="s">
        <v>3321</v>
      </c>
      <c r="AV538" s="74" t="s">
        <v>3321</v>
      </c>
      <c r="AW538" s="25">
        <v>1.4067524115755627</v>
      </c>
      <c r="AX538" s="25">
        <v>1.4067524115755627</v>
      </c>
      <c r="AY538" s="25">
        <v>0</v>
      </c>
      <c r="AZ538" s="25">
        <v>1.4067524115755627</v>
      </c>
      <c r="BA538" s="25">
        <v>24.027475744217949</v>
      </c>
      <c r="BB538" s="25">
        <v>0</v>
      </c>
      <c r="BC538" s="25" t="s">
        <v>3021</v>
      </c>
      <c r="BD538" s="25" t="s">
        <v>3021</v>
      </c>
      <c r="BE538" s="25">
        <v>2269.6654905</v>
      </c>
      <c r="BF538" s="74">
        <v>300.72700000000003</v>
      </c>
      <c r="BG538" s="74">
        <v>314.81799999999998</v>
      </c>
      <c r="BH538" s="74">
        <v>308.55599999999998</v>
      </c>
      <c r="BI538" s="74">
        <v>264.601</v>
      </c>
      <c r="BJ538" s="74">
        <v>281.42399999999998</v>
      </c>
      <c r="BK538" s="74">
        <v>277.47199999999998</v>
      </c>
      <c r="BL538" s="72">
        <v>0.13249837972103581</v>
      </c>
      <c r="BM538" s="72">
        <v>0.13870678358450372</v>
      </c>
      <c r="BN538" s="72">
        <v>0.13594778670755842</v>
      </c>
      <c r="BO538" s="72">
        <v>0.11658149674809976</v>
      </c>
      <c r="BP538" s="72">
        <v>0.12399360221933109</v>
      </c>
      <c r="BQ538" s="72">
        <v>0.12225237646754447</v>
      </c>
      <c r="BR538" s="72">
        <f>IF(IF(BN538&gt;BQ538,BN538,BQ538)=0,IF(BM538&gt;BP538,BM538,BP538),IF(BN538&gt;BQ538,BN538,BQ538))</f>
        <v>0.13594778670755842</v>
      </c>
      <c r="CI538" s="73">
        <f>IFERROR(L538,M538)</f>
        <v>0.41330397480983005</v>
      </c>
      <c r="CJ538" s="74">
        <f>IF(AND(M538&lt;0,AA538&gt;0),1,0)</f>
        <v>0</v>
      </c>
      <c r="CK538" s="74">
        <f>IF(AND(CJ538=0,CI538&lt;0.1,CI538&gt;0),1,0)</f>
        <v>0</v>
      </c>
      <c r="CL538" s="74">
        <f>IF(AND(CK538=0,CI538&lt;0.2,CI538&gt;0.1),1,0)</f>
        <v>0</v>
      </c>
      <c r="CM538" s="74">
        <f>IF(AND(CL538=0,CI538&lt;0.3,CI538&gt;0.2),1,0)</f>
        <v>0</v>
      </c>
      <c r="CN538" s="74">
        <f>IF(AND(CM538=0,CI538&lt;0.4,CI538&gt;0.3),1,0)</f>
        <v>0</v>
      </c>
      <c r="CO538" s="74">
        <f>IF(AND(CN538=0,CI538&lt;0.5,CI538&gt;0.4),1,0)</f>
        <v>1</v>
      </c>
      <c r="CP538" s="74">
        <f>IF(AND(CJ538=0,CK538=0,CL538=0,CM538=0,CN538=0,CO538=0),1,0)</f>
        <v>0</v>
      </c>
      <c r="CR538" s="74" t="str">
        <f>_xll.BDP($H538,CR$1)</f>
        <v>Michel Freiche</v>
      </c>
      <c r="CS538" s="74" t="str">
        <f>_xll.BDP($H538,CS$1)</f>
        <v>No</v>
      </c>
      <c r="CT538" s="81">
        <f>_xll.BDP($H538,CT$1)</f>
        <v>0</v>
      </c>
      <c r="CU538" s="78">
        <f>_xll.BDP($H538,CU$1)</f>
        <v>6.8333301544189453</v>
      </c>
      <c r="CV538" s="78">
        <f>_xll.BDP($H538,CV$1)</f>
        <v>52.825803528808812</v>
      </c>
      <c r="CW538" s="78">
        <f>_xll.BDP($H538,CW$1)</f>
        <v>2.9613624460853801E-2</v>
      </c>
      <c r="DD538" s="73"/>
      <c r="DH538" s="25"/>
      <c r="DI538" s="25"/>
      <c r="DJ538" s="25"/>
      <c r="DK538" s="25"/>
      <c r="DL538" s="25"/>
      <c r="DM538" s="25"/>
      <c r="DN538" s="25"/>
      <c r="DO538" s="25"/>
      <c r="DV538" s="72"/>
      <c r="DW538" s="72"/>
      <c r="DX538" s="72"/>
      <c r="DY538" s="72"/>
      <c r="DZ538" s="72"/>
      <c r="EA538" s="72"/>
      <c r="EB538" s="72"/>
      <c r="EC538" s="72"/>
      <c r="ED538" s="72"/>
    </row>
    <row r="539" spans="1:134" s="74" customFormat="1" hidden="1" x14ac:dyDescent="0.3">
      <c r="A539" s="74" t="str">
        <f>B539&amp;C539</f>
        <v>14</v>
      </c>
      <c r="B539" s="74">
        <v>14</v>
      </c>
      <c r="D539" s="74">
        <v>7</v>
      </c>
      <c r="E539" s="74">
        <v>7</v>
      </c>
      <c r="F539" s="75">
        <v>0.1</v>
      </c>
      <c r="H539" s="74" t="s">
        <v>1900</v>
      </c>
      <c r="I539" s="74">
        <v>1470</v>
      </c>
      <c r="J539" s="74" t="str">
        <f>I539&amp;H539</f>
        <v>1470BEI GR Equity</v>
      </c>
      <c r="K539" s="76" t="s">
        <v>4899</v>
      </c>
      <c r="L539" s="73">
        <v>0.71719842772054332</v>
      </c>
      <c r="M539" s="73">
        <v>0.49012638230647709</v>
      </c>
      <c r="N539" s="73">
        <v>0.61629965542909804</v>
      </c>
      <c r="O539" s="73">
        <v>0.37628865979381443</v>
      </c>
      <c r="P539" s="77">
        <v>15.213400642496557</v>
      </c>
      <c r="Q539" s="77">
        <v>10.364508007437895</v>
      </c>
      <c r="R539" s="77">
        <v>10.58467741935484</v>
      </c>
      <c r="S539" s="78">
        <v>17.346273312121674</v>
      </c>
      <c r="T539" s="78">
        <v>17.365609728378224</v>
      </c>
      <c r="U539" s="73">
        <v>-0.37574800531914893</v>
      </c>
      <c r="V539" s="79">
        <v>-2.8133167392657126</v>
      </c>
      <c r="W539" s="73">
        <v>0.63978746679168619</v>
      </c>
      <c r="X539" s="72">
        <v>5.4919908466819219E-2</v>
      </c>
      <c r="Y539" s="79">
        <v>5.4302078318559754</v>
      </c>
      <c r="Z539" s="79">
        <v>4.2350979668713595</v>
      </c>
      <c r="AA539" s="79">
        <v>2532000000</v>
      </c>
      <c r="AB539" s="79">
        <v>3298000000</v>
      </c>
      <c r="AC539" s="79" t="e">
        <v>#N/A</v>
      </c>
      <c r="AD539" s="80">
        <v>887000000</v>
      </c>
      <c r="AE539" s="73">
        <v>0</v>
      </c>
      <c r="AF539" s="80">
        <v>30592.800000000003</v>
      </c>
      <c r="AG539" s="80">
        <v>26085.800000000003</v>
      </c>
      <c r="AH539" s="25">
        <v>15.272716627634662</v>
      </c>
      <c r="AI539" s="25">
        <v>18.280168185003507</v>
      </c>
      <c r="AJ539" s="25">
        <v>1.3001244740330731</v>
      </c>
      <c r="AK539" s="25">
        <v>32.755136344164988</v>
      </c>
      <c r="AL539" s="25">
        <v>3.3687087109980798</v>
      </c>
      <c r="AM539" s="74" t="s">
        <v>493</v>
      </c>
      <c r="AN539" s="74" t="s">
        <v>610</v>
      </c>
      <c r="AO539" s="74" t="s">
        <v>611</v>
      </c>
      <c r="AP539" s="74" t="s">
        <v>2139</v>
      </c>
      <c r="AQ539" s="73">
        <f>_xll.BDP($H539,$AQ$1, "CUST_TRR_START_DT=20030101","CUST_TRR_END_DT=20230630")*0.01</f>
        <v>7.4819759999999999E-2</v>
      </c>
      <c r="AR539" s="73">
        <f>_xll.BDP($H539,$AQ$1, "CUST_TRR_START_DT=20130101","CUST_TRR_END_DT=20230630")*0.01</f>
        <v>7.5081410000000001E-2</v>
      </c>
      <c r="AS539" s="73">
        <f>_xll.BDP($H539,$AQ$1, "CUST_TRR_START_DT=20180101","CUST_TRR_END_DT=20230630")*0.01</f>
        <v>4.7702020000000005E-2</v>
      </c>
      <c r="AT539" s="74" t="s">
        <v>3697</v>
      </c>
      <c r="AU539" s="74" t="s">
        <v>3021</v>
      </c>
      <c r="AV539" s="74" t="s">
        <v>3021</v>
      </c>
      <c r="AW539" s="25">
        <v>0.57660625047699421</v>
      </c>
      <c r="AX539" s="25">
        <v>0.57660625047699421</v>
      </c>
      <c r="AY539" s="25">
        <v>0</v>
      </c>
      <c r="AZ539" s="25">
        <v>0.57660625047699421</v>
      </c>
      <c r="BA539" s="25">
        <v>19.421713997729675</v>
      </c>
      <c r="BB539" s="25">
        <v>0</v>
      </c>
      <c r="BC539" s="25">
        <v>19.421713997729675</v>
      </c>
      <c r="BD539" s="25">
        <v>158.77328880000002</v>
      </c>
      <c r="BE539" s="25">
        <v>26085.800000000003</v>
      </c>
      <c r="BF539" s="74">
        <v>895.17399999999998</v>
      </c>
      <c r="BG539" s="74">
        <v>1011.3910000000001</v>
      </c>
      <c r="BH539" s="74">
        <v>1118.318</v>
      </c>
      <c r="BI539" s="74">
        <v>752.00400000000002</v>
      </c>
      <c r="BJ539" s="74">
        <v>854.11099999999999</v>
      </c>
      <c r="BK539" s="74">
        <v>1273.6990000000001</v>
      </c>
      <c r="BL539" s="72">
        <v>3.4316524699261663E-2</v>
      </c>
      <c r="BM539" s="72">
        <v>3.8771707212353082E-2</v>
      </c>
      <c r="BN539" s="72">
        <v>4.2870757270238972E-2</v>
      </c>
      <c r="BO539" s="72">
        <v>2.8828098045680022E-2</v>
      </c>
      <c r="BP539" s="72">
        <v>3.2742373245213868E-2</v>
      </c>
      <c r="BQ539" s="72">
        <v>4.8827293009990107E-2</v>
      </c>
      <c r="BR539" s="72">
        <f>IF(IF(BN539&gt;BQ539,BN539,BQ539)=0,IF(BM539&gt;BP539,BM539,BP539),IF(BN539&gt;BQ539,BN539,BQ539))</f>
        <v>4.8827293009990107E-2</v>
      </c>
      <c r="CI539" s="73">
        <f>IFERROR(L539,M539)</f>
        <v>0.71719842772054332</v>
      </c>
      <c r="CJ539" s="74">
        <f>IF(AND(M539&lt;0,AA539&gt;0),1,0)</f>
        <v>0</v>
      </c>
      <c r="CK539" s="74">
        <f>IF(AND(CJ539=0,CI539&lt;0.1,CI539&gt;0),1,0)</f>
        <v>0</v>
      </c>
      <c r="CL539" s="74">
        <f>IF(AND(CK539=0,CI539&lt;0.2,CI539&gt;0.1),1,0)</f>
        <v>0</v>
      </c>
      <c r="CM539" s="74">
        <f>IF(AND(CL539=0,CI539&lt;0.3,CI539&gt;0.2),1,0)</f>
        <v>0</v>
      </c>
      <c r="CN539" s="74">
        <f>IF(AND(CM539=0,CI539&lt;0.4,CI539&gt;0.3),1,0)</f>
        <v>0</v>
      </c>
      <c r="CO539" s="74">
        <f>IF(AND(CN539=0,CI539&lt;0.5,CI539&gt;0.4),1,0)</f>
        <v>0</v>
      </c>
      <c r="CP539" s="74">
        <f>IF(AND(CJ539=0,CK539=0,CL539=0,CM539=0,CN539=0,CO539=0),1,0)</f>
        <v>1</v>
      </c>
      <c r="CR539" s="74" t="str">
        <f>_xll.BDP($H539,CR$1)</f>
        <v>Vincent Warnery</v>
      </c>
      <c r="CS539" s="74" t="str">
        <f>_xll.BDP($H539,CS$1)</f>
        <v>No</v>
      </c>
      <c r="CT539" s="81">
        <f>_xll.BDP($H539,CT$1)</f>
        <v>0</v>
      </c>
      <c r="CU539" s="78">
        <f>_xll.BDP($H539,CU$1)</f>
        <v>2.4166700839996338</v>
      </c>
      <c r="CV539" s="78">
        <f>_xll.BDP($H539,CV$1)</f>
        <v>0</v>
      </c>
      <c r="CW539" s="78">
        <f>_xll.BDP($H539,CW$1)</f>
        <v>0</v>
      </c>
      <c r="DD539" s="73"/>
      <c r="DH539" s="25"/>
      <c r="DI539" s="25"/>
      <c r="DJ539" s="25"/>
      <c r="DK539" s="25"/>
      <c r="DL539" s="25"/>
      <c r="DM539" s="25"/>
      <c r="DN539" s="25"/>
      <c r="DO539" s="25"/>
      <c r="DV539" s="72"/>
      <c r="DW539" s="72"/>
      <c r="DX539" s="72"/>
      <c r="DY539" s="72"/>
      <c r="DZ539" s="72"/>
      <c r="EA539" s="72"/>
      <c r="EB539" s="72"/>
      <c r="EC539" s="72"/>
      <c r="ED539" s="72"/>
    </row>
    <row r="540" spans="1:134" s="74" customFormat="1" hidden="1" x14ac:dyDescent="0.3">
      <c r="A540" s="74" t="str">
        <f>B540&amp;C540</f>
        <v>14</v>
      </c>
      <c r="B540" s="74">
        <v>14</v>
      </c>
      <c r="D540" s="74">
        <v>7</v>
      </c>
      <c r="E540" s="74">
        <v>7</v>
      </c>
      <c r="F540" s="75">
        <v>0.14000000000000001</v>
      </c>
      <c r="G540" s="74" t="s">
        <v>2521</v>
      </c>
      <c r="H540" s="74" t="s">
        <v>208</v>
      </c>
      <c r="I540" s="74">
        <v>1471</v>
      </c>
      <c r="J540" s="74" t="str">
        <f>I540&amp;H540</f>
        <v>1471GILD US Equity</v>
      </c>
      <c r="K540" s="76" t="s">
        <v>863</v>
      </c>
      <c r="L540" s="73">
        <v>0.45433900488594292</v>
      </c>
      <c r="M540" s="73">
        <v>0.35757731792874842</v>
      </c>
      <c r="N540" s="73">
        <v>0.35908797530281672</v>
      </c>
      <c r="O540" s="73">
        <v>0.28209815421331913</v>
      </c>
      <c r="P540" s="77">
        <v>16.886364768594632</v>
      </c>
      <c r="Q540" s="77">
        <v>12.501101492408104</v>
      </c>
      <c r="R540" s="77">
        <v>26.496593709233224</v>
      </c>
      <c r="S540" s="78">
        <v>49.533525226285995</v>
      </c>
      <c r="T540" s="78">
        <v>49.03046076023606</v>
      </c>
      <c r="U540" s="73">
        <v>0.31921588952853414</v>
      </c>
      <c r="V540" s="79">
        <v>1.5896939528023599</v>
      </c>
      <c r="W540" s="73">
        <v>0.3383865120233569</v>
      </c>
      <c r="X540" s="72">
        <v>3.6282975520874595E-2</v>
      </c>
      <c r="Y540" s="79">
        <v>3.7001817546305453</v>
      </c>
      <c r="Z540" s="79">
        <v>21.248460706698303</v>
      </c>
      <c r="AA540" s="79">
        <v>31073000000</v>
      </c>
      <c r="AB540" s="79">
        <v>39387000000</v>
      </c>
      <c r="AC540" s="79">
        <v>5449000000</v>
      </c>
      <c r="AD540" s="80">
        <v>9512000000</v>
      </c>
      <c r="AE540" s="73">
        <v>0.57285534062237176</v>
      </c>
      <c r="AF540" s="80">
        <v>94285.906091509998</v>
      </c>
      <c r="AG540" s="80">
        <v>111466.90609151</v>
      </c>
      <c r="AH540" s="25">
        <v>8.8662826989747057</v>
      </c>
      <c r="AI540" s="25">
        <v>10.930271238626201</v>
      </c>
      <c r="AJ540" s="25">
        <v>9.4259692226206724</v>
      </c>
      <c r="AK540" s="25">
        <v>12.27028653948485</v>
      </c>
      <c r="AL540" s="25">
        <v>4.459801858241554</v>
      </c>
      <c r="AM540" s="74" t="s">
        <v>493</v>
      </c>
      <c r="AN540" s="74" t="s">
        <v>593</v>
      </c>
      <c r="AO540" s="74" t="s">
        <v>594</v>
      </c>
      <c r="AP540" s="74" t="s">
        <v>574</v>
      </c>
      <c r="AQ540" s="73">
        <f>_xll.BDP($H540,$AQ$1, "CUST_TRR_START_DT=20030101","CUST_TRR_END_DT=20230630")*0.01</f>
        <v>0.16751180000000002</v>
      </c>
      <c r="AR540" s="73">
        <f>_xll.BDP($H540,$AQ$1, "CUST_TRR_START_DT=20130101","CUST_TRR_END_DT=20230630")*0.01</f>
        <v>0.10197469999999999</v>
      </c>
      <c r="AS540" s="73">
        <f>_xll.BDP($H540,$AQ$1, "CUST_TRR_START_DT=20180101","CUST_TRR_END_DT=20230630")*0.01</f>
        <v>5.3778470000000002E-2</v>
      </c>
      <c r="AT540" s="74" t="s">
        <v>3697</v>
      </c>
      <c r="AU540" s="74" t="s">
        <v>3322</v>
      </c>
      <c r="AV540" s="74" t="s">
        <v>3322</v>
      </c>
      <c r="AW540" s="25">
        <v>3.9651070578905636</v>
      </c>
      <c r="AX540" s="25">
        <v>3.9651070578905636</v>
      </c>
      <c r="AY540" s="25">
        <v>1.1570661401146425</v>
      </c>
      <c r="AZ540" s="25">
        <v>5.1221731980052061</v>
      </c>
      <c r="BA540" s="25">
        <v>44.913284204028088</v>
      </c>
      <c r="BB540" s="25">
        <v>13.106238907323096</v>
      </c>
      <c r="BC540" s="25">
        <v>58.019523111351184</v>
      </c>
      <c r="BD540" s="25">
        <v>4812</v>
      </c>
      <c r="BE540" s="25">
        <v>94285.906091509998</v>
      </c>
      <c r="BF540" s="74">
        <v>8283.1920000000009</v>
      </c>
      <c r="BG540" s="74">
        <v>9045.1540000000005</v>
      </c>
      <c r="BH540" s="74">
        <v>9400.125</v>
      </c>
      <c r="BI540" s="74">
        <v>8927.1319999999996</v>
      </c>
      <c r="BJ540" s="74">
        <v>9373.9140000000007</v>
      </c>
      <c r="BK540" s="74">
        <v>9467.0820000000003</v>
      </c>
      <c r="BL540" s="72">
        <v>8.7851857646260273E-2</v>
      </c>
      <c r="BM540" s="72">
        <v>9.5933256357754557E-2</v>
      </c>
      <c r="BN540" s="72">
        <v>9.9698092638327379E-2</v>
      </c>
      <c r="BO540" s="72">
        <v>9.46815104193377E-2</v>
      </c>
      <c r="BP540" s="72">
        <v>9.9420097749308017E-2</v>
      </c>
      <c r="BQ540" s="72">
        <v>0.10040824119366942</v>
      </c>
      <c r="BR540" s="72">
        <f>IF(IF(BN540&gt;BQ540,BN540,BQ540)=0,IF(BM540&gt;BP540,BM540,BP540),IF(BN540&gt;BQ540,BN540,BQ540))</f>
        <v>0.10040824119366942</v>
      </c>
      <c r="CI540" s="73">
        <f>IFERROR(L540,M540)</f>
        <v>0.45433900488594292</v>
      </c>
      <c r="CJ540" s="74">
        <f>IF(AND(M540&lt;0,AA540&gt;0),1,0)</f>
        <v>0</v>
      </c>
      <c r="CK540" s="74">
        <f>IF(AND(CJ540=0,CI540&lt;0.1,CI540&gt;0),1,0)</f>
        <v>0</v>
      </c>
      <c r="CL540" s="74">
        <f>IF(AND(CK540=0,CI540&lt;0.2,CI540&gt;0.1),1,0)</f>
        <v>0</v>
      </c>
      <c r="CM540" s="74">
        <f>IF(AND(CL540=0,CI540&lt;0.3,CI540&gt;0.2),1,0)</f>
        <v>0</v>
      </c>
      <c r="CN540" s="74">
        <f>IF(AND(CM540=0,CI540&lt;0.4,CI540&gt;0.3),1,0)</f>
        <v>0</v>
      </c>
      <c r="CO540" s="74">
        <f>IF(AND(CN540=0,CI540&lt;0.5,CI540&gt;0.4),1,0)</f>
        <v>1</v>
      </c>
      <c r="CP540" s="74">
        <f>IF(AND(CJ540=0,CK540=0,CL540=0,CM540=0,CN540=0,CO540=0),1,0)</f>
        <v>0</v>
      </c>
      <c r="CR540" s="74" t="str">
        <f>_xll.BDP($H540,CR$1)</f>
        <v>Daniel P O'Day</v>
      </c>
      <c r="CS540" s="74" t="str">
        <f>_xll.BDP($H540,CS$1)</f>
        <v>No</v>
      </c>
      <c r="CT540" s="81">
        <f>_xll.BDP($H540,CT$1)</f>
        <v>0</v>
      </c>
      <c r="CU540" s="78">
        <f>_xll.BDP($H540,CU$1)</f>
        <v>4.5833301544189453</v>
      </c>
      <c r="CV540" s="78">
        <f>_xll.BDP($H540,CV$1)</f>
        <v>7.2811862467034874E-2</v>
      </c>
      <c r="CW540" s="78">
        <f>_xll.BDP($H540,CW$1)</f>
        <v>2.3822528370363014</v>
      </c>
      <c r="DD540" s="73"/>
      <c r="DH540" s="25"/>
      <c r="DI540" s="25"/>
      <c r="DJ540" s="25"/>
      <c r="DK540" s="25"/>
      <c r="DL540" s="25"/>
      <c r="DM540" s="25"/>
      <c r="DN540" s="25"/>
      <c r="DO540" s="25"/>
      <c r="DV540" s="72"/>
      <c r="DW540" s="72"/>
      <c r="DX540" s="72"/>
      <c r="DY540" s="72"/>
      <c r="DZ540" s="72"/>
      <c r="EA540" s="72"/>
      <c r="EB540" s="72"/>
      <c r="EC540" s="72"/>
      <c r="ED540" s="72"/>
    </row>
    <row r="541" spans="1:134" s="74" customFormat="1" hidden="1" x14ac:dyDescent="0.3">
      <c r="A541" s="74" t="str">
        <f>B541&amp;C541</f>
        <v>14</v>
      </c>
      <c r="B541" s="74">
        <v>14</v>
      </c>
      <c r="D541" s="74">
        <v>7</v>
      </c>
      <c r="E541" s="74">
        <v>2</v>
      </c>
      <c r="F541" s="75">
        <v>0.13</v>
      </c>
      <c r="H541" s="74" t="s">
        <v>1923</v>
      </c>
      <c r="I541" s="74">
        <v>1472</v>
      </c>
      <c r="J541" s="74" t="str">
        <f>I541&amp;H541</f>
        <v>1472PUM GR Equity</v>
      </c>
      <c r="K541" s="76" t="s">
        <v>4900</v>
      </c>
      <c r="L541" s="73">
        <v>0.20643235791320341</v>
      </c>
      <c r="M541" s="73">
        <v>0.19776274405079816</v>
      </c>
      <c r="N541" s="73">
        <v>0.18300778813347771</v>
      </c>
      <c r="O541" s="73">
        <v>0.18447784328378863</v>
      </c>
      <c r="P541" s="77">
        <v>15.714419113429292</v>
      </c>
      <c r="Q541" s="77">
        <v>12.173677798955824</v>
      </c>
      <c r="R541" s="77">
        <v>12.801695694774939</v>
      </c>
      <c r="S541" s="78">
        <v>11.25216338929582</v>
      </c>
      <c r="T541" s="78">
        <v>12.410957933160859</v>
      </c>
      <c r="U541" s="73">
        <v>0.18733663812528165</v>
      </c>
      <c r="V541" s="79">
        <v>1.3655625513276759</v>
      </c>
      <c r="W541" s="73">
        <v>0.37134947896285347</v>
      </c>
      <c r="X541" s="72" t="e">
        <v>#N/A</v>
      </c>
      <c r="Y541" s="79">
        <v>15.58903047179183</v>
      </c>
      <c r="Z541" s="79">
        <v>14.451137420036254</v>
      </c>
      <c r="AA541" s="79">
        <v>3370200000</v>
      </c>
      <c r="AB541" s="79">
        <v>3612900000</v>
      </c>
      <c r="AC541" s="79" t="e">
        <v>#N/A</v>
      </c>
      <c r="AD541" s="80">
        <v>27100000</v>
      </c>
      <c r="AE541" s="73">
        <v>0</v>
      </c>
      <c r="AF541" s="80">
        <v>9330.0122304000015</v>
      </c>
      <c r="AG541" s="80">
        <v>10642.412230400001</v>
      </c>
      <c r="AH541" s="25">
        <v>10.493405867087359</v>
      </c>
      <c r="AI541" s="25">
        <v>17.304735333983743</v>
      </c>
      <c r="AJ541" s="25" t="s">
        <v>3021</v>
      </c>
      <c r="AK541" s="25">
        <v>28.906542341285782</v>
      </c>
      <c r="AL541" s="25">
        <v>3.7104389693262063</v>
      </c>
      <c r="AM541" s="74" t="s">
        <v>533</v>
      </c>
      <c r="AN541" s="74" t="s">
        <v>830</v>
      </c>
      <c r="AO541" s="74" t="s">
        <v>831</v>
      </c>
      <c r="AP541" s="74" t="s">
        <v>2139</v>
      </c>
      <c r="AQ541" s="73">
        <f>_xll.BDP($H541,$AQ$1, "CUST_TRR_START_DT=20030101","CUST_TRR_END_DT=20230630")*0.01</f>
        <v>0.11854430000000001</v>
      </c>
      <c r="AR541" s="73">
        <f>_xll.BDP($H541,$AQ$1, "CUST_TRR_START_DT=20130101","CUST_TRR_END_DT=20230630")*0.01</f>
        <v>9.7283810000000012E-2</v>
      </c>
      <c r="AS541" s="73">
        <f>_xll.BDP($H541,$AQ$1, "CUST_TRR_START_DT=20180101","CUST_TRR_END_DT=20230630")*0.01</f>
        <v>9.194891999999999E-2</v>
      </c>
      <c r="AT541" s="74" t="s">
        <v>3697</v>
      </c>
      <c r="AU541" s="74" t="s">
        <v>3021</v>
      </c>
      <c r="AV541" s="74" t="s">
        <v>3021</v>
      </c>
      <c r="AW541" s="25">
        <v>1.3272903736604769</v>
      </c>
      <c r="AX541" s="25">
        <v>1.3272903736604769</v>
      </c>
      <c r="AY541" s="25">
        <v>0</v>
      </c>
      <c r="AZ541" s="25">
        <v>1.3272903736604769</v>
      </c>
      <c r="BA541" s="25">
        <v>33.044180523639106</v>
      </c>
      <c r="BB541" s="25">
        <v>0</v>
      </c>
      <c r="BC541" s="25">
        <v>33.044180523639106</v>
      </c>
      <c r="BD541" s="25">
        <v>122.80208808</v>
      </c>
      <c r="BE541" s="25">
        <v>9330.0122304000015</v>
      </c>
      <c r="BF541" s="74">
        <v>366.34800000000001</v>
      </c>
      <c r="BG541" s="74">
        <v>492.73900000000003</v>
      </c>
      <c r="BH541" s="74">
        <v>594.048</v>
      </c>
      <c r="BI541" s="74">
        <v>509.56799999999998</v>
      </c>
      <c r="BJ541" s="74">
        <v>554.90899999999999</v>
      </c>
      <c r="BK541" s="74">
        <v>647.83600000000001</v>
      </c>
      <c r="BL541" s="72">
        <v>3.926554338335457E-2</v>
      </c>
      <c r="BM541" s="72">
        <v>5.2812256600747787E-2</v>
      </c>
      <c r="BN541" s="72">
        <v>6.3670656086002975E-2</v>
      </c>
      <c r="BO541" s="72">
        <v>5.4616005576034868E-2</v>
      </c>
      <c r="BP541" s="72">
        <v>5.947569909843619E-2</v>
      </c>
      <c r="BQ541" s="72">
        <v>6.9435707478405481E-2</v>
      </c>
      <c r="BR541" s="72">
        <f>IF(IF(BN541&gt;BQ541,BN541,BQ541)=0,IF(BM541&gt;BP541,BM541,BP541),IF(BN541&gt;BQ541,BN541,BQ541))</f>
        <v>6.9435707478405481E-2</v>
      </c>
      <c r="CI541" s="73">
        <f>IFERROR(L541,M541)</f>
        <v>0.20643235791320341</v>
      </c>
      <c r="CJ541" s="74">
        <f>IF(AND(M541&lt;0,AA541&gt;0),1,0)</f>
        <v>0</v>
      </c>
      <c r="CK541" s="74">
        <f>IF(AND(CJ541=0,CI541&lt;0.1,CI541&gt;0),1,0)</f>
        <v>0</v>
      </c>
      <c r="CL541" s="74">
        <f>IF(AND(CK541=0,CI541&lt;0.2,CI541&gt;0.1),1,0)</f>
        <v>0</v>
      </c>
      <c r="CM541" s="74">
        <f>IF(AND(CL541=0,CI541&lt;0.3,CI541&gt;0.2),1,0)</f>
        <v>1</v>
      </c>
      <c r="CN541" s="74">
        <f>IF(AND(CM541=0,CI541&lt;0.4,CI541&gt;0.3),1,0)</f>
        <v>0</v>
      </c>
      <c r="CO541" s="74">
        <f>IF(AND(CN541=0,CI541&lt;0.5,CI541&gt;0.4),1,0)</f>
        <v>0</v>
      </c>
      <c r="CP541" s="74">
        <f>IF(AND(CJ541=0,CK541=0,CL541=0,CM541=0,CN541=0,CO541=0),1,0)</f>
        <v>0</v>
      </c>
      <c r="CR541" s="74" t="str">
        <f>_xll.BDP($H541,CR$1)</f>
        <v>Arne Freundt</v>
      </c>
      <c r="CS541" s="74" t="str">
        <f>_xll.BDP($H541,CS$1)</f>
        <v>No</v>
      </c>
      <c r="CT541" s="81">
        <f>_xll.BDP($H541,CT$1)</f>
        <v>0</v>
      </c>
      <c r="CU541" s="78">
        <f>_xll.BDP($H541,CU$1)</f>
        <v>0.91666698455810547</v>
      </c>
      <c r="CV541" s="78">
        <f>_xll.BDP($H541,CV$1)</f>
        <v>0</v>
      </c>
      <c r="CW541" s="78">
        <f>_xll.BDP($H541,CW$1)</f>
        <v>0</v>
      </c>
      <c r="DD541" s="73"/>
      <c r="DH541" s="25"/>
      <c r="DI541" s="25"/>
      <c r="DJ541" s="25"/>
      <c r="DK541" s="25"/>
      <c r="DL541" s="25"/>
      <c r="DM541" s="25"/>
      <c r="DN541" s="25"/>
      <c r="DO541" s="25"/>
      <c r="DV541" s="72"/>
      <c r="DW541" s="72"/>
      <c r="DX541" s="72"/>
      <c r="DY541" s="72"/>
      <c r="DZ541" s="72"/>
      <c r="EA541" s="72"/>
      <c r="EB541" s="72"/>
      <c r="EC541" s="72"/>
      <c r="ED541" s="72"/>
    </row>
    <row r="542" spans="1:134" s="74" customFormat="1" hidden="1" x14ac:dyDescent="0.3">
      <c r="A542" s="74" t="str">
        <f>B542&amp;C542</f>
        <v>14</v>
      </c>
      <c r="B542" s="74">
        <v>14</v>
      </c>
      <c r="D542" s="74">
        <v>8</v>
      </c>
      <c r="E542" s="74">
        <v>6</v>
      </c>
      <c r="F542" s="75">
        <v>0.11</v>
      </c>
      <c r="H542" s="74" t="s">
        <v>131</v>
      </c>
      <c r="I542" s="74">
        <v>1474</v>
      </c>
      <c r="J542" s="74" t="str">
        <f>I542&amp;H542</f>
        <v>1474JNJ US Equity</v>
      </c>
      <c r="K542" s="76" t="s">
        <v>771</v>
      </c>
      <c r="L542" s="73">
        <v>0.63500578846627043</v>
      </c>
      <c r="M542" s="73">
        <v>0.54950727358047868</v>
      </c>
      <c r="N542" s="73">
        <v>0.33649169077825258</v>
      </c>
      <c r="O542" s="73">
        <v>0.28577946606680532</v>
      </c>
      <c r="P542" s="77">
        <v>22.205831040285499</v>
      </c>
      <c r="Q542" s="77">
        <v>16.77417539571525</v>
      </c>
      <c r="R542" s="77">
        <v>17.232320832178264</v>
      </c>
      <c r="S542" s="78">
        <v>38.060978298493815</v>
      </c>
      <c r="T542" s="78">
        <v>36.024772758391876</v>
      </c>
      <c r="U542" s="73">
        <v>0.11690576152510154</v>
      </c>
      <c r="V542" s="79">
        <v>0.52753864667222072</v>
      </c>
      <c r="W542" s="73">
        <v>0.39861544400738708</v>
      </c>
      <c r="X542" s="72">
        <v>1.7301872724880488E-2</v>
      </c>
      <c r="Y542" s="79">
        <v>4.0067804023014606</v>
      </c>
      <c r="Z542" s="79">
        <v>62.948999653573438</v>
      </c>
      <c r="AA542" s="79">
        <v>49013000000</v>
      </c>
      <c r="AB542" s="79">
        <v>94244000000</v>
      </c>
      <c r="AC542" s="79">
        <v>1182000000</v>
      </c>
      <c r="AD542" s="80">
        <v>19073000000</v>
      </c>
      <c r="AE542" s="73">
        <v>6.1972421748020763E-2</v>
      </c>
      <c r="AF542" s="80">
        <v>387719.69383639994</v>
      </c>
      <c r="AG542" s="80">
        <v>406076.69383639994</v>
      </c>
      <c r="AH542" s="25">
        <v>11.613140785208909</v>
      </c>
      <c r="AI542" s="25">
        <v>14.661925687333909</v>
      </c>
      <c r="AJ542" s="25">
        <v>3.4342810153060168</v>
      </c>
      <c r="AK542" s="25">
        <v>18.658745005303171</v>
      </c>
      <c r="AL542" s="25">
        <v>5.5818464573194158</v>
      </c>
      <c r="AM542" s="74" t="s">
        <v>493</v>
      </c>
      <c r="AN542" s="74" t="s">
        <v>654</v>
      </c>
      <c r="AO542" s="74" t="s">
        <v>655</v>
      </c>
      <c r="AP542" s="74" t="s">
        <v>574</v>
      </c>
      <c r="AQ542" s="73">
        <f>_xll.BDP($H542,$AQ$1, "CUST_TRR_START_DT=20030101","CUST_TRR_END_DT=20230630")*0.01</f>
        <v>8.5632140000000009E-2</v>
      </c>
      <c r="AR542" s="73">
        <f>_xll.BDP($H542,$AQ$1, "CUST_TRR_START_DT=20130101","CUST_TRR_END_DT=20230630")*0.01</f>
        <v>0.11533110000000001</v>
      </c>
      <c r="AS542" s="73">
        <f>_xll.BDP($H542,$AQ$1, "CUST_TRR_START_DT=20180101","CUST_TRR_END_DT=20230630")*0.01</f>
        <v>5.9255870000000002E-2</v>
      </c>
      <c r="AT542" s="74" t="s">
        <v>3697</v>
      </c>
      <c r="AU542" s="74" t="s">
        <v>3324</v>
      </c>
      <c r="AV542" s="74" t="s">
        <v>3324</v>
      </c>
      <c r="AW542" s="25">
        <v>2.9482813433767956</v>
      </c>
      <c r="AX542" s="25">
        <v>2.9482813433767956</v>
      </c>
      <c r="AY542" s="25">
        <v>1.1881387432267525</v>
      </c>
      <c r="AZ542" s="25">
        <v>4.1364200866035485</v>
      </c>
      <c r="BA542" s="25">
        <v>53.8130427876536</v>
      </c>
      <c r="BB542" s="25">
        <v>21.686316053440123</v>
      </c>
      <c r="BC542" s="25">
        <v>75.499358841093724</v>
      </c>
      <c r="BD542" s="25">
        <v>16389.968569000001</v>
      </c>
      <c r="BE542" s="25">
        <v>387719.69383639994</v>
      </c>
      <c r="BF542" s="74">
        <v>25616.726999999999</v>
      </c>
      <c r="BG542" s="74">
        <v>26323.25</v>
      </c>
      <c r="BH542" s="74">
        <v>26913.462</v>
      </c>
      <c r="BI542" s="74">
        <v>20606.397000000001</v>
      </c>
      <c r="BJ542" s="74">
        <v>25651.582000000002</v>
      </c>
      <c r="BK542" s="74">
        <v>26310.561000000002</v>
      </c>
      <c r="BL542" s="72">
        <v>6.6070223945882647E-2</v>
      </c>
      <c r="BM542" s="72">
        <v>6.7892475978037922E-2</v>
      </c>
      <c r="BN542" s="72">
        <v>6.9414740669212063E-2</v>
      </c>
      <c r="BO542" s="72">
        <v>5.3147666542558869E-2</v>
      </c>
      <c r="BP542" s="72">
        <v>6.6160121365472349E-2</v>
      </c>
      <c r="BQ542" s="72">
        <v>6.7859748726361732E-2</v>
      </c>
      <c r="BR542" s="72">
        <f>IF(IF(BN542&gt;BQ542,BN542,BQ542)=0,IF(BM542&gt;BP542,BM542,BP542),IF(BN542&gt;BQ542,BN542,BQ542))</f>
        <v>6.9414740669212063E-2</v>
      </c>
      <c r="CI542" s="73">
        <f>IFERROR(L542,M542)</f>
        <v>0.63500578846627043</v>
      </c>
      <c r="CJ542" s="74">
        <f>IF(AND(M542&lt;0,AA542&gt;0),1,0)</f>
        <v>0</v>
      </c>
      <c r="CK542" s="74">
        <f>IF(AND(CJ542=0,CI542&lt;0.1,CI542&gt;0),1,0)</f>
        <v>0</v>
      </c>
      <c r="CL542" s="74">
        <f>IF(AND(CK542=0,CI542&lt;0.2,CI542&gt;0.1),1,0)</f>
        <v>0</v>
      </c>
      <c r="CM542" s="74">
        <f>IF(AND(CL542=0,CI542&lt;0.3,CI542&gt;0.2),1,0)</f>
        <v>0</v>
      </c>
      <c r="CN542" s="74">
        <f>IF(AND(CM542=0,CI542&lt;0.4,CI542&gt;0.3),1,0)</f>
        <v>0</v>
      </c>
      <c r="CO542" s="74">
        <f>IF(AND(CN542=0,CI542&lt;0.5,CI542&gt;0.4),1,0)</f>
        <v>0</v>
      </c>
      <c r="CP542" s="74">
        <f>IF(AND(CJ542=0,CK542=0,CL542=0,CM542=0,CN542=0,CO542=0),1,0)</f>
        <v>1</v>
      </c>
      <c r="CR542" s="74" t="str">
        <f>_xll.BDP($H542,CR$1)</f>
        <v>Joaquin Duato</v>
      </c>
      <c r="CS542" s="74" t="str">
        <f>_xll.BDP($H542,CS$1)</f>
        <v>No</v>
      </c>
      <c r="CT542" s="81">
        <f>_xll.BDP($H542,CT$1)</f>
        <v>0</v>
      </c>
      <c r="CU542" s="78">
        <f>_xll.BDP($H542,CU$1)</f>
        <v>1.75</v>
      </c>
      <c r="CV542" s="78">
        <f>_xll.BDP($H542,CV$1)</f>
        <v>7.9906523563545023E-2</v>
      </c>
      <c r="CW542" s="78">
        <f>_xll.BDP($H542,CW$1)</f>
        <v>-2.4074392115671652</v>
      </c>
      <c r="DD542" s="73"/>
      <c r="DH542" s="25"/>
      <c r="DI542" s="25"/>
      <c r="DJ542" s="25"/>
      <c r="DK542" s="25"/>
      <c r="DL542" s="25"/>
      <c r="DM542" s="25"/>
      <c r="DN542" s="25"/>
      <c r="DO542" s="25"/>
      <c r="DV542" s="72"/>
      <c r="DW542" s="72"/>
      <c r="DX542" s="72"/>
      <c r="DY542" s="72"/>
      <c r="DZ542" s="72"/>
      <c r="EA542" s="72"/>
      <c r="EB542" s="72"/>
      <c r="EC542" s="72"/>
      <c r="ED542" s="72"/>
    </row>
    <row r="543" spans="1:134" s="74" customFormat="1" hidden="1" x14ac:dyDescent="0.3">
      <c r="A543" s="74" t="str">
        <f>B543&amp;C543</f>
        <v>14</v>
      </c>
      <c r="B543" s="74">
        <v>14</v>
      </c>
      <c r="D543" s="74">
        <v>8</v>
      </c>
      <c r="E543" s="74">
        <v>8</v>
      </c>
      <c r="F543" s="75">
        <v>0.12</v>
      </c>
      <c r="G543" s="74" t="s">
        <v>2520</v>
      </c>
      <c r="H543" s="74" t="s">
        <v>148</v>
      </c>
      <c r="I543" s="74">
        <v>1476</v>
      </c>
      <c r="J543" s="74" t="str">
        <f>I543&amp;H543</f>
        <v>1476BIIB US Equity</v>
      </c>
      <c r="K543" s="76" t="s">
        <v>794</v>
      </c>
      <c r="L543" s="73">
        <v>0.58519876987462838</v>
      </c>
      <c r="M543" s="73">
        <v>0.34571131499868601</v>
      </c>
      <c r="N543" s="73">
        <v>0.34888962460471495</v>
      </c>
      <c r="O543" s="73">
        <v>0.2086531366585983</v>
      </c>
      <c r="P543" s="77">
        <v>15.956274113540328</v>
      </c>
      <c r="Q543" s="77">
        <v>13.625174573036567</v>
      </c>
      <c r="R543" s="77">
        <v>20.232807125447049</v>
      </c>
      <c r="S543" s="78">
        <v>46.061221710790498</v>
      </c>
      <c r="T543" s="78">
        <v>36.698645487251063</v>
      </c>
      <c r="U543" s="73">
        <v>-3.5937556369858438E-2</v>
      </c>
      <c r="V543" s="79">
        <v>-0.18762781186094077</v>
      </c>
      <c r="W543" s="73">
        <v>0.57481476181390323</v>
      </c>
      <c r="X543" s="72">
        <v>3.4345120655638182E-2</v>
      </c>
      <c r="Y543" s="79">
        <v>-4.4616623552132308</v>
      </c>
      <c r="Z543" s="79">
        <v>5.4333506995944081</v>
      </c>
      <c r="AA543" s="79">
        <v>8752100000</v>
      </c>
      <c r="AB543" s="79">
        <v>14501100000</v>
      </c>
      <c r="AC543" s="79">
        <v>300400000</v>
      </c>
      <c r="AD543" s="80">
        <v>1428300000</v>
      </c>
      <c r="AE543" s="73">
        <v>0.21031996079255058</v>
      </c>
      <c r="AF543" s="80">
        <v>36899.537524649997</v>
      </c>
      <c r="AG543" s="80">
        <v>36195.83752465</v>
      </c>
      <c r="AH543" s="25">
        <v>11.250376876464736</v>
      </c>
      <c r="AI543" s="25">
        <v>13.775770703958136</v>
      </c>
      <c r="AJ543" s="25">
        <v>3.1088373104895011</v>
      </c>
      <c r="AK543" s="25">
        <v>16.533725015842165</v>
      </c>
      <c r="AL543" s="25">
        <v>2.5502070953578193</v>
      </c>
      <c r="AM543" s="74" t="s">
        <v>493</v>
      </c>
      <c r="AN543" s="74" t="s">
        <v>593</v>
      </c>
      <c r="AO543" s="74" t="s">
        <v>594</v>
      </c>
      <c r="AP543" s="74" t="s">
        <v>574</v>
      </c>
      <c r="AQ543" s="73">
        <f>_xll.BDP($H543,$AQ$1, "CUST_TRR_START_DT=20030101","CUST_TRR_END_DT=20230630")*0.01</f>
        <v>0.11501310000000001</v>
      </c>
      <c r="AR543" s="73">
        <f>_xll.BDP($H543,$AQ$1, "CUST_TRR_START_DT=20130101","CUST_TRR_END_DT=20230630")*0.01</f>
        <v>7.3847940000000001E-2</v>
      </c>
      <c r="AS543" s="73">
        <f>_xll.BDP($H543,$AQ$1, "CUST_TRR_START_DT=20180101","CUST_TRR_END_DT=20230630")*0.01</f>
        <v>-2.0151140000000001E-2</v>
      </c>
      <c r="AT543" s="74" t="s">
        <v>3697</v>
      </c>
      <c r="AU543" s="74" t="s">
        <v>3326</v>
      </c>
      <c r="AV543" s="74" t="s">
        <v>3326</v>
      </c>
      <c r="AW543" s="25" t="s">
        <v>3021</v>
      </c>
      <c r="AX543" s="25">
        <v>0</v>
      </c>
      <c r="AY543" s="25">
        <v>2.0325457995211389</v>
      </c>
      <c r="AZ543" s="25">
        <v>2.0325457995211389</v>
      </c>
      <c r="BA543" s="25">
        <v>0</v>
      </c>
      <c r="BB543" s="25">
        <v>25.897700629486774</v>
      </c>
      <c r="BC543" s="25">
        <v>25.897700629486774</v>
      </c>
      <c r="BD543" s="25">
        <v>750</v>
      </c>
      <c r="BE543" s="25">
        <v>36195.83752465</v>
      </c>
      <c r="BF543" s="74">
        <v>2226.3000000000002</v>
      </c>
      <c r="BG543" s="74">
        <v>2417.8130000000001</v>
      </c>
      <c r="BH543" s="74">
        <v>2723.1669999999999</v>
      </c>
      <c r="BI543" s="74">
        <v>2298.6210000000001</v>
      </c>
      <c r="BJ543" s="74">
        <v>2525.4120000000003</v>
      </c>
      <c r="BK543" s="74">
        <v>2694.877</v>
      </c>
      <c r="BL543" s="72">
        <v>6.1507072421900746E-2</v>
      </c>
      <c r="BM543" s="72">
        <v>6.6798095177475231E-2</v>
      </c>
      <c r="BN543" s="72">
        <v>7.523425858416663E-2</v>
      </c>
      <c r="BO543" s="72">
        <v>6.3505119847954858E-2</v>
      </c>
      <c r="BP543" s="72">
        <v>6.9770785060026597E-2</v>
      </c>
      <c r="BQ543" s="72">
        <v>7.445267700090491E-2</v>
      </c>
      <c r="BR543" s="72">
        <f>IF(IF(BN543&gt;BQ543,BN543,BQ543)=0,IF(BM543&gt;BP543,BM543,BP543),IF(BN543&gt;BQ543,BN543,BQ543))</f>
        <v>7.523425858416663E-2</v>
      </c>
      <c r="CI543" s="73">
        <f>IFERROR(L543,M543)</f>
        <v>0.58519876987462838</v>
      </c>
      <c r="CJ543" s="74">
        <f>IF(AND(M543&lt;0,AA543&gt;0),1,0)</f>
        <v>0</v>
      </c>
      <c r="CK543" s="74">
        <f>IF(AND(CJ543=0,CI543&lt;0.1,CI543&gt;0),1,0)</f>
        <v>0</v>
      </c>
      <c r="CL543" s="74">
        <f>IF(AND(CK543=0,CI543&lt;0.2,CI543&gt;0.1),1,0)</f>
        <v>0</v>
      </c>
      <c r="CM543" s="74">
        <f>IF(AND(CL543=0,CI543&lt;0.3,CI543&gt;0.2),1,0)</f>
        <v>0</v>
      </c>
      <c r="CN543" s="74">
        <f>IF(AND(CM543=0,CI543&lt;0.4,CI543&gt;0.3),1,0)</f>
        <v>0</v>
      </c>
      <c r="CO543" s="74">
        <f>IF(AND(CN543=0,CI543&lt;0.5,CI543&gt;0.4),1,0)</f>
        <v>0</v>
      </c>
      <c r="CP543" s="74">
        <f>IF(AND(CJ543=0,CK543=0,CL543=0,CM543=0,CN543=0,CO543=0),1,0)</f>
        <v>1</v>
      </c>
      <c r="CR543" s="74" t="str">
        <f>_xll.BDP($H543,CR$1)</f>
        <v>Christopher A Viehbacher "Chris"</v>
      </c>
      <c r="CS543" s="74" t="str">
        <f>_xll.BDP($H543,CS$1)</f>
        <v>No</v>
      </c>
      <c r="CT543" s="81">
        <f>_xll.BDP($H543,CT$1)</f>
        <v>0</v>
      </c>
      <c r="CU543" s="78">
        <f>_xll.BDP($H543,CU$1)</f>
        <v>0.91666698455810547</v>
      </c>
      <c r="CV543" s="78">
        <f>_xll.BDP($H543,CV$1)</f>
        <v>0.17337633985691531</v>
      </c>
      <c r="CW543" s="78">
        <f>_xll.BDP($H543,CW$1)</f>
        <v>3.1234041991977528</v>
      </c>
      <c r="DD543" s="73"/>
      <c r="DH543" s="25"/>
      <c r="DI543" s="25"/>
      <c r="DJ543" s="25"/>
      <c r="DK543" s="25"/>
      <c r="DL543" s="25"/>
      <c r="DM543" s="25"/>
      <c r="DN543" s="25"/>
      <c r="DO543" s="25"/>
      <c r="DV543" s="72"/>
      <c r="DW543" s="72"/>
      <c r="DX543" s="72"/>
      <c r="DY543" s="72"/>
      <c r="DZ543" s="72"/>
      <c r="EA543" s="72"/>
      <c r="EB543" s="72"/>
      <c r="EC543" s="72"/>
      <c r="ED543" s="72"/>
    </row>
    <row r="544" spans="1:134" s="74" customFormat="1" hidden="1" x14ac:dyDescent="0.3">
      <c r="A544" s="74" t="str">
        <f>B544&amp;C544</f>
        <v>14</v>
      </c>
      <c r="B544" s="74">
        <v>14</v>
      </c>
      <c r="D544" s="74">
        <v>18</v>
      </c>
      <c r="E544" s="74">
        <v>9</v>
      </c>
      <c r="F544" s="75">
        <v>0.16</v>
      </c>
      <c r="G544" s="74" t="s">
        <v>2356</v>
      </c>
      <c r="H544" s="74" t="s">
        <v>180</v>
      </c>
      <c r="I544" s="74">
        <v>1477</v>
      </c>
      <c r="J544" s="74" t="str">
        <f>I544&amp;H544</f>
        <v>1477FLT US Equity</v>
      </c>
      <c r="K544" s="76" t="s">
        <v>832</v>
      </c>
      <c r="L544" s="73">
        <v>0.47353196635772477</v>
      </c>
      <c r="M544" s="73">
        <v>0.48513677431999586</v>
      </c>
      <c r="N544" s="73">
        <v>0.16193253452302886</v>
      </c>
      <c r="O544" s="73">
        <v>0.17936394494021005</v>
      </c>
      <c r="P544" s="77">
        <v>14.62082015342129</v>
      </c>
      <c r="Q544" s="77">
        <v>10.787641980112541</v>
      </c>
      <c r="R544" s="77">
        <v>31.212388287553321</v>
      </c>
      <c r="S544" s="78">
        <v>55.006498978149082</v>
      </c>
      <c r="T544" s="78">
        <v>53.336072263401817</v>
      </c>
      <c r="U544" s="73">
        <v>0.56622541872530274</v>
      </c>
      <c r="V544" s="79">
        <v>2.9211401877207033</v>
      </c>
      <c r="W544" s="73">
        <v>0.2150016869085814</v>
      </c>
      <c r="X544" s="72" t="e">
        <v>#N/A</v>
      </c>
      <c r="Y544" s="79">
        <v>9.5524852668049682</v>
      </c>
      <c r="Z544" s="79">
        <v>6.5719787528507378</v>
      </c>
      <c r="AA544" s="79">
        <v>3051121000</v>
      </c>
      <c r="AB544" s="79">
        <v>8252556000</v>
      </c>
      <c r="AC544" s="79">
        <v>115612000</v>
      </c>
      <c r="AD544" s="80">
        <v>1539624000</v>
      </c>
      <c r="AE544" s="73">
        <v>7.5091061194161687E-2</v>
      </c>
      <c r="AF544" s="80">
        <v>20180.019984040002</v>
      </c>
      <c r="AG544" s="80">
        <v>25675.265984040001</v>
      </c>
      <c r="AH544" s="25">
        <v>13.389187168227984</v>
      </c>
      <c r="AI544" s="25">
        <v>16.222466941918171</v>
      </c>
      <c r="AJ544" s="25">
        <v>6.8256336756867944</v>
      </c>
      <c r="AK544" s="25">
        <v>21.420034315669469</v>
      </c>
      <c r="AL544" s="25">
        <v>6.1831342100208859</v>
      </c>
      <c r="AM544" s="74" t="s">
        <v>493</v>
      </c>
      <c r="AN544" s="74" t="s">
        <v>524</v>
      </c>
      <c r="AO544" s="74" t="s">
        <v>525</v>
      </c>
      <c r="AP544" s="74" t="s">
        <v>574</v>
      </c>
      <c r="AQ544" s="73" t="e">
        <f>_xll.BDP($H544,$AQ$1, "CUST_TRR_START_DT=20030101","CUST_TRR_END_DT=20230630")*0.01</f>
        <v>#VALUE!</v>
      </c>
      <c r="AR544" s="73">
        <f>_xll.BDP($H544,$AQ$1, "CUST_TRR_START_DT=20130101","CUST_TRR_END_DT=20230630")*0.01</f>
        <v>0.15835299999999999</v>
      </c>
      <c r="AS544" s="73">
        <f>_xll.BDP($H544,$AQ$1, "CUST_TRR_START_DT=20180101","CUST_TRR_END_DT=20230630")*0.01</f>
        <v>4.9597680000000005E-2</v>
      </c>
      <c r="AT544" s="74" t="s">
        <v>3309</v>
      </c>
      <c r="AU544" s="74" t="s">
        <v>3309</v>
      </c>
      <c r="AV544" s="74" t="s">
        <v>3309</v>
      </c>
      <c r="AW544" s="25" t="s">
        <v>3021</v>
      </c>
      <c r="AX544" s="25">
        <v>0</v>
      </c>
      <c r="AY544" s="25">
        <v>4.9636900691486172</v>
      </c>
      <c r="AZ544" s="25">
        <v>4.9636900691486172</v>
      </c>
      <c r="BA544" s="25">
        <v>0</v>
      </c>
      <c r="BB544" s="25">
        <v>102.17189513557919</v>
      </c>
      <c r="BC544" s="25">
        <v>102.17189513557919</v>
      </c>
      <c r="BD544" s="25">
        <v>1001.6736478999999</v>
      </c>
      <c r="BE544" s="25">
        <v>20180.019984040002</v>
      </c>
      <c r="BF544" s="74">
        <v>1274.6469999999999</v>
      </c>
      <c r="BG544" s="74">
        <v>1438.6469999999999</v>
      </c>
      <c r="BH544" s="74">
        <v>1653.6000000000001</v>
      </c>
      <c r="BI544" s="74">
        <v>1476.075</v>
      </c>
      <c r="BJ544" s="74">
        <v>1438.1669999999999</v>
      </c>
      <c r="BK544" s="74">
        <v>1454.0029999999999</v>
      </c>
      <c r="BL544" s="72">
        <v>6.3163812573431261E-2</v>
      </c>
      <c r="BM544" s="72">
        <v>7.1290662801017979E-2</v>
      </c>
      <c r="BN544" s="72">
        <v>8.1942436197179253E-2</v>
      </c>
      <c r="BO544" s="72">
        <v>7.3145368595640636E-2</v>
      </c>
      <c r="BP544" s="72">
        <v>7.1266876897912848E-2</v>
      </c>
      <c r="BQ544" s="72">
        <v>7.2051613484522992E-2</v>
      </c>
      <c r="BR544" s="72">
        <f>IF(IF(BN544&gt;BQ544,BN544,BQ544)=0,IF(BM544&gt;BP544,BM544,BP544),IF(BN544&gt;BQ544,BN544,BQ544))</f>
        <v>8.1942436197179253E-2</v>
      </c>
      <c r="CI544" s="73">
        <f>IFERROR(L544,M544)</f>
        <v>0.47353196635772477</v>
      </c>
      <c r="CJ544" s="74">
        <f>IF(AND(M544&lt;0,AA544&gt;0),1,0)</f>
        <v>0</v>
      </c>
      <c r="CK544" s="74">
        <f>IF(AND(CJ544=0,CI544&lt;0.1,CI544&gt;0),1,0)</f>
        <v>0</v>
      </c>
      <c r="CL544" s="74">
        <f>IF(AND(CK544=0,CI544&lt;0.2,CI544&gt;0.1),1,0)</f>
        <v>0</v>
      </c>
      <c r="CM544" s="74">
        <f>IF(AND(CL544=0,CI544&lt;0.3,CI544&gt;0.2),1,0)</f>
        <v>0</v>
      </c>
      <c r="CN544" s="74">
        <f>IF(AND(CM544=0,CI544&lt;0.4,CI544&gt;0.3),1,0)</f>
        <v>0</v>
      </c>
      <c r="CO544" s="74">
        <f>IF(AND(CN544=0,CI544&lt;0.5,CI544&gt;0.4),1,0)</f>
        <v>1</v>
      </c>
      <c r="CP544" s="74">
        <f>IF(AND(CJ544=0,CK544=0,CL544=0,CM544=0,CN544=0,CO544=0),1,0)</f>
        <v>0</v>
      </c>
      <c r="CR544" s="74" t="str">
        <f>_xll.BDP($H544,CR$1)</f>
        <v>Ronald F Clarke "Ron"</v>
      </c>
      <c r="CS544" s="74" t="str">
        <f>_xll.BDP($H544,CS$1)</f>
        <v>No</v>
      </c>
      <c r="CT544" s="81">
        <f>_xll.BDP($H544,CT$1)</f>
        <v>5.5423398017883301</v>
      </c>
      <c r="CU544" s="78">
        <f>_xll.BDP($H544,CU$1)</f>
        <v>23.16670036315918</v>
      </c>
      <c r="CV544" s="78">
        <f>_xll.BDP($H544,CV$1)</f>
        <v>5.8876588566311341</v>
      </c>
      <c r="CW544" s="78">
        <f>_xll.BDP($H544,CW$1)</f>
        <v>-5.6491907649050222E-3</v>
      </c>
      <c r="DD544" s="73"/>
      <c r="DH544" s="25"/>
      <c r="DI544" s="25"/>
      <c r="DJ544" s="25"/>
      <c r="DK544" s="25"/>
      <c r="DL544" s="25"/>
      <c r="DM544" s="25"/>
      <c r="DN544" s="25"/>
      <c r="DO544" s="25"/>
      <c r="DV544" s="72"/>
      <c r="DW544" s="72"/>
      <c r="DX544" s="72"/>
      <c r="DY544" s="72"/>
      <c r="DZ544" s="72"/>
      <c r="EA544" s="72"/>
      <c r="EB544" s="72"/>
      <c r="EC544" s="72"/>
      <c r="ED544" s="72"/>
    </row>
    <row r="545" spans="1:134" s="74" customFormat="1" hidden="1" x14ac:dyDescent="0.3">
      <c r="A545" s="74" t="str">
        <f>B545&amp;C545</f>
        <v>14</v>
      </c>
      <c r="B545" s="74">
        <v>14</v>
      </c>
      <c r="D545" s="74">
        <v>8</v>
      </c>
      <c r="E545" s="74">
        <v>3</v>
      </c>
      <c r="F545" s="75">
        <v>0.14000000000000001</v>
      </c>
      <c r="G545" s="74" t="s">
        <v>2271</v>
      </c>
      <c r="H545" s="74" t="s">
        <v>1312</v>
      </c>
      <c r="I545" s="74">
        <v>1478</v>
      </c>
      <c r="J545" s="74" t="str">
        <f>I545&amp;H545</f>
        <v>1478TGYM IM Equity</v>
      </c>
      <c r="K545" s="76" t="s">
        <v>1313</v>
      </c>
      <c r="L545" s="73">
        <v>0.34971379260946317</v>
      </c>
      <c r="M545" s="73">
        <v>0.37202158350251102</v>
      </c>
      <c r="N545" s="73">
        <v>0.34971379260946317</v>
      </c>
      <c r="O545" s="73">
        <v>0.37202158350251102</v>
      </c>
      <c r="P545" s="77">
        <v>20.381906254555179</v>
      </c>
      <c r="Q545" s="77">
        <v>15.822944420628268</v>
      </c>
      <c r="R545" s="77">
        <v>22.068029311664834</v>
      </c>
      <c r="S545" s="78">
        <v>18.465244716203394</v>
      </c>
      <c r="T545" s="78">
        <v>17.238343590278504</v>
      </c>
      <c r="U545" s="73">
        <v>-9.4351527541588653E-2</v>
      </c>
      <c r="V545" s="79">
        <v>-0.55661499009208526</v>
      </c>
      <c r="W545" s="73">
        <v>0.42435571926593435</v>
      </c>
      <c r="X545" s="72" t="e">
        <v>#N/A</v>
      </c>
      <c r="Y545" s="79">
        <v>5.3899528324087607</v>
      </c>
      <c r="Z545" s="79">
        <v>-3.3043956606331526</v>
      </c>
      <c r="AA545" s="79">
        <v>224615999.99999997</v>
      </c>
      <c r="AB545" s="79">
        <v>224615999.99999997</v>
      </c>
      <c r="AC545" s="79" t="e">
        <v>#N/A</v>
      </c>
      <c r="AD545" s="80">
        <v>129400000</v>
      </c>
      <c r="AE545" s="73">
        <v>0</v>
      </c>
      <c r="AF545" s="80">
        <v>1539.1487374999999</v>
      </c>
      <c r="AG545" s="80">
        <v>1473.0457374999999</v>
      </c>
      <c r="AH545" s="25">
        <v>11.41772007301533</v>
      </c>
      <c r="AI545" s="25">
        <v>17.345458733691299</v>
      </c>
      <c r="AJ545" s="25">
        <v>7.2784857843783719</v>
      </c>
      <c r="AK545" s="25">
        <v>22.530553968491159</v>
      </c>
      <c r="AL545" s="25">
        <v>4.8546083843821703</v>
      </c>
      <c r="AM545" s="74" t="s">
        <v>533</v>
      </c>
      <c r="AN545" s="74" t="s">
        <v>606</v>
      </c>
      <c r="AO545" s="74" t="s">
        <v>4640</v>
      </c>
      <c r="AP545" s="74" t="s">
        <v>1250</v>
      </c>
      <c r="AQ545" s="73" t="e">
        <f>_xll.BDP($H545,$AQ$1, "CUST_TRR_START_DT=20030101","CUST_TRR_END_DT=20230630")*0.01</f>
        <v>#VALUE!</v>
      </c>
      <c r="AR545" s="73" t="e">
        <f>_xll.BDP($H545,$AQ$1, "CUST_TRR_START_DT=20130101","CUST_TRR_END_DT=20230630")*0.01</f>
        <v>#VALUE!</v>
      </c>
      <c r="AS545" s="73">
        <f>_xll.BDP($H545,$AQ$1, "CUST_TRR_START_DT=20180101","CUST_TRR_END_DT=20230630")*0.01</f>
        <v>2.7005849999999998E-2</v>
      </c>
      <c r="AT545" s="74" t="s">
        <v>3327</v>
      </c>
      <c r="AU545" s="74" t="s">
        <v>3327</v>
      </c>
      <c r="AV545" s="74" t="s">
        <v>3327</v>
      </c>
      <c r="AW545" s="25">
        <v>3.2679738562091507</v>
      </c>
      <c r="AX545" s="25">
        <v>3.2679738562091507</v>
      </c>
      <c r="AY545" s="25">
        <v>0</v>
      </c>
      <c r="AZ545" s="25">
        <v>3.2679738562091507</v>
      </c>
      <c r="BA545" s="25">
        <v>76.907963071372933</v>
      </c>
      <c r="BB545" s="25">
        <v>0</v>
      </c>
      <c r="BC545" s="25">
        <v>76.907963071372933</v>
      </c>
      <c r="BD545" s="25">
        <v>50.331874999999997</v>
      </c>
      <c r="BE545" s="25">
        <v>1473.0457374999999</v>
      </c>
      <c r="BF545" s="74">
        <v>78.578000000000003</v>
      </c>
      <c r="BG545" s="74">
        <v>94.228999999999999</v>
      </c>
      <c r="BH545" s="74">
        <v>106</v>
      </c>
      <c r="BI545" s="74">
        <v>68.363</v>
      </c>
      <c r="BJ545" s="74">
        <v>91.572000000000003</v>
      </c>
      <c r="BK545" s="74">
        <v>103.34100000000001</v>
      </c>
      <c r="BL545" s="72">
        <v>5.3343896933818059E-2</v>
      </c>
      <c r="BM545" s="72">
        <v>6.3968821606260551E-2</v>
      </c>
      <c r="BN545" s="72">
        <v>7.1959747957249021E-2</v>
      </c>
      <c r="BO545" s="72">
        <v>4.6409285373598258E-2</v>
      </c>
      <c r="BP545" s="72">
        <v>6.2165075848501963E-2</v>
      </c>
      <c r="BQ545" s="72">
        <v>7.0154644468396907E-2</v>
      </c>
      <c r="BR545" s="72">
        <f>IF(IF(BN545&gt;BQ545,BN545,BQ545)=0,IF(BM545&gt;BP545,BM545,BP545),IF(BN545&gt;BQ545,BN545,BQ545))</f>
        <v>7.1959747957249021E-2</v>
      </c>
      <c r="CI545" s="73">
        <f>IFERROR(L545,M545)</f>
        <v>0.34971379260946317</v>
      </c>
      <c r="CJ545" s="74">
        <f>IF(AND(M545&lt;0,AA545&gt;0),1,0)</f>
        <v>0</v>
      </c>
      <c r="CK545" s="74">
        <f>IF(AND(CJ545=0,CI545&lt;0.1,CI545&gt;0),1,0)</f>
        <v>0</v>
      </c>
      <c r="CL545" s="74">
        <f>IF(AND(CK545=0,CI545&lt;0.2,CI545&gt;0.1),1,0)</f>
        <v>0</v>
      </c>
      <c r="CM545" s="74">
        <f>IF(AND(CL545=0,CI545&lt;0.3,CI545&gt;0.2),1,0)</f>
        <v>0</v>
      </c>
      <c r="CN545" s="74">
        <f>IF(AND(CM545=0,CI545&lt;0.4,CI545&gt;0.3),1,0)</f>
        <v>1</v>
      </c>
      <c r="CO545" s="74">
        <f>IF(AND(CN545=0,CI545&lt;0.5,CI545&gt;0.4),1,0)</f>
        <v>0</v>
      </c>
      <c r="CP545" s="74">
        <f>IF(AND(CJ545=0,CK545=0,CL545=0,CM545=0,CN545=0,CO545=0),1,0)</f>
        <v>0</v>
      </c>
      <c r="CR545" s="74" t="str">
        <f>_xll.BDP($H545,CR$1)</f>
        <v>Nerio Alessandri</v>
      </c>
      <c r="CS545" s="74" t="str">
        <f>_xll.BDP($H545,CS$1)</f>
        <v>Yes</v>
      </c>
      <c r="CT545" s="81">
        <f>_xll.BDP($H545,CT$1)</f>
        <v>0</v>
      </c>
      <c r="CU545" s="78">
        <f>_xll.BDP($H545,CU$1)</f>
        <v>14.83329963684082</v>
      </c>
      <c r="CV545" s="78">
        <f>_xll.BDP($H545,CV$1)</f>
        <v>0</v>
      </c>
      <c r="CW545" s="78">
        <f>_xll.BDP($H545,CW$1)</f>
        <v>0</v>
      </c>
      <c r="DD545" s="73"/>
      <c r="DH545" s="25"/>
      <c r="DI545" s="25"/>
      <c r="DJ545" s="25"/>
      <c r="DK545" s="25"/>
      <c r="DL545" s="25"/>
      <c r="DM545" s="25"/>
      <c r="DN545" s="25"/>
      <c r="DO545" s="25"/>
      <c r="DV545" s="72"/>
      <c r="DW545" s="72"/>
      <c r="DX545" s="72"/>
      <c r="DY545" s="72"/>
      <c r="DZ545" s="72"/>
      <c r="EA545" s="72"/>
      <c r="EB545" s="72"/>
      <c r="EC545" s="72"/>
      <c r="ED545" s="72"/>
    </row>
    <row r="546" spans="1:134" s="74" customFormat="1" x14ac:dyDescent="0.3">
      <c r="A546" s="74" t="str">
        <f>B546&amp;C546</f>
        <v>14</v>
      </c>
      <c r="B546" s="74">
        <v>14</v>
      </c>
      <c r="D546" s="74">
        <v>8</v>
      </c>
      <c r="E546" s="74">
        <v>3</v>
      </c>
      <c r="F546" s="75">
        <v>0.12</v>
      </c>
      <c r="G546" s="74" t="s">
        <v>2343</v>
      </c>
      <c r="H546" s="74" t="s">
        <v>1774</v>
      </c>
      <c r="I546" s="74">
        <v>1479</v>
      </c>
      <c r="J546" s="74" t="str">
        <f>I546&amp;H546</f>
        <v>1479DGE LN Equity</v>
      </c>
      <c r="K546" s="76" t="s">
        <v>1775</v>
      </c>
      <c r="L546" s="73">
        <v>0.21504988466211467</v>
      </c>
      <c r="M546" s="73">
        <v>0.24167852715669622</v>
      </c>
      <c r="N546" s="73">
        <v>0.19347456470417518</v>
      </c>
      <c r="O546" s="73">
        <v>0.21926024658447185</v>
      </c>
      <c r="P546" s="77">
        <v>16.20527142607785</v>
      </c>
      <c r="Q546" s="77">
        <v>13.273704080236634</v>
      </c>
      <c r="R546" s="77">
        <v>47.810499359795131</v>
      </c>
      <c r="S546" s="78">
        <v>35.166099820477854</v>
      </c>
      <c r="T546" s="78">
        <v>36.989423245485888</v>
      </c>
      <c r="U546" s="73">
        <v>0.44067796610169491</v>
      </c>
      <c r="V546" s="79">
        <v>2.5781359495444991</v>
      </c>
      <c r="W546" s="73">
        <v>0.26085735942281241</v>
      </c>
      <c r="X546" s="72">
        <v>4.7327596654950913E-2</v>
      </c>
      <c r="Y546" s="79">
        <v>7.5146724227454529</v>
      </c>
      <c r="Z546" s="79">
        <v>6.3044718217696971</v>
      </c>
      <c r="AA546" s="79">
        <v>21781000000</v>
      </c>
      <c r="AB546" s="79">
        <v>24008000000</v>
      </c>
      <c r="AC546" s="79">
        <v>48000000</v>
      </c>
      <c r="AD546" s="80">
        <v>3024000000</v>
      </c>
      <c r="AE546" s="73">
        <v>1.5873015873015872E-2</v>
      </c>
      <c r="AF546" s="80">
        <v>70975.923406510003</v>
      </c>
      <c r="AG546" s="80">
        <v>87161.923406510003</v>
      </c>
      <c r="AH546" s="25">
        <v>13.769656146368089</v>
      </c>
      <c r="AI546" s="25">
        <v>16.558116148653117</v>
      </c>
      <c r="AJ546" s="25">
        <v>2.580113469985621</v>
      </c>
      <c r="AK546" s="25">
        <v>19.172391270962311</v>
      </c>
      <c r="AL546" s="25">
        <v>9.9334057785732544</v>
      </c>
      <c r="AM546" s="74" t="s">
        <v>493</v>
      </c>
      <c r="AN546" s="74" t="s">
        <v>673</v>
      </c>
      <c r="AO546" s="74" t="s">
        <v>933</v>
      </c>
      <c r="AP546" s="74" t="s">
        <v>1552</v>
      </c>
      <c r="AQ546" s="73">
        <f>_xll.BDP($H546,$AQ$1, "CUST_TRR_START_DT=20030101","CUST_TRR_END_DT=20230630")*0.01</f>
        <v>0.11426230000000001</v>
      </c>
      <c r="AR546" s="73">
        <f>_xll.BDP($H546,$AQ$1, "CUST_TRR_START_DT=20130101","CUST_TRR_END_DT=20230630")*0.01</f>
        <v>8.9196670000000006E-2</v>
      </c>
      <c r="AS546" s="73">
        <f>_xll.BDP($H546,$AQ$1, "CUST_TRR_START_DT=20180101","CUST_TRR_END_DT=20230630")*0.01</f>
        <v>6.3393690000000003E-2</v>
      </c>
      <c r="AT546" s="74" t="s">
        <v>3792</v>
      </c>
      <c r="AU546" s="74" t="s">
        <v>3021</v>
      </c>
      <c r="AV546" s="74" t="s">
        <v>3792</v>
      </c>
      <c r="AW546" s="25">
        <v>2.53324889170361</v>
      </c>
      <c r="AX546" s="25">
        <v>2.53324889170361</v>
      </c>
      <c r="AY546" s="25">
        <v>1.8302076272069785</v>
      </c>
      <c r="AZ546" s="25">
        <v>4.3634565189105885</v>
      </c>
      <c r="BA546" s="25">
        <v>46.399191042480801</v>
      </c>
      <c r="BB546" s="25">
        <v>33.522230531826374</v>
      </c>
      <c r="BC546" s="25">
        <v>79.921421574307175</v>
      </c>
      <c r="BD546" s="25">
        <v>3035</v>
      </c>
      <c r="BE546" s="25">
        <v>70975.923406510003</v>
      </c>
      <c r="BF546" s="74">
        <v>3696.9569999999999</v>
      </c>
      <c r="BG546" s="74">
        <v>3985.13</v>
      </c>
      <c r="BH546" s="74">
        <v>4285.6670000000004</v>
      </c>
      <c r="BI546" s="74">
        <v>2515.9760000000001</v>
      </c>
      <c r="BJ546" s="74">
        <v>2645.752</v>
      </c>
      <c r="BK546" s="74">
        <v>2711.6620000000003</v>
      </c>
      <c r="BL546" s="72">
        <v>5.2087480127957171E-2</v>
      </c>
      <c r="BM546" s="72">
        <v>5.6147631601429493E-2</v>
      </c>
      <c r="BN546" s="72">
        <v>6.0381982992375037E-2</v>
      </c>
      <c r="BO546" s="72">
        <v>3.5448302455889313E-2</v>
      </c>
      <c r="BP546" s="72">
        <v>3.7276753482256605E-2</v>
      </c>
      <c r="BQ546" s="72">
        <v>3.8205378244522893E-2</v>
      </c>
      <c r="BR546" s="72">
        <f>IF(IF(BN546&gt;BQ546,BN546,BQ546)=0,IF(BM546&gt;BP546,BM546,BP546),IF(BN546&gt;BQ546,BN546,BQ546))</f>
        <v>6.0381982992375037E-2</v>
      </c>
      <c r="CI546" s="73">
        <f>IFERROR(L546,M546)</f>
        <v>0.21504988466211467</v>
      </c>
      <c r="CJ546" s="74">
        <f>IF(AND(M546&lt;0,AA546&gt;0),1,0)</f>
        <v>0</v>
      </c>
      <c r="CK546" s="74">
        <f>IF(AND(CJ546=0,CI546&lt;0.1,CI546&gt;0),1,0)</f>
        <v>0</v>
      </c>
      <c r="CL546" s="74">
        <f>IF(AND(CK546=0,CI546&lt;0.2,CI546&gt;0.1),1,0)</f>
        <v>0</v>
      </c>
      <c r="CM546" s="74">
        <f>IF(AND(CL546=0,CI546&lt;0.3,CI546&gt;0.2),1,0)</f>
        <v>1</v>
      </c>
      <c r="CN546" s="74">
        <f>IF(AND(CM546=0,CI546&lt;0.4,CI546&gt;0.3),1,0)</f>
        <v>0</v>
      </c>
      <c r="CO546" s="74">
        <f>IF(AND(CN546=0,CI546&lt;0.5,CI546&gt;0.4),1,0)</f>
        <v>0</v>
      </c>
      <c r="CP546" s="74">
        <f>IF(AND(CJ546=0,CK546=0,CL546=0,CM546=0,CN546=0,CO546=0),1,0)</f>
        <v>0</v>
      </c>
      <c r="CR546" s="74" t="str">
        <f>_xll.BDP($H546,CR$1)</f>
        <v>Debra Ann Crew</v>
      </c>
      <c r="CS546" s="74" t="str">
        <f>_xll.BDP($H546,CS$1)</f>
        <v>No</v>
      </c>
      <c r="CT546" s="81">
        <f>_xll.BDP($H546,CT$1)</f>
        <v>1.1570299648155924E-5</v>
      </c>
      <c r="CU546" s="78">
        <f>_xll.BDP($H546,CU$1)</f>
        <v>0.33333298563957214</v>
      </c>
      <c r="CV546" s="78">
        <f>_xll.BDP($H546,CV$1)</f>
        <v>5.7987931326041103E-2</v>
      </c>
      <c r="CW546" s="78">
        <f>_xll.BDP($H546,CW$1)</f>
        <v>0.12539975012255672</v>
      </c>
      <c r="DD546" s="73"/>
      <c r="DH546" s="25"/>
      <c r="DI546" s="25"/>
      <c r="DJ546" s="25"/>
      <c r="DK546" s="25"/>
      <c r="DL546" s="25"/>
      <c r="DM546" s="25"/>
      <c r="DN546" s="25"/>
      <c r="DO546" s="25"/>
      <c r="DV546" s="72"/>
      <c r="DW546" s="72"/>
      <c r="DX546" s="72"/>
      <c r="DY546" s="72"/>
      <c r="DZ546" s="72"/>
      <c r="EA546" s="72"/>
      <c r="EB546" s="72"/>
      <c r="EC546" s="72"/>
      <c r="ED546" s="72"/>
    </row>
    <row r="547" spans="1:134" s="74" customFormat="1" hidden="1" x14ac:dyDescent="0.3">
      <c r="A547" s="74" t="str">
        <f>B547&amp;C547</f>
        <v>14</v>
      </c>
      <c r="B547" s="74">
        <v>14</v>
      </c>
      <c r="D547" s="74">
        <v>8</v>
      </c>
      <c r="E547" s="74">
        <v>3</v>
      </c>
      <c r="F547" s="75">
        <v>0.11</v>
      </c>
      <c r="H547" s="74" t="s">
        <v>1933</v>
      </c>
      <c r="I547" s="74">
        <v>1480</v>
      </c>
      <c r="J547" s="74" t="str">
        <f>I547&amp;H547</f>
        <v>1480ADS GR Equity</v>
      </c>
      <c r="K547" s="76" t="s">
        <v>4901</v>
      </c>
      <c r="L547" s="73">
        <v>0.27890512264543643</v>
      </c>
      <c r="M547" s="73">
        <v>9.2613132209405508E-2</v>
      </c>
      <c r="N547" s="73">
        <v>0.2292453248835627</v>
      </c>
      <c r="O547" s="73">
        <v>8.1257298559750876E-2</v>
      </c>
      <c r="P547" s="77">
        <v>0.63359733222175907</v>
      </c>
      <c r="Q547" s="77">
        <v>-1.8607753230512714</v>
      </c>
      <c r="R547" s="77">
        <v>-2.1990206042686871</v>
      </c>
      <c r="S547" s="78">
        <v>12.816728542414589</v>
      </c>
      <c r="T547" s="78">
        <v>9.1288703300608596</v>
      </c>
      <c r="U547" s="73">
        <v>0.28102371344867616</v>
      </c>
      <c r="V547" s="79">
        <v>4.1638001638001638</v>
      </c>
      <c r="W547" s="73">
        <v>0.26693556727686418</v>
      </c>
      <c r="X547" s="72" t="e">
        <v>#N/A</v>
      </c>
      <c r="Y547" s="79">
        <v>0.87134993760819235</v>
      </c>
      <c r="Z547" s="79" t="e">
        <v>#N/A</v>
      </c>
      <c r="AA547" s="79">
        <v>9016000000</v>
      </c>
      <c r="AB547" s="79">
        <v>10276000000</v>
      </c>
      <c r="AC547" s="79" t="e">
        <v>#N/A</v>
      </c>
      <c r="AD547" s="80">
        <v>254000000</v>
      </c>
      <c r="AE547" s="73">
        <v>0</v>
      </c>
      <c r="AF547" s="80">
        <v>31212</v>
      </c>
      <c r="AG547" s="80">
        <v>36668</v>
      </c>
      <c r="AH547" s="25">
        <v>26.49421965317919</v>
      </c>
      <c r="AI547" s="25">
        <v>153.42259414225941</v>
      </c>
      <c r="AJ547" s="25">
        <v>-0.54709484070059022</v>
      </c>
      <c r="AK547" s="25" t="s">
        <v>3021</v>
      </c>
      <c r="AL547" s="25">
        <v>6.4635511640548797</v>
      </c>
      <c r="AM547" s="74" t="s">
        <v>533</v>
      </c>
      <c r="AN547" s="74" t="s">
        <v>830</v>
      </c>
      <c r="AO547" s="74" t="s">
        <v>831</v>
      </c>
      <c r="AP547" s="74" t="s">
        <v>2139</v>
      </c>
      <c r="AQ547" s="73">
        <f>_xll.BDP($H547,$AQ$1, "CUST_TRR_START_DT=20030101","CUST_TRR_END_DT=20230630")*0.01</f>
        <v>0.12530670000000002</v>
      </c>
      <c r="AR547" s="73">
        <f>_xll.BDP($H547,$AQ$1, "CUST_TRR_START_DT=20130101","CUST_TRR_END_DT=20230630")*0.01</f>
        <v>0.11190460000000001</v>
      </c>
      <c r="AS547" s="73">
        <f>_xll.BDP($H547,$AQ$1, "CUST_TRR_START_DT=20180101","CUST_TRR_END_DT=20230630")*0.01</f>
        <v>2.263211E-2</v>
      </c>
      <c r="AT547" s="74" t="s">
        <v>3697</v>
      </c>
      <c r="AU547" s="74" t="s">
        <v>3328</v>
      </c>
      <c r="AV547" s="74" t="s">
        <v>3328</v>
      </c>
      <c r="AW547" s="25">
        <v>0.4042037117906635</v>
      </c>
      <c r="AX547" s="25">
        <v>0.4042037117906635</v>
      </c>
      <c r="AY547" s="25">
        <v>0</v>
      </c>
      <c r="AZ547" s="25">
        <v>0.4042037117906635</v>
      </c>
      <c r="BA547" s="25">
        <v>36.309133817547938</v>
      </c>
      <c r="BB547" s="25">
        <v>0</v>
      </c>
      <c r="BC547" s="25" t="s">
        <v>3021</v>
      </c>
      <c r="BD547" s="25" t="s">
        <v>3021</v>
      </c>
      <c r="BE547" s="25">
        <v>31212</v>
      </c>
      <c r="BF547" s="74">
        <v>-89.942000000000007</v>
      </c>
      <c r="BG547" s="74">
        <v>748.76</v>
      </c>
      <c r="BH547" s="74">
        <v>1376.0430000000001</v>
      </c>
      <c r="BI547" s="74">
        <v>1104.9750000000001</v>
      </c>
      <c r="BJ547" s="74">
        <v>1335.567</v>
      </c>
      <c r="BK547" s="74">
        <v>1684.6849999999999</v>
      </c>
      <c r="BL547" s="72">
        <v>-2.8816480840702296E-3</v>
      </c>
      <c r="BM547" s="72">
        <v>2.398949122132513E-2</v>
      </c>
      <c r="BN547" s="72">
        <v>4.4086985774702041E-2</v>
      </c>
      <c r="BO547" s="72">
        <v>3.5402249134948098E-2</v>
      </c>
      <c r="BP547" s="72">
        <v>4.2790176855055748E-2</v>
      </c>
      <c r="BQ547" s="72">
        <v>5.3975554273997181E-2</v>
      </c>
      <c r="BR547" s="72">
        <f>IF(IF(BN547&gt;BQ547,BN547,BQ547)=0,IF(BM547&gt;BP547,BM547,BP547),IF(BN547&gt;BQ547,BN547,BQ547))</f>
        <v>5.3975554273997181E-2</v>
      </c>
      <c r="CI547" s="73">
        <f>IFERROR(L547,M547)</f>
        <v>0.27890512264543643</v>
      </c>
      <c r="CJ547" s="74">
        <f>IF(AND(M547&lt;0,AA547&gt;0),1,0)</f>
        <v>0</v>
      </c>
      <c r="CK547" s="74">
        <f>IF(AND(CJ547=0,CI547&lt;0.1,CI547&gt;0),1,0)</f>
        <v>0</v>
      </c>
      <c r="CL547" s="74">
        <f>IF(AND(CK547=0,CI547&lt;0.2,CI547&gt;0.1),1,0)</f>
        <v>0</v>
      </c>
      <c r="CM547" s="74">
        <f>IF(AND(CL547=0,CI547&lt;0.3,CI547&gt;0.2),1,0)</f>
        <v>1</v>
      </c>
      <c r="CN547" s="74">
        <f>IF(AND(CM547=0,CI547&lt;0.4,CI547&gt;0.3),1,0)</f>
        <v>0</v>
      </c>
      <c r="CO547" s="74">
        <f>IF(AND(CN547=0,CI547&lt;0.5,CI547&gt;0.4),1,0)</f>
        <v>0</v>
      </c>
      <c r="CP547" s="74">
        <f>IF(AND(CJ547=0,CK547=0,CL547=0,CM547=0,CN547=0,CO547=0),1,0)</f>
        <v>0</v>
      </c>
      <c r="CR547" s="74" t="str">
        <f>_xll.BDP($H547,CR$1)</f>
        <v>Bjorn Gulden</v>
      </c>
      <c r="CS547" s="74" t="str">
        <f>_xll.BDP($H547,CS$1)</f>
        <v>No</v>
      </c>
      <c r="CT547" s="81">
        <f>_xll.BDP($H547,CT$1)</f>
        <v>0</v>
      </c>
      <c r="CU547" s="78">
        <f>_xll.BDP($H547,CU$1)</f>
        <v>0.75</v>
      </c>
      <c r="CV547" s="78">
        <f>_xll.BDP($H547,CV$1)</f>
        <v>0</v>
      </c>
      <c r="CW547" s="78">
        <f>_xll.BDP($H547,CW$1)</f>
        <v>0</v>
      </c>
      <c r="DD547" s="73"/>
      <c r="DH547" s="25"/>
      <c r="DI547" s="25"/>
      <c r="DJ547" s="25"/>
      <c r="DK547" s="25"/>
      <c r="DL547" s="25"/>
      <c r="DM547" s="25"/>
      <c r="DN547" s="25"/>
      <c r="DO547" s="25"/>
      <c r="DV547" s="72"/>
      <c r="DW547" s="72"/>
      <c r="DX547" s="72"/>
      <c r="DY547" s="72"/>
      <c r="DZ547" s="72"/>
      <c r="EA547" s="72"/>
      <c r="EB547" s="72"/>
      <c r="EC547" s="72"/>
      <c r="ED547" s="72"/>
    </row>
    <row r="548" spans="1:134" s="74" customFormat="1" hidden="1" x14ac:dyDescent="0.3">
      <c r="A548" s="74" t="str">
        <f>B548&amp;C548</f>
        <v>14</v>
      </c>
      <c r="B548" s="74">
        <v>14</v>
      </c>
      <c r="D548" s="74">
        <v>9</v>
      </c>
      <c r="E548" s="74">
        <v>6</v>
      </c>
      <c r="F548" s="75">
        <v>0.12</v>
      </c>
      <c r="G548" s="74" t="s">
        <v>2837</v>
      </c>
      <c r="H548" s="74" t="s">
        <v>163</v>
      </c>
      <c r="I548" s="74">
        <v>1482</v>
      </c>
      <c r="J548" s="74" t="str">
        <f>I548&amp;H548</f>
        <v>1482ITT US Equity</v>
      </c>
      <c r="K548" s="76" t="s">
        <v>809</v>
      </c>
      <c r="L548" s="73">
        <v>0.5420865201195102</v>
      </c>
      <c r="M548" s="73">
        <v>0.3640378548895899</v>
      </c>
      <c r="N548" s="73">
        <v>0.23253650681349097</v>
      </c>
      <c r="O548" s="73">
        <v>0.20673593694016482</v>
      </c>
      <c r="P548" s="77">
        <v>19.594447270877243</v>
      </c>
      <c r="Q548" s="77">
        <v>15.728752796628179</v>
      </c>
      <c r="R548" s="77">
        <v>19.553637031594416</v>
      </c>
      <c r="S548" s="78">
        <v>19.03050003877043</v>
      </c>
      <c r="T548" s="78">
        <v>19.935067108478094</v>
      </c>
      <c r="U548" s="73">
        <v>8.8314036368693644E-3</v>
      </c>
      <c r="V548" s="79">
        <v>3.9373740505347976E-2</v>
      </c>
      <c r="W548" s="73">
        <v>0.60678437226540383</v>
      </c>
      <c r="X548" s="72" t="e">
        <v>#N/A</v>
      </c>
      <c r="Y548" s="79">
        <v>3.2395099193979875</v>
      </c>
      <c r="Z548" s="79">
        <v>18.996936537369447</v>
      </c>
      <c r="AA548" s="79">
        <v>1268000000</v>
      </c>
      <c r="AB548" s="79">
        <v>2232800000</v>
      </c>
      <c r="AC548" s="79">
        <v>19500000</v>
      </c>
      <c r="AD548" s="80">
        <v>421300000</v>
      </c>
      <c r="AE548" s="73">
        <v>4.6285307381913124E-2</v>
      </c>
      <c r="AF548" s="80">
        <v>8159.9189999999999</v>
      </c>
      <c r="AG548" s="80">
        <v>8196.0190000000002</v>
      </c>
      <c r="AH548" s="25">
        <v>12.951549139977873</v>
      </c>
      <c r="AI548" s="25">
        <v>15.554534602707864</v>
      </c>
      <c r="AJ548" s="25">
        <v>3.8819645546996746</v>
      </c>
      <c r="AK548" s="25">
        <v>20.23552106409003</v>
      </c>
      <c r="AL548" s="25">
        <v>3.4768924751332122</v>
      </c>
      <c r="AM548" s="74" t="s">
        <v>498</v>
      </c>
      <c r="AN548" s="74" t="s">
        <v>738</v>
      </c>
      <c r="AO548" s="74" t="s">
        <v>739</v>
      </c>
      <c r="AP548" s="74" t="s">
        <v>574</v>
      </c>
      <c r="AQ548" s="73">
        <f>_xll.BDP($H548,$AQ$1, "CUST_TRR_START_DT=20030101","CUST_TRR_END_DT=20230630")*0.01</f>
        <v>0.12858890000000001</v>
      </c>
      <c r="AR548" s="73">
        <f>_xll.BDP($H548,$AQ$1, "CUST_TRR_START_DT=20130101","CUST_TRR_END_DT=20230630")*0.01</f>
        <v>0.15367440000000002</v>
      </c>
      <c r="AS548" s="73">
        <f>_xll.BDP($H548,$AQ$1, "CUST_TRR_START_DT=20180101","CUST_TRR_END_DT=20230630")*0.01</f>
        <v>0.1191996</v>
      </c>
      <c r="AT548" s="74" t="s">
        <v>3793</v>
      </c>
      <c r="AU548" s="74" t="s">
        <v>3021</v>
      </c>
      <c r="AV548" s="74" t="s">
        <v>3793</v>
      </c>
      <c r="AW548" s="25">
        <v>1.1666498708854458</v>
      </c>
      <c r="AX548" s="25">
        <v>1.1666498708854458</v>
      </c>
      <c r="AY548" s="25">
        <v>3.2631609273454938</v>
      </c>
      <c r="AZ548" s="25">
        <v>4.4298107982309398</v>
      </c>
      <c r="BA548" s="25">
        <v>24.310868649236024</v>
      </c>
      <c r="BB548" s="25">
        <v>67.998358947064943</v>
      </c>
      <c r="BC548" s="25">
        <v>92.309227596300971</v>
      </c>
      <c r="BD548" s="25">
        <v>333</v>
      </c>
      <c r="BE548" s="25">
        <v>8159.9189999999999</v>
      </c>
      <c r="BF548" s="74">
        <v>421.08300000000003</v>
      </c>
      <c r="BG548" s="74">
        <v>471</v>
      </c>
      <c r="BH548" s="74">
        <v>508.375</v>
      </c>
      <c r="BI548" s="74">
        <v>393.06700000000001</v>
      </c>
      <c r="BJ548" s="74">
        <v>451.86</v>
      </c>
      <c r="BK548" s="74">
        <v>480.77199999999999</v>
      </c>
      <c r="BL548" s="72">
        <v>5.1603821067341481E-2</v>
      </c>
      <c r="BM548" s="72">
        <v>5.7721161202703118E-2</v>
      </c>
      <c r="BN548" s="72">
        <v>6.2301476276909122E-2</v>
      </c>
      <c r="BO548" s="72">
        <v>4.8170453652787486E-2</v>
      </c>
      <c r="BP548" s="72">
        <v>5.5375549683765249E-2</v>
      </c>
      <c r="BQ548" s="72">
        <v>5.8918722109864083E-2</v>
      </c>
      <c r="BR548" s="72">
        <f>IF(IF(BN548&gt;BQ548,BN548,BQ548)=0,IF(BM548&gt;BP548,BM548,BP548),IF(BN548&gt;BQ548,BN548,BQ548))</f>
        <v>6.2301476276909122E-2</v>
      </c>
      <c r="CI548" s="73">
        <f>IFERROR(L548,M548)</f>
        <v>0.5420865201195102</v>
      </c>
      <c r="CJ548" s="74">
        <f>IF(AND(M548&lt;0,AA548&gt;0),1,0)</f>
        <v>0</v>
      </c>
      <c r="CK548" s="74">
        <f>IF(AND(CJ548=0,CI548&lt;0.1,CI548&gt;0),1,0)</f>
        <v>0</v>
      </c>
      <c r="CL548" s="74">
        <f>IF(AND(CK548=0,CI548&lt;0.2,CI548&gt;0.1),1,0)</f>
        <v>0</v>
      </c>
      <c r="CM548" s="74">
        <f>IF(AND(CL548=0,CI548&lt;0.3,CI548&gt;0.2),1,0)</f>
        <v>0</v>
      </c>
      <c r="CN548" s="74">
        <f>IF(AND(CM548=0,CI548&lt;0.4,CI548&gt;0.3),1,0)</f>
        <v>0</v>
      </c>
      <c r="CO548" s="74">
        <f>IF(AND(CN548=0,CI548&lt;0.5,CI548&gt;0.4),1,0)</f>
        <v>0</v>
      </c>
      <c r="CP548" s="74">
        <f>IF(AND(CJ548=0,CK548=0,CL548=0,CM548=0,CN548=0,CO548=0),1,0)</f>
        <v>1</v>
      </c>
      <c r="CR548" s="74" t="str">
        <f>_xll.BDP($H548,CR$1)</f>
        <v>Luca Savi</v>
      </c>
      <c r="CS548" s="74" t="str">
        <f>_xll.BDP($H548,CS$1)</f>
        <v>No</v>
      </c>
      <c r="CT548" s="81">
        <f>_xll.BDP($H548,CT$1)</f>
        <v>0</v>
      </c>
      <c r="CU548" s="78">
        <f>_xll.BDP($H548,CU$1)</f>
        <v>4.75</v>
      </c>
      <c r="CV548" s="78">
        <f>_xll.BDP($H548,CV$1)</f>
        <v>0.66432802984165651</v>
      </c>
      <c r="CW548" s="78">
        <f>_xll.BDP($H548,CW$1)</f>
        <v>2.3001018122820667</v>
      </c>
      <c r="DD548" s="73"/>
      <c r="DH548" s="25"/>
      <c r="DI548" s="25"/>
      <c r="DJ548" s="25"/>
      <c r="DK548" s="25"/>
      <c r="DL548" s="25"/>
      <c r="DM548" s="25"/>
      <c r="DN548" s="25"/>
      <c r="DO548" s="25"/>
      <c r="DV548" s="72"/>
      <c r="DW548" s="72"/>
      <c r="DX548" s="72"/>
      <c r="DY548" s="72"/>
      <c r="DZ548" s="72"/>
      <c r="EA548" s="72"/>
      <c r="EB548" s="72"/>
      <c r="EC548" s="72"/>
      <c r="ED548" s="72"/>
    </row>
    <row r="549" spans="1:134" s="74" customFormat="1" hidden="1" x14ac:dyDescent="0.3">
      <c r="A549" s="74" t="str">
        <f>B549&amp;C549</f>
        <v>14</v>
      </c>
      <c r="B549" s="74">
        <v>14</v>
      </c>
      <c r="D549" s="74">
        <v>9</v>
      </c>
      <c r="E549" s="74">
        <v>3</v>
      </c>
      <c r="F549" s="75">
        <v>0.1</v>
      </c>
      <c r="G549" s="74" t="s">
        <v>2535</v>
      </c>
      <c r="H549" s="74" t="s">
        <v>2074</v>
      </c>
      <c r="I549" s="74">
        <v>1483</v>
      </c>
      <c r="J549" s="74" t="str">
        <f>I549&amp;H549</f>
        <v>1483NESN SW Equity</v>
      </c>
      <c r="K549" s="76" t="s">
        <v>4902</v>
      </c>
      <c r="L549" s="73">
        <v>0.2805917723680908</v>
      </c>
      <c r="M549" s="73">
        <v>0.27147607294666121</v>
      </c>
      <c r="N549" s="73">
        <v>0.18013183912416994</v>
      </c>
      <c r="O549" s="73">
        <v>0.17676271678235833</v>
      </c>
      <c r="P549" s="77">
        <v>12.550078383556873</v>
      </c>
      <c r="Q549" s="77">
        <v>10.619258949401168</v>
      </c>
      <c r="R549" s="77">
        <v>24.006552657052794</v>
      </c>
      <c r="S549" s="78">
        <v>20.742742793038865</v>
      </c>
      <c r="T549" s="78">
        <v>20.447351761975099</v>
      </c>
      <c r="U549" s="73">
        <v>0.54638063871663256</v>
      </c>
      <c r="V549" s="79">
        <v>3.3529983005583879</v>
      </c>
      <c r="W549" s="73">
        <v>0.2798100303951368</v>
      </c>
      <c r="X549" s="72">
        <v>2.4343595335961747E-2</v>
      </c>
      <c r="Y549" s="79">
        <v>1.1007917623540187</v>
      </c>
      <c r="Z549" s="79">
        <v>6.4205925536745312</v>
      </c>
      <c r="AA549" s="79">
        <v>58344000000</v>
      </c>
      <c r="AB549" s="79">
        <v>89606000000</v>
      </c>
      <c r="AC549" s="79">
        <v>192000000</v>
      </c>
      <c r="AD549" s="80">
        <v>13713000000</v>
      </c>
      <c r="AE549" s="73">
        <v>1.4001312623058412E-2</v>
      </c>
      <c r="AF549" s="80">
        <v>282320.46000000002</v>
      </c>
      <c r="AG549" s="80">
        <v>338258.46</v>
      </c>
      <c r="AH549" s="25">
        <v>17.309306109917102</v>
      </c>
      <c r="AI549" s="25">
        <v>21.095008419083257</v>
      </c>
      <c r="AJ549" s="25">
        <v>2.9451445660880613</v>
      </c>
      <c r="AK549" s="25">
        <v>29.142380603937891</v>
      </c>
      <c r="AL549" s="25">
        <v>7.8142339181713929</v>
      </c>
      <c r="AM549" s="74" t="s">
        <v>493</v>
      </c>
      <c r="AN549" s="74" t="s">
        <v>513</v>
      </c>
      <c r="AO549" s="74" t="s">
        <v>919</v>
      </c>
      <c r="AP549" s="74" t="s">
        <v>4616</v>
      </c>
      <c r="AQ549" s="73">
        <f>_xll.BDP($H549,$AQ$1, "CUST_TRR_START_DT=20030101","CUST_TRR_END_DT=20230630")*0.01</f>
        <v>9.6324729999999997E-2</v>
      </c>
      <c r="AR549" s="73">
        <f>_xll.BDP($H549,$AQ$1, "CUST_TRR_START_DT=20130101","CUST_TRR_END_DT=20230630")*0.01</f>
        <v>8.945235E-2</v>
      </c>
      <c r="AS549" s="73">
        <f>_xll.BDP($H549,$AQ$1, "CUST_TRR_START_DT=20180101","CUST_TRR_END_DT=20230630")*0.01</f>
        <v>7.6554860000000002E-2</v>
      </c>
      <c r="AT549" s="74" t="s">
        <v>3794</v>
      </c>
      <c r="AU549" s="74" t="s">
        <v>3021</v>
      </c>
      <c r="AV549" s="74" t="s">
        <v>3794</v>
      </c>
      <c r="AW549" s="25">
        <v>2.7903897537681761</v>
      </c>
      <c r="AX549" s="25">
        <v>2.7903897537681761</v>
      </c>
      <c r="AY549" s="25">
        <v>3.0163587009178978</v>
      </c>
      <c r="AZ549" s="25">
        <v>5.8067484546860744</v>
      </c>
      <c r="BA549" s="25">
        <v>67.251775627585147</v>
      </c>
      <c r="BB549" s="25">
        <v>72.697901177606525</v>
      </c>
      <c r="BC549" s="25">
        <v>139.94967680519167</v>
      </c>
      <c r="BD549" s="25">
        <v>16883</v>
      </c>
      <c r="BE549" s="25">
        <v>282320.46000000002</v>
      </c>
      <c r="BF549" s="74">
        <v>13007.666999999999</v>
      </c>
      <c r="BG549" s="74">
        <v>13803.541999999999</v>
      </c>
      <c r="BH549" s="74">
        <v>14732.19</v>
      </c>
      <c r="BI549" s="74">
        <v>10511.393</v>
      </c>
      <c r="BJ549" s="74">
        <v>11446.981</v>
      </c>
      <c r="BK549" s="74">
        <v>11885.941000000001</v>
      </c>
      <c r="BL549" s="72">
        <v>4.6074120876680343E-2</v>
      </c>
      <c r="BM549" s="72">
        <v>4.8893169131277267E-2</v>
      </c>
      <c r="BN549" s="72">
        <v>5.2182509195401565E-2</v>
      </c>
      <c r="BO549" s="72">
        <v>3.7232133299867812E-2</v>
      </c>
      <c r="BP549" s="72">
        <v>4.0546055358509969E-2</v>
      </c>
      <c r="BQ549" s="72">
        <v>4.2100884222135371E-2</v>
      </c>
      <c r="BR549" s="72">
        <f>IF(IF(BN549&gt;BQ549,BN549,BQ549)=0,IF(BM549&gt;BP549,BM549,BP549),IF(BN549&gt;BQ549,BN549,BQ549))</f>
        <v>5.2182509195401565E-2</v>
      </c>
      <c r="CI549" s="73">
        <f>IFERROR(L549,M549)</f>
        <v>0.2805917723680908</v>
      </c>
      <c r="CJ549" s="74">
        <f>IF(AND(M549&lt;0,AA549&gt;0),1,0)</f>
        <v>0</v>
      </c>
      <c r="CK549" s="74">
        <f>IF(AND(CJ549=0,CI549&lt;0.1,CI549&gt;0),1,0)</f>
        <v>0</v>
      </c>
      <c r="CL549" s="74">
        <f>IF(AND(CK549=0,CI549&lt;0.2,CI549&gt;0.1),1,0)</f>
        <v>0</v>
      </c>
      <c r="CM549" s="74">
        <f>IF(AND(CL549=0,CI549&lt;0.3,CI549&gt;0.2),1,0)</f>
        <v>1</v>
      </c>
      <c r="CN549" s="74">
        <f>IF(AND(CM549=0,CI549&lt;0.4,CI549&gt;0.3),1,0)</f>
        <v>0</v>
      </c>
      <c r="CO549" s="74">
        <f>IF(AND(CN549=0,CI549&lt;0.5,CI549&gt;0.4),1,0)</f>
        <v>0</v>
      </c>
      <c r="CP549" s="74">
        <f>IF(AND(CJ549=0,CK549=0,CL549=0,CM549=0,CN549=0,CO549=0),1,0)</f>
        <v>0</v>
      </c>
      <c r="CR549" s="74" t="str">
        <f>_xll.BDP($H549,CR$1)</f>
        <v>Ulf Mark Schneider</v>
      </c>
      <c r="CS549" s="74" t="str">
        <f>_xll.BDP($H549,CS$1)</f>
        <v>No</v>
      </c>
      <c r="CT549" s="81">
        <f>_xll.BDP($H549,CT$1)</f>
        <v>1.8357399851083755E-2</v>
      </c>
      <c r="CU549" s="78">
        <f>_xll.BDP($H549,CU$1)</f>
        <v>6.75</v>
      </c>
      <c r="CV549" s="78">
        <f>_xll.BDP($H549,CV$1)</f>
        <v>0.10130764044943821</v>
      </c>
      <c r="CW549" s="78">
        <f>_xll.BDP($H549,CW$1)</f>
        <v>-1.1377741001241208</v>
      </c>
      <c r="DD549" s="73"/>
      <c r="DH549" s="25"/>
      <c r="DI549" s="25"/>
      <c r="DJ549" s="25"/>
      <c r="DK549" s="25"/>
      <c r="DL549" s="25"/>
      <c r="DM549" s="25"/>
      <c r="DN549" s="25"/>
      <c r="DO549" s="25"/>
      <c r="DV549" s="72"/>
      <c r="DW549" s="72"/>
      <c r="DX549" s="72"/>
      <c r="DY549" s="72"/>
      <c r="DZ549" s="72"/>
      <c r="EA549" s="72"/>
      <c r="EB549" s="72"/>
      <c r="EC549" s="72"/>
      <c r="ED549" s="72"/>
    </row>
    <row r="550" spans="1:134" s="74" customFormat="1" hidden="1" x14ac:dyDescent="0.3">
      <c r="A550" s="74" t="str">
        <f>B550&amp;C550</f>
        <v>14</v>
      </c>
      <c r="B550" s="74">
        <v>14</v>
      </c>
      <c r="D550" s="74">
        <v>9</v>
      </c>
      <c r="E550" s="74">
        <v>6</v>
      </c>
      <c r="F550" s="75">
        <v>0.13</v>
      </c>
      <c r="G550" s="74" t="s">
        <v>2853</v>
      </c>
      <c r="H550" s="74" t="s">
        <v>1328</v>
      </c>
      <c r="I550" s="74">
        <v>1484</v>
      </c>
      <c r="J550" s="74" t="str">
        <f>I550&amp;H550</f>
        <v>1484ZV IM Equity</v>
      </c>
      <c r="K550" s="76" t="s">
        <v>1329</v>
      </c>
      <c r="L550" s="73">
        <v>9.8227628276163534E-2</v>
      </c>
      <c r="M550" s="73">
        <v>8.5917803833686829E-2</v>
      </c>
      <c r="N550" s="73">
        <v>9.7615963326399394E-2</v>
      </c>
      <c r="O550" s="73">
        <v>8.5501926028904912E-2</v>
      </c>
      <c r="P550" s="77">
        <v>14.190900825120217</v>
      </c>
      <c r="Q550" s="77">
        <v>13.762376649081745</v>
      </c>
      <c r="R550" s="77">
        <v>42.975856130739807</v>
      </c>
      <c r="S550" s="78">
        <v>24.289187954427391</v>
      </c>
      <c r="T550" s="78">
        <v>20.490518309654881</v>
      </c>
      <c r="U550" s="73">
        <v>0.26954874158415709</v>
      </c>
      <c r="V550" s="79">
        <v>1.5071826506435568</v>
      </c>
      <c r="W550" s="73">
        <v>0.4345784437303602</v>
      </c>
      <c r="X550" s="72">
        <v>1.2401273372018053E-2</v>
      </c>
      <c r="Y550" s="79">
        <v>14.29050071644895</v>
      </c>
      <c r="Z550" s="79">
        <v>25.269870447762145</v>
      </c>
      <c r="AA550" s="79">
        <v>549758000</v>
      </c>
      <c r="AB550" s="79">
        <v>552432000</v>
      </c>
      <c r="AC550" s="79" t="e">
        <v>#N/A</v>
      </c>
      <c r="AD550" s="80">
        <v>102534000</v>
      </c>
      <c r="AE550" s="73">
        <v>0</v>
      </c>
      <c r="AF550" s="80">
        <v>1326.84934056</v>
      </c>
      <c r="AG550" s="80">
        <v>1539.38734056</v>
      </c>
      <c r="AH550" s="25">
        <v>10.955869705354857</v>
      </c>
      <c r="AI550" s="25">
        <v>17.590384749237256</v>
      </c>
      <c r="AJ550" s="25" t="s">
        <v>3021</v>
      </c>
      <c r="AK550" s="25">
        <v>10.124622562563317</v>
      </c>
      <c r="AL550" s="25">
        <v>3.8529726457027027</v>
      </c>
      <c r="AM550" s="74" t="s">
        <v>498</v>
      </c>
      <c r="AN550" s="74" t="s">
        <v>510</v>
      </c>
      <c r="AO550" s="74" t="s">
        <v>1053</v>
      </c>
      <c r="AP550" s="74" t="s">
        <v>1250</v>
      </c>
      <c r="AQ550" s="73" t="e">
        <f>_xll.BDP($H550,$AQ$1, "CUST_TRR_START_DT=20030101","CUST_TRR_END_DT=20230630")*0.01</f>
        <v>#VALUE!</v>
      </c>
      <c r="AR550" s="73">
        <f>_xll.BDP($H550,$AQ$1, "CUST_TRR_START_DT=20130101","CUST_TRR_END_DT=20230630")*0.01</f>
        <v>0.1691328</v>
      </c>
      <c r="AS550" s="73">
        <f>_xll.BDP($H550,$AQ$1, "CUST_TRR_START_DT=20180101","CUST_TRR_END_DT=20230630")*0.01</f>
        <v>0.16763539999999999</v>
      </c>
      <c r="AT550" s="74" t="s">
        <v>3221</v>
      </c>
      <c r="AU550" s="74" t="s">
        <v>3221</v>
      </c>
      <c r="AV550" s="74" t="s">
        <v>3221</v>
      </c>
      <c r="AW550" s="25">
        <v>4.0322582247436687</v>
      </c>
      <c r="AX550" s="25">
        <v>4.0322582247436687</v>
      </c>
      <c r="AY550" s="25">
        <v>0</v>
      </c>
      <c r="AZ550" s="25">
        <v>4.0322582247436687</v>
      </c>
      <c r="BA550" s="25">
        <v>61.533820250242229</v>
      </c>
      <c r="BB550" s="25">
        <v>0</v>
      </c>
      <c r="BC550" s="25">
        <v>61.533820250242229</v>
      </c>
      <c r="BD550" s="25">
        <v>53.094087600000002</v>
      </c>
      <c r="BE550" s="25">
        <v>1326.84934056</v>
      </c>
      <c r="BF550" s="74">
        <v>116</v>
      </c>
      <c r="BG550" s="74">
        <v>107.22500000000001</v>
      </c>
      <c r="BH550" s="74">
        <v>107</v>
      </c>
      <c r="BI550" s="74">
        <v>105.93600000000001</v>
      </c>
      <c r="BJ550" s="74">
        <v>115.792</v>
      </c>
      <c r="BK550" s="74">
        <v>117.84</v>
      </c>
      <c r="BL550" s="72">
        <v>8.7425148020981738E-2</v>
      </c>
      <c r="BM550" s="72">
        <v>8.0811737039222134E-2</v>
      </c>
      <c r="BN550" s="72">
        <v>8.0642162398664188E-2</v>
      </c>
      <c r="BO550" s="72">
        <v>7.9840262765092429E-2</v>
      </c>
      <c r="BP550" s="72">
        <v>8.7268385686599281E-2</v>
      </c>
      <c r="BQ550" s="72">
        <v>8.8811891748211108E-2</v>
      </c>
      <c r="BR550" s="72">
        <f>IF(IF(BN550&gt;BQ550,BN550,BQ550)=0,IF(BM550&gt;BP550,BM550,BP550),IF(BN550&gt;BQ550,BN550,BQ550))</f>
        <v>8.8811891748211108E-2</v>
      </c>
      <c r="CI550" s="73">
        <f>IFERROR(L550,M550)</f>
        <v>9.8227628276163534E-2</v>
      </c>
      <c r="CJ550" s="74">
        <f>IF(AND(M550&lt;0,AA550&gt;0),1,0)</f>
        <v>0</v>
      </c>
      <c r="CK550" s="74">
        <f>IF(AND(CJ550=0,CI550&lt;0.1,CI550&gt;0),1,0)</f>
        <v>1</v>
      </c>
      <c r="CL550" s="74">
        <f>IF(AND(CK550=0,CI550&lt;0.2,CI550&gt;0.1),1,0)</f>
        <v>0</v>
      </c>
      <c r="CM550" s="74">
        <f>IF(AND(CL550=0,CI550&lt;0.3,CI550&gt;0.2),1,0)</f>
        <v>0</v>
      </c>
      <c r="CN550" s="74">
        <f>IF(AND(CM550=0,CI550&lt;0.4,CI550&gt;0.3),1,0)</f>
        <v>0</v>
      </c>
      <c r="CO550" s="74">
        <f>IF(AND(CN550=0,CI550&lt;0.5,CI550&gt;0.4),1,0)</f>
        <v>0</v>
      </c>
      <c r="CP550" s="74">
        <f>IF(AND(CJ550=0,CK550=0,CL550=0,CM550=0,CN550=0,CO550=0),1,0)</f>
        <v>0</v>
      </c>
      <c r="CR550" s="74" t="str">
        <f>_xll.BDP($H550,CR$1)</f>
        <v>Roberto Cardini</v>
      </c>
      <c r="CS550" s="74" t="str">
        <f>_xll.BDP($H550,CS$1)</f>
        <v>No</v>
      </c>
      <c r="CT550" s="81">
        <f>_xll.BDP($H550,CT$1)</f>
        <v>0</v>
      </c>
      <c r="CU550" s="78">
        <f>_xll.BDP($H550,CU$1)</f>
        <v>2.9166700839996338</v>
      </c>
      <c r="CV550" s="78">
        <f>_xll.BDP($H550,CV$1)</f>
        <v>0</v>
      </c>
      <c r="CW550" s="78">
        <f>_xll.BDP($H550,CW$1)</f>
        <v>0</v>
      </c>
      <c r="DD550" s="73"/>
      <c r="DH550" s="25"/>
      <c r="DI550" s="25"/>
      <c r="DJ550" s="25"/>
      <c r="DK550" s="25"/>
      <c r="DL550" s="25"/>
      <c r="DM550" s="25"/>
      <c r="DN550" s="25"/>
      <c r="DO550" s="25"/>
      <c r="DV550" s="72"/>
      <c r="DW550" s="72"/>
      <c r="DX550" s="72"/>
      <c r="DY550" s="72"/>
      <c r="DZ550" s="72"/>
      <c r="EA550" s="72"/>
      <c r="EB550" s="72"/>
      <c r="EC550" s="72"/>
      <c r="ED550" s="72"/>
    </row>
    <row r="551" spans="1:134" s="74" customFormat="1" hidden="1" x14ac:dyDescent="0.3">
      <c r="A551" s="74" t="str">
        <f>B551&amp;C551</f>
        <v>14</v>
      </c>
      <c r="B551" s="74">
        <v>14</v>
      </c>
      <c r="D551" s="74">
        <v>9</v>
      </c>
      <c r="E551" s="74">
        <v>1</v>
      </c>
      <c r="F551" s="75" t="s">
        <v>2217</v>
      </c>
      <c r="G551" s="74" t="s">
        <v>2276</v>
      </c>
      <c r="H551" s="74" t="s">
        <v>416</v>
      </c>
      <c r="I551" s="74">
        <v>1485</v>
      </c>
      <c r="J551" s="74" t="str">
        <f>I551&amp;H551</f>
        <v>1485HOG US Equity</v>
      </c>
      <c r="K551" s="76" t="s">
        <v>1110</v>
      </c>
      <c r="L551" s="73">
        <v>8.3551450634037225E-2</v>
      </c>
      <c r="M551" s="73">
        <v>0.10573798927188638</v>
      </c>
      <c r="N551" s="73">
        <v>8.2929580670477621E-2</v>
      </c>
      <c r="O551" s="73">
        <v>0.10498045077732464</v>
      </c>
      <c r="P551" s="77">
        <v>8.81117053174553</v>
      </c>
      <c r="Q551" s="77">
        <v>6.4492343493763276</v>
      </c>
      <c r="R551" s="77">
        <v>26.963582717724854</v>
      </c>
      <c r="S551" s="78">
        <v>17.61015423581431</v>
      </c>
      <c r="T551" s="78">
        <v>18.831268798445915</v>
      </c>
      <c r="U551" s="73">
        <v>0.48716108192763224</v>
      </c>
      <c r="V551" s="79">
        <v>5.3376029830717275</v>
      </c>
      <c r="W551" s="73">
        <v>0.26547707593511449</v>
      </c>
      <c r="X551" s="72">
        <v>4.250493190633667E-3</v>
      </c>
      <c r="Y551" s="79">
        <v>2.0033539521830734</v>
      </c>
      <c r="Z551" s="79">
        <v>12.670131810111052</v>
      </c>
      <c r="AA551" s="79">
        <v>8604495000</v>
      </c>
      <c r="AB551" s="79">
        <v>8666585000</v>
      </c>
      <c r="AC551" s="79">
        <v>79001000</v>
      </c>
      <c r="AD551" s="80">
        <v>714795000</v>
      </c>
      <c r="AE551" s="73">
        <v>0.1105225973880623</v>
      </c>
      <c r="AF551" s="80">
        <v>4726.6706805599997</v>
      </c>
      <c r="AG551" s="80">
        <v>10550.72068056</v>
      </c>
      <c r="AH551" s="25">
        <v>9.6696776693910991</v>
      </c>
      <c r="AI551" s="25">
        <v>11.301889461745448</v>
      </c>
      <c r="AJ551" s="25">
        <v>11.027505676623115</v>
      </c>
      <c r="AK551" s="25">
        <v>6.2696892125547823</v>
      </c>
      <c r="AL551" s="25">
        <v>1.5039166180847978</v>
      </c>
      <c r="AM551" s="74" t="s">
        <v>533</v>
      </c>
      <c r="AN551" s="74" t="s">
        <v>606</v>
      </c>
      <c r="AO551" s="74" t="s">
        <v>4658</v>
      </c>
      <c r="AP551" s="74" t="s">
        <v>574</v>
      </c>
      <c r="AQ551" s="73">
        <f>_xll.BDP($H551,$AQ$1, "CUST_TRR_START_DT=20030101","CUST_TRR_END_DT=20230630")*0.01</f>
        <v>6.696423E-3</v>
      </c>
      <c r="AR551" s="73">
        <f>_xll.BDP($H551,$AQ$1, "CUST_TRR_START_DT=20130101","CUST_TRR_END_DT=20230630")*0.01</f>
        <v>-8.0362339999999997E-3</v>
      </c>
      <c r="AS551" s="73">
        <f>_xll.BDP($H551,$AQ$1, "CUST_TRR_START_DT=20180101","CUST_TRR_END_DT=20230630")*0.01</f>
        <v>-4.2185819999999999E-2</v>
      </c>
      <c r="AT551" s="74" t="s">
        <v>3697</v>
      </c>
      <c r="AU551" s="74" t="s">
        <v>3330</v>
      </c>
      <c r="AV551" s="74" t="s">
        <v>3330</v>
      </c>
      <c r="AW551" s="25">
        <v>1.9784173448022893</v>
      </c>
      <c r="AX551" s="25">
        <v>1.9784173448022893</v>
      </c>
      <c r="AY551" s="25">
        <v>7.1845904624031434</v>
      </c>
      <c r="AZ551" s="25">
        <v>9.1630078072054317</v>
      </c>
      <c r="BA551" s="25">
        <v>12.569805020440047</v>
      </c>
      <c r="BB551" s="25">
        <v>45.647042825105046</v>
      </c>
      <c r="BC551" s="25">
        <v>58.216847845545097</v>
      </c>
      <c r="BD551" s="25">
        <v>431.87455999999997</v>
      </c>
      <c r="BE551" s="25">
        <v>4726.6706805599997</v>
      </c>
      <c r="BF551" s="74">
        <v>664</v>
      </c>
      <c r="BG551" s="74">
        <v>686</v>
      </c>
      <c r="BH551" s="74">
        <v>724.25</v>
      </c>
      <c r="BI551" s="74">
        <v>529.80700000000002</v>
      </c>
      <c r="BJ551" s="74">
        <v>592.68000000000006</v>
      </c>
      <c r="BK551" s="74">
        <v>434.45699999999999</v>
      </c>
      <c r="BL551" s="72">
        <v>0.14047942936471544</v>
      </c>
      <c r="BM551" s="72">
        <v>0.14513386828944999</v>
      </c>
      <c r="BN551" s="72">
        <v>0.15322624505631802</v>
      </c>
      <c r="BO551" s="72">
        <v>0.1120888328816744</v>
      </c>
      <c r="BP551" s="72">
        <v>0.12539058463234873</v>
      </c>
      <c r="BQ551" s="72">
        <v>9.1916071451063522E-2</v>
      </c>
      <c r="BR551" s="72">
        <f>IF(IF(BN551&gt;BQ551,BN551,BQ551)=0,IF(BM551&gt;BP551,BM551,BP551),IF(BN551&gt;BQ551,BN551,BQ551))</f>
        <v>0.15322624505631802</v>
      </c>
      <c r="CI551" s="73">
        <f>IFERROR(L551,M551)</f>
        <v>8.3551450634037225E-2</v>
      </c>
      <c r="CJ551" s="74">
        <f>IF(AND(M551&lt;0,AA551&gt;0),1,0)</f>
        <v>0</v>
      </c>
      <c r="CK551" s="74">
        <f>IF(AND(CJ551=0,CI551&lt;0.1,CI551&gt;0),1,0)</f>
        <v>1</v>
      </c>
      <c r="CL551" s="74">
        <f>IF(AND(CK551=0,CI551&lt;0.2,CI551&gt;0.1),1,0)</f>
        <v>0</v>
      </c>
      <c r="CM551" s="74">
        <f>IF(AND(CL551=0,CI551&lt;0.3,CI551&gt;0.2),1,0)</f>
        <v>0</v>
      </c>
      <c r="CN551" s="74">
        <f>IF(AND(CM551=0,CI551&lt;0.4,CI551&gt;0.3),1,0)</f>
        <v>0</v>
      </c>
      <c r="CO551" s="74">
        <f>IF(AND(CN551=0,CI551&lt;0.5,CI551&gt;0.4),1,0)</f>
        <v>0</v>
      </c>
      <c r="CP551" s="74">
        <f>IF(AND(CJ551=0,CK551=0,CL551=0,CM551=0,CN551=0,CO551=0),1,0)</f>
        <v>0</v>
      </c>
      <c r="CR551" s="74" t="str">
        <f>_xll.BDP($H551,CR$1)</f>
        <v>Jochen Zeitz</v>
      </c>
      <c r="CS551" s="74" t="str">
        <f>_xll.BDP($H551,CS$1)</f>
        <v>No</v>
      </c>
      <c r="CT551" s="81">
        <f>_xll.BDP($H551,CT$1)</f>
        <v>0</v>
      </c>
      <c r="CU551" s="78">
        <f>_xll.BDP($H551,CU$1)</f>
        <v>3.6666700839996338</v>
      </c>
      <c r="CV551" s="78">
        <f>_xll.BDP($H551,CV$1)</f>
        <v>0.60982510304417925</v>
      </c>
      <c r="CW551" s="78">
        <f>_xll.BDP($H551,CW$1)</f>
        <v>3.9589109031340919</v>
      </c>
      <c r="DD551" s="73"/>
      <c r="DH551" s="25"/>
      <c r="DI551" s="25"/>
      <c r="DJ551" s="25"/>
      <c r="DK551" s="25"/>
      <c r="DL551" s="25"/>
      <c r="DM551" s="25"/>
      <c r="DN551" s="25"/>
      <c r="DO551" s="25"/>
      <c r="DV551" s="72"/>
      <c r="DW551" s="72"/>
      <c r="DX551" s="72"/>
      <c r="DY551" s="72"/>
      <c r="DZ551" s="72"/>
      <c r="EA551" s="72"/>
      <c r="EB551" s="72"/>
      <c r="EC551" s="72"/>
      <c r="ED551" s="72"/>
    </row>
    <row r="552" spans="1:134" s="74" customFormat="1" hidden="1" x14ac:dyDescent="0.3">
      <c r="A552" s="74" t="str">
        <f>B552&amp;C552</f>
        <v>14</v>
      </c>
      <c r="B552" s="74">
        <v>14</v>
      </c>
      <c r="D552" s="74">
        <v>9</v>
      </c>
      <c r="E552" s="74">
        <v>9</v>
      </c>
      <c r="F552" s="75" t="s">
        <v>2149</v>
      </c>
      <c r="G552" s="74" t="s">
        <v>2522</v>
      </c>
      <c r="H552" s="74" t="s">
        <v>9</v>
      </c>
      <c r="I552" s="74">
        <v>1486</v>
      </c>
      <c r="J552" s="74" t="str">
        <f>I552&amp;H552</f>
        <v>1486RPRX US Equity</v>
      </c>
      <c r="K552" s="76" t="s">
        <v>592</v>
      </c>
      <c r="L552" s="73" t="e">
        <v>#N/A</v>
      </c>
      <c r="M552" s="73">
        <v>7.9085277882086649E-2</v>
      </c>
      <c r="N552" s="73" t="e">
        <v>#N/A</v>
      </c>
      <c r="O552" s="73">
        <v>7.9085277882086649E-2</v>
      </c>
      <c r="P552" s="77">
        <v>2.5368053348942707</v>
      </c>
      <c r="Q552" s="77">
        <v>2.5368053348942707</v>
      </c>
      <c r="R552" s="77">
        <v>4.1438417485341521</v>
      </c>
      <c r="S552" s="78" t="e">
        <v>#N/A</v>
      </c>
      <c r="T552" s="78">
        <v>49.168184550881342</v>
      </c>
      <c r="U552" s="73">
        <v>0.28930714058514323</v>
      </c>
      <c r="V552" s="79">
        <v>2.6317058899161001</v>
      </c>
      <c r="W552" s="73">
        <v>0.5731797048876961</v>
      </c>
      <c r="X552" s="72">
        <v>2.6363218457901304E-2</v>
      </c>
      <c r="Y552" s="79" t="e">
        <v>#N/A</v>
      </c>
      <c r="Z552" s="79" t="e">
        <v>#N/A</v>
      </c>
      <c r="AA552" s="79">
        <v>13909011000</v>
      </c>
      <c r="AB552" s="79">
        <v>13909011000</v>
      </c>
      <c r="AC552" s="79" t="e">
        <v>#N/A</v>
      </c>
      <c r="AD552" s="80">
        <v>2750481000</v>
      </c>
      <c r="AE552" s="73">
        <v>0</v>
      </c>
      <c r="AF552" s="80">
        <v>16929.271144499999</v>
      </c>
      <c r="AG552" s="80">
        <v>25414.657144499997</v>
      </c>
      <c r="AH552" s="25" t="s">
        <v>3021</v>
      </c>
      <c r="AI552" s="25">
        <v>55.126777343597475</v>
      </c>
      <c r="AJ552" s="25">
        <v>19.512587907421768</v>
      </c>
      <c r="AK552" s="25">
        <v>79.549790480512982</v>
      </c>
      <c r="AL552" s="25">
        <v>2.7014112231250289</v>
      </c>
      <c r="AM552" s="74" t="s">
        <v>493</v>
      </c>
      <c r="AN552" s="74" t="s">
        <v>593</v>
      </c>
      <c r="AO552" s="74" t="s">
        <v>594</v>
      </c>
      <c r="AP552" s="74" t="s">
        <v>574</v>
      </c>
      <c r="AQ552" s="73" t="e">
        <f>_xll.BDP($H552,$AQ$1, "CUST_TRR_START_DT=20030101","CUST_TRR_END_DT=20230630")*0.01</f>
        <v>#VALUE!</v>
      </c>
      <c r="AR552" s="73" t="e">
        <f>_xll.BDP($H552,$AQ$1, "CUST_TRR_START_DT=20130101","CUST_TRR_END_DT=20230630")*0.01</f>
        <v>#VALUE!</v>
      </c>
      <c r="AS552" s="73" t="e">
        <f>_xll.BDP($H552,$AQ$1, "CUST_TRR_START_DT=20180101","CUST_TRR_END_DT=20230630")*0.01</f>
        <v>#VALUE!</v>
      </c>
      <c r="AT552" s="74" t="s">
        <v>3331</v>
      </c>
      <c r="AU552" s="74" t="s">
        <v>3331</v>
      </c>
      <c r="AV552" s="74" t="s">
        <v>3331</v>
      </c>
      <c r="AW552" s="25">
        <v>2.8439388976926021</v>
      </c>
      <c r="AX552" s="25">
        <v>2.8439388976926021</v>
      </c>
      <c r="AY552" s="25">
        <v>0</v>
      </c>
      <c r="AZ552" s="25">
        <v>2.8439388976926021</v>
      </c>
      <c r="BA552" s="25">
        <v>47.478907773045691</v>
      </c>
      <c r="BB552" s="25">
        <v>0</v>
      </c>
      <c r="BC552" s="25">
        <v>47.478907773045691</v>
      </c>
      <c r="BD552" s="25">
        <v>332.85187999999999</v>
      </c>
      <c r="BE552" s="25">
        <v>16929.271144499999</v>
      </c>
      <c r="BF552" s="74">
        <v>2493.1669999999999</v>
      </c>
      <c r="BG552" s="74">
        <v>2340.3330000000001</v>
      </c>
      <c r="BH552" s="74">
        <v>2597.25</v>
      </c>
      <c r="BI552" s="74">
        <v>2569.6710000000003</v>
      </c>
      <c r="BJ552" s="74">
        <v>2374.0590000000002</v>
      </c>
      <c r="BK552" s="74">
        <v>2646.2170000000001</v>
      </c>
      <c r="BL552" s="72">
        <v>0.14726960060592939</v>
      </c>
      <c r="BM552" s="72">
        <v>0.13824180497932009</v>
      </c>
      <c r="BN552" s="72">
        <v>0.15341770935270285</v>
      </c>
      <c r="BO552" s="72">
        <v>0.15178863744732674</v>
      </c>
      <c r="BP552" s="72">
        <v>0.14023397580062313</v>
      </c>
      <c r="BQ552" s="72">
        <v>0.15631015519883773</v>
      </c>
      <c r="BR552" s="72">
        <f>IF(IF(BN552&gt;BQ552,BN552,BQ552)=0,IF(BM552&gt;BP552,BM552,BP552),IF(BN552&gt;BQ552,BN552,BQ552))</f>
        <v>0.15631015519883773</v>
      </c>
      <c r="CI552" s="73">
        <f>IFERROR(L552,M552)</f>
        <v>7.9085277882086649E-2</v>
      </c>
      <c r="CJ552" s="74">
        <f>IF(AND(M552&lt;0,AA552&gt;0),1,0)</f>
        <v>0</v>
      </c>
      <c r="CK552" s="74">
        <f>IF(AND(CJ552=0,CI552&lt;0.1,CI552&gt;0),1,0)</f>
        <v>1</v>
      </c>
      <c r="CL552" s="74">
        <f>IF(AND(CK552=0,CI552&lt;0.2,CI552&gt;0.1),1,0)</f>
        <v>0</v>
      </c>
      <c r="CM552" s="74">
        <f>IF(AND(CL552=0,CI552&lt;0.3,CI552&gt;0.2),1,0)</f>
        <v>0</v>
      </c>
      <c r="CN552" s="74">
        <f>IF(AND(CM552=0,CI552&lt;0.4,CI552&gt;0.3),1,0)</f>
        <v>0</v>
      </c>
      <c r="CO552" s="74">
        <f>IF(AND(CN552=0,CI552&lt;0.5,CI552&gt;0.4),1,0)</f>
        <v>0</v>
      </c>
      <c r="CP552" s="74">
        <f>IF(AND(CJ552=0,CK552=0,CL552=0,CM552=0,CN552=0,CO552=0),1,0)</f>
        <v>0</v>
      </c>
      <c r="CR552" s="74" t="str">
        <f>_xll.BDP($H552,CR$1)</f>
        <v>Pablo G Legorreta</v>
      </c>
      <c r="CS552" s="74" t="str">
        <f>_xll.BDP($H552,CS$1)</f>
        <v>Yes</v>
      </c>
      <c r="CT552" s="81">
        <f>_xll.BDP($H552,CT$1)</f>
        <v>12.859999656677246</v>
      </c>
      <c r="CU552" s="78">
        <f>_xll.BDP($H552,CU$1)</f>
        <v>3.4166700839996338</v>
      </c>
      <c r="CV552" s="78">
        <f>_xll.BDP($H552,CV$1)</f>
        <v>1.2697563476969285</v>
      </c>
      <c r="CW552" s="78">
        <f>_xll.BDP($H552,CW$1)</f>
        <v>-17.637845584741022</v>
      </c>
      <c r="DD552" s="73"/>
      <c r="DH552" s="25"/>
      <c r="DI552" s="25"/>
      <c r="DJ552" s="25"/>
      <c r="DK552" s="25"/>
      <c r="DL552" s="25"/>
      <c r="DM552" s="25"/>
      <c r="DN552" s="25"/>
      <c r="DO552" s="25"/>
      <c r="DV552" s="72"/>
      <c r="DW552" s="72"/>
      <c r="DX552" s="72"/>
      <c r="DY552" s="72"/>
      <c r="DZ552" s="72"/>
      <c r="EA552" s="72"/>
      <c r="EB552" s="72"/>
      <c r="EC552" s="72"/>
      <c r="ED552" s="72"/>
    </row>
    <row r="553" spans="1:134" s="74" customFormat="1" hidden="1" x14ac:dyDescent="0.3">
      <c r="A553" s="74" t="str">
        <f>B553&amp;C553</f>
        <v>14</v>
      </c>
      <c r="B553" s="74">
        <v>14</v>
      </c>
      <c r="D553" s="74">
        <v>32</v>
      </c>
      <c r="E553" s="74">
        <v>1</v>
      </c>
      <c r="F553" s="75">
        <v>0.3</v>
      </c>
      <c r="G553" s="74" t="s">
        <v>2163</v>
      </c>
      <c r="H553" s="74" t="s">
        <v>490</v>
      </c>
      <c r="I553" s="74">
        <v>1612</v>
      </c>
      <c r="J553" s="74" t="str">
        <f>I553&amp;H553</f>
        <v>1612SHOP CN Equity</v>
      </c>
      <c r="K553" s="76" t="s">
        <v>569</v>
      </c>
      <c r="L553" s="73">
        <v>-0.27614112134335822</v>
      </c>
      <c r="M553" s="73">
        <v>-0.19160204860055385</v>
      </c>
      <c r="N553" s="73">
        <v>-0.17493260841059557</v>
      </c>
      <c r="O553" s="73">
        <v>-0.11482479066772257</v>
      </c>
      <c r="P553" s="77">
        <v>-25.625538233464834</v>
      </c>
      <c r="Q553" s="77">
        <v>-24.880263803324727</v>
      </c>
      <c r="R553" s="77">
        <v>-25.031977497334999</v>
      </c>
      <c r="S553" s="78">
        <v>-0.6480961221344772</v>
      </c>
      <c r="T553" s="78">
        <v>-7.1961211915146528</v>
      </c>
      <c r="U553" s="73">
        <v>-0.39305735230702887</v>
      </c>
      <c r="V553" s="79">
        <v>1.6288784149038353</v>
      </c>
      <c r="W553" s="73">
        <v>0.76914356384623317</v>
      </c>
      <c r="X553" s="72">
        <v>1.5485008818342152E-3</v>
      </c>
      <c r="Y553" s="79">
        <v>50.680247105429125</v>
      </c>
      <c r="Z553" s="79" t="e">
        <v>#N/A</v>
      </c>
      <c r="AA553" s="79">
        <v>2746265000</v>
      </c>
      <c r="AB553" s="79">
        <v>4582547000</v>
      </c>
      <c r="AC553" s="79">
        <v>706734000</v>
      </c>
      <c r="AD553" s="80">
        <v>259279000</v>
      </c>
      <c r="AE553" s="73">
        <v>2.7257664523544136</v>
      </c>
      <c r="AF553" s="80">
        <v>108187.1521524</v>
      </c>
      <c r="AG553" s="80">
        <v>76459.995557871996</v>
      </c>
      <c r="AH553" s="25" t="s">
        <v>3021</v>
      </c>
      <c r="AI553" s="25" t="s">
        <v>3021</v>
      </c>
      <c r="AJ553" s="25">
        <v>0.25305505875362216</v>
      </c>
      <c r="AK553" s="25" t="s">
        <v>3021</v>
      </c>
      <c r="AL553" s="25">
        <v>10.733955664712875</v>
      </c>
      <c r="AM553" s="74" t="s">
        <v>543</v>
      </c>
      <c r="AN553" s="74" t="s">
        <v>570</v>
      </c>
      <c r="AO553" s="74" t="s">
        <v>4635</v>
      </c>
      <c r="AP553" s="74" t="s">
        <v>496</v>
      </c>
      <c r="AQ553" s="73" t="e">
        <f>_xll.BDP($H553,$AQ$1, "CUST_TRR_START_DT=20030101","CUST_TRR_END_DT=20230630")*0.01</f>
        <v>#VALUE!</v>
      </c>
      <c r="AR553" s="73" t="e">
        <f>_xll.BDP($H553,$AQ$1, "CUST_TRR_START_DT=20130101","CUST_TRR_END_DT=20230630")*0.01</f>
        <v>#VALUE!</v>
      </c>
      <c r="AS553" s="73">
        <f>_xll.BDP($H553,$AQ$1, "CUST_TRR_START_DT=20180101","CUST_TRR_END_DT=20230630")*0.01</f>
        <v>0.4149138</v>
      </c>
      <c r="AT553" s="74" t="s">
        <v>3822</v>
      </c>
      <c r="AU553" s="74" t="s">
        <v>3021</v>
      </c>
      <c r="AV553" s="74" t="s">
        <v>3822</v>
      </c>
      <c r="AW553" s="25" t="s">
        <v>3021</v>
      </c>
      <c r="AX553" s="25">
        <v>0</v>
      </c>
      <c r="AY553" s="25">
        <v>0</v>
      </c>
      <c r="AZ553" s="25">
        <v>0</v>
      </c>
      <c r="BA553" s="25" t="s">
        <v>3021</v>
      </c>
      <c r="BB553" s="25">
        <v>0</v>
      </c>
      <c r="BC553" s="25" t="s">
        <v>3021</v>
      </c>
      <c r="BD553" s="25">
        <v>-17.548999999999999</v>
      </c>
      <c r="BE553" s="25">
        <v>76459.995557871996</v>
      </c>
      <c r="BF553" s="74">
        <v>671.625</v>
      </c>
      <c r="BG553" s="74">
        <v>1024.194</v>
      </c>
      <c r="BH553" s="74">
        <v>1395.19</v>
      </c>
      <c r="BI553" s="74">
        <v>645.346</v>
      </c>
      <c r="BJ553" s="74">
        <v>1006.275</v>
      </c>
      <c r="BK553" s="74">
        <v>1427.499</v>
      </c>
      <c r="BL553" s="72">
        <v>8.784005218672189E-3</v>
      </c>
      <c r="BM553" s="72">
        <v>1.3395161646652141E-2</v>
      </c>
      <c r="BN553" s="72">
        <v>1.8247319919656432E-2</v>
      </c>
      <c r="BO553" s="72">
        <v>8.4403091484819993E-3</v>
      </c>
      <c r="BP553" s="72">
        <v>1.3160803798874902E-2</v>
      </c>
      <c r="BQ553" s="72">
        <v>1.8669880760319123E-2</v>
      </c>
      <c r="BR553" s="72">
        <f>IF(IF(BN553&gt;BQ553,BN553,BQ553)=0,IF(BM553&gt;BP553,BM553,BP553),IF(BN553&gt;BQ553,BN553,BQ553))</f>
        <v>1.8669880760319123E-2</v>
      </c>
      <c r="CI553" s="73">
        <f>IFERROR(L553,M553)</f>
        <v>-0.27614112134335822</v>
      </c>
      <c r="CJ553" s="74">
        <f>IF(AND(M553&lt;0,AA553&gt;0),1,0)</f>
        <v>1</v>
      </c>
      <c r="CK553" s="74">
        <f>IF(AND(CJ553=0,CI553&lt;0.1,CI553&gt;0),1,0)</f>
        <v>0</v>
      </c>
      <c r="CL553" s="74">
        <f>IF(AND(CK553=0,CI553&lt;0.2,CI553&gt;0.1),1,0)</f>
        <v>0</v>
      </c>
      <c r="CM553" s="74">
        <f>IF(AND(CL553=0,CI553&lt;0.3,CI553&gt;0.2),1,0)</f>
        <v>0</v>
      </c>
      <c r="CN553" s="74">
        <f>IF(AND(CM553=0,CI553&lt;0.4,CI553&gt;0.3),1,0)</f>
        <v>0</v>
      </c>
      <c r="CO553" s="74">
        <f>IF(AND(CN553=0,CI553&lt;0.5,CI553&gt;0.4),1,0)</f>
        <v>0</v>
      </c>
      <c r="CP553" s="74">
        <f>IF(AND(CJ553=0,CK553=0,CL553=0,CM553=0,CN553=0,CO553=0),1,0)</f>
        <v>0</v>
      </c>
      <c r="CR553" s="74" t="str">
        <f>_xll.BDP($H553,CR$1)</f>
        <v>Tobias Albin Lutke "Tobi"</v>
      </c>
      <c r="CS553" s="74" t="str">
        <f>_xll.BDP($H553,CS$1)</f>
        <v>Yes</v>
      </c>
      <c r="CT553" s="81">
        <f>_xll.BDP($H553,CT$1)</f>
        <v>6.2030000686645508</v>
      </c>
      <c r="CU553" s="78">
        <f>_xll.BDP($H553,CU$1)</f>
        <v>15.5</v>
      </c>
      <c r="CV553" s="78">
        <f>_xll.BDP($H553,CV$1)</f>
        <v>0.26734916757606764</v>
      </c>
      <c r="CW553" s="78">
        <f>_xll.BDP($H553,CW$1)</f>
        <v>-6.3045914252266968</v>
      </c>
      <c r="DD553" s="73"/>
      <c r="DH553" s="25"/>
      <c r="DI553" s="25"/>
      <c r="DJ553" s="25"/>
      <c r="DK553" s="25"/>
      <c r="DL553" s="25"/>
      <c r="DM553" s="25"/>
      <c r="DN553" s="25"/>
      <c r="DO553" s="25"/>
      <c r="DV553" s="72"/>
      <c r="DW553" s="72"/>
      <c r="DX553" s="72"/>
      <c r="DY553" s="72"/>
      <c r="DZ553" s="72"/>
      <c r="EA553" s="72"/>
      <c r="EB553" s="72"/>
      <c r="EC553" s="72"/>
      <c r="ED553" s="72"/>
    </row>
    <row r="554" spans="1:134" s="74" customFormat="1" hidden="1" x14ac:dyDescent="0.3">
      <c r="A554" s="74" t="str">
        <f>B554&amp;C554</f>
        <v>14</v>
      </c>
      <c r="B554" s="74">
        <v>14</v>
      </c>
      <c r="D554" s="74">
        <v>10</v>
      </c>
      <c r="E554" s="74">
        <v>5</v>
      </c>
      <c r="F554" s="75" t="s">
        <v>2149</v>
      </c>
      <c r="G554" s="74" t="s">
        <v>2490</v>
      </c>
      <c r="H554" s="74" t="s">
        <v>2491</v>
      </c>
      <c r="I554" s="74">
        <v>1488</v>
      </c>
      <c r="J554" s="74" t="str">
        <f>I554&amp;H554</f>
        <v>1488RVRC SS Equity</v>
      </c>
      <c r="K554" s="76" t="s">
        <v>4904</v>
      </c>
      <c r="L554" s="73">
        <v>1.1030046520018302</v>
      </c>
      <c r="M554" s="73">
        <v>0.81151832460732987</v>
      </c>
      <c r="N554" s="73">
        <v>0.23745295884921455</v>
      </c>
      <c r="O554" s="73">
        <v>0.31031031031031031</v>
      </c>
      <c r="P554" s="77">
        <v>27.031740495291245</v>
      </c>
      <c r="Q554" s="77">
        <v>21.4663821580254</v>
      </c>
      <c r="R554" s="77">
        <v>23.005917159763314</v>
      </c>
      <c r="S554" s="78">
        <v>22.87612966771723</v>
      </c>
      <c r="T554" s="78">
        <v>20.320512820512821</v>
      </c>
      <c r="U554" s="73">
        <v>-0.16951219512195123</v>
      </c>
      <c r="V554" s="79">
        <v>-0.43848580441640378</v>
      </c>
      <c r="W554" s="73">
        <v>0.79192762700069586</v>
      </c>
      <c r="X554" s="72" t="e">
        <v>#N/A</v>
      </c>
      <c r="Y554" s="79">
        <v>66.60054169490725</v>
      </c>
      <c r="Z554" s="79">
        <v>119.91903748378844</v>
      </c>
      <c r="AA554" s="79">
        <v>382000000</v>
      </c>
      <c r="AB554" s="79">
        <v>999000000</v>
      </c>
      <c r="AC554" s="79" t="e">
        <v>#N/A</v>
      </c>
      <c r="AD554" s="80">
        <v>187000000</v>
      </c>
      <c r="AE554" s="73">
        <v>0</v>
      </c>
      <c r="AF554" s="80">
        <v>4476.1059095199998</v>
      </c>
      <c r="AG554" s="80">
        <v>4337.1059095199998</v>
      </c>
      <c r="AH554" s="25">
        <v>13.681722112050473</v>
      </c>
      <c r="AI554" s="25">
        <v>13.990664224258063</v>
      </c>
      <c r="AJ554" s="25">
        <v>4.1137823772043163</v>
      </c>
      <c r="AK554" s="25">
        <v>18.437209018441134</v>
      </c>
      <c r="AL554" s="25">
        <v>3.933309174516487</v>
      </c>
      <c r="AM554" s="74" t="s">
        <v>533</v>
      </c>
      <c r="AN554" s="74" t="s">
        <v>830</v>
      </c>
      <c r="AO554" s="74" t="s">
        <v>893</v>
      </c>
      <c r="AP554" s="74" t="s">
        <v>4617</v>
      </c>
      <c r="AQ554" s="73" t="e">
        <f>_xll.BDP($H554,$AQ$1, "CUST_TRR_START_DT=20030101","CUST_TRR_END_DT=20230630")*0.01</f>
        <v>#VALUE!</v>
      </c>
      <c r="AR554" s="73" t="e">
        <f>_xll.BDP($H554,$AQ$1, "CUST_TRR_START_DT=20130101","CUST_TRR_END_DT=20230630")*0.01</f>
        <v>#VALUE!</v>
      </c>
      <c r="AS554" s="73" t="e">
        <f>_xll.BDP($H554,$AQ$1, "CUST_TRR_START_DT=20180101","CUST_TRR_END_DT=20230630")*0.01</f>
        <v>#VALUE!</v>
      </c>
      <c r="AT554" s="74" t="s">
        <v>3333</v>
      </c>
      <c r="AU554" s="74" t="s">
        <v>3333</v>
      </c>
      <c r="AV554" s="74" t="s">
        <v>3333</v>
      </c>
      <c r="AW554" s="25">
        <v>2.171717207841199</v>
      </c>
      <c r="AX554" s="25">
        <v>2.171717207841199</v>
      </c>
      <c r="AY554" s="25">
        <v>0</v>
      </c>
      <c r="AZ554" s="25">
        <v>2.171717207841199</v>
      </c>
      <c r="BA554" s="25">
        <v>39.963073860082304</v>
      </c>
      <c r="BB554" s="25">
        <v>0</v>
      </c>
      <c r="BC554" s="25">
        <v>39.963073860082304</v>
      </c>
      <c r="BD554" s="25">
        <v>97.110269479999999</v>
      </c>
      <c r="BE554" s="25">
        <v>4337.1059095199998</v>
      </c>
      <c r="BF554" s="74">
        <v>299.75</v>
      </c>
      <c r="BG554" s="74">
        <v>354</v>
      </c>
      <c r="BH554" s="74">
        <v>417.5</v>
      </c>
      <c r="BI554" s="74">
        <v>308.5</v>
      </c>
      <c r="BJ554" s="74">
        <v>347</v>
      </c>
      <c r="BK554" s="74">
        <v>393.25</v>
      </c>
      <c r="BL554" s="72">
        <v>6.9112907605517568E-2</v>
      </c>
      <c r="BM554" s="72">
        <v>8.1621248681745528E-2</v>
      </c>
      <c r="BN554" s="72">
        <v>9.6262348374657497E-2</v>
      </c>
      <c r="BO554" s="72">
        <v>7.1130381972651105E-2</v>
      </c>
      <c r="BP554" s="72">
        <v>8.0007269188038688E-2</v>
      </c>
      <c r="BQ554" s="72">
        <v>9.0671062271458838E-2</v>
      </c>
      <c r="BR554" s="72">
        <f>IF(IF(BN554&gt;BQ554,BN554,BQ554)=0,IF(BM554&gt;BP554,BM554,BP554),IF(BN554&gt;BQ554,BN554,BQ554))</f>
        <v>9.6262348374657497E-2</v>
      </c>
      <c r="CI554" s="73">
        <f>IFERROR(L554,M554)</f>
        <v>1.1030046520018302</v>
      </c>
      <c r="CJ554" s="74">
        <f>IF(AND(M554&lt;0,AA554&gt;0),1,0)</f>
        <v>0</v>
      </c>
      <c r="CK554" s="74">
        <f>IF(AND(CJ554=0,CI554&lt;0.1,CI554&gt;0),1,0)</f>
        <v>0</v>
      </c>
      <c r="CL554" s="74">
        <f>IF(AND(CK554=0,CI554&lt;0.2,CI554&gt;0.1),1,0)</f>
        <v>0</v>
      </c>
      <c r="CM554" s="74">
        <f>IF(AND(CL554=0,CI554&lt;0.3,CI554&gt;0.2),1,0)</f>
        <v>0</v>
      </c>
      <c r="CN554" s="74">
        <f>IF(AND(CM554=0,CI554&lt;0.4,CI554&gt;0.3),1,0)</f>
        <v>0</v>
      </c>
      <c r="CO554" s="74">
        <f>IF(AND(CN554=0,CI554&lt;0.5,CI554&gt;0.4),1,0)</f>
        <v>0</v>
      </c>
      <c r="CP554" s="74">
        <f>IF(AND(CJ554=0,CK554=0,CL554=0,CM554=0,CN554=0,CO554=0),1,0)</f>
        <v>1</v>
      </c>
      <c r="CR554" s="74" t="str">
        <f>_xll.BDP($H554,CR$1)</f>
        <v>#N/A Field Not Applicable</v>
      </c>
      <c r="CS554" s="74" t="str">
        <f>_xll.BDP($H554,CS$1)</f>
        <v>#N/A N/A</v>
      </c>
      <c r="CT554" s="81" t="str">
        <f>_xll.BDP($H554,CT$1)</f>
        <v>#N/A N/A</v>
      </c>
      <c r="CU554" s="78" t="str">
        <f>_xll.BDP($H554,CU$1)</f>
        <v>#N/A N/A</v>
      </c>
      <c r="CV554" s="78">
        <f>_xll.BDP($H554,CV$1)</f>
        <v>0</v>
      </c>
      <c r="CW554" s="78">
        <f>_xll.BDP($H554,CW$1)</f>
        <v>0</v>
      </c>
      <c r="DD554" s="73"/>
      <c r="DH554" s="25"/>
      <c r="DI554" s="25"/>
      <c r="DJ554" s="25"/>
      <c r="DK554" s="25"/>
      <c r="DL554" s="25"/>
      <c r="DM554" s="25"/>
      <c r="DN554" s="25"/>
      <c r="DO554" s="25"/>
      <c r="DV554" s="72"/>
      <c r="DW554" s="72"/>
      <c r="DX554" s="72"/>
      <c r="DY554" s="72"/>
      <c r="DZ554" s="72"/>
      <c r="EA554" s="72"/>
      <c r="EB554" s="72"/>
      <c r="EC554" s="72"/>
      <c r="ED554" s="72"/>
    </row>
    <row r="555" spans="1:134" s="74" customFormat="1" x14ac:dyDescent="0.3">
      <c r="A555" s="74" t="str">
        <f>B555&amp;C555</f>
        <v>14</v>
      </c>
      <c r="B555" s="74">
        <v>14</v>
      </c>
      <c r="D555" s="74">
        <v>10</v>
      </c>
      <c r="E555" s="74">
        <v>4</v>
      </c>
      <c r="F555" s="75" t="s">
        <v>2335</v>
      </c>
      <c r="G555" s="74" t="s">
        <v>2332</v>
      </c>
      <c r="H555" s="74" t="s">
        <v>61</v>
      </c>
      <c r="I555" s="74">
        <v>1489</v>
      </c>
      <c r="J555" s="74" t="str">
        <f>I555&amp;H555</f>
        <v>1489FIZZ US Equity</v>
      </c>
      <c r="K555" s="76" t="s">
        <v>672</v>
      </c>
      <c r="L555" s="73">
        <v>0.96616246834260688</v>
      </c>
      <c r="M555" s="73">
        <v>0.76947630717271776</v>
      </c>
      <c r="N555" s="73">
        <v>0.90547777216271474</v>
      </c>
      <c r="O555" s="73">
        <v>0.72995623974368995</v>
      </c>
      <c r="P555" s="77">
        <v>52.187238499093894</v>
      </c>
      <c r="Q555" s="77">
        <v>39.758326897092502</v>
      </c>
      <c r="R555" s="77">
        <v>45.588374659744183</v>
      </c>
      <c r="S555" s="78">
        <v>20.657648394793242</v>
      </c>
      <c r="T555" s="78">
        <v>18.864350192509029</v>
      </c>
      <c r="U555" s="73">
        <v>-0.28852696321473326</v>
      </c>
      <c r="V555" s="79">
        <v>-0.76188190918811516</v>
      </c>
      <c r="W555" s="73">
        <v>0.65907305822703377</v>
      </c>
      <c r="X555" s="72" t="e">
        <v>#N/A</v>
      </c>
      <c r="Y555" s="79">
        <v>3.2166120501623481</v>
      </c>
      <c r="Z555" s="79">
        <v>-0.36050419369133557</v>
      </c>
      <c r="AA555" s="79">
        <v>242795000</v>
      </c>
      <c r="AB555" s="79">
        <v>255940000</v>
      </c>
      <c r="AC555" s="79">
        <v>678000</v>
      </c>
      <c r="AD555" s="80">
        <v>191191000</v>
      </c>
      <c r="AE555" s="73">
        <v>3.5461920278674207E-3</v>
      </c>
      <c r="AF555" s="80">
        <v>4354.0373694400005</v>
      </c>
      <c r="AG555" s="80">
        <v>4173.2053694400001</v>
      </c>
      <c r="AH555" s="25">
        <v>17.5577883637098</v>
      </c>
      <c r="AI555" s="25">
        <v>20.382652249112304</v>
      </c>
      <c r="AJ555" s="25">
        <v>3.8206343482074523</v>
      </c>
      <c r="AK555" s="25">
        <v>27.875180504137013</v>
      </c>
      <c r="AL555" s="25">
        <v>10.302810519767899</v>
      </c>
      <c r="AM555" s="74" t="s">
        <v>493</v>
      </c>
      <c r="AN555" s="74" t="s">
        <v>673</v>
      </c>
      <c r="AO555" s="74" t="s">
        <v>674</v>
      </c>
      <c r="AP555" s="74" t="s">
        <v>574</v>
      </c>
      <c r="AQ555" s="73">
        <f>_xll.BDP($H555,$AQ$1, "CUST_TRR_START_DT=20030101","CUST_TRR_END_DT=20230630")*0.01</f>
        <v>0.19288090000000002</v>
      </c>
      <c r="AR555" s="73">
        <f>_xll.BDP($H555,$AQ$1, "CUST_TRR_START_DT=20130101","CUST_TRR_END_DT=20230630")*0.01</f>
        <v>0.2204584</v>
      </c>
      <c r="AS555" s="73">
        <f>_xll.BDP($H555,$AQ$1, "CUST_TRR_START_DT=20180101","CUST_TRR_END_DT=20230630")*0.01</f>
        <v>2.7269689999999999E-2</v>
      </c>
      <c r="AT555" s="74" t="s">
        <v>3697</v>
      </c>
      <c r="AU555" s="74" t="s">
        <v>3021</v>
      </c>
      <c r="AV555" s="74" t="s">
        <v>3021</v>
      </c>
      <c r="AW555" s="25" t="s">
        <v>3021</v>
      </c>
      <c r="AX555" s="25">
        <v>0</v>
      </c>
      <c r="AY555" s="25">
        <v>-7.142795837785829E-3</v>
      </c>
      <c r="AZ555" s="25">
        <v>-7.142795837785829E-3</v>
      </c>
      <c r="BA555" s="25">
        <v>0</v>
      </c>
      <c r="BB555" s="25">
        <v>-0.21859015814330221</v>
      </c>
      <c r="BC555" s="25">
        <v>-0.21859015814330221</v>
      </c>
      <c r="BD555" s="25">
        <v>-0.311</v>
      </c>
      <c r="BE555" s="25">
        <v>4173.2053694400001</v>
      </c>
      <c r="BF555" s="74">
        <v>173</v>
      </c>
      <c r="BG555" s="74">
        <v>185</v>
      </c>
      <c r="BH555" s="74">
        <v>194</v>
      </c>
      <c r="BI555" s="74" t="s">
        <v>3021</v>
      </c>
      <c r="BJ555" s="74" t="s">
        <v>3021</v>
      </c>
      <c r="BK555" s="74" t="s">
        <v>3021</v>
      </c>
      <c r="BL555" s="72">
        <v>4.1454945224326398E-2</v>
      </c>
      <c r="BM555" s="72">
        <v>4.433043275433747E-2</v>
      </c>
      <c r="BN555" s="72">
        <v>4.6487048401845782E-2</v>
      </c>
      <c r="BO555" s="72">
        <v>0</v>
      </c>
      <c r="BP555" s="72">
        <v>0</v>
      </c>
      <c r="BQ555" s="72">
        <v>0</v>
      </c>
      <c r="BR555" s="72">
        <f>IF(IF(BN555&gt;BQ555,BN555,BQ555)=0,IF(BM555&gt;BP555,BM555,BP555),IF(BN555&gt;BQ555,BN555,BQ555))</f>
        <v>4.6487048401845782E-2</v>
      </c>
      <c r="CI555" s="73">
        <f>IFERROR(L555,M555)</f>
        <v>0.96616246834260688</v>
      </c>
      <c r="CJ555" s="74">
        <f>IF(AND(M555&lt;0,AA555&gt;0),1,0)</f>
        <v>0</v>
      </c>
      <c r="CK555" s="74">
        <f>IF(AND(CJ555=0,CI555&lt;0.1,CI555&gt;0),1,0)</f>
        <v>0</v>
      </c>
      <c r="CL555" s="74">
        <f>IF(AND(CK555=0,CI555&lt;0.2,CI555&gt;0.1),1,0)</f>
        <v>0</v>
      </c>
      <c r="CM555" s="74">
        <f>IF(AND(CL555=0,CI555&lt;0.3,CI555&gt;0.2),1,0)</f>
        <v>0</v>
      </c>
      <c r="CN555" s="74">
        <f>IF(AND(CM555=0,CI555&lt;0.4,CI555&gt;0.3),1,0)</f>
        <v>0</v>
      </c>
      <c r="CO555" s="74">
        <f>IF(AND(CN555=0,CI555&lt;0.5,CI555&gt;0.4),1,0)</f>
        <v>0</v>
      </c>
      <c r="CP555" s="74">
        <f>IF(AND(CJ555=0,CK555=0,CL555=0,CM555=0,CN555=0,CO555=0),1,0)</f>
        <v>1</v>
      </c>
      <c r="CR555" s="74" t="str">
        <f>_xll.BDP($H555,CR$1)</f>
        <v>Nick A Caporella</v>
      </c>
      <c r="CS555" s="74" t="str">
        <f>_xll.BDP($H555,CS$1)</f>
        <v>Yes</v>
      </c>
      <c r="CT555" s="81">
        <f>_xll.BDP($H555,CT$1)</f>
        <v>0</v>
      </c>
      <c r="CU555" s="78">
        <f>_xll.BDP($H555,CU$1)</f>
        <v>37.916698455810547</v>
      </c>
      <c r="CV555" s="78">
        <f>_xll.BDP($H555,CV$1)</f>
        <v>74.863005019059131</v>
      </c>
      <c r="CW555" s="78">
        <f>_xll.BDP($H555,CW$1)</f>
        <v>0</v>
      </c>
      <c r="DD555" s="73"/>
      <c r="DH555" s="25"/>
      <c r="DI555" s="25"/>
      <c r="DJ555" s="25"/>
      <c r="DK555" s="25"/>
      <c r="DL555" s="25"/>
      <c r="DM555" s="25"/>
      <c r="DN555" s="25"/>
      <c r="DO555" s="25"/>
      <c r="DV555" s="72"/>
      <c r="DW555" s="72"/>
      <c r="DX555" s="72"/>
      <c r="DY555" s="72"/>
      <c r="DZ555" s="72"/>
      <c r="EA555" s="72"/>
      <c r="EB555" s="72"/>
      <c r="EC555" s="72"/>
      <c r="ED555" s="72"/>
    </row>
    <row r="556" spans="1:134" s="74" customFormat="1" hidden="1" x14ac:dyDescent="0.3">
      <c r="A556" s="74" t="str">
        <f>B556&amp;C556</f>
        <v>14</v>
      </c>
      <c r="B556" s="74">
        <v>14</v>
      </c>
      <c r="D556" s="74">
        <v>22</v>
      </c>
      <c r="E556" s="74">
        <v>14</v>
      </c>
      <c r="F556" s="75" t="s">
        <v>2970</v>
      </c>
      <c r="H556" s="74" t="s">
        <v>1259</v>
      </c>
      <c r="I556" s="74">
        <v>1490</v>
      </c>
      <c r="J556" s="74" t="str">
        <f>I556&amp;H556</f>
        <v>1490DGV IM Equity</v>
      </c>
      <c r="K556" s="76" t="s">
        <v>1260</v>
      </c>
      <c r="L556" s="73">
        <v>1.3587772829948519</v>
      </c>
      <c r="M556" s="73">
        <v>0.51384523736159893</v>
      </c>
      <c r="N556" s="73">
        <v>0.63464653189029485</v>
      </c>
      <c r="O556" s="73">
        <v>0.41279074564551926</v>
      </c>
      <c r="P556" s="77">
        <v>21.462140208104984</v>
      </c>
      <c r="Q556" s="77">
        <v>15.67328076112657</v>
      </c>
      <c r="R556" s="77">
        <v>24.203126893709854</v>
      </c>
      <c r="S556" s="78">
        <v>9.366377665160746</v>
      </c>
      <c r="T556" s="78">
        <v>10.124217973372152</v>
      </c>
      <c r="U556" s="73">
        <v>-5.9887345984674982E-2</v>
      </c>
      <c r="V556" s="79">
        <v>-0.5117141058815301</v>
      </c>
      <c r="W556" s="73">
        <v>0.24858050326752079</v>
      </c>
      <c r="X556" s="72">
        <v>3.0438124519600308E-2</v>
      </c>
      <c r="Y556" s="79">
        <v>22.384281110661636</v>
      </c>
      <c r="Z556" s="79">
        <v>23.23518012342889</v>
      </c>
      <c r="AA556" s="79">
        <v>97362000</v>
      </c>
      <c r="AB556" s="79">
        <v>121197000</v>
      </c>
      <c r="AC556" s="79">
        <v>0</v>
      </c>
      <c r="AD556" s="80">
        <v>51187000</v>
      </c>
      <c r="AE556" s="73">
        <v>0</v>
      </c>
      <c r="AF556" s="80">
        <v>646.02852480000013</v>
      </c>
      <c r="AG556" s="80">
        <v>610.36252480000007</v>
      </c>
      <c r="AH556" s="25">
        <v>8.537135810895867</v>
      </c>
      <c r="AI556" s="25">
        <v>12.200174394850986</v>
      </c>
      <c r="AJ556" s="25">
        <v>4.1470303105534265</v>
      </c>
      <c r="AK556" s="25">
        <v>19.029384849250221</v>
      </c>
      <c r="AL556" s="25">
        <v>4.1184253471164736</v>
      </c>
      <c r="AM556" s="74" t="s">
        <v>506</v>
      </c>
      <c r="AN556" s="74" t="s">
        <v>629</v>
      </c>
      <c r="AO556" s="74" t="s">
        <v>773</v>
      </c>
      <c r="AP556" s="74" t="s">
        <v>1250</v>
      </c>
      <c r="AQ556" s="73" t="e">
        <f>_xll.BDP($H556,$AQ$1, "CUST_TRR_START_DT=20030101","CUST_TRR_END_DT=20230630")*0.01</f>
        <v>#VALUE!</v>
      </c>
      <c r="AR556" s="73" t="e">
        <f>_xll.BDP($H556,$AQ$1, "CUST_TRR_START_DT=20130101","CUST_TRR_END_DT=20230630")*0.01</f>
        <v>#VALUE!</v>
      </c>
      <c r="AS556" s="73" t="e">
        <f>_xll.BDP($H556,$AQ$1, "CUST_TRR_START_DT=20180101","CUST_TRR_END_DT=20230630")*0.01</f>
        <v>#VALUE!</v>
      </c>
      <c r="AT556" s="74" t="s">
        <v>3334</v>
      </c>
      <c r="AU556" s="74" t="s">
        <v>3334</v>
      </c>
      <c r="AV556" s="74" t="s">
        <v>3334</v>
      </c>
      <c r="AW556" s="25">
        <v>1.3117284318547191</v>
      </c>
      <c r="AX556" s="25">
        <v>1.3117284318547191</v>
      </c>
      <c r="AY556" s="25">
        <v>0</v>
      </c>
      <c r="AZ556" s="25">
        <v>1.3117284318547191</v>
      </c>
      <c r="BA556" s="25">
        <v>24.427551321875129</v>
      </c>
      <c r="BB556" s="25">
        <v>0</v>
      </c>
      <c r="BC556" s="25">
        <v>24.427551321875129</v>
      </c>
      <c r="BD556" s="25">
        <v>8.4741395999999991</v>
      </c>
      <c r="BE556" s="25">
        <v>610.36252480000007</v>
      </c>
      <c r="BF556" s="74">
        <v>40.660000000000004</v>
      </c>
      <c r="BG556" s="74">
        <v>49.620000000000005</v>
      </c>
      <c r="BH556" s="74">
        <v>60.575000000000003</v>
      </c>
      <c r="BI556" s="74">
        <v>21.400000000000002</v>
      </c>
      <c r="BJ556" s="74">
        <v>36.533000000000001</v>
      </c>
      <c r="BK556" s="74">
        <v>49.167000000000002</v>
      </c>
      <c r="BL556" s="72">
        <v>6.6616147531867606E-2</v>
      </c>
      <c r="BM556" s="72">
        <v>8.1295947873371133E-2</v>
      </c>
      <c r="BN556" s="72">
        <v>9.9244297509662571E-2</v>
      </c>
      <c r="BO556" s="72">
        <v>3.5061130279930318E-2</v>
      </c>
      <c r="BP556" s="72">
        <v>5.98545921736773E-2</v>
      </c>
      <c r="BQ556" s="72">
        <v>8.0553766003426813E-2</v>
      </c>
      <c r="BR556" s="72">
        <f>IF(IF(BN556&gt;BQ556,BN556,BQ556)=0,IF(BM556&gt;BP556,BM556,BP556),IF(BN556&gt;BQ556,BN556,BQ556))</f>
        <v>9.9244297509662571E-2</v>
      </c>
      <c r="CI556" s="73">
        <f>IFERROR(L556,M556)</f>
        <v>1.3587772829948519</v>
      </c>
      <c r="CJ556" s="74">
        <f>IF(AND(M556&lt;0,AA556&gt;0),1,0)</f>
        <v>0</v>
      </c>
      <c r="CK556" s="74">
        <f>IF(AND(CJ556=0,CI556&lt;0.1,CI556&gt;0),1,0)</f>
        <v>0</v>
      </c>
      <c r="CL556" s="74">
        <f>IF(AND(CK556=0,CI556&lt;0.2,CI556&gt;0.1),1,0)</f>
        <v>0</v>
      </c>
      <c r="CM556" s="74">
        <f>IF(AND(CL556=0,CI556&lt;0.3,CI556&gt;0.2),1,0)</f>
        <v>0</v>
      </c>
      <c r="CN556" s="74">
        <f>IF(AND(CM556=0,CI556&lt;0.4,CI556&gt;0.3),1,0)</f>
        <v>0</v>
      </c>
      <c r="CO556" s="74">
        <f>IF(AND(CN556=0,CI556&lt;0.5,CI556&gt;0.4),1,0)</f>
        <v>0</v>
      </c>
      <c r="CP556" s="74">
        <f>IF(AND(CJ556=0,CK556=0,CL556=0,CM556=0,CN556=0,CO556=0),1,0)</f>
        <v>1</v>
      </c>
      <c r="CR556" s="74" t="str">
        <f>_xll.BDP($H556,CR$1)</f>
        <v>Massimo Rossi</v>
      </c>
      <c r="CS556" s="74" t="str">
        <f>_xll.BDP($H556,CS$1)</f>
        <v>No</v>
      </c>
      <c r="CT556" s="81">
        <f>_xll.BDP($H556,CT$1)</f>
        <v>0</v>
      </c>
      <c r="CU556" s="78">
        <f>_xll.BDP($H556,CU$1)</f>
        <v>5.0833301544189453</v>
      </c>
      <c r="CV556" s="78">
        <f>_xll.BDP($H556,CV$1)</f>
        <v>0</v>
      </c>
      <c r="CW556" s="78">
        <f>_xll.BDP($H556,CW$1)</f>
        <v>0</v>
      </c>
      <c r="DD556" s="73"/>
      <c r="DH556" s="25"/>
      <c r="DI556" s="25"/>
      <c r="DJ556" s="25"/>
      <c r="DK556" s="25"/>
      <c r="DL556" s="25"/>
      <c r="DM556" s="25"/>
      <c r="DN556" s="25"/>
      <c r="DO556" s="25"/>
      <c r="DV556" s="72"/>
      <c r="DW556" s="72"/>
      <c r="DX556" s="72"/>
      <c r="DY556" s="72"/>
      <c r="DZ556" s="72"/>
      <c r="EA556" s="72"/>
      <c r="EB556" s="72"/>
      <c r="EC556" s="72"/>
      <c r="ED556" s="72"/>
    </row>
    <row r="557" spans="1:134" s="74" customFormat="1" hidden="1" x14ac:dyDescent="0.3">
      <c r="A557" s="74" t="str">
        <f>B557&amp;C557</f>
        <v>14</v>
      </c>
      <c r="B557" s="74">
        <v>14</v>
      </c>
      <c r="D557" s="74">
        <v>10</v>
      </c>
      <c r="E557" s="74">
        <v>1</v>
      </c>
      <c r="F557" s="75" t="s">
        <v>2149</v>
      </c>
      <c r="G557" s="74" t="s">
        <v>2250</v>
      </c>
      <c r="H557" s="74" t="s">
        <v>1471</v>
      </c>
      <c r="I557" s="74">
        <v>1491</v>
      </c>
      <c r="J557" s="74" t="str">
        <f>I557&amp;H557</f>
        <v>1491UMG NA Equity</v>
      </c>
      <c r="K557" s="76" t="s">
        <v>1472</v>
      </c>
      <c r="L557" s="73">
        <v>0.53774242014842311</v>
      </c>
      <c r="M557" s="73">
        <v>0.54416611733684905</v>
      </c>
      <c r="N557" s="73">
        <v>0.3226779486978798</v>
      </c>
      <c r="O557" s="73">
        <v>0.35797918473547269</v>
      </c>
      <c r="P557" s="77">
        <v>22.033111558099954</v>
      </c>
      <c r="Q557" s="77">
        <v>16.514247612413165</v>
      </c>
      <c r="R557" s="77">
        <v>48.960739030023092</v>
      </c>
      <c r="S557" s="78">
        <v>18.670577937892382</v>
      </c>
      <c r="T557" s="78">
        <v>19.613152804642166</v>
      </c>
      <c r="U557" s="73">
        <v>0.24221996490904055</v>
      </c>
      <c r="V557" s="79">
        <v>1.3121560780390196</v>
      </c>
      <c r="W557" s="73">
        <v>0.20552566058951088</v>
      </c>
      <c r="X557" s="72">
        <v>3.0015797788309637E-2</v>
      </c>
      <c r="Y557" s="79" t="e">
        <v>#N/A</v>
      </c>
      <c r="Z557" s="79" t="e">
        <v>#N/A</v>
      </c>
      <c r="AA557" s="79">
        <v>3034000000</v>
      </c>
      <c r="AB557" s="79">
        <v>4612000000</v>
      </c>
      <c r="AC557" s="79" t="e">
        <v>#N/A</v>
      </c>
      <c r="AD557" s="80">
        <v>1689000000</v>
      </c>
      <c r="AE557" s="73">
        <v>0</v>
      </c>
      <c r="AF557" s="80">
        <v>44043.98446965</v>
      </c>
      <c r="AG557" s="80">
        <v>46668.98446965</v>
      </c>
      <c r="AH557" s="25">
        <v>23.012319758210058</v>
      </c>
      <c r="AI557" s="25">
        <v>32.119053317033725</v>
      </c>
      <c r="AJ557" s="25">
        <v>3.7463930338631815</v>
      </c>
      <c r="AK557" s="25">
        <v>37.891604846581473</v>
      </c>
      <c r="AL557" s="25">
        <v>17.224737267258114</v>
      </c>
      <c r="AM557" s="74" t="s">
        <v>533</v>
      </c>
      <c r="AN557" s="74" t="s">
        <v>816</v>
      </c>
      <c r="AO557" s="74" t="s">
        <v>4659</v>
      </c>
      <c r="AP557" s="74" t="s">
        <v>1458</v>
      </c>
      <c r="AQ557" s="73" t="e">
        <f>_xll.BDP($H557,$AQ$1, "CUST_TRR_START_DT=20030101","CUST_TRR_END_DT=20230630")*0.01</f>
        <v>#VALUE!</v>
      </c>
      <c r="AR557" s="73" t="e">
        <f>_xll.BDP($H557,$AQ$1, "CUST_TRR_START_DT=20130101","CUST_TRR_END_DT=20230630")*0.01</f>
        <v>#VALUE!</v>
      </c>
      <c r="AS557" s="73" t="e">
        <f>_xll.BDP($H557,$AQ$1, "CUST_TRR_START_DT=20180101","CUST_TRR_END_DT=20230630")*0.01</f>
        <v>#VALUE!</v>
      </c>
      <c r="AT557" s="74" t="s">
        <v>3795</v>
      </c>
      <c r="AU557" s="74" t="s">
        <v>3021</v>
      </c>
      <c r="AV557" s="74" t="s">
        <v>3795</v>
      </c>
      <c r="AW557" s="25">
        <v>2.1109271128446063</v>
      </c>
      <c r="AX557" s="25">
        <v>2.1109271128446063</v>
      </c>
      <c r="AY557" s="25">
        <v>0</v>
      </c>
      <c r="AZ557" s="25">
        <v>2.1109271128446063</v>
      </c>
      <c r="BA557" s="25">
        <v>112.81339941110605</v>
      </c>
      <c r="BB557" s="25">
        <v>0</v>
      </c>
      <c r="BC557" s="25">
        <v>112.81339941110605</v>
      </c>
      <c r="BD557" s="25">
        <v>924.89162999999996</v>
      </c>
      <c r="BE557" s="25">
        <v>44043.98446965</v>
      </c>
      <c r="BF557" s="74">
        <v>1456.1670000000001</v>
      </c>
      <c r="BG557" s="74">
        <v>1702.056</v>
      </c>
      <c r="BH557" s="74">
        <v>1923.1670000000001</v>
      </c>
      <c r="BI557" s="74">
        <v>1079.0450000000001</v>
      </c>
      <c r="BJ557" s="74">
        <v>1468.2830000000001</v>
      </c>
      <c r="BK557" s="74">
        <v>1731.0989999999999</v>
      </c>
      <c r="BL557" s="72">
        <v>3.3061654560418381E-2</v>
      </c>
      <c r="BM557" s="72">
        <v>3.8644460089047108E-2</v>
      </c>
      <c r="BN557" s="72">
        <v>4.366469162946017E-2</v>
      </c>
      <c r="BO557" s="72">
        <v>2.4499259387931911E-2</v>
      </c>
      <c r="BP557" s="72">
        <v>3.3336743205233173E-2</v>
      </c>
      <c r="BQ557" s="72">
        <v>3.9303869094606377E-2</v>
      </c>
      <c r="BR557" s="72">
        <f>IF(IF(BN557&gt;BQ557,BN557,BQ557)=0,IF(BM557&gt;BP557,BM557,BP557),IF(BN557&gt;BQ557,BN557,BQ557))</f>
        <v>4.366469162946017E-2</v>
      </c>
      <c r="CI557" s="73">
        <f>IFERROR(L557,M557)</f>
        <v>0.53774242014842311</v>
      </c>
      <c r="CJ557" s="74">
        <f>IF(AND(M557&lt;0,AA557&gt;0),1,0)</f>
        <v>0</v>
      </c>
      <c r="CK557" s="74">
        <f>IF(AND(CJ557=0,CI557&lt;0.1,CI557&gt;0),1,0)</f>
        <v>0</v>
      </c>
      <c r="CL557" s="74">
        <f>IF(AND(CK557=0,CI557&lt;0.2,CI557&gt;0.1),1,0)</f>
        <v>0</v>
      </c>
      <c r="CM557" s="74">
        <f>IF(AND(CL557=0,CI557&lt;0.3,CI557&gt;0.2),1,0)</f>
        <v>0</v>
      </c>
      <c r="CN557" s="74">
        <f>IF(AND(CM557=0,CI557&lt;0.4,CI557&gt;0.3),1,0)</f>
        <v>0</v>
      </c>
      <c r="CO557" s="74">
        <f>IF(AND(CN557=0,CI557&lt;0.5,CI557&gt;0.4),1,0)</f>
        <v>0</v>
      </c>
      <c r="CP557" s="74">
        <f>IF(AND(CJ557=0,CK557=0,CL557=0,CM557=0,CN557=0,CO557=0),1,0)</f>
        <v>1</v>
      </c>
      <c r="CR557" s="74" t="str">
        <f>_xll.BDP($H557,CR$1)</f>
        <v>Lucian Grainge</v>
      </c>
      <c r="CS557" s="74" t="str">
        <f>_xll.BDP($H557,CS$1)</f>
        <v>No</v>
      </c>
      <c r="CT557" s="81">
        <f>_xll.BDP($H557,CT$1)</f>
        <v>7.2426098631694913E-4</v>
      </c>
      <c r="CU557" s="78">
        <f>_xll.BDP($H557,CU$1)</f>
        <v>2.0833299160003662</v>
      </c>
      <c r="CV557" s="78">
        <f>_xll.BDP($H557,CV$1)</f>
        <v>2.1717949506577503E-3</v>
      </c>
      <c r="CW557" s="78">
        <f>_xll.BDP($H557,CW$1)</f>
        <v>0</v>
      </c>
      <c r="DD557" s="73"/>
      <c r="DH557" s="25"/>
      <c r="DI557" s="25"/>
      <c r="DJ557" s="25"/>
      <c r="DK557" s="25"/>
      <c r="DL557" s="25"/>
      <c r="DM557" s="25"/>
      <c r="DN557" s="25"/>
      <c r="DO557" s="25"/>
      <c r="DV557" s="72"/>
      <c r="DW557" s="72"/>
      <c r="DX557" s="72"/>
      <c r="DY557" s="72"/>
      <c r="DZ557" s="72"/>
      <c r="EA557" s="72"/>
      <c r="EB557" s="72"/>
      <c r="EC557" s="72"/>
      <c r="ED557" s="72"/>
    </row>
    <row r="558" spans="1:134" s="74" customFormat="1" hidden="1" x14ac:dyDescent="0.3">
      <c r="A558" s="74" t="str">
        <f>B558&amp;C558</f>
        <v>14</v>
      </c>
      <c r="B558" s="74">
        <v>14</v>
      </c>
      <c r="D558" s="74">
        <v>10</v>
      </c>
      <c r="E558" s="74">
        <v>4</v>
      </c>
      <c r="F558" s="75">
        <v>0.12</v>
      </c>
      <c r="G558" s="74" t="s">
        <v>2538</v>
      </c>
      <c r="H558" s="74" t="s">
        <v>248</v>
      </c>
      <c r="I558" s="74">
        <v>1493</v>
      </c>
      <c r="J558" s="74" t="str">
        <f>I558&amp;H558</f>
        <v>1493GIS US Equity</v>
      </c>
      <c r="K558" s="76" t="s">
        <v>918</v>
      </c>
      <c r="L558" s="73">
        <v>0.4098833925204638</v>
      </c>
      <c r="M558" s="73">
        <v>0.45086788122220628</v>
      </c>
      <c r="N558" s="73">
        <v>0.14400250524032887</v>
      </c>
      <c r="O558" s="73">
        <v>0.1558795814114963</v>
      </c>
      <c r="P558" s="77">
        <v>13.759251171046991</v>
      </c>
      <c r="Q558" s="77">
        <v>11.210495726820243</v>
      </c>
      <c r="R558" s="77">
        <v>24.713224085365855</v>
      </c>
      <c r="S558" s="78">
        <v>20.951891165910986</v>
      </c>
      <c r="T558" s="78">
        <v>20.560659294721859</v>
      </c>
      <c r="U558" s="73">
        <v>0.67762462737227369</v>
      </c>
      <c r="V558" s="79">
        <v>2.7943768257059403</v>
      </c>
      <c r="W558" s="73">
        <v>0.34020418610122821</v>
      </c>
      <c r="X558" s="72">
        <v>3.2831045686625558E-2</v>
      </c>
      <c r="Y558" s="79">
        <v>5.0149592304410744</v>
      </c>
      <c r="Z558" s="79">
        <v>3.4368240288483509</v>
      </c>
      <c r="AA558" s="79">
        <v>7668100000</v>
      </c>
      <c r="AB558" s="79">
        <v>22179300000</v>
      </c>
      <c r="AC558" s="79">
        <v>111700000</v>
      </c>
      <c r="AD558" s="80">
        <v>2778600000</v>
      </c>
      <c r="AE558" s="73">
        <v>4.0200100770172026E-2</v>
      </c>
      <c r="AF558" s="80">
        <v>38270.760816299997</v>
      </c>
      <c r="AG558" s="80">
        <v>50000.460816299994</v>
      </c>
      <c r="AH558" s="25">
        <v>12.102253616434707</v>
      </c>
      <c r="AI558" s="25">
        <v>14.396883764576492</v>
      </c>
      <c r="AJ558" s="25">
        <v>5.3378192176568895</v>
      </c>
      <c r="AK558" s="25">
        <v>15.179924986530807</v>
      </c>
      <c r="AL558" s="25">
        <v>3.6965634191662313</v>
      </c>
      <c r="AM558" s="74" t="s">
        <v>493</v>
      </c>
      <c r="AN558" s="74" t="s">
        <v>513</v>
      </c>
      <c r="AO558" s="74" t="s">
        <v>919</v>
      </c>
      <c r="AP558" s="74" t="s">
        <v>574</v>
      </c>
      <c r="AQ558" s="73">
        <f>_xll.BDP($H558,$AQ$1, "CUST_TRR_START_DT=20030101","CUST_TRR_END_DT=20230630")*0.01</f>
        <v>9.2315649999999999E-2</v>
      </c>
      <c r="AR558" s="73">
        <f>_xll.BDP($H558,$AQ$1, "CUST_TRR_START_DT=20130101","CUST_TRR_END_DT=20230630")*0.01</f>
        <v>9.8718470000000003E-2</v>
      </c>
      <c r="AS558" s="73">
        <f>_xll.BDP($H558,$AQ$1, "CUST_TRR_START_DT=20180101","CUST_TRR_END_DT=20230630")*0.01</f>
        <v>8.4954859999999993E-2</v>
      </c>
      <c r="AT558" s="74" t="s">
        <v>3697</v>
      </c>
      <c r="AU558" s="74" t="s">
        <v>3021</v>
      </c>
      <c r="AV558" s="74" t="s">
        <v>3021</v>
      </c>
      <c r="AW558" s="25">
        <v>3.5839026501075559</v>
      </c>
      <c r="AX558" s="25">
        <v>3.5839026501075559</v>
      </c>
      <c r="AY558" s="25">
        <v>3.2673799270148227</v>
      </c>
      <c r="AZ558" s="25">
        <v>6.8512825771223786</v>
      </c>
      <c r="BA558" s="25">
        <v>49.673987008969988</v>
      </c>
      <c r="BB558" s="25">
        <v>45.28688524590163</v>
      </c>
      <c r="BC558" s="25">
        <v>94.960872254871617</v>
      </c>
      <c r="BD558" s="25">
        <v>2456.0679999999998</v>
      </c>
      <c r="BE558" s="25">
        <v>38270.760816299997</v>
      </c>
      <c r="BF558" s="74">
        <v>2638.8</v>
      </c>
      <c r="BG558" s="74">
        <v>2738.895</v>
      </c>
      <c r="BH558" s="74">
        <v>2866</v>
      </c>
      <c r="BI558" s="74">
        <v>2516.4900000000002</v>
      </c>
      <c r="BJ558" s="74">
        <v>2665.5329999999999</v>
      </c>
      <c r="BK558" s="74">
        <v>2819.04</v>
      </c>
      <c r="BL558" s="72">
        <v>6.8950811107891599E-2</v>
      </c>
      <c r="BM558" s="72">
        <v>7.1566254278213101E-2</v>
      </c>
      <c r="BN558" s="72">
        <v>7.4887458176147226E-2</v>
      </c>
      <c r="BO558" s="72">
        <v>6.5754898683074922E-2</v>
      </c>
      <c r="BP558" s="72">
        <v>6.96493339339289E-2</v>
      </c>
      <c r="BQ558" s="72">
        <v>7.3660411757461991E-2</v>
      </c>
      <c r="BR558" s="72">
        <f>IF(IF(BN558&gt;BQ558,BN558,BQ558)=0,IF(BM558&gt;BP558,BM558,BP558),IF(BN558&gt;BQ558,BN558,BQ558))</f>
        <v>7.4887458176147226E-2</v>
      </c>
      <c r="CI558" s="73">
        <f>IFERROR(L558,M558)</f>
        <v>0.4098833925204638</v>
      </c>
      <c r="CJ558" s="74">
        <f>IF(AND(M558&lt;0,AA558&gt;0),1,0)</f>
        <v>0</v>
      </c>
      <c r="CK558" s="74">
        <f>IF(AND(CJ558=0,CI558&lt;0.1,CI558&gt;0),1,0)</f>
        <v>0</v>
      </c>
      <c r="CL558" s="74">
        <f>IF(AND(CK558=0,CI558&lt;0.2,CI558&gt;0.1),1,0)</f>
        <v>0</v>
      </c>
      <c r="CM558" s="74">
        <f>IF(AND(CL558=0,CI558&lt;0.3,CI558&gt;0.2),1,0)</f>
        <v>0</v>
      </c>
      <c r="CN558" s="74">
        <f>IF(AND(CM558=0,CI558&lt;0.4,CI558&gt;0.3),1,0)</f>
        <v>0</v>
      </c>
      <c r="CO558" s="74">
        <f>IF(AND(CN558=0,CI558&lt;0.5,CI558&gt;0.4),1,0)</f>
        <v>1</v>
      </c>
      <c r="CP558" s="74">
        <f>IF(AND(CJ558=0,CK558=0,CL558=0,CM558=0,CN558=0,CO558=0),1,0)</f>
        <v>0</v>
      </c>
      <c r="CR558" s="74" t="str">
        <f>_xll.BDP($H558,CR$1)</f>
        <v>Jeffrey L Harmening "Jeff"</v>
      </c>
      <c r="CS558" s="74" t="str">
        <f>_xll.BDP($H558,CS$1)</f>
        <v>No</v>
      </c>
      <c r="CT558" s="81">
        <f>_xll.BDP($H558,CT$1)</f>
        <v>9.6321098506450653E-2</v>
      </c>
      <c r="CU558" s="78">
        <f>_xll.BDP($H558,CU$1)</f>
        <v>6.3333301544189453</v>
      </c>
      <c r="CV558" s="78">
        <f>_xll.BDP($H558,CV$1)</f>
        <v>0.32384559855631856</v>
      </c>
      <c r="CW558" s="78">
        <f>_xll.BDP($H558,CW$1)</f>
        <v>12.713927085168674</v>
      </c>
      <c r="DD558" s="73"/>
      <c r="DH558" s="25"/>
      <c r="DI558" s="25"/>
      <c r="DJ558" s="25"/>
      <c r="DK558" s="25"/>
      <c r="DL558" s="25"/>
      <c r="DM558" s="25"/>
      <c r="DN558" s="25"/>
      <c r="DO558" s="25"/>
      <c r="DV558" s="72"/>
      <c r="DW558" s="72"/>
      <c r="DX558" s="72"/>
      <c r="DY558" s="72"/>
      <c r="DZ558" s="72"/>
      <c r="EA558" s="72"/>
      <c r="EB558" s="72"/>
      <c r="EC558" s="72"/>
      <c r="ED558" s="72"/>
    </row>
    <row r="559" spans="1:134" s="74" customFormat="1" hidden="1" x14ac:dyDescent="0.3">
      <c r="A559" s="74" t="str">
        <f>B559&amp;C559</f>
        <v>14</v>
      </c>
      <c r="B559" s="74">
        <v>14</v>
      </c>
      <c r="D559" s="74">
        <v>23</v>
      </c>
      <c r="E559" s="74">
        <v>4</v>
      </c>
      <c r="F559" s="75">
        <v>0.11</v>
      </c>
      <c r="H559" s="74" t="s">
        <v>1340</v>
      </c>
      <c r="I559" s="74">
        <v>1494</v>
      </c>
      <c r="J559" s="74" t="str">
        <f>I559&amp;H559</f>
        <v>1494AMUN FP Equity</v>
      </c>
      <c r="K559" s="76" t="s">
        <v>1341</v>
      </c>
      <c r="L559" s="73">
        <v>0.34502225655814789</v>
      </c>
      <c r="M559" s="73">
        <v>0.29094871946757878</v>
      </c>
      <c r="N559" s="73">
        <v>0.13206032507318322</v>
      </c>
      <c r="O559" s="73">
        <v>0.11952178994484763</v>
      </c>
      <c r="P559" s="77">
        <v>11.077927677915241</v>
      </c>
      <c r="Q559" s="77" t="e">
        <v>#N/A</v>
      </c>
      <c r="R559" s="77">
        <v>10.596973382643407</v>
      </c>
      <c r="S559" s="78">
        <v>26.715844445908253</v>
      </c>
      <c r="T559" s="78">
        <v>24.319141108398274</v>
      </c>
      <c r="U559" s="73">
        <v>1.568722007178993E-2</v>
      </c>
      <c r="V559" s="79">
        <v>0.22789188572050639</v>
      </c>
      <c r="W559" s="73">
        <v>0.38722181150702378</v>
      </c>
      <c r="X559" s="72" t="e">
        <v>#N/A</v>
      </c>
      <c r="Y559" s="79">
        <v>-0.9544572027754693</v>
      </c>
      <c r="Z559" s="79">
        <v>5.4890609627279208</v>
      </c>
      <c r="AA559" s="79">
        <v>4693126000</v>
      </c>
      <c r="AB559" s="79">
        <v>11424352000</v>
      </c>
      <c r="AC559" s="79" t="e">
        <v>#N/A</v>
      </c>
      <c r="AD559" s="80">
        <v>375680461.30028331</v>
      </c>
      <c r="AE559" s="73">
        <v>0</v>
      </c>
      <c r="AF559" s="80">
        <v>11061.204617699999</v>
      </c>
      <c r="AG559" s="80">
        <v>11459.7256177</v>
      </c>
      <c r="AH559" s="25">
        <v>7.8802378827783102</v>
      </c>
      <c r="AI559" s="25">
        <v>8.7430167621987458</v>
      </c>
      <c r="AJ559" s="25">
        <v>-2.1348436936778827</v>
      </c>
      <c r="AK559" s="25">
        <v>9.6768694059566815</v>
      </c>
      <c r="AL559" s="25">
        <v>0.99276189577838225</v>
      </c>
      <c r="AM559" s="74" t="s">
        <v>502</v>
      </c>
      <c r="AN559" s="74" t="s">
        <v>528</v>
      </c>
      <c r="AO559" s="74" t="s">
        <v>568</v>
      </c>
      <c r="AP559" s="74" t="s">
        <v>1339</v>
      </c>
      <c r="AQ559" s="73" t="e">
        <f>_xll.BDP($H559,$AQ$1, "CUST_TRR_START_DT=20030101","CUST_TRR_END_DT=20230630")*0.01</f>
        <v>#VALUE!</v>
      </c>
      <c r="AR559" s="73" t="e">
        <f>_xll.BDP($H559,$AQ$1, "CUST_TRR_START_DT=20130101","CUST_TRR_END_DT=20230630")*0.01</f>
        <v>#VALUE!</v>
      </c>
      <c r="AS559" s="73">
        <f>_xll.BDP($H559,$AQ$1, "CUST_TRR_START_DT=20180101","CUST_TRR_END_DT=20230630")*0.01</f>
        <v>7.1323360000000006E-5</v>
      </c>
      <c r="AT559" s="74" t="s">
        <v>3797</v>
      </c>
      <c r="AU559" s="74" t="s">
        <v>3336</v>
      </c>
      <c r="AV559" s="74" t="s">
        <v>3797</v>
      </c>
      <c r="AW559" s="25">
        <v>7.5855687412258437</v>
      </c>
      <c r="AX559" s="25">
        <v>7.5855687412258437</v>
      </c>
      <c r="AY559" s="25">
        <v>0</v>
      </c>
      <c r="AZ559" s="25">
        <v>7.5855687412258437</v>
      </c>
      <c r="BA559" s="25">
        <v>77.54566837994426</v>
      </c>
      <c r="BB559" s="25">
        <v>0</v>
      </c>
      <c r="BC559" s="25">
        <v>77.54566837994426</v>
      </c>
      <c r="BD559" s="25">
        <v>830.31827320000002</v>
      </c>
      <c r="BE559" s="25">
        <v>11061.204617699999</v>
      </c>
      <c r="BF559" s="74">
        <v>1222.1759999999999</v>
      </c>
      <c r="BG559" s="74">
        <v>1270.7650000000001</v>
      </c>
      <c r="BH559" s="74">
        <v>1391.5630000000001</v>
      </c>
      <c r="BI559" s="74">
        <v>1087.403</v>
      </c>
      <c r="BJ559" s="74">
        <v>1240.752</v>
      </c>
      <c r="BK559" s="74">
        <v>1353.4939999999999</v>
      </c>
      <c r="BL559" s="72">
        <v>0.11049212470441867</v>
      </c>
      <c r="BM559" s="72">
        <v>0.11488486506854217</v>
      </c>
      <c r="BN559" s="72">
        <v>0.12580573708701118</v>
      </c>
      <c r="BO559" s="72">
        <v>9.830782790691274E-2</v>
      </c>
      <c r="BP559" s="72">
        <v>0.11217150779532316</v>
      </c>
      <c r="BQ559" s="72">
        <v>0.12236406854224141</v>
      </c>
      <c r="BR559" s="72">
        <f>IF(IF(BN559&gt;BQ559,BN559,BQ559)=0,IF(BM559&gt;BP559,BM559,BP559),IF(BN559&gt;BQ559,BN559,BQ559))</f>
        <v>0.12580573708701118</v>
      </c>
      <c r="CI559" s="73">
        <f>IFERROR(L559,M559)</f>
        <v>0.34502225655814789</v>
      </c>
      <c r="CJ559" s="74">
        <f>IF(AND(M559&lt;0,AA559&gt;0),1,0)</f>
        <v>0</v>
      </c>
      <c r="CK559" s="74">
        <f>IF(AND(CJ559=0,CI559&lt;0.1,CI559&gt;0),1,0)</f>
        <v>0</v>
      </c>
      <c r="CL559" s="74">
        <f>IF(AND(CK559=0,CI559&lt;0.2,CI559&gt;0.1),1,0)</f>
        <v>0</v>
      </c>
      <c r="CM559" s="74">
        <f>IF(AND(CL559=0,CI559&lt;0.3,CI559&gt;0.2),1,0)</f>
        <v>0</v>
      </c>
      <c r="CN559" s="74">
        <f>IF(AND(CM559=0,CI559&lt;0.4,CI559&gt;0.3),1,0)</f>
        <v>1</v>
      </c>
      <c r="CO559" s="74">
        <f>IF(AND(CN559=0,CI559&lt;0.5,CI559&gt;0.4),1,0)</f>
        <v>0</v>
      </c>
      <c r="CP559" s="74">
        <f>IF(AND(CJ559=0,CK559=0,CL559=0,CM559=0,CN559=0,CO559=0),1,0)</f>
        <v>0</v>
      </c>
      <c r="CR559" s="74" t="str">
        <f>_xll.BDP($H559,CR$1)</f>
        <v>Valerie Baudson</v>
      </c>
      <c r="CS559" s="74" t="str">
        <f>_xll.BDP($H559,CS$1)</f>
        <v>No</v>
      </c>
      <c r="CT559" s="81">
        <f>_xll.BDP($H559,CT$1)</f>
        <v>0</v>
      </c>
      <c r="CU559" s="78">
        <f>_xll.BDP($H559,CU$1)</f>
        <v>2.4166700839996338</v>
      </c>
      <c r="CV559" s="78">
        <f>_xll.BDP($H559,CV$1)</f>
        <v>0</v>
      </c>
      <c r="CW559" s="78">
        <f>_xll.BDP($H559,CW$1)</f>
        <v>0</v>
      </c>
      <c r="DD559" s="73"/>
      <c r="DH559" s="25"/>
      <c r="DI559" s="25"/>
      <c r="DJ559" s="25"/>
      <c r="DK559" s="25"/>
      <c r="DL559" s="25"/>
      <c r="DM559" s="25"/>
      <c r="DN559" s="25"/>
      <c r="DO559" s="25"/>
      <c r="DV559" s="72"/>
      <c r="DW559" s="72"/>
      <c r="DX559" s="72"/>
      <c r="DY559" s="72"/>
      <c r="DZ559" s="72"/>
      <c r="EA559" s="72"/>
      <c r="EB559" s="72"/>
      <c r="EC559" s="72"/>
      <c r="ED559" s="72"/>
    </row>
    <row r="560" spans="1:134" s="74" customFormat="1" hidden="1" x14ac:dyDescent="0.3">
      <c r="A560" s="74" t="str">
        <f>B560&amp;C560</f>
        <v>14</v>
      </c>
      <c r="B560" s="74">
        <v>14</v>
      </c>
      <c r="D560" s="74">
        <v>10</v>
      </c>
      <c r="E560" s="74">
        <v>7</v>
      </c>
      <c r="F560" s="75">
        <v>0.15</v>
      </c>
      <c r="G560" s="74" t="s">
        <v>2840</v>
      </c>
      <c r="H560" s="74" t="s">
        <v>1181</v>
      </c>
      <c r="I560" s="74">
        <v>1495</v>
      </c>
      <c r="J560" s="74" t="str">
        <f>I560&amp;H560</f>
        <v>1495ALQ AU Equity</v>
      </c>
      <c r="K560" s="76" t="s">
        <v>4905</v>
      </c>
      <c r="L560" s="73">
        <v>0.34065326966214621</v>
      </c>
      <c r="M560" s="73">
        <v>0.33675061288165814</v>
      </c>
      <c r="N560" s="73">
        <v>0.15628230711454846</v>
      </c>
      <c r="O560" s="73">
        <v>0.17126341242254797</v>
      </c>
      <c r="P560" s="77">
        <v>16.542276625544407</v>
      </c>
      <c r="Q560" s="77">
        <v>11.698569315684461</v>
      </c>
      <c r="R560" s="77">
        <v>23.417772416566144</v>
      </c>
      <c r="S560" s="78">
        <v>24.055647414762234</v>
      </c>
      <c r="T560" s="78">
        <v>26.847139347139347</v>
      </c>
      <c r="U560" s="73">
        <v>0.62511087020794331</v>
      </c>
      <c r="V560" s="79">
        <v>2.1512633542479231</v>
      </c>
      <c r="W560" s="73">
        <v>0.41386144560223415</v>
      </c>
      <c r="X560" s="72">
        <v>3.5008976660682228E-2</v>
      </c>
      <c r="Y560" s="79">
        <v>9.7664808589465171</v>
      </c>
      <c r="Z560" s="79">
        <v>42.234476902750153</v>
      </c>
      <c r="AA560" s="79">
        <v>1346100000</v>
      </c>
      <c r="AB560" s="79">
        <v>2646800000</v>
      </c>
      <c r="AC560" s="79">
        <v>7900000</v>
      </c>
      <c r="AD560" s="80">
        <v>443500000</v>
      </c>
      <c r="AE560" s="73">
        <v>1.7812852311161219E-2</v>
      </c>
      <c r="AF560" s="80">
        <v>5567.9283659999992</v>
      </c>
      <c r="AG560" s="80">
        <v>6847.8283659999997</v>
      </c>
      <c r="AH560" s="25">
        <v>11.191090645530315</v>
      </c>
      <c r="AI560" s="25">
        <v>15.106614529009486</v>
      </c>
      <c r="AJ560" s="25">
        <v>5.3178380164231998</v>
      </c>
      <c r="AK560" s="25">
        <v>20.21842936208218</v>
      </c>
      <c r="AL560" s="25">
        <v>4.0728643309678842</v>
      </c>
      <c r="AM560" s="74" t="s">
        <v>498</v>
      </c>
      <c r="AN560" s="74" t="s">
        <v>738</v>
      </c>
      <c r="AO560" s="74" t="s">
        <v>739</v>
      </c>
      <c r="AP560" s="74" t="s">
        <v>2136</v>
      </c>
      <c r="AQ560" s="73">
        <f>_xll.BDP($H560,$AQ$1, "CUST_TRR_START_DT=20030101","CUST_TRR_END_DT=20230630")*0.01</f>
        <v>0.1917876</v>
      </c>
      <c r="AR560" s="73">
        <f>_xll.BDP($H560,$AQ$1, "CUST_TRR_START_DT=20130101","CUST_TRR_END_DT=20230630")*0.01</f>
        <v>4.6209860000000005E-2</v>
      </c>
      <c r="AS560" s="73">
        <f>_xll.BDP($H560,$AQ$1, "CUST_TRR_START_DT=20180101","CUST_TRR_END_DT=20230630")*0.01</f>
        <v>0.12218270000000001</v>
      </c>
      <c r="AT560" s="74" t="s">
        <v>3697</v>
      </c>
      <c r="AU560" s="74" t="s">
        <v>3021</v>
      </c>
      <c r="AV560" s="74" t="s">
        <v>3021</v>
      </c>
      <c r="AW560" s="25">
        <v>3.5244721433390738</v>
      </c>
      <c r="AX560" s="25">
        <v>3.5244721433390738</v>
      </c>
      <c r="AY560" s="25">
        <v>0</v>
      </c>
      <c r="AZ560" s="25">
        <v>3.5244721433390738</v>
      </c>
      <c r="BA560" s="25">
        <v>65.759722785191286</v>
      </c>
      <c r="BB560" s="25">
        <v>0</v>
      </c>
      <c r="BC560" s="25">
        <v>65.759722785191286</v>
      </c>
      <c r="BD560" s="25">
        <v>192.18936581200001</v>
      </c>
      <c r="BE560" s="25">
        <v>5567.9283659999992</v>
      </c>
      <c r="BF560" s="74">
        <v>314.72700000000003</v>
      </c>
      <c r="BG560" s="74">
        <v>338.27300000000002</v>
      </c>
      <c r="BH560" s="74">
        <v>359.77800000000002</v>
      </c>
      <c r="BI560" s="74">
        <v>301.42500000000001</v>
      </c>
      <c r="BJ560" s="74">
        <v>337.17500000000001</v>
      </c>
      <c r="BK560" s="74">
        <v>363.2</v>
      </c>
      <c r="BL560" s="72">
        <v>5.6524972900486498E-2</v>
      </c>
      <c r="BM560" s="72">
        <v>6.0753834777334863E-2</v>
      </c>
      <c r="BN560" s="72">
        <v>6.4616133030185624E-2</v>
      </c>
      <c r="BO560" s="72">
        <v>5.4135933544084691E-2</v>
      </c>
      <c r="BP560" s="72">
        <v>6.055663396442483E-2</v>
      </c>
      <c r="BQ560" s="72">
        <v>6.523072427042069E-2</v>
      </c>
      <c r="BR560" s="72">
        <f>IF(IF(BN560&gt;BQ560,BN560,BQ560)=0,IF(BM560&gt;BP560,BM560,BP560),IF(BN560&gt;BQ560,BN560,BQ560))</f>
        <v>6.523072427042069E-2</v>
      </c>
      <c r="CI560" s="73">
        <f>IFERROR(L560,M560)</f>
        <v>0.34065326966214621</v>
      </c>
      <c r="CJ560" s="74">
        <f>IF(AND(M560&lt;0,AA560&gt;0),1,0)</f>
        <v>0</v>
      </c>
      <c r="CK560" s="74">
        <f>IF(AND(CJ560=0,CI560&lt;0.1,CI560&gt;0),1,0)</f>
        <v>0</v>
      </c>
      <c r="CL560" s="74">
        <f>IF(AND(CK560=0,CI560&lt;0.2,CI560&gt;0.1),1,0)</f>
        <v>0</v>
      </c>
      <c r="CM560" s="74">
        <f>IF(AND(CL560=0,CI560&lt;0.3,CI560&gt;0.2),1,0)</f>
        <v>0</v>
      </c>
      <c r="CN560" s="74">
        <f>IF(AND(CM560=0,CI560&lt;0.4,CI560&gt;0.3),1,0)</f>
        <v>1</v>
      </c>
      <c r="CO560" s="74">
        <f>IF(AND(CN560=0,CI560&lt;0.5,CI560&gt;0.4),1,0)</f>
        <v>0</v>
      </c>
      <c r="CP560" s="74">
        <f>IF(AND(CJ560=0,CK560=0,CL560=0,CM560=0,CN560=0,CO560=0),1,0)</f>
        <v>0</v>
      </c>
      <c r="CR560" s="74" t="str">
        <f>_xll.BDP($H560,CR$1)</f>
        <v>Malcolm Deane</v>
      </c>
      <c r="CS560" s="74" t="str">
        <f>_xll.BDP($H560,CS$1)</f>
        <v>No</v>
      </c>
      <c r="CT560" s="81">
        <f>_xll.BDP($H560,CT$1)</f>
        <v>0</v>
      </c>
      <c r="CU560" s="78">
        <f>_xll.BDP($H560,CU$1)</f>
        <v>0.58333301544189453</v>
      </c>
      <c r="CV560" s="78">
        <f>_xll.BDP($H560,CV$1)</f>
        <v>4.6042517912698436E-2</v>
      </c>
      <c r="CW560" s="78">
        <f>_xll.BDP($H560,CW$1)</f>
        <v>43.232650333789522</v>
      </c>
      <c r="DD560" s="73"/>
      <c r="DH560" s="25"/>
      <c r="DI560" s="25"/>
      <c r="DJ560" s="25"/>
      <c r="DK560" s="25"/>
      <c r="DL560" s="25"/>
      <c r="DM560" s="25"/>
      <c r="DN560" s="25"/>
      <c r="DO560" s="25"/>
      <c r="DV560" s="72"/>
      <c r="DW560" s="72"/>
      <c r="DX560" s="72"/>
      <c r="DY560" s="72"/>
      <c r="DZ560" s="72"/>
      <c r="EA560" s="72"/>
      <c r="EB560" s="72"/>
      <c r="EC560" s="72"/>
      <c r="ED560" s="72"/>
    </row>
    <row r="561" spans="1:134" s="74" customFormat="1" hidden="1" x14ac:dyDescent="0.3">
      <c r="A561" s="74" t="str">
        <f>B561&amp;C561</f>
        <v>14</v>
      </c>
      <c r="B561" s="74">
        <v>14</v>
      </c>
      <c r="D561" s="74">
        <v>10</v>
      </c>
      <c r="E561" s="74">
        <v>8</v>
      </c>
      <c r="F561" s="75">
        <v>0.11</v>
      </c>
      <c r="G561" s="74" t="s">
        <v>2227</v>
      </c>
      <c r="H561" s="74" t="s">
        <v>1326</v>
      </c>
      <c r="I561" s="74">
        <v>1496</v>
      </c>
      <c r="J561" s="74" t="str">
        <f>I561&amp;H561</f>
        <v>1496BRE IM Equity</v>
      </c>
      <c r="K561" s="76" t="s">
        <v>1327</v>
      </c>
      <c r="L561" s="73">
        <v>0.16418989342567011</v>
      </c>
      <c r="M561" s="73">
        <v>0.15489915370192064</v>
      </c>
      <c r="N561" s="73">
        <v>0.15592184834079043</v>
      </c>
      <c r="O561" s="73">
        <v>0.14790926118962122</v>
      </c>
      <c r="P561" s="77">
        <v>13.876682808697966</v>
      </c>
      <c r="Q561" s="77">
        <v>11.664989092305762</v>
      </c>
      <c r="R561" s="77">
        <v>16.561920429529192</v>
      </c>
      <c r="S561" s="78">
        <v>17.812083348860519</v>
      </c>
      <c r="T561" s="78">
        <v>16.785702771361123</v>
      </c>
      <c r="U561" s="73">
        <v>0.15446067421008863</v>
      </c>
      <c r="V561" s="79">
        <v>0.92105861113704968</v>
      </c>
      <c r="W561" s="73">
        <v>0.50523404495074975</v>
      </c>
      <c r="X561" s="72">
        <v>2.1125003063855199E-2</v>
      </c>
      <c r="Y561" s="79">
        <v>9.5607350989779949</v>
      </c>
      <c r="Z561" s="79">
        <v>3.3112562553553548</v>
      </c>
      <c r="AA561" s="79">
        <v>2367960000</v>
      </c>
      <c r="AB561" s="79">
        <v>2479865000</v>
      </c>
      <c r="AC561" s="79" t="e">
        <v>#N/A</v>
      </c>
      <c r="AD561" s="80">
        <v>529568000</v>
      </c>
      <c r="AE561" s="73">
        <v>0</v>
      </c>
      <c r="AF561" s="80">
        <v>4100.5652300000002</v>
      </c>
      <c r="AG561" s="80">
        <v>4723.43923</v>
      </c>
      <c r="AH561" s="25">
        <v>7.3007499922717853</v>
      </c>
      <c r="AI561" s="25">
        <v>11.794503643146442</v>
      </c>
      <c r="AJ561" s="25">
        <v>6.0331850164806049</v>
      </c>
      <c r="AK561" s="25">
        <v>12.754863293383872</v>
      </c>
      <c r="AL561" s="25">
        <v>2.0042406213845445</v>
      </c>
      <c r="AM561" s="74" t="s">
        <v>533</v>
      </c>
      <c r="AN561" s="74" t="s">
        <v>729</v>
      </c>
      <c r="AO561" s="74" t="s">
        <v>730</v>
      </c>
      <c r="AP561" s="74" t="s">
        <v>1250</v>
      </c>
      <c r="AQ561" s="73">
        <f>_xll.BDP($H561,$AQ$1, "CUST_TRR_START_DT=20030101","CUST_TRR_END_DT=20230630")*0.01</f>
        <v>0.17219169999999998</v>
      </c>
      <c r="AR561" s="73">
        <f>_xll.BDP($H561,$AQ$1, "CUST_TRR_START_DT=20130101","CUST_TRR_END_DT=20230630")*0.01</f>
        <v>0.2268993</v>
      </c>
      <c r="AS561" s="73">
        <f>_xll.BDP($H561,$AQ$1, "CUST_TRR_START_DT=20180101","CUST_TRR_END_DT=20230630")*0.01</f>
        <v>3.2515670000000003E-2</v>
      </c>
      <c r="AT561" s="74" t="s">
        <v>3697</v>
      </c>
      <c r="AU561" s="74" t="s">
        <v>3337</v>
      </c>
      <c r="AV561" s="74" t="s">
        <v>3337</v>
      </c>
      <c r="AW561" s="25">
        <v>2.2857142954456564</v>
      </c>
      <c r="AX561" s="25">
        <v>2.2857142954456564</v>
      </c>
      <c r="AY561" s="25">
        <v>-2.738796753469136E-16</v>
      </c>
      <c r="AZ561" s="25">
        <v>2.285714295445656</v>
      </c>
      <c r="BA561" s="25">
        <v>29.649839598260442</v>
      </c>
      <c r="BB561" s="25">
        <v>-3.5527136788005009E-15</v>
      </c>
      <c r="BC561" s="25">
        <v>29.649839598260439</v>
      </c>
      <c r="BD561" s="25">
        <v>90.688429999999997</v>
      </c>
      <c r="BE561" s="25">
        <v>4100.5652300000002</v>
      </c>
      <c r="BF561" s="74">
        <v>329.8</v>
      </c>
      <c r="BG561" s="74">
        <v>347.25</v>
      </c>
      <c r="BH561" s="74">
        <v>372.25</v>
      </c>
      <c r="BI561" s="74">
        <v>199.95099999999999</v>
      </c>
      <c r="BJ561" s="74">
        <v>263.541</v>
      </c>
      <c r="BK561" s="74">
        <v>297.64100000000002</v>
      </c>
      <c r="BL561" s="72">
        <v>8.0427936516449458E-2</v>
      </c>
      <c r="BM561" s="72">
        <v>8.4683447408541765E-2</v>
      </c>
      <c r="BN561" s="72">
        <v>9.078016788431871E-2</v>
      </c>
      <c r="BO561" s="72">
        <v>4.8761814234083038E-2</v>
      </c>
      <c r="BP561" s="72">
        <v>6.4269432436269272E-2</v>
      </c>
      <c r="BQ561" s="72">
        <v>7.2585359165229041E-2</v>
      </c>
      <c r="BR561" s="72">
        <f>IF(IF(BN561&gt;BQ561,BN561,BQ561)=0,IF(BM561&gt;BP561,BM561,BP561),IF(BN561&gt;BQ561,BN561,BQ561))</f>
        <v>9.078016788431871E-2</v>
      </c>
      <c r="CI561" s="73">
        <f>IFERROR(L561,M561)</f>
        <v>0.16418989342567011</v>
      </c>
      <c r="CJ561" s="74">
        <f>IF(AND(M561&lt;0,AA561&gt;0),1,0)</f>
        <v>0</v>
      </c>
      <c r="CK561" s="74">
        <f>IF(AND(CJ561=0,CI561&lt;0.1,CI561&gt;0),1,0)</f>
        <v>0</v>
      </c>
      <c r="CL561" s="74">
        <f>IF(AND(CK561=0,CI561&lt;0.2,CI561&gt;0.1),1,0)</f>
        <v>1</v>
      </c>
      <c r="CM561" s="74">
        <f>IF(AND(CL561=0,CI561&lt;0.3,CI561&gt;0.2),1,0)</f>
        <v>0</v>
      </c>
      <c r="CN561" s="74">
        <f>IF(AND(CM561=0,CI561&lt;0.4,CI561&gt;0.3),1,0)</f>
        <v>0</v>
      </c>
      <c r="CO561" s="74">
        <f>IF(AND(CN561=0,CI561&lt;0.5,CI561&gt;0.4),1,0)</f>
        <v>0</v>
      </c>
      <c r="CP561" s="74">
        <f>IF(AND(CJ561=0,CK561=0,CL561=0,CM561=0,CN561=0,CO561=0),1,0)</f>
        <v>0</v>
      </c>
      <c r="CR561" s="74" t="str">
        <f>_xll.BDP($H561,CR$1)</f>
        <v>Daniele Schillaci</v>
      </c>
      <c r="CS561" s="74" t="str">
        <f>_xll.BDP($H561,CS$1)</f>
        <v>No</v>
      </c>
      <c r="CT561" s="81">
        <f>_xll.BDP($H561,CT$1)</f>
        <v>0</v>
      </c>
      <c r="CU561" s="78">
        <f>_xll.BDP($H561,CU$1)</f>
        <v>4.25</v>
      </c>
      <c r="CV561" s="78">
        <f>_xll.BDP($H561,CV$1)</f>
        <v>0</v>
      </c>
      <c r="CW561" s="78">
        <f>_xll.BDP($H561,CW$1)</f>
        <v>0</v>
      </c>
      <c r="DD561" s="73"/>
      <c r="DH561" s="25"/>
      <c r="DI561" s="25"/>
      <c r="DJ561" s="25"/>
      <c r="DK561" s="25"/>
      <c r="DL561" s="25"/>
      <c r="DM561" s="25"/>
      <c r="DN561" s="25"/>
      <c r="DO561" s="25"/>
      <c r="DV561" s="72"/>
      <c r="DW561" s="72"/>
      <c r="DX561" s="72"/>
      <c r="DY561" s="72"/>
      <c r="DZ561" s="72"/>
      <c r="EA561" s="72"/>
      <c r="EB561" s="72"/>
      <c r="EC561" s="72"/>
      <c r="ED561" s="72"/>
    </row>
    <row r="562" spans="1:134" s="74" customFormat="1" hidden="1" x14ac:dyDescent="0.3">
      <c r="A562" s="74" t="str">
        <f>B562&amp;C562</f>
        <v>14</v>
      </c>
      <c r="B562" s="74">
        <v>14</v>
      </c>
      <c r="D562" s="74">
        <v>10</v>
      </c>
      <c r="E562" s="74">
        <v>1</v>
      </c>
      <c r="F562" s="75">
        <v>0.2</v>
      </c>
      <c r="G562" s="74" t="s">
        <v>2641</v>
      </c>
      <c r="H562" s="74" t="s">
        <v>1852</v>
      </c>
      <c r="I562" s="74">
        <v>1498</v>
      </c>
      <c r="J562" s="74" t="str">
        <f>I562&amp;H562</f>
        <v>1498MAB1 LN Equity</v>
      </c>
      <c r="K562" s="76" t="s">
        <v>1853</v>
      </c>
      <c r="L562" s="73">
        <v>-1.9269955557243903</v>
      </c>
      <c r="M562" s="73">
        <v>0.9553129797032236</v>
      </c>
      <c r="N562" s="73">
        <v>0.76432214277985855</v>
      </c>
      <c r="O562" s="73">
        <v>0.28969316110012028</v>
      </c>
      <c r="P562" s="77">
        <v>24.057257006997805</v>
      </c>
      <c r="Q562" s="77">
        <v>17.716111755455827</v>
      </c>
      <c r="R562" s="77">
        <v>22.941722363351737</v>
      </c>
      <c r="S562" s="78">
        <v>12.303057344706957</v>
      </c>
      <c r="T562" s="78">
        <v>11.447881466077463</v>
      </c>
      <c r="U562" s="73">
        <v>1.6323290885874999E-2</v>
      </c>
      <c r="V562" s="79">
        <v>7.9999999999999974E-2</v>
      </c>
      <c r="W562" s="73">
        <v>0.44433516104904208</v>
      </c>
      <c r="X562" s="72">
        <v>1.8827228193317249E-2</v>
      </c>
      <c r="Y562" s="79">
        <v>16.518207945500102</v>
      </c>
      <c r="Z562" s="79">
        <v>-1.4190149921543771</v>
      </c>
      <c r="AA562" s="79">
        <v>23452000</v>
      </c>
      <c r="AB562" s="79">
        <v>77337000</v>
      </c>
      <c r="AC562" s="79">
        <v>2983000</v>
      </c>
      <c r="AD562" s="80">
        <v>24239000</v>
      </c>
      <c r="AE562" s="73">
        <v>0.12306613309129914</v>
      </c>
      <c r="AF562" s="80">
        <v>297.06057679999986</v>
      </c>
      <c r="AG562" s="80">
        <v>306.50057679999992</v>
      </c>
      <c r="AH562" s="25">
        <v>11.599325491976987</v>
      </c>
      <c r="AI562" s="25">
        <v>13.680618496697015</v>
      </c>
      <c r="AJ562" s="25">
        <v>8.3038653900536712</v>
      </c>
      <c r="AK562" s="25">
        <v>23.679417122040071</v>
      </c>
      <c r="AL562" s="25">
        <v>3.8475517939664572</v>
      </c>
      <c r="AM562" s="74" t="s">
        <v>502</v>
      </c>
      <c r="AN562" s="74" t="s">
        <v>528</v>
      </c>
      <c r="AO562" s="74" t="s">
        <v>4660</v>
      </c>
      <c r="AP562" s="74" t="s">
        <v>1552</v>
      </c>
      <c r="AQ562" s="73" t="e">
        <f>_xll.BDP($H562,$AQ$1, "CUST_TRR_START_DT=20030101","CUST_TRR_END_DT=20230630")*0.01</f>
        <v>#VALUE!</v>
      </c>
      <c r="AR562" s="73" t="e">
        <f>_xll.BDP($H562,$AQ$1, "CUST_TRR_START_DT=20130101","CUST_TRR_END_DT=20230630")*0.01</f>
        <v>#VALUE!</v>
      </c>
      <c r="AS562" s="73">
        <f>_xll.BDP($H562,$AQ$1, "CUST_TRR_START_DT=20180101","CUST_TRR_END_DT=20230630")*0.01</f>
        <v>4.5445409999999999E-2</v>
      </c>
      <c r="AT562" s="74" t="s">
        <v>3339</v>
      </c>
      <c r="AU562" s="74" t="s">
        <v>3339</v>
      </c>
      <c r="AV562" s="74" t="s">
        <v>3339</v>
      </c>
      <c r="AW562" s="25">
        <v>5.2425373846025609</v>
      </c>
      <c r="AX562" s="25">
        <v>5.2425373846025609</v>
      </c>
      <c r="AY562" s="25">
        <v>-27.440103324809009</v>
      </c>
      <c r="AZ562" s="25">
        <v>-22.197565940206449</v>
      </c>
      <c r="BA562" s="25">
        <v>55.637974591387277</v>
      </c>
      <c r="BB562" s="25">
        <v>-291.21619162025411</v>
      </c>
      <c r="BC562" s="25">
        <v>-235.57821702886685</v>
      </c>
      <c r="BD562" s="25">
        <v>-32.357846000000002</v>
      </c>
      <c r="BE562" s="25">
        <v>297.06057679999986</v>
      </c>
      <c r="BF562" s="74">
        <v>13.5</v>
      </c>
      <c r="BG562" s="74">
        <v>24.400000000000002</v>
      </c>
      <c r="BH562" s="74">
        <v>28.1</v>
      </c>
      <c r="BI562" s="74">
        <v>21.5</v>
      </c>
      <c r="BJ562" s="74">
        <v>27.900000000000002</v>
      </c>
      <c r="BK562" s="74" t="s">
        <v>3021</v>
      </c>
      <c r="BL562" s="72">
        <v>4.5445276331935021E-2</v>
      </c>
      <c r="BM562" s="72">
        <v>8.2138129074015895E-2</v>
      </c>
      <c r="BN562" s="72">
        <v>9.459350110573142E-2</v>
      </c>
      <c r="BO562" s="72">
        <v>7.2375810454563191E-2</v>
      </c>
      <c r="BP562" s="72">
        <v>9.3920237752665725E-2</v>
      </c>
      <c r="BQ562" s="72">
        <v>0</v>
      </c>
      <c r="BR562" s="72">
        <f>IF(IF(BN562&gt;BQ562,BN562,BQ562)=0,IF(BM562&gt;BP562,BM562,BP562),IF(BN562&gt;BQ562,BN562,BQ562))</f>
        <v>9.459350110573142E-2</v>
      </c>
      <c r="CI562" s="73">
        <f>IFERROR(L562,M562)</f>
        <v>-1.9269955557243903</v>
      </c>
      <c r="CJ562" s="74">
        <f>IF(AND(M562&lt;0,AA562&gt;0),1,0)</f>
        <v>0</v>
      </c>
      <c r="CK562" s="74">
        <f>IF(AND(CJ562=0,CI562&lt;0.1,CI562&gt;0),1,0)</f>
        <v>0</v>
      </c>
      <c r="CL562" s="74">
        <f>IF(AND(CK562=0,CI562&lt;0.2,CI562&gt;0.1),1,0)</f>
        <v>0</v>
      </c>
      <c r="CM562" s="74">
        <f>IF(AND(CL562=0,CI562&lt;0.3,CI562&gt;0.2),1,0)</f>
        <v>0</v>
      </c>
      <c r="CN562" s="74">
        <f>IF(AND(CM562=0,CI562&lt;0.4,CI562&gt;0.3),1,0)</f>
        <v>0</v>
      </c>
      <c r="CO562" s="74">
        <f>IF(AND(CN562=0,CI562&lt;0.5,CI562&gt;0.4),1,0)</f>
        <v>0</v>
      </c>
      <c r="CP562" s="74">
        <f>IF(AND(CJ562=0,CK562=0,CL562=0,CM562=0,CN562=0,CO562=0),1,0)</f>
        <v>1</v>
      </c>
      <c r="CR562" s="74" t="str">
        <f>_xll.BDP($H562,CR$1)</f>
        <v>Peter Brodnicki</v>
      </c>
      <c r="CS562" s="74" t="str">
        <f>_xll.BDP($H562,CS$1)</f>
        <v>Yes</v>
      </c>
      <c r="CT562" s="81">
        <f>_xll.BDP($H562,CT$1)</f>
        <v>0</v>
      </c>
      <c r="CU562" s="78">
        <f>_xll.BDP($H562,CU$1)</f>
        <v>9.75</v>
      </c>
      <c r="CV562" s="78">
        <f>_xll.BDP($H562,CV$1)</f>
        <v>20.104229118860196</v>
      </c>
      <c r="CW562" s="78">
        <f>_xll.BDP($H562,CW$1)</f>
        <v>5.0352076879432654E-2</v>
      </c>
      <c r="DD562" s="73"/>
      <c r="DH562" s="25"/>
      <c r="DI562" s="25"/>
      <c r="DJ562" s="25"/>
      <c r="DK562" s="25"/>
      <c r="DL562" s="25"/>
      <c r="DM562" s="25"/>
      <c r="DN562" s="25"/>
      <c r="DO562" s="25"/>
      <c r="DV562" s="72"/>
      <c r="DW562" s="72"/>
      <c r="DX562" s="72"/>
      <c r="DY562" s="72"/>
      <c r="DZ562" s="72"/>
      <c r="EA562" s="72"/>
      <c r="EB562" s="72"/>
      <c r="EC562" s="72"/>
      <c r="ED562" s="72"/>
    </row>
    <row r="563" spans="1:134" s="74" customFormat="1" hidden="1" x14ac:dyDescent="0.3">
      <c r="A563" s="74" t="str">
        <f>B563&amp;C563</f>
        <v>14</v>
      </c>
      <c r="B563" s="74">
        <v>14</v>
      </c>
      <c r="D563" s="74">
        <v>11</v>
      </c>
      <c r="F563" s="75" t="s">
        <v>2149</v>
      </c>
      <c r="G563" s="74" t="s">
        <v>2496</v>
      </c>
      <c r="H563" s="74" t="s">
        <v>2497</v>
      </c>
      <c r="I563" s="74">
        <v>1499</v>
      </c>
      <c r="J563" s="74" t="str">
        <f>I563&amp;H563</f>
        <v>1499CTT SS Equity</v>
      </c>
      <c r="K563" s="76" t="s">
        <v>4906</v>
      </c>
      <c r="L563" s="73">
        <v>0.32595976120254522</v>
      </c>
      <c r="M563" s="73">
        <v>0.36072698538127224</v>
      </c>
      <c r="N563" s="73">
        <v>0.32595976120254522</v>
      </c>
      <c r="O563" s="73">
        <v>0.36072698538127224</v>
      </c>
      <c r="P563" s="77">
        <v>26.692409798479545</v>
      </c>
      <c r="Q563" s="77">
        <v>21.138787516134226</v>
      </c>
      <c r="R563" s="77">
        <v>23.307130051027443</v>
      </c>
      <c r="S563" s="78">
        <v>25.307349242721294</v>
      </c>
      <c r="T563" s="78">
        <v>41.230257689110559</v>
      </c>
      <c r="U563" s="73">
        <v>-4.4262295081967225E-2</v>
      </c>
      <c r="V563" s="79">
        <v>-0.13533834586466167</v>
      </c>
      <c r="W563" s="73">
        <v>1.0437158469945356</v>
      </c>
      <c r="X563" s="72" t="e">
        <v>#N/A</v>
      </c>
      <c r="Y563" s="79">
        <v>10.215294822174057</v>
      </c>
      <c r="Z563" s="79">
        <v>10.011330457056022</v>
      </c>
      <c r="AA563" s="79">
        <v>253100000</v>
      </c>
      <c r="AB563" s="79">
        <v>253100000</v>
      </c>
      <c r="AC563" s="79" t="e">
        <v>#N/A</v>
      </c>
      <c r="AD563" s="80">
        <v>107100000</v>
      </c>
      <c r="AE563" s="73">
        <v>0</v>
      </c>
      <c r="AF563" s="80">
        <v>2769.0069029999995</v>
      </c>
      <c r="AG563" s="80">
        <v>2752.8069029999997</v>
      </c>
      <c r="AH563" s="25">
        <v>22.997551403508769</v>
      </c>
      <c r="AI563" s="25">
        <v>24.889754999999994</v>
      </c>
      <c r="AJ563" s="25">
        <v>3.7848842269644836</v>
      </c>
      <c r="AK563" s="25">
        <v>32.838038632986624</v>
      </c>
      <c r="AL563" s="25">
        <v>10.596666666666668</v>
      </c>
      <c r="AM563" s="74" t="s">
        <v>498</v>
      </c>
      <c r="AN563" s="74" t="s">
        <v>828</v>
      </c>
      <c r="AO563" s="74" t="s">
        <v>939</v>
      </c>
      <c r="AP563" s="74" t="s">
        <v>4617</v>
      </c>
      <c r="AQ563" s="73">
        <f>_xll.BDP($H563,$AQ$1, "CUST_TRR_START_DT=20030101","CUST_TRR_END_DT=20230630")*0.01</f>
        <v>0.12437040000000001</v>
      </c>
      <c r="AR563" s="73">
        <f>_xll.BDP($H563,$AQ$1, "CUST_TRR_START_DT=20130101","CUST_TRR_END_DT=20230630")*0.01</f>
        <v>0.1869199</v>
      </c>
      <c r="AS563" s="73">
        <f>_xll.BDP($H563,$AQ$1, "CUST_TRR_START_DT=20180101","CUST_TRR_END_DT=20230630")*0.01</f>
        <v>6.2737609999999999E-2</v>
      </c>
      <c r="AT563" s="74" t="s">
        <v>3340</v>
      </c>
      <c r="AU563" s="74" t="s">
        <v>3340</v>
      </c>
      <c r="AV563" s="74" t="s">
        <v>3340</v>
      </c>
      <c r="AW563" s="25">
        <v>1.8325792718257301</v>
      </c>
      <c r="AX563" s="25">
        <v>1.8325792718257301</v>
      </c>
      <c r="AY563" s="25">
        <v>0</v>
      </c>
      <c r="AZ563" s="25">
        <v>1.8325792718257301</v>
      </c>
      <c r="BA563" s="25">
        <v>76.537321493212673</v>
      </c>
      <c r="BB563" s="25">
        <v>0</v>
      </c>
      <c r="BC563" s="25">
        <v>76.537321493212673</v>
      </c>
      <c r="BD563" s="25">
        <v>50.74424415</v>
      </c>
      <c r="BE563" s="25">
        <v>2752.8069029999997</v>
      </c>
      <c r="BF563" s="74">
        <v>83.2</v>
      </c>
      <c r="BG563" s="74">
        <v>113</v>
      </c>
      <c r="BH563" s="74">
        <v>143</v>
      </c>
      <c r="BI563" s="74">
        <v>92.331000000000003</v>
      </c>
      <c r="BJ563" s="74">
        <v>81.554000000000002</v>
      </c>
      <c r="BK563" s="74">
        <v>110.38500000000001</v>
      </c>
      <c r="BL563" s="72">
        <v>3.0223696369450732E-2</v>
      </c>
      <c r="BM563" s="72">
        <v>4.104901069408573E-2</v>
      </c>
      <c r="BN563" s="72">
        <v>5.1946978134993445E-2</v>
      </c>
      <c r="BO563" s="72">
        <v>3.3540674392881678E-2</v>
      </c>
      <c r="BP563" s="72">
        <v>2.9625761222526262E-2</v>
      </c>
      <c r="BQ563" s="72">
        <v>4.009907119881994E-2</v>
      </c>
      <c r="BR563" s="72">
        <f>IF(IF(BN563&gt;BQ563,BN563,BQ563)=0,IF(BM563&gt;BP563,BM563,BP563),IF(BN563&gt;BQ563,BN563,BQ563))</f>
        <v>5.1946978134993445E-2</v>
      </c>
      <c r="CI563" s="73">
        <f>IFERROR(L563,M563)</f>
        <v>0.32595976120254522</v>
      </c>
      <c r="CJ563" s="74">
        <f>IF(AND(M563&lt;0,AA563&gt;0),1,0)</f>
        <v>0</v>
      </c>
      <c r="CK563" s="74">
        <f>IF(AND(CJ563=0,CI563&lt;0.1,CI563&gt;0),1,0)</f>
        <v>0</v>
      </c>
      <c r="CL563" s="74">
        <f>IF(AND(CK563=0,CI563&lt;0.2,CI563&gt;0.1),1,0)</f>
        <v>0</v>
      </c>
      <c r="CM563" s="74">
        <f>IF(AND(CL563=0,CI563&lt;0.3,CI563&gt;0.2),1,0)</f>
        <v>0</v>
      </c>
      <c r="CN563" s="74">
        <f>IF(AND(CM563=0,CI563&lt;0.4,CI563&gt;0.3),1,0)</f>
        <v>1</v>
      </c>
      <c r="CO563" s="74">
        <f>IF(AND(CN563=0,CI563&lt;0.5,CI563&gt;0.4),1,0)</f>
        <v>0</v>
      </c>
      <c r="CP563" s="74">
        <f>IF(AND(CJ563=0,CK563=0,CL563=0,CM563=0,CN563=0,CO563=0),1,0)</f>
        <v>0</v>
      </c>
      <c r="CR563" s="74" t="str">
        <f>_xll.BDP($H563,CR$1)</f>
        <v>Torvald Henrik Anders Hojer</v>
      </c>
      <c r="CS563" s="74" t="str">
        <f>_xll.BDP($H563,CS$1)</f>
        <v>No</v>
      </c>
      <c r="CT563" s="81">
        <f>_xll.BDP($H563,CT$1)</f>
        <v>0</v>
      </c>
      <c r="CU563" s="78">
        <f>_xll.BDP($H563,CU$1)</f>
        <v>1.5</v>
      </c>
      <c r="CV563" s="78">
        <f>_xll.BDP($H563,CV$1)</f>
        <v>13.734652147262766</v>
      </c>
      <c r="CW563" s="78">
        <f>_xll.BDP($H563,CW$1)</f>
        <v>-3.4621553311092665E-2</v>
      </c>
      <c r="DD563" s="73"/>
      <c r="DH563" s="25"/>
      <c r="DI563" s="25"/>
      <c r="DJ563" s="25"/>
      <c r="DK563" s="25"/>
      <c r="DL563" s="25"/>
      <c r="DM563" s="25"/>
      <c r="DN563" s="25"/>
      <c r="DO563" s="25"/>
      <c r="DV563" s="72"/>
      <c r="DW563" s="72"/>
      <c r="DX563" s="72"/>
      <c r="DY563" s="72"/>
      <c r="DZ563" s="72"/>
      <c r="EA563" s="72"/>
      <c r="EB563" s="72"/>
      <c r="EC563" s="72"/>
      <c r="ED563" s="72"/>
    </row>
    <row r="564" spans="1:134" s="74" customFormat="1" hidden="1" x14ac:dyDescent="0.3">
      <c r="A564" s="74" t="str">
        <f>B564&amp;C564</f>
        <v>14</v>
      </c>
      <c r="B564" s="74">
        <v>14</v>
      </c>
      <c r="D564" s="74">
        <v>11</v>
      </c>
      <c r="E564" s="74">
        <v>9</v>
      </c>
      <c r="F564" s="75" t="s">
        <v>2217</v>
      </c>
      <c r="H564" s="74" t="s">
        <v>196</v>
      </c>
      <c r="I564" s="74">
        <v>1501</v>
      </c>
      <c r="J564" s="74" t="str">
        <f>I564&amp;H564</f>
        <v>1501PFE US Equity</v>
      </c>
      <c r="K564" s="76" t="s">
        <v>850</v>
      </c>
      <c r="L564" s="73">
        <v>0.45932259429143568</v>
      </c>
      <c r="M564" s="73">
        <v>0.6268342782022841</v>
      </c>
      <c r="N564" s="73">
        <v>0.21456875517975912</v>
      </c>
      <c r="O564" s="73">
        <v>0.33989129466274615</v>
      </c>
      <c r="P564" s="77">
        <v>15.090659993569222</v>
      </c>
      <c r="Q564" s="77">
        <v>14.000116731469662</v>
      </c>
      <c r="R564" s="77">
        <v>23.061102847599972</v>
      </c>
      <c r="S564" s="78">
        <v>42.79140032072452</v>
      </c>
      <c r="T564" s="78">
        <v>43.747632811721317</v>
      </c>
      <c r="U564" s="73">
        <v>0.12192460082089729</v>
      </c>
      <c r="V564" s="79">
        <v>0.7515630141493912</v>
      </c>
      <c r="W564" s="73">
        <v>0.45098742778242068</v>
      </c>
      <c r="X564" s="72">
        <v>2.2191273473010819E-2</v>
      </c>
      <c r="Y564" s="79">
        <v>13.914513135888546</v>
      </c>
      <c r="Z564" s="79">
        <v>0.16034288688047127</v>
      </c>
      <c r="AA564" s="79">
        <v>60855000000</v>
      </c>
      <c r="AB564" s="79">
        <v>112230000000</v>
      </c>
      <c r="AC564" s="79">
        <v>752000000</v>
      </c>
      <c r="AD564" s="80">
        <v>14560000000</v>
      </c>
      <c r="AE564" s="73">
        <v>5.1648351648351645E-2</v>
      </c>
      <c r="AF564" s="80">
        <v>192357.84254990003</v>
      </c>
      <c r="AG564" s="80">
        <v>213187.84254990003</v>
      </c>
      <c r="AH564" s="25">
        <v>7.0852418674565465</v>
      </c>
      <c r="AI564" s="25">
        <v>8.7634251058453589</v>
      </c>
      <c r="AJ564" s="25">
        <v>5.5876677214749231</v>
      </c>
      <c r="AK564" s="25">
        <v>7.9847307420395754</v>
      </c>
      <c r="AL564" s="25">
        <v>1.9423054997251306</v>
      </c>
      <c r="AM564" s="74" t="s">
        <v>493</v>
      </c>
      <c r="AN564" s="74" t="s">
        <v>654</v>
      </c>
      <c r="AO564" s="74" t="s">
        <v>655</v>
      </c>
      <c r="AP564" s="74" t="s">
        <v>574</v>
      </c>
      <c r="AQ564" s="73">
        <f>_xll.BDP($H564,$AQ$1, "CUST_TRR_START_DT=20030101","CUST_TRR_END_DT=20230630")*0.01</f>
        <v>5.0219360000000005E-2</v>
      </c>
      <c r="AR564" s="73">
        <f>_xll.BDP($H564,$AQ$1, "CUST_TRR_START_DT=20130101","CUST_TRR_END_DT=20230630")*0.01</f>
        <v>8.0493629999999997E-2</v>
      </c>
      <c r="AS564" s="73">
        <f>_xll.BDP($H564,$AQ$1, "CUST_TRR_START_DT=20180101","CUST_TRR_END_DT=20230630")*0.01</f>
        <v>5.0086890000000002E-2</v>
      </c>
      <c r="AT564" s="74" t="s">
        <v>3697</v>
      </c>
      <c r="AU564" s="74" t="s">
        <v>3341</v>
      </c>
      <c r="AV564" s="74" t="s">
        <v>3341</v>
      </c>
      <c r="AW564" s="25">
        <v>4.8178612975760444</v>
      </c>
      <c r="AX564" s="25">
        <v>4.8178612975760444</v>
      </c>
      <c r="AY564" s="25">
        <v>1.3896185465563644</v>
      </c>
      <c r="AZ564" s="25">
        <v>6.2074798441324086</v>
      </c>
      <c r="BA564" s="25">
        <v>25.430591217527493</v>
      </c>
      <c r="BB564" s="25">
        <v>7.3349602703484251</v>
      </c>
      <c r="BC564" s="25">
        <v>32.765551487875918</v>
      </c>
      <c r="BD564" s="25">
        <v>11643.54718548</v>
      </c>
      <c r="BE564" s="25">
        <v>192357.84254990003</v>
      </c>
      <c r="BF564" s="74">
        <v>18869.895</v>
      </c>
      <c r="BG564" s="74">
        <v>19226.526000000002</v>
      </c>
      <c r="BH564" s="74">
        <v>20112.412</v>
      </c>
      <c r="BI564" s="74">
        <v>14424.445</v>
      </c>
      <c r="BJ564" s="74">
        <v>13933.541000000001</v>
      </c>
      <c r="BK564" s="74">
        <v>17041.54</v>
      </c>
      <c r="BL564" s="72">
        <v>9.8097871913410101E-2</v>
      </c>
      <c r="BM564" s="72">
        <v>9.9951869625551665E-2</v>
      </c>
      <c r="BN564" s="72">
        <v>0.10455727582192334</v>
      </c>
      <c r="BO564" s="72">
        <v>7.4987558650009903E-2</v>
      </c>
      <c r="BP564" s="72">
        <v>7.2435523372983701E-2</v>
      </c>
      <c r="BQ564" s="72">
        <v>8.8592904630749397E-2</v>
      </c>
      <c r="BR564" s="72">
        <f>IF(IF(BN564&gt;BQ564,BN564,BQ564)=0,IF(BM564&gt;BP564,BM564,BP564),IF(BN564&gt;BQ564,BN564,BQ564))</f>
        <v>0.10455727582192334</v>
      </c>
      <c r="CI564" s="73">
        <f>IFERROR(L564,M564)</f>
        <v>0.45932259429143568</v>
      </c>
      <c r="CJ564" s="74">
        <f>IF(AND(M564&lt;0,AA564&gt;0),1,0)</f>
        <v>0</v>
      </c>
      <c r="CK564" s="74">
        <f>IF(AND(CJ564=0,CI564&lt;0.1,CI564&gt;0),1,0)</f>
        <v>0</v>
      </c>
      <c r="CL564" s="74">
        <f>IF(AND(CK564=0,CI564&lt;0.2,CI564&gt;0.1),1,0)</f>
        <v>0</v>
      </c>
      <c r="CM564" s="74">
        <f>IF(AND(CL564=0,CI564&lt;0.3,CI564&gt;0.2),1,0)</f>
        <v>0</v>
      </c>
      <c r="CN564" s="74">
        <f>IF(AND(CM564=0,CI564&lt;0.4,CI564&gt;0.3),1,0)</f>
        <v>0</v>
      </c>
      <c r="CO564" s="74">
        <f>IF(AND(CN564=0,CI564&lt;0.5,CI564&gt;0.4),1,0)</f>
        <v>1</v>
      </c>
      <c r="CP564" s="74">
        <f>IF(AND(CJ564=0,CK564=0,CL564=0,CM564=0,CN564=0,CO564=0),1,0)</f>
        <v>0</v>
      </c>
      <c r="CR564" s="74" t="str">
        <f>_xll.BDP($H564,CR$1)</f>
        <v>Albert Bourla</v>
      </c>
      <c r="CS564" s="74" t="str">
        <f>_xll.BDP($H564,CS$1)</f>
        <v>No</v>
      </c>
      <c r="CT564" s="81">
        <f>_xll.BDP($H564,CT$1)</f>
        <v>5.5498098954558372E-3</v>
      </c>
      <c r="CU564" s="78">
        <f>_xll.BDP($H564,CU$1)</f>
        <v>4.75</v>
      </c>
      <c r="CV564" s="78">
        <f>_xll.BDP($H564,CV$1)</f>
        <v>4.6399832800799158E-2</v>
      </c>
      <c r="CW564" s="78">
        <f>_xll.BDP($H564,CW$1)</f>
        <v>-1.3673770742392606</v>
      </c>
      <c r="DD564" s="73"/>
      <c r="DH564" s="25"/>
      <c r="DI564" s="25"/>
      <c r="DJ564" s="25"/>
      <c r="DK564" s="25"/>
      <c r="DL564" s="25"/>
      <c r="DM564" s="25"/>
      <c r="DN564" s="25"/>
      <c r="DO564" s="25"/>
      <c r="DV564" s="72"/>
      <c r="DW564" s="72"/>
      <c r="DX564" s="72"/>
      <c r="DY564" s="72"/>
      <c r="DZ564" s="72"/>
      <c r="EA564" s="72"/>
      <c r="EB564" s="72"/>
      <c r="EC564" s="72"/>
      <c r="ED564" s="72"/>
    </row>
    <row r="565" spans="1:134" s="74" customFormat="1" hidden="1" x14ac:dyDescent="0.3">
      <c r="A565" s="74" t="str">
        <f>B565&amp;C565</f>
        <v>14</v>
      </c>
      <c r="B565" s="74">
        <v>14</v>
      </c>
      <c r="D565" s="74">
        <v>11</v>
      </c>
      <c r="E565" s="74">
        <v>4</v>
      </c>
      <c r="F565" s="75">
        <v>0.15</v>
      </c>
      <c r="G565" s="74" t="s">
        <v>2738</v>
      </c>
      <c r="H565" s="74" t="s">
        <v>2064</v>
      </c>
      <c r="I565" s="74">
        <v>1502</v>
      </c>
      <c r="J565" s="74" t="str">
        <f>I565&amp;H565</f>
        <v>1502LEHN SW Equity</v>
      </c>
      <c r="K565" s="76" t="s">
        <v>4907</v>
      </c>
      <c r="L565" s="73">
        <v>0.49016190975284035</v>
      </c>
      <c r="M565" s="73">
        <v>0.4155984778027883</v>
      </c>
      <c r="N565" s="73">
        <v>0.47908642818968544</v>
      </c>
      <c r="O565" s="73">
        <v>0.41024037608657088</v>
      </c>
      <c r="P565" s="77">
        <v>47.082018121826891</v>
      </c>
      <c r="Q565" s="77">
        <v>39.680945672637627</v>
      </c>
      <c r="R565" s="77">
        <v>45.002075686395145</v>
      </c>
      <c r="S565" s="78">
        <v>25.288354923994753</v>
      </c>
      <c r="T565" s="78">
        <v>26.354866494401378</v>
      </c>
      <c r="U565" s="73">
        <v>0.15972729261206975</v>
      </c>
      <c r="V565" s="79">
        <v>0.48558610871764135</v>
      </c>
      <c r="W565" s="73">
        <v>0.53017062387024283</v>
      </c>
      <c r="X565" s="72">
        <v>2.094482627475483E-2</v>
      </c>
      <c r="Y565" s="79">
        <v>6.6272781356617525</v>
      </c>
      <c r="Z565" s="79">
        <v>6.7219385431285472</v>
      </c>
      <c r="AA565" s="79">
        <v>222573000</v>
      </c>
      <c r="AB565" s="79">
        <v>225480000</v>
      </c>
      <c r="AC565" s="79">
        <v>0</v>
      </c>
      <c r="AD565" s="80">
        <v>86036000</v>
      </c>
      <c r="AE565" s="73">
        <v>0</v>
      </c>
      <c r="AF565" s="80">
        <v>2348.4</v>
      </c>
      <c r="AG565" s="80">
        <v>2400.2470000000003</v>
      </c>
      <c r="AH565" s="25">
        <v>22.412734725892452</v>
      </c>
      <c r="AI565" s="25">
        <v>25.948335693668177</v>
      </c>
      <c r="AJ565" s="25">
        <v>3.2143395702462882</v>
      </c>
      <c r="AK565" s="25">
        <v>31.155771750396291</v>
      </c>
      <c r="AL565" s="25">
        <v>13.518494180253752</v>
      </c>
      <c r="AM565" s="74" t="s">
        <v>498</v>
      </c>
      <c r="AN565" s="74" t="s">
        <v>590</v>
      </c>
      <c r="AO565" s="74" t="s">
        <v>591</v>
      </c>
      <c r="AP565" s="74" t="s">
        <v>4616</v>
      </c>
      <c r="AQ565" s="73">
        <f>_xll.BDP($H565,$AQ$1, "CUST_TRR_START_DT=20030101","CUST_TRR_END_DT=20230630")*0.01</f>
        <v>0.23166979999999998</v>
      </c>
      <c r="AR565" s="73">
        <f>_xll.BDP($H565,$AQ$1, "CUST_TRR_START_DT=20130101","CUST_TRR_END_DT=20230630")*0.01</f>
        <v>0.19360579999999999</v>
      </c>
      <c r="AS565" s="73">
        <f>_xll.BDP($H565,$AQ$1, "CUST_TRR_START_DT=20180101","CUST_TRR_END_DT=20230630")*0.01</f>
        <v>8.4606879999999995E-2</v>
      </c>
      <c r="AT565" s="74" t="s">
        <v>3697</v>
      </c>
      <c r="AU565" s="74" t="s">
        <v>3021</v>
      </c>
      <c r="AV565" s="74" t="s">
        <v>3021</v>
      </c>
      <c r="AW565" s="25">
        <v>2.5242718446601939</v>
      </c>
      <c r="AX565" s="25">
        <v>2.5242718446601939</v>
      </c>
      <c r="AY565" s="25">
        <v>0</v>
      </c>
      <c r="AZ565" s="25">
        <v>2.5242718446601939</v>
      </c>
      <c r="BA565" s="25">
        <v>78.360971611170314</v>
      </c>
      <c r="BB565" s="25">
        <v>0</v>
      </c>
      <c r="BC565" s="25" t="s">
        <v>3021</v>
      </c>
      <c r="BD565" s="25" t="s">
        <v>3021</v>
      </c>
      <c r="BE565" s="25">
        <v>2348.4</v>
      </c>
      <c r="BF565" s="74">
        <v>77.95</v>
      </c>
      <c r="BG565" s="74">
        <v>85.7</v>
      </c>
      <c r="BH565" s="74">
        <v>96.95</v>
      </c>
      <c r="BI565" s="74">
        <v>63.747</v>
      </c>
      <c r="BJ565" s="74">
        <v>78.385999999999996</v>
      </c>
      <c r="BK565" s="74">
        <v>84</v>
      </c>
      <c r="BL565" s="72">
        <v>3.3192812127405893E-2</v>
      </c>
      <c r="BM565" s="72">
        <v>3.6492931357520013E-2</v>
      </c>
      <c r="BN565" s="72">
        <v>4.1283427014137286E-2</v>
      </c>
      <c r="BO565" s="72">
        <v>2.7144864588656104E-2</v>
      </c>
      <c r="BP565" s="72">
        <v>3.3378470447964569E-2</v>
      </c>
      <c r="BQ565" s="72">
        <v>3.5769034236075622E-2</v>
      </c>
      <c r="BR565" s="72">
        <f>IF(IF(BN565&gt;BQ565,BN565,BQ565)=0,IF(BM565&gt;BP565,BM565,BP565),IF(BN565&gt;BQ565,BN565,BQ565))</f>
        <v>4.1283427014137286E-2</v>
      </c>
      <c r="CI565" s="73">
        <f>IFERROR(L565,M565)</f>
        <v>0.49016190975284035</v>
      </c>
      <c r="CJ565" s="74">
        <f>IF(AND(M565&lt;0,AA565&gt;0),1,0)</f>
        <v>0</v>
      </c>
      <c r="CK565" s="74">
        <f>IF(AND(CJ565=0,CI565&lt;0.1,CI565&gt;0),1,0)</f>
        <v>0</v>
      </c>
      <c r="CL565" s="74">
        <f>IF(AND(CK565=0,CI565&lt;0.2,CI565&gt;0.1),1,0)</f>
        <v>0</v>
      </c>
      <c r="CM565" s="74">
        <f>IF(AND(CL565=0,CI565&lt;0.3,CI565&gt;0.2),1,0)</f>
        <v>0</v>
      </c>
      <c r="CN565" s="74">
        <f>IF(AND(CM565=0,CI565&lt;0.4,CI565&gt;0.3),1,0)</f>
        <v>0</v>
      </c>
      <c r="CO565" s="74">
        <f>IF(AND(CN565=0,CI565&lt;0.5,CI565&gt;0.4),1,0)</f>
        <v>1</v>
      </c>
      <c r="CP565" s="74">
        <f>IF(AND(CJ565=0,CK565=0,CL565=0,CM565=0,CN565=0,CO565=0),1,0)</f>
        <v>0</v>
      </c>
      <c r="CR565" s="74" t="str">
        <f>_xll.BDP($H565,CR$1)</f>
        <v>Frank Rehfeld</v>
      </c>
      <c r="CS565" s="74" t="str">
        <f>_xll.BDP($H565,CS$1)</f>
        <v>No</v>
      </c>
      <c r="CT565" s="81">
        <f>_xll.BDP($H565,CT$1)</f>
        <v>0</v>
      </c>
      <c r="CU565" s="78">
        <f>_xll.BDP($H565,CU$1)</f>
        <v>5.5</v>
      </c>
      <c r="CV565" s="78">
        <f>_xll.BDP($H565,CV$1)</f>
        <v>6.7693859649122805</v>
      </c>
      <c r="CW565" s="78">
        <f>_xll.BDP($H565,CW$1)</f>
        <v>0</v>
      </c>
      <c r="DD565" s="73"/>
      <c r="DH565" s="25"/>
      <c r="DI565" s="25"/>
      <c r="DJ565" s="25"/>
      <c r="DK565" s="25"/>
      <c r="DL565" s="25"/>
      <c r="DM565" s="25"/>
      <c r="DN565" s="25"/>
      <c r="DO565" s="25"/>
      <c r="DV565" s="72"/>
      <c r="DW565" s="72"/>
      <c r="DX565" s="72"/>
      <c r="DY565" s="72"/>
      <c r="DZ565" s="72"/>
      <c r="EA565" s="72"/>
      <c r="EB565" s="72"/>
      <c r="EC565" s="72"/>
      <c r="ED565" s="72"/>
    </row>
    <row r="566" spans="1:134" s="74" customFormat="1" hidden="1" x14ac:dyDescent="0.3">
      <c r="A566" s="74" t="str">
        <f>B566&amp;C566</f>
        <v>14</v>
      </c>
      <c r="B566" s="74">
        <v>14</v>
      </c>
      <c r="D566" s="74">
        <v>11</v>
      </c>
      <c r="E566" s="74">
        <v>6</v>
      </c>
      <c r="F566" s="75" t="s">
        <v>2149</v>
      </c>
      <c r="G566" s="74" t="s">
        <v>2206</v>
      </c>
      <c r="H566" s="74" t="s">
        <v>230</v>
      </c>
      <c r="I566" s="74">
        <v>1503</v>
      </c>
      <c r="J566" s="74" t="str">
        <f>I566&amp;H566</f>
        <v>1503KTB US Equity</v>
      </c>
      <c r="K566" s="76" t="s">
        <v>892</v>
      </c>
      <c r="L566" s="73">
        <v>0.40787771893429359</v>
      </c>
      <c r="M566" s="73">
        <v>0.44319139182050132</v>
      </c>
      <c r="N566" s="73">
        <v>0.31653849131322187</v>
      </c>
      <c r="O566" s="73">
        <v>0.3541065567404143</v>
      </c>
      <c r="P566" s="77">
        <v>30.48431573832055</v>
      </c>
      <c r="Q566" s="77">
        <v>22.785686919832713</v>
      </c>
      <c r="R566" s="77">
        <v>81.753045139718168</v>
      </c>
      <c r="S566" s="78">
        <v>15.086974687339026</v>
      </c>
      <c r="T566" s="78">
        <v>16.456781903776026</v>
      </c>
      <c r="U566" s="73">
        <v>0.55054750319662915</v>
      </c>
      <c r="V566" s="79">
        <v>2.1167596014253665</v>
      </c>
      <c r="W566" s="73">
        <v>0.20098711883291664</v>
      </c>
      <c r="X566" s="72">
        <v>4.5288199231468713E-2</v>
      </c>
      <c r="Y566" s="79" t="e">
        <v>#N/A</v>
      </c>
      <c r="Z566" s="79" t="e">
        <v>#N/A</v>
      </c>
      <c r="AA566" s="79">
        <v>833254000</v>
      </c>
      <c r="AB566" s="79">
        <v>1042881000</v>
      </c>
      <c r="AC566" s="79" t="e">
        <v>#N/A</v>
      </c>
      <c r="AD566" s="80">
        <v>83251000</v>
      </c>
      <c r="AE566" s="73">
        <v>0</v>
      </c>
      <c r="AF566" s="80">
        <v>2509.3186154599998</v>
      </c>
      <c r="AG566" s="80">
        <v>3279.1756154599998</v>
      </c>
      <c r="AH566" s="25">
        <v>8.7137494365463617</v>
      </c>
      <c r="AI566" s="25">
        <v>9.9167317831318744</v>
      </c>
      <c r="AJ566" s="25">
        <v>2.0571011314456245</v>
      </c>
      <c r="AK566" s="25">
        <v>11.816054105021138</v>
      </c>
      <c r="AL566" s="25">
        <v>7.7607062354338003</v>
      </c>
      <c r="AM566" s="74" t="s">
        <v>533</v>
      </c>
      <c r="AN566" s="74" t="s">
        <v>830</v>
      </c>
      <c r="AO566" s="74" t="s">
        <v>893</v>
      </c>
      <c r="AP566" s="74" t="s">
        <v>574</v>
      </c>
      <c r="AQ566" s="73" t="e">
        <f>_xll.BDP($H566,$AQ$1, "CUST_TRR_START_DT=20030101","CUST_TRR_END_DT=20230630")*0.01</f>
        <v>#VALUE!</v>
      </c>
      <c r="AR566" s="73" t="e">
        <f>_xll.BDP($H566,$AQ$1, "CUST_TRR_START_DT=20130101","CUST_TRR_END_DT=20230630")*0.01</f>
        <v>#VALUE!</v>
      </c>
      <c r="AS566" s="73" t="e">
        <f>_xll.BDP($H566,$AQ$1, "CUST_TRR_START_DT=20180101","CUST_TRR_END_DT=20230630")*0.01</f>
        <v>#VALUE!</v>
      </c>
      <c r="AT566" s="74" t="s">
        <v>3799</v>
      </c>
      <c r="AU566" s="74" t="s">
        <v>3021</v>
      </c>
      <c r="AV566" s="74" t="s">
        <v>3799</v>
      </c>
      <c r="AW566" s="25">
        <v>4.2943412146827464</v>
      </c>
      <c r="AX566" s="25">
        <v>4.2943412146827464</v>
      </c>
      <c r="AY566" s="25">
        <v>7.287532871960557E-16</v>
      </c>
      <c r="AZ566" s="25">
        <v>4.2943412146827473</v>
      </c>
      <c r="BA566" s="25">
        <v>41.870314804455063</v>
      </c>
      <c r="BB566" s="25">
        <v>7.1054273576010019E-15</v>
      </c>
      <c r="BC566" s="25">
        <v>41.87031480445507</v>
      </c>
      <c r="BD566" s="25">
        <v>107.02848</v>
      </c>
      <c r="BE566" s="25">
        <v>2509.3186154599998</v>
      </c>
      <c r="BF566" s="74">
        <v>257.57100000000003</v>
      </c>
      <c r="BG566" s="74">
        <v>283</v>
      </c>
      <c r="BH566" s="74">
        <v>289.2</v>
      </c>
      <c r="BI566" s="74">
        <v>420.05200000000002</v>
      </c>
      <c r="BJ566" s="74">
        <v>263.21500000000003</v>
      </c>
      <c r="BK566" s="74">
        <v>290.90300000000002</v>
      </c>
      <c r="BL566" s="72">
        <v>0.10264579332935088</v>
      </c>
      <c r="BM566" s="72">
        <v>0.11277962003566509</v>
      </c>
      <c r="BN566" s="72">
        <v>0.11525041029793055</v>
      </c>
      <c r="BO566" s="72">
        <v>0.16739683729760141</v>
      </c>
      <c r="BP566" s="72">
        <v>0.10489500949712931</v>
      </c>
      <c r="BQ566" s="72">
        <v>0.11592908059093671</v>
      </c>
      <c r="BR566" s="72">
        <f>IF(IF(BN566&gt;BQ566,BN566,BQ566)=0,IF(BM566&gt;BP566,BM566,BP566),IF(BN566&gt;BQ566,BN566,BQ566))</f>
        <v>0.11592908059093671</v>
      </c>
      <c r="CI566" s="73">
        <f>IFERROR(L566,M566)</f>
        <v>0.40787771893429359</v>
      </c>
      <c r="CJ566" s="74">
        <f>IF(AND(M566&lt;0,AA566&gt;0),1,0)</f>
        <v>0</v>
      </c>
      <c r="CK566" s="74">
        <f>IF(AND(CJ566=0,CI566&lt;0.1,CI566&gt;0),1,0)</f>
        <v>0</v>
      </c>
      <c r="CL566" s="74">
        <f>IF(AND(CK566=0,CI566&lt;0.2,CI566&gt;0.1),1,0)</f>
        <v>0</v>
      </c>
      <c r="CM566" s="74">
        <f>IF(AND(CL566=0,CI566&lt;0.3,CI566&gt;0.2),1,0)</f>
        <v>0</v>
      </c>
      <c r="CN566" s="74">
        <f>IF(AND(CM566=0,CI566&lt;0.4,CI566&gt;0.3),1,0)</f>
        <v>0</v>
      </c>
      <c r="CO566" s="74">
        <f>IF(AND(CN566=0,CI566&lt;0.5,CI566&gt;0.4),1,0)</f>
        <v>1</v>
      </c>
      <c r="CP566" s="74">
        <f>IF(AND(CJ566=0,CK566=0,CL566=0,CM566=0,CN566=0,CO566=0),1,0)</f>
        <v>0</v>
      </c>
      <c r="CR566" s="74" t="str">
        <f>_xll.BDP($H566,CR$1)</f>
        <v>Scott H Baxter</v>
      </c>
      <c r="CS566" s="74" t="str">
        <f>_xll.BDP($H566,CS$1)</f>
        <v>No</v>
      </c>
      <c r="CT566" s="81">
        <f>_xll.BDP($H566,CT$1)</f>
        <v>0</v>
      </c>
      <c r="CU566" s="78">
        <f>_xll.BDP($H566,CU$1)</f>
        <v>5.1666698455810547</v>
      </c>
      <c r="CV566" s="78">
        <f>_xll.BDP($H566,CV$1)</f>
        <v>1.6629928873983881</v>
      </c>
      <c r="CW566" s="78">
        <f>_xll.BDP($H566,CW$1)</f>
        <v>8.9532939371279081</v>
      </c>
      <c r="DD566" s="73"/>
      <c r="DH566" s="25"/>
      <c r="DI566" s="25"/>
      <c r="DJ566" s="25"/>
      <c r="DK566" s="25"/>
      <c r="DL566" s="25"/>
      <c r="DM566" s="25"/>
      <c r="DN566" s="25"/>
      <c r="DO566" s="25"/>
      <c r="DV566" s="72"/>
      <c r="DW566" s="72"/>
      <c r="DX566" s="72"/>
      <c r="DY566" s="72"/>
      <c r="DZ566" s="72"/>
      <c r="EA566" s="72"/>
      <c r="EB566" s="72"/>
      <c r="EC566" s="72"/>
      <c r="ED566" s="72"/>
    </row>
    <row r="567" spans="1:134" s="74" customFormat="1" hidden="1" x14ac:dyDescent="0.3">
      <c r="A567" s="74" t="str">
        <f>B567&amp;C567</f>
        <v>14</v>
      </c>
      <c r="B567" s="74">
        <v>14</v>
      </c>
      <c r="D567" s="74">
        <v>11</v>
      </c>
      <c r="E567" s="74">
        <v>2</v>
      </c>
      <c r="F567" s="75" t="s">
        <v>2149</v>
      </c>
      <c r="G567" s="74" t="s">
        <v>2250</v>
      </c>
      <c r="H567" s="74" t="s">
        <v>168</v>
      </c>
      <c r="I567" s="74">
        <v>1504</v>
      </c>
      <c r="J567" s="74" t="str">
        <f>I567&amp;H567</f>
        <v>1504WMG US Equity</v>
      </c>
      <c r="K567" s="76" t="s">
        <v>815</v>
      </c>
      <c r="L567" s="73">
        <v>0.53640756853461546</v>
      </c>
      <c r="M567" s="73">
        <v>0.39773404889683961</v>
      </c>
      <c r="N567" s="73">
        <v>0.13321553474424128</v>
      </c>
      <c r="O567" s="73">
        <v>0.18543230469835975</v>
      </c>
      <c r="P567" s="77">
        <v>15.969827586206897</v>
      </c>
      <c r="Q567" s="77">
        <v>11.89533390410959</v>
      </c>
      <c r="R567" s="77">
        <v>193.59267734553777</v>
      </c>
      <c r="S567" s="78">
        <v>13.948900804990515</v>
      </c>
      <c r="T567" s="78">
        <v>17.891535732387229</v>
      </c>
      <c r="U567" s="73">
        <v>0.59680025856496444</v>
      </c>
      <c r="V567" s="79">
        <v>3.391184573002755</v>
      </c>
      <c r="W567" s="73">
        <v>3.6687116564417178E-2</v>
      </c>
      <c r="X567" s="72" t="e">
        <v>#N/A</v>
      </c>
      <c r="Y567" s="79">
        <v>9.0552421265483485</v>
      </c>
      <c r="Z567" s="79" t="e">
        <v>#N/A</v>
      </c>
      <c r="AA567" s="79">
        <v>1677000000</v>
      </c>
      <c r="AB567" s="79">
        <v>3597000000</v>
      </c>
      <c r="AC567" s="79">
        <v>47000000</v>
      </c>
      <c r="AD567" s="80">
        <v>755000000</v>
      </c>
      <c r="AE567" s="73">
        <v>6.225165562913907E-2</v>
      </c>
      <c r="AF567" s="80">
        <v>16651.108954200001</v>
      </c>
      <c r="AG567" s="80">
        <v>20362.108954200001</v>
      </c>
      <c r="AH567" s="25">
        <v>17.877180820193153</v>
      </c>
      <c r="AI567" s="25">
        <v>25.742236351706701</v>
      </c>
      <c r="AJ567" s="25">
        <v>3.7209741616854854</v>
      </c>
      <c r="AK567" s="25">
        <v>36.409506477737033</v>
      </c>
      <c r="AL567" s="25">
        <v>59.256333829900122</v>
      </c>
      <c r="AM567" s="74" t="s">
        <v>533</v>
      </c>
      <c r="AN567" s="74" t="s">
        <v>816</v>
      </c>
      <c r="AO567" s="74" t="s">
        <v>4659</v>
      </c>
      <c r="AP567" s="74" t="s">
        <v>574</v>
      </c>
      <c r="AQ567" s="73" t="e">
        <f>_xll.BDP($H567,$AQ$1, "CUST_TRR_START_DT=20030101","CUST_TRR_END_DT=20230630")*0.01</f>
        <v>#VALUE!</v>
      </c>
      <c r="AR567" s="73" t="e">
        <f>_xll.BDP($H567,$AQ$1, "CUST_TRR_START_DT=20130101","CUST_TRR_END_DT=20230630")*0.01</f>
        <v>#VALUE!</v>
      </c>
      <c r="AS567" s="73" t="e">
        <f>_xll.BDP($H567,$AQ$1, "CUST_TRR_START_DT=20180101","CUST_TRR_END_DT=20230630")*0.01</f>
        <v>#VALUE!</v>
      </c>
      <c r="AT567" s="74" t="s">
        <v>3342</v>
      </c>
      <c r="AU567" s="74" t="s">
        <v>3342</v>
      </c>
      <c r="AV567" s="74" t="s">
        <v>3342</v>
      </c>
      <c r="AW567" s="25">
        <v>2.1078735497599426</v>
      </c>
      <c r="AX567" s="25">
        <v>2.1078735497599426</v>
      </c>
      <c r="AY567" s="25">
        <v>-2.4224905333491807E-16</v>
      </c>
      <c r="AZ567" s="25">
        <v>2.1078735497599421</v>
      </c>
      <c r="BA567" s="25">
        <v>61.826216369651256</v>
      </c>
      <c r="BB567" s="25">
        <v>-7.1054273576010019E-15</v>
      </c>
      <c r="BC567" s="25">
        <v>61.826216369651249</v>
      </c>
      <c r="BD567" s="25">
        <v>313.97207458999998</v>
      </c>
      <c r="BE567" s="25">
        <v>16651.108954200001</v>
      </c>
      <c r="BF567" s="74">
        <v>450.82400000000001</v>
      </c>
      <c r="BG567" s="74">
        <v>634.35300000000007</v>
      </c>
      <c r="BH567" s="74">
        <v>753.42899999999997</v>
      </c>
      <c r="BI567" s="74">
        <v>605.72199999999998</v>
      </c>
      <c r="BJ567" s="74">
        <v>756.58699999999999</v>
      </c>
      <c r="BK567" s="74">
        <v>880.40100000000007</v>
      </c>
      <c r="BL567" s="72">
        <v>2.7074713236218791E-2</v>
      </c>
      <c r="BM567" s="72">
        <v>3.8096741889373904E-2</v>
      </c>
      <c r="BN567" s="72">
        <v>4.5247977301233047E-2</v>
      </c>
      <c r="BO567" s="72">
        <v>3.6377276832797095E-2</v>
      </c>
      <c r="BP567" s="72">
        <v>4.5437634339012711E-2</v>
      </c>
      <c r="BQ567" s="72">
        <v>5.2873415363601454E-2</v>
      </c>
      <c r="BR567" s="72">
        <f>IF(IF(BN567&gt;BQ567,BN567,BQ567)=0,IF(BM567&gt;BP567,BM567,BP567),IF(BN567&gt;BQ567,BN567,BQ567))</f>
        <v>5.2873415363601454E-2</v>
      </c>
      <c r="CI567" s="73">
        <f>IFERROR(L567,M567)</f>
        <v>0.53640756853461546</v>
      </c>
      <c r="CJ567" s="74">
        <f>IF(AND(M567&lt;0,AA567&gt;0),1,0)</f>
        <v>0</v>
      </c>
      <c r="CK567" s="74">
        <f>IF(AND(CJ567=0,CI567&lt;0.1,CI567&gt;0),1,0)</f>
        <v>0</v>
      </c>
      <c r="CL567" s="74">
        <f>IF(AND(CK567=0,CI567&lt;0.2,CI567&gt;0.1),1,0)</f>
        <v>0</v>
      </c>
      <c r="CM567" s="74">
        <f>IF(AND(CL567=0,CI567&lt;0.3,CI567&gt;0.2),1,0)</f>
        <v>0</v>
      </c>
      <c r="CN567" s="74">
        <f>IF(AND(CM567=0,CI567&lt;0.4,CI567&gt;0.3),1,0)</f>
        <v>0</v>
      </c>
      <c r="CO567" s="74">
        <f>IF(AND(CN567=0,CI567&lt;0.5,CI567&gt;0.4),1,0)</f>
        <v>0</v>
      </c>
      <c r="CP567" s="74">
        <f>IF(AND(CJ567=0,CK567=0,CL567=0,CM567=0,CN567=0,CO567=0),1,0)</f>
        <v>1</v>
      </c>
      <c r="CR567" s="74" t="str">
        <f>_xll.BDP($H567,CR$1)</f>
        <v>Robert A Kyncl</v>
      </c>
      <c r="CS567" s="74" t="str">
        <f>_xll.BDP($H567,CS$1)</f>
        <v>No</v>
      </c>
      <c r="CT567" s="81">
        <f>_xll.BDP($H567,CT$1)</f>
        <v>0</v>
      </c>
      <c r="CU567" s="78">
        <f>_xll.BDP($H567,CU$1)</f>
        <v>0.75</v>
      </c>
      <c r="CV567" s="78">
        <f>_xll.BDP($H567,CV$1)</f>
        <v>7.822715280137051</v>
      </c>
      <c r="CW567" s="78">
        <f>_xll.BDP($H567,CW$1)</f>
        <v>0</v>
      </c>
      <c r="DD567" s="73"/>
      <c r="DH567" s="25"/>
      <c r="DI567" s="25"/>
      <c r="DJ567" s="25"/>
      <c r="DK567" s="25"/>
      <c r="DL567" s="25"/>
      <c r="DM567" s="25"/>
      <c r="DN567" s="25"/>
      <c r="DO567" s="25"/>
      <c r="DV567" s="72"/>
      <c r="DW567" s="72"/>
      <c r="DX567" s="72"/>
      <c r="DY567" s="72"/>
      <c r="DZ567" s="72"/>
      <c r="EA567" s="72"/>
      <c r="EB567" s="72"/>
      <c r="EC567" s="72"/>
      <c r="ED567" s="72"/>
    </row>
    <row r="568" spans="1:134" s="74" customFormat="1" x14ac:dyDescent="0.3">
      <c r="A568" s="74" t="str">
        <f>B568&amp;C568</f>
        <v>14</v>
      </c>
      <c r="B568" s="74">
        <v>14</v>
      </c>
      <c r="D568" s="74">
        <v>11</v>
      </c>
      <c r="E568" s="74">
        <v>1</v>
      </c>
      <c r="F568" s="75" t="s">
        <v>2149</v>
      </c>
      <c r="G568" s="74" t="s">
        <v>2348</v>
      </c>
      <c r="H568" s="74" t="s">
        <v>1483</v>
      </c>
      <c r="I568" s="74">
        <v>1505</v>
      </c>
      <c r="J568" s="74" t="str">
        <f>I568&amp;H568</f>
        <v>1505JDEP NA Equity</v>
      </c>
      <c r="K568" s="76" t="s">
        <v>1484</v>
      </c>
      <c r="L568" s="73">
        <v>0.33639195311392323</v>
      </c>
      <c r="M568" s="73">
        <v>0.39804772234273317</v>
      </c>
      <c r="N568" s="73">
        <v>7.2073991868246659E-2</v>
      </c>
      <c r="O568" s="73">
        <v>7.2759714512291837E-2</v>
      </c>
      <c r="P568" s="77">
        <v>4.3219076005961252</v>
      </c>
      <c r="Q568" s="77">
        <v>3.0415932800433545</v>
      </c>
      <c r="R568" s="77">
        <v>4.1917258975760889</v>
      </c>
      <c r="S568" s="78">
        <v>21.654382743214292</v>
      </c>
      <c r="T568" s="78">
        <v>18.623481781376519</v>
      </c>
      <c r="U568" s="73">
        <v>0.43325015595757954</v>
      </c>
      <c r="V568" s="79">
        <v>3.0639705882352941</v>
      </c>
      <c r="W568" s="73">
        <v>0.49472343522561862</v>
      </c>
      <c r="X568" s="72">
        <v>1.3815522145469321E-2</v>
      </c>
      <c r="Y568" s="79">
        <v>4.7018226608244476</v>
      </c>
      <c r="Z568" s="79" t="e">
        <v>#N/A</v>
      </c>
      <c r="AA568" s="79">
        <v>2766000000</v>
      </c>
      <c r="AB568" s="79">
        <v>15132000000</v>
      </c>
      <c r="AC568" s="79" t="e">
        <v>#N/A</v>
      </c>
      <c r="AD568" s="80">
        <v>965000000</v>
      </c>
      <c r="AE568" s="73">
        <v>0</v>
      </c>
      <c r="AF568" s="80">
        <v>12215.393176419999</v>
      </c>
      <c r="AG568" s="80">
        <v>16459.393176419999</v>
      </c>
      <c r="AH568" s="25">
        <v>9.5306272011696578</v>
      </c>
      <c r="AI568" s="25">
        <v>14.682777142212309</v>
      </c>
      <c r="AJ568" s="25">
        <v>5.6981237517880396</v>
      </c>
      <c r="AK568" s="25">
        <v>26.3042151465913</v>
      </c>
      <c r="AL568" s="25">
        <v>1.1274380329523395</v>
      </c>
      <c r="AM568" s="74" t="s">
        <v>493</v>
      </c>
      <c r="AN568" s="74" t="s">
        <v>673</v>
      </c>
      <c r="AO568" s="74" t="s">
        <v>4661</v>
      </c>
      <c r="AP568" s="74" t="s">
        <v>1458</v>
      </c>
      <c r="AQ568" s="73" t="e">
        <f>_xll.BDP($H568,$AQ$1, "CUST_TRR_START_DT=20030101","CUST_TRR_END_DT=20230630")*0.01</f>
        <v>#VALUE!</v>
      </c>
      <c r="AR568" s="73" t="e">
        <f>_xll.BDP($H568,$AQ$1, "CUST_TRR_START_DT=20130101","CUST_TRR_END_DT=20230630")*0.01</f>
        <v>#VALUE!</v>
      </c>
      <c r="AS568" s="73" t="e">
        <f>_xll.BDP($H568,$AQ$1, "CUST_TRR_START_DT=20180101","CUST_TRR_END_DT=20230630")*0.01</f>
        <v>#VALUE!</v>
      </c>
      <c r="AT568" s="74" t="s">
        <v>3343</v>
      </c>
      <c r="AU568" s="74" t="s">
        <v>3343</v>
      </c>
      <c r="AV568" s="74" t="s">
        <v>3343</v>
      </c>
      <c r="AW568" s="25">
        <v>2.7932960418159261</v>
      </c>
      <c r="AX568" s="25">
        <v>2.7932960418159261</v>
      </c>
      <c r="AY568" s="25">
        <v>0</v>
      </c>
      <c r="AZ568" s="25">
        <v>2.7932960418159261</v>
      </c>
      <c r="BA568" s="25">
        <v>38.183481035568143</v>
      </c>
      <c r="BB568" s="25">
        <v>0</v>
      </c>
      <c r="BC568" s="25">
        <v>38.183481035568143</v>
      </c>
      <c r="BD568" s="25">
        <v>339.66497389999995</v>
      </c>
      <c r="BE568" s="25">
        <v>12215.393176419999</v>
      </c>
      <c r="BF568" s="74">
        <v>850.91700000000003</v>
      </c>
      <c r="BG568" s="74">
        <v>933.5</v>
      </c>
      <c r="BH568" s="74">
        <v>990.923</v>
      </c>
      <c r="BI568" s="74">
        <v>450.94400000000002</v>
      </c>
      <c r="BJ568" s="74">
        <v>985.36099999999999</v>
      </c>
      <c r="BK568" s="74">
        <v>1062.867</v>
      </c>
      <c r="BL568" s="72">
        <v>6.9659403320931887E-2</v>
      </c>
      <c r="BM568" s="72">
        <v>7.6419971630711236E-2</v>
      </c>
      <c r="BN568" s="72">
        <v>8.1120843651011548E-2</v>
      </c>
      <c r="BO568" s="72">
        <v>3.6916044656710716E-2</v>
      </c>
      <c r="BP568" s="72">
        <v>8.0665516514203811E-2</v>
      </c>
      <c r="BQ568" s="72">
        <v>8.7010461689575963E-2</v>
      </c>
      <c r="BR568" s="72">
        <f>IF(IF(BN568&gt;BQ568,BN568,BQ568)=0,IF(BM568&gt;BP568,BM568,BP568),IF(BN568&gt;BQ568,BN568,BQ568))</f>
        <v>8.7010461689575963E-2</v>
      </c>
      <c r="CI568" s="73">
        <f>IFERROR(L568,M568)</f>
        <v>0.33639195311392323</v>
      </c>
      <c r="CJ568" s="74">
        <f>IF(AND(M568&lt;0,AA568&gt;0),1,0)</f>
        <v>0</v>
      </c>
      <c r="CK568" s="74">
        <f>IF(AND(CJ568=0,CI568&lt;0.1,CI568&gt;0),1,0)</f>
        <v>0</v>
      </c>
      <c r="CL568" s="74">
        <f>IF(AND(CK568=0,CI568&lt;0.2,CI568&gt;0.1),1,0)</f>
        <v>0</v>
      </c>
      <c r="CM568" s="74">
        <f>IF(AND(CL568=0,CI568&lt;0.3,CI568&gt;0.2),1,0)</f>
        <v>0</v>
      </c>
      <c r="CN568" s="74">
        <f>IF(AND(CM568=0,CI568&lt;0.4,CI568&gt;0.3),1,0)</f>
        <v>1</v>
      </c>
      <c r="CO568" s="74">
        <f>IF(AND(CN568=0,CI568&lt;0.5,CI568&gt;0.4),1,0)</f>
        <v>0</v>
      </c>
      <c r="CP568" s="74">
        <f>IF(AND(CJ568=0,CK568=0,CL568=0,CM568=0,CN568=0,CO568=0),1,0)</f>
        <v>0</v>
      </c>
      <c r="CR568" s="74" t="str">
        <f>_xll.BDP($H568,CR$1)</f>
        <v>Fabien Simon</v>
      </c>
      <c r="CS568" s="74" t="str">
        <f>_xll.BDP($H568,CS$1)</f>
        <v>No</v>
      </c>
      <c r="CT568" s="81">
        <f>_xll.BDP($H568,CT$1)</f>
        <v>3.8492500316351652E-3</v>
      </c>
      <c r="CU568" s="78">
        <f>_xll.BDP($H568,CU$1)</f>
        <v>3.0833299160003662</v>
      </c>
      <c r="CV568" s="78">
        <f>_xll.BDP($H568,CV$1)</f>
        <v>0.17523462603747408</v>
      </c>
      <c r="CW568" s="78">
        <f>_xll.BDP($H568,CW$1)</f>
        <v>4.7084696064057745</v>
      </c>
      <c r="DD568" s="73"/>
      <c r="DH568" s="25"/>
      <c r="DI568" s="25"/>
      <c r="DJ568" s="25"/>
      <c r="DK568" s="25"/>
      <c r="DL568" s="25"/>
      <c r="DM568" s="25"/>
      <c r="DN568" s="25"/>
      <c r="DO568" s="25"/>
      <c r="DV568" s="72"/>
      <c r="DW568" s="72"/>
      <c r="DX568" s="72"/>
      <c r="DY568" s="72"/>
      <c r="DZ568" s="72"/>
      <c r="EA568" s="72"/>
      <c r="EB568" s="72"/>
      <c r="EC568" s="72"/>
      <c r="ED568" s="72"/>
    </row>
    <row r="569" spans="1:134" s="74" customFormat="1" hidden="1" x14ac:dyDescent="0.3">
      <c r="A569" s="74" t="str">
        <f>B569&amp;C569</f>
        <v>14</v>
      </c>
      <c r="B569" s="74">
        <v>14</v>
      </c>
      <c r="D569" s="74">
        <v>11</v>
      </c>
      <c r="E569" s="74">
        <v>5</v>
      </c>
      <c r="F569" s="75">
        <v>0.11</v>
      </c>
      <c r="G569" s="74" t="s">
        <v>2538</v>
      </c>
      <c r="H569" s="74" t="s">
        <v>281</v>
      </c>
      <c r="I569" s="74">
        <v>1506</v>
      </c>
      <c r="J569" s="74" t="str">
        <f>I569&amp;H569</f>
        <v>1506K US Equity</v>
      </c>
      <c r="K569" s="76" t="s">
        <v>958</v>
      </c>
      <c r="L569" s="73">
        <v>0.31688755024775883</v>
      </c>
      <c r="M569" s="73">
        <v>0.33716957381765872</v>
      </c>
      <c r="N569" s="73">
        <v>0.15570075939857791</v>
      </c>
      <c r="O569" s="73">
        <v>0.16671112296612431</v>
      </c>
      <c r="P569" s="77">
        <v>13.268010601558109</v>
      </c>
      <c r="Q569" s="77">
        <v>10.617547391278398</v>
      </c>
      <c r="R569" s="77">
        <v>21.548403131601841</v>
      </c>
      <c r="S569" s="78">
        <v>16.720900592428489</v>
      </c>
      <c r="T569" s="78">
        <v>15.364022200457068</v>
      </c>
      <c r="U569" s="73">
        <v>0.55801017164653532</v>
      </c>
      <c r="V569" s="79">
        <v>3.3153918791312558</v>
      </c>
      <c r="W569" s="73">
        <v>0.23319153637920556</v>
      </c>
      <c r="X569" s="72">
        <v>3.6834924965893585E-2</v>
      </c>
      <c r="Y569" s="79">
        <v>3.8295251990137209</v>
      </c>
      <c r="Z569" s="79">
        <v>-12.979723967681256</v>
      </c>
      <c r="AA569" s="79">
        <v>5561000000</v>
      </c>
      <c r="AB569" s="79">
        <v>11247000000</v>
      </c>
      <c r="AC569" s="79">
        <v>100000000</v>
      </c>
      <c r="AD569" s="80">
        <v>1490000000</v>
      </c>
      <c r="AE569" s="73">
        <v>6.7114093959731544E-2</v>
      </c>
      <c r="AF569" s="80">
        <v>20527.106872839999</v>
      </c>
      <c r="AG569" s="80">
        <v>27805.106872839999</v>
      </c>
      <c r="AH569" s="25">
        <v>11.786819361102161</v>
      </c>
      <c r="AI569" s="25">
        <v>14.688381866265187</v>
      </c>
      <c r="AJ569" s="25">
        <v>4.53606465883969</v>
      </c>
      <c r="AK569" s="25">
        <v>14.777062303327222</v>
      </c>
      <c r="AL569" s="25">
        <v>5.1718334645371113</v>
      </c>
      <c r="AM569" s="74" t="s">
        <v>493</v>
      </c>
      <c r="AN569" s="74" t="s">
        <v>513</v>
      </c>
      <c r="AO569" s="74" t="s">
        <v>919</v>
      </c>
      <c r="AP569" s="74" t="s">
        <v>574</v>
      </c>
      <c r="AQ569" s="73">
        <f>_xll.BDP($H569,$AQ$1, "CUST_TRR_START_DT=20030101","CUST_TRR_END_DT=20230630")*0.01</f>
        <v>6.516224000000001E-2</v>
      </c>
      <c r="AR569" s="73">
        <f>_xll.BDP($H569,$AQ$1, "CUST_TRR_START_DT=20130101","CUST_TRR_END_DT=20230630")*0.01</f>
        <v>5.1605860000000003E-2</v>
      </c>
      <c r="AS569" s="73">
        <f>_xll.BDP($H569,$AQ$1, "CUST_TRR_START_DT=20180101","CUST_TRR_END_DT=20230630")*0.01</f>
        <v>3.4401420000000002E-2</v>
      </c>
      <c r="AT569" s="74" t="s">
        <v>3697</v>
      </c>
      <c r="AU569" s="74" t="s">
        <v>3344</v>
      </c>
      <c r="AV569" s="74" t="s">
        <v>3344</v>
      </c>
      <c r="AW569" s="25">
        <v>4.0026686046821736</v>
      </c>
      <c r="AX569" s="25">
        <v>4.0026686046821736</v>
      </c>
      <c r="AY569" s="25">
        <v>-1.3895019719489714</v>
      </c>
      <c r="AZ569" s="25">
        <v>2.6131666327332024</v>
      </c>
      <c r="BA569" s="25">
        <v>55.106353591160229</v>
      </c>
      <c r="BB569" s="25">
        <v>-19.129834254143653</v>
      </c>
      <c r="BC569" s="25">
        <v>35.976519337016576</v>
      </c>
      <c r="BD569" s="25">
        <v>520.94000000000005</v>
      </c>
      <c r="BE569" s="25">
        <v>20527.106872839999</v>
      </c>
      <c r="BF569" s="74">
        <v>1427.941</v>
      </c>
      <c r="BG569" s="74">
        <v>1469.2350000000001</v>
      </c>
      <c r="BH569" s="74">
        <v>1530.846</v>
      </c>
      <c r="BI569" s="74">
        <v>1048.652</v>
      </c>
      <c r="BJ569" s="74">
        <v>1242.2</v>
      </c>
      <c r="BK569" s="74">
        <v>1275.318</v>
      </c>
      <c r="BL569" s="72">
        <v>6.9563675429066413E-2</v>
      </c>
      <c r="BM569" s="72">
        <v>7.1575356873305268E-2</v>
      </c>
      <c r="BN569" s="72">
        <v>7.4576802736166681E-2</v>
      </c>
      <c r="BO569" s="72">
        <v>5.108620549871553E-2</v>
      </c>
      <c r="BP569" s="72">
        <v>6.0515103647830193E-2</v>
      </c>
      <c r="BQ569" s="72">
        <v>6.2128482493916844E-2</v>
      </c>
      <c r="BR569" s="72">
        <f>IF(IF(BN569&gt;BQ569,BN569,BQ569)=0,IF(BM569&gt;BP569,BM569,BP569),IF(BN569&gt;BQ569,BN569,BQ569))</f>
        <v>7.4576802736166681E-2</v>
      </c>
      <c r="CI569" s="73">
        <f>IFERROR(L569,M569)</f>
        <v>0.31688755024775883</v>
      </c>
      <c r="CJ569" s="74">
        <f>IF(AND(M569&lt;0,AA569&gt;0),1,0)</f>
        <v>0</v>
      </c>
      <c r="CK569" s="74">
        <f>IF(AND(CJ569=0,CI569&lt;0.1,CI569&gt;0),1,0)</f>
        <v>0</v>
      </c>
      <c r="CL569" s="74">
        <f>IF(AND(CK569=0,CI569&lt;0.2,CI569&gt;0.1),1,0)</f>
        <v>0</v>
      </c>
      <c r="CM569" s="74">
        <f>IF(AND(CL569=0,CI569&lt;0.3,CI569&gt;0.2),1,0)</f>
        <v>0</v>
      </c>
      <c r="CN569" s="74">
        <f>IF(AND(CM569=0,CI569&lt;0.4,CI569&gt;0.3),1,0)</f>
        <v>1</v>
      </c>
      <c r="CO569" s="74">
        <f>IF(AND(CN569=0,CI569&lt;0.5,CI569&gt;0.4),1,0)</f>
        <v>0</v>
      </c>
      <c r="CP569" s="74">
        <f>IF(AND(CJ569=0,CK569=0,CL569=0,CM569=0,CN569=0,CO569=0),1,0)</f>
        <v>0</v>
      </c>
      <c r="CR569" s="74" t="str">
        <f>_xll.BDP($H569,CR$1)</f>
        <v>Steven A Cahillane "Steve"</v>
      </c>
      <c r="CS569" s="74" t="str">
        <f>_xll.BDP($H569,CS$1)</f>
        <v>No</v>
      </c>
      <c r="CT569" s="81">
        <f>_xll.BDP($H569,CT$1)</f>
        <v>0</v>
      </c>
      <c r="CU569" s="78">
        <f>_xll.BDP($H569,CU$1)</f>
        <v>6</v>
      </c>
      <c r="CV569" s="78">
        <f>_xll.BDP($H569,CV$1)</f>
        <v>0.74850211370519992</v>
      </c>
      <c r="CW569" s="78">
        <f>_xll.BDP($H569,CW$1)</f>
        <v>0.40475799714931238</v>
      </c>
      <c r="DD569" s="73"/>
      <c r="DH569" s="25"/>
      <c r="DI569" s="25"/>
      <c r="DJ569" s="25"/>
      <c r="DK569" s="25"/>
      <c r="DL569" s="25"/>
      <c r="DM569" s="25"/>
      <c r="DN569" s="25"/>
      <c r="DO569" s="25"/>
      <c r="DV569" s="72"/>
      <c r="DW569" s="72"/>
      <c r="DX569" s="72"/>
      <c r="DY569" s="72"/>
      <c r="DZ569" s="72"/>
      <c r="EA569" s="72"/>
      <c r="EB569" s="72"/>
      <c r="EC569" s="72"/>
      <c r="ED569" s="72"/>
    </row>
    <row r="570" spans="1:134" s="74" customFormat="1" hidden="1" x14ac:dyDescent="0.3">
      <c r="A570" s="74" t="str">
        <f>B570&amp;C570</f>
        <v>14</v>
      </c>
      <c r="B570" s="74">
        <v>14</v>
      </c>
      <c r="D570" s="74">
        <v>18</v>
      </c>
      <c r="E570" s="74">
        <v>9</v>
      </c>
      <c r="F570" s="75">
        <v>0.12</v>
      </c>
      <c r="G570" s="74" t="s">
        <v>2148</v>
      </c>
      <c r="H570" s="74" t="s">
        <v>399</v>
      </c>
      <c r="I570" s="74">
        <v>1289</v>
      </c>
      <c r="J570" s="74" t="str">
        <f>I570&amp;H570</f>
        <v>1289HWKN US Equity</v>
      </c>
      <c r="K570" s="76" t="s">
        <v>1089</v>
      </c>
      <c r="L570" s="73">
        <v>0.18794640493967923</v>
      </c>
      <c r="M570" s="73">
        <v>0.22108049198193991</v>
      </c>
      <c r="N570" s="73">
        <v>0.15323182813749514</v>
      </c>
      <c r="O570" s="73">
        <v>0.18410436037780289</v>
      </c>
      <c r="P570" s="77">
        <v>19.125180639189583</v>
      </c>
      <c r="Q570" s="77">
        <v>13.847007702074729</v>
      </c>
      <c r="R570" s="77">
        <v>18.640377156652704</v>
      </c>
      <c r="S570" s="78">
        <v>12.324625357731851</v>
      </c>
      <c r="T570" s="78">
        <v>12.377312324483636</v>
      </c>
      <c r="U570" s="73">
        <v>0.17648602112087561</v>
      </c>
      <c r="V570" s="79">
        <v>0.73794510084347731</v>
      </c>
      <c r="W570" s="73">
        <v>0.62673004900644125</v>
      </c>
      <c r="X570" s="72" t="e">
        <v>#N/A</v>
      </c>
      <c r="Y570" s="79">
        <v>13.170801344116345</v>
      </c>
      <c r="Z570" s="79" t="e">
        <v>#N/A</v>
      </c>
      <c r="AA570" s="79">
        <v>385380000</v>
      </c>
      <c r="AB570" s="79">
        <v>462781000</v>
      </c>
      <c r="AC570" s="79">
        <v>4189000</v>
      </c>
      <c r="AD570" s="80">
        <v>121661000</v>
      </c>
      <c r="AE570" s="73">
        <v>3.4431740656414134E-2</v>
      </c>
      <c r="AF570" s="80">
        <v>1237.9897443299999</v>
      </c>
      <c r="AG570" s="80">
        <v>1328.80274433</v>
      </c>
      <c r="AH570" s="25">
        <v>10.797831534754838</v>
      </c>
      <c r="AI570" s="25">
        <v>14.323162389164951</v>
      </c>
      <c r="AJ570" s="25">
        <v>6.3016425337550404</v>
      </c>
      <c r="AK570" s="25">
        <v>19.299341502942536</v>
      </c>
      <c r="AL570" s="25">
        <v>3.3118977626542341</v>
      </c>
      <c r="AM570" s="74" t="s">
        <v>550</v>
      </c>
      <c r="AN570" s="74" t="s">
        <v>884</v>
      </c>
      <c r="AO570" s="74" t="s">
        <v>885</v>
      </c>
      <c r="AP570" s="74" t="s">
        <v>574</v>
      </c>
      <c r="AQ570" s="73">
        <f>_xll.BDP($H570,$AQ$1, "CUST_TRR_START_DT=20030101","CUST_TRR_END_DT=20230630")*0.01</f>
        <v>0.14844540000000001</v>
      </c>
      <c r="AR570" s="73">
        <f>_xll.BDP($H570,$AQ$1, "CUST_TRR_START_DT=20130101","CUST_TRR_END_DT=20230630")*0.01</f>
        <v>0.1109933</v>
      </c>
      <c r="AS570" s="73">
        <f>_xll.BDP($H570,$AQ$1, "CUST_TRR_START_DT=20180101","CUST_TRR_END_DT=20230630")*0.01</f>
        <v>0.22110859999999999</v>
      </c>
      <c r="AT570" s="74" t="s">
        <v>3697</v>
      </c>
      <c r="AU570" s="74" t="s">
        <v>3021</v>
      </c>
      <c r="AV570" s="74" t="s">
        <v>3021</v>
      </c>
      <c r="AW570" s="25">
        <v>1.0908470865772715</v>
      </c>
      <c r="AX570" s="25">
        <v>1.0908470865772715</v>
      </c>
      <c r="AY570" s="25">
        <v>0</v>
      </c>
      <c r="AZ570" s="25">
        <v>1.0908470865772715</v>
      </c>
      <c r="BA570" s="25">
        <v>20.79517592119285</v>
      </c>
      <c r="BB570" s="25">
        <v>0</v>
      </c>
      <c r="BC570" s="25" t="s">
        <v>3021</v>
      </c>
      <c r="BD570" s="25" t="s">
        <v>3021</v>
      </c>
      <c r="BE570" s="25">
        <v>1237.9897443299999</v>
      </c>
      <c r="BF570" s="74">
        <v>70.900000000000006</v>
      </c>
      <c r="BG570" s="74" t="s">
        <v>3021</v>
      </c>
      <c r="BH570" s="74" t="s">
        <v>3021</v>
      </c>
      <c r="BI570" s="74" t="s">
        <v>3021</v>
      </c>
      <c r="BJ570" s="74" t="s">
        <v>3021</v>
      </c>
      <c r="BK570" s="74" t="s">
        <v>3021</v>
      </c>
      <c r="BL570" s="72">
        <v>5.7270264414323632E-2</v>
      </c>
      <c r="BM570" s="72">
        <v>0</v>
      </c>
      <c r="BN570" s="72">
        <v>0</v>
      </c>
      <c r="BO570" s="72">
        <v>0</v>
      </c>
      <c r="BP570" s="72">
        <v>0</v>
      </c>
      <c r="BQ570" s="72">
        <v>0</v>
      </c>
      <c r="BR570" s="72">
        <f>IF(IF(BN570&gt;BQ570,BN570,BQ570)=0,IF(BM570&gt;BP570,BM570,BP570),IF(BN570&gt;BQ570,BN570,BQ570))</f>
        <v>0</v>
      </c>
      <c r="CI570" s="73">
        <f>IF(ISNUMBER(L570),L570,M570)</f>
        <v>0.18794640493967923</v>
      </c>
      <c r="CJ570" s="74">
        <f>IF(AND(M570&lt;0,AA570&gt;0),1,0)</f>
        <v>0</v>
      </c>
      <c r="CK570" s="74">
        <f>IF(AND(CJ570=0,CI570&lt;0.1,CI570&gt;0),1,0)</f>
        <v>0</v>
      </c>
      <c r="CL570" s="74">
        <f>IF(AND(CK570=0,CI570&lt;0.2,CI570&gt;0.1),1,0)</f>
        <v>1</v>
      </c>
      <c r="CM570" s="74">
        <f>IF(AND(CL570=0,CI570&lt;0.3,CI570&gt;0.2),1,0)</f>
        <v>0</v>
      </c>
      <c r="CN570" s="74">
        <f>IF(AND(CM570=0,CI570&lt;0.4,CI570&gt;0.3),1,0)</f>
        <v>0</v>
      </c>
      <c r="CO570" s="74">
        <f>IF(AND(CN570=0,CI570&lt;0.5,CI570&gt;0.4),1,0)</f>
        <v>0</v>
      </c>
      <c r="CP570" s="74">
        <f>IF(AND(CJ570=0,CK570=0,CL570=0,CM570=0,CN570=0,CO570=0),1,0)</f>
        <v>0</v>
      </c>
      <c r="CR570" s="74" t="str">
        <f>_xll.BDP($H570,CR$1)</f>
        <v>Patrick H Hawkins</v>
      </c>
      <c r="CS570" s="74" t="str">
        <f>_xll.BDP($H570,CS$1)</f>
        <v>No</v>
      </c>
      <c r="CT570" s="81">
        <f>_xll.BDP($H570,CT$1)</f>
        <v>0</v>
      </c>
      <c r="CU570" s="78">
        <f>_xll.BDP($H570,CU$1)</f>
        <v>12.58329963684082</v>
      </c>
      <c r="CV570" s="78">
        <f>_xll.BDP($H570,CV$1)</f>
        <v>4.0382685060826784</v>
      </c>
      <c r="CW570" s="78">
        <f>_xll.BDP($H570,CW$1)</f>
        <v>2.9762544999486442</v>
      </c>
    </row>
    <row r="571" spans="1:134" s="74" customFormat="1" hidden="1" x14ac:dyDescent="0.3">
      <c r="A571" s="74" t="str">
        <f>B571&amp;C571</f>
        <v>14</v>
      </c>
      <c r="B571" s="74">
        <v>14</v>
      </c>
      <c r="D571" s="74">
        <v>11</v>
      </c>
      <c r="E571" s="74">
        <v>8</v>
      </c>
      <c r="F571" s="75">
        <v>0.14000000000000001</v>
      </c>
      <c r="G571" s="74" t="s">
        <v>2839</v>
      </c>
      <c r="H571" s="74" t="s">
        <v>1502</v>
      </c>
      <c r="I571" s="74">
        <v>1508</v>
      </c>
      <c r="J571" s="74" t="str">
        <f>I571&amp;H571</f>
        <v>1508AALB NA Equity</v>
      </c>
      <c r="K571" s="76" t="s">
        <v>1503</v>
      </c>
      <c r="L571" s="73">
        <v>0.17932769974911972</v>
      </c>
      <c r="M571" s="73">
        <v>0.18248776247769796</v>
      </c>
      <c r="N571" s="73">
        <v>0.11941120722672019</v>
      </c>
      <c r="O571" s="73">
        <v>0.12632612344427907</v>
      </c>
      <c r="P571" s="77">
        <v>13.506961894344755</v>
      </c>
      <c r="Q571" s="77">
        <v>10.23138821484808</v>
      </c>
      <c r="R571" s="77">
        <v>14.093393166570401</v>
      </c>
      <c r="S571" s="78">
        <v>16.92255337751261</v>
      </c>
      <c r="T571" s="78">
        <v>18.173374613003094</v>
      </c>
      <c r="U571" s="73">
        <v>0.23632464433503489</v>
      </c>
      <c r="V571" s="79">
        <v>1.2036923076923076</v>
      </c>
      <c r="W571" s="73">
        <v>0.55546993578517223</v>
      </c>
      <c r="X571" s="72" t="e">
        <v>#N/A</v>
      </c>
      <c r="Y571" s="79">
        <v>4.3051901547985993</v>
      </c>
      <c r="Z571" s="79">
        <v>9.2471179239720591</v>
      </c>
      <c r="AA571" s="79">
        <v>2185900000</v>
      </c>
      <c r="AB571" s="79">
        <v>3157700000</v>
      </c>
      <c r="AC571" s="79" t="e">
        <v>#N/A</v>
      </c>
      <c r="AD571" s="80">
        <v>366300000</v>
      </c>
      <c r="AE571" s="73">
        <v>0</v>
      </c>
      <c r="AF571" s="80">
        <v>4041.7027280999996</v>
      </c>
      <c r="AG571" s="80">
        <v>4873.1027280999997</v>
      </c>
      <c r="AH571" s="25">
        <v>8.0255315021409732</v>
      </c>
      <c r="AI571" s="25">
        <v>11.767937039603959</v>
      </c>
      <c r="AJ571" s="25">
        <v>3.4638866439567435</v>
      </c>
      <c r="AK571" s="25">
        <v>12.741810897947522</v>
      </c>
      <c r="AL571" s="25">
        <v>1.7347852363868472</v>
      </c>
      <c r="AM571" s="74" t="s">
        <v>498</v>
      </c>
      <c r="AN571" s="74" t="s">
        <v>738</v>
      </c>
      <c r="AO571" s="74" t="s">
        <v>739</v>
      </c>
      <c r="AP571" s="74" t="s">
        <v>1458</v>
      </c>
      <c r="AQ571" s="73">
        <f>_xll.BDP($H571,$AQ$1, "CUST_TRR_START_DT=20030101","CUST_TRR_END_DT=20230630")*0.01</f>
        <v>0.1463188</v>
      </c>
      <c r="AR571" s="73">
        <f>_xll.BDP($H571,$AQ$1, "CUST_TRR_START_DT=20130101","CUST_TRR_END_DT=20230630")*0.01</f>
        <v>0.1132001</v>
      </c>
      <c r="AS571" s="73">
        <f>_xll.BDP($H571,$AQ$1, "CUST_TRR_START_DT=20180101","CUST_TRR_END_DT=20230630")*0.01</f>
        <v>8.4006710000000002E-3</v>
      </c>
      <c r="AT571" s="74" t="s">
        <v>3697</v>
      </c>
      <c r="AU571" s="74" t="s">
        <v>3346</v>
      </c>
      <c r="AV571" s="74" t="s">
        <v>3346</v>
      </c>
      <c r="AW571" s="25">
        <v>3.0319585203636019</v>
      </c>
      <c r="AX571" s="25">
        <v>3.0319585203636019</v>
      </c>
      <c r="AY571" s="25">
        <v>-4.9601620700042219E-16</v>
      </c>
      <c r="AZ571" s="25">
        <v>3.0319585203636015</v>
      </c>
      <c r="BA571" s="25">
        <v>43.432776416688043</v>
      </c>
      <c r="BB571" s="25">
        <v>-7.1054273576010019E-15</v>
      </c>
      <c r="BC571" s="25">
        <v>43.432776416688036</v>
      </c>
      <c r="BD571" s="25">
        <v>122.76600000000001</v>
      </c>
      <c r="BE571" s="25">
        <v>4041.7027280999996</v>
      </c>
      <c r="BF571" s="74">
        <v>355.8</v>
      </c>
      <c r="BG571" s="74">
        <v>376</v>
      </c>
      <c r="BH571" s="74">
        <v>414.25</v>
      </c>
      <c r="BI571" s="74">
        <v>276.51100000000002</v>
      </c>
      <c r="BJ571" s="74">
        <v>339.64600000000002</v>
      </c>
      <c r="BK571" s="74">
        <v>404.61099999999999</v>
      </c>
      <c r="BL571" s="72">
        <v>8.8032204230730549E-2</v>
      </c>
      <c r="BM571" s="72">
        <v>9.3030097781772597E-2</v>
      </c>
      <c r="BN571" s="72">
        <v>0.10249393086728537</v>
      </c>
      <c r="BO571" s="72">
        <v>6.8414482360999257E-2</v>
      </c>
      <c r="BP571" s="72">
        <v>8.4035373912733871E-2</v>
      </c>
      <c r="BQ571" s="72">
        <v>0.10010904492973614</v>
      </c>
      <c r="BR571" s="72">
        <f>IF(IF(BN571&gt;BQ571,BN571,BQ571)=0,IF(BM571&gt;BP571,BM571,BP571),IF(BN571&gt;BQ571,BN571,BQ571))</f>
        <v>0.10249393086728537</v>
      </c>
      <c r="CI571" s="73">
        <f>IFERROR(L571,M571)</f>
        <v>0.17932769974911972</v>
      </c>
      <c r="CJ571" s="74">
        <f>IF(AND(M571&lt;0,AA571&gt;0),1,0)</f>
        <v>0</v>
      </c>
      <c r="CK571" s="74">
        <f>IF(AND(CJ571=0,CI571&lt;0.1,CI571&gt;0),1,0)</f>
        <v>0</v>
      </c>
      <c r="CL571" s="74">
        <f>IF(AND(CK571=0,CI571&lt;0.2,CI571&gt;0.1),1,0)</f>
        <v>1</v>
      </c>
      <c r="CM571" s="74">
        <f>IF(AND(CL571=0,CI571&lt;0.3,CI571&gt;0.2),1,0)</f>
        <v>0</v>
      </c>
      <c r="CN571" s="74">
        <f>IF(AND(CM571=0,CI571&lt;0.4,CI571&gt;0.3),1,0)</f>
        <v>0</v>
      </c>
      <c r="CO571" s="74">
        <f>IF(AND(CN571=0,CI571&lt;0.5,CI571&gt;0.4),1,0)</f>
        <v>0</v>
      </c>
      <c r="CP571" s="74">
        <f>IF(AND(CJ571=0,CK571=0,CL571=0,CM571=0,CN571=0,CO571=0),1,0)</f>
        <v>0</v>
      </c>
      <c r="CR571" s="74" t="str">
        <f>_xll.BDP($H571,CR$1)</f>
        <v>Wim A Pelsma</v>
      </c>
      <c r="CS571" s="74" t="str">
        <f>_xll.BDP($H571,CS$1)</f>
        <v>No</v>
      </c>
      <c r="CT571" s="81">
        <f>_xll.BDP($H571,CT$1)</f>
        <v>0</v>
      </c>
      <c r="CU571" s="78">
        <f>_xll.BDP($H571,CU$1)</f>
        <v>11.5</v>
      </c>
      <c r="CV571" s="78">
        <f>_xll.BDP($H571,CV$1)</f>
        <v>6.409381073086387E-2</v>
      </c>
      <c r="CW571" s="78">
        <f>_xll.BDP($H571,CW$1)</f>
        <v>-33.057851239669425</v>
      </c>
      <c r="DD571" s="73"/>
      <c r="DH571" s="25"/>
      <c r="DI571" s="25"/>
      <c r="DJ571" s="25"/>
      <c r="DK571" s="25"/>
      <c r="DL571" s="25"/>
      <c r="DM571" s="25"/>
      <c r="DN571" s="25"/>
      <c r="DO571" s="25"/>
      <c r="DV571" s="72"/>
      <c r="DW571" s="72"/>
      <c r="DX571" s="72"/>
      <c r="DY571" s="72"/>
      <c r="DZ571" s="72"/>
      <c r="EA571" s="72"/>
      <c r="EB571" s="72"/>
      <c r="EC571" s="72"/>
      <c r="ED571" s="72"/>
    </row>
    <row r="572" spans="1:134" s="74" customFormat="1" hidden="1" x14ac:dyDescent="0.3">
      <c r="A572" s="74" t="str">
        <f>B572&amp;C572</f>
        <v>14</v>
      </c>
      <c r="B572" s="74">
        <v>14</v>
      </c>
      <c r="D572" s="74">
        <v>11</v>
      </c>
      <c r="E572" s="74">
        <v>4</v>
      </c>
      <c r="F572" s="75">
        <v>0.12</v>
      </c>
      <c r="G572" s="74" t="s">
        <v>2861</v>
      </c>
      <c r="H572" s="74" t="s">
        <v>92</v>
      </c>
      <c r="I572" s="74">
        <v>1509</v>
      </c>
      <c r="J572" s="74" t="str">
        <f>I572&amp;H572</f>
        <v>1509EXPD US Equity</v>
      </c>
      <c r="K572" s="76" t="s">
        <v>713</v>
      </c>
      <c r="L572" s="73">
        <v>0.7853300331156452</v>
      </c>
      <c r="M572" s="73">
        <v>1.1474450011384065</v>
      </c>
      <c r="N572" s="73">
        <v>0.78119284750603413</v>
      </c>
      <c r="O572" s="73">
        <v>1.1417525466731004</v>
      </c>
      <c r="P572" s="77">
        <v>38.427031849533321</v>
      </c>
      <c r="Q572" s="77">
        <v>28.379764803369849</v>
      </c>
      <c r="R572" s="77">
        <v>34.739836676434507</v>
      </c>
      <c r="S572" s="78">
        <v>11.450510911075352</v>
      </c>
      <c r="T572" s="78">
        <v>11.654466061252334</v>
      </c>
      <c r="U572" s="73">
        <v>-0.25719204067151097</v>
      </c>
      <c r="V572" s="79">
        <v>-0.81263492816429717</v>
      </c>
      <c r="W572" s="73">
        <v>0.56049114381118481</v>
      </c>
      <c r="X572" s="72">
        <v>4.7998162459115666E-2</v>
      </c>
      <c r="Y572" s="79">
        <v>15.807157473106457</v>
      </c>
      <c r="Z572" s="79">
        <v>16.336581815879313</v>
      </c>
      <c r="AA572" s="79">
        <v>1589941999.9999998</v>
      </c>
      <c r="AB572" s="79">
        <v>1597868999.9999998</v>
      </c>
      <c r="AC572" s="79">
        <v>58359000</v>
      </c>
      <c r="AD572" s="80">
        <v>1861941000</v>
      </c>
      <c r="AE572" s="73">
        <v>3.1343098411818635E-2</v>
      </c>
      <c r="AF572" s="80">
        <v>17516.941525440001</v>
      </c>
      <c r="AG572" s="80">
        <v>16347.317525440001</v>
      </c>
      <c r="AH572" s="25">
        <v>11.336786610438075</v>
      </c>
      <c r="AI572" s="25">
        <v>11.836490267099657</v>
      </c>
      <c r="AJ572" s="25">
        <v>9.6922883939883366</v>
      </c>
      <c r="AK572" s="25">
        <v>17.757121805308284</v>
      </c>
      <c r="AL572" s="25">
        <v>6.8221588209031827</v>
      </c>
      <c r="AM572" s="74" t="s">
        <v>498</v>
      </c>
      <c r="AN572" s="74" t="s">
        <v>516</v>
      </c>
      <c r="AO572" s="74" t="s">
        <v>714</v>
      </c>
      <c r="AP572" s="74" t="s">
        <v>574</v>
      </c>
      <c r="AQ572" s="73">
        <f>_xll.BDP($H572,$AQ$1, "CUST_TRR_START_DT=20030101","CUST_TRR_END_DT=20230630")*0.01</f>
        <v>0.11450070000000001</v>
      </c>
      <c r="AR572" s="73">
        <f>_xll.BDP($H572,$AQ$1, "CUST_TRR_START_DT=20130101","CUST_TRR_END_DT=20230630")*0.01</f>
        <v>0.1273907</v>
      </c>
      <c r="AS572" s="73">
        <f>_xll.BDP($H572,$AQ$1, "CUST_TRR_START_DT=20180101","CUST_TRR_END_DT=20230630")*0.01</f>
        <v>0.13440580000000002</v>
      </c>
      <c r="AT572" s="74" t="s">
        <v>3697</v>
      </c>
      <c r="AU572" s="74" t="s">
        <v>3347</v>
      </c>
      <c r="AV572" s="74" t="s">
        <v>3347</v>
      </c>
      <c r="AW572" s="25">
        <v>1.16485185720573</v>
      </c>
      <c r="AX572" s="25">
        <v>1.16485185720573</v>
      </c>
      <c r="AY572" s="25">
        <v>2.5258873559709865</v>
      </c>
      <c r="AZ572" s="25">
        <v>3.6907392131767165</v>
      </c>
      <c r="BA572" s="25">
        <v>15.750637800676145</v>
      </c>
      <c r="BB572" s="25">
        <v>34.15398844333906</v>
      </c>
      <c r="BC572" s="25">
        <v>49.904626244015205</v>
      </c>
      <c r="BD572" s="25">
        <v>677.40489759000002</v>
      </c>
      <c r="BE572" s="25">
        <v>16347.317525440001</v>
      </c>
      <c r="BF572" s="74">
        <v>808.76499999999999</v>
      </c>
      <c r="BG572" s="74">
        <v>753.43799999999999</v>
      </c>
      <c r="BH572" s="74">
        <v>805.125</v>
      </c>
      <c r="BI572" s="74">
        <v>1000.164</v>
      </c>
      <c r="BJ572" s="74">
        <v>725.18100000000004</v>
      </c>
      <c r="BK572" s="74">
        <v>929.31399999999996</v>
      </c>
      <c r="BL572" s="72">
        <v>4.9473866201068452E-2</v>
      </c>
      <c r="BM572" s="72">
        <v>4.6089396552522192E-2</v>
      </c>
      <c r="BN572" s="72">
        <v>4.9251199699709106E-2</v>
      </c>
      <c r="BO572" s="72">
        <v>6.1182147985045621E-2</v>
      </c>
      <c r="BP572" s="72">
        <v>4.4360856077546654E-2</v>
      </c>
      <c r="BQ572" s="72">
        <v>5.6848103583586981E-2</v>
      </c>
      <c r="BR572" s="72">
        <f>IF(IF(BN572&gt;BQ572,BN572,BQ572)=0,IF(BM572&gt;BP572,BM572,BP572),IF(BN572&gt;BQ572,BN572,BQ572))</f>
        <v>5.6848103583586981E-2</v>
      </c>
      <c r="CI572" s="73">
        <f>IFERROR(L572,M572)</f>
        <v>0.7853300331156452</v>
      </c>
      <c r="CJ572" s="74">
        <f>IF(AND(M572&lt;0,AA572&gt;0),1,0)</f>
        <v>0</v>
      </c>
      <c r="CK572" s="74">
        <f>IF(AND(CJ572=0,CI572&lt;0.1,CI572&gt;0),1,0)</f>
        <v>0</v>
      </c>
      <c r="CL572" s="74">
        <f>IF(AND(CK572=0,CI572&lt;0.2,CI572&gt;0.1),1,0)</f>
        <v>0</v>
      </c>
      <c r="CM572" s="74">
        <f>IF(AND(CL572=0,CI572&lt;0.3,CI572&gt;0.2),1,0)</f>
        <v>0</v>
      </c>
      <c r="CN572" s="74">
        <f>IF(AND(CM572=0,CI572&lt;0.4,CI572&gt;0.3),1,0)</f>
        <v>0</v>
      </c>
      <c r="CO572" s="74">
        <f>IF(AND(CN572=0,CI572&lt;0.5,CI572&gt;0.4),1,0)</f>
        <v>0</v>
      </c>
      <c r="CP572" s="74">
        <f>IF(AND(CJ572=0,CK572=0,CL572=0,CM572=0,CN572=0,CO572=0),1,0)</f>
        <v>1</v>
      </c>
      <c r="CR572" s="74" t="str">
        <f>_xll.BDP($H572,CR$1)</f>
        <v>Jeffrey S Musser "Jeff"</v>
      </c>
      <c r="CS572" s="74" t="str">
        <f>_xll.BDP($H572,CS$1)</f>
        <v>No</v>
      </c>
      <c r="CT572" s="81">
        <f>_xll.BDP($H572,CT$1)</f>
        <v>0.15490500628948212</v>
      </c>
      <c r="CU572" s="78">
        <f>_xll.BDP($H572,CU$1)</f>
        <v>9.5833301544189453</v>
      </c>
      <c r="CV572" s="78">
        <f>_xll.BDP($H572,CV$1)</f>
        <v>0.65540499015532405</v>
      </c>
      <c r="CW572" s="78">
        <f>_xll.BDP($H572,CW$1)</f>
        <v>-0.80881706455005387</v>
      </c>
      <c r="DD572" s="73"/>
      <c r="DH572" s="25"/>
      <c r="DI572" s="25"/>
      <c r="DJ572" s="25"/>
      <c r="DK572" s="25"/>
      <c r="DL572" s="25"/>
      <c r="DM572" s="25"/>
      <c r="DN572" s="25"/>
      <c r="DO572" s="25"/>
      <c r="DV572" s="72"/>
      <c r="DW572" s="72"/>
      <c r="DX572" s="72"/>
      <c r="DY572" s="72"/>
      <c r="DZ572" s="72"/>
      <c r="EA572" s="72"/>
      <c r="EB572" s="72"/>
      <c r="EC572" s="72"/>
      <c r="ED572" s="72"/>
    </row>
    <row r="573" spans="1:134" s="74" customFormat="1" hidden="1" x14ac:dyDescent="0.3">
      <c r="A573" s="74" t="str">
        <f>B573&amp;C573</f>
        <v>14</v>
      </c>
      <c r="B573" s="74">
        <v>14</v>
      </c>
      <c r="D573" s="74">
        <v>33</v>
      </c>
      <c r="E573" s="74">
        <v>3</v>
      </c>
      <c r="F573" s="75">
        <v>0.17</v>
      </c>
      <c r="G573" s="74" t="s">
        <v>2511</v>
      </c>
      <c r="H573" s="74" t="s">
        <v>1199</v>
      </c>
      <c r="I573" s="74">
        <v>1510</v>
      </c>
      <c r="J573" s="74" t="str">
        <f>I573&amp;H573</f>
        <v>1510SEK AU Equity</v>
      </c>
      <c r="K573" s="76" t="s">
        <v>4909</v>
      </c>
      <c r="L573" s="73">
        <v>0.2425290839727218</v>
      </c>
      <c r="M573" s="73">
        <v>0.13631084362791679</v>
      </c>
      <c r="N573" s="73">
        <v>9.5030826216603803E-2</v>
      </c>
      <c r="O573" s="73">
        <v>9.8594776233389345E-2</v>
      </c>
      <c r="P573" s="77">
        <v>9.4827797825073024</v>
      </c>
      <c r="Q573" s="77">
        <v>6.4981726231042272</v>
      </c>
      <c r="R573" s="77">
        <v>45.667886142589452</v>
      </c>
      <c r="S573" s="78">
        <v>40.252155517851421</v>
      </c>
      <c r="T573" s="78">
        <v>40.349302211703254</v>
      </c>
      <c r="U573" s="73">
        <v>0.30207528957528951</v>
      </c>
      <c r="V573" s="79">
        <v>2.5370895824888522</v>
      </c>
      <c r="W573" s="73">
        <v>0.51165191458448833</v>
      </c>
      <c r="X573" s="72">
        <v>4.7498669505055879E-2</v>
      </c>
      <c r="Y573" s="79">
        <v>6.8152645295556669</v>
      </c>
      <c r="Z573" s="79">
        <v>83.472210049319131</v>
      </c>
      <c r="AA573" s="79">
        <v>2841300000</v>
      </c>
      <c r="AB573" s="79">
        <v>3928200000</v>
      </c>
      <c r="AC573" s="79">
        <v>18800000</v>
      </c>
      <c r="AD573" s="80">
        <v>332600000</v>
      </c>
      <c r="AE573" s="73">
        <v>5.652435357787132E-2</v>
      </c>
      <c r="AF573" s="80">
        <v>7758.4757382000007</v>
      </c>
      <c r="AG573" s="80">
        <v>9010.9757382000007</v>
      </c>
      <c r="AH573" s="25">
        <v>18.22608361286408</v>
      </c>
      <c r="AI573" s="25">
        <v>23.266139267234703</v>
      </c>
      <c r="AJ573" s="25">
        <v>4.2105616937612762</v>
      </c>
      <c r="AK573" s="25">
        <v>38.395364150657741</v>
      </c>
      <c r="AL573" s="25">
        <v>2.8834520361454254</v>
      </c>
      <c r="AM573" s="74" t="s">
        <v>543</v>
      </c>
      <c r="AN573" s="74" t="s">
        <v>570</v>
      </c>
      <c r="AO573" s="74" t="s">
        <v>900</v>
      </c>
      <c r="AP573" s="74" t="s">
        <v>2136</v>
      </c>
      <c r="AQ573" s="73" t="e">
        <f>_xll.BDP($H573,$AQ$1, "CUST_TRR_START_DT=20030101","CUST_TRR_END_DT=20230630")*0.01</f>
        <v>#VALUE!</v>
      </c>
      <c r="AR573" s="73">
        <f>_xll.BDP($H573,$AQ$1, "CUST_TRR_START_DT=20130101","CUST_TRR_END_DT=20230630")*0.01</f>
        <v>0.14658370000000001</v>
      </c>
      <c r="AS573" s="73">
        <f>_xll.BDP($H573,$AQ$1, "CUST_TRR_START_DT=20180101","CUST_TRR_END_DT=20230630")*0.01</f>
        <v>5.0677800000000002E-2</v>
      </c>
      <c r="AT573" s="74" t="s">
        <v>3348</v>
      </c>
      <c r="AU573" s="74" t="s">
        <v>3348</v>
      </c>
      <c r="AV573" s="74" t="s">
        <v>3348</v>
      </c>
      <c r="AW573" s="25">
        <v>3.0827752158004715</v>
      </c>
      <c r="AX573" s="25">
        <v>3.0827752158004715</v>
      </c>
      <c r="AY573" s="25">
        <v>0</v>
      </c>
      <c r="AZ573" s="25">
        <v>3.0827752158004715</v>
      </c>
      <c r="BA573" s="25">
        <v>80.989330746847713</v>
      </c>
      <c r="BB573" s="25">
        <v>0</v>
      </c>
      <c r="BC573" s="25">
        <v>80.989330746847713</v>
      </c>
      <c r="BD573" s="25">
        <v>167</v>
      </c>
      <c r="BE573" s="25">
        <v>7758.4757382000007</v>
      </c>
      <c r="BF573" s="74">
        <v>238.75</v>
      </c>
      <c r="BG573" s="74">
        <v>281.76900000000001</v>
      </c>
      <c r="BH573" s="74">
        <v>329.18200000000002</v>
      </c>
      <c r="BI573" s="74">
        <v>155.14000000000001</v>
      </c>
      <c r="BJ573" s="74">
        <v>274.03399999999999</v>
      </c>
      <c r="BK573" s="74">
        <v>338.87600000000003</v>
      </c>
      <c r="BL573" s="72">
        <v>3.077279713906678E-2</v>
      </c>
      <c r="BM573" s="72">
        <v>3.6317571841163174E-2</v>
      </c>
      <c r="BN573" s="72">
        <v>4.2428694901915316E-2</v>
      </c>
      <c r="BO573" s="72">
        <v>1.9996195803789824E-2</v>
      </c>
      <c r="BP573" s="72">
        <v>3.5320597659505869E-2</v>
      </c>
      <c r="BQ573" s="72">
        <v>4.3678167134234114E-2</v>
      </c>
      <c r="BR573" s="72">
        <f>IF(IF(BN573&gt;BQ573,BN573,BQ573)=0,IF(BM573&gt;BP573,BM573,BP573),IF(BN573&gt;BQ573,BN573,BQ573))</f>
        <v>4.3678167134234114E-2</v>
      </c>
      <c r="CI573" s="73">
        <f>IFERROR(L573,M573)</f>
        <v>0.2425290839727218</v>
      </c>
      <c r="CJ573" s="74">
        <f>IF(AND(M573&lt;0,AA573&gt;0),1,0)</f>
        <v>0</v>
      </c>
      <c r="CK573" s="74">
        <f>IF(AND(CJ573=0,CI573&lt;0.1,CI573&gt;0),1,0)</f>
        <v>0</v>
      </c>
      <c r="CL573" s="74">
        <f>IF(AND(CK573=0,CI573&lt;0.2,CI573&gt;0.1),1,0)</f>
        <v>0</v>
      </c>
      <c r="CM573" s="74">
        <f>IF(AND(CL573=0,CI573&lt;0.3,CI573&gt;0.2),1,0)</f>
        <v>1</v>
      </c>
      <c r="CN573" s="74">
        <f>IF(AND(CM573=0,CI573&lt;0.4,CI573&gt;0.3),1,0)</f>
        <v>0</v>
      </c>
      <c r="CO573" s="74">
        <f>IF(AND(CN573=0,CI573&lt;0.5,CI573&gt;0.4),1,0)</f>
        <v>0</v>
      </c>
      <c r="CP573" s="74">
        <f>IF(AND(CJ573=0,CK573=0,CL573=0,CM573=0,CN573=0,CO573=0),1,0)</f>
        <v>0</v>
      </c>
      <c r="CR573" s="74" t="str">
        <f>_xll.BDP($H573,CR$1)</f>
        <v>Ian M Narev</v>
      </c>
      <c r="CS573" s="74" t="str">
        <f>_xll.BDP($H573,CS$1)</f>
        <v>No</v>
      </c>
      <c r="CT573" s="81">
        <f>_xll.BDP($H573,CT$1)</f>
        <v>9.0933099389076233E-2</v>
      </c>
      <c r="CU573" s="78">
        <f>_xll.BDP($H573,CU$1)</f>
        <v>2.25</v>
      </c>
      <c r="CV573" s="78">
        <f>_xll.BDP($H573,CV$1)</f>
        <v>3.9588024485978055</v>
      </c>
      <c r="CW573" s="78">
        <f>_xll.BDP($H573,CW$1)</f>
        <v>1.6053248421906463</v>
      </c>
      <c r="DD573" s="73"/>
      <c r="DH573" s="25"/>
      <c r="DI573" s="25"/>
      <c r="DJ573" s="25"/>
      <c r="DK573" s="25"/>
      <c r="DL573" s="25"/>
      <c r="DM573" s="25"/>
      <c r="DN573" s="25"/>
      <c r="DO573" s="25"/>
      <c r="DV573" s="72"/>
      <c r="DW573" s="72"/>
      <c r="DX573" s="72"/>
      <c r="DY573" s="72"/>
      <c r="DZ573" s="72"/>
      <c r="EA573" s="72"/>
      <c r="EB573" s="72"/>
      <c r="EC573" s="72"/>
      <c r="ED573" s="72"/>
    </row>
    <row r="574" spans="1:134" s="74" customFormat="1" hidden="1" x14ac:dyDescent="0.3">
      <c r="A574" s="74" t="str">
        <f>B574&amp;C574</f>
        <v>14</v>
      </c>
      <c r="B574" s="74">
        <v>14</v>
      </c>
      <c r="D574" s="74">
        <v>25</v>
      </c>
      <c r="E574" s="74">
        <v>4</v>
      </c>
      <c r="F574" s="75">
        <v>0.18</v>
      </c>
      <c r="G574" s="74" t="s">
        <v>2549</v>
      </c>
      <c r="H574" s="74" t="s">
        <v>2484</v>
      </c>
      <c r="I574" s="74">
        <v>1511</v>
      </c>
      <c r="J574" s="74" t="str">
        <f>I574&amp;H574</f>
        <v>1511CEVI SS Equity</v>
      </c>
      <c r="K574" s="76" t="s">
        <v>4910</v>
      </c>
      <c r="L574" s="73">
        <v>0.48983655274837606</v>
      </c>
      <c r="M574" s="73">
        <v>0.34507128918267965</v>
      </c>
      <c r="N574" s="73">
        <v>0.41887968789860064</v>
      </c>
      <c r="O574" s="73">
        <v>0.27772414985772004</v>
      </c>
      <c r="P574" s="77">
        <v>10.552503661849775</v>
      </c>
      <c r="Q574" s="77">
        <v>8.3800441981905696</v>
      </c>
      <c r="R574" s="77">
        <v>7.9829790328725485</v>
      </c>
      <c r="S574" s="78">
        <v>33.742911793582167</v>
      </c>
      <c r="T574" s="78">
        <v>33.901992679951199</v>
      </c>
      <c r="U574" s="73">
        <v>6.7556184855797799E-2</v>
      </c>
      <c r="V574" s="79">
        <v>0.25202664276143927</v>
      </c>
      <c r="W574" s="73">
        <v>1.4272723122981363</v>
      </c>
      <c r="X574" s="72" t="e">
        <v>#N/A</v>
      </c>
      <c r="Y574" s="79">
        <v>15.676752294078346</v>
      </c>
      <c r="Z574" s="79">
        <v>7.5065294191104526</v>
      </c>
      <c r="AA574" s="79">
        <v>511929000</v>
      </c>
      <c r="AB574" s="79">
        <v>636070000</v>
      </c>
      <c r="AC574" s="79" t="e">
        <v>#N/A</v>
      </c>
      <c r="AD574" s="80">
        <v>106062000</v>
      </c>
      <c r="AE574" s="73">
        <v>0</v>
      </c>
      <c r="AF574" s="80">
        <v>4245.575366</v>
      </c>
      <c r="AG574" s="80">
        <v>4297.8673660000004</v>
      </c>
      <c r="AH574" s="25" t="s">
        <v>3021</v>
      </c>
      <c r="AI574" s="25">
        <v>29.511023139883001</v>
      </c>
      <c r="AJ574" s="25">
        <v>1.777910826308823</v>
      </c>
      <c r="AK574" s="25">
        <v>43.798512080884528</v>
      </c>
      <c r="AL574" s="25">
        <v>6.4358981461971192</v>
      </c>
      <c r="AM574" s="74" t="s">
        <v>493</v>
      </c>
      <c r="AN574" s="74" t="s">
        <v>537</v>
      </c>
      <c r="AO574" s="74" t="s">
        <v>698</v>
      </c>
      <c r="AP574" s="74" t="s">
        <v>4617</v>
      </c>
      <c r="AQ574" s="73" t="e">
        <f>_xll.BDP($H574,$AQ$1, "CUST_TRR_START_DT=20030101","CUST_TRR_END_DT=20230630")*0.01</f>
        <v>#VALUE!</v>
      </c>
      <c r="AR574" s="73">
        <f>_xll.BDP($H574,$AQ$1, "CUST_TRR_START_DT=20130101","CUST_TRR_END_DT=20230630")*0.01</f>
        <v>0.28944629999999999</v>
      </c>
      <c r="AS574" s="73">
        <f>_xll.BDP($H574,$AQ$1, "CUST_TRR_START_DT=20180101","CUST_TRR_END_DT=20230630")*0.01</f>
        <v>5.2208480000000002E-2</v>
      </c>
      <c r="AT574" s="74" t="s">
        <v>3800</v>
      </c>
      <c r="AU574" s="74" t="s">
        <v>3021</v>
      </c>
      <c r="AV574" s="74" t="s">
        <v>3800</v>
      </c>
      <c r="AW574" s="25">
        <v>1.2640449438202246</v>
      </c>
      <c r="AX574" s="25">
        <v>1.2640449438202246</v>
      </c>
      <c r="AY574" s="25">
        <v>-1.9804803337674915E-16</v>
      </c>
      <c r="AZ574" s="25">
        <v>1.2640449438202244</v>
      </c>
      <c r="BA574" s="25">
        <v>45.350511044821531</v>
      </c>
      <c r="BB574" s="25">
        <v>-7.1054273576010019E-15</v>
      </c>
      <c r="BC574" s="25">
        <v>45.350511044821523</v>
      </c>
      <c r="BD574" s="25">
        <v>53.665980750000003</v>
      </c>
      <c r="BE574" s="25">
        <v>4245.575366</v>
      </c>
      <c r="BF574" s="74">
        <v>123.25</v>
      </c>
      <c r="BG574" s="74">
        <v>165</v>
      </c>
      <c r="BH574" s="74">
        <v>198</v>
      </c>
      <c r="BI574" s="74">
        <v>77</v>
      </c>
      <c r="BJ574" s="74">
        <v>160</v>
      </c>
      <c r="BK574" s="74">
        <v>173</v>
      </c>
      <c r="BL574" s="72">
        <v>2.9030223085197728E-2</v>
      </c>
      <c r="BM574" s="72">
        <v>3.8863990337181548E-2</v>
      </c>
      <c r="BN574" s="72">
        <v>4.6636788404617852E-2</v>
      </c>
      <c r="BO574" s="72">
        <v>1.8136528824018054E-2</v>
      </c>
      <c r="BP574" s="72">
        <v>3.7686293660297257E-2</v>
      </c>
      <c r="BQ574" s="72">
        <v>4.0748305020196406E-2</v>
      </c>
      <c r="BR574" s="72">
        <f>IF(IF(BN574&gt;BQ574,BN574,BQ574)=0,IF(BM574&gt;BP574,BM574,BP574),IF(BN574&gt;BQ574,BN574,BQ574))</f>
        <v>4.6636788404617852E-2</v>
      </c>
      <c r="CI574" s="73">
        <f>IFERROR(L574,M574)</f>
        <v>0.48983655274837606</v>
      </c>
      <c r="CJ574" s="74">
        <f>IF(AND(M574&lt;0,AA574&gt;0),1,0)</f>
        <v>0</v>
      </c>
      <c r="CK574" s="74">
        <f>IF(AND(CJ574=0,CI574&lt;0.1,CI574&gt;0),1,0)</f>
        <v>0</v>
      </c>
      <c r="CL574" s="74">
        <f>IF(AND(CK574=0,CI574&lt;0.2,CI574&gt;0.1),1,0)</f>
        <v>0</v>
      </c>
      <c r="CM574" s="74">
        <f>IF(AND(CL574=0,CI574&lt;0.3,CI574&gt;0.2),1,0)</f>
        <v>0</v>
      </c>
      <c r="CN574" s="74">
        <f>IF(AND(CM574=0,CI574&lt;0.4,CI574&gt;0.3),1,0)</f>
        <v>0</v>
      </c>
      <c r="CO574" s="74">
        <f>IF(AND(CN574=0,CI574&lt;0.5,CI574&gt;0.4),1,0)</f>
        <v>1</v>
      </c>
      <c r="CP574" s="74">
        <f>IF(AND(CJ574=0,CK574=0,CL574=0,CM574=0,CN574=0,CO574=0),1,0)</f>
        <v>0</v>
      </c>
      <c r="CR574" s="74" t="str">
        <f>_xll.BDP($H574,CR$1)</f>
        <v>Simon Ostergaard</v>
      </c>
      <c r="CS574" s="74" t="str">
        <f>_xll.BDP($H574,CS$1)</f>
        <v>No</v>
      </c>
      <c r="CT574" s="81">
        <f>_xll.BDP($H574,CT$1)</f>
        <v>2.0962599664926529E-2</v>
      </c>
      <c r="CU574" s="78">
        <f>_xll.BDP($H574,CU$1)</f>
        <v>2.5833299160003662</v>
      </c>
      <c r="CV574" s="78">
        <f>_xll.BDP($H574,CV$1)</f>
        <v>8.1598847873618272</v>
      </c>
      <c r="CW574" s="78">
        <f>_xll.BDP($H574,CW$1)</f>
        <v>0</v>
      </c>
      <c r="DD574" s="73"/>
      <c r="DH574" s="25"/>
      <c r="DI574" s="25"/>
      <c r="DJ574" s="25"/>
      <c r="DK574" s="25"/>
      <c r="DL574" s="25"/>
      <c r="DM574" s="25"/>
      <c r="DN574" s="25"/>
      <c r="DO574" s="25"/>
      <c r="DV574" s="72"/>
      <c r="DW574" s="72"/>
      <c r="DX574" s="72"/>
      <c r="DY574" s="72"/>
      <c r="DZ574" s="72"/>
      <c r="EA574" s="72"/>
      <c r="EB574" s="72"/>
      <c r="EC574" s="72"/>
      <c r="ED574" s="72"/>
    </row>
    <row r="575" spans="1:134" s="74" customFormat="1" hidden="1" x14ac:dyDescent="0.3">
      <c r="A575" s="74" t="str">
        <f>B575&amp;C575</f>
        <v>14</v>
      </c>
      <c r="B575" s="74">
        <v>14</v>
      </c>
      <c r="D575" s="74">
        <v>12</v>
      </c>
      <c r="E575" s="74">
        <v>1</v>
      </c>
      <c r="F575" s="75">
        <v>0.15</v>
      </c>
      <c r="G575" s="74" t="s">
        <v>2469</v>
      </c>
      <c r="H575" s="74" t="s">
        <v>2470</v>
      </c>
      <c r="I575" s="74">
        <v>1512</v>
      </c>
      <c r="J575" s="74" t="str">
        <f>I575&amp;H575</f>
        <v>1512BIOGB SS Equity</v>
      </c>
      <c r="K575" s="76" t="s">
        <v>4911</v>
      </c>
      <c r="L575" s="73">
        <v>1.048038862534685</v>
      </c>
      <c r="M575" s="73">
        <v>1.0953845169341034</v>
      </c>
      <c r="N575" s="73">
        <v>0.87759043742616716</v>
      </c>
      <c r="O575" s="73">
        <v>0.70725046069430553</v>
      </c>
      <c r="P575" s="77">
        <v>10.863953812162555</v>
      </c>
      <c r="Q575" s="77">
        <v>8.9528098845376736</v>
      </c>
      <c r="R575" s="77">
        <v>11.140371410998256</v>
      </c>
      <c r="S575" s="78">
        <v>35.64221639058394</v>
      </c>
      <c r="T575" s="78">
        <v>33.174842860727367</v>
      </c>
      <c r="U575" s="73">
        <v>-0.69204357516888437</v>
      </c>
      <c r="V575" s="79">
        <v>-3.165726279000423</v>
      </c>
      <c r="W575" s="73">
        <v>1.7757955677036878</v>
      </c>
      <c r="X575" s="72" t="e">
        <v>#N/A</v>
      </c>
      <c r="Y575" s="79">
        <v>13.487380514378438</v>
      </c>
      <c r="Z575" s="79">
        <v>12.700920209792542</v>
      </c>
      <c r="AA575" s="79">
        <v>312535000</v>
      </c>
      <c r="AB575" s="79">
        <v>484052000</v>
      </c>
      <c r="AC575" s="79" t="e">
        <v>#N/A</v>
      </c>
      <c r="AD575" s="80">
        <v>344463000</v>
      </c>
      <c r="AE575" s="73">
        <v>0</v>
      </c>
      <c r="AF575" s="80">
        <v>9628.6632584999988</v>
      </c>
      <c r="AG575" s="80">
        <v>8259.0992584999985</v>
      </c>
      <c r="AH575" s="25">
        <v>18.985343965289346</v>
      </c>
      <c r="AI575" s="25">
        <v>20.129513813130941</v>
      </c>
      <c r="AJ575" s="25">
        <v>3.2376972133527935</v>
      </c>
      <c r="AK575" s="25">
        <v>23.143203513136186</v>
      </c>
      <c r="AL575" s="25">
        <v>5.111268706640919</v>
      </c>
      <c r="AM575" s="74" t="s">
        <v>493</v>
      </c>
      <c r="AN575" s="74" t="s">
        <v>654</v>
      </c>
      <c r="AO575" s="74" t="s">
        <v>4662</v>
      </c>
      <c r="AP575" s="74" t="s">
        <v>4617</v>
      </c>
      <c r="AQ575" s="73">
        <f>_xll.BDP($H575,$AQ$1, "CUST_TRR_START_DT=20030101","CUST_TRR_END_DT=20230630")*0.01</f>
        <v>0.27332280000000003</v>
      </c>
      <c r="AR575" s="73">
        <f>_xll.BDP($H575,$AQ$1, "CUST_TRR_START_DT=20130101","CUST_TRR_END_DT=20230630")*0.01</f>
        <v>0.1542617</v>
      </c>
      <c r="AS575" s="73">
        <f>_xll.BDP($H575,$AQ$1, "CUST_TRR_START_DT=20180101","CUST_TRR_END_DT=20230630")*0.01</f>
        <v>0.1343695</v>
      </c>
      <c r="AT575" s="74" t="s">
        <v>3349</v>
      </c>
      <c r="AU575" s="74" t="s">
        <v>3349</v>
      </c>
      <c r="AV575" s="74" t="s">
        <v>3349</v>
      </c>
      <c r="AW575" s="25">
        <v>3.0414264240875006</v>
      </c>
      <c r="AX575" s="25">
        <v>3.0414264240875006</v>
      </c>
      <c r="AY575" s="25">
        <v>0</v>
      </c>
      <c r="AZ575" s="25">
        <v>3.0414264240875006</v>
      </c>
      <c r="BA575" s="25">
        <v>79.405875593093768</v>
      </c>
      <c r="BB575" s="25">
        <v>0</v>
      </c>
      <c r="BC575" s="25">
        <v>79.405875593093768</v>
      </c>
      <c r="BD575" s="25">
        <v>301.3</v>
      </c>
      <c r="BE575" s="25">
        <v>8259.0992584999985</v>
      </c>
      <c r="BF575" s="74">
        <v>336</v>
      </c>
      <c r="BG575" s="74">
        <v>368</v>
      </c>
      <c r="BH575" s="74">
        <v>413.66700000000003</v>
      </c>
      <c r="BI575" s="74">
        <v>323.60000000000002</v>
      </c>
      <c r="BJ575" s="74">
        <v>345.65000000000003</v>
      </c>
      <c r="BK575" s="74">
        <v>393.65000000000003</v>
      </c>
      <c r="BL575" s="72">
        <v>4.0682402461043148E-2</v>
      </c>
      <c r="BM575" s="72">
        <v>4.4556916981142496E-2</v>
      </c>
      <c r="BN575" s="72">
        <v>5.0086212437060532E-2</v>
      </c>
      <c r="BO575" s="72">
        <v>3.9181028084504653E-2</v>
      </c>
      <c r="BP575" s="72">
        <v>4.1850810746010617E-2</v>
      </c>
      <c r="BQ575" s="72">
        <v>4.7662582526159639E-2</v>
      </c>
      <c r="BR575" s="72">
        <f>IF(IF(BN575&gt;BQ575,BN575,BQ575)=0,IF(BM575&gt;BP575,BM575,BP575),IF(BN575&gt;BQ575,BN575,BQ575))</f>
        <v>5.0086212437060532E-2</v>
      </c>
      <c r="CI575" s="73">
        <f>IFERROR(L575,M575)</f>
        <v>1.048038862534685</v>
      </c>
      <c r="CJ575" s="74">
        <f>IF(AND(M575&lt;0,AA575&gt;0),1,0)</f>
        <v>0</v>
      </c>
      <c r="CK575" s="74">
        <f>IF(AND(CJ575=0,CI575&lt;0.1,CI575&gt;0),1,0)</f>
        <v>0</v>
      </c>
      <c r="CL575" s="74">
        <f>IF(AND(CK575=0,CI575&lt;0.2,CI575&gt;0.1),1,0)</f>
        <v>0</v>
      </c>
      <c r="CM575" s="74">
        <f>IF(AND(CL575=0,CI575&lt;0.3,CI575&gt;0.2),1,0)</f>
        <v>0</v>
      </c>
      <c r="CN575" s="74">
        <f>IF(AND(CM575=0,CI575&lt;0.4,CI575&gt;0.3),1,0)</f>
        <v>0</v>
      </c>
      <c r="CO575" s="74">
        <f>IF(AND(CN575=0,CI575&lt;0.5,CI575&gt;0.4),1,0)</f>
        <v>0</v>
      </c>
      <c r="CP575" s="74">
        <f>IF(AND(CJ575=0,CK575=0,CL575=0,CM575=0,CN575=0,CO575=0),1,0)</f>
        <v>1</v>
      </c>
      <c r="CR575" s="74" t="str">
        <f>_xll.BDP($H575,CR$1)</f>
        <v>Isabelle Valerie Ghislaine Ducellier</v>
      </c>
      <c r="CS575" s="74" t="str">
        <f>_xll.BDP($H575,CS$1)</f>
        <v>No</v>
      </c>
      <c r="CT575" s="81">
        <f>_xll.BDP($H575,CT$1)</f>
        <v>0</v>
      </c>
      <c r="CU575" s="78">
        <f>_xll.BDP($H575,CU$1)</f>
        <v>4.9166698455810547</v>
      </c>
      <c r="CV575" s="78">
        <f>_xll.BDP($H575,CV$1)</f>
        <v>1.8233540096076264</v>
      </c>
      <c r="CW575" s="78">
        <f>_xll.BDP($H575,CW$1)</f>
        <v>5.6409851416451363E-2</v>
      </c>
      <c r="DD575" s="73"/>
      <c r="DH575" s="25"/>
      <c r="DI575" s="25"/>
      <c r="DJ575" s="25"/>
      <c r="DK575" s="25"/>
      <c r="DL575" s="25"/>
      <c r="DM575" s="25"/>
      <c r="DN575" s="25"/>
      <c r="DO575" s="25"/>
      <c r="DV575" s="72"/>
      <c r="DW575" s="72"/>
      <c r="DX575" s="72"/>
      <c r="DY575" s="72"/>
      <c r="DZ575" s="72"/>
      <c r="EA575" s="72"/>
      <c r="EB575" s="72"/>
      <c r="EC575" s="72"/>
      <c r="ED575" s="72"/>
    </row>
    <row r="576" spans="1:134" s="74" customFormat="1" hidden="1" x14ac:dyDescent="0.3">
      <c r="A576" s="74" t="str">
        <f>B576&amp;C576</f>
        <v>14</v>
      </c>
      <c r="B576" s="74">
        <v>14</v>
      </c>
      <c r="D576" s="74">
        <v>12</v>
      </c>
      <c r="E576" s="74">
        <v>1</v>
      </c>
      <c r="F576" s="75">
        <v>0.12</v>
      </c>
      <c r="G576" s="74" t="s">
        <v>2841</v>
      </c>
      <c r="H576" s="74" t="s">
        <v>262</v>
      </c>
      <c r="I576" s="74">
        <v>1514</v>
      </c>
      <c r="J576" s="74" t="str">
        <f>I576&amp;H576</f>
        <v>1514DCI US Equity</v>
      </c>
      <c r="K576" s="76" t="s">
        <v>934</v>
      </c>
      <c r="L576" s="73">
        <v>0.34932551503395098</v>
      </c>
      <c r="M576" s="73">
        <v>0.38373337410181929</v>
      </c>
      <c r="N576" s="73">
        <v>0.26930442728166004</v>
      </c>
      <c r="O576" s="73">
        <v>0.28055664226233723</v>
      </c>
      <c r="P576" s="77">
        <v>24.817820042379452</v>
      </c>
      <c r="Q576" s="77">
        <v>18.998578688299013</v>
      </c>
      <c r="R576" s="77">
        <v>29.243245446024694</v>
      </c>
      <c r="S576" s="78">
        <v>17.142421534701516</v>
      </c>
      <c r="T576" s="78">
        <v>17.322490381252187</v>
      </c>
      <c r="U576" s="73">
        <v>0.20468244955010045</v>
      </c>
      <c r="V576" s="79">
        <v>0.81851528384279471</v>
      </c>
      <c r="W576" s="73">
        <v>0.47670095650604583</v>
      </c>
      <c r="X576" s="72">
        <v>2.9281683696812565E-2</v>
      </c>
      <c r="Y576" s="79">
        <v>4.9916749630168349</v>
      </c>
      <c r="Z576" s="79">
        <v>16.351454813273648</v>
      </c>
      <c r="AA576" s="79">
        <v>1308200000</v>
      </c>
      <c r="AB576" s="79">
        <v>1789300000</v>
      </c>
      <c r="AC576" s="79">
        <v>20400000</v>
      </c>
      <c r="AD576" s="80">
        <v>544500000</v>
      </c>
      <c r="AE576" s="73">
        <v>3.7465564738292011E-2</v>
      </c>
      <c r="AF576" s="80">
        <v>7475.7932504199998</v>
      </c>
      <c r="AG576" s="80">
        <v>7944.3932504200002</v>
      </c>
      <c r="AH576" s="25">
        <v>13.367648074070337</v>
      </c>
      <c r="AI576" s="25">
        <v>15.78546259755309</v>
      </c>
      <c r="AJ576" s="25">
        <v>5.6799960407050936</v>
      </c>
      <c r="AK576" s="25">
        <v>20.238622699493579</v>
      </c>
      <c r="AL576" s="25">
        <v>5.6604785594759663</v>
      </c>
      <c r="AM576" s="74" t="s">
        <v>498</v>
      </c>
      <c r="AN576" s="74" t="s">
        <v>738</v>
      </c>
      <c r="AO576" s="74" t="s">
        <v>4663</v>
      </c>
      <c r="AP576" s="74" t="s">
        <v>574</v>
      </c>
      <c r="AQ576" s="73">
        <f>_xll.BDP($H576,$AQ$1, "CUST_TRR_START_DT=20030101","CUST_TRR_END_DT=20230630")*0.01</f>
        <v>0.11372700000000001</v>
      </c>
      <c r="AR576" s="73">
        <f>_xll.BDP($H576,$AQ$1, "CUST_TRR_START_DT=20130101","CUST_TRR_END_DT=20230630")*0.01</f>
        <v>8.0642680000000008E-2</v>
      </c>
      <c r="AS576" s="73">
        <f>_xll.BDP($H576,$AQ$1, "CUST_TRR_START_DT=20180101","CUST_TRR_END_DT=20230630")*0.01</f>
        <v>6.2117440000000003E-2</v>
      </c>
      <c r="AT576" s="74" t="s">
        <v>3801</v>
      </c>
      <c r="AU576" s="74" t="s">
        <v>3350</v>
      </c>
      <c r="AV576" s="74" t="s">
        <v>3801</v>
      </c>
      <c r="AW576" s="25">
        <v>1.6215339711366954</v>
      </c>
      <c r="AX576" s="25">
        <v>1.6215339711366954</v>
      </c>
      <c r="AY576" s="25">
        <v>1.4686884044900546</v>
      </c>
      <c r="AZ576" s="25">
        <v>3.09022237562675</v>
      </c>
      <c r="BA576" s="25">
        <v>30.448218455303149</v>
      </c>
      <c r="BB576" s="25">
        <v>27.578173617501108</v>
      </c>
      <c r="BC576" s="25">
        <v>58.026392072804256</v>
      </c>
      <c r="BD576" s="25">
        <v>218.19200000000001</v>
      </c>
      <c r="BE576" s="25">
        <v>7475.7932504199998</v>
      </c>
      <c r="BF576" s="74">
        <v>388.714</v>
      </c>
      <c r="BG576" s="74">
        <v>418.42900000000003</v>
      </c>
      <c r="BH576" s="74">
        <v>455</v>
      </c>
      <c r="BI576" s="74">
        <v>387.44</v>
      </c>
      <c r="BJ576" s="74">
        <v>404.35599999999999</v>
      </c>
      <c r="BK576" s="74">
        <v>426.48700000000002</v>
      </c>
      <c r="BL576" s="72">
        <v>5.1996355032713291E-2</v>
      </c>
      <c r="BM576" s="72">
        <v>5.5971184058158929E-2</v>
      </c>
      <c r="BN576" s="72">
        <v>6.0863106396694087E-2</v>
      </c>
      <c r="BO576" s="72">
        <v>5.1825938334802549E-2</v>
      </c>
      <c r="BP576" s="72">
        <v>5.408870824206953E-2</v>
      </c>
      <c r="BQ576" s="72">
        <v>5.7049062984190935E-2</v>
      </c>
      <c r="BR576" s="72">
        <f>IF(IF(BN576&gt;BQ576,BN576,BQ576)=0,IF(BM576&gt;BP576,BM576,BP576),IF(BN576&gt;BQ576,BN576,BQ576))</f>
        <v>6.0863106396694087E-2</v>
      </c>
      <c r="CI576" s="73">
        <f>IFERROR(L576,M576)</f>
        <v>0.34932551503395098</v>
      </c>
      <c r="CJ576" s="74">
        <f>IF(AND(M576&lt;0,AA576&gt;0),1,0)</f>
        <v>0</v>
      </c>
      <c r="CK576" s="74">
        <f>IF(AND(CJ576=0,CI576&lt;0.1,CI576&gt;0),1,0)</f>
        <v>0</v>
      </c>
      <c r="CL576" s="74">
        <f>IF(AND(CK576=0,CI576&lt;0.2,CI576&gt;0.1),1,0)</f>
        <v>0</v>
      </c>
      <c r="CM576" s="74">
        <f>IF(AND(CL576=0,CI576&lt;0.3,CI576&gt;0.2),1,0)</f>
        <v>0</v>
      </c>
      <c r="CN576" s="74">
        <f>IF(AND(CM576=0,CI576&lt;0.4,CI576&gt;0.3),1,0)</f>
        <v>1</v>
      </c>
      <c r="CO576" s="74">
        <f>IF(AND(CN576=0,CI576&lt;0.5,CI576&gt;0.4),1,0)</f>
        <v>0</v>
      </c>
      <c r="CP576" s="74">
        <f>IF(AND(CJ576=0,CK576=0,CL576=0,CM576=0,CN576=0,CO576=0),1,0)</f>
        <v>0</v>
      </c>
      <c r="CR576" s="74" t="str">
        <f>_xll.BDP($H576,CR$1)</f>
        <v>Tod E Carpenter</v>
      </c>
      <c r="CS576" s="74" t="str">
        <f>_xll.BDP($H576,CS$1)</f>
        <v>No</v>
      </c>
      <c r="CT576" s="81">
        <f>_xll.BDP($H576,CT$1)</f>
        <v>0</v>
      </c>
      <c r="CU576" s="78">
        <f>_xll.BDP($H576,CU$1)</f>
        <v>8.5</v>
      </c>
      <c r="CV576" s="78">
        <f>_xll.BDP($H576,CV$1)</f>
        <v>0.58855497508293309</v>
      </c>
      <c r="CW576" s="78">
        <f>_xll.BDP($H576,CW$1)</f>
        <v>0.82345577316251939</v>
      </c>
      <c r="DD576" s="73"/>
      <c r="DH576" s="25"/>
      <c r="DI576" s="25"/>
      <c r="DJ576" s="25"/>
      <c r="DK576" s="25"/>
      <c r="DL576" s="25"/>
      <c r="DM576" s="25"/>
      <c r="DN576" s="25"/>
      <c r="DO576" s="25"/>
      <c r="DV576" s="72"/>
      <c r="DW576" s="72"/>
      <c r="DX576" s="72"/>
      <c r="DY576" s="72"/>
      <c r="DZ576" s="72"/>
      <c r="EA576" s="72"/>
      <c r="EB576" s="72"/>
      <c r="EC576" s="72"/>
      <c r="ED576" s="72"/>
    </row>
    <row r="577" spans="1:134" s="74" customFormat="1" x14ac:dyDescent="0.3">
      <c r="A577" s="74" t="str">
        <f>B577&amp;C577</f>
        <v>14</v>
      </c>
      <c r="B577" s="74">
        <v>14</v>
      </c>
      <c r="D577" s="74">
        <v>12</v>
      </c>
      <c r="E577" s="74">
        <v>5</v>
      </c>
      <c r="F577" s="75">
        <v>0.13</v>
      </c>
      <c r="G577" s="74" t="s">
        <v>2336</v>
      </c>
      <c r="H577" s="74" t="s">
        <v>1627</v>
      </c>
      <c r="I577" s="74">
        <v>1515</v>
      </c>
      <c r="J577" s="74" t="str">
        <f>I577&amp;H577</f>
        <v>1515NICL LN Equity</v>
      </c>
      <c r="K577" s="76" t="s">
        <v>1628</v>
      </c>
      <c r="L577" s="73">
        <v>0.62652207825726314</v>
      </c>
      <c r="M577" s="73">
        <v>0.72717889560122639</v>
      </c>
      <c r="N577" s="73">
        <v>0.45859349708757824</v>
      </c>
      <c r="O577" s="73">
        <v>0.72717889560122639</v>
      </c>
      <c r="P577" s="77">
        <v>14.363498734045052</v>
      </c>
      <c r="Q577" s="77">
        <v>11.584742364666607</v>
      </c>
      <c r="R577" s="77">
        <v>13.082381644800975</v>
      </c>
      <c r="S577" s="78">
        <v>19.944047910584914</v>
      </c>
      <c r="T577" s="78">
        <v>17.265318991547723</v>
      </c>
      <c r="U577" s="73">
        <v>-0.45078748062420188</v>
      </c>
      <c r="V577" s="79">
        <v>-3.2721972832740627</v>
      </c>
      <c r="W577" s="73">
        <v>0.73819180634642723</v>
      </c>
      <c r="X577" s="72" t="e">
        <v>#N/A</v>
      </c>
      <c r="Y577" s="79">
        <v>5.5439340623869615</v>
      </c>
      <c r="Z577" s="79">
        <v>-12.440777798964941</v>
      </c>
      <c r="AA577" s="79">
        <v>32941000</v>
      </c>
      <c r="AB577" s="79">
        <v>32941000</v>
      </c>
      <c r="AC577" s="79" t="e">
        <v>#N/A</v>
      </c>
      <c r="AD577" s="80">
        <v>17105000</v>
      </c>
      <c r="AE577" s="73">
        <v>0</v>
      </c>
      <c r="AF577" s="80">
        <v>385.72970265000004</v>
      </c>
      <c r="AG577" s="80">
        <v>329.60170265000005</v>
      </c>
      <c r="AH577" s="25">
        <v>11.926965900126653</v>
      </c>
      <c r="AI577" s="25">
        <v>13.597990950534264</v>
      </c>
      <c r="AJ577" s="25">
        <v>4.3130982970866754</v>
      </c>
      <c r="AK577" s="25">
        <v>32.11689029538428</v>
      </c>
      <c r="AL577" s="25">
        <v>4.196682761415687</v>
      </c>
      <c r="AM577" s="74" t="s">
        <v>493</v>
      </c>
      <c r="AN577" s="74" t="s">
        <v>673</v>
      </c>
      <c r="AO577" s="74" t="s">
        <v>674</v>
      </c>
      <c r="AP577" s="74" t="s">
        <v>1552</v>
      </c>
      <c r="AQ577" s="73">
        <f>_xll.BDP($H577,$AQ$1, "CUST_TRR_START_DT=20030101","CUST_TRR_END_DT=20230630")*0.01</f>
        <v>0.1485852</v>
      </c>
      <c r="AR577" s="73">
        <f>_xll.BDP($H577,$AQ$1, "CUST_TRR_START_DT=20130101","CUST_TRR_END_DT=20230630")*0.01</f>
        <v>3.2385959999999998E-2</v>
      </c>
      <c r="AS577" s="73">
        <f>_xll.BDP($H577,$AQ$1, "CUST_TRR_START_DT=20180101","CUST_TRR_END_DT=20230630")*0.01</f>
        <v>-6.2284769999999996E-2</v>
      </c>
      <c r="AT577" s="74" t="s">
        <v>3697</v>
      </c>
      <c r="AU577" s="74" t="s">
        <v>3021</v>
      </c>
      <c r="AV577" s="74" t="s">
        <v>3021</v>
      </c>
      <c r="AW577" s="25">
        <v>2.6382978362676379</v>
      </c>
      <c r="AX577" s="25">
        <v>2.6382978362676379</v>
      </c>
      <c r="AY577" s="25">
        <v>-3.3371990043248362E-16</v>
      </c>
      <c r="AZ577" s="25">
        <v>2.6382978362676375</v>
      </c>
      <c r="BA577" s="25">
        <v>28.086778161897836</v>
      </c>
      <c r="BB577" s="25">
        <v>-3.5527136788005009E-15</v>
      </c>
      <c r="BC577" s="25">
        <v>28.086778161897833</v>
      </c>
      <c r="BD577" s="25">
        <v>5.6562221160000004</v>
      </c>
      <c r="BE577" s="25">
        <v>329.60170265000005</v>
      </c>
      <c r="BF577" s="74">
        <v>19.525000000000002</v>
      </c>
      <c r="BG577" s="74">
        <v>21.6</v>
      </c>
      <c r="BH577" s="74">
        <v>24.900000000000002</v>
      </c>
      <c r="BI577" s="74">
        <v>16.597000000000001</v>
      </c>
      <c r="BJ577" s="74">
        <v>20.64</v>
      </c>
      <c r="BK577" s="74">
        <v>22.977</v>
      </c>
      <c r="BL577" s="72">
        <v>5.9238164860857402E-2</v>
      </c>
      <c r="BM577" s="72">
        <v>6.553364204837489E-2</v>
      </c>
      <c r="BN577" s="72">
        <v>7.5545726250209944E-2</v>
      </c>
      <c r="BO577" s="72">
        <v>5.0354715605411021E-2</v>
      </c>
      <c r="BP577" s="72">
        <v>6.2621035735113781E-2</v>
      </c>
      <c r="BQ577" s="72">
        <v>6.9711411728958783E-2</v>
      </c>
      <c r="BR577" s="72">
        <f>IF(IF(BN577&gt;BQ577,BN577,BQ577)=0,IF(BM577&gt;BP577,BM577,BP577),IF(BN577&gt;BQ577,BN577,BQ577))</f>
        <v>7.5545726250209944E-2</v>
      </c>
      <c r="CI577" s="73">
        <f>IFERROR(L577,M577)</f>
        <v>0.62652207825726314</v>
      </c>
      <c r="CJ577" s="74">
        <f>IF(AND(M577&lt;0,AA577&gt;0),1,0)</f>
        <v>0</v>
      </c>
      <c r="CK577" s="74">
        <f>IF(AND(CJ577=0,CI577&lt;0.1,CI577&gt;0),1,0)</f>
        <v>0</v>
      </c>
      <c r="CL577" s="74">
        <f>IF(AND(CK577=0,CI577&lt;0.2,CI577&gt;0.1),1,0)</f>
        <v>0</v>
      </c>
      <c r="CM577" s="74">
        <f>IF(AND(CL577=0,CI577&lt;0.3,CI577&gt;0.2),1,0)</f>
        <v>0</v>
      </c>
      <c r="CN577" s="74">
        <f>IF(AND(CM577=0,CI577&lt;0.4,CI577&gt;0.3),1,0)</f>
        <v>0</v>
      </c>
      <c r="CO577" s="74">
        <f>IF(AND(CN577=0,CI577&lt;0.5,CI577&gt;0.4),1,0)</f>
        <v>0</v>
      </c>
      <c r="CP577" s="74">
        <f>IF(AND(CJ577=0,CK577=0,CL577=0,CM577=0,CN577=0,CO577=0),1,0)</f>
        <v>1</v>
      </c>
      <c r="CR577" s="74" t="str">
        <f>_xll.BDP($H577,CR$1)</f>
        <v>Andrew Paul Milne</v>
      </c>
      <c r="CS577" s="74" t="str">
        <f>_xll.BDP($H577,CS$1)</f>
        <v>No</v>
      </c>
      <c r="CT577" s="81">
        <f>_xll.BDP($H577,CT$1)</f>
        <v>4.2762398719787598E-2</v>
      </c>
      <c r="CU577" s="78">
        <f>_xll.BDP($H577,CU$1)</f>
        <v>2.75</v>
      </c>
      <c r="CV577" s="78">
        <f>_xll.BDP($H577,CV$1)</f>
        <v>7.8481983308302912</v>
      </c>
      <c r="CW577" s="78">
        <f>_xll.BDP($H577,CW$1)</f>
        <v>0.15257224703479458</v>
      </c>
      <c r="DD577" s="73"/>
      <c r="DH577" s="25"/>
      <c r="DI577" s="25"/>
      <c r="DJ577" s="25"/>
      <c r="DK577" s="25"/>
      <c r="DL577" s="25"/>
      <c r="DM577" s="25"/>
      <c r="DN577" s="25"/>
      <c r="DO577" s="25"/>
      <c r="DV577" s="72"/>
      <c r="DW577" s="72"/>
      <c r="DX577" s="72"/>
      <c r="DY577" s="72"/>
      <c r="DZ577" s="72"/>
      <c r="EA577" s="72"/>
      <c r="EB577" s="72"/>
      <c r="EC577" s="72"/>
      <c r="ED577" s="72"/>
    </row>
    <row r="578" spans="1:134" s="74" customFormat="1" hidden="1" x14ac:dyDescent="0.3">
      <c r="A578" s="74" t="str">
        <f>B578&amp;C578</f>
        <v>14</v>
      </c>
      <c r="B578" s="74">
        <v>14</v>
      </c>
      <c r="D578" s="74">
        <v>19</v>
      </c>
      <c r="E578" s="74">
        <v>10</v>
      </c>
      <c r="F578" s="75">
        <v>0.13</v>
      </c>
      <c r="G578" s="74" t="s">
        <v>5109</v>
      </c>
      <c r="H578" s="74" t="s">
        <v>1905</v>
      </c>
      <c r="I578" s="74">
        <v>1507</v>
      </c>
      <c r="J578" s="74" t="str">
        <f>I578&amp;H578</f>
        <v>1507BNR GR Equity</v>
      </c>
      <c r="K578" s="76" t="s">
        <v>4908</v>
      </c>
      <c r="L578" s="73">
        <v>0.3042729441094349</v>
      </c>
      <c r="M578" s="73">
        <v>0.3960452747852175</v>
      </c>
      <c r="N578" s="73">
        <v>0.15463067999082308</v>
      </c>
      <c r="O578" s="73">
        <v>0.21423723812334022</v>
      </c>
      <c r="P578" s="77">
        <v>15.405978784956606</v>
      </c>
      <c r="Q578" s="77">
        <v>10.896363610757609</v>
      </c>
      <c r="R578" s="77">
        <v>17.160181449315008</v>
      </c>
      <c r="S578" s="78">
        <v>8.2696778530215305</v>
      </c>
      <c r="T578" s="78">
        <v>9.5654501191499435</v>
      </c>
      <c r="U578" s="73">
        <v>0.31173072770459936</v>
      </c>
      <c r="V578" s="79">
        <v>1.4296855657340923</v>
      </c>
      <c r="W578" s="73">
        <v>0.41083156704146906</v>
      </c>
      <c r="X578" s="72">
        <v>3.628225560340443E-2</v>
      </c>
      <c r="Y578" s="79">
        <v>10.265386943433008</v>
      </c>
      <c r="Z578" s="79">
        <v>14.647209079981959</v>
      </c>
      <c r="AA578" s="79">
        <v>3666500000</v>
      </c>
      <c r="AB578" s="79">
        <v>6778000000</v>
      </c>
      <c r="AC578" s="79" t="e">
        <v>#N/A</v>
      </c>
      <c r="AD578" s="80">
        <v>1551000000</v>
      </c>
      <c r="AE578" s="73">
        <v>0</v>
      </c>
      <c r="AF578" s="80">
        <v>11816.16</v>
      </c>
      <c r="AG578" s="80">
        <v>14176.16</v>
      </c>
      <c r="AH578" s="25">
        <v>8.3600636905112911</v>
      </c>
      <c r="AI578" s="25">
        <v>11.089853711961199</v>
      </c>
      <c r="AJ578" s="25">
        <v>10.857530893084968</v>
      </c>
      <c r="AK578" s="25">
        <v>15.616724465070771</v>
      </c>
      <c r="AL578" s="25">
        <v>2.7224067392594771</v>
      </c>
      <c r="AM578" s="74" t="s">
        <v>550</v>
      </c>
      <c r="AN578" s="74" t="s">
        <v>884</v>
      </c>
      <c r="AO578" s="74" t="s">
        <v>885</v>
      </c>
      <c r="AP578" s="74" t="s">
        <v>2139</v>
      </c>
      <c r="AQ578" s="73" t="e">
        <f>_xll.BDP($H578,$AQ$1, "CUST_TRR_START_DT=20030101","CUST_TRR_END_DT=20230630")*0.01</f>
        <v>#VALUE!</v>
      </c>
      <c r="AR578" s="73">
        <f>_xll.BDP($H578,$AQ$1, "CUST_TRR_START_DT=20130101","CUST_TRR_END_DT=20230630")*0.01</f>
        <v>0.101012</v>
      </c>
      <c r="AS578" s="73">
        <f>_xll.BDP($H578,$AQ$1, "CUST_TRR_START_DT=20180101","CUST_TRR_END_DT=20230630")*0.01</f>
        <v>8.4460719999999989E-2</v>
      </c>
      <c r="AT578" s="74" t="s">
        <v>3345</v>
      </c>
      <c r="AU578" s="74" t="s">
        <v>3345</v>
      </c>
      <c r="AV578" s="74" t="s">
        <v>3345</v>
      </c>
      <c r="AW578" s="25">
        <v>2.6150627615062758</v>
      </c>
      <c r="AX578" s="25">
        <v>2.6150627615062758</v>
      </c>
      <c r="AY578" s="25">
        <v>3.9247777013416199E-16</v>
      </c>
      <c r="AZ578" s="25">
        <v>2.6150627615062763</v>
      </c>
      <c r="BA578" s="25">
        <v>23.671580789274589</v>
      </c>
      <c r="BB578" s="25">
        <v>3.5527136788005009E-15</v>
      </c>
      <c r="BC578" s="25">
        <v>23.671580789274593</v>
      </c>
      <c r="BD578" s="25">
        <v>224.02500000000001</v>
      </c>
      <c r="BE578" s="25">
        <v>11816.16</v>
      </c>
      <c r="BF578" s="74">
        <v>820.75</v>
      </c>
      <c r="BG578" s="74">
        <v>875.83299999999997</v>
      </c>
      <c r="BH578" s="74">
        <v>936.7</v>
      </c>
      <c r="BI578" s="74">
        <v>960.38200000000006</v>
      </c>
      <c r="BJ578" s="74">
        <v>769.91499999999996</v>
      </c>
      <c r="BK578" s="74">
        <v>795.69900000000007</v>
      </c>
      <c r="BL578" s="72">
        <v>6.945995991929696E-2</v>
      </c>
      <c r="BM578" s="72">
        <v>7.4121626653667519E-2</v>
      </c>
      <c r="BN578" s="72">
        <v>7.9272792514657894E-2</v>
      </c>
      <c r="BO578" s="72">
        <v>8.1276996926243392E-2</v>
      </c>
      <c r="BP578" s="72">
        <v>6.5157800842236394E-2</v>
      </c>
      <c r="BQ578" s="72">
        <v>6.7339897225494577E-2</v>
      </c>
      <c r="BR578" s="72">
        <f>IF(IF(BN578&gt;BQ578,BN578,BQ578)=0,IF(BM578&gt;BP578,BM578,BP578),IF(BN578&gt;BQ578,BN578,BQ578))</f>
        <v>7.9272792514657894E-2</v>
      </c>
      <c r="CI578" s="73">
        <f>IFERROR(L578,M578)</f>
        <v>0.3042729441094349</v>
      </c>
      <c r="CJ578" s="74">
        <f>IF(AND(M578&lt;0,AA578&gt;0),1,0)</f>
        <v>0</v>
      </c>
      <c r="CK578" s="74">
        <f>IF(AND(CJ578=0,CI578&lt;0.1,CI578&gt;0),1,0)</f>
        <v>0</v>
      </c>
      <c r="CL578" s="74">
        <f>IF(AND(CK578=0,CI578&lt;0.2,CI578&gt;0.1),1,0)</f>
        <v>0</v>
      </c>
      <c r="CM578" s="74">
        <f>IF(AND(CL578=0,CI578&lt;0.3,CI578&gt;0.2),1,0)</f>
        <v>0</v>
      </c>
      <c r="CN578" s="74">
        <f>IF(AND(CM578=0,CI578&lt;0.4,CI578&gt;0.3),1,0)</f>
        <v>1</v>
      </c>
      <c r="CO578" s="74">
        <f>IF(AND(CN578=0,CI578&lt;0.5,CI578&gt;0.4),1,0)</f>
        <v>0</v>
      </c>
      <c r="CP578" s="74">
        <f>IF(AND(CJ578=0,CK578=0,CL578=0,CM578=0,CN578=0,CO578=0),1,0)</f>
        <v>0</v>
      </c>
      <c r="CR578" s="74" t="str">
        <f>_xll.BDP($H578,CR$1)</f>
        <v>Christian Kohlpaintner</v>
      </c>
      <c r="CS578" s="74" t="str">
        <f>_xll.BDP($H578,CS$1)</f>
        <v>No</v>
      </c>
      <c r="CT578" s="81">
        <f>_xll.BDP($H578,CT$1)</f>
        <v>0</v>
      </c>
      <c r="CU578" s="78">
        <f>_xll.BDP($H578,CU$1)</f>
        <v>3.75</v>
      </c>
      <c r="CV578" s="78">
        <f>_xll.BDP($H578,CV$1)</f>
        <v>0</v>
      </c>
      <c r="CW578" s="78">
        <f>_xll.BDP($H578,CW$1)</f>
        <v>0</v>
      </c>
      <c r="DD578" s="73"/>
      <c r="DH578" s="25"/>
      <c r="DI578" s="25"/>
      <c r="DJ578" s="25"/>
      <c r="DK578" s="25"/>
      <c r="DL578" s="25"/>
      <c r="DM578" s="25"/>
      <c r="DN578" s="25"/>
      <c r="DO578" s="25"/>
      <c r="DV578" s="72"/>
      <c r="DW578" s="72"/>
      <c r="DX578" s="72"/>
      <c r="DY578" s="72"/>
      <c r="DZ578" s="72"/>
      <c r="EA578" s="72"/>
      <c r="EB578" s="72"/>
      <c r="EC578" s="72"/>
      <c r="ED578" s="72"/>
    </row>
    <row r="579" spans="1:134" s="74" customFormat="1" hidden="1" x14ac:dyDescent="0.3">
      <c r="A579" s="74" t="str">
        <f>B579&amp;C579</f>
        <v>14</v>
      </c>
      <c r="B579" s="74">
        <v>14</v>
      </c>
      <c r="D579" s="74">
        <v>26</v>
      </c>
      <c r="E579" s="74">
        <v>5</v>
      </c>
      <c r="F579" s="75">
        <v>0.15</v>
      </c>
      <c r="G579" s="74" t="s">
        <v>2548</v>
      </c>
      <c r="H579" s="74" t="s">
        <v>2471</v>
      </c>
      <c r="I579" s="74">
        <v>1517</v>
      </c>
      <c r="J579" s="74" t="str">
        <f>I579&amp;H579</f>
        <v>1517BIOT SS Equity</v>
      </c>
      <c r="K579" s="76" t="s">
        <v>4912</v>
      </c>
      <c r="L579" s="73">
        <v>0.38877000332202627</v>
      </c>
      <c r="M579" s="73">
        <v>0.39735099337748342</v>
      </c>
      <c r="N579" s="73">
        <v>0.21521140838691721</v>
      </c>
      <c r="O579" s="73">
        <v>0.17167381974248927</v>
      </c>
      <c r="P579" s="77">
        <v>8.1112398609501746</v>
      </c>
      <c r="Q579" s="77">
        <v>6.234974412687678</v>
      </c>
      <c r="R579" s="77">
        <v>8.2663605051664764</v>
      </c>
      <c r="S579" s="78">
        <v>23.846279258969979</v>
      </c>
      <c r="T579" s="78">
        <v>21.839080459770116</v>
      </c>
      <c r="U579" s="73">
        <v>-2.4721878862793572E-2</v>
      </c>
      <c r="V579" s="79">
        <v>-0.16997167138810199</v>
      </c>
      <c r="W579" s="73">
        <v>0.74870051979208319</v>
      </c>
      <c r="X579" s="72" t="e">
        <v>#N/A</v>
      </c>
      <c r="Y579" s="79">
        <v>14.198462428740594</v>
      </c>
      <c r="Z579" s="79">
        <v>5.2573671787090603</v>
      </c>
      <c r="AA579" s="79">
        <v>604000000</v>
      </c>
      <c r="AB579" s="79">
        <v>1398000000</v>
      </c>
      <c r="AC579" s="79" t="e">
        <v>#N/A</v>
      </c>
      <c r="AD579" s="80">
        <v>259000000</v>
      </c>
      <c r="AE579" s="73">
        <v>0</v>
      </c>
      <c r="AF579" s="80">
        <v>9034.7818399999996</v>
      </c>
      <c r="AG579" s="80">
        <v>8974.7818399999996</v>
      </c>
      <c r="AH579" s="25" t="s">
        <v>3021</v>
      </c>
      <c r="AI579" s="25" t="s">
        <v>3021</v>
      </c>
      <c r="AJ579" s="25">
        <v>2.8431142734820232</v>
      </c>
      <c r="AK579" s="25">
        <v>34.46153846153846</v>
      </c>
      <c r="AL579" s="25">
        <v>2.3906655102803738</v>
      </c>
      <c r="AM579" s="74" t="s">
        <v>493</v>
      </c>
      <c r="AN579" s="74" t="s">
        <v>537</v>
      </c>
      <c r="AO579" s="74" t="s">
        <v>698</v>
      </c>
      <c r="AP579" s="74" t="s">
        <v>4617</v>
      </c>
      <c r="AQ579" s="73">
        <f>_xll.BDP($H579,$AQ$1, "CUST_TRR_START_DT=20030101","CUST_TRR_END_DT=20230630")*0.01</f>
        <v>0.1744397</v>
      </c>
      <c r="AR579" s="73">
        <f>_xll.BDP($H579,$AQ$1, "CUST_TRR_START_DT=20130101","CUST_TRR_END_DT=20230630")*0.01</f>
        <v>0.33807499999999996</v>
      </c>
      <c r="AS579" s="73">
        <f>_xll.BDP($H579,$AQ$1, "CUST_TRR_START_DT=20180101","CUST_TRR_END_DT=20230630")*0.01</f>
        <v>0.10005710000000001</v>
      </c>
      <c r="AT579" s="74" t="s">
        <v>3244</v>
      </c>
      <c r="AU579" s="74" t="s">
        <v>3244</v>
      </c>
      <c r="AV579" s="74" t="s">
        <v>3244</v>
      </c>
      <c r="AW579" s="25">
        <v>1.4285714498588018</v>
      </c>
      <c r="AX579" s="25">
        <v>1.4285714498588018</v>
      </c>
      <c r="AY579" s="25">
        <v>0</v>
      </c>
      <c r="AZ579" s="25">
        <v>1.4285714498588018</v>
      </c>
      <c r="BA579" s="25">
        <v>46.567468859169345</v>
      </c>
      <c r="BB579" s="25">
        <v>0</v>
      </c>
      <c r="BC579" s="25">
        <v>46.567468859169345</v>
      </c>
      <c r="BD579" s="25">
        <v>105.57404</v>
      </c>
      <c r="BE579" s="25">
        <v>8974.7818399999996</v>
      </c>
      <c r="BF579" s="74">
        <v>237</v>
      </c>
      <c r="BG579" s="74">
        <v>355</v>
      </c>
      <c r="BH579" s="74">
        <v>464</v>
      </c>
      <c r="BI579" s="74">
        <v>-1946.3330000000001</v>
      </c>
      <c r="BJ579" s="74">
        <v>331.2</v>
      </c>
      <c r="BK579" s="74">
        <v>457.86700000000002</v>
      </c>
      <c r="BL579" s="72">
        <v>2.6407327133424783E-2</v>
      </c>
      <c r="BM579" s="72">
        <v>3.9555279039518138E-2</v>
      </c>
      <c r="BN579" s="72">
        <v>5.1700421054468773E-2</v>
      </c>
      <c r="BO579" s="72">
        <v>-0.21686688709527452</v>
      </c>
      <c r="BP579" s="72">
        <v>3.6903403994051849E-2</v>
      </c>
      <c r="BQ579" s="72">
        <v>5.1017061825315638E-2</v>
      </c>
      <c r="BR579" s="72">
        <f>IF(IF(BN579&gt;BQ579,BN579,BQ579)=0,IF(BM579&gt;BP579,BM579,BP579),IF(BN579&gt;BQ579,BN579,BQ579))</f>
        <v>5.1700421054468773E-2</v>
      </c>
      <c r="CI579" s="73">
        <f>IFERROR(L579,M579)</f>
        <v>0.38877000332202627</v>
      </c>
      <c r="CJ579" s="74">
        <f>IF(AND(M579&lt;0,AA579&gt;0),1,0)</f>
        <v>0</v>
      </c>
      <c r="CK579" s="74">
        <f>IF(AND(CJ579=0,CI579&lt;0.1,CI579&gt;0),1,0)</f>
        <v>0</v>
      </c>
      <c r="CL579" s="74">
        <f>IF(AND(CK579=0,CI579&lt;0.2,CI579&gt;0.1),1,0)</f>
        <v>0</v>
      </c>
      <c r="CM579" s="74">
        <f>IF(AND(CL579=0,CI579&lt;0.3,CI579&gt;0.2),1,0)</f>
        <v>0</v>
      </c>
      <c r="CN579" s="74">
        <f>IF(AND(CM579=0,CI579&lt;0.4,CI579&gt;0.3),1,0)</f>
        <v>1</v>
      </c>
      <c r="CO579" s="74">
        <f>IF(AND(CN579=0,CI579&lt;0.5,CI579&gt;0.4),1,0)</f>
        <v>0</v>
      </c>
      <c r="CP579" s="74">
        <f>IF(AND(CJ579=0,CK579=0,CL579=0,CM579=0,CN579=0,CO579=0),1,0)</f>
        <v>0</v>
      </c>
      <c r="CR579" s="74" t="str">
        <f>_xll.BDP($H579,CR$1)</f>
        <v>Tomas Dan-Ola Blomquist</v>
      </c>
      <c r="CS579" s="74" t="str">
        <f>_xll.BDP($H579,CS$1)</f>
        <v>No</v>
      </c>
      <c r="CT579" s="81">
        <f>_xll.BDP($H579,CT$1)</f>
        <v>1.862809993326664E-2</v>
      </c>
      <c r="CU579" s="78">
        <f>_xll.BDP($H579,CU$1)</f>
        <v>3.9166700839996338</v>
      </c>
      <c r="CV579" s="78">
        <f>_xll.BDP($H579,CV$1)</f>
        <v>0.45270365446337435</v>
      </c>
      <c r="CW579" s="78">
        <f>_xll.BDP($H579,CW$1)</f>
        <v>5.6235346265557746</v>
      </c>
      <c r="DD579" s="73"/>
      <c r="DH579" s="25"/>
      <c r="DI579" s="25"/>
      <c r="DJ579" s="25"/>
      <c r="DK579" s="25"/>
      <c r="DL579" s="25"/>
      <c r="DM579" s="25"/>
      <c r="DN579" s="25"/>
      <c r="DO579" s="25"/>
      <c r="DV579" s="72"/>
      <c r="DW579" s="72"/>
      <c r="DX579" s="72"/>
      <c r="DY579" s="72"/>
      <c r="DZ579" s="72"/>
      <c r="EA579" s="72"/>
      <c r="EB579" s="72"/>
      <c r="EC579" s="72"/>
      <c r="ED579" s="72"/>
    </row>
    <row r="580" spans="1:134" s="74" customFormat="1" hidden="1" x14ac:dyDescent="0.3">
      <c r="A580" s="74" t="str">
        <f>B580&amp;C580</f>
        <v>14</v>
      </c>
      <c r="B580" s="74">
        <v>14</v>
      </c>
      <c r="D580" s="74">
        <v>13</v>
      </c>
      <c r="E580" s="74">
        <v>4</v>
      </c>
      <c r="F580" s="75" t="s">
        <v>2149</v>
      </c>
      <c r="H580" s="74" t="s">
        <v>1944</v>
      </c>
      <c r="I580" s="74">
        <v>1518</v>
      </c>
      <c r="J580" s="74" t="str">
        <f>I580&amp;H580</f>
        <v>1518SVN IR Equity</v>
      </c>
      <c r="K580" s="76" t="s">
        <v>4913</v>
      </c>
      <c r="L580" s="73">
        <v>0.12402540513166864</v>
      </c>
      <c r="M580" s="73">
        <v>0.11092987259800755</v>
      </c>
      <c r="N580" s="73">
        <v>0.12402540513166864</v>
      </c>
      <c r="O580" s="73">
        <v>0.11092987259800755</v>
      </c>
      <c r="P580" s="77">
        <v>10.69804983215</v>
      </c>
      <c r="Q580" s="77">
        <v>8.9716527639429788</v>
      </c>
      <c r="R580" s="77">
        <v>14.029715820406935</v>
      </c>
      <c r="S580" s="78">
        <v>29.217717337633037</v>
      </c>
      <c r="T580" s="78">
        <v>34.464321371784898</v>
      </c>
      <c r="U580" s="73">
        <v>0.24515433918713675</v>
      </c>
      <c r="V580" s="79">
        <v>2.3716097653387691</v>
      </c>
      <c r="W580" s="73">
        <v>0.5594603591622419</v>
      </c>
      <c r="X580" s="72" t="e">
        <v>#N/A</v>
      </c>
      <c r="Y580" s="79">
        <v>7.6177332889772718</v>
      </c>
      <c r="Z580" s="79" t="e">
        <v>#N/A</v>
      </c>
      <c r="AA580" s="79">
        <v>835113156</v>
      </c>
      <c r="AB580" s="79">
        <v>835113156</v>
      </c>
      <c r="AC580" s="79" t="e">
        <v>#N/A</v>
      </c>
      <c r="AD580" s="80">
        <v>88528932</v>
      </c>
      <c r="AE580" s="73">
        <v>0</v>
      </c>
      <c r="AF580" s="80">
        <v>198438.52301749997</v>
      </c>
      <c r="AG580" s="80">
        <v>1721.8829545378342</v>
      </c>
      <c r="AH580" s="25">
        <v>15.419092554969234</v>
      </c>
      <c r="AI580" s="25">
        <v>18.264214946044234</v>
      </c>
      <c r="AJ580" s="25">
        <v>4.4005217581335367</v>
      </c>
      <c r="AK580" s="25">
        <v>20.078503990693953</v>
      </c>
      <c r="AL580" s="25">
        <v>2.4753948708638962</v>
      </c>
      <c r="AM580" s="74" t="s">
        <v>493</v>
      </c>
      <c r="AN580" s="74" t="s">
        <v>513</v>
      </c>
      <c r="AO580" s="74" t="s">
        <v>1945</v>
      </c>
      <c r="AP580" s="74" t="s">
        <v>4630</v>
      </c>
      <c r="AQ580" s="73" t="e">
        <f>_xll.BDP($H580,$AQ$1, "CUST_TRR_START_DT=20030101","CUST_TRR_END_DT=20230630")*0.01</f>
        <v>#VALUE!</v>
      </c>
      <c r="AR580" s="73" t="e">
        <f>_xll.BDP($H580,$AQ$1, "CUST_TRR_START_DT=20130101","CUST_TRR_END_DT=20230630")*0.01</f>
        <v>#VALUE!</v>
      </c>
      <c r="AS580" s="73" t="e">
        <f>_xll.BDP($H580,$AQ$1, "CUST_TRR_START_DT=20180101","CUST_TRR_END_DT=20230630")*0.01</f>
        <v>#VALUE!</v>
      </c>
      <c r="AT580" s="74" t="s">
        <v>3802</v>
      </c>
      <c r="AU580" s="74" t="s">
        <v>3021</v>
      </c>
      <c r="AV580" s="74" t="s">
        <v>3802</v>
      </c>
      <c r="AW580" s="25">
        <v>1.7302325714466185</v>
      </c>
      <c r="AX580" s="25">
        <v>1.7302325714466185</v>
      </c>
      <c r="AY580" s="25">
        <v>0</v>
      </c>
      <c r="AZ580" s="25">
        <v>1.7302325714466185</v>
      </c>
      <c r="BA580" s="25">
        <v>0</v>
      </c>
      <c r="BB580" s="25">
        <v>0</v>
      </c>
      <c r="BC580" s="25">
        <v>0</v>
      </c>
      <c r="BD580" s="25">
        <v>0</v>
      </c>
      <c r="BE580" s="25">
        <v>1721.8829545378342</v>
      </c>
      <c r="BF580" s="74" t="s">
        <v>3021</v>
      </c>
      <c r="BG580" s="74" t="s">
        <v>3021</v>
      </c>
      <c r="BH580" s="74" t="s">
        <v>3021</v>
      </c>
      <c r="BI580" s="74" t="s">
        <v>3021</v>
      </c>
      <c r="BJ580" s="74" t="s">
        <v>3021</v>
      </c>
      <c r="BK580" s="74" t="s">
        <v>3021</v>
      </c>
      <c r="BL580" s="72">
        <v>0</v>
      </c>
      <c r="BM580" s="72">
        <v>0</v>
      </c>
      <c r="BN580" s="72">
        <v>0</v>
      </c>
      <c r="BO580" s="72">
        <v>0</v>
      </c>
      <c r="BP580" s="72">
        <v>0</v>
      </c>
      <c r="BQ580" s="72">
        <v>0</v>
      </c>
      <c r="BR580" s="72">
        <f>IF(IF(BN580&gt;BQ580,BN580,BQ580)=0,IF(BM580&gt;BP580,BM580,BP580),IF(BN580&gt;BQ580,BN580,BQ580))</f>
        <v>0</v>
      </c>
      <c r="CI580" s="73">
        <f>IFERROR(L580,M580)</f>
        <v>0.12402540513166864</v>
      </c>
      <c r="CJ580" s="74">
        <f>IF(AND(M580&lt;0,AA580&gt;0),1,0)</f>
        <v>0</v>
      </c>
      <c r="CK580" s="74">
        <f>IF(AND(CJ580=0,CI580&lt;0.1,CI580&gt;0),1,0)</f>
        <v>0</v>
      </c>
      <c r="CL580" s="74">
        <f>IF(AND(CK580=0,CI580&lt;0.2,CI580&gt;0.1),1,0)</f>
        <v>1</v>
      </c>
      <c r="CM580" s="74">
        <f>IF(AND(CL580=0,CI580&lt;0.3,CI580&gt;0.2),1,0)</f>
        <v>0</v>
      </c>
      <c r="CN580" s="74">
        <f>IF(AND(CM580=0,CI580&lt;0.4,CI580&gt;0.3),1,0)</f>
        <v>0</v>
      </c>
      <c r="CO580" s="74">
        <f>IF(AND(CN580=0,CI580&lt;0.5,CI580&gt;0.4),1,0)</f>
        <v>0</v>
      </c>
      <c r="CP580" s="74">
        <f>IF(AND(CJ580=0,CK580=0,CL580=0,CM580=0,CN580=0,CO580=0),1,0)</f>
        <v>0</v>
      </c>
      <c r="CR580" s="74" t="str">
        <f>_xll.BDP($H580,CR$1)</f>
        <v>#N/A Field Not Applicable</v>
      </c>
      <c r="CS580" s="74" t="str">
        <f>_xll.BDP($H580,CS$1)</f>
        <v>#N/A N/A</v>
      </c>
      <c r="CT580" s="81" t="str">
        <f>_xll.BDP($H580,CT$1)</f>
        <v>#N/A N/A</v>
      </c>
      <c r="CU580" s="78" t="str">
        <f>_xll.BDP($H580,CU$1)</f>
        <v>#N/A N/A</v>
      </c>
      <c r="CV580" s="78">
        <f>_xll.BDP($H580,CV$1)</f>
        <v>0</v>
      </c>
      <c r="CW580" s="78">
        <f>_xll.BDP($H580,CW$1)</f>
        <v>0</v>
      </c>
      <c r="DD580" s="73"/>
      <c r="DH580" s="25"/>
      <c r="DI580" s="25"/>
      <c r="DJ580" s="25"/>
      <c r="DK580" s="25"/>
      <c r="DL580" s="25"/>
      <c r="DM580" s="25"/>
      <c r="DN580" s="25"/>
      <c r="DO580" s="25"/>
      <c r="DV580" s="72"/>
      <c r="DW580" s="72"/>
      <c r="DX580" s="72"/>
      <c r="DY580" s="72"/>
      <c r="DZ580" s="72"/>
      <c r="EA580" s="72"/>
      <c r="EB580" s="72"/>
      <c r="EC580" s="72"/>
      <c r="ED580" s="72"/>
    </row>
    <row r="581" spans="1:134" s="74" customFormat="1" hidden="1" x14ac:dyDescent="0.3">
      <c r="A581" s="74" t="str">
        <f>B581&amp;C581</f>
        <v>14</v>
      </c>
      <c r="B581" s="74">
        <v>14</v>
      </c>
      <c r="D581" s="74">
        <v>13</v>
      </c>
      <c r="E581" s="74">
        <v>7</v>
      </c>
      <c r="F581" s="75">
        <v>0.2</v>
      </c>
      <c r="G581" s="74" t="s">
        <v>2563</v>
      </c>
      <c r="H581" s="74" t="s">
        <v>136</v>
      </c>
      <c r="I581" s="74">
        <v>1519</v>
      </c>
      <c r="J581" s="74" t="str">
        <f>I581&amp;H581</f>
        <v>1519IRMD US Equity</v>
      </c>
      <c r="K581" s="76" t="s">
        <v>779</v>
      </c>
      <c r="L581" s="73">
        <v>0.62376297953964732</v>
      </c>
      <c r="M581" s="73">
        <v>0.87210734543147395</v>
      </c>
      <c r="N581" s="73">
        <v>0.62376297953964732</v>
      </c>
      <c r="O581" s="73">
        <v>0.87210734543147395</v>
      </c>
      <c r="P581" s="77">
        <v>24.732358823866207</v>
      </c>
      <c r="Q581" s="77">
        <v>19.538730245756881</v>
      </c>
      <c r="R581" s="77">
        <v>21.772958383271099</v>
      </c>
      <c r="S581" s="78">
        <v>22.558791671114257</v>
      </c>
      <c r="T581" s="78">
        <v>31.576082424404788</v>
      </c>
      <c r="U581" s="73">
        <v>-0.5351174664606666</v>
      </c>
      <c r="V581" s="79">
        <v>-2.3032210773493995</v>
      </c>
      <c r="W581" s="73">
        <v>0.8473236449628152</v>
      </c>
      <c r="X581" s="72" t="e">
        <v>#N/A</v>
      </c>
      <c r="Y581" s="79">
        <v>18.199840610811929</v>
      </c>
      <c r="Z581" s="79">
        <v>39.446321282806608</v>
      </c>
      <c r="AA581" s="79">
        <v>17917409</v>
      </c>
      <c r="AB581" s="79">
        <v>17917409</v>
      </c>
      <c r="AC581" s="79">
        <v>3856944</v>
      </c>
      <c r="AD581" s="80">
        <v>15137153</v>
      </c>
      <c r="AE581" s="73">
        <v>0.25479982926776257</v>
      </c>
      <c r="AF581" s="80">
        <v>588.67085582999994</v>
      </c>
      <c r="AG581" s="80">
        <v>545.09568882999997</v>
      </c>
      <c r="AH581" s="25">
        <v>28.804896925635536</v>
      </c>
      <c r="AI581" s="25">
        <v>31.397875389596511</v>
      </c>
      <c r="AJ581" s="25">
        <v>1.3766390273854987</v>
      </c>
      <c r="AK581" s="25">
        <v>40.257592649755196</v>
      </c>
      <c r="AL581" s="25">
        <v>8.5308883162390519</v>
      </c>
      <c r="AM581" s="74" t="s">
        <v>493</v>
      </c>
      <c r="AN581" s="74" t="s">
        <v>537</v>
      </c>
      <c r="AO581" s="74" t="s">
        <v>538</v>
      </c>
      <c r="AP581" s="74" t="s">
        <v>574</v>
      </c>
      <c r="AQ581" s="73" t="e">
        <f>_xll.BDP($H581,$AQ$1, "CUST_TRR_START_DT=20030101","CUST_TRR_END_DT=20230630")*0.01</f>
        <v>#VALUE!</v>
      </c>
      <c r="AR581" s="73" t="e">
        <f>_xll.BDP($H581,$AQ$1, "CUST_TRR_START_DT=20130101","CUST_TRR_END_DT=20230630")*0.01</f>
        <v>#VALUE!</v>
      </c>
      <c r="AS581" s="73">
        <f>_xll.BDP($H581,$AQ$1, "CUST_TRR_START_DT=20180101","CUST_TRR_END_DT=20230630")*0.01</f>
        <v>0.24322510000000003</v>
      </c>
      <c r="AT581" s="74" t="s">
        <v>3352</v>
      </c>
      <c r="AU581" s="74" t="s">
        <v>3352</v>
      </c>
      <c r="AV581" s="74" t="s">
        <v>3352</v>
      </c>
      <c r="AW581" s="25" t="s">
        <v>3021</v>
      </c>
      <c r="AX581" s="25">
        <v>0</v>
      </c>
      <c r="AY581" s="25">
        <v>-2.4921906451976155E-2</v>
      </c>
      <c r="AZ581" s="25">
        <v>-2.4921906451976155E-2</v>
      </c>
      <c r="BA581" s="25">
        <v>0</v>
      </c>
      <c r="BB581" s="25">
        <v>-1.144299279341517</v>
      </c>
      <c r="BC581" s="25">
        <v>-1.144299279341517</v>
      </c>
      <c r="BD581" s="25">
        <v>-0.14670800000000001</v>
      </c>
      <c r="BE581" s="25">
        <v>545.09568882999997</v>
      </c>
      <c r="BF581" s="74">
        <v>16.95</v>
      </c>
      <c r="BG581" s="74">
        <v>19.600000000000001</v>
      </c>
      <c r="BH581" s="74" t="s">
        <v>3021</v>
      </c>
      <c r="BI581" s="74" t="s">
        <v>3021</v>
      </c>
      <c r="BJ581" s="74" t="s">
        <v>3021</v>
      </c>
      <c r="BK581" s="74" t="s">
        <v>3021</v>
      </c>
      <c r="BL581" s="72">
        <v>3.1095457820225447E-2</v>
      </c>
      <c r="BM581" s="72">
        <v>3.595698957383002E-2</v>
      </c>
      <c r="BN581" s="72">
        <v>0</v>
      </c>
      <c r="BO581" s="72">
        <v>0</v>
      </c>
      <c r="BP581" s="72">
        <v>0</v>
      </c>
      <c r="BQ581" s="72">
        <v>0</v>
      </c>
      <c r="BR581" s="72">
        <f>IF(IF(BN581&gt;BQ581,BN581,BQ581)=0,IF(BM581&gt;BP581,BM581,BP581),IF(BN581&gt;BQ581,BN581,BQ581))</f>
        <v>3.595698957383002E-2</v>
      </c>
      <c r="CI581" s="73">
        <f>IFERROR(L581,M581)</f>
        <v>0.62376297953964732</v>
      </c>
      <c r="CJ581" s="74">
        <f>IF(AND(M581&lt;0,AA581&gt;0),1,0)</f>
        <v>0</v>
      </c>
      <c r="CK581" s="74">
        <f>IF(AND(CJ581=0,CI581&lt;0.1,CI581&gt;0),1,0)</f>
        <v>0</v>
      </c>
      <c r="CL581" s="74">
        <f>IF(AND(CK581=0,CI581&lt;0.2,CI581&gt;0.1),1,0)</f>
        <v>0</v>
      </c>
      <c r="CM581" s="74">
        <f>IF(AND(CL581=0,CI581&lt;0.3,CI581&gt;0.2),1,0)</f>
        <v>0</v>
      </c>
      <c r="CN581" s="74">
        <f>IF(AND(CM581=0,CI581&lt;0.4,CI581&gt;0.3),1,0)</f>
        <v>0</v>
      </c>
      <c r="CO581" s="74">
        <f>IF(AND(CN581=0,CI581&lt;0.5,CI581&gt;0.4),1,0)</f>
        <v>0</v>
      </c>
      <c r="CP581" s="74">
        <f>IF(AND(CJ581=0,CK581=0,CL581=0,CM581=0,CN581=0,CO581=0),1,0)</f>
        <v>1</v>
      </c>
      <c r="CR581" s="74" t="str">
        <f>_xll.BDP($H581,CR$1)</f>
        <v>Roger Susi</v>
      </c>
      <c r="CS581" s="74" t="str">
        <f>_xll.BDP($H581,CS$1)</f>
        <v>Yes</v>
      </c>
      <c r="CT581" s="81">
        <f>_xll.BDP($H581,CT$1)</f>
        <v>39.974201202392578</v>
      </c>
      <c r="CU581" s="78">
        <f>_xll.BDP($H581,CU$1)</f>
        <v>3.4166700839996338</v>
      </c>
      <c r="CV581" s="78">
        <f>_xll.BDP($H581,CV$1)</f>
        <v>40.640570609243916</v>
      </c>
      <c r="CW581" s="78">
        <f>_xll.BDP($H581,CW$1)</f>
        <v>-4.8028511951228579</v>
      </c>
      <c r="DD581" s="73"/>
      <c r="DH581" s="25"/>
      <c r="DI581" s="25"/>
      <c r="DJ581" s="25"/>
      <c r="DK581" s="25"/>
      <c r="DL581" s="25"/>
      <c r="DM581" s="25"/>
      <c r="DN581" s="25"/>
      <c r="DO581" s="25"/>
      <c r="DV581" s="72"/>
      <c r="DW581" s="72"/>
      <c r="DX581" s="72"/>
      <c r="DY581" s="72"/>
      <c r="DZ581" s="72"/>
      <c r="EA581" s="72"/>
      <c r="EB581" s="72"/>
      <c r="EC581" s="72"/>
      <c r="ED581" s="72"/>
    </row>
    <row r="582" spans="1:134" s="74" customFormat="1" x14ac:dyDescent="0.3">
      <c r="A582" s="74" t="str">
        <f>B582&amp;C582</f>
        <v>14</v>
      </c>
      <c r="B582" s="74">
        <v>14</v>
      </c>
      <c r="D582" s="74">
        <v>13</v>
      </c>
      <c r="E582" s="74">
        <v>6</v>
      </c>
      <c r="F582" s="75">
        <v>0.2</v>
      </c>
      <c r="G582" s="74" t="s">
        <v>2334</v>
      </c>
      <c r="H582" s="74" t="s">
        <v>1623</v>
      </c>
      <c r="I582" s="74">
        <v>1520</v>
      </c>
      <c r="J582" s="74" t="str">
        <f>I582&amp;H582</f>
        <v>1520FEVR LN Equity</v>
      </c>
      <c r="K582" s="76" t="s">
        <v>1624</v>
      </c>
      <c r="L582" s="73">
        <v>0.74141148516684952</v>
      </c>
      <c r="M582" s="73">
        <v>0.2459807073954984</v>
      </c>
      <c r="N582" s="73">
        <v>0.52058070051775296</v>
      </c>
      <c r="O582" s="73">
        <v>0.19029850746268656</v>
      </c>
      <c r="P582" s="77">
        <v>7.0038910505836576</v>
      </c>
      <c r="Q582" s="77">
        <v>5.631506993374698</v>
      </c>
      <c r="R582" s="77">
        <v>5.1259961231962095</v>
      </c>
      <c r="S582" s="78">
        <v>22.598198415570316</v>
      </c>
      <c r="T582" s="78">
        <v>10.57217542840546</v>
      </c>
      <c r="U582" s="73">
        <v>-0.21900220102714602</v>
      </c>
      <c r="V582" s="79">
        <v>-2.4268292682926829</v>
      </c>
      <c r="W582" s="73">
        <v>0.74304207119741106</v>
      </c>
      <c r="X582" s="72">
        <v>3.7267080745341616E-2</v>
      </c>
      <c r="Y582" s="79">
        <v>12.461233186125392</v>
      </c>
      <c r="Z582" s="79">
        <v>-25.377744972735794</v>
      </c>
      <c r="AA582" s="79">
        <v>124400000</v>
      </c>
      <c r="AB582" s="79">
        <v>160800000</v>
      </c>
      <c r="AC582" s="79">
        <v>3300000</v>
      </c>
      <c r="AD582" s="80">
        <v>4500000</v>
      </c>
      <c r="AE582" s="73">
        <v>0.73333333333333328</v>
      </c>
      <c r="AF582" s="80">
        <v>1485.3072610299998</v>
      </c>
      <c r="AG582" s="80">
        <v>1425.6072610299998</v>
      </c>
      <c r="AH582" s="25">
        <v>57.951514676016259</v>
      </c>
      <c r="AI582" s="25">
        <v>83.368845674269011</v>
      </c>
      <c r="AJ582" s="25">
        <v>-6.5015872785997254E-3</v>
      </c>
      <c r="AK582" s="25">
        <v>121.63892445582587</v>
      </c>
      <c r="AL582" s="25">
        <v>6.4757396893728227</v>
      </c>
      <c r="AM582" s="74" t="s">
        <v>493</v>
      </c>
      <c r="AN582" s="74" t="s">
        <v>673</v>
      </c>
      <c r="AO582" s="74" t="s">
        <v>674</v>
      </c>
      <c r="AP582" s="74" t="s">
        <v>1552</v>
      </c>
      <c r="AQ582" s="73" t="e">
        <f>_xll.BDP($H582,$AQ$1, "CUST_TRR_START_DT=20030101","CUST_TRR_END_DT=20230630")*0.01</f>
        <v>#VALUE!</v>
      </c>
      <c r="AR582" s="73" t="e">
        <f>_xll.BDP($H582,$AQ$1, "CUST_TRR_START_DT=20130101","CUST_TRR_END_DT=20230630")*0.01</f>
        <v>#VALUE!</v>
      </c>
      <c r="AS582" s="73">
        <f>_xll.BDP($H582,$AQ$1, "CUST_TRR_START_DT=20180101","CUST_TRR_END_DT=20230630")*0.01</f>
        <v>-9.6088470000000009E-2</v>
      </c>
      <c r="AT582" s="74" t="s">
        <v>3353</v>
      </c>
      <c r="AU582" s="74" t="s">
        <v>3353</v>
      </c>
      <c r="AV582" s="74" t="s">
        <v>3353</v>
      </c>
      <c r="AW582" s="25">
        <v>1.29189615077057</v>
      </c>
      <c r="AX582" s="25">
        <v>1.29189615077057</v>
      </c>
      <c r="AY582" s="25">
        <v>0</v>
      </c>
      <c r="AZ582" s="25">
        <v>1.29189615077057</v>
      </c>
      <c r="BA582" s="25">
        <v>76.351549071084335</v>
      </c>
      <c r="BB582" s="25">
        <v>0</v>
      </c>
      <c r="BC582" s="25">
        <v>76.351549071084335</v>
      </c>
      <c r="BD582" s="25">
        <v>19.011535718699999</v>
      </c>
      <c r="BE582" s="25">
        <v>1425.6072610299998</v>
      </c>
      <c r="BF582" s="74">
        <v>20.09</v>
      </c>
      <c r="BG582" s="74">
        <v>37.93</v>
      </c>
      <c r="BH582" s="74">
        <v>49.032000000000004</v>
      </c>
      <c r="BI582" s="74">
        <v>17.27</v>
      </c>
      <c r="BJ582" s="74">
        <v>36.042000000000002</v>
      </c>
      <c r="BK582" s="74">
        <v>45.86</v>
      </c>
      <c r="BL582" s="72">
        <v>1.4092240232758771E-2</v>
      </c>
      <c r="BM582" s="72">
        <v>2.6606205675885525E-2</v>
      </c>
      <c r="BN582" s="72">
        <v>3.4393764215660934E-2</v>
      </c>
      <c r="BO582" s="72">
        <v>1.2114135829753309E-2</v>
      </c>
      <c r="BP582" s="72">
        <v>2.528185776351875E-2</v>
      </c>
      <c r="BQ582" s="72">
        <v>3.2168747490010814E-2</v>
      </c>
      <c r="BR582" s="72">
        <f>IF(IF(BN582&gt;BQ582,BN582,BQ582)=0,IF(BM582&gt;BP582,BM582,BP582),IF(BN582&gt;BQ582,BN582,BQ582))</f>
        <v>3.4393764215660934E-2</v>
      </c>
      <c r="CI582" s="73">
        <f>IFERROR(L582,M582)</f>
        <v>0.74141148516684952</v>
      </c>
      <c r="CJ582" s="74">
        <f>IF(AND(M582&lt;0,AA582&gt;0),1,0)</f>
        <v>0</v>
      </c>
      <c r="CK582" s="74">
        <f>IF(AND(CJ582=0,CI582&lt;0.1,CI582&gt;0),1,0)</f>
        <v>0</v>
      </c>
      <c r="CL582" s="74">
        <f>IF(AND(CK582=0,CI582&lt;0.2,CI582&gt;0.1),1,0)</f>
        <v>0</v>
      </c>
      <c r="CM582" s="74">
        <f>IF(AND(CL582=0,CI582&lt;0.3,CI582&gt;0.2),1,0)</f>
        <v>0</v>
      </c>
      <c r="CN582" s="74">
        <f>IF(AND(CM582=0,CI582&lt;0.4,CI582&gt;0.3),1,0)</f>
        <v>0</v>
      </c>
      <c r="CO582" s="74">
        <f>IF(AND(CN582=0,CI582&lt;0.5,CI582&gt;0.4),1,0)</f>
        <v>0</v>
      </c>
      <c r="CP582" s="74">
        <f>IF(AND(CJ582=0,CK582=0,CL582=0,CM582=0,CN582=0,CO582=0),1,0)</f>
        <v>1</v>
      </c>
      <c r="CR582" s="74" t="str">
        <f>_xll.BDP($H582,CR$1)</f>
        <v>Timothy Daniel Gray Warrillow "Tim"</v>
      </c>
      <c r="CS582" s="74" t="str">
        <f>_xll.BDP($H582,CS$1)</f>
        <v>Yes</v>
      </c>
      <c r="CT582" s="81">
        <f>_xll.BDP($H582,CT$1)</f>
        <v>0</v>
      </c>
      <c r="CU582" s="78">
        <f>_xll.BDP($H582,CU$1)</f>
        <v>8.8333301544189453</v>
      </c>
      <c r="CV582" s="78">
        <f>_xll.BDP($H582,CV$1)</f>
        <v>10.343974898373895</v>
      </c>
      <c r="CW582" s="78">
        <f>_xll.BDP($H582,CW$1)</f>
        <v>8.494163092741118E-2</v>
      </c>
      <c r="DD582" s="73"/>
      <c r="DH582" s="25"/>
      <c r="DI582" s="25"/>
      <c r="DJ582" s="25"/>
      <c r="DK582" s="25"/>
      <c r="DL582" s="25"/>
      <c r="DM582" s="25"/>
      <c r="DN582" s="25"/>
      <c r="DO582" s="25"/>
      <c r="DV582" s="72"/>
      <c r="DW582" s="72"/>
      <c r="DX582" s="72"/>
      <c r="DY582" s="72"/>
      <c r="DZ582" s="72"/>
      <c r="EA582" s="72"/>
      <c r="EB582" s="72"/>
      <c r="EC582" s="72"/>
      <c r="ED582" s="72"/>
    </row>
    <row r="583" spans="1:134" s="74" customFormat="1" hidden="1" x14ac:dyDescent="0.3">
      <c r="A583" s="74" t="str">
        <f>B583&amp;C583</f>
        <v>14</v>
      </c>
      <c r="B583" s="74">
        <v>14</v>
      </c>
      <c r="D583" s="74">
        <v>13</v>
      </c>
      <c r="E583" s="74">
        <v>1</v>
      </c>
      <c r="F583" s="75">
        <v>0.16</v>
      </c>
      <c r="G583" s="74" t="s">
        <v>2672</v>
      </c>
      <c r="H583" s="74" t="s">
        <v>1234</v>
      </c>
      <c r="I583" s="74">
        <v>1522</v>
      </c>
      <c r="J583" s="74" t="str">
        <f>I583&amp;H583</f>
        <v>1522GCO SM Equity</v>
      </c>
      <c r="K583" s="76" t="s">
        <v>1235</v>
      </c>
      <c r="L583" s="73">
        <v>0.33164769739960087</v>
      </c>
      <c r="M583" s="73">
        <v>0.49255361397934871</v>
      </c>
      <c r="N583" s="73">
        <v>0.22564978193616167</v>
      </c>
      <c r="O583" s="73">
        <v>0.32005711102568485</v>
      </c>
      <c r="P583" s="77">
        <v>5.5233810194636366</v>
      </c>
      <c r="Q583" s="77">
        <v>-5.9429148067390791</v>
      </c>
      <c r="R583" s="77">
        <v>13.958833094379502</v>
      </c>
      <c r="S583" s="78" t="e">
        <v>#N/A</v>
      </c>
      <c r="T583" s="78" t="e">
        <v>#N/A</v>
      </c>
      <c r="U583" s="73">
        <v>-6.4609136033165149E-2</v>
      </c>
      <c r="V583" s="79" t="e">
        <v>#N/A</v>
      </c>
      <c r="W583" s="73">
        <v>0.29685796421468968</v>
      </c>
      <c r="X583" s="72" t="e">
        <v>#N/A</v>
      </c>
      <c r="Y583" s="79">
        <v>3.3345415809080032</v>
      </c>
      <c r="Z583" s="79">
        <v>11.682077630380849</v>
      </c>
      <c r="AA583" s="79">
        <v>1460440000</v>
      </c>
      <c r="AB583" s="79">
        <v>2247552000</v>
      </c>
      <c r="AC583" s="79" t="e">
        <v>#N/A</v>
      </c>
      <c r="AD583" s="80">
        <v>693281000</v>
      </c>
      <c r="AE583" s="73">
        <v>0</v>
      </c>
      <c r="AF583" s="80">
        <v>3738</v>
      </c>
      <c r="AG583" s="80">
        <v>3171.7750000000001</v>
      </c>
      <c r="AH583" s="25" t="s">
        <v>3021</v>
      </c>
      <c r="AI583" s="25">
        <v>3.5713561869802897</v>
      </c>
      <c r="AJ583" s="25" t="s">
        <v>3021</v>
      </c>
      <c r="AK583" s="25">
        <v>6.088943459522751</v>
      </c>
      <c r="AL583" s="25">
        <v>0.77523959485831406</v>
      </c>
      <c r="AM583" s="74" t="s">
        <v>502</v>
      </c>
      <c r="AN583" s="74" t="s">
        <v>503</v>
      </c>
      <c r="AO583" s="74" t="s">
        <v>4664</v>
      </c>
      <c r="AP583" s="74" t="s">
        <v>1226</v>
      </c>
      <c r="AQ583" s="73">
        <f>_xll.BDP($H583,$AQ$1, "CUST_TRR_START_DT=20030101","CUST_TRR_END_DT=20230630")*0.01</f>
        <v>0.1331108</v>
      </c>
      <c r="AR583" s="73">
        <f>_xll.BDP($H583,$AQ$1, "CUST_TRR_START_DT=20130101","CUST_TRR_END_DT=20230630")*0.01</f>
        <v>0.1003734</v>
      </c>
      <c r="AS583" s="73">
        <f>_xll.BDP($H583,$AQ$1, "CUST_TRR_START_DT=20180101","CUST_TRR_END_DT=20230630")*0.01</f>
        <v>-1.9283520000000002E-2</v>
      </c>
      <c r="AT583" s="74" t="s">
        <v>3697</v>
      </c>
      <c r="AU583" s="74" t="s">
        <v>3021</v>
      </c>
      <c r="AV583" s="74" t="s">
        <v>3021</v>
      </c>
      <c r="AW583" s="25">
        <v>3.344783430880184</v>
      </c>
      <c r="AX583" s="25">
        <v>3.344783430880184</v>
      </c>
      <c r="AY583" s="25">
        <v>-3.0913752499187697E-2</v>
      </c>
      <c r="AZ583" s="25">
        <v>3.3138696783809962</v>
      </c>
      <c r="BA583" s="25">
        <v>10.112868777108272</v>
      </c>
      <c r="BB583" s="25">
        <v>-9.3466955004025465E-2</v>
      </c>
      <c r="BC583" s="25">
        <v>10.019401822104246</v>
      </c>
      <c r="BD583" s="25">
        <v>50.918700253951997</v>
      </c>
      <c r="BE583" s="25">
        <v>3171.7750000000001</v>
      </c>
      <c r="BF583" s="74">
        <v>512</v>
      </c>
      <c r="BG583" s="74">
        <v>542.5</v>
      </c>
      <c r="BH583" s="74">
        <v>561</v>
      </c>
      <c r="BI583" s="74" t="s">
        <v>3021</v>
      </c>
      <c r="BJ583" s="74" t="s">
        <v>3021</v>
      </c>
      <c r="BK583" s="74" t="s">
        <v>3021</v>
      </c>
      <c r="BL583" s="72">
        <v>0.16142380843533982</v>
      </c>
      <c r="BM583" s="72">
        <v>0.17103987514877317</v>
      </c>
      <c r="BN583" s="72">
        <v>0.17687257135200321</v>
      </c>
      <c r="BO583" s="72">
        <v>0</v>
      </c>
      <c r="BP583" s="72">
        <v>0</v>
      </c>
      <c r="BQ583" s="72">
        <v>0</v>
      </c>
      <c r="BR583" s="72">
        <f>IF(IF(BN583&gt;BQ583,BN583,BQ583)=0,IF(BM583&gt;BP583,BM583,BP583),IF(BN583&gt;BQ583,BN583,BQ583))</f>
        <v>0.17687257135200321</v>
      </c>
      <c r="CI583" s="73">
        <f>IFERROR(L583,M583)</f>
        <v>0.33164769739960087</v>
      </c>
      <c r="CJ583" s="74">
        <f>IF(AND(M583&lt;0,AA583&gt;0),1,0)</f>
        <v>0</v>
      </c>
      <c r="CK583" s="74">
        <f>IF(AND(CJ583=0,CI583&lt;0.1,CI583&gt;0),1,0)</f>
        <v>0</v>
      </c>
      <c r="CL583" s="74">
        <f>IF(AND(CK583=0,CI583&lt;0.2,CI583&gt;0.1),1,0)</f>
        <v>0</v>
      </c>
      <c r="CM583" s="74">
        <f>IF(AND(CL583=0,CI583&lt;0.3,CI583&gt;0.2),1,0)</f>
        <v>0</v>
      </c>
      <c r="CN583" s="74">
        <f>IF(AND(CM583=0,CI583&lt;0.4,CI583&gt;0.3),1,0)</f>
        <v>1</v>
      </c>
      <c r="CO583" s="74">
        <f>IF(AND(CN583=0,CI583&lt;0.5,CI583&gt;0.4),1,0)</f>
        <v>0</v>
      </c>
      <c r="CP583" s="74">
        <f>IF(AND(CJ583=0,CK583=0,CL583=0,CM583=0,CN583=0,CO583=0),1,0)</f>
        <v>0</v>
      </c>
      <c r="CR583" s="74" t="str">
        <f>_xll.BDP($H583,CR$1)</f>
        <v>Hugo Serra Calderon</v>
      </c>
      <c r="CS583" s="74" t="str">
        <f>_xll.BDP($H583,CS$1)</f>
        <v>No</v>
      </c>
      <c r="CT583" s="81">
        <f>_xll.BDP($H583,CT$1)</f>
        <v>0</v>
      </c>
      <c r="CU583" s="78">
        <f>_xll.BDP($H583,CU$1)</f>
        <v>1.75</v>
      </c>
      <c r="CV583" s="78">
        <f>_xll.BDP($H583,CV$1)</f>
        <v>0.18</v>
      </c>
      <c r="CW583" s="78">
        <f>_xll.BDP($H583,CW$1)</f>
        <v>0</v>
      </c>
      <c r="DD583" s="73"/>
      <c r="DH583" s="25"/>
      <c r="DI583" s="25"/>
      <c r="DJ583" s="25"/>
      <c r="DK583" s="25"/>
      <c r="DL583" s="25"/>
      <c r="DM583" s="25"/>
      <c r="DN583" s="25"/>
      <c r="DO583" s="25"/>
      <c r="DV583" s="72"/>
      <c r="DW583" s="72"/>
      <c r="DX583" s="72"/>
      <c r="DY583" s="72"/>
      <c r="DZ583" s="72"/>
      <c r="EA583" s="72"/>
      <c r="EB583" s="72"/>
      <c r="EC583" s="72"/>
      <c r="ED583" s="72"/>
    </row>
    <row r="584" spans="1:134" s="74" customFormat="1" hidden="1" x14ac:dyDescent="0.3">
      <c r="A584" s="74" t="str">
        <f>B584&amp;C584</f>
        <v>14</v>
      </c>
      <c r="B584" s="74">
        <v>14</v>
      </c>
      <c r="D584" s="74">
        <v>13</v>
      </c>
      <c r="E584" s="74">
        <v>2</v>
      </c>
      <c r="F584" s="75">
        <v>0.12</v>
      </c>
      <c r="G584" s="74" t="s">
        <v>2599</v>
      </c>
      <c r="H584" s="74" t="s">
        <v>432</v>
      </c>
      <c r="I584" s="74">
        <v>1523</v>
      </c>
      <c r="J584" s="74" t="str">
        <f>I584&amp;H584</f>
        <v>1523ABC US Equity</v>
      </c>
      <c r="K584" s="76" t="s">
        <v>1128</v>
      </c>
      <c r="L584" s="73">
        <v>-0.72707470740300428</v>
      </c>
      <c r="M584" s="73">
        <v>-0.52683850073898586</v>
      </c>
      <c r="N584" s="73">
        <v>-8.4706800272165442E-2</v>
      </c>
      <c r="O584" s="73">
        <v>0.7876166716885894</v>
      </c>
      <c r="P584" s="77">
        <v>24.994161978100788</v>
      </c>
      <c r="Q584" s="77">
        <v>20.053377226227205</v>
      </c>
      <c r="R584" s="77">
        <v>371.18168725839462</v>
      </c>
      <c r="S584" s="78">
        <v>1.4435527687484488</v>
      </c>
      <c r="T584" s="78">
        <v>1.5152853714087011</v>
      </c>
      <c r="U584" s="73">
        <v>7.0486355540723411E-2</v>
      </c>
      <c r="V584" s="79">
        <v>1.1384436977508694</v>
      </c>
      <c r="W584" s="73">
        <v>1.5071694361408783E-2</v>
      </c>
      <c r="X584" s="72">
        <v>5.2555274010827942E-2</v>
      </c>
      <c r="Y584" s="79">
        <v>9.2675640028549502</v>
      </c>
      <c r="Z584" s="79">
        <v>11.042653586215877</v>
      </c>
      <c r="AA584" s="79">
        <v>-5095497000</v>
      </c>
      <c r="AB584" s="79">
        <v>3408389000.0000005</v>
      </c>
      <c r="AC584" s="79">
        <v>116139000</v>
      </c>
      <c r="AD584" s="80">
        <v>3248993000</v>
      </c>
      <c r="AE584" s="73">
        <v>3.5746152731015425E-2</v>
      </c>
      <c r="AF584" s="80" t="e">
        <v>#VALUE!</v>
      </c>
      <c r="AG584" s="80" t="s">
        <v>3021</v>
      </c>
      <c r="AH584" s="25" t="s">
        <v>3697</v>
      </c>
      <c r="AI584" s="25" t="s">
        <v>3697</v>
      </c>
      <c r="AJ584" s="25" t="s">
        <v>3697</v>
      </c>
      <c r="AK584" s="25" t="s">
        <v>3697</v>
      </c>
      <c r="AL584" s="25" t="s">
        <v>3697</v>
      </c>
      <c r="AM584" s="74" t="s">
        <v>493</v>
      </c>
      <c r="AN584" s="74" t="s">
        <v>654</v>
      </c>
      <c r="AO584" s="74" t="s">
        <v>1010</v>
      </c>
      <c r="AP584" s="74" t="s">
        <v>574</v>
      </c>
      <c r="AQ584" s="73" t="e">
        <f>_xll.BDP($H584,$AQ$1, "CUST_TRR_START_DT=20030101","CUST_TRR_END_DT=20230630")*0.01</f>
        <v>#VALUE!</v>
      </c>
      <c r="AR584" s="73" t="e">
        <f>_xll.BDP($H584,$AQ$1, "CUST_TRR_START_DT=20130101","CUST_TRR_END_DT=20230630")*0.01</f>
        <v>#VALUE!</v>
      </c>
      <c r="AS584" s="73" t="e">
        <f>_xll.BDP($H584,$AQ$1, "CUST_TRR_START_DT=20180101","CUST_TRR_END_DT=20230630")*0.01</f>
        <v>#VALUE!</v>
      </c>
      <c r="AT584" s="74" t="s">
        <v>3697</v>
      </c>
      <c r="AU584" s="74" t="s">
        <v>3021</v>
      </c>
      <c r="AV584" s="74" t="s">
        <v>3021</v>
      </c>
      <c r="AW584" s="25" t="s">
        <v>3021</v>
      </c>
      <c r="AX584" s="25">
        <v>0</v>
      </c>
      <c r="AY584" s="25">
        <v>0</v>
      </c>
      <c r="AZ584" s="25">
        <v>0</v>
      </c>
      <c r="BA584" s="25">
        <v>20.12484911000206</v>
      </c>
      <c r="BB584" s="25">
        <v>23.348361722283897</v>
      </c>
      <c r="BC584" s="25">
        <v>43.473210832285957</v>
      </c>
      <c r="BD584" s="25">
        <v>846.11275534000004</v>
      </c>
      <c r="BE584" s="25" t="e">
        <v>#VALUE!</v>
      </c>
      <c r="BF584" s="74">
        <v>2443</v>
      </c>
      <c r="BG584" s="74">
        <v>2601.5</v>
      </c>
      <c r="BH584" s="74">
        <v>2801.5</v>
      </c>
      <c r="BI584" s="74">
        <v>2304.6759999999999</v>
      </c>
      <c r="BJ584" s="74">
        <v>2491.107</v>
      </c>
      <c r="BK584" s="74">
        <v>2782.1950000000002</v>
      </c>
      <c r="BL584" s="72">
        <v>0</v>
      </c>
      <c r="BM584" s="72">
        <v>0</v>
      </c>
      <c r="BN584" s="72">
        <v>0</v>
      </c>
      <c r="BO584" s="72">
        <v>0</v>
      </c>
      <c r="BP584" s="72">
        <v>0</v>
      </c>
      <c r="BQ584" s="72">
        <v>0</v>
      </c>
      <c r="BR584" s="72">
        <f>IF(IF(BN584&gt;BQ584,BN584,BQ584)=0,IF(BM584&gt;BP584,BM584,BP584),IF(BN584&gt;BQ584,BN584,BQ584))</f>
        <v>0</v>
      </c>
      <c r="CI584" s="73">
        <f>IFERROR(L584,M584)</f>
        <v>-0.72707470740300428</v>
      </c>
      <c r="CJ584" s="74">
        <f>IF(AND(M584&lt;0,AA584&gt;0),1,0)</f>
        <v>0</v>
      </c>
      <c r="CK584" s="74">
        <f>IF(AND(CJ584=0,CI584&lt;0.1,CI584&gt;0),1,0)</f>
        <v>0</v>
      </c>
      <c r="CL584" s="74">
        <f>IF(AND(CK584=0,CI584&lt;0.2,CI584&gt;0.1),1,0)</f>
        <v>0</v>
      </c>
      <c r="CM584" s="74">
        <f>IF(AND(CL584=0,CI584&lt;0.3,CI584&gt;0.2),1,0)</f>
        <v>0</v>
      </c>
      <c r="CN584" s="74">
        <f>IF(AND(CM584=0,CI584&lt;0.4,CI584&gt;0.3),1,0)</f>
        <v>0</v>
      </c>
      <c r="CO584" s="74">
        <f>IF(AND(CN584=0,CI584&lt;0.5,CI584&gt;0.4),1,0)</f>
        <v>0</v>
      </c>
      <c r="CP584" s="74">
        <f>IF(AND(CJ584=0,CK584=0,CL584=0,CM584=0,CN584=0,CO584=0),1,0)</f>
        <v>1</v>
      </c>
      <c r="CR584" s="74" t="str">
        <f>_xll.BDP($H584,CR$1)</f>
        <v>Steven H Collis "Steve"</v>
      </c>
      <c r="CS584" s="74" t="str">
        <f>_xll.BDP($H584,CS$1)</f>
        <v>Yes</v>
      </c>
      <c r="CT584" s="81">
        <f>_xll.BDP($H584,CT$1)</f>
        <v>0</v>
      </c>
      <c r="CU584" s="78">
        <f>_xll.BDP($H584,CU$1)</f>
        <v>12.25</v>
      </c>
      <c r="CV584" s="78" t="str">
        <f>_xll.BDP($H584,CV$1)</f>
        <v>#N/A Field Not Applicable</v>
      </c>
      <c r="CW584" s="78" t="str">
        <f>_xll.BDP($H584,CW$1)</f>
        <v>#N/A Field Not Applicable</v>
      </c>
      <c r="DD584" s="73"/>
      <c r="DH584" s="25"/>
      <c r="DI584" s="25"/>
      <c r="DJ584" s="25"/>
      <c r="DK584" s="25"/>
      <c r="DL584" s="25"/>
      <c r="DM584" s="25"/>
      <c r="DN584" s="25"/>
      <c r="DO584" s="25"/>
      <c r="DV584" s="72"/>
      <c r="DW584" s="72"/>
      <c r="DX584" s="72"/>
      <c r="DY584" s="72"/>
      <c r="DZ584" s="72"/>
      <c r="EA584" s="72"/>
      <c r="EB584" s="72"/>
      <c r="EC584" s="72"/>
      <c r="ED584" s="72"/>
    </row>
    <row r="585" spans="1:134" s="74" customFormat="1" hidden="1" x14ac:dyDescent="0.3">
      <c r="A585" s="74" t="str">
        <f>B585&amp;C585</f>
        <v>14</v>
      </c>
      <c r="B585" s="74">
        <v>14</v>
      </c>
      <c r="D585" s="74">
        <v>13</v>
      </c>
      <c r="E585" s="74">
        <v>4</v>
      </c>
      <c r="F585" s="75" t="s">
        <v>2149</v>
      </c>
      <c r="G585" s="74" t="s">
        <v>2255</v>
      </c>
      <c r="H585" s="74" t="s">
        <v>2096</v>
      </c>
      <c r="I585" s="74">
        <v>1524</v>
      </c>
      <c r="J585" s="74" t="str">
        <f>I585&amp;H585</f>
        <v>1524STH PW Equity</v>
      </c>
      <c r="K585" s="76" t="s">
        <v>4914</v>
      </c>
      <c r="L585" s="73">
        <v>-6.9112115297478924</v>
      </c>
      <c r="M585" s="73">
        <v>-11.631389073300188</v>
      </c>
      <c r="N585" s="73">
        <v>-14.943987132389015</v>
      </c>
      <c r="O585" s="73">
        <v>-28.892898724092184</v>
      </c>
      <c r="P585" s="77">
        <v>129.8873027164361</v>
      </c>
      <c r="Q585" s="77">
        <v>113.04783793233713</v>
      </c>
      <c r="R585" s="77">
        <v>141.22037399438418</v>
      </c>
      <c r="S585" s="78">
        <v>45.282201630993328</v>
      </c>
      <c r="T585" s="78">
        <v>43.705252369840885</v>
      </c>
      <c r="U585" s="73">
        <v>-0.56492219233358298</v>
      </c>
      <c r="V585" s="79">
        <v>-0.70010036609547166</v>
      </c>
      <c r="W585" s="73">
        <v>0.52498100996060793</v>
      </c>
      <c r="X585" s="72" t="e">
        <v>#N/A</v>
      </c>
      <c r="Y585" s="79" t="e">
        <v>#N/A</v>
      </c>
      <c r="Z585" s="79" t="e">
        <v>#N/A</v>
      </c>
      <c r="AA585" s="79">
        <v>-19274548</v>
      </c>
      <c r="AB585" s="79">
        <v>-7759338</v>
      </c>
      <c r="AC585" s="79" t="e">
        <v>#N/A</v>
      </c>
      <c r="AD585" s="80">
        <v>227769644.20761529</v>
      </c>
      <c r="AE585" s="73">
        <v>0</v>
      </c>
      <c r="AF585" s="80">
        <v>3863.2948646999994</v>
      </c>
      <c r="AG585" s="80">
        <v>3659.4952976999994</v>
      </c>
      <c r="AH585" s="25">
        <v>12.077568384768517</v>
      </c>
      <c r="AI585" s="25">
        <v>13.72087088157239</v>
      </c>
      <c r="AJ585" s="25">
        <v>5.0482596982148848</v>
      </c>
      <c r="AK585" s="25">
        <v>18.631263198553544</v>
      </c>
      <c r="AL585" s="25">
        <v>13.878984144773449</v>
      </c>
      <c r="AM585" s="74" t="s">
        <v>533</v>
      </c>
      <c r="AN585" s="74" t="s">
        <v>816</v>
      </c>
      <c r="AO585" s="74" t="s">
        <v>1880</v>
      </c>
      <c r="AP585" s="74" t="s">
        <v>2085</v>
      </c>
      <c r="AQ585" s="73" t="e">
        <f>_xll.BDP($H585,$AQ$1, "CUST_TRR_START_DT=20030101","CUST_TRR_END_DT=20230630")*0.01</f>
        <v>#VALUE!</v>
      </c>
      <c r="AR585" s="73" t="e">
        <f>_xll.BDP($H585,$AQ$1, "CUST_TRR_START_DT=20130101","CUST_TRR_END_DT=20230630")*0.01</f>
        <v>#VALUE!</v>
      </c>
      <c r="AS585" s="73" t="e">
        <f>_xll.BDP($H585,$AQ$1, "CUST_TRR_START_DT=20180101","CUST_TRR_END_DT=20230630")*0.01</f>
        <v>#VALUE!</v>
      </c>
      <c r="AT585" s="74" t="s">
        <v>3355</v>
      </c>
      <c r="AU585" s="74" t="s">
        <v>3355</v>
      </c>
      <c r="AV585" s="74" t="s">
        <v>3355</v>
      </c>
      <c r="AW585" s="25">
        <v>4.4624747417519597</v>
      </c>
      <c r="AX585" s="25">
        <v>4.4624747417519597</v>
      </c>
      <c r="AY585" s="25">
        <v>-1.1168912437840291E-2</v>
      </c>
      <c r="AZ585" s="25">
        <v>4.4513058293141192</v>
      </c>
      <c r="BA585" s="25">
        <v>34.290273168591668</v>
      </c>
      <c r="BB585" s="25">
        <v>-8.5823468065001407E-2</v>
      </c>
      <c r="BC585" s="25">
        <v>34.204449700526666</v>
      </c>
      <c r="BD585" s="25">
        <v>57.77297446</v>
      </c>
      <c r="BE585" s="25">
        <v>3659.4952976999994</v>
      </c>
      <c r="BF585" s="74">
        <v>210.20000000000002</v>
      </c>
      <c r="BG585" s="74">
        <v>225.333</v>
      </c>
      <c r="BH585" s="74">
        <v>232</v>
      </c>
      <c r="BI585" s="74" t="s">
        <v>3021</v>
      </c>
      <c r="BJ585" s="74" t="s">
        <v>3021</v>
      </c>
      <c r="BK585" s="74" t="s">
        <v>3021</v>
      </c>
      <c r="BL585" s="72">
        <v>5.7439614728323651E-2</v>
      </c>
      <c r="BM585" s="72">
        <v>6.1574884422347057E-2</v>
      </c>
      <c r="BN585" s="72">
        <v>6.3396720347150742E-2</v>
      </c>
      <c r="BO585" s="72">
        <v>0</v>
      </c>
      <c r="BP585" s="72">
        <v>0</v>
      </c>
      <c r="BQ585" s="72">
        <v>0</v>
      </c>
      <c r="BR585" s="72">
        <f>IF(IF(BN585&gt;BQ585,BN585,BQ585)=0,IF(BM585&gt;BP585,BM585,BP585),IF(BN585&gt;BQ585,BN585,BQ585))</f>
        <v>6.3396720347150742E-2</v>
      </c>
      <c r="CI585" s="73">
        <f>IFERROR(L585,M585)</f>
        <v>-6.9112115297478924</v>
      </c>
      <c r="CJ585" s="74">
        <f>IF(AND(M585&lt;0,AA585&gt;0),1,0)</f>
        <v>0</v>
      </c>
      <c r="CK585" s="74">
        <f>IF(AND(CJ585=0,CI585&lt;0.1,CI585&gt;0),1,0)</f>
        <v>0</v>
      </c>
      <c r="CL585" s="74">
        <f>IF(AND(CK585=0,CI585&lt;0.2,CI585&gt;0.1),1,0)</f>
        <v>0</v>
      </c>
      <c r="CM585" s="74">
        <f>IF(AND(CL585=0,CI585&lt;0.3,CI585&gt;0.2),1,0)</f>
        <v>0</v>
      </c>
      <c r="CN585" s="74">
        <f>IF(AND(CM585=0,CI585&lt;0.4,CI585&gt;0.3),1,0)</f>
        <v>0</v>
      </c>
      <c r="CO585" s="74">
        <f>IF(AND(CN585=0,CI585&lt;0.5,CI585&gt;0.4),1,0)</f>
        <v>0</v>
      </c>
      <c r="CP585" s="74">
        <f>IF(AND(CJ585=0,CK585=0,CL585=0,CM585=0,CN585=0,CO585=0),1,0)</f>
        <v>1</v>
      </c>
      <c r="CR585" s="74" t="str">
        <f>_xll.BDP($H585,CR$1)</f>
        <v>Mateusz Juroszek</v>
      </c>
      <c r="CS585" s="74" t="str">
        <f>_xll.BDP($H585,CS$1)</f>
        <v>No</v>
      </c>
      <c r="CT585" s="81">
        <f>_xll.BDP($H585,CT$1)</f>
        <v>0</v>
      </c>
      <c r="CU585" s="78">
        <f>_xll.BDP($H585,CU$1)</f>
        <v>2.3333299160003662</v>
      </c>
      <c r="CV585" s="78">
        <f>_xll.BDP($H585,CV$1)</f>
        <v>0</v>
      </c>
      <c r="CW585" s="78">
        <f>_xll.BDP($H585,CW$1)</f>
        <v>0</v>
      </c>
      <c r="DD585" s="73"/>
      <c r="DH585" s="25"/>
      <c r="DI585" s="25"/>
      <c r="DJ585" s="25"/>
      <c r="DK585" s="25"/>
      <c r="DL585" s="25"/>
      <c r="DM585" s="25"/>
      <c r="DN585" s="25"/>
      <c r="DO585" s="25"/>
      <c r="DV585" s="72"/>
      <c r="DW585" s="72"/>
      <c r="DX585" s="72"/>
      <c r="DY585" s="72"/>
      <c r="DZ585" s="72"/>
      <c r="EA585" s="72"/>
      <c r="EB585" s="72"/>
      <c r="EC585" s="72"/>
      <c r="ED585" s="72"/>
    </row>
    <row r="586" spans="1:134" s="74" customFormat="1" hidden="1" x14ac:dyDescent="0.3">
      <c r="A586" s="74" t="str">
        <f>B586&amp;C586</f>
        <v>14</v>
      </c>
      <c r="B586" s="74">
        <v>14</v>
      </c>
      <c r="D586" s="74">
        <v>28</v>
      </c>
      <c r="E586" s="74">
        <v>5</v>
      </c>
      <c r="F586" s="75">
        <v>0.13</v>
      </c>
      <c r="H586" s="74" t="s">
        <v>2078</v>
      </c>
      <c r="I586" s="74">
        <v>1525</v>
      </c>
      <c r="J586" s="74" t="str">
        <f>I586&amp;H586</f>
        <v>1525TECN SW Equity</v>
      </c>
      <c r="K586" s="76" t="s">
        <v>4915</v>
      </c>
      <c r="L586" s="73">
        <v>0.28525049804534003</v>
      </c>
      <c r="M586" s="73">
        <v>0.18981872623012705</v>
      </c>
      <c r="N586" s="73">
        <v>0.17344243352062935</v>
      </c>
      <c r="O586" s="73">
        <v>9.5134243951911307E-2</v>
      </c>
      <c r="P586" s="77">
        <v>7.6856485666203689</v>
      </c>
      <c r="Q586" s="77">
        <v>6.5968655533793745</v>
      </c>
      <c r="R586" s="77">
        <v>8.1720671080070719</v>
      </c>
      <c r="S586" s="78">
        <v>19.980620273981195</v>
      </c>
      <c r="T586" s="78">
        <v>18.779718962719169</v>
      </c>
      <c r="U586" s="73">
        <v>0.13657630552911917</v>
      </c>
      <c r="V586" s="79">
        <v>0.90440492587303101</v>
      </c>
      <c r="W586" s="73">
        <v>0.64642695591080146</v>
      </c>
      <c r="X586" s="72" t="e">
        <v>#N/A</v>
      </c>
      <c r="Y586" s="79">
        <v>14.763472713537064</v>
      </c>
      <c r="Z586" s="79">
        <v>7.5325546607026839</v>
      </c>
      <c r="AA586" s="79">
        <v>778822000</v>
      </c>
      <c r="AB586" s="79">
        <v>1553962000</v>
      </c>
      <c r="AC586" s="79">
        <v>14737000</v>
      </c>
      <c r="AD586" s="80">
        <v>141617000</v>
      </c>
      <c r="AE586" s="73">
        <v>0.10406236539398518</v>
      </c>
      <c r="AF586" s="80">
        <v>4087.4066532000002</v>
      </c>
      <c r="AG586" s="80">
        <v>4265.3546532</v>
      </c>
      <c r="AH586" s="25">
        <v>21.678286684590638</v>
      </c>
      <c r="AI586" s="25">
        <v>32.627206098064711</v>
      </c>
      <c r="AJ586" s="25">
        <v>2.8706050924090434</v>
      </c>
      <c r="AK586" s="25">
        <v>37.507295074518929</v>
      </c>
      <c r="AL586" s="25">
        <v>3.0425096163622705</v>
      </c>
      <c r="AM586" s="74" t="s">
        <v>493</v>
      </c>
      <c r="AN586" s="74" t="s">
        <v>537</v>
      </c>
      <c r="AO586" s="74" t="s">
        <v>825</v>
      </c>
      <c r="AP586" s="74" t="s">
        <v>4616</v>
      </c>
      <c r="AQ586" s="73">
        <f>_xll.BDP($H586,$AQ$1, "CUST_TRR_START_DT=20030101","CUST_TRR_END_DT=20230630")*0.01</f>
        <v>0.11633160000000001</v>
      </c>
      <c r="AR586" s="73">
        <f>_xll.BDP($H586,$AQ$1, "CUST_TRR_START_DT=20130101","CUST_TRR_END_DT=20230630")*0.01</f>
        <v>0.16624720000000001</v>
      </c>
      <c r="AS586" s="73">
        <f>_xll.BDP($H586,$AQ$1, "CUST_TRR_START_DT=20180101","CUST_TRR_END_DT=20230630")*0.01</f>
        <v>0.11005240000000001</v>
      </c>
      <c r="AT586" s="74" t="s">
        <v>3697</v>
      </c>
      <c r="AU586" s="74" t="s">
        <v>3021</v>
      </c>
      <c r="AV586" s="74" t="s">
        <v>3021</v>
      </c>
      <c r="AW586" s="25">
        <v>0.90418735240464931</v>
      </c>
      <c r="AX586" s="25">
        <v>0.90418735240464931</v>
      </c>
      <c r="AY586" s="25">
        <v>0</v>
      </c>
      <c r="AZ586" s="25">
        <v>0.90418735240464931</v>
      </c>
      <c r="BA586" s="25">
        <v>30.481629790466126</v>
      </c>
      <c r="BB586" s="25">
        <v>0</v>
      </c>
      <c r="BC586" s="25">
        <v>30.481629790466126</v>
      </c>
      <c r="BD586" s="25">
        <v>36.921178900000001</v>
      </c>
      <c r="BE586" s="25">
        <v>4087.4066532000002</v>
      </c>
      <c r="BF586" s="74">
        <v>140.375</v>
      </c>
      <c r="BG586" s="74">
        <v>162.857</v>
      </c>
      <c r="BH586" s="74">
        <v>183.571</v>
      </c>
      <c r="BI586" s="74">
        <v>167.727</v>
      </c>
      <c r="BJ586" s="74">
        <v>155.00800000000001</v>
      </c>
      <c r="BK586" s="74">
        <v>172.27</v>
      </c>
      <c r="BL586" s="72">
        <v>3.4343291947744291E-2</v>
      </c>
      <c r="BM586" s="72">
        <v>3.9843601045298604E-2</v>
      </c>
      <c r="BN586" s="72">
        <v>4.491136203839264E-2</v>
      </c>
      <c r="BO586" s="72">
        <v>4.1035065563806282E-2</v>
      </c>
      <c r="BP586" s="72">
        <v>3.7923312543087777E-2</v>
      </c>
      <c r="BQ586" s="72">
        <v>4.214652825530122E-2</v>
      </c>
      <c r="BR586" s="72">
        <f>IF(IF(BN586&gt;BQ586,BN586,BQ586)=0,IF(BM586&gt;BP586,BM586,BP586),IF(BN586&gt;BQ586,BN586,BQ586))</f>
        <v>4.491136203839264E-2</v>
      </c>
      <c r="CI586" s="73">
        <f>IFERROR(L586,M586)</f>
        <v>0.28525049804534003</v>
      </c>
      <c r="CJ586" s="74">
        <f>IF(AND(M586&lt;0,AA586&gt;0),1,0)</f>
        <v>0</v>
      </c>
      <c r="CK586" s="74">
        <f>IF(AND(CJ586=0,CI586&lt;0.1,CI586&gt;0),1,0)</f>
        <v>0</v>
      </c>
      <c r="CL586" s="74">
        <f>IF(AND(CK586=0,CI586&lt;0.2,CI586&gt;0.1),1,0)</f>
        <v>0</v>
      </c>
      <c r="CM586" s="74">
        <f>IF(AND(CL586=0,CI586&lt;0.3,CI586&gt;0.2),1,0)</f>
        <v>1</v>
      </c>
      <c r="CN586" s="74">
        <f>IF(AND(CM586=0,CI586&lt;0.4,CI586&gt;0.3),1,0)</f>
        <v>0</v>
      </c>
      <c r="CO586" s="74">
        <f>IF(AND(CN586=0,CI586&lt;0.5,CI586&gt;0.4),1,0)</f>
        <v>0</v>
      </c>
      <c r="CP586" s="74">
        <f>IF(AND(CJ586=0,CK586=0,CL586=0,CM586=0,CN586=0,CO586=0),1,0)</f>
        <v>0</v>
      </c>
      <c r="CR586" s="74" t="str">
        <f>_xll.BDP($H586,CR$1)</f>
        <v>Achim Von Leoprechting</v>
      </c>
      <c r="CS586" s="74" t="str">
        <f>_xll.BDP($H586,CS$1)</f>
        <v>No</v>
      </c>
      <c r="CT586" s="81">
        <f>_xll.BDP($H586,CT$1)</f>
        <v>3.7101898342370987E-2</v>
      </c>
      <c r="CU586" s="78">
        <f>_xll.BDP($H586,CU$1)</f>
        <v>4.5</v>
      </c>
      <c r="CV586" s="78">
        <f>_xll.BDP($H586,CV$1)</f>
        <v>0.39159291862300127</v>
      </c>
      <c r="CW586" s="78">
        <f>_xll.BDP($H586,CW$1)</f>
        <v>0</v>
      </c>
      <c r="DD586" s="73"/>
      <c r="DH586" s="25"/>
      <c r="DI586" s="25"/>
      <c r="DJ586" s="25"/>
      <c r="DK586" s="25"/>
      <c r="DL586" s="25"/>
      <c r="DM586" s="25"/>
      <c r="DN586" s="25"/>
      <c r="DO586" s="25"/>
      <c r="DV586" s="72"/>
      <c r="DW586" s="72"/>
      <c r="DX586" s="72"/>
      <c r="DY586" s="72"/>
      <c r="DZ586" s="72"/>
      <c r="EA586" s="72"/>
      <c r="EB586" s="72"/>
      <c r="EC586" s="72"/>
      <c r="ED586" s="72"/>
    </row>
    <row r="587" spans="1:134" s="74" customFormat="1" hidden="1" x14ac:dyDescent="0.3">
      <c r="A587" s="74" t="str">
        <f>B587&amp;C587</f>
        <v>14</v>
      </c>
      <c r="B587" s="74">
        <v>14</v>
      </c>
      <c r="D587" s="74">
        <v>14</v>
      </c>
      <c r="E587" s="74">
        <v>6</v>
      </c>
      <c r="F587" s="75">
        <v>0.14000000000000001</v>
      </c>
      <c r="G587" s="74" t="s">
        <v>2424</v>
      </c>
      <c r="H587" s="74" t="s">
        <v>2425</v>
      </c>
      <c r="I587" s="74">
        <v>1526</v>
      </c>
      <c r="J587" s="74" t="str">
        <f>I587&amp;H587</f>
        <v>1526AXFO SS Equity</v>
      </c>
      <c r="K587" s="76" t="s">
        <v>4916</v>
      </c>
      <c r="L587" s="73">
        <v>1.6262368431850001</v>
      </c>
      <c r="M587" s="73">
        <v>0.27316426321896237</v>
      </c>
      <c r="N587" s="73">
        <v>0.32925129343257148</v>
      </c>
      <c r="O587" s="73">
        <v>0.21139045664443304</v>
      </c>
      <c r="P587" s="77">
        <v>14.258712889544533</v>
      </c>
      <c r="Q587" s="77">
        <v>11.181512030903512</v>
      </c>
      <c r="R587" s="77">
        <v>18.844566712517192</v>
      </c>
      <c r="S587" s="78">
        <v>8.0792667128565832</v>
      </c>
      <c r="T587" s="78">
        <v>8.0450227291286716</v>
      </c>
      <c r="U587" s="73">
        <v>0.37941680960548885</v>
      </c>
      <c r="V587" s="79">
        <v>1.6937212863705973</v>
      </c>
      <c r="W587" s="73">
        <v>0.41845112429208137</v>
      </c>
      <c r="X587" s="72" t="e">
        <v>#N/A</v>
      </c>
      <c r="Y587" s="79">
        <v>11.024227210538687</v>
      </c>
      <c r="Z587" s="79">
        <v>6.8544383404142595</v>
      </c>
      <c r="AA587" s="79">
        <v>12066000000</v>
      </c>
      <c r="AB587" s="79">
        <v>15592000000</v>
      </c>
      <c r="AC587" s="79" t="e">
        <v>#N/A</v>
      </c>
      <c r="AD587" s="80">
        <v>4855000000</v>
      </c>
      <c r="AE587" s="73">
        <v>0</v>
      </c>
      <c r="AF587" s="80">
        <v>59068.098575999997</v>
      </c>
      <c r="AG587" s="80">
        <v>69311.098575999989</v>
      </c>
      <c r="AH587" s="25">
        <v>11.288452536807815</v>
      </c>
      <c r="AI587" s="25">
        <v>20.652889921334918</v>
      </c>
      <c r="AJ587" s="25">
        <v>5.1802080160480033</v>
      </c>
      <c r="AK587" s="25">
        <v>26.837437822313731</v>
      </c>
      <c r="AL587" s="25">
        <v>10.430845368979258</v>
      </c>
      <c r="AM587" s="74" t="s">
        <v>493</v>
      </c>
      <c r="AN587" s="74" t="s">
        <v>513</v>
      </c>
      <c r="AO587" s="74" t="s">
        <v>919</v>
      </c>
      <c r="AP587" s="74" t="s">
        <v>4617</v>
      </c>
      <c r="AQ587" s="73">
        <f>_xll.BDP($H587,$AQ$1, "CUST_TRR_START_DT=20030101","CUST_TRR_END_DT=20230630")*0.01</f>
        <v>0.1398771</v>
      </c>
      <c r="AR587" s="73">
        <f>_xll.BDP($H587,$AQ$1, "CUST_TRR_START_DT=20130101","CUST_TRR_END_DT=20230630")*0.01</f>
        <v>0.18174240000000003</v>
      </c>
      <c r="AS587" s="73">
        <f>_xll.BDP($H587,$AQ$1, "CUST_TRR_START_DT=20180101","CUST_TRR_END_DT=20230630")*0.01</f>
        <v>0.1109898</v>
      </c>
      <c r="AT587" s="74" t="s">
        <v>3356</v>
      </c>
      <c r="AU587" s="74" t="s">
        <v>3356</v>
      </c>
      <c r="AV587" s="74" t="s">
        <v>3356</v>
      </c>
      <c r="AW587" s="25">
        <v>2.9379360998898272</v>
      </c>
      <c r="AX587" s="25">
        <v>2.9379360998898272</v>
      </c>
      <c r="AY587" s="25">
        <v>-2.288458433617242</v>
      </c>
      <c r="AZ587" s="25">
        <v>0.64947766627258519</v>
      </c>
      <c r="BA587" s="25">
        <v>71.426060316127263</v>
      </c>
      <c r="BB587" s="25">
        <v>-55.63618967635982</v>
      </c>
      <c r="BC587" s="25">
        <v>15.789870639767447</v>
      </c>
      <c r="BD587" s="25">
        <v>388.81387999999993</v>
      </c>
      <c r="BE587" s="25">
        <v>59068.098575999997</v>
      </c>
      <c r="BF587" s="74">
        <v>2566.3330000000001</v>
      </c>
      <c r="BG587" s="74">
        <v>2706.2860000000001</v>
      </c>
      <c r="BH587" s="74">
        <v>2919.5</v>
      </c>
      <c r="BI587" s="74">
        <v>2869.7559999999999</v>
      </c>
      <c r="BJ587" s="74">
        <v>4213.0330000000004</v>
      </c>
      <c r="BK587" s="74">
        <v>4466.4459999999999</v>
      </c>
      <c r="BL587" s="72">
        <v>4.3447022366870786E-2</v>
      </c>
      <c r="BM587" s="72">
        <v>4.5816372377688035E-2</v>
      </c>
      <c r="BN587" s="72">
        <v>4.9426002705057856E-2</v>
      </c>
      <c r="BO587" s="72">
        <v>4.858385607770372E-2</v>
      </c>
      <c r="BP587" s="72">
        <v>7.1325014712963875E-2</v>
      </c>
      <c r="BQ587" s="72">
        <v>7.5615198519607754E-2</v>
      </c>
      <c r="BR587" s="72">
        <f>IF(IF(BN587&gt;BQ587,BN587,BQ587)=0,IF(BM587&gt;BP587,BM587,BP587),IF(BN587&gt;BQ587,BN587,BQ587))</f>
        <v>7.5615198519607754E-2</v>
      </c>
      <c r="CI587" s="73">
        <f>IFERROR(L587,M587)</f>
        <v>1.6262368431850001</v>
      </c>
      <c r="CJ587" s="74">
        <f>IF(AND(M587&lt;0,AA587&gt;0),1,0)</f>
        <v>0</v>
      </c>
      <c r="CK587" s="74">
        <f>IF(AND(CJ587=0,CI587&lt;0.1,CI587&gt;0),1,0)</f>
        <v>0</v>
      </c>
      <c r="CL587" s="74">
        <f>IF(AND(CK587=0,CI587&lt;0.2,CI587&gt;0.1),1,0)</f>
        <v>0</v>
      </c>
      <c r="CM587" s="74">
        <f>IF(AND(CL587=0,CI587&lt;0.3,CI587&gt;0.2),1,0)</f>
        <v>0</v>
      </c>
      <c r="CN587" s="74">
        <f>IF(AND(CM587=0,CI587&lt;0.4,CI587&gt;0.3),1,0)</f>
        <v>0</v>
      </c>
      <c r="CO587" s="74">
        <f>IF(AND(CN587=0,CI587&lt;0.5,CI587&gt;0.4),1,0)</f>
        <v>0</v>
      </c>
      <c r="CP587" s="74">
        <f>IF(AND(CJ587=0,CK587=0,CL587=0,CM587=0,CN587=0,CO587=0),1,0)</f>
        <v>1</v>
      </c>
      <c r="CR587" s="74" t="str">
        <f>_xll.BDP($H587,CR$1)</f>
        <v>Klas Balkow</v>
      </c>
      <c r="CS587" s="74" t="str">
        <f>_xll.BDP($H587,CS$1)</f>
        <v>No</v>
      </c>
      <c r="CT587" s="81">
        <f>_xll.BDP($H587,CT$1)</f>
        <v>0</v>
      </c>
      <c r="CU587" s="78">
        <f>_xll.BDP($H587,CU$1)</f>
        <v>6.5833301544189453</v>
      </c>
      <c r="CV587" s="78">
        <f>_xll.BDP($H587,CV$1)</f>
        <v>50.139839755177938</v>
      </c>
      <c r="CW587" s="78">
        <f>_xll.BDP($H587,CW$1)</f>
        <v>-1.4191588616914814E-3</v>
      </c>
      <c r="DD587" s="73"/>
      <c r="DH587" s="25"/>
      <c r="DI587" s="25"/>
      <c r="DJ587" s="25"/>
      <c r="DK587" s="25"/>
      <c r="DL587" s="25"/>
      <c r="DM587" s="25"/>
      <c r="DN587" s="25"/>
      <c r="DO587" s="25"/>
      <c r="DV587" s="72"/>
      <c r="DW587" s="72"/>
      <c r="DX587" s="72"/>
      <c r="DY587" s="72"/>
      <c r="DZ587" s="72"/>
      <c r="EA587" s="72"/>
      <c r="EB587" s="72"/>
      <c r="EC587" s="72"/>
      <c r="ED587" s="72"/>
    </row>
    <row r="588" spans="1:134" s="74" customFormat="1" x14ac:dyDescent="0.3">
      <c r="A588" s="74" t="str">
        <f>B588&amp;C588</f>
        <v>14</v>
      </c>
      <c r="B588" s="74">
        <v>14</v>
      </c>
      <c r="D588" s="74">
        <v>14</v>
      </c>
      <c r="E588" s="74">
        <v>5</v>
      </c>
      <c r="F588" s="75">
        <v>0.14000000000000001</v>
      </c>
      <c r="G588" s="74" t="s">
        <v>2345</v>
      </c>
      <c r="H588" s="74" t="s">
        <v>1219</v>
      </c>
      <c r="I588" s="74">
        <v>1527</v>
      </c>
      <c r="J588" s="74" t="str">
        <f>I588&amp;H588</f>
        <v>1527DGL NZ Equity</v>
      </c>
      <c r="K588" s="76" t="s">
        <v>4917</v>
      </c>
      <c r="L588" s="73" t="e">
        <v>#N/A</v>
      </c>
      <c r="M588" s="73" t="e">
        <v>#N/A</v>
      </c>
      <c r="N588" s="73">
        <v>0.11618368935453978</v>
      </c>
      <c r="O588" s="73">
        <v>0.10915834140799893</v>
      </c>
      <c r="P588" s="77">
        <v>10.859040452334428</v>
      </c>
      <c r="Q588" s="77">
        <v>7.8432251152920784</v>
      </c>
      <c r="R588" s="77">
        <v>12.415763854374056</v>
      </c>
      <c r="S588" s="78">
        <v>36.746181014226138</v>
      </c>
      <c r="T588" s="78">
        <v>33.597506305021469</v>
      </c>
      <c r="U588" s="73" t="e">
        <v>#N/A</v>
      </c>
      <c r="V588" s="79">
        <v>3.2240100555867839</v>
      </c>
      <c r="W588" s="73">
        <v>0.51233651240892797</v>
      </c>
      <c r="X588" s="72">
        <v>3.5098089220553567E-2</v>
      </c>
      <c r="Y588" s="79">
        <v>8.4559204457419366</v>
      </c>
      <c r="Z588" s="79">
        <v>6.7177474321810315</v>
      </c>
      <c r="AA588" s="79" t="e">
        <v>#N/A</v>
      </c>
      <c r="AB588" s="79">
        <v>957728000</v>
      </c>
      <c r="AC588" s="79" t="e">
        <v>#N/A</v>
      </c>
      <c r="AD588" s="80">
        <v>59762000</v>
      </c>
      <c r="AE588" s="73">
        <v>0</v>
      </c>
      <c r="AF588" s="80">
        <v>818.14325327999995</v>
      </c>
      <c r="AG588" s="80">
        <v>1231.1002532799998</v>
      </c>
      <c r="AH588" s="25">
        <v>9.6063380537630199</v>
      </c>
      <c r="AI588" s="25">
        <v>11.775905391796755</v>
      </c>
      <c r="AJ588" s="25">
        <v>-0.3782963197725141</v>
      </c>
      <c r="AK588" s="25">
        <v>12.621357946678103</v>
      </c>
      <c r="AL588" s="25">
        <v>1.5018084946357522</v>
      </c>
      <c r="AM588" s="74" t="s">
        <v>493</v>
      </c>
      <c r="AN588" s="74" t="s">
        <v>673</v>
      </c>
      <c r="AO588" s="74" t="s">
        <v>933</v>
      </c>
      <c r="AP588" s="74" t="s">
        <v>2137</v>
      </c>
      <c r="AQ588" s="73" t="e">
        <f>_xll.BDP($H588,$AQ$1, "CUST_TRR_START_DT=20030101","CUST_TRR_END_DT=20230630")*0.01</f>
        <v>#VALUE!</v>
      </c>
      <c r="AR588" s="73">
        <f>_xll.BDP($H588,$AQ$1, "CUST_TRR_START_DT=20130101","CUST_TRR_END_DT=20230630")*0.01</f>
        <v>0.13476950000000001</v>
      </c>
      <c r="AS588" s="73">
        <f>_xll.BDP($H588,$AQ$1, "CUST_TRR_START_DT=20180101","CUST_TRR_END_DT=20230630")*0.01</f>
        <v>3.21245E-2</v>
      </c>
      <c r="AT588" s="74" t="s">
        <v>3357</v>
      </c>
      <c r="AU588" s="74" t="s">
        <v>3357</v>
      </c>
      <c r="AV588" s="74" t="s">
        <v>3357</v>
      </c>
      <c r="AW588" s="25">
        <v>3.4335944502256419</v>
      </c>
      <c r="AX588" s="25">
        <v>3.4335944502256419</v>
      </c>
      <c r="AY588" s="25">
        <v>0</v>
      </c>
      <c r="AZ588" s="25">
        <v>3.4335944502256419</v>
      </c>
      <c r="BA588" s="25">
        <v>31.177724436146555</v>
      </c>
      <c r="BB588" s="25">
        <v>0</v>
      </c>
      <c r="BC588" s="25">
        <v>31.177724436146555</v>
      </c>
      <c r="BD588" s="25">
        <v>20.225999999999999</v>
      </c>
      <c r="BE588" s="25">
        <v>818.14325327999995</v>
      </c>
      <c r="BF588" s="74">
        <v>64.632999999999996</v>
      </c>
      <c r="BG588" s="74">
        <v>68.600000000000009</v>
      </c>
      <c r="BH588" s="74">
        <v>72.266999999999996</v>
      </c>
      <c r="BI588" s="74" t="s">
        <v>3021</v>
      </c>
      <c r="BJ588" s="74">
        <v>22</v>
      </c>
      <c r="BK588" s="74">
        <v>40</v>
      </c>
      <c r="BL588" s="72">
        <v>7.899961252614536E-2</v>
      </c>
      <c r="BM588" s="72">
        <v>8.3848396628557739E-2</v>
      </c>
      <c r="BN588" s="72">
        <v>8.833049678069943E-2</v>
      </c>
      <c r="BO588" s="72">
        <v>0</v>
      </c>
      <c r="BP588" s="72">
        <v>2.6890156353181777E-2</v>
      </c>
      <c r="BQ588" s="72">
        <v>4.8891193369421417E-2</v>
      </c>
      <c r="BR588" s="72">
        <f>IF(IF(BN588&gt;BQ588,BN588,BQ588)=0,IF(BM588&gt;BP588,BM588,BP588),IF(BN588&gt;BQ588,BN588,BQ588))</f>
        <v>8.833049678069943E-2</v>
      </c>
      <c r="CI588" s="73" t="e">
        <f>IFERROR(L588,M588)</f>
        <v>#N/A</v>
      </c>
      <c r="CJ588" s="74" t="e">
        <f>IF(AND(M588&lt;0,AA588&gt;0),1,0)</f>
        <v>#N/A</v>
      </c>
      <c r="CK588" s="74" t="e">
        <f>IF(AND(CJ588=0,CI588&lt;0.1,CI588&gt;0),1,0)</f>
        <v>#N/A</v>
      </c>
      <c r="CL588" s="74" t="e">
        <f>IF(AND(CK588=0,CI588&lt;0.2,CI588&gt;0.1),1,0)</f>
        <v>#N/A</v>
      </c>
      <c r="CM588" s="74" t="e">
        <f>IF(AND(CL588=0,CI588&lt;0.3,CI588&gt;0.2),1,0)</f>
        <v>#N/A</v>
      </c>
      <c r="CN588" s="74" t="e">
        <f>IF(AND(CM588=0,CI588&lt;0.4,CI588&gt;0.3),1,0)</f>
        <v>#N/A</v>
      </c>
      <c r="CO588" s="74" t="e">
        <f>IF(AND(CN588=0,CI588&lt;0.5,CI588&gt;0.4),1,0)</f>
        <v>#N/A</v>
      </c>
      <c r="CP588" s="74" t="e">
        <f>IF(AND(CJ588=0,CK588=0,CL588=0,CM588=0,CN588=0,CO588=0),1,0)</f>
        <v>#N/A</v>
      </c>
      <c r="CR588" s="74" t="str">
        <f>_xll.BDP($H588,CR$1)</f>
        <v>#N/A Field Not Applicable</v>
      </c>
      <c r="CS588" s="74" t="str">
        <f>_xll.BDP($H588,CS$1)</f>
        <v>#N/A N/A</v>
      </c>
      <c r="CT588" s="81" t="str">
        <f>_xll.BDP($H588,CT$1)</f>
        <v>#N/A N/A</v>
      </c>
      <c r="CU588" s="78" t="str">
        <f>_xll.BDP($H588,CU$1)</f>
        <v>#N/A N/A</v>
      </c>
      <c r="CV588" s="78">
        <f>_xll.BDP($H588,CV$1)</f>
        <v>66.874795066162235</v>
      </c>
      <c r="CW588" s="78">
        <f>_xll.BDP($H588,CW$1)</f>
        <v>8.2809594686368559E-3</v>
      </c>
      <c r="DD588" s="73"/>
      <c r="DH588" s="25"/>
      <c r="DI588" s="25"/>
      <c r="DJ588" s="25"/>
      <c r="DK588" s="25"/>
      <c r="DL588" s="25"/>
      <c r="DM588" s="25"/>
      <c r="DN588" s="25"/>
      <c r="DO588" s="25"/>
      <c r="DV588" s="72"/>
      <c r="DW588" s="72"/>
      <c r="DX588" s="72"/>
      <c r="DY588" s="72"/>
      <c r="DZ588" s="72"/>
      <c r="EA588" s="72"/>
      <c r="EB588" s="72"/>
      <c r="EC588" s="72"/>
      <c r="ED588" s="72"/>
    </row>
    <row r="589" spans="1:134" s="74" customFormat="1" hidden="1" x14ac:dyDescent="0.3">
      <c r="A589" s="74" t="str">
        <f>B589&amp;C589</f>
        <v>14</v>
      </c>
      <c r="B589" s="74">
        <v>14</v>
      </c>
      <c r="D589" s="74">
        <v>14</v>
      </c>
      <c r="E589" s="74">
        <v>3</v>
      </c>
      <c r="F589" s="75">
        <v>0.11</v>
      </c>
      <c r="G589" s="74" t="s">
        <v>2599</v>
      </c>
      <c r="H589" s="74" t="s">
        <v>374</v>
      </c>
      <c r="I589" s="74">
        <v>1528</v>
      </c>
      <c r="J589" s="74" t="str">
        <f>I589&amp;H589</f>
        <v>1528MCK US Equity</v>
      </c>
      <c r="K589" s="76" t="s">
        <v>1062</v>
      </c>
      <c r="L589" s="73">
        <v>6.3490724182557745E-3</v>
      </c>
      <c r="M589" s="73">
        <v>-0.48310657596371881</v>
      </c>
      <c r="N589" s="73">
        <v>1.4029426246759114</v>
      </c>
      <c r="O589" s="73">
        <v>3.7808340727595384</v>
      </c>
      <c r="P589" s="77">
        <v>59.897587926155502</v>
      </c>
      <c r="Q589" s="77">
        <v>49.734688596160929</v>
      </c>
      <c r="R589" s="77" t="e">
        <v>#N/A</v>
      </c>
      <c r="S589" s="78">
        <v>1.9706959001408983</v>
      </c>
      <c r="T589" s="78">
        <v>1.8864447022344613</v>
      </c>
      <c r="U589" s="73">
        <v>8.8443418013856814E-2</v>
      </c>
      <c r="V589" s="79">
        <v>0.94530015797788314</v>
      </c>
      <c r="W589" s="73">
        <v>-1.9345981028457315E-2</v>
      </c>
      <c r="X589" s="72">
        <v>3.3679105482958376E-2</v>
      </c>
      <c r="Y589" s="79">
        <v>6.2516526282890714</v>
      </c>
      <c r="Z589" s="79" t="e">
        <v>#N/A</v>
      </c>
      <c r="AA589" s="79">
        <v>-8820000000</v>
      </c>
      <c r="AB589" s="79">
        <v>1127000000</v>
      </c>
      <c r="AC589" s="79" t="e">
        <v>#N/A</v>
      </c>
      <c r="AD589" s="80">
        <v>5048000000</v>
      </c>
      <c r="AE589" s="73">
        <v>0</v>
      </c>
      <c r="AF589" s="80">
        <v>56676.536909399998</v>
      </c>
      <c r="AG589" s="80">
        <v>61825.536909400005</v>
      </c>
      <c r="AH589" s="25">
        <v>12.184772745250296</v>
      </c>
      <c r="AI589" s="25">
        <v>13.877786062716051</v>
      </c>
      <c r="AJ589" s="25">
        <v>7.9311010950981684</v>
      </c>
      <c r="AK589" s="25">
        <v>15.190424088188143</v>
      </c>
      <c r="AL589" s="25" t="s">
        <v>3021</v>
      </c>
      <c r="AM589" s="74" t="s">
        <v>493</v>
      </c>
      <c r="AN589" s="74" t="s">
        <v>654</v>
      </c>
      <c r="AO589" s="74" t="s">
        <v>1010</v>
      </c>
      <c r="AP589" s="74" t="s">
        <v>574</v>
      </c>
      <c r="AQ589" s="73">
        <f>_xll.BDP($H589,$AQ$1, "CUST_TRR_START_DT=20030101","CUST_TRR_END_DT=20230630")*0.01</f>
        <v>0.1531353</v>
      </c>
      <c r="AR589" s="73">
        <f>_xll.BDP($H589,$AQ$1, "CUST_TRR_START_DT=20130101","CUST_TRR_END_DT=20230630")*0.01</f>
        <v>0.16093389999999999</v>
      </c>
      <c r="AS589" s="73">
        <f>_xll.BDP($H589,$AQ$1, "CUST_TRR_START_DT=20180101","CUST_TRR_END_DT=20230630")*0.01</f>
        <v>0.2125976</v>
      </c>
      <c r="AT589" s="74" t="s">
        <v>3803</v>
      </c>
      <c r="AU589" s="74" t="s">
        <v>3358</v>
      </c>
      <c r="AV589" s="74" t="s">
        <v>3803</v>
      </c>
      <c r="AW589" s="25">
        <v>0.59022324219941125</v>
      </c>
      <c r="AX589" s="25">
        <v>0.59022324219941125</v>
      </c>
      <c r="AY589" s="25">
        <v>9.5891336883005689</v>
      </c>
      <c r="AZ589" s="25">
        <v>10.17935693049998</v>
      </c>
      <c r="BA589" s="25">
        <v>8.4426697090701648</v>
      </c>
      <c r="BB589" s="25">
        <v>137.16486023958927</v>
      </c>
      <c r="BC589" s="25">
        <v>145.60752994865945</v>
      </c>
      <c r="BD589" s="25">
        <v>5105</v>
      </c>
      <c r="BE589" s="25">
        <v>56676.536909399998</v>
      </c>
      <c r="BF589" s="74">
        <v>3619.5</v>
      </c>
      <c r="BG589" s="74">
        <v>3910.3330000000001</v>
      </c>
      <c r="BH589" s="74">
        <v>4266.25</v>
      </c>
      <c r="BI589" s="74">
        <v>3766.26</v>
      </c>
      <c r="BJ589" s="74">
        <v>4127.8609999999999</v>
      </c>
      <c r="BK589" s="74">
        <v>4794.9260000000004</v>
      </c>
      <c r="BL589" s="72">
        <v>6.3862405809760991E-2</v>
      </c>
      <c r="BM589" s="72">
        <v>6.8993859068186253E-2</v>
      </c>
      <c r="BN589" s="72">
        <v>7.5273653484153297E-2</v>
      </c>
      <c r="BO589" s="72">
        <v>6.6451837133601449E-2</v>
      </c>
      <c r="BP589" s="72">
        <v>7.283191996360984E-2</v>
      </c>
      <c r="BQ589" s="72">
        <v>8.4601605205076411E-2</v>
      </c>
      <c r="BR589" s="72">
        <f>IF(IF(BN589&gt;BQ589,BN589,BQ589)=0,IF(BM589&gt;BP589,BM589,BP589),IF(BN589&gt;BQ589,BN589,BQ589))</f>
        <v>8.4601605205076411E-2</v>
      </c>
      <c r="CI589" s="73">
        <f>IFERROR(L589,M589)</f>
        <v>6.3490724182557745E-3</v>
      </c>
      <c r="CJ589" s="74">
        <f>IF(AND(M589&lt;0,AA589&gt;0),1,0)</f>
        <v>0</v>
      </c>
      <c r="CK589" s="74">
        <f>IF(AND(CJ589=0,CI589&lt;0.1,CI589&gt;0),1,0)</f>
        <v>1</v>
      </c>
      <c r="CL589" s="74">
        <f>IF(AND(CK589=0,CI589&lt;0.2,CI589&gt;0.1),1,0)</f>
        <v>0</v>
      </c>
      <c r="CM589" s="74">
        <f>IF(AND(CL589=0,CI589&lt;0.3,CI589&gt;0.2),1,0)</f>
        <v>0</v>
      </c>
      <c r="CN589" s="74">
        <f>IF(AND(CM589=0,CI589&lt;0.4,CI589&gt;0.3),1,0)</f>
        <v>0</v>
      </c>
      <c r="CO589" s="74">
        <f>IF(AND(CN589=0,CI589&lt;0.5,CI589&gt;0.4),1,0)</f>
        <v>0</v>
      </c>
      <c r="CP589" s="74">
        <f>IF(AND(CJ589=0,CK589=0,CL589=0,CM589=0,CN589=0,CO589=0),1,0)</f>
        <v>0</v>
      </c>
      <c r="CR589" s="74" t="str">
        <f>_xll.BDP($H589,CR$1)</f>
        <v>Brian S Tyler</v>
      </c>
      <c r="CS589" s="74" t="str">
        <f>_xll.BDP($H589,CS$1)</f>
        <v>No</v>
      </c>
      <c r="CT589" s="81">
        <f>_xll.BDP($H589,CT$1)</f>
        <v>6.8841002881526947E-2</v>
      </c>
      <c r="CU589" s="78">
        <f>_xll.BDP($H589,CU$1)</f>
        <v>4.5</v>
      </c>
      <c r="CV589" s="78">
        <f>_xll.BDP($H589,CV$1)</f>
        <v>9.2770009947932719E-2</v>
      </c>
      <c r="CW589" s="78">
        <f>_xll.BDP($H589,CW$1)</f>
        <v>-36.226239893241505</v>
      </c>
      <c r="DD589" s="73"/>
      <c r="DH589" s="25"/>
      <c r="DI589" s="25"/>
      <c r="DJ589" s="25"/>
      <c r="DK589" s="25"/>
      <c r="DL589" s="25"/>
      <c r="DM589" s="25"/>
      <c r="DN589" s="25"/>
      <c r="DO589" s="25"/>
      <c r="DV589" s="72"/>
      <c r="DW589" s="72"/>
      <c r="DX589" s="72"/>
      <c r="DY589" s="72"/>
      <c r="DZ589" s="72"/>
      <c r="EA589" s="72"/>
      <c r="EB589" s="72"/>
      <c r="EC589" s="72"/>
      <c r="ED589" s="72"/>
    </row>
    <row r="590" spans="1:134" s="74" customFormat="1" hidden="1" x14ac:dyDescent="0.3">
      <c r="A590" s="74" t="str">
        <f>B590&amp;C590</f>
        <v>14</v>
      </c>
      <c r="B590" s="74">
        <v>14</v>
      </c>
      <c r="D590" s="74">
        <v>15</v>
      </c>
      <c r="E590" s="74">
        <v>10</v>
      </c>
      <c r="F590" s="75">
        <v>0.16</v>
      </c>
      <c r="G590" s="74" t="s">
        <v>2823</v>
      </c>
      <c r="H590" s="74" t="s">
        <v>350</v>
      </c>
      <c r="I590" s="74">
        <v>1529</v>
      </c>
      <c r="J590" s="74" t="str">
        <f>I590&amp;H590</f>
        <v>1529MIDD US Equity</v>
      </c>
      <c r="K590" s="76" t="s">
        <v>1036</v>
      </c>
      <c r="L590" s="73">
        <v>0.24534939246557613</v>
      </c>
      <c r="M590" s="73">
        <v>0.21762719351134832</v>
      </c>
      <c r="N590" s="73">
        <v>0.12573951792250151</v>
      </c>
      <c r="O590" s="73">
        <v>0.12155787744332361</v>
      </c>
      <c r="P590" s="77">
        <v>12.265135524523094</v>
      </c>
      <c r="Q590" s="77">
        <v>8.4271201919262317</v>
      </c>
      <c r="R590" s="77">
        <v>16.742236634784781</v>
      </c>
      <c r="S590" s="78">
        <v>21.68557934925526</v>
      </c>
      <c r="T590" s="78">
        <v>20.776854499779688</v>
      </c>
      <c r="U590" s="73">
        <v>0.57388417813616566</v>
      </c>
      <c r="V590" s="79">
        <v>3.158260559182291</v>
      </c>
      <c r="W590" s="73">
        <v>0.42943878656926981</v>
      </c>
      <c r="X590" s="72" t="e">
        <v>#N/A</v>
      </c>
      <c r="Y590" s="79">
        <v>11.062342706709277</v>
      </c>
      <c r="Z590" s="79">
        <v>9.3116723763593257</v>
      </c>
      <c r="AA590" s="79">
        <v>3051728000</v>
      </c>
      <c r="AB590" s="79">
        <v>5463562000</v>
      </c>
      <c r="AC590" s="79">
        <v>53618000</v>
      </c>
      <c r="AD590" s="80">
        <v>397044000</v>
      </c>
      <c r="AE590" s="73">
        <v>0.13504296753004705</v>
      </c>
      <c r="AF590" s="80">
        <v>7403.64995112</v>
      </c>
      <c r="AG590" s="80">
        <v>10005.00495112</v>
      </c>
      <c r="AH590" s="25">
        <v>11.941882807421271</v>
      </c>
      <c r="AI590" s="25">
        <v>14.096579416496299</v>
      </c>
      <c r="AJ590" s="25">
        <v>4.2245901857370587</v>
      </c>
      <c r="AK590" s="25">
        <v>16.163134281010528</v>
      </c>
      <c r="AL590" s="25">
        <v>2.4664508040069402</v>
      </c>
      <c r="AM590" s="74" t="s">
        <v>498</v>
      </c>
      <c r="AN590" s="74" t="s">
        <v>499</v>
      </c>
      <c r="AO590" s="74" t="s">
        <v>500</v>
      </c>
      <c r="AP590" s="74" t="s">
        <v>574</v>
      </c>
      <c r="AQ590" s="73">
        <f>_xll.BDP($H590,$AQ$1, "CUST_TRR_START_DT=20030101","CUST_TRR_END_DT=20230630")*0.01</f>
        <v>0.24186080000000001</v>
      </c>
      <c r="AR590" s="73">
        <f>_xll.BDP($H590,$AQ$1, "CUST_TRR_START_DT=20130101","CUST_TRR_END_DT=20230630")*0.01</f>
        <v>0.12547639999999999</v>
      </c>
      <c r="AS590" s="73">
        <f>_xll.BDP($H590,$AQ$1, "CUST_TRR_START_DT=20180101","CUST_TRR_END_DT=20230630")*0.01</f>
        <v>1.6725010000000002E-2</v>
      </c>
      <c r="AT590" s="74" t="s">
        <v>3697</v>
      </c>
      <c r="AU590" s="74" t="s">
        <v>3021</v>
      </c>
      <c r="AV590" s="74" t="s">
        <v>3021</v>
      </c>
      <c r="AW590" s="25" t="s">
        <v>3021</v>
      </c>
      <c r="AX590" s="25">
        <v>0</v>
      </c>
      <c r="AY590" s="25">
        <v>3.3639263216695436</v>
      </c>
      <c r="AZ590" s="25">
        <v>3.3639263216695436</v>
      </c>
      <c r="BA590" s="25">
        <v>0</v>
      </c>
      <c r="BB590" s="25">
        <v>54.740584480693997</v>
      </c>
      <c r="BC590" s="25">
        <v>54.740584480693997</v>
      </c>
      <c r="BD590" s="25">
        <v>249.05332946999999</v>
      </c>
      <c r="BE590" s="25">
        <v>7403.64995112</v>
      </c>
      <c r="BF590" s="74">
        <v>514.55600000000004</v>
      </c>
      <c r="BG590" s="74">
        <v>561.77800000000002</v>
      </c>
      <c r="BH590" s="74">
        <v>572.80000000000007</v>
      </c>
      <c r="BI590" s="74">
        <v>514.01</v>
      </c>
      <c r="BJ590" s="74">
        <v>591.43000000000006</v>
      </c>
      <c r="BK590" s="74">
        <v>702.13</v>
      </c>
      <c r="BL590" s="72">
        <v>6.9500314493145324E-2</v>
      </c>
      <c r="BM590" s="72">
        <v>7.587851987991627E-2</v>
      </c>
      <c r="BN590" s="72">
        <v>7.736724504558036E-2</v>
      </c>
      <c r="BO590" s="72">
        <v>6.9426567084285531E-2</v>
      </c>
      <c r="BP590" s="72">
        <v>7.9883571468763251E-2</v>
      </c>
      <c r="BQ590" s="72">
        <v>9.4835656012313779E-2</v>
      </c>
      <c r="BR590" s="72">
        <f>IF(IF(BN590&gt;BQ590,BN590,BQ590)=0,IF(BM590&gt;BP590,BM590,BP590),IF(BN590&gt;BQ590,BN590,BQ590))</f>
        <v>9.4835656012313779E-2</v>
      </c>
      <c r="CI590" s="73">
        <f>IFERROR(L590,M590)</f>
        <v>0.24534939246557613</v>
      </c>
      <c r="CJ590" s="74">
        <f>IF(AND(M590&lt;0,AA590&gt;0),1,0)</f>
        <v>0</v>
      </c>
      <c r="CK590" s="74">
        <f>IF(AND(CJ590=0,CI590&lt;0.1,CI590&gt;0),1,0)</f>
        <v>0</v>
      </c>
      <c r="CL590" s="74">
        <f>IF(AND(CK590=0,CI590&lt;0.2,CI590&gt;0.1),1,0)</f>
        <v>0</v>
      </c>
      <c r="CM590" s="74">
        <f>IF(AND(CL590=0,CI590&lt;0.3,CI590&gt;0.2),1,0)</f>
        <v>1</v>
      </c>
      <c r="CN590" s="74">
        <f>IF(AND(CM590=0,CI590&lt;0.4,CI590&gt;0.3),1,0)</f>
        <v>0</v>
      </c>
      <c r="CO590" s="74">
        <f>IF(AND(CN590=0,CI590&lt;0.5,CI590&gt;0.4),1,0)</f>
        <v>0</v>
      </c>
      <c r="CP590" s="74">
        <f>IF(AND(CJ590=0,CK590=0,CL590=0,CM590=0,CN590=0,CO590=0),1,0)</f>
        <v>0</v>
      </c>
      <c r="CR590" s="74" t="str">
        <f>_xll.BDP($H590,CR$1)</f>
        <v>Timothy J Fitzgerald "Tim"</v>
      </c>
      <c r="CS590" s="74" t="str">
        <f>_xll.BDP($H590,CS$1)</f>
        <v>No</v>
      </c>
      <c r="CT590" s="81">
        <f>_xll.BDP($H590,CT$1)</f>
        <v>0.73045200109481812</v>
      </c>
      <c r="CU590" s="78">
        <f>_xll.BDP($H590,CU$1)</f>
        <v>4.6666698455810547</v>
      </c>
      <c r="CV590" s="78">
        <f>_xll.BDP($H590,CV$1)</f>
        <v>1.348375269084602</v>
      </c>
      <c r="CW590" s="78">
        <f>_xll.BDP($H590,CW$1)</f>
        <v>4.1180783741462985</v>
      </c>
      <c r="DD590" s="73"/>
      <c r="DH590" s="25"/>
      <c r="DI590" s="25"/>
      <c r="DJ590" s="25"/>
      <c r="DK590" s="25"/>
      <c r="DL590" s="25"/>
      <c r="DM590" s="25"/>
      <c r="DN590" s="25"/>
      <c r="DO590" s="25"/>
      <c r="DV590" s="72"/>
      <c r="DW590" s="72"/>
      <c r="DX590" s="72"/>
      <c r="DY590" s="72"/>
      <c r="DZ590" s="72"/>
      <c r="EA590" s="72"/>
      <c r="EB590" s="72"/>
      <c r="EC590" s="72"/>
      <c r="ED590" s="72"/>
    </row>
    <row r="591" spans="1:134" s="74" customFormat="1" hidden="1" x14ac:dyDescent="0.3">
      <c r="A591" s="74" t="str">
        <f>B591&amp;C591</f>
        <v>14</v>
      </c>
      <c r="B591" s="74">
        <v>14</v>
      </c>
      <c r="D591" s="74">
        <v>15</v>
      </c>
      <c r="E591" s="74">
        <v>2</v>
      </c>
      <c r="F591" s="75">
        <v>0.16</v>
      </c>
      <c r="G591" s="74" t="s">
        <v>2655</v>
      </c>
      <c r="H591" s="74" t="s">
        <v>254</v>
      </c>
      <c r="I591" s="74">
        <v>1530</v>
      </c>
      <c r="J591" s="74" t="str">
        <f>I591&amp;H591</f>
        <v>1530RJF US Equity</v>
      </c>
      <c r="K591" s="76" t="s">
        <v>925</v>
      </c>
      <c r="L591" s="73">
        <v>0.36603952111587718</v>
      </c>
      <c r="M591" s="73">
        <v>0.38423329594616246</v>
      </c>
      <c r="N591" s="73">
        <v>0.31998764211798519</v>
      </c>
      <c r="O591" s="73">
        <v>0.31293227195615292</v>
      </c>
      <c r="P591" s="77">
        <v>16.368594397421823</v>
      </c>
      <c r="Q591" s="77">
        <v>13.273364734213974</v>
      </c>
      <c r="R591" s="77">
        <v>18.043083311705168</v>
      </c>
      <c r="S591" s="78">
        <v>21.892764155870545</v>
      </c>
      <c r="T591" s="78">
        <v>23.532012734347365</v>
      </c>
      <c r="U591" s="73">
        <v>-5.4810342564641026E-2</v>
      </c>
      <c r="V591" s="79">
        <v>-1.1335504885993486</v>
      </c>
      <c r="W591" s="73">
        <v>0.12780647405098347</v>
      </c>
      <c r="X591" s="72" t="e">
        <v>#N/A</v>
      </c>
      <c r="Y591" s="79">
        <v>11.609621723228745</v>
      </c>
      <c r="Z591" s="79">
        <v>17.563404357676916</v>
      </c>
      <c r="AA591" s="79">
        <v>6241000000</v>
      </c>
      <c r="AB591" s="79">
        <v>7663000000</v>
      </c>
      <c r="AC591" s="79">
        <v>235000000</v>
      </c>
      <c r="AD591" s="80">
        <v>-8446000000</v>
      </c>
      <c r="AE591" s="73">
        <v>-2.7823821927539665E-2</v>
      </c>
      <c r="AF591" s="80">
        <v>22485.96893481</v>
      </c>
      <c r="AG591" s="80">
        <v>18361.96893481</v>
      </c>
      <c r="AH591" s="25">
        <v>4.8770169813572375</v>
      </c>
      <c r="AI591" s="25">
        <v>7.6764084175627092</v>
      </c>
      <c r="AJ591" s="25">
        <v>-37.164444819293031</v>
      </c>
      <c r="AK591" s="25">
        <v>13.138707285038727</v>
      </c>
      <c r="AL591" s="25">
        <v>2.2744695419096415</v>
      </c>
      <c r="AM591" s="74" t="s">
        <v>502</v>
      </c>
      <c r="AN591" s="74" t="s">
        <v>528</v>
      </c>
      <c r="AO591" s="74" t="s">
        <v>568</v>
      </c>
      <c r="AP591" s="74" t="s">
        <v>574</v>
      </c>
      <c r="AQ591" s="73">
        <f>_xll.BDP($H591,$AQ$1, "CUST_TRR_START_DT=20030101","CUST_TRR_END_DT=20230630")*0.01</f>
        <v>0.14450469999999999</v>
      </c>
      <c r="AR591" s="73">
        <f>_xll.BDP($H591,$AQ$1, "CUST_TRR_START_DT=20130101","CUST_TRR_END_DT=20230630")*0.01</f>
        <v>0.15868589999999999</v>
      </c>
      <c r="AS591" s="73">
        <f>_xll.BDP($H591,$AQ$1, "CUST_TRR_START_DT=20180101","CUST_TRR_END_DT=20230630")*0.01</f>
        <v>0.12440279999999999</v>
      </c>
      <c r="AT591" s="74" t="s">
        <v>3697</v>
      </c>
      <c r="AU591" s="74" t="s">
        <v>3021</v>
      </c>
      <c r="AV591" s="74" t="s">
        <v>3021</v>
      </c>
      <c r="AW591" s="25">
        <v>1.5603231610921451</v>
      </c>
      <c r="AX591" s="25">
        <v>1.5603231610921451</v>
      </c>
      <c r="AY591" s="25">
        <v>0.6333309248165454</v>
      </c>
      <c r="AZ591" s="25">
        <v>2.1936540859086904</v>
      </c>
      <c r="BA591" s="25">
        <v>19.189678884062086</v>
      </c>
      <c r="BB591" s="25">
        <v>7.7890384361588367</v>
      </c>
      <c r="BC591" s="25">
        <v>26.978717320220923</v>
      </c>
      <c r="BD591" s="25">
        <v>420.36328630000003</v>
      </c>
      <c r="BE591" s="25">
        <v>18361.96893481</v>
      </c>
      <c r="BF591" s="74">
        <v>1858.182</v>
      </c>
      <c r="BG591" s="74">
        <v>2044.75</v>
      </c>
      <c r="BH591" s="74">
        <v>2084.75</v>
      </c>
      <c r="BI591" s="74" t="s">
        <v>3021</v>
      </c>
      <c r="BJ591" s="74" t="s">
        <v>3021</v>
      </c>
      <c r="BK591" s="74" t="s">
        <v>3021</v>
      </c>
      <c r="BL591" s="72">
        <v>0.10119731748795857</v>
      </c>
      <c r="BM591" s="72">
        <v>0.111357883637611</v>
      </c>
      <c r="BN591" s="72">
        <v>0.11353629926079449</v>
      </c>
      <c r="BO591" s="72">
        <v>0</v>
      </c>
      <c r="BP591" s="72">
        <v>0</v>
      </c>
      <c r="BQ591" s="72">
        <v>0</v>
      </c>
      <c r="BR591" s="72">
        <f>IF(IF(BN591&gt;BQ591,BN591,BQ591)=0,IF(BM591&gt;BP591,BM591,BP591),IF(BN591&gt;BQ591,BN591,BQ591))</f>
        <v>0.11353629926079449</v>
      </c>
      <c r="CI591" s="73">
        <f>IFERROR(L591,M591)</f>
        <v>0.36603952111587718</v>
      </c>
      <c r="CJ591" s="74">
        <f>IF(AND(M591&lt;0,AA591&gt;0),1,0)</f>
        <v>0</v>
      </c>
      <c r="CK591" s="74">
        <f>IF(AND(CJ591=0,CI591&lt;0.1,CI591&gt;0),1,0)</f>
        <v>0</v>
      </c>
      <c r="CL591" s="74">
        <f>IF(AND(CK591=0,CI591&lt;0.2,CI591&gt;0.1),1,0)</f>
        <v>0</v>
      </c>
      <c r="CM591" s="74">
        <f>IF(AND(CL591=0,CI591&lt;0.3,CI591&gt;0.2),1,0)</f>
        <v>0</v>
      </c>
      <c r="CN591" s="74">
        <f>IF(AND(CM591=0,CI591&lt;0.4,CI591&gt;0.3),1,0)</f>
        <v>1</v>
      </c>
      <c r="CO591" s="74">
        <f>IF(AND(CN591=0,CI591&lt;0.5,CI591&gt;0.4),1,0)</f>
        <v>0</v>
      </c>
      <c r="CP591" s="74">
        <f>IF(AND(CJ591=0,CK591=0,CL591=0,CM591=0,CN591=0,CO591=0),1,0)</f>
        <v>0</v>
      </c>
      <c r="CR591" s="74" t="str">
        <f>_xll.BDP($H591,CR$1)</f>
        <v>Paul C Reilly</v>
      </c>
      <c r="CS591" s="74" t="str">
        <f>_xll.BDP($H591,CS$1)</f>
        <v>No</v>
      </c>
      <c r="CT591" s="81">
        <f>_xll.BDP($H591,CT$1)</f>
        <v>0</v>
      </c>
      <c r="CU591" s="78">
        <f>_xll.BDP($H591,CU$1)</f>
        <v>13.41670036315918</v>
      </c>
      <c r="CV591" s="78">
        <f>_xll.BDP($H591,CV$1)</f>
        <v>9.9211878539466536</v>
      </c>
      <c r="CW591" s="78">
        <f>_xll.BDP($H591,CW$1)</f>
        <v>-4.6499631498597246E-2</v>
      </c>
      <c r="DD591" s="73"/>
      <c r="DH591" s="25"/>
      <c r="DI591" s="25"/>
      <c r="DJ591" s="25"/>
      <c r="DK591" s="25"/>
      <c r="DL591" s="25"/>
      <c r="DM591" s="25"/>
      <c r="DN591" s="25"/>
      <c r="DO591" s="25"/>
      <c r="DV591" s="72"/>
      <c r="DW591" s="72"/>
      <c r="DX591" s="72"/>
      <c r="DY591" s="72"/>
      <c r="DZ591" s="72"/>
      <c r="EA591" s="72"/>
      <c r="EB591" s="72"/>
      <c r="EC591" s="72"/>
      <c r="ED591" s="72"/>
    </row>
    <row r="592" spans="1:134" s="74" customFormat="1" hidden="1" x14ac:dyDescent="0.3">
      <c r="A592" s="74" t="str">
        <f>B592&amp;C592</f>
        <v>14</v>
      </c>
      <c r="B592" s="74">
        <v>14</v>
      </c>
      <c r="D592" s="74">
        <v>15</v>
      </c>
      <c r="E592" s="74">
        <v>14</v>
      </c>
      <c r="F592" s="75">
        <v>0.14000000000000001</v>
      </c>
      <c r="G592" s="74" t="s">
        <v>2235</v>
      </c>
      <c r="H592" s="74" t="s">
        <v>1409</v>
      </c>
      <c r="I592" s="74">
        <v>1531</v>
      </c>
      <c r="J592" s="74" t="str">
        <f>I592&amp;H592</f>
        <v>1531THEP FP Equity</v>
      </c>
      <c r="K592" s="76" t="s">
        <v>1410</v>
      </c>
      <c r="L592" s="73">
        <v>0.28073677355860227</v>
      </c>
      <c r="M592" s="73">
        <v>0.28744885171421247</v>
      </c>
      <c r="N592" s="73">
        <v>0.21876263962194339</v>
      </c>
      <c r="O592" s="73">
        <v>0.22364276501943023</v>
      </c>
      <c r="P592" s="77">
        <v>21.761621089647043</v>
      </c>
      <c r="Q592" s="77">
        <v>16.137029052936757</v>
      </c>
      <c r="R592" s="77">
        <v>19.983687176876014</v>
      </c>
      <c r="S592" s="78">
        <v>15.216180670105615</v>
      </c>
      <c r="T592" s="78">
        <v>15.582305243753375</v>
      </c>
      <c r="U592" s="73">
        <v>8.1645744210383439E-2</v>
      </c>
      <c r="V592" s="79">
        <v>0.39848057443261958</v>
      </c>
      <c r="W592" s="73">
        <v>0.62534810102955785</v>
      </c>
      <c r="X592" s="72">
        <v>1.9852060316796288E-2</v>
      </c>
      <c r="Y592" s="79">
        <v>14.878451545623239</v>
      </c>
      <c r="Z592" s="79">
        <v>22.199837489911324</v>
      </c>
      <c r="AA592" s="79">
        <v>276891000</v>
      </c>
      <c r="AB592" s="79">
        <v>355889000</v>
      </c>
      <c r="AC592" s="79" t="e">
        <v>#N/A</v>
      </c>
      <c r="AD592" s="80">
        <v>60312000</v>
      </c>
      <c r="AE592" s="73">
        <v>0</v>
      </c>
      <c r="AF592" s="80">
        <v>752.62944819999996</v>
      </c>
      <c r="AG592" s="80">
        <v>789.92244819999996</v>
      </c>
      <c r="AH592" s="25">
        <v>8.4427700156046246</v>
      </c>
      <c r="AI592" s="25">
        <v>9.2456716434331714</v>
      </c>
      <c r="AJ592" s="25">
        <v>6.7043973722465759</v>
      </c>
      <c r="AK592" s="25">
        <v>12.02897704755943</v>
      </c>
      <c r="AL592" s="25">
        <v>2.2456611805479589</v>
      </c>
      <c r="AM592" s="74" t="s">
        <v>533</v>
      </c>
      <c r="AN592" s="74" t="s">
        <v>856</v>
      </c>
      <c r="AO592" s="74" t="s">
        <v>856</v>
      </c>
      <c r="AP592" s="74" t="s">
        <v>1339</v>
      </c>
      <c r="AQ592" s="73">
        <f>_xll.BDP($H592,$AQ$1, "CUST_TRR_START_DT=20030101","CUST_TRR_END_DT=20230630")*0.01</f>
        <v>0.1630441</v>
      </c>
      <c r="AR592" s="73">
        <f>_xll.BDP($H592,$AQ$1, "CUST_TRR_START_DT=20130101","CUST_TRR_END_DT=20230630")*0.01</f>
        <v>0.14596680000000001</v>
      </c>
      <c r="AS592" s="73">
        <f>_xll.BDP($H592,$AQ$1, "CUST_TRR_START_DT=20180101","CUST_TRR_END_DT=20230630")*0.01</f>
        <v>0.10321279999999999</v>
      </c>
      <c r="AT592" s="74" t="s">
        <v>3697</v>
      </c>
      <c r="AU592" s="74" t="s">
        <v>3021</v>
      </c>
      <c r="AV592" s="74" t="s">
        <v>3021</v>
      </c>
      <c r="AW592" s="25">
        <v>2.5458995394198958</v>
      </c>
      <c r="AX592" s="25">
        <v>2.5458995394198958</v>
      </c>
      <c r="AY592" s="25">
        <v>0</v>
      </c>
      <c r="AZ592" s="25">
        <v>2.5458995394198958</v>
      </c>
      <c r="BA592" s="25">
        <v>32.492514168322046</v>
      </c>
      <c r="BB592" s="25">
        <v>0</v>
      </c>
      <c r="BC592" s="25">
        <v>32.492514168322046</v>
      </c>
      <c r="BD592" s="25">
        <v>19.137765920000003</v>
      </c>
      <c r="BE592" s="25">
        <v>752.62944819999996</v>
      </c>
      <c r="BF592" s="74">
        <v>57.7</v>
      </c>
      <c r="BG592" s="74">
        <v>63.7</v>
      </c>
      <c r="BH592" s="74">
        <v>66.099999999999994</v>
      </c>
      <c r="BI592" s="74">
        <v>38.300000000000004</v>
      </c>
      <c r="BJ592" s="74">
        <v>69</v>
      </c>
      <c r="BK592" s="74">
        <v>67.7</v>
      </c>
      <c r="BL592" s="72">
        <v>7.6664552706509431E-2</v>
      </c>
      <c r="BM592" s="72">
        <v>8.4636603247914222E-2</v>
      </c>
      <c r="BN592" s="72">
        <v>8.7825423464476124E-2</v>
      </c>
      <c r="BO592" s="72">
        <v>5.0888255955967264E-2</v>
      </c>
      <c r="BP592" s="72">
        <v>9.1678581226155118E-2</v>
      </c>
      <c r="BQ592" s="72">
        <v>8.9951303608850744E-2</v>
      </c>
      <c r="BR592" s="72">
        <f>IF(IF(BN592&gt;BQ592,BN592,BQ592)=0,IF(BM592&gt;BP592,BM592,BP592),IF(BN592&gt;BQ592,BN592,BQ592))</f>
        <v>8.9951303608850744E-2</v>
      </c>
      <c r="CI592" s="73">
        <f>IFERROR(L592,M592)</f>
        <v>0.28073677355860227</v>
      </c>
      <c r="CJ592" s="74">
        <f>IF(AND(M592&lt;0,AA592&gt;0),1,0)</f>
        <v>0</v>
      </c>
      <c r="CK592" s="74">
        <f>IF(AND(CJ592=0,CI592&lt;0.1,CI592&gt;0),1,0)</f>
        <v>0</v>
      </c>
      <c r="CL592" s="74">
        <f>IF(AND(CK592=0,CI592&lt;0.2,CI592&gt;0.1),1,0)</f>
        <v>0</v>
      </c>
      <c r="CM592" s="74">
        <f>IF(AND(CL592=0,CI592&lt;0.3,CI592&gt;0.2),1,0)</f>
        <v>1</v>
      </c>
      <c r="CN592" s="74">
        <f>IF(AND(CM592=0,CI592&lt;0.4,CI592&gt;0.3),1,0)</f>
        <v>0</v>
      </c>
      <c r="CO592" s="74">
        <f>IF(AND(CN592=0,CI592&lt;0.5,CI592&gt;0.4),1,0)</f>
        <v>0</v>
      </c>
      <c r="CP592" s="74">
        <f>IF(AND(CJ592=0,CK592=0,CL592=0,CM592=0,CN592=0,CO592=0),1,0)</f>
        <v>0</v>
      </c>
      <c r="CR592" s="74" t="str">
        <f>_xll.BDP($H592,CR$1)</f>
        <v>Guillaume Robin</v>
      </c>
      <c r="CS592" s="74" t="str">
        <f>_xll.BDP($H592,CS$1)</f>
        <v>No</v>
      </c>
      <c r="CT592" s="81">
        <f>_xll.BDP($H592,CT$1)</f>
        <v>0</v>
      </c>
      <c r="CU592" s="78">
        <f>_xll.BDP($H592,CU$1)</f>
        <v>13.5</v>
      </c>
      <c r="CV592" s="78">
        <f>_xll.BDP($H592,CV$1)</f>
        <v>12.71376309119602</v>
      </c>
      <c r="CW592" s="78">
        <f>_xll.BDP($H592,CW$1)</f>
        <v>-2.6664729485464733E-2</v>
      </c>
      <c r="DD592" s="73"/>
      <c r="DH592" s="25"/>
      <c r="DI592" s="25"/>
      <c r="DJ592" s="25"/>
      <c r="DK592" s="25"/>
      <c r="DL592" s="25"/>
      <c r="DM592" s="25"/>
      <c r="DN592" s="25"/>
      <c r="DO592" s="25"/>
      <c r="DV592" s="72"/>
      <c r="DW592" s="72"/>
      <c r="DX592" s="72"/>
      <c r="DY592" s="72"/>
      <c r="DZ592" s="72"/>
      <c r="EA592" s="72"/>
      <c r="EB592" s="72"/>
      <c r="EC592" s="72"/>
      <c r="ED592" s="72"/>
    </row>
    <row r="593" spans="1:134" s="74" customFormat="1" hidden="1" x14ac:dyDescent="0.3">
      <c r="A593" s="74" t="str">
        <f>B593&amp;C593</f>
        <v>14</v>
      </c>
      <c r="B593" s="74">
        <v>14</v>
      </c>
      <c r="D593" s="74">
        <v>15</v>
      </c>
      <c r="E593" s="74">
        <v>2</v>
      </c>
      <c r="F593" s="75">
        <v>0.14000000000000001</v>
      </c>
      <c r="G593" s="74" t="s">
        <v>2553</v>
      </c>
      <c r="H593" s="74" t="s">
        <v>1292</v>
      </c>
      <c r="I593" s="74">
        <v>1532</v>
      </c>
      <c r="J593" s="74" t="str">
        <f>I593&amp;H593</f>
        <v>1532DIA IM Equity</v>
      </c>
      <c r="K593" s="76" t="s">
        <v>1293</v>
      </c>
      <c r="L593" s="73">
        <v>0.41488930393114964</v>
      </c>
      <c r="M593" s="73">
        <v>0.22995346671445596</v>
      </c>
      <c r="N593" s="73">
        <v>0.30272132638441068</v>
      </c>
      <c r="O593" s="73">
        <v>0.1526619502732745</v>
      </c>
      <c r="P593" s="77">
        <v>8.8773997289276316</v>
      </c>
      <c r="Q593" s="77">
        <v>6.392805207936318</v>
      </c>
      <c r="R593" s="77">
        <v>12.333027929036582</v>
      </c>
      <c r="S593" s="78">
        <v>41.005402064712484</v>
      </c>
      <c r="T593" s="78">
        <v>38.834343027672425</v>
      </c>
      <c r="U593" s="73">
        <v>0.37008609277889876</v>
      </c>
      <c r="V593" s="79">
        <v>2.0914062057106149</v>
      </c>
      <c r="W593" s="73">
        <v>0.46672633162545507</v>
      </c>
      <c r="X593" s="72">
        <v>3.1439426510131829E-3</v>
      </c>
      <c r="Y593" s="79">
        <v>15.673024835297781</v>
      </c>
      <c r="Z593" s="79">
        <v>2.7515739111161341</v>
      </c>
      <c r="AA593" s="79">
        <v>1632165000</v>
      </c>
      <c r="AB593" s="79">
        <v>2458517000</v>
      </c>
      <c r="AC593" s="79">
        <v>8318000</v>
      </c>
      <c r="AD593" s="80">
        <v>354877000</v>
      </c>
      <c r="AE593" s="73">
        <v>2.3439107070900623E-2</v>
      </c>
      <c r="AF593" s="80">
        <v>5177.4517027800002</v>
      </c>
      <c r="AG593" s="80">
        <v>6062.3677027800004</v>
      </c>
      <c r="AH593" s="25">
        <v>13.407660840769909</v>
      </c>
      <c r="AI593" s="25">
        <v>20.155019009398679</v>
      </c>
      <c r="AJ593" s="25">
        <v>5.7902271360769397</v>
      </c>
      <c r="AK593" s="25">
        <v>29.066270693079261</v>
      </c>
      <c r="AL593" s="25">
        <v>3.4605442505986468</v>
      </c>
      <c r="AM593" s="74" t="s">
        <v>493</v>
      </c>
      <c r="AN593" s="74" t="s">
        <v>537</v>
      </c>
      <c r="AO593" s="74" t="s">
        <v>709</v>
      </c>
      <c r="AP593" s="74" t="s">
        <v>1250</v>
      </c>
      <c r="AQ593" s="73" t="e">
        <f>_xll.BDP($H593,$AQ$1, "CUST_TRR_START_DT=20030101","CUST_TRR_END_DT=20230630")*0.01</f>
        <v>#VALUE!</v>
      </c>
      <c r="AR593" s="73">
        <f>_xll.BDP($H593,$AQ$1, "CUST_TRR_START_DT=20130101","CUST_TRR_END_DT=20230630")*0.01</f>
        <v>0.13165489999999999</v>
      </c>
      <c r="AS593" s="73">
        <f>_xll.BDP($H593,$AQ$1, "CUST_TRR_START_DT=20180101","CUST_TRR_END_DT=20230630")*0.01</f>
        <v>6.2153349999999996E-2</v>
      </c>
      <c r="AT593" s="74" t="s">
        <v>3359</v>
      </c>
      <c r="AU593" s="74" t="s">
        <v>3359</v>
      </c>
      <c r="AV593" s="74" t="s">
        <v>3359</v>
      </c>
      <c r="AW593" s="25">
        <v>1.1879049933497385</v>
      </c>
      <c r="AX593" s="25">
        <v>1.1879049933497385</v>
      </c>
      <c r="AY593" s="25">
        <v>0</v>
      </c>
      <c r="AZ593" s="25">
        <v>1.1879049933497385</v>
      </c>
      <c r="BA593" s="25">
        <v>23.830289989105445</v>
      </c>
      <c r="BB593" s="25">
        <v>0</v>
      </c>
      <c r="BC593" s="25" t="s">
        <v>3021</v>
      </c>
      <c r="BD593" s="25" t="s">
        <v>3021</v>
      </c>
      <c r="BE593" s="25">
        <v>5177.4517027800002</v>
      </c>
      <c r="BF593" s="74">
        <v>213</v>
      </c>
      <c r="BG593" s="74">
        <v>248.77799999999999</v>
      </c>
      <c r="BH593" s="74">
        <v>285.8</v>
      </c>
      <c r="BI593" s="74">
        <v>236.934</v>
      </c>
      <c r="BJ593" s="74">
        <v>250.81700000000001</v>
      </c>
      <c r="BK593" s="74">
        <v>292.97300000000001</v>
      </c>
      <c r="BL593" s="72">
        <v>4.1139929878173657E-2</v>
      </c>
      <c r="BM593" s="72">
        <v>4.8050279226442651E-2</v>
      </c>
      <c r="BN593" s="72">
        <v>5.5200901216817047E-2</v>
      </c>
      <c r="BO593" s="72">
        <v>4.5762667350963362E-2</v>
      </c>
      <c r="BP593" s="72">
        <v>4.844410231105109E-2</v>
      </c>
      <c r="BQ593" s="72">
        <v>5.658633181313695E-2</v>
      </c>
      <c r="BR593" s="72">
        <f>IF(IF(BN593&gt;BQ593,BN593,BQ593)=0,IF(BM593&gt;BP593,BM593,BP593),IF(BN593&gt;BQ593,BN593,BQ593))</f>
        <v>5.658633181313695E-2</v>
      </c>
      <c r="CI593" s="73">
        <f>IFERROR(L593,M593)</f>
        <v>0.41488930393114964</v>
      </c>
      <c r="CJ593" s="74">
        <f>IF(AND(M593&lt;0,AA593&gt;0),1,0)</f>
        <v>0</v>
      </c>
      <c r="CK593" s="74">
        <f>IF(AND(CJ593=0,CI593&lt;0.1,CI593&gt;0),1,0)</f>
        <v>0</v>
      </c>
      <c r="CL593" s="74">
        <f>IF(AND(CK593=0,CI593&lt;0.2,CI593&gt;0.1),1,0)</f>
        <v>0</v>
      </c>
      <c r="CM593" s="74">
        <f>IF(AND(CL593=0,CI593&lt;0.3,CI593&gt;0.2),1,0)</f>
        <v>0</v>
      </c>
      <c r="CN593" s="74">
        <f>IF(AND(CM593=0,CI593&lt;0.4,CI593&gt;0.3),1,0)</f>
        <v>0</v>
      </c>
      <c r="CO593" s="74">
        <f>IF(AND(CN593=0,CI593&lt;0.5,CI593&gt;0.4),1,0)</f>
        <v>1</v>
      </c>
      <c r="CP593" s="74">
        <f>IF(AND(CJ593=0,CK593=0,CL593=0,CM593=0,CN593=0,CO593=0),1,0)</f>
        <v>0</v>
      </c>
      <c r="CR593" s="74" t="str">
        <f>_xll.BDP($H593,CR$1)</f>
        <v>Carlo Rosa</v>
      </c>
      <c r="CS593" s="74" t="str">
        <f>_xll.BDP($H593,CS$1)</f>
        <v>No</v>
      </c>
      <c r="CT593" s="81">
        <f>_xll.BDP($H593,CT$1)</f>
        <v>0</v>
      </c>
      <c r="CU593" s="78">
        <f>_xll.BDP($H593,CU$1)</f>
        <v>17.75</v>
      </c>
      <c r="CV593" s="78">
        <f>_xll.BDP($H593,CV$1)</f>
        <v>0.42517567195826139</v>
      </c>
      <c r="CW593" s="78">
        <f>_xll.BDP($H593,CW$1)</f>
        <v>0</v>
      </c>
      <c r="DD593" s="73"/>
      <c r="DH593" s="25"/>
      <c r="DI593" s="25"/>
      <c r="DJ593" s="25"/>
      <c r="DK593" s="25"/>
      <c r="DL593" s="25"/>
      <c r="DM593" s="25"/>
      <c r="DN593" s="25"/>
      <c r="DO593" s="25"/>
      <c r="DV593" s="72"/>
      <c r="DW593" s="72"/>
      <c r="DX593" s="72"/>
      <c r="DY593" s="72"/>
      <c r="DZ593" s="72"/>
      <c r="EA593" s="72"/>
      <c r="EB593" s="72"/>
      <c r="EC593" s="72"/>
      <c r="ED593" s="72"/>
    </row>
    <row r="594" spans="1:134" s="74" customFormat="1" hidden="1" x14ac:dyDescent="0.3">
      <c r="A594" s="74" t="str">
        <f>B594&amp;C594</f>
        <v>14</v>
      </c>
      <c r="B594" s="74">
        <v>14</v>
      </c>
      <c r="D594" s="74">
        <v>15</v>
      </c>
      <c r="E594" s="74">
        <v>3</v>
      </c>
      <c r="F594" s="75">
        <v>0.15</v>
      </c>
      <c r="G594" s="74" t="s">
        <v>2540</v>
      </c>
      <c r="H594" s="74" t="s">
        <v>1334</v>
      </c>
      <c r="I594" s="74">
        <v>1533</v>
      </c>
      <c r="J594" s="74" t="str">
        <f>I594&amp;H594</f>
        <v>1533JMT PL Equity</v>
      </c>
      <c r="K594" s="76" t="s">
        <v>4918</v>
      </c>
      <c r="L594" s="73">
        <v>0.27615959378285326</v>
      </c>
      <c r="M594" s="73">
        <v>0.29499850254567234</v>
      </c>
      <c r="N594" s="73">
        <v>0.22022744521876389</v>
      </c>
      <c r="O594" s="73">
        <v>0.24924089068825911</v>
      </c>
      <c r="P594" s="77">
        <v>18.640743583184104</v>
      </c>
      <c r="Q594" s="77">
        <v>13.891129813055105</v>
      </c>
      <c r="R594" s="77">
        <v>31.140450717049852</v>
      </c>
      <c r="S594" s="78">
        <v>7.0552054896612209</v>
      </c>
      <c r="T594" s="78">
        <v>6.9608036241875126</v>
      </c>
      <c r="U594" s="73">
        <v>0.20085362791865427</v>
      </c>
      <c r="V594" s="79">
        <v>1.25</v>
      </c>
      <c r="W594" s="73">
        <v>0.20871431979009303</v>
      </c>
      <c r="X594" s="72">
        <v>7.3216187433439828E-2</v>
      </c>
      <c r="Y594" s="79">
        <v>10.788196514367844</v>
      </c>
      <c r="Z594" s="79">
        <v>12.188988228849862</v>
      </c>
      <c r="AA594" s="79">
        <v>3339000000</v>
      </c>
      <c r="AB594" s="79">
        <v>3952000000</v>
      </c>
      <c r="AC594" s="79" t="e">
        <v>#N/A</v>
      </c>
      <c r="AD594" s="80">
        <v>1803000000</v>
      </c>
      <c r="AE594" s="73">
        <v>0</v>
      </c>
      <c r="AF594" s="80">
        <v>13617.905280800001</v>
      </c>
      <c r="AG594" s="80">
        <v>16261.905280800001</v>
      </c>
      <c r="AH594" s="25">
        <v>8.3394386055384615</v>
      </c>
      <c r="AI594" s="25">
        <v>14.467887260498221</v>
      </c>
      <c r="AJ594" s="25">
        <v>5.9425651791176559</v>
      </c>
      <c r="AK594" s="25">
        <v>19.516013132408972</v>
      </c>
      <c r="AL594" s="25">
        <v>5.7115985456674467</v>
      </c>
      <c r="AM594" s="74" t="s">
        <v>493</v>
      </c>
      <c r="AN594" s="74" t="s">
        <v>513</v>
      </c>
      <c r="AO594" s="74" t="s">
        <v>514</v>
      </c>
      <c r="AP594" s="74" t="s">
        <v>2135</v>
      </c>
      <c r="AQ594" s="73">
        <f>_xll.BDP($H594,$AQ$1, "CUST_TRR_START_DT=20030101","CUST_TRR_END_DT=20230630")*0.01</f>
        <v>0.18833369999999999</v>
      </c>
      <c r="AR594" s="73">
        <f>_xll.BDP($H594,$AQ$1, "CUST_TRR_START_DT=20130101","CUST_TRR_END_DT=20230630")*0.01</f>
        <v>8.6148810000000006E-2</v>
      </c>
      <c r="AS594" s="73">
        <f>_xll.BDP($H594,$AQ$1, "CUST_TRR_START_DT=20180101","CUST_TRR_END_DT=20230630")*0.01</f>
        <v>0.1189466</v>
      </c>
      <c r="AT594" s="74" t="s">
        <v>3697</v>
      </c>
      <c r="AU594" s="74" t="s">
        <v>3021</v>
      </c>
      <c r="AV594" s="74" t="s">
        <v>3021</v>
      </c>
      <c r="AW594" s="25">
        <v>2.5392428989885918</v>
      </c>
      <c r="AX594" s="25">
        <v>2.5392428989885918</v>
      </c>
      <c r="AY594" s="25">
        <v>0</v>
      </c>
      <c r="AZ594" s="25">
        <v>2.5392428989885918</v>
      </c>
      <c r="BA594" s="25">
        <v>57.953030544399631</v>
      </c>
      <c r="BB594" s="25">
        <v>0</v>
      </c>
      <c r="BC594" s="25">
        <v>57.953030544399631</v>
      </c>
      <c r="BD594" s="25">
        <v>345.6</v>
      </c>
      <c r="BE594" s="25">
        <v>13617.905280800001</v>
      </c>
      <c r="BF594" s="74">
        <v>765.80000000000007</v>
      </c>
      <c r="BG594" s="74">
        <v>791.30000000000007</v>
      </c>
      <c r="BH594" s="74">
        <v>884</v>
      </c>
      <c r="BI594" s="74">
        <v>460.87</v>
      </c>
      <c r="BJ594" s="74">
        <v>503.20499999999998</v>
      </c>
      <c r="BK594" s="74">
        <v>647.46299999999997</v>
      </c>
      <c r="BL594" s="72">
        <v>5.6234786790572547E-2</v>
      </c>
      <c r="BM594" s="72">
        <v>5.8107321477383206E-2</v>
      </c>
      <c r="BN594" s="72">
        <v>6.4914535809436055E-2</v>
      </c>
      <c r="BO594" s="72">
        <v>3.3842943572957911E-2</v>
      </c>
      <c r="BP594" s="72">
        <v>3.695171831672768E-2</v>
      </c>
      <c r="BQ594" s="72">
        <v>4.7544977487313227E-2</v>
      </c>
      <c r="BR594" s="72">
        <f>IF(IF(BN594&gt;BQ594,BN594,BQ594)=0,IF(BM594&gt;BP594,BM594,BP594),IF(BN594&gt;BQ594,BN594,BQ594))</f>
        <v>6.4914535809436055E-2</v>
      </c>
      <c r="CI594" s="73">
        <f>IFERROR(L594,M594)</f>
        <v>0.27615959378285326</v>
      </c>
      <c r="CJ594" s="74">
        <f>IF(AND(M594&lt;0,AA594&gt;0),1,0)</f>
        <v>0</v>
      </c>
      <c r="CK594" s="74">
        <f>IF(AND(CJ594=0,CI594&lt;0.1,CI594&gt;0),1,0)</f>
        <v>0</v>
      </c>
      <c r="CL594" s="74">
        <f>IF(AND(CK594=0,CI594&lt;0.2,CI594&gt;0.1),1,0)</f>
        <v>0</v>
      </c>
      <c r="CM594" s="74">
        <f>IF(AND(CL594=0,CI594&lt;0.3,CI594&gt;0.2),1,0)</f>
        <v>1</v>
      </c>
      <c r="CN594" s="74">
        <f>IF(AND(CM594=0,CI594&lt;0.4,CI594&gt;0.3),1,0)</f>
        <v>0</v>
      </c>
      <c r="CO594" s="74">
        <f>IF(AND(CN594=0,CI594&lt;0.5,CI594&gt;0.4),1,0)</f>
        <v>0</v>
      </c>
      <c r="CP594" s="74">
        <f>IF(AND(CJ594=0,CK594=0,CL594=0,CM594=0,CN594=0,CO594=0),1,0)</f>
        <v>0</v>
      </c>
      <c r="CR594" s="74" t="str">
        <f>_xll.BDP($H594,CR$1)</f>
        <v>Pedro Soares Dos Santos</v>
      </c>
      <c r="CS594" s="74" t="str">
        <f>_xll.BDP($H594,CS$1)</f>
        <v>No</v>
      </c>
      <c r="CT594" s="81">
        <f>_xll.BDP($H594,CT$1)</f>
        <v>4.3668799102306366E-2</v>
      </c>
      <c r="CU594" s="78">
        <f>_xll.BDP($H594,CU$1)</f>
        <v>13.5</v>
      </c>
      <c r="CV594" s="78">
        <f>_xll.BDP($H594,CV$1)</f>
        <v>0</v>
      </c>
      <c r="CW594" s="78">
        <f>_xll.BDP($H594,CW$1)</f>
        <v>0</v>
      </c>
      <c r="DD594" s="73"/>
      <c r="DH594" s="25"/>
      <c r="DI594" s="25"/>
      <c r="DJ594" s="25"/>
      <c r="DK594" s="25"/>
      <c r="DL594" s="25"/>
      <c r="DM594" s="25"/>
      <c r="DN594" s="25"/>
      <c r="DO594" s="25"/>
      <c r="DV594" s="72"/>
      <c r="DW594" s="72"/>
      <c r="DX594" s="72"/>
      <c r="DY594" s="72"/>
      <c r="DZ594" s="72"/>
      <c r="EA594" s="72"/>
      <c r="EB594" s="72"/>
      <c r="EC594" s="72"/>
      <c r="ED594" s="72"/>
    </row>
    <row r="595" spans="1:134" s="74" customFormat="1" hidden="1" x14ac:dyDescent="0.3">
      <c r="A595" s="74" t="str">
        <f>B595&amp;C595</f>
        <v>14</v>
      </c>
      <c r="B595" s="74">
        <v>14</v>
      </c>
      <c r="D595" s="74">
        <v>16</v>
      </c>
      <c r="E595" s="74">
        <v>3</v>
      </c>
      <c r="F595" s="75" t="s">
        <v>2149</v>
      </c>
      <c r="G595" s="74" t="s">
        <v>2659</v>
      </c>
      <c r="H595" s="74" t="s">
        <v>1593</v>
      </c>
      <c r="I595" s="74">
        <v>1534</v>
      </c>
      <c r="J595" s="74" t="str">
        <f>I595&amp;H595</f>
        <v>1534AJB LN Equity</v>
      </c>
      <c r="K595" s="76" t="s">
        <v>1594</v>
      </c>
      <c r="L595" s="73">
        <v>1.8425748335434502</v>
      </c>
      <c r="M595" s="73">
        <v>1.0473603862676182</v>
      </c>
      <c r="N595" s="73">
        <v>1.5112168433928677</v>
      </c>
      <c r="O595" s="73">
        <v>0.93173312277931308</v>
      </c>
      <c r="P595" s="77">
        <v>50.203800895165365</v>
      </c>
      <c r="Q595" s="77">
        <v>39.702668925395741</v>
      </c>
      <c r="R595" s="77">
        <v>44.611875617729794</v>
      </c>
      <c r="S595" s="78">
        <v>39.324538321160126</v>
      </c>
      <c r="T595" s="78">
        <v>38.233840106929023</v>
      </c>
      <c r="U595" s="73">
        <v>-0.45466968240505146</v>
      </c>
      <c r="V595" s="79">
        <v>-1.1136745450581584</v>
      </c>
      <c r="W595" s="73">
        <v>0.743526155493487</v>
      </c>
      <c r="X595" s="72" t="e">
        <v>#N/A</v>
      </c>
      <c r="Y595" s="79">
        <v>18.960932424536249</v>
      </c>
      <c r="Z595" s="79">
        <v>-21.550958748288494</v>
      </c>
      <c r="AA595" s="79">
        <v>56334000</v>
      </c>
      <c r="AB595" s="79">
        <v>63325000</v>
      </c>
      <c r="AC595" s="79">
        <v>2970000</v>
      </c>
      <c r="AD595" s="80">
        <v>65329000</v>
      </c>
      <c r="AE595" s="73">
        <v>4.5462199023404613E-2</v>
      </c>
      <c r="AF595" s="80">
        <v>1238.2707472239999</v>
      </c>
      <c r="AG595" s="80">
        <v>1151.429747224</v>
      </c>
      <c r="AH595" s="25">
        <v>14.762298356675814</v>
      </c>
      <c r="AI595" s="25">
        <v>15.537395215350777</v>
      </c>
      <c r="AJ595" s="25">
        <v>5.2036639071716646</v>
      </c>
      <c r="AK595" s="25">
        <v>21.029492666733244</v>
      </c>
      <c r="AL595" s="25">
        <v>8.4091796131246763</v>
      </c>
      <c r="AM595" s="74" t="s">
        <v>502</v>
      </c>
      <c r="AN595" s="74" t="s">
        <v>528</v>
      </c>
      <c r="AO595" s="74" t="s">
        <v>625</v>
      </c>
      <c r="AP595" s="74" t="s">
        <v>1552</v>
      </c>
      <c r="AQ595" s="73" t="e">
        <f>_xll.BDP($H595,$AQ$1, "CUST_TRR_START_DT=20030101","CUST_TRR_END_DT=20230630")*0.01</f>
        <v>#VALUE!</v>
      </c>
      <c r="AR595" s="73" t="e">
        <f>_xll.BDP($H595,$AQ$1, "CUST_TRR_START_DT=20130101","CUST_TRR_END_DT=20230630")*0.01</f>
        <v>#VALUE!</v>
      </c>
      <c r="AS595" s="73" t="e">
        <f>_xll.BDP($H595,$AQ$1, "CUST_TRR_START_DT=20180101","CUST_TRR_END_DT=20230630")*0.01</f>
        <v>#VALUE!</v>
      </c>
      <c r="AT595" s="74" t="s">
        <v>3360</v>
      </c>
      <c r="AU595" s="74" t="s">
        <v>3360</v>
      </c>
      <c r="AV595" s="74" t="s">
        <v>3360</v>
      </c>
      <c r="AW595" s="25">
        <v>2.6930759495965018</v>
      </c>
      <c r="AX595" s="25">
        <v>2.6930759495965018</v>
      </c>
      <c r="AY595" s="25">
        <v>-2.4177499276769484E-2</v>
      </c>
      <c r="AZ595" s="25">
        <v>2.6688984503197322</v>
      </c>
      <c r="BA595" s="25">
        <v>64.799056689824468</v>
      </c>
      <c r="BB595" s="25">
        <v>-0.58174339512716244</v>
      </c>
      <c r="BC595" s="25">
        <v>64.217313294697306</v>
      </c>
      <c r="BD595" s="25">
        <v>30.025453425800002</v>
      </c>
      <c r="BE595" s="25">
        <v>1151.429747224</v>
      </c>
      <c r="BF595" s="74">
        <v>63.789000000000001</v>
      </c>
      <c r="BG595" s="74">
        <v>69.100000000000009</v>
      </c>
      <c r="BH595" s="74">
        <v>75.472999999999999</v>
      </c>
      <c r="BI595" s="74">
        <v>68.117000000000004</v>
      </c>
      <c r="BJ595" s="74">
        <v>68.188000000000002</v>
      </c>
      <c r="BK595" s="74">
        <v>73.018000000000001</v>
      </c>
      <c r="BL595" s="72">
        <v>5.5399819358315082E-2</v>
      </c>
      <c r="BM595" s="72">
        <v>6.0012345665546925E-2</v>
      </c>
      <c r="BN595" s="72">
        <v>6.5547203537132018E-2</v>
      </c>
      <c r="BO595" s="72">
        <v>5.915862445296758E-2</v>
      </c>
      <c r="BP595" s="72">
        <v>5.9220286921017558E-2</v>
      </c>
      <c r="BQ595" s="72">
        <v>6.3415071719347391E-2</v>
      </c>
      <c r="BR595" s="72">
        <f>IF(IF(BN595&gt;BQ595,BN595,BQ595)=0,IF(BM595&gt;BP595,BM595,BP595),IF(BN595&gt;BQ595,BN595,BQ595))</f>
        <v>6.5547203537132018E-2</v>
      </c>
      <c r="CI595" s="73">
        <f>IFERROR(L595,M595)</f>
        <v>1.8425748335434502</v>
      </c>
      <c r="CJ595" s="74">
        <f>IF(AND(M595&lt;0,AA595&gt;0),1,0)</f>
        <v>0</v>
      </c>
      <c r="CK595" s="74">
        <f>IF(AND(CJ595=0,CI595&lt;0.1,CI595&gt;0),1,0)</f>
        <v>0</v>
      </c>
      <c r="CL595" s="74">
        <f>IF(AND(CK595=0,CI595&lt;0.2,CI595&gt;0.1),1,0)</f>
        <v>0</v>
      </c>
      <c r="CM595" s="74">
        <f>IF(AND(CL595=0,CI595&lt;0.3,CI595&gt;0.2),1,0)</f>
        <v>0</v>
      </c>
      <c r="CN595" s="74">
        <f>IF(AND(CM595=0,CI595&lt;0.4,CI595&gt;0.3),1,0)</f>
        <v>0</v>
      </c>
      <c r="CO595" s="74">
        <f>IF(AND(CN595=0,CI595&lt;0.5,CI595&gt;0.4),1,0)</f>
        <v>0</v>
      </c>
      <c r="CP595" s="74">
        <f>IF(AND(CJ595=0,CK595=0,CL595=0,CM595=0,CN595=0,CO595=0),1,0)</f>
        <v>1</v>
      </c>
      <c r="CR595" s="74" t="str">
        <f>_xll.BDP($H595,CR$1)</f>
        <v>Michael Thomas Summersgill</v>
      </c>
      <c r="CS595" s="74" t="str">
        <f>_xll.BDP($H595,CS$1)</f>
        <v>No</v>
      </c>
      <c r="CT595" s="81">
        <f>_xll.BDP($H595,CT$1)</f>
        <v>0</v>
      </c>
      <c r="CU595" s="78">
        <f>_xll.BDP($H595,CU$1)</f>
        <v>1</v>
      </c>
      <c r="CV595" s="78">
        <f>_xll.BDP($H595,CV$1)</f>
        <v>24.429738871679373</v>
      </c>
      <c r="CW595" s="78">
        <f>_xll.BDP($H595,CW$1)</f>
        <v>0.12530531774248271</v>
      </c>
      <c r="DD595" s="73"/>
      <c r="DH595" s="25"/>
      <c r="DI595" s="25"/>
      <c r="DJ595" s="25"/>
      <c r="DK595" s="25"/>
      <c r="DL595" s="25"/>
      <c r="DM595" s="25"/>
      <c r="DN595" s="25"/>
      <c r="DO595" s="25"/>
      <c r="DV595" s="72"/>
      <c r="DW595" s="72"/>
      <c r="DX595" s="72"/>
      <c r="DY595" s="72"/>
      <c r="DZ595" s="72"/>
      <c r="EA595" s="72"/>
      <c r="EB595" s="72"/>
      <c r="EC595" s="72"/>
      <c r="ED595" s="72"/>
    </row>
    <row r="596" spans="1:134" s="74" customFormat="1" hidden="1" x14ac:dyDescent="0.3">
      <c r="A596" s="74" t="str">
        <f>B596&amp;C596</f>
        <v>14</v>
      </c>
      <c r="B596" s="74">
        <v>14</v>
      </c>
      <c r="D596" s="74">
        <v>34</v>
      </c>
      <c r="E596" s="74">
        <v>4</v>
      </c>
      <c r="F596" s="75">
        <v>0.15</v>
      </c>
      <c r="G596" s="74" t="s">
        <v>2159</v>
      </c>
      <c r="H596" s="74" t="s">
        <v>1890</v>
      </c>
      <c r="I596" s="74">
        <v>1487</v>
      </c>
      <c r="J596" s="74" t="str">
        <f>I596&amp;H596</f>
        <v>1487NWO GR Equity</v>
      </c>
      <c r="K596" s="76" t="s">
        <v>4903</v>
      </c>
      <c r="L596" s="73">
        <v>2.2389000824722052</v>
      </c>
      <c r="M596" s="73">
        <v>1.5053828099237678</v>
      </c>
      <c r="N596" s="73">
        <v>0.64265294931941397</v>
      </c>
      <c r="O596" s="73">
        <v>0.72059833980203902</v>
      </c>
      <c r="P596" s="77">
        <v>23.984471568023839</v>
      </c>
      <c r="Q596" s="77">
        <v>18.181601569803647</v>
      </c>
      <c r="R596" s="77">
        <v>30.366814426355322</v>
      </c>
      <c r="S596" s="78">
        <v>36.636373557174537</v>
      </c>
      <c r="T596" s="78">
        <v>37.796825984420323</v>
      </c>
      <c r="U596" s="73">
        <v>-8.4558764210641776E-2</v>
      </c>
      <c r="V596" s="79">
        <v>-0.28915077683615809</v>
      </c>
      <c r="W596" s="73">
        <v>0.3425428099968309</v>
      </c>
      <c r="X596" s="72" t="e">
        <v>#N/A</v>
      </c>
      <c r="Y596" s="79">
        <v>8.5214752894577206</v>
      </c>
      <c r="Z596" s="79">
        <v>6.1496698869255129</v>
      </c>
      <c r="AA596" s="79">
        <v>51553000</v>
      </c>
      <c r="AB596" s="79">
        <v>107698000</v>
      </c>
      <c r="AC596" s="79" t="e">
        <v>#N/A</v>
      </c>
      <c r="AD596" s="80">
        <v>76312000</v>
      </c>
      <c r="AE596" s="73">
        <v>0</v>
      </c>
      <c r="AF596" s="80">
        <v>576.65663099999995</v>
      </c>
      <c r="AG596" s="80">
        <v>550.452631</v>
      </c>
      <c r="AH596" s="25">
        <v>5.2942900520337401</v>
      </c>
      <c r="AI596" s="25">
        <v>8.5501892076608819</v>
      </c>
      <c r="AJ596" s="25" t="s">
        <v>3021</v>
      </c>
      <c r="AK596" s="25">
        <v>14.414440526399796</v>
      </c>
      <c r="AL596" s="25">
        <v>4.5991611496287108</v>
      </c>
      <c r="AM596" s="74" t="s">
        <v>543</v>
      </c>
      <c r="AN596" s="74" t="s">
        <v>570</v>
      </c>
      <c r="AO596" s="74" t="s">
        <v>588</v>
      </c>
      <c r="AP596" s="74" t="s">
        <v>2139</v>
      </c>
      <c r="AQ596" s="73" t="e">
        <f>_xll.BDP($H596,$AQ$1, "CUST_TRR_START_DT=20030101","CUST_TRR_END_DT=20230630")*0.01</f>
        <v>#VALUE!</v>
      </c>
      <c r="AR596" s="73">
        <f>_xll.BDP($H596,$AQ$1, "CUST_TRR_START_DT=20130101","CUST_TRR_END_DT=20230630")*0.01</f>
        <v>0.13229920000000001</v>
      </c>
      <c r="AS596" s="73">
        <f>_xll.BDP($H596,$AQ$1, "CUST_TRR_START_DT=20180101","CUST_TRR_END_DT=20230630")*0.01</f>
        <v>-0.11040369999999999</v>
      </c>
      <c r="AT596" s="74" t="s">
        <v>3332</v>
      </c>
      <c r="AU596" s="74" t="s">
        <v>3332</v>
      </c>
      <c r="AV596" s="74" t="s">
        <v>3332</v>
      </c>
      <c r="AW596" s="25">
        <v>3.0739300445823821</v>
      </c>
      <c r="AX596" s="25">
        <v>3.0739300445823821</v>
      </c>
      <c r="AY596" s="25">
        <v>0</v>
      </c>
      <c r="AZ596" s="25">
        <v>3.0739300445823821</v>
      </c>
      <c r="BA596" s="25">
        <v>64.648384512297241</v>
      </c>
      <c r="BB596" s="25">
        <v>0</v>
      </c>
      <c r="BC596" s="25">
        <v>64.648384512297241</v>
      </c>
      <c r="BD596" s="25">
        <v>35.745966600000003</v>
      </c>
      <c r="BE596" s="25">
        <v>550.452631</v>
      </c>
      <c r="BF596" s="74">
        <v>34.925000000000004</v>
      </c>
      <c r="BG596" s="74">
        <v>40.274999999999999</v>
      </c>
      <c r="BH596" s="74">
        <v>45.625</v>
      </c>
      <c r="BI596" s="74">
        <v>33.112000000000002</v>
      </c>
      <c r="BJ596" s="74">
        <v>40.959000000000003</v>
      </c>
      <c r="BK596" s="74">
        <v>49.082999999999998</v>
      </c>
      <c r="BL596" s="72">
        <v>6.3447784665053228E-2</v>
      </c>
      <c r="BM596" s="72">
        <v>7.3167058765498019E-2</v>
      </c>
      <c r="BN596" s="72">
        <v>8.2886332865942824E-2</v>
      </c>
      <c r="BO596" s="72">
        <v>6.0154131591388472E-2</v>
      </c>
      <c r="BP596" s="72">
        <v>7.4409672500956772E-2</v>
      </c>
      <c r="BQ596" s="72">
        <v>8.9168435639650892E-2</v>
      </c>
      <c r="BR596" s="72">
        <f>IF(IF(BN596&gt;BQ596,BN596,BQ596)=0,IF(BM596&gt;BP596,BM596,BP596),IF(BN596&gt;BQ596,BN596,BQ596))</f>
        <v>8.9168435639650892E-2</v>
      </c>
      <c r="CI596" s="73">
        <f>IFERROR(L596,M596)</f>
        <v>2.2389000824722052</v>
      </c>
      <c r="CJ596" s="74">
        <f>IF(AND(M596&lt;0,AA596&gt;0),1,0)</f>
        <v>0</v>
      </c>
      <c r="CK596" s="74">
        <f>IF(AND(CJ596=0,CI596&lt;0.1,CI596&gt;0),1,0)</f>
        <v>0</v>
      </c>
      <c r="CL596" s="74">
        <f>IF(AND(CK596=0,CI596&lt;0.2,CI596&gt;0.1),1,0)</f>
        <v>0</v>
      </c>
      <c r="CM596" s="74">
        <f>IF(AND(CL596=0,CI596&lt;0.3,CI596&gt;0.2),1,0)</f>
        <v>0</v>
      </c>
      <c r="CN596" s="74">
        <f>IF(AND(CM596=0,CI596&lt;0.4,CI596&gt;0.3),1,0)</f>
        <v>0</v>
      </c>
      <c r="CO596" s="74">
        <f>IF(AND(CN596=0,CI596&lt;0.5,CI596&gt;0.4),1,0)</f>
        <v>0</v>
      </c>
      <c r="CP596" s="74">
        <f>IF(AND(CJ596=0,CK596=0,CL596=0,CM596=0,CN596=0,CO596=0),1,0)</f>
        <v>1</v>
      </c>
      <c r="CR596" s="74" t="str">
        <f>_xll.BDP($H596,CR$1)</f>
        <v>Petra Freifrau Von Strombeck</v>
      </c>
      <c r="CS596" s="74" t="str">
        <f>_xll.BDP($H596,CS$1)</f>
        <v>No</v>
      </c>
      <c r="CT596" s="81">
        <f>_xll.BDP($H596,CT$1)</f>
        <v>0</v>
      </c>
      <c r="CU596" s="78">
        <f>_xll.BDP($H596,CU$1)</f>
        <v>3.4166700839996338</v>
      </c>
      <c r="CV596" s="78">
        <f>_xll.BDP($H596,CV$1)</f>
        <v>0</v>
      </c>
      <c r="CW596" s="78">
        <f>_xll.BDP($H596,CW$1)</f>
        <v>0</v>
      </c>
      <c r="DD596" s="73"/>
      <c r="DH596" s="25"/>
      <c r="DI596" s="25"/>
      <c r="DJ596" s="25"/>
      <c r="DK596" s="25"/>
      <c r="DL596" s="25"/>
      <c r="DM596" s="25"/>
      <c r="DN596" s="25"/>
      <c r="DO596" s="25"/>
      <c r="DV596" s="72"/>
      <c r="DW596" s="72"/>
      <c r="DX596" s="72"/>
      <c r="DY596" s="72"/>
      <c r="DZ596" s="72"/>
      <c r="EA596" s="72"/>
      <c r="EB596" s="72"/>
      <c r="EC596" s="72"/>
      <c r="ED596" s="72"/>
    </row>
    <row r="597" spans="1:134" s="74" customFormat="1" hidden="1" x14ac:dyDescent="0.3">
      <c r="A597" s="74" t="str">
        <f>B597&amp;C597</f>
        <v>14</v>
      </c>
      <c r="B597" s="74">
        <v>14</v>
      </c>
      <c r="D597" s="74">
        <v>16</v>
      </c>
      <c r="E597" s="74">
        <v>5</v>
      </c>
      <c r="F597" s="75" t="s">
        <v>2217</v>
      </c>
      <c r="G597" s="74" t="s">
        <v>2845</v>
      </c>
      <c r="H597" s="74" t="s">
        <v>1215</v>
      </c>
      <c r="I597" s="74">
        <v>1536</v>
      </c>
      <c r="J597" s="74" t="str">
        <f>I597&amp;H597</f>
        <v>1536SKL NZ Equity</v>
      </c>
      <c r="K597" s="76" t="s">
        <v>4919</v>
      </c>
      <c r="L597" s="73">
        <v>0.29352937148541935</v>
      </c>
      <c r="M597" s="73">
        <v>0.33083612882337599</v>
      </c>
      <c r="N597" s="73">
        <v>0.22524684886992424</v>
      </c>
      <c r="O597" s="73">
        <v>0.2572645448251264</v>
      </c>
      <c r="P597" s="77">
        <v>25.067033017480444</v>
      </c>
      <c r="Q597" s="77">
        <v>19.062500618679312</v>
      </c>
      <c r="R597" s="77">
        <v>23.332966902098732</v>
      </c>
      <c r="S597" s="78">
        <v>23.551297541186955</v>
      </c>
      <c r="T597" s="78">
        <v>26.625231983258228</v>
      </c>
      <c r="U597" s="73">
        <v>0.21670049144358425</v>
      </c>
      <c r="V597" s="79">
        <v>0.68064487116067807</v>
      </c>
      <c r="W597" s="73">
        <v>0.65729188837735475</v>
      </c>
      <c r="X597" s="72">
        <v>2.2824462878046268E-2</v>
      </c>
      <c r="Y597" s="79">
        <v>6.8655903958486224</v>
      </c>
      <c r="Z597" s="79">
        <v>12.782043578006451</v>
      </c>
      <c r="AA597" s="79">
        <v>222382000</v>
      </c>
      <c r="AB597" s="79">
        <v>285978000</v>
      </c>
      <c r="AC597" s="79">
        <v>549000</v>
      </c>
      <c r="AD597" s="80">
        <v>54114000</v>
      </c>
      <c r="AE597" s="73">
        <v>1.0145248918948887E-2</v>
      </c>
      <c r="AF597" s="80">
        <v>931.34001449999982</v>
      </c>
      <c r="AG597" s="80">
        <v>991.88201449999997</v>
      </c>
      <c r="AH597" s="25">
        <v>11.16921360846799</v>
      </c>
      <c r="AI597" s="25">
        <v>13.481786746316532</v>
      </c>
      <c r="AJ597" s="25">
        <v>4.9826784646617401</v>
      </c>
      <c r="AK597" s="25">
        <v>18.260311309475757</v>
      </c>
      <c r="AL597" s="25">
        <v>4.1312834440816903</v>
      </c>
      <c r="AM597" s="74" t="s">
        <v>498</v>
      </c>
      <c r="AN597" s="74" t="s">
        <v>738</v>
      </c>
      <c r="AO597" s="74" t="s">
        <v>738</v>
      </c>
      <c r="AP597" s="74" t="s">
        <v>2137</v>
      </c>
      <c r="AQ597" s="73">
        <f>_xll.BDP($H597,$AQ$1, "CUST_TRR_START_DT=20030101","CUST_TRR_END_DT=20230630")*0.01</f>
        <v>0.1638155</v>
      </c>
      <c r="AR597" s="73">
        <f>_xll.BDP($H597,$AQ$1, "CUST_TRR_START_DT=20130101","CUST_TRR_END_DT=20230630")*0.01</f>
        <v>0.18327079999999998</v>
      </c>
      <c r="AS597" s="73">
        <f>_xll.BDP($H597,$AQ$1, "CUST_TRR_START_DT=20180101","CUST_TRR_END_DT=20230630")*0.01</f>
        <v>0.2465204</v>
      </c>
      <c r="AT597" s="74" t="s">
        <v>3362</v>
      </c>
      <c r="AU597" s="74" t="s">
        <v>3362</v>
      </c>
      <c r="AV597" s="74" t="s">
        <v>3362</v>
      </c>
      <c r="AW597" s="25">
        <v>5.5321636952851954</v>
      </c>
      <c r="AX597" s="25">
        <v>5.5321636952851954</v>
      </c>
      <c r="AY597" s="25">
        <v>0</v>
      </c>
      <c r="AZ597" s="25">
        <v>5.5321636952851954</v>
      </c>
      <c r="BA597" s="25">
        <v>84.849353043508373</v>
      </c>
      <c r="BB597" s="25">
        <v>0</v>
      </c>
      <c r="BC597" s="25">
        <v>84.849353043508373</v>
      </c>
      <c r="BD597" s="25">
        <v>43.135748039999996</v>
      </c>
      <c r="BE597" s="25">
        <v>931.34001449999982</v>
      </c>
      <c r="BF597" s="74">
        <v>53.332999999999998</v>
      </c>
      <c r="BG597" s="74">
        <v>57.867000000000004</v>
      </c>
      <c r="BH597" s="74">
        <v>62.267000000000003</v>
      </c>
      <c r="BI597" s="74">
        <v>60</v>
      </c>
      <c r="BJ597" s="74">
        <v>62</v>
      </c>
      <c r="BK597" s="74">
        <v>61</v>
      </c>
      <c r="BL597" s="72">
        <v>5.7264800362553311E-2</v>
      </c>
      <c r="BM597" s="72">
        <v>6.2133054629964053E-2</v>
      </c>
      <c r="BN597" s="72">
        <v>6.6857430187221942E-2</v>
      </c>
      <c r="BO597" s="72">
        <v>6.4423303053516567E-2</v>
      </c>
      <c r="BP597" s="72">
        <v>6.6570746488633786E-2</v>
      </c>
      <c r="BQ597" s="72">
        <v>6.5497024771075177E-2</v>
      </c>
      <c r="BR597" s="72">
        <f>IF(IF(BN597&gt;BQ597,BN597,BQ597)=0,IF(BM597&gt;BP597,BM597,BP597),IF(BN597&gt;BQ597,BN597,BQ597))</f>
        <v>6.6857430187221942E-2</v>
      </c>
      <c r="CI597" s="73">
        <f>IFERROR(L597,M597)</f>
        <v>0.29352937148541935</v>
      </c>
      <c r="CJ597" s="74">
        <f>IF(AND(M597&lt;0,AA597&gt;0),1,0)</f>
        <v>0</v>
      </c>
      <c r="CK597" s="74">
        <f>IF(AND(CJ597=0,CI597&lt;0.1,CI597&gt;0),1,0)</f>
        <v>0</v>
      </c>
      <c r="CL597" s="74">
        <f>IF(AND(CK597=0,CI597&lt;0.2,CI597&gt;0.1),1,0)</f>
        <v>0</v>
      </c>
      <c r="CM597" s="74">
        <f>IF(AND(CL597=0,CI597&lt;0.3,CI597&gt;0.2),1,0)</f>
        <v>1</v>
      </c>
      <c r="CN597" s="74">
        <f>IF(AND(CM597=0,CI597&lt;0.4,CI597&gt;0.3),1,0)</f>
        <v>0</v>
      </c>
      <c r="CO597" s="74">
        <f>IF(AND(CN597=0,CI597&lt;0.5,CI597&gt;0.4),1,0)</f>
        <v>0</v>
      </c>
      <c r="CP597" s="74">
        <f>IF(AND(CJ597=0,CK597=0,CL597=0,CM597=0,CN597=0,CO597=0),1,0)</f>
        <v>0</v>
      </c>
      <c r="CR597" s="74" t="str">
        <f>_xll.BDP($H597,CR$1)</f>
        <v>David W Mair</v>
      </c>
      <c r="CS597" s="74" t="str">
        <f>_xll.BDP($H597,CS$1)</f>
        <v>No</v>
      </c>
      <c r="CT597" s="81">
        <f>_xll.BDP($H597,CT$1)</f>
        <v>2.5827400684356689</v>
      </c>
      <c r="CU597" s="78">
        <f>_xll.BDP($H597,CU$1)</f>
        <v>13.25</v>
      </c>
      <c r="CV597" s="78">
        <f>_xll.BDP($H597,CV$1)</f>
        <v>3.1948293378541304</v>
      </c>
      <c r="CW597" s="78">
        <f>_xll.BDP($H597,CW$1)</f>
        <v>0</v>
      </c>
      <c r="DD597" s="73"/>
      <c r="DH597" s="25"/>
      <c r="DI597" s="25"/>
      <c r="DJ597" s="25"/>
      <c r="DK597" s="25"/>
      <c r="DL597" s="25"/>
      <c r="DM597" s="25"/>
      <c r="DN597" s="25"/>
      <c r="DO597" s="25"/>
      <c r="DV597" s="72"/>
      <c r="DW597" s="72"/>
      <c r="DX597" s="72"/>
      <c r="DY597" s="72"/>
      <c r="DZ597" s="72"/>
      <c r="EA597" s="72"/>
      <c r="EB597" s="72"/>
      <c r="EC597" s="72"/>
      <c r="ED597" s="72"/>
    </row>
    <row r="598" spans="1:134" s="74" customFormat="1" hidden="1" x14ac:dyDescent="0.3">
      <c r="A598" s="74" t="str">
        <f>B598&amp;C598</f>
        <v>14</v>
      </c>
      <c r="B598" s="74">
        <v>14</v>
      </c>
      <c r="D598" s="74">
        <v>17</v>
      </c>
      <c r="E598" s="74">
        <v>5</v>
      </c>
      <c r="F598" s="75">
        <v>0.1</v>
      </c>
      <c r="G598" s="74" t="s">
        <v>2693</v>
      </c>
      <c r="H598" s="74" t="s">
        <v>1865</v>
      </c>
      <c r="I598" s="74">
        <v>1537</v>
      </c>
      <c r="J598" s="74" t="str">
        <f>I598&amp;H598</f>
        <v>1537TT US Equity</v>
      </c>
      <c r="K598" s="76" t="s">
        <v>4920</v>
      </c>
      <c r="L598" s="73">
        <v>0.44432394118664831</v>
      </c>
      <c r="M598" s="73">
        <v>0.51083941450091752</v>
      </c>
      <c r="N598" s="73">
        <v>0.19532367204091142</v>
      </c>
      <c r="O598" s="73">
        <v>0.23493910876029164</v>
      </c>
      <c r="P598" s="77">
        <v>23.223032000034891</v>
      </c>
      <c r="Q598" s="77">
        <v>19.211909543543737</v>
      </c>
      <c r="R598" s="77">
        <v>31.38462565617619</v>
      </c>
      <c r="S598" s="78">
        <v>16.807967166362694</v>
      </c>
      <c r="T598" s="78">
        <v>18.116272816523573</v>
      </c>
      <c r="U598" s="73">
        <v>0.33157534767079566</v>
      </c>
      <c r="V598" s="79">
        <v>1.4558558558558559</v>
      </c>
      <c r="W598" s="73">
        <v>0.33201279983074605</v>
      </c>
      <c r="X598" s="72">
        <v>4.5933794859552797E-2</v>
      </c>
      <c r="Y598" s="79">
        <v>2.5479355922337659</v>
      </c>
      <c r="Z598" s="79">
        <v>8.0373320992499053</v>
      </c>
      <c r="AA598" s="79">
        <v>4686600000</v>
      </c>
      <c r="AB598" s="79">
        <v>10190300000</v>
      </c>
      <c r="AC598" s="79">
        <v>97600000</v>
      </c>
      <c r="AD598" s="80">
        <v>1803000000</v>
      </c>
      <c r="AE598" s="73">
        <v>5.4132002218524683E-2</v>
      </c>
      <c r="AF598" s="80">
        <v>46248.267282159999</v>
      </c>
      <c r="AG598" s="80">
        <v>50629.867282159998</v>
      </c>
      <c r="AH598" s="25">
        <v>17.119143628794589</v>
      </c>
      <c r="AI598" s="25">
        <v>19.303746866768336</v>
      </c>
      <c r="AJ598" s="25">
        <v>3.2493858540634064</v>
      </c>
      <c r="AK598" s="25">
        <v>25.074382399015409</v>
      </c>
      <c r="AL598" s="25">
        <v>7.3861552141128266</v>
      </c>
      <c r="AM598" s="74" t="s">
        <v>498</v>
      </c>
      <c r="AN598" s="74" t="s">
        <v>726</v>
      </c>
      <c r="AO598" s="74" t="s">
        <v>753</v>
      </c>
      <c r="AP598" s="74" t="s">
        <v>2138</v>
      </c>
      <c r="AQ598" s="73">
        <f>_xll.BDP($H598,$AQ$1, "CUST_TRR_START_DT=20030101","CUST_TRR_END_DT=20230630")*0.01</f>
        <v>0.1579583</v>
      </c>
      <c r="AR598" s="73">
        <f>_xll.BDP($H598,$AQ$1, "CUST_TRR_START_DT=20130101","CUST_TRR_END_DT=20230630")*0.01</f>
        <v>0.21548059999999999</v>
      </c>
      <c r="AS598" s="73">
        <f>_xll.BDP($H598,$AQ$1, "CUST_TRR_START_DT=20180101","CUST_TRR_END_DT=20230630")*0.01</f>
        <v>0.22447240000000002</v>
      </c>
      <c r="AT598" s="74" t="s">
        <v>3697</v>
      </c>
      <c r="AU598" s="74" t="s">
        <v>3021</v>
      </c>
      <c r="AV598" s="74" t="s">
        <v>3021</v>
      </c>
      <c r="AW598" s="25">
        <v>1.4814814814814816</v>
      </c>
      <c r="AX598" s="25">
        <v>1.4814814814814816</v>
      </c>
      <c r="AY598" s="25">
        <v>3.9465853199133885</v>
      </c>
      <c r="AZ598" s="25">
        <v>5.4280668013948699</v>
      </c>
      <c r="BA598" s="25">
        <v>36.071700187928485</v>
      </c>
      <c r="BB598" s="25">
        <v>96.093028637547008</v>
      </c>
      <c r="BC598" s="25">
        <v>132.16472882547549</v>
      </c>
      <c r="BD598" s="25">
        <v>2284.4673377483441</v>
      </c>
      <c r="BE598" s="25">
        <v>46248.267282159999</v>
      </c>
      <c r="BF598" s="74">
        <v>2030.7</v>
      </c>
      <c r="BG598" s="74">
        <v>2202.3809999999999</v>
      </c>
      <c r="BH598" s="74">
        <v>2398.538</v>
      </c>
      <c r="BI598" s="74">
        <v>2009.883</v>
      </c>
      <c r="BJ598" s="74">
        <v>2220.9</v>
      </c>
      <c r="BK598" s="74">
        <v>2406.7159999999999</v>
      </c>
      <c r="BL598" s="72">
        <v>4.3908672028959032E-2</v>
      </c>
      <c r="BM598" s="72">
        <v>4.7620832723598176E-2</v>
      </c>
      <c r="BN598" s="72">
        <v>5.1862224056234474E-2</v>
      </c>
      <c r="BO598" s="72">
        <v>4.3458557868508531E-2</v>
      </c>
      <c r="BP598" s="72">
        <v>4.802125853602951E-2</v>
      </c>
      <c r="BQ598" s="72">
        <v>5.2039052302579485E-2</v>
      </c>
      <c r="BR598" s="72">
        <f>IF(IF(BN598&gt;BQ598,BN598,BQ598)=0,IF(BM598&gt;BP598,BM598,BP598),IF(BN598&gt;BQ598,BN598,BQ598))</f>
        <v>5.2039052302579485E-2</v>
      </c>
      <c r="CI598" s="73">
        <f>IFERROR(L598,M598)</f>
        <v>0.44432394118664831</v>
      </c>
      <c r="CJ598" s="74">
        <f>IF(AND(M598&lt;0,AA598&gt;0),1,0)</f>
        <v>0</v>
      </c>
      <c r="CK598" s="74">
        <f>IF(AND(CJ598=0,CI598&lt;0.1,CI598&gt;0),1,0)</f>
        <v>0</v>
      </c>
      <c r="CL598" s="74">
        <f>IF(AND(CK598=0,CI598&lt;0.2,CI598&gt;0.1),1,0)</f>
        <v>0</v>
      </c>
      <c r="CM598" s="74">
        <f>IF(AND(CL598=0,CI598&lt;0.3,CI598&gt;0.2),1,0)</f>
        <v>0</v>
      </c>
      <c r="CN598" s="74">
        <f>IF(AND(CM598=0,CI598&lt;0.4,CI598&gt;0.3),1,0)</f>
        <v>0</v>
      </c>
      <c r="CO598" s="74">
        <f>IF(AND(CN598=0,CI598&lt;0.5,CI598&gt;0.4),1,0)</f>
        <v>1</v>
      </c>
      <c r="CP598" s="74">
        <f>IF(AND(CJ598=0,CK598=0,CL598=0,CM598=0,CN598=0,CO598=0),1,0)</f>
        <v>0</v>
      </c>
      <c r="CR598" s="74" t="str">
        <f>_xll.BDP($H598,CR$1)</f>
        <v>David S Regnery "Dave"</v>
      </c>
      <c r="CS598" s="74" t="str">
        <f>_xll.BDP($H598,CS$1)</f>
        <v>No</v>
      </c>
      <c r="CT598" s="81">
        <f>_xll.BDP($H598,CT$1)</f>
        <v>5.36189004778862E-2</v>
      </c>
      <c r="CU598" s="78">
        <f>_xll.BDP($H598,CU$1)</f>
        <v>2.25</v>
      </c>
      <c r="CV598" s="78">
        <f>_xll.BDP($H598,CV$1)</f>
        <v>0.51222087909778458</v>
      </c>
      <c r="CW598" s="78">
        <f>_xll.BDP($H598,CW$1)</f>
        <v>-0.29759844726015927</v>
      </c>
      <c r="DD598" s="73"/>
      <c r="DH598" s="25"/>
      <c r="DI598" s="25"/>
      <c r="DJ598" s="25"/>
      <c r="DK598" s="25"/>
      <c r="DL598" s="25"/>
      <c r="DM598" s="25"/>
      <c r="DN598" s="25"/>
      <c r="DO598" s="25"/>
      <c r="DV598" s="72"/>
      <c r="DW598" s="72"/>
      <c r="DX598" s="72"/>
      <c r="DY598" s="72"/>
      <c r="DZ598" s="72"/>
      <c r="EA598" s="72"/>
      <c r="EB598" s="72"/>
      <c r="EC598" s="72"/>
      <c r="ED598" s="72"/>
    </row>
    <row r="599" spans="1:134" s="74" customFormat="1" x14ac:dyDescent="0.3">
      <c r="A599" s="74" t="str">
        <f>B599&amp;C599</f>
        <v>14</v>
      </c>
      <c r="B599" s="74">
        <v>14</v>
      </c>
      <c r="D599" s="74">
        <v>18</v>
      </c>
      <c r="E599" s="74">
        <v>7</v>
      </c>
      <c r="F599" s="75">
        <v>0.11</v>
      </c>
      <c r="G599" s="74" t="s">
        <v>2337</v>
      </c>
      <c r="H599" s="74" t="s">
        <v>326</v>
      </c>
      <c r="I599" s="74">
        <v>1539</v>
      </c>
      <c r="J599" s="74" t="str">
        <f>I599&amp;H599</f>
        <v>1539COKE US Equity</v>
      </c>
      <c r="K599" s="76" t="s">
        <v>1007</v>
      </c>
      <c r="L599" s="73">
        <v>0.27137106200882777</v>
      </c>
      <c r="M599" s="73">
        <v>0.44918155068041521</v>
      </c>
      <c r="N599" s="73">
        <v>0.24312780584513627</v>
      </c>
      <c r="O599" s="73">
        <v>0.40463253619579898</v>
      </c>
      <c r="P599" s="77">
        <v>40.964399711893975</v>
      </c>
      <c r="Q599" s="77">
        <v>30.643491673326118</v>
      </c>
      <c r="R599" s="77">
        <v>41.87380664753212</v>
      </c>
      <c r="S599" s="78">
        <v>10.91256423794316</v>
      </c>
      <c r="T599" s="78">
        <v>14.174166987450487</v>
      </c>
      <c r="U599" s="73">
        <v>8.1609263251593123E-2</v>
      </c>
      <c r="V599" s="79">
        <v>0.26674885216343075</v>
      </c>
      <c r="W599" s="73">
        <v>0.34539872831319374</v>
      </c>
      <c r="X599" s="72">
        <v>1.9160436506226571E-2</v>
      </c>
      <c r="Y599" s="79">
        <v>7.4236567765071655</v>
      </c>
      <c r="Z599" s="79">
        <v>42.353210140164066</v>
      </c>
      <c r="AA599" s="79">
        <v>1506874000</v>
      </c>
      <c r="AB599" s="79">
        <v>1672777000</v>
      </c>
      <c r="AC599" s="79" t="e">
        <v>#N/A</v>
      </c>
      <c r="AD599" s="80">
        <v>870902000</v>
      </c>
      <c r="AE599" s="73">
        <v>0</v>
      </c>
      <c r="AF599" s="80">
        <v>6040.5926653799997</v>
      </c>
      <c r="AG599" s="80">
        <v>6353.04466538</v>
      </c>
      <c r="AH599" s="25">
        <v>4.9305243062196507</v>
      </c>
      <c r="AI599" s="25">
        <v>6.9079461649153178</v>
      </c>
      <c r="AJ599" s="25">
        <v>10.339371143692491</v>
      </c>
      <c r="AK599" s="25">
        <v>14.278472336587049</v>
      </c>
      <c r="AL599" s="25">
        <v>4.3781673406149126</v>
      </c>
      <c r="AM599" s="74" t="s">
        <v>493</v>
      </c>
      <c r="AN599" s="74" t="s">
        <v>673</v>
      </c>
      <c r="AO599" s="74" t="s">
        <v>674</v>
      </c>
      <c r="AP599" s="74" t="s">
        <v>574</v>
      </c>
      <c r="AQ599" s="73">
        <f>_xll.BDP($H599,$AQ$1, "CUST_TRR_START_DT=20030101","CUST_TRR_END_DT=20230630")*0.01</f>
        <v>0.13245590000000002</v>
      </c>
      <c r="AR599" s="73">
        <f>_xll.BDP($H599,$AQ$1, "CUST_TRR_START_DT=20130101","CUST_TRR_END_DT=20230630")*0.01</f>
        <v>0.24877590000000002</v>
      </c>
      <c r="AS599" s="73">
        <f>_xll.BDP($H599,$AQ$1, "CUST_TRR_START_DT=20180101","CUST_TRR_END_DT=20230630")*0.01</f>
        <v>0.22380620000000001</v>
      </c>
      <c r="AT599" s="74" t="s">
        <v>3697</v>
      </c>
      <c r="AU599" s="74" t="s">
        <v>3021</v>
      </c>
      <c r="AV599" s="74" t="s">
        <v>3021</v>
      </c>
      <c r="AW599" s="25">
        <v>0.31035659973309337</v>
      </c>
      <c r="AX599" s="25">
        <v>0.31035659973309337</v>
      </c>
      <c r="AY599" s="25">
        <v>-6.7208488606907411E-17</v>
      </c>
      <c r="AZ599" s="25">
        <v>0.31035659973309332</v>
      </c>
      <c r="BA599" s="25">
        <v>2.0507233536130496</v>
      </c>
      <c r="BB599" s="25">
        <v>-4.4408920985006262E-16</v>
      </c>
      <c r="BC599" s="25">
        <v>2.0507233536130491</v>
      </c>
      <c r="BD599" s="25">
        <v>9.3740000000000006</v>
      </c>
      <c r="BE599" s="25">
        <v>6040.5926653799997</v>
      </c>
      <c r="BF599" s="74" t="s">
        <v>3021</v>
      </c>
      <c r="BG599" s="74" t="s">
        <v>3021</v>
      </c>
      <c r="BH599" s="74" t="s">
        <v>3021</v>
      </c>
      <c r="BI599" s="74" t="s">
        <v>3021</v>
      </c>
      <c r="BJ599" s="74" t="s">
        <v>3021</v>
      </c>
      <c r="BK599" s="74" t="s">
        <v>3021</v>
      </c>
      <c r="BL599" s="72">
        <v>0</v>
      </c>
      <c r="BM599" s="72">
        <v>0</v>
      </c>
      <c r="BN599" s="72">
        <v>0</v>
      </c>
      <c r="BO599" s="72">
        <v>0</v>
      </c>
      <c r="BP599" s="72">
        <v>0</v>
      </c>
      <c r="BQ599" s="72">
        <v>0</v>
      </c>
      <c r="BR599" s="72">
        <f>IF(IF(BN599&gt;BQ599,BN599,BQ599)=0,IF(BM599&gt;BP599,BM599,BP599),IF(BN599&gt;BQ599,BN599,BQ599))</f>
        <v>0</v>
      </c>
      <c r="CI599" s="73">
        <f>IFERROR(L599,M599)</f>
        <v>0.27137106200882777</v>
      </c>
      <c r="CJ599" s="74">
        <f>IF(AND(M599&lt;0,AA599&gt;0),1,0)</f>
        <v>0</v>
      </c>
      <c r="CK599" s="74">
        <f>IF(AND(CJ599=0,CI599&lt;0.1,CI599&gt;0),1,0)</f>
        <v>0</v>
      </c>
      <c r="CL599" s="74">
        <f>IF(AND(CK599=0,CI599&lt;0.2,CI599&gt;0.1),1,0)</f>
        <v>0</v>
      </c>
      <c r="CM599" s="74">
        <f>IF(AND(CL599=0,CI599&lt;0.3,CI599&gt;0.2),1,0)</f>
        <v>1</v>
      </c>
      <c r="CN599" s="74">
        <f>IF(AND(CM599=0,CI599&lt;0.4,CI599&gt;0.3),1,0)</f>
        <v>0</v>
      </c>
      <c r="CO599" s="74">
        <f>IF(AND(CN599=0,CI599&lt;0.5,CI599&gt;0.4),1,0)</f>
        <v>0</v>
      </c>
      <c r="CP599" s="74">
        <f>IF(AND(CJ599=0,CK599=0,CL599=0,CM599=0,CN599=0,CO599=0),1,0)</f>
        <v>0</v>
      </c>
      <c r="CR599" s="74" t="str">
        <f>_xll.BDP($H599,CR$1)</f>
        <v>J Frank Harrison III</v>
      </c>
      <c r="CS599" s="74" t="str">
        <f>_xll.BDP($H599,CS$1)</f>
        <v>No</v>
      </c>
      <c r="CT599" s="81">
        <f>_xll.BDP($H599,CT$1)</f>
        <v>0</v>
      </c>
      <c r="CU599" s="78">
        <f>_xll.BDP($H599,CU$1)</f>
        <v>29.41670036315918</v>
      </c>
      <c r="CV599" s="78">
        <f>_xll.BDP($H599,CV$1)</f>
        <v>1.1948873161516502E-3</v>
      </c>
      <c r="CW599" s="78">
        <f>_xll.BDP($H599,CW$1)</f>
        <v>0</v>
      </c>
      <c r="DD599" s="73"/>
      <c r="DH599" s="25"/>
      <c r="DI599" s="25"/>
      <c r="DJ599" s="25"/>
      <c r="DK599" s="25"/>
      <c r="DL599" s="25"/>
      <c r="DM599" s="25"/>
      <c r="DN599" s="25"/>
      <c r="DO599" s="25"/>
      <c r="DV599" s="72"/>
      <c r="DW599" s="72"/>
      <c r="DX599" s="72"/>
      <c r="DY599" s="72"/>
      <c r="DZ599" s="72"/>
      <c r="EA599" s="72"/>
      <c r="EB599" s="72"/>
      <c r="EC599" s="72"/>
      <c r="ED599" s="72"/>
    </row>
    <row r="600" spans="1:134" s="74" customFormat="1" hidden="1" x14ac:dyDescent="0.3">
      <c r="A600" s="74" t="str">
        <f>B600&amp;C600</f>
        <v>14</v>
      </c>
      <c r="B600" s="74">
        <v>14</v>
      </c>
      <c r="D600" s="74">
        <v>18</v>
      </c>
      <c r="E600" s="74">
        <v>5</v>
      </c>
      <c r="F600" s="75">
        <v>0.18</v>
      </c>
      <c r="G600" s="74" t="s">
        <v>2314</v>
      </c>
      <c r="H600" s="74" t="s">
        <v>1729</v>
      </c>
      <c r="I600" s="74">
        <v>1541</v>
      </c>
      <c r="J600" s="74" t="str">
        <f>I600&amp;H600</f>
        <v>1541DOM LN Equity</v>
      </c>
      <c r="K600" s="76" t="s">
        <v>1730</v>
      </c>
      <c r="L600" s="73">
        <v>0.46184677251043305</v>
      </c>
      <c r="M600" s="73">
        <v>0.29017603634298689</v>
      </c>
      <c r="N600" s="73">
        <v>0.41485672029395032</v>
      </c>
      <c r="O600" s="73">
        <v>0.2808463863698818</v>
      </c>
      <c r="P600" s="77">
        <v>28.280692480507469</v>
      </c>
      <c r="Q600" s="77">
        <v>24.266658709080598</v>
      </c>
      <c r="R600" s="77" t="e">
        <v>#N/A</v>
      </c>
      <c r="S600" s="78">
        <v>24.400835899070952</v>
      </c>
      <c r="T600" s="78">
        <v>20.139930034982509</v>
      </c>
      <c r="U600" s="73">
        <v>0.83626232318902705</v>
      </c>
      <c r="V600" s="79">
        <v>3.0676100628930816</v>
      </c>
      <c r="W600" s="73">
        <v>-0.1777127325946059</v>
      </c>
      <c r="X600" s="72">
        <v>3.3749422098936659E-2</v>
      </c>
      <c r="Y600" s="79">
        <v>4.366030157022271</v>
      </c>
      <c r="Z600" s="79">
        <v>16.756744482153294</v>
      </c>
      <c r="AA600" s="79">
        <v>352200000.00000006</v>
      </c>
      <c r="AB600" s="79">
        <v>363900000.00000006</v>
      </c>
      <c r="AC600" s="79" t="e">
        <v>#N/A</v>
      </c>
      <c r="AD600" s="80">
        <v>145600000</v>
      </c>
      <c r="AE600" s="73">
        <v>0</v>
      </c>
      <c r="AF600" s="80">
        <v>1614.8142966080002</v>
      </c>
      <c r="AG600" s="80">
        <v>2005.0142966080002</v>
      </c>
      <c r="AH600" s="25">
        <v>23.784273981115067</v>
      </c>
      <c r="AI600" s="25">
        <v>31.279474206053049</v>
      </c>
      <c r="AJ600" s="25">
        <v>8.0221475415943484</v>
      </c>
      <c r="AK600" s="25">
        <v>13.739886169970539</v>
      </c>
      <c r="AL600" s="25" t="s">
        <v>3021</v>
      </c>
      <c r="AM600" s="74" t="s">
        <v>533</v>
      </c>
      <c r="AN600" s="74" t="s">
        <v>534</v>
      </c>
      <c r="AO600" s="74" t="s">
        <v>535</v>
      </c>
      <c r="AP600" s="74" t="s">
        <v>1552</v>
      </c>
      <c r="AQ600" s="73">
        <f>_xll.BDP($H600,$AQ$1, "CUST_TRR_START_DT=20030101","CUST_TRR_END_DT=20230630")*0.01</f>
        <v>0.20830079999999998</v>
      </c>
      <c r="AR600" s="73">
        <f>_xll.BDP($H600,$AQ$1, "CUST_TRR_START_DT=20130101","CUST_TRR_END_DT=20230630")*0.01</f>
        <v>8.0277890000000005E-2</v>
      </c>
      <c r="AS600" s="73">
        <f>_xll.BDP($H600,$AQ$1, "CUST_TRR_START_DT=20180101","CUST_TRR_END_DT=20230630")*0.01</f>
        <v>-9.5658920000000012E-3</v>
      </c>
      <c r="AT600" s="74" t="s">
        <v>3364</v>
      </c>
      <c r="AU600" s="74" t="s">
        <v>3364</v>
      </c>
      <c r="AV600" s="74" t="s">
        <v>3364</v>
      </c>
      <c r="AW600" s="25">
        <v>2.5739042766232743</v>
      </c>
      <c r="AX600" s="25">
        <v>2.5739042766232743</v>
      </c>
      <c r="AY600" s="25">
        <v>0.99416157172714592</v>
      </c>
      <c r="AZ600" s="25">
        <v>3.56806584835042</v>
      </c>
      <c r="BA600" s="25">
        <v>35.218287916666661</v>
      </c>
      <c r="BB600" s="25">
        <v>13.602941176470587</v>
      </c>
      <c r="BC600" s="25">
        <v>48.821229093137248</v>
      </c>
      <c r="BD600" s="25">
        <v>39.838122939999998</v>
      </c>
      <c r="BE600" s="25">
        <v>1614.8142966080002</v>
      </c>
      <c r="BF600" s="74">
        <v>75.05</v>
      </c>
      <c r="BG600" s="74">
        <v>80.820000000000007</v>
      </c>
      <c r="BH600" s="74">
        <v>88.08</v>
      </c>
      <c r="BI600" s="74">
        <v>62.422000000000004</v>
      </c>
      <c r="BJ600" s="74">
        <v>68.406000000000006</v>
      </c>
      <c r="BK600" s="74">
        <v>78.998999999999995</v>
      </c>
      <c r="BL600" s="72">
        <v>4.6475932345686033E-2</v>
      </c>
      <c r="BM600" s="72">
        <v>5.0049098629957975E-2</v>
      </c>
      <c r="BN600" s="72">
        <v>5.4544971632352113E-2</v>
      </c>
      <c r="BO600" s="72">
        <v>3.8655838093036826E-2</v>
      </c>
      <c r="BP600" s="72">
        <v>4.2361527355616248E-2</v>
      </c>
      <c r="BQ600" s="72">
        <v>4.8921414781836786E-2</v>
      </c>
      <c r="BR600" s="72">
        <f>IF(IF(BN600&gt;BQ600,BN600,BQ600)=0,IF(BM600&gt;BP600,BM600,BP600),IF(BN600&gt;BQ600,BN600,BQ600))</f>
        <v>5.4544971632352113E-2</v>
      </c>
      <c r="CI600" s="73">
        <f>IFERROR(L600,M600)</f>
        <v>0.46184677251043305</v>
      </c>
      <c r="CJ600" s="74">
        <f>IF(AND(M600&lt;0,AA600&gt;0),1,0)</f>
        <v>0</v>
      </c>
      <c r="CK600" s="74">
        <f>IF(AND(CJ600=0,CI600&lt;0.1,CI600&gt;0),1,0)</f>
        <v>0</v>
      </c>
      <c r="CL600" s="74">
        <f>IF(AND(CK600=0,CI600&lt;0.2,CI600&gt;0.1),1,0)</f>
        <v>0</v>
      </c>
      <c r="CM600" s="74">
        <f>IF(AND(CL600=0,CI600&lt;0.3,CI600&gt;0.2),1,0)</f>
        <v>0</v>
      </c>
      <c r="CN600" s="74">
        <f>IF(AND(CM600=0,CI600&lt;0.4,CI600&gt;0.3),1,0)</f>
        <v>0</v>
      </c>
      <c r="CO600" s="74">
        <f>IF(AND(CN600=0,CI600&lt;0.5,CI600&gt;0.4),1,0)</f>
        <v>1</v>
      </c>
      <c r="CP600" s="74">
        <f>IF(AND(CJ600=0,CK600=0,CL600=0,CM600=0,CN600=0,CO600=0),1,0)</f>
        <v>0</v>
      </c>
      <c r="CR600" s="74" t="str">
        <f>_xll.BDP($H600,CR$1)</f>
        <v>Andrew Charles Rennie</v>
      </c>
      <c r="CS600" s="74" t="str">
        <f>_xll.BDP($H600,CS$1)</f>
        <v>No</v>
      </c>
      <c r="CT600" s="81">
        <f>_xll.BDP($H600,CT$1)</f>
        <v>0</v>
      </c>
      <c r="CU600" s="78">
        <f>_xll.BDP($H600,CU$1)</f>
        <v>0.16666699945926666</v>
      </c>
      <c r="CV600" s="78">
        <f>_xll.BDP($H600,CV$1)</f>
        <v>0.76148385053492618</v>
      </c>
      <c r="CW600" s="78">
        <f>_xll.BDP($H600,CW$1)</f>
        <v>0.2038335299755003</v>
      </c>
      <c r="DD600" s="73"/>
      <c r="DH600" s="25"/>
      <c r="DI600" s="25"/>
      <c r="DJ600" s="25"/>
      <c r="DK600" s="25"/>
      <c r="DL600" s="25"/>
      <c r="DM600" s="25"/>
      <c r="DN600" s="25"/>
      <c r="DO600" s="25"/>
      <c r="DV600" s="72"/>
      <c r="DW600" s="72"/>
      <c r="DX600" s="72"/>
      <c r="DY600" s="72"/>
      <c r="DZ600" s="72"/>
      <c r="EA600" s="72"/>
      <c r="EB600" s="72"/>
      <c r="EC600" s="72"/>
      <c r="ED600" s="72"/>
    </row>
    <row r="601" spans="1:134" s="74" customFormat="1" hidden="1" x14ac:dyDescent="0.3">
      <c r="A601" s="74" t="str">
        <f>B601&amp;C601</f>
        <v>14</v>
      </c>
      <c r="B601" s="74">
        <v>14</v>
      </c>
      <c r="D601" s="74">
        <v>20</v>
      </c>
      <c r="E601" s="74">
        <v>3</v>
      </c>
      <c r="F601" s="75">
        <v>0.13</v>
      </c>
      <c r="H601" s="74" t="s">
        <v>346</v>
      </c>
      <c r="I601" s="74">
        <v>1369</v>
      </c>
      <c r="J601" s="74" t="str">
        <f>I601&amp;H601</f>
        <v>1369FMC US Equity</v>
      </c>
      <c r="K601" s="76" t="s">
        <v>1032</v>
      </c>
      <c r="L601" s="73">
        <v>0.24833258268660435</v>
      </c>
      <c r="M601" s="73">
        <v>0.26482569358089275</v>
      </c>
      <c r="N601" s="73">
        <v>0.18560870140674088</v>
      </c>
      <c r="O601" s="73">
        <v>0.19752138802270727</v>
      </c>
      <c r="P601" s="77">
        <v>13.10291916638368</v>
      </c>
      <c r="Q601" s="77">
        <v>11.6580512291562</v>
      </c>
      <c r="R601" s="77">
        <v>19.209161959297376</v>
      </c>
      <c r="S601" s="78">
        <v>26.469623174557473</v>
      </c>
      <c r="T601" s="78">
        <v>24.77465832514693</v>
      </c>
      <c r="U601" s="73">
        <v>0.37547541363399423</v>
      </c>
      <c r="V601" s="79">
        <v>3.110018389701767</v>
      </c>
      <c r="W601" s="73">
        <v>0.28258741434272949</v>
      </c>
      <c r="X601" s="72" t="e">
        <v>#N/A</v>
      </c>
      <c r="Y601" s="79">
        <v>6.8321299716871708</v>
      </c>
      <c r="Z601" s="79">
        <v>-7.5494676522155801</v>
      </c>
      <c r="AA601" s="79">
        <v>4664200000</v>
      </c>
      <c r="AB601" s="79">
        <v>6253500000</v>
      </c>
      <c r="AC601" s="79">
        <v>30500000</v>
      </c>
      <c r="AD601" s="80">
        <v>269200000</v>
      </c>
      <c r="AE601" s="73">
        <v>0.11329866270430906</v>
      </c>
      <c r="AF601" s="80">
        <v>9436.0919227499999</v>
      </c>
      <c r="AG601" s="80">
        <v>13350.19192275</v>
      </c>
      <c r="AH601" s="25">
        <v>10.474024731484388</v>
      </c>
      <c r="AI601" s="25">
        <v>12.45415297841218</v>
      </c>
      <c r="AJ601" s="25">
        <v>1.2753502334945863</v>
      </c>
      <c r="AK601" s="25">
        <v>13.232029719134461</v>
      </c>
      <c r="AL601" s="25">
        <v>2.8142237140108173</v>
      </c>
      <c r="AM601" s="74" t="s">
        <v>550</v>
      </c>
      <c r="AN601" s="74" t="s">
        <v>884</v>
      </c>
      <c r="AO601" s="74" t="s">
        <v>946</v>
      </c>
      <c r="AP601" s="74" t="s">
        <v>574</v>
      </c>
      <c r="AQ601" s="73">
        <f>_xll.BDP($H601,$AQ$1, "CUST_TRR_START_DT=20030101","CUST_TRR_END_DT=20230630")*0.01</f>
        <v>0.16213380000000002</v>
      </c>
      <c r="AR601" s="73">
        <f>_xll.BDP($H601,$AQ$1, "CUST_TRR_START_DT=20130101","CUST_TRR_END_DT=20230630")*0.01</f>
        <v>8.6674559999999998E-2</v>
      </c>
      <c r="AS601" s="73">
        <f>_xll.BDP($H601,$AQ$1, "CUST_TRR_START_DT=20180101","CUST_TRR_END_DT=20230630")*0.01</f>
        <v>6.3181879999999996E-2</v>
      </c>
      <c r="AT601" s="74" t="s">
        <v>3697</v>
      </c>
      <c r="AU601" s="74" t="s">
        <v>3021</v>
      </c>
      <c r="AV601" s="74" t="s">
        <v>3021</v>
      </c>
      <c r="AW601" s="25">
        <v>3.0635150313519053</v>
      </c>
      <c r="AX601" s="25">
        <v>3.0635150313519053</v>
      </c>
      <c r="AY601" s="25">
        <v>1.1313772589339914</v>
      </c>
      <c r="AZ601" s="25">
        <v>4.1948922902858969</v>
      </c>
      <c r="BA601" s="25">
        <v>29.38016972822</v>
      </c>
      <c r="BB601" s="25">
        <v>10.850299591792893</v>
      </c>
      <c r="BC601" s="25">
        <v>40.230469320012894</v>
      </c>
      <c r="BD601" s="25">
        <v>374.50543890000006</v>
      </c>
      <c r="BE601" s="25">
        <v>9436.0919227499999</v>
      </c>
      <c r="BF601" s="74">
        <v>769.947</v>
      </c>
      <c r="BG601" s="74">
        <v>903.21100000000001</v>
      </c>
      <c r="BH601" s="74">
        <v>977</v>
      </c>
      <c r="BI601" s="74">
        <v>190.31399999999999</v>
      </c>
      <c r="BJ601" s="74">
        <v>727.38700000000006</v>
      </c>
      <c r="BK601" s="74">
        <v>703.31899999999996</v>
      </c>
      <c r="BL601" s="72">
        <v>8.159596221648624E-2</v>
      </c>
      <c r="BM601" s="72">
        <v>9.5718758082718361E-2</v>
      </c>
      <c r="BN601" s="72">
        <v>0.10353862679574966</v>
      </c>
      <c r="BO601" s="72">
        <v>2.0168731033783315E-2</v>
      </c>
      <c r="BP601" s="72">
        <v>7.7085620398239463E-2</v>
      </c>
      <c r="BQ601" s="72">
        <v>7.4534988187676399E-2</v>
      </c>
      <c r="BR601" s="72">
        <f>IF(IF(BN601&gt;BQ601,BN601,BQ601)=0,IF(BM601&gt;BP601,BM601,BP601),IF(BN601&gt;BQ601,BN601,BQ601))</f>
        <v>0.10353862679574966</v>
      </c>
      <c r="CI601" s="73">
        <f>IFERROR(L601,M601)</f>
        <v>0.24833258268660435</v>
      </c>
      <c r="CJ601" s="74">
        <f>IF(AND(M601&lt;0,AA601&gt;0),1,0)</f>
        <v>0</v>
      </c>
      <c r="CK601" s="74">
        <f>IF(AND(CJ601=0,CI601&lt;0.1,CI601&gt;0),1,0)</f>
        <v>0</v>
      </c>
      <c r="CL601" s="74">
        <f>IF(AND(CK601=0,CI601&lt;0.2,CI601&gt;0.1),1,0)</f>
        <v>0</v>
      </c>
      <c r="CM601" s="74">
        <f>IF(AND(CL601=0,CI601&lt;0.3,CI601&gt;0.2),1,0)</f>
        <v>1</v>
      </c>
      <c r="CN601" s="74">
        <f>IF(AND(CM601=0,CI601&lt;0.4,CI601&gt;0.3),1,0)</f>
        <v>0</v>
      </c>
      <c r="CO601" s="74">
        <f>IF(AND(CN601=0,CI601&lt;0.5,CI601&gt;0.4),1,0)</f>
        <v>0</v>
      </c>
      <c r="CP601" s="74">
        <f>IF(AND(CJ601=0,CK601=0,CL601=0,CM601=0,CN601=0,CO601=0),1,0)</f>
        <v>0</v>
      </c>
      <c r="CR601" s="74" t="str">
        <f>_xll.BDP($H601,CR$1)</f>
        <v>Mark A Douglas</v>
      </c>
      <c r="CS601" s="74" t="str">
        <f>_xll.BDP($H601,CS$1)</f>
        <v>No</v>
      </c>
      <c r="CT601" s="81">
        <f>_xll.BDP($H601,CT$1)</f>
        <v>0</v>
      </c>
      <c r="CU601" s="78">
        <f>_xll.BDP($H601,CU$1)</f>
        <v>3.3333299160003662</v>
      </c>
      <c r="CV601" s="78">
        <f>_xll.BDP($H601,CV$1)</f>
        <v>0.60270003166751507</v>
      </c>
      <c r="CW601" s="78">
        <f>_xll.BDP($H601,CW$1)</f>
        <v>2.8662252191794093</v>
      </c>
      <c r="DD601" s="73"/>
      <c r="DH601" s="25"/>
      <c r="DI601" s="25"/>
      <c r="DJ601" s="25"/>
      <c r="DK601" s="25"/>
      <c r="DL601" s="25"/>
      <c r="DM601" s="25"/>
      <c r="DN601" s="25"/>
      <c r="DO601" s="25"/>
      <c r="DV601" s="72"/>
      <c r="DW601" s="72"/>
      <c r="DX601" s="72"/>
      <c r="DY601" s="72"/>
      <c r="DZ601" s="72"/>
      <c r="EA601" s="72"/>
      <c r="EB601" s="72"/>
      <c r="EC601" s="72"/>
      <c r="ED601" s="72"/>
    </row>
    <row r="602" spans="1:134" s="74" customFormat="1" hidden="1" x14ac:dyDescent="0.3">
      <c r="A602" s="74" t="str">
        <f>B602&amp;C602</f>
        <v>14</v>
      </c>
      <c r="B602" s="74">
        <v>14</v>
      </c>
      <c r="D602" s="74">
        <v>19</v>
      </c>
      <c r="E602" s="74">
        <v>9</v>
      </c>
      <c r="F602" s="75">
        <v>0.13</v>
      </c>
      <c r="G602" s="74" t="s">
        <v>2573</v>
      </c>
      <c r="H602" s="74" t="s">
        <v>2045</v>
      </c>
      <c r="I602" s="74">
        <v>1543</v>
      </c>
      <c r="J602" s="74" t="str">
        <f>I602&amp;H602</f>
        <v>1543DEMANT DC Equity</v>
      </c>
      <c r="K602" s="76" t="s">
        <v>4921</v>
      </c>
      <c r="L602" s="73">
        <v>0.27415432424603248</v>
      </c>
      <c r="M602" s="73">
        <v>0.2812159709618875</v>
      </c>
      <c r="N602" s="73">
        <v>0.13365449435814356</v>
      </c>
      <c r="O602" s="73">
        <v>0.13768437888750668</v>
      </c>
      <c r="P602" s="77">
        <v>15.3923343731594</v>
      </c>
      <c r="Q602" s="77">
        <v>11.844473552929715</v>
      </c>
      <c r="R602" s="77">
        <v>18.806804940573294</v>
      </c>
      <c r="S602" s="78">
        <v>19.710958170000204</v>
      </c>
      <c r="T602" s="78">
        <v>21.695001268713526</v>
      </c>
      <c r="U602" s="73">
        <v>0.73889043769166429</v>
      </c>
      <c r="V602" s="79">
        <v>2.7539484621778887</v>
      </c>
      <c r="W602" s="73">
        <v>0.30134414909663793</v>
      </c>
      <c r="X602" s="72" t="e">
        <v>#N/A</v>
      </c>
      <c r="Y602" s="79">
        <v>10.146142703952403</v>
      </c>
      <c r="Z602" s="79">
        <v>-0.25600425640481816</v>
      </c>
      <c r="AA602" s="79">
        <v>11020000000</v>
      </c>
      <c r="AB602" s="79">
        <v>22508000000</v>
      </c>
      <c r="AC602" s="79" t="e">
        <v>#N/A</v>
      </c>
      <c r="AD602" s="80">
        <v>3658000000</v>
      </c>
      <c r="AE602" s="73">
        <v>0</v>
      </c>
      <c r="AF602" s="80">
        <v>68950.953576</v>
      </c>
      <c r="AG602" s="80">
        <v>82207.953576</v>
      </c>
      <c r="AH602" s="25">
        <v>17.020280243478261</v>
      </c>
      <c r="AI602" s="25">
        <v>23.183292040609135</v>
      </c>
      <c r="AJ602" s="25">
        <v>4.3679843408363963</v>
      </c>
      <c r="AK602" s="25">
        <v>28.983997792027843</v>
      </c>
      <c r="AL602" s="25">
        <v>7.6739918456521767</v>
      </c>
      <c r="AM602" s="74" t="s">
        <v>493</v>
      </c>
      <c r="AN602" s="74" t="s">
        <v>537</v>
      </c>
      <c r="AO602" s="74" t="s">
        <v>538</v>
      </c>
      <c r="AP602" s="74" t="s">
        <v>2141</v>
      </c>
      <c r="AQ602" s="73">
        <f>_xll.BDP($H602,$AQ$1, "CUST_TRR_START_DT=20030101","CUST_TRR_END_DT=20230630")*0.01</f>
        <v>0.1158</v>
      </c>
      <c r="AR602" s="73">
        <f>_xll.BDP($H602,$AQ$1, "CUST_TRR_START_DT=20130101","CUST_TRR_END_DT=20230630")*0.01</f>
        <v>0.1096424</v>
      </c>
      <c r="AS602" s="73">
        <f>_xll.BDP($H602,$AQ$1, "CUST_TRR_START_DT=20180101","CUST_TRR_END_DT=20230630")*0.01</f>
        <v>9.6942609999999999E-2</v>
      </c>
      <c r="AT602" s="74" t="s">
        <v>3697</v>
      </c>
      <c r="AU602" s="74" t="s">
        <v>3366</v>
      </c>
      <c r="AV602" s="74" t="s">
        <v>3366</v>
      </c>
      <c r="AW602" s="25" t="s">
        <v>3021</v>
      </c>
      <c r="AX602" s="25">
        <v>0</v>
      </c>
      <c r="AY602" s="25">
        <v>2.668563528961049</v>
      </c>
      <c r="AZ602" s="25">
        <v>2.668563528961049</v>
      </c>
      <c r="BA602" s="25">
        <v>0</v>
      </c>
      <c r="BB602" s="25">
        <v>80.527983474257297</v>
      </c>
      <c r="BC602" s="25">
        <v>80.527983474257297</v>
      </c>
      <c r="BD602" s="25">
        <v>1840</v>
      </c>
      <c r="BE602" s="25">
        <v>68950.953576</v>
      </c>
      <c r="BF602" s="74">
        <v>2479.2139999999999</v>
      </c>
      <c r="BG602" s="74">
        <v>3065.143</v>
      </c>
      <c r="BH602" s="74">
        <v>3412.9290000000001</v>
      </c>
      <c r="BI602" s="74">
        <v>2364.9949999999999</v>
      </c>
      <c r="BJ602" s="74">
        <v>2883.7759999999998</v>
      </c>
      <c r="BK602" s="74">
        <v>3266.28</v>
      </c>
      <c r="BL602" s="72">
        <v>3.5956195983095851E-2</v>
      </c>
      <c r="BM602" s="72">
        <v>4.4453960982881825E-2</v>
      </c>
      <c r="BN602" s="72">
        <v>4.9497923132247303E-2</v>
      </c>
      <c r="BO602" s="72">
        <v>3.4299670669430626E-2</v>
      </c>
      <c r="BP602" s="72">
        <v>4.1823584017897701E-2</v>
      </c>
      <c r="BQ602" s="72">
        <v>4.7371063496602688E-2</v>
      </c>
      <c r="BR602" s="72">
        <f>IF(IF(BN602&gt;BQ602,BN602,BQ602)=0,IF(BM602&gt;BP602,BM602,BP602),IF(BN602&gt;BQ602,BN602,BQ602))</f>
        <v>4.9497923132247303E-2</v>
      </c>
      <c r="CI602" s="73">
        <f>IFERROR(L602,M602)</f>
        <v>0.27415432424603248</v>
      </c>
      <c r="CJ602" s="74">
        <f>IF(AND(M602&lt;0,AA602&gt;0),1,0)</f>
        <v>0</v>
      </c>
      <c r="CK602" s="74">
        <f>IF(AND(CJ602=0,CI602&lt;0.1,CI602&gt;0),1,0)</f>
        <v>0</v>
      </c>
      <c r="CL602" s="74">
        <f>IF(AND(CK602=0,CI602&lt;0.2,CI602&gt;0.1),1,0)</f>
        <v>0</v>
      </c>
      <c r="CM602" s="74">
        <f>IF(AND(CL602=0,CI602&lt;0.3,CI602&gt;0.2),1,0)</f>
        <v>1</v>
      </c>
      <c r="CN602" s="74">
        <f>IF(AND(CM602=0,CI602&lt;0.4,CI602&gt;0.3),1,0)</f>
        <v>0</v>
      </c>
      <c r="CO602" s="74">
        <f>IF(AND(CN602=0,CI602&lt;0.5,CI602&gt;0.4),1,0)</f>
        <v>0</v>
      </c>
      <c r="CP602" s="74">
        <f>IF(AND(CJ602=0,CK602=0,CL602=0,CM602=0,CN602=0,CO602=0),1,0)</f>
        <v>0</v>
      </c>
      <c r="CR602" s="74" t="str">
        <f>_xll.BDP($H602,CR$1)</f>
        <v>Soren Nielsen</v>
      </c>
      <c r="CS602" s="74" t="str">
        <f>_xll.BDP($H602,CS$1)</f>
        <v>No</v>
      </c>
      <c r="CT602" s="81">
        <f>_xll.BDP($H602,CT$1)</f>
        <v>1.4330199919641018E-2</v>
      </c>
      <c r="CU602" s="78">
        <f>_xll.BDP($H602,CU$1)</f>
        <v>6.5</v>
      </c>
      <c r="CV602" s="78">
        <f>_xll.BDP($H602,CV$1)</f>
        <v>0.4572687968262843</v>
      </c>
      <c r="CW602" s="78">
        <f>_xll.BDP($H602,CW$1)</f>
        <v>0</v>
      </c>
      <c r="DD602" s="73"/>
      <c r="DH602" s="25"/>
      <c r="DI602" s="25"/>
      <c r="DJ602" s="25"/>
      <c r="DK602" s="25"/>
      <c r="DL602" s="25"/>
      <c r="DM602" s="25"/>
      <c r="DN602" s="25"/>
      <c r="DO602" s="25"/>
      <c r="DV602" s="72"/>
      <c r="DW602" s="72"/>
      <c r="DX602" s="72"/>
      <c r="DY602" s="72"/>
      <c r="DZ602" s="72"/>
      <c r="EA602" s="72"/>
      <c r="EB602" s="72"/>
      <c r="EC602" s="72"/>
      <c r="ED602" s="72"/>
    </row>
    <row r="603" spans="1:134" s="74" customFormat="1" hidden="1" x14ac:dyDescent="0.3">
      <c r="A603" s="74" t="str">
        <f>B603&amp;C603</f>
        <v>14</v>
      </c>
      <c r="B603" s="74">
        <v>14</v>
      </c>
      <c r="D603" s="74">
        <v>19</v>
      </c>
      <c r="E603" s="74">
        <v>6</v>
      </c>
      <c r="F603" s="75">
        <v>0.2</v>
      </c>
      <c r="G603" s="74" t="s">
        <v>2316</v>
      </c>
      <c r="H603" s="74" t="s">
        <v>1200</v>
      </c>
      <c r="I603" s="74">
        <v>1544</v>
      </c>
      <c r="J603" s="74" t="str">
        <f>I603&amp;H603</f>
        <v>1544DMP AU Equity</v>
      </c>
      <c r="K603" s="76" t="s">
        <v>4922</v>
      </c>
      <c r="L603" s="73">
        <v>0.25069279182851334</v>
      </c>
      <c r="M603" s="73">
        <v>0.1594157986413742</v>
      </c>
      <c r="N603" s="73">
        <v>0.15554891420483133</v>
      </c>
      <c r="O603" s="73">
        <v>0.11755044602349278</v>
      </c>
      <c r="P603" s="77">
        <v>5.3307550404677624</v>
      </c>
      <c r="Q603" s="77">
        <v>3.6584995510488687</v>
      </c>
      <c r="R603" s="77">
        <v>8.6092560643582736</v>
      </c>
      <c r="S603" s="78">
        <v>17.422181884963738</v>
      </c>
      <c r="T603" s="78">
        <v>17.126398152089262</v>
      </c>
      <c r="U603" s="73">
        <v>0.67877063532840387</v>
      </c>
      <c r="V603" s="79">
        <v>5.833330256769977</v>
      </c>
      <c r="W603" s="73">
        <v>0.18076971697353103</v>
      </c>
      <c r="X603" s="72">
        <v>1.6213240027219394E-2</v>
      </c>
      <c r="Y603" s="79">
        <v>15.88603140660156</v>
      </c>
      <c r="Z603" s="79">
        <v>-19.841680029925236</v>
      </c>
      <c r="AA603" s="79">
        <v>1548917999.9999998</v>
      </c>
      <c r="AB603" s="79">
        <v>2100561999.9999998</v>
      </c>
      <c r="AC603" s="79">
        <v>-70000</v>
      </c>
      <c r="AD603" s="80">
        <v>260793000</v>
      </c>
      <c r="AE603" s="73">
        <v>-2.6841211228828993E-4</v>
      </c>
      <c r="AF603" s="80">
        <v>4713.2046383999996</v>
      </c>
      <c r="AG603" s="80">
        <v>6293.2496383999996</v>
      </c>
      <c r="AH603" s="25">
        <v>15.671886200670878</v>
      </c>
      <c r="AI603" s="25">
        <v>25.486791935914983</v>
      </c>
      <c r="AJ603" s="25">
        <v>3.2695497367822921</v>
      </c>
      <c r="AK603" s="25">
        <v>68.706297504596321</v>
      </c>
      <c r="AL603" s="25">
        <v>9.0541925353841499</v>
      </c>
      <c r="AM603" s="74" t="s">
        <v>533</v>
      </c>
      <c r="AN603" s="74" t="s">
        <v>534</v>
      </c>
      <c r="AO603" s="74" t="s">
        <v>535</v>
      </c>
      <c r="AP603" s="74" t="s">
        <v>2136</v>
      </c>
      <c r="AQ603" s="73" t="e">
        <f>_xll.BDP($H603,$AQ$1, "CUST_TRR_START_DT=20030101","CUST_TRR_END_DT=20230630")*0.01</f>
        <v>#VALUE!</v>
      </c>
      <c r="AR603" s="73">
        <f>_xll.BDP($H603,$AQ$1, "CUST_TRR_START_DT=20130101","CUST_TRR_END_DT=20230630")*0.01</f>
        <v>0.18685079999999998</v>
      </c>
      <c r="AS603" s="73">
        <f>_xll.BDP($H603,$AQ$1, "CUST_TRR_START_DT=20180101","CUST_TRR_END_DT=20230630")*0.01</f>
        <v>2.7189610000000003E-2</v>
      </c>
      <c r="AT603" s="74" t="s">
        <v>3367</v>
      </c>
      <c r="AU603" s="74" t="s">
        <v>3367</v>
      </c>
      <c r="AV603" s="74" t="s">
        <v>3367</v>
      </c>
      <c r="AW603" s="25">
        <v>2.4070207923932427</v>
      </c>
      <c r="AX603" s="25">
        <v>2.4070207923932427</v>
      </c>
      <c r="AY603" s="25">
        <v>-4.0596124964278033</v>
      </c>
      <c r="AZ603" s="25">
        <v>-1.6525917040345606</v>
      </c>
      <c r="BA603" s="25">
        <v>61.830589232896905</v>
      </c>
      <c r="BB603" s="25">
        <v>-104.28170521194011</v>
      </c>
      <c r="BC603" s="25">
        <v>-42.451115979043209</v>
      </c>
      <c r="BD603" s="25">
        <v>-67.283999999999992</v>
      </c>
      <c r="BE603" s="25">
        <v>4713.2046383999996</v>
      </c>
      <c r="BF603" s="74">
        <v>149.93800000000002</v>
      </c>
      <c r="BG603" s="74">
        <v>189.31300000000002</v>
      </c>
      <c r="BH603" s="74">
        <v>222.667</v>
      </c>
      <c r="BI603" s="74">
        <v>143.69400000000002</v>
      </c>
      <c r="BJ603" s="74">
        <v>181.773</v>
      </c>
      <c r="BK603" s="74">
        <v>232.261</v>
      </c>
      <c r="BL603" s="72">
        <v>3.181232547774538E-2</v>
      </c>
      <c r="BM603" s="72">
        <v>4.0166513980234575E-2</v>
      </c>
      <c r="BN603" s="72">
        <v>4.7243227715143124E-2</v>
      </c>
      <c r="BO603" s="72">
        <v>3.0487536829883984E-2</v>
      </c>
      <c r="BP603" s="72">
        <v>3.8566753185091243E-2</v>
      </c>
      <c r="BQ603" s="72">
        <v>4.9278785416549634E-2</v>
      </c>
      <c r="BR603" s="72">
        <f>IF(IF(BN603&gt;BQ603,BN603,BQ603)=0,IF(BM603&gt;BP603,BM603,BP603),IF(BN603&gt;BQ603,BN603,BQ603))</f>
        <v>4.9278785416549634E-2</v>
      </c>
      <c r="CI603" s="73">
        <f>IFERROR(L603,M603)</f>
        <v>0.25069279182851334</v>
      </c>
      <c r="CJ603" s="74">
        <f>IF(AND(M603&lt;0,AA603&gt;0),1,0)</f>
        <v>0</v>
      </c>
      <c r="CK603" s="74">
        <f>IF(AND(CJ603=0,CI603&lt;0.1,CI603&gt;0),1,0)</f>
        <v>0</v>
      </c>
      <c r="CL603" s="74">
        <f>IF(AND(CK603=0,CI603&lt;0.2,CI603&gt;0.1),1,0)</f>
        <v>0</v>
      </c>
      <c r="CM603" s="74">
        <f>IF(AND(CL603=0,CI603&lt;0.3,CI603&gt;0.2),1,0)</f>
        <v>1</v>
      </c>
      <c r="CN603" s="74">
        <f>IF(AND(CM603=0,CI603&lt;0.4,CI603&gt;0.3),1,0)</f>
        <v>0</v>
      </c>
      <c r="CO603" s="74">
        <f>IF(AND(CN603=0,CI603&lt;0.5,CI603&gt;0.4),1,0)</f>
        <v>0</v>
      </c>
      <c r="CP603" s="74">
        <f>IF(AND(CJ603=0,CK603=0,CL603=0,CM603=0,CN603=0,CO603=0),1,0)</f>
        <v>0</v>
      </c>
      <c r="CR603" s="74" t="str">
        <f>_xll.BDP($H603,CR$1)</f>
        <v>Donald Meij "Don"</v>
      </c>
      <c r="CS603" s="74" t="str">
        <f>_xll.BDP($H603,CS$1)</f>
        <v>No</v>
      </c>
      <c r="CT603" s="81">
        <f>_xll.BDP($H603,CT$1)</f>
        <v>0</v>
      </c>
      <c r="CU603" s="78">
        <f>_xll.BDP($H603,CU$1)</f>
        <v>21.83329963684082</v>
      </c>
      <c r="CV603" s="78">
        <f>_xll.BDP($H603,CV$1)</f>
        <v>3.2783700818775152</v>
      </c>
      <c r="CW603" s="78">
        <f>_xll.BDP($H603,CW$1)</f>
        <v>1.5785227766112915E-2</v>
      </c>
      <c r="DD603" s="73"/>
      <c r="DH603" s="25"/>
      <c r="DI603" s="25"/>
      <c r="DJ603" s="25"/>
      <c r="DK603" s="25"/>
      <c r="DL603" s="25"/>
      <c r="DM603" s="25"/>
      <c r="DN603" s="25"/>
      <c r="DO603" s="25"/>
      <c r="DV603" s="72"/>
      <c r="DW603" s="72"/>
      <c r="DX603" s="72"/>
      <c r="DY603" s="72"/>
      <c r="DZ603" s="72"/>
      <c r="EA603" s="72"/>
      <c r="EB603" s="72"/>
      <c r="EC603" s="72"/>
      <c r="ED603" s="72"/>
    </row>
    <row r="604" spans="1:134" s="74" customFormat="1" hidden="1" x14ac:dyDescent="0.3">
      <c r="A604" s="74" t="str">
        <f>B604&amp;C604</f>
        <v>14</v>
      </c>
      <c r="B604" s="74">
        <v>14</v>
      </c>
      <c r="D604" s="74">
        <v>19</v>
      </c>
      <c r="E604" s="74">
        <v>10</v>
      </c>
      <c r="F604" s="75">
        <v>0.14000000000000001</v>
      </c>
      <c r="G604" s="74" t="s">
        <v>2368</v>
      </c>
      <c r="H604" s="74" t="s">
        <v>417</v>
      </c>
      <c r="I604" s="74">
        <v>1545</v>
      </c>
      <c r="J604" s="74" t="str">
        <f>I604&amp;H604</f>
        <v>1545WEX US Equity</v>
      </c>
      <c r="K604" s="76" t="s">
        <v>1111</v>
      </c>
      <c r="L604" s="73">
        <v>6.2781474345733848E-2</v>
      </c>
      <c r="M604" s="73">
        <v>-1.0396899614020774</v>
      </c>
      <c r="N604" s="73">
        <v>0.14150513508023438</v>
      </c>
      <c r="O604" s="73">
        <v>0.31681591012211524</v>
      </c>
      <c r="P604" s="77">
        <v>9.5614314612113844</v>
      </c>
      <c r="Q604" s="77">
        <v>6.6883135165531087</v>
      </c>
      <c r="R604" s="77">
        <v>11.59509710697178</v>
      </c>
      <c r="S604" s="78">
        <v>38.559026799426896</v>
      </c>
      <c r="T604" s="78">
        <v>40.246737837006499</v>
      </c>
      <c r="U604" s="73">
        <v>-3.4689918830863115E-2</v>
      </c>
      <c r="V604" s="79">
        <v>-0.48740538659688126</v>
      </c>
      <c r="W604" s="73">
        <v>0.13250674258315853</v>
      </c>
      <c r="X604" s="72">
        <v>4.6547593184569067E-2</v>
      </c>
      <c r="Y604" s="79">
        <v>12.806325820430535</v>
      </c>
      <c r="Z604" s="79">
        <v>0.27354860631156885</v>
      </c>
      <c r="AA604" s="79">
        <v>-637340000</v>
      </c>
      <c r="AB604" s="79">
        <v>2091549000</v>
      </c>
      <c r="AC604" s="79">
        <v>112290000</v>
      </c>
      <c r="AD604" s="80">
        <v>917090000</v>
      </c>
      <c r="AE604" s="73">
        <v>0.12244163604444493</v>
      </c>
      <c r="AF604" s="80">
        <v>8639.3386233900001</v>
      </c>
      <c r="AG604" s="80">
        <v>5995.5386233899999</v>
      </c>
      <c r="AH604" s="25">
        <v>6.3501836816423634</v>
      </c>
      <c r="AI604" s="25">
        <v>8.8371119808239378</v>
      </c>
      <c r="AJ604" s="25">
        <v>8.858226171909207</v>
      </c>
      <c r="AK604" s="25">
        <v>22.685640607127922</v>
      </c>
      <c r="AL604" s="25">
        <v>4.8784289079395355</v>
      </c>
      <c r="AM604" s="74" t="s">
        <v>493</v>
      </c>
      <c r="AN604" s="74" t="s">
        <v>524</v>
      </c>
      <c r="AO604" s="74" t="s">
        <v>525</v>
      </c>
      <c r="AP604" s="74" t="s">
        <v>574</v>
      </c>
      <c r="AQ604" s="73" t="e">
        <f>_xll.BDP($H604,$AQ$1, "CUST_TRR_START_DT=20030101","CUST_TRR_END_DT=20230630")*0.01</f>
        <v>#VALUE!</v>
      </c>
      <c r="AR604" s="73">
        <f>_xll.BDP($H604,$AQ$1, "CUST_TRR_START_DT=20130101","CUST_TRR_END_DT=20230630")*0.01</f>
        <v>8.7638940000000012E-2</v>
      </c>
      <c r="AS604" s="73">
        <f>_xll.BDP($H604,$AQ$1, "CUST_TRR_START_DT=20180101","CUST_TRR_END_DT=20230630")*0.01</f>
        <v>4.7301250000000003E-2</v>
      </c>
      <c r="AT604" s="74" t="s">
        <v>3368</v>
      </c>
      <c r="AU604" s="74" t="s">
        <v>3368</v>
      </c>
      <c r="AV604" s="74" t="s">
        <v>3368</v>
      </c>
      <c r="AW604" s="25" t="s">
        <v>3021</v>
      </c>
      <c r="AX604" s="25">
        <v>0</v>
      </c>
      <c r="AY604" s="25">
        <v>1.5773715354906084</v>
      </c>
      <c r="AZ604" s="25">
        <v>1.5773715354906084</v>
      </c>
      <c r="BA604" s="25">
        <v>0</v>
      </c>
      <c r="BB604" s="25">
        <v>24.114572888548807</v>
      </c>
      <c r="BC604" s="25">
        <v>24.114572888548807</v>
      </c>
      <c r="BD604" s="25">
        <v>136.27446830000002</v>
      </c>
      <c r="BE604" s="25">
        <v>5995.5386233899999</v>
      </c>
      <c r="BF604" s="74">
        <v>631.26700000000005</v>
      </c>
      <c r="BG604" s="74">
        <v>714.46699999999998</v>
      </c>
      <c r="BH604" s="74">
        <v>821.375</v>
      </c>
      <c r="BI604" s="74">
        <v>608.13700000000006</v>
      </c>
      <c r="BJ604" s="74">
        <v>715.36199999999997</v>
      </c>
      <c r="BK604" s="74">
        <v>777.67700000000002</v>
      </c>
      <c r="BL604" s="72">
        <v>0.10528945598603597</v>
      </c>
      <c r="BM604" s="72">
        <v>0.11916644106214193</v>
      </c>
      <c r="BN604" s="72">
        <v>0.13699769972219408</v>
      </c>
      <c r="BO604" s="72">
        <v>0.1014315874186041</v>
      </c>
      <c r="BP604" s="72">
        <v>0.11931571872612168</v>
      </c>
      <c r="BQ604" s="72">
        <v>0.12970928032489024</v>
      </c>
      <c r="BR604" s="72">
        <f>IF(IF(BN604&gt;BQ604,BN604,BQ604)=0,IF(BM604&gt;BP604,BM604,BP604),IF(BN604&gt;BQ604,BN604,BQ604))</f>
        <v>0.13699769972219408</v>
      </c>
      <c r="CI604" s="73">
        <f>IFERROR(L604,M604)</f>
        <v>6.2781474345733848E-2</v>
      </c>
      <c r="CJ604" s="74">
        <f>IF(AND(M604&lt;0,AA604&gt;0),1,0)</f>
        <v>0</v>
      </c>
      <c r="CK604" s="74">
        <f>IF(AND(CJ604=0,CI604&lt;0.1,CI604&gt;0),1,0)</f>
        <v>1</v>
      </c>
      <c r="CL604" s="74">
        <f>IF(AND(CK604=0,CI604&lt;0.2,CI604&gt;0.1),1,0)</f>
        <v>0</v>
      </c>
      <c r="CM604" s="74">
        <f>IF(AND(CL604=0,CI604&lt;0.3,CI604&gt;0.2),1,0)</f>
        <v>0</v>
      </c>
      <c r="CN604" s="74">
        <f>IF(AND(CM604=0,CI604&lt;0.4,CI604&gt;0.3),1,0)</f>
        <v>0</v>
      </c>
      <c r="CO604" s="74">
        <f>IF(AND(CN604=0,CI604&lt;0.5,CI604&gt;0.4),1,0)</f>
        <v>0</v>
      </c>
      <c r="CP604" s="74">
        <f>IF(AND(CJ604=0,CK604=0,CL604=0,CM604=0,CN604=0,CO604=0),1,0)</f>
        <v>0</v>
      </c>
      <c r="CR604" s="74" t="str">
        <f>_xll.BDP($H604,CR$1)</f>
        <v>Melissa D Smith</v>
      </c>
      <c r="CS604" s="74" t="str">
        <f>_xll.BDP($H604,CS$1)</f>
        <v>No</v>
      </c>
      <c r="CT604" s="81">
        <f>_xll.BDP($H604,CT$1)</f>
        <v>0</v>
      </c>
      <c r="CU604" s="78">
        <f>_xll.BDP($H604,CU$1)</f>
        <v>9.75</v>
      </c>
      <c r="CV604" s="78">
        <f>_xll.BDP($H604,CV$1)</f>
        <v>0.66465055640918191</v>
      </c>
      <c r="CW604" s="78">
        <f>_xll.BDP($H604,CW$1)</f>
        <v>11.678577994750409</v>
      </c>
      <c r="DD604" s="73"/>
      <c r="DH604" s="25"/>
      <c r="DI604" s="25"/>
      <c r="DJ604" s="25"/>
      <c r="DK604" s="25"/>
      <c r="DL604" s="25"/>
      <c r="DM604" s="25"/>
      <c r="DN604" s="25"/>
      <c r="DO604" s="25"/>
      <c r="DV604" s="72"/>
      <c r="DW604" s="72"/>
      <c r="DX604" s="72"/>
      <c r="DY604" s="72"/>
      <c r="DZ604" s="72"/>
      <c r="EA604" s="72"/>
      <c r="EB604" s="72"/>
      <c r="EC604" s="72"/>
      <c r="ED604" s="72"/>
    </row>
    <row r="605" spans="1:134" s="74" customFormat="1" hidden="1" x14ac:dyDescent="0.3">
      <c r="A605" s="74" t="str">
        <f>B605&amp;C605</f>
        <v>14</v>
      </c>
      <c r="B605" s="74">
        <v>14</v>
      </c>
      <c r="D605" s="74">
        <v>20</v>
      </c>
      <c r="E605" s="74">
        <v>2</v>
      </c>
      <c r="F605" s="75">
        <v>0.16</v>
      </c>
      <c r="G605" s="74" t="s">
        <v>2752</v>
      </c>
      <c r="H605" s="74" t="s">
        <v>2440</v>
      </c>
      <c r="I605" s="74">
        <v>1546</v>
      </c>
      <c r="J605" s="74" t="str">
        <f>I605&amp;H605</f>
        <v>1546MYCR SS Equity</v>
      </c>
      <c r="K605" s="76" t="s">
        <v>3015</v>
      </c>
      <c r="L605" s="73">
        <v>0.92603873191326846</v>
      </c>
      <c r="M605" s="73">
        <v>0.50736497545008186</v>
      </c>
      <c r="N605" s="73">
        <v>0.42883634920496849</v>
      </c>
      <c r="O605" s="73">
        <v>0.25141930251419303</v>
      </c>
      <c r="P605" s="77">
        <v>9.0516286284068244</v>
      </c>
      <c r="Q605" s="77">
        <v>7.4788669104697947</v>
      </c>
      <c r="R605" s="77">
        <v>8.0351906158357771</v>
      </c>
      <c r="S605" s="78">
        <v>29.125689612618849</v>
      </c>
      <c r="T605" s="78">
        <v>23.109982418441103</v>
      </c>
      <c r="U605" s="73">
        <v>-0.24189353216577075</v>
      </c>
      <c r="V605" s="79">
        <v>-1.1297833569548492</v>
      </c>
      <c r="W605" s="73">
        <v>1.1806629110441504</v>
      </c>
      <c r="X605" s="72" t="e">
        <v>#N/A</v>
      </c>
      <c r="Y605" s="79">
        <v>12.420535102282969</v>
      </c>
      <c r="Z605" s="79">
        <v>3.0576277045707201</v>
      </c>
      <c r="AA605" s="79">
        <v>1833000000</v>
      </c>
      <c r="AB605" s="79">
        <v>3699000000</v>
      </c>
      <c r="AC605" s="79" t="e">
        <v>#N/A</v>
      </c>
      <c r="AD605" s="80">
        <v>1439000000</v>
      </c>
      <c r="AE605" s="73">
        <v>0</v>
      </c>
      <c r="AF605" s="80">
        <v>21287.049056600001</v>
      </c>
      <c r="AG605" s="80">
        <v>19892.049056600001</v>
      </c>
      <c r="AH605" s="25" t="s">
        <v>3021</v>
      </c>
      <c r="AI605" s="25">
        <v>22.426210886809471</v>
      </c>
      <c r="AJ605" s="25" t="s">
        <v>3021</v>
      </c>
      <c r="AK605" s="25">
        <v>31.012837931024876</v>
      </c>
      <c r="AL605" s="25">
        <v>4.5517861471386807</v>
      </c>
      <c r="AM605" s="74" t="s">
        <v>498</v>
      </c>
      <c r="AN605" s="74" t="s">
        <v>590</v>
      </c>
      <c r="AO605" s="74" t="s">
        <v>4665</v>
      </c>
      <c r="AP605" s="74" t="s">
        <v>4617</v>
      </c>
      <c r="AQ605" s="73">
        <f>_xll.BDP($H605,$AQ$1, "CUST_TRR_START_DT=20030101","CUST_TRR_END_DT=20230630")*0.01</f>
        <v>0.14861250000000001</v>
      </c>
      <c r="AR605" s="73">
        <f>_xll.BDP($H605,$AQ$1, "CUST_TRR_START_DT=20130101","CUST_TRR_END_DT=20230630")*0.01</f>
        <v>0.41739220000000005</v>
      </c>
      <c r="AS605" s="73">
        <f>_xll.BDP($H605,$AQ$1, "CUST_TRR_START_DT=20180101","CUST_TRR_END_DT=20230630")*0.01</f>
        <v>0.25603390000000004</v>
      </c>
      <c r="AT605" s="74" t="s">
        <v>3369</v>
      </c>
      <c r="AU605" s="74" t="s">
        <v>3369</v>
      </c>
      <c r="AV605" s="74" t="s">
        <v>3369</v>
      </c>
      <c r="AW605" s="25">
        <v>1.6099356025758971</v>
      </c>
      <c r="AX605" s="25">
        <v>1.6099356025758971</v>
      </c>
      <c r="AY605" s="25">
        <v>0</v>
      </c>
      <c r="AZ605" s="25">
        <v>1.6099356025758971</v>
      </c>
      <c r="BA605" s="25">
        <v>43.985973775272363</v>
      </c>
      <c r="BB605" s="25">
        <v>0</v>
      </c>
      <c r="BC605" s="25">
        <v>43.985973775272363</v>
      </c>
      <c r="BD605" s="25">
        <v>342.7</v>
      </c>
      <c r="BE605" s="25">
        <v>19892.049056600001</v>
      </c>
      <c r="BF605" s="74">
        <v>901.5</v>
      </c>
      <c r="BG605" s="74">
        <v>1108</v>
      </c>
      <c r="BH605" s="74">
        <v>978</v>
      </c>
      <c r="BI605" s="74">
        <v>1024.45</v>
      </c>
      <c r="BJ605" s="74">
        <v>1050.3499999999999</v>
      </c>
      <c r="BK605" s="74">
        <v>1007</v>
      </c>
      <c r="BL605" s="72">
        <v>4.5319614758384606E-2</v>
      </c>
      <c r="BM605" s="72">
        <v>5.5700646868874257E-2</v>
      </c>
      <c r="BN605" s="72">
        <v>4.9165372416750022E-2</v>
      </c>
      <c r="BO605" s="72">
        <v>5.1500476249835954E-2</v>
      </c>
      <c r="BP605" s="72">
        <v>5.2802504006066855E-2</v>
      </c>
      <c r="BQ605" s="72">
        <v>5.0623241332993126E-2</v>
      </c>
      <c r="BR605" s="72">
        <f>IF(IF(BN605&gt;BQ605,BN605,BQ605)=0,IF(BM605&gt;BP605,BM605,BP605),IF(BN605&gt;BQ605,BN605,BQ605))</f>
        <v>5.0623241332993126E-2</v>
      </c>
      <c r="CI605" s="73">
        <f>IFERROR(L605,M605)</f>
        <v>0.92603873191326846</v>
      </c>
      <c r="CJ605" s="74">
        <f>IF(AND(M605&lt;0,AA605&gt;0),1,0)</f>
        <v>0</v>
      </c>
      <c r="CK605" s="74">
        <f>IF(AND(CJ605=0,CI605&lt;0.1,CI605&gt;0),1,0)</f>
        <v>0</v>
      </c>
      <c r="CL605" s="74">
        <f>IF(AND(CK605=0,CI605&lt;0.2,CI605&gt;0.1),1,0)</f>
        <v>0</v>
      </c>
      <c r="CM605" s="74">
        <f>IF(AND(CL605=0,CI605&lt;0.3,CI605&gt;0.2),1,0)</f>
        <v>0</v>
      </c>
      <c r="CN605" s="74">
        <f>IF(AND(CM605=0,CI605&lt;0.4,CI605&gt;0.3),1,0)</f>
        <v>0</v>
      </c>
      <c r="CO605" s="74">
        <f>IF(AND(CN605=0,CI605&lt;0.5,CI605&gt;0.4),1,0)</f>
        <v>0</v>
      </c>
      <c r="CP605" s="74">
        <f>IF(AND(CJ605=0,CK605=0,CL605=0,CM605=0,CN605=0,CO605=0),1,0)</f>
        <v>1</v>
      </c>
      <c r="CR605" s="74" t="str">
        <f>_xll.BDP($H605,CR$1)</f>
        <v>Anders Lindqvist</v>
      </c>
      <c r="CS605" s="74" t="str">
        <f>_xll.BDP($H605,CS$1)</f>
        <v>No</v>
      </c>
      <c r="CT605" s="81">
        <f>_xll.BDP($H605,CT$1)</f>
        <v>0</v>
      </c>
      <c r="CU605" s="78">
        <f>_xll.BDP($H605,CU$1)</f>
        <v>4.4166698455810547</v>
      </c>
      <c r="CV605" s="78">
        <f>_xll.BDP($H605,CV$1)</f>
        <v>0.30391095434263332</v>
      </c>
      <c r="CW605" s="78">
        <f>_xll.BDP($H605,CW$1)</f>
        <v>1.6839170206149987</v>
      </c>
      <c r="DD605" s="73"/>
      <c r="DH605" s="25"/>
      <c r="DI605" s="25"/>
      <c r="DJ605" s="25"/>
      <c r="DK605" s="25"/>
      <c r="DL605" s="25"/>
      <c r="DM605" s="25"/>
      <c r="DN605" s="25"/>
      <c r="DO605" s="25"/>
      <c r="DV605" s="72"/>
      <c r="DW605" s="72"/>
      <c r="DX605" s="72"/>
      <c r="DY605" s="72"/>
      <c r="DZ605" s="72"/>
      <c r="EA605" s="72"/>
      <c r="EB605" s="72"/>
      <c r="EC605" s="72"/>
      <c r="ED605" s="72"/>
    </row>
    <row r="606" spans="1:134" s="74" customFormat="1" hidden="1" x14ac:dyDescent="0.3">
      <c r="A606" s="74" t="str">
        <f>B606&amp;C606</f>
        <v>14</v>
      </c>
      <c r="B606" s="74">
        <v>14</v>
      </c>
      <c r="D606" s="74">
        <v>21</v>
      </c>
      <c r="E606" s="74">
        <v>11</v>
      </c>
      <c r="F606" s="75">
        <v>0.14000000000000001</v>
      </c>
      <c r="G606" s="74" t="s">
        <v>2152</v>
      </c>
      <c r="H606" s="74" t="s">
        <v>1776</v>
      </c>
      <c r="I606" s="74">
        <v>1406</v>
      </c>
      <c r="J606" s="74" t="str">
        <f>I606&amp;H606</f>
        <v>1406VCT LN Equity</v>
      </c>
      <c r="K606" s="76" t="s">
        <v>1777</v>
      </c>
      <c r="L606" s="73">
        <v>0.24908780783039292</v>
      </c>
      <c r="M606" s="73">
        <v>0.22474977252047315</v>
      </c>
      <c r="N606" s="73">
        <v>0.24052814323411567</v>
      </c>
      <c r="O606" s="73">
        <v>0.21766909010795329</v>
      </c>
      <c r="P606" s="77">
        <v>15.36907822254866</v>
      </c>
      <c r="Q606" s="77">
        <v>13.17085669792932</v>
      </c>
      <c r="R606" s="77">
        <v>15.104221221326073</v>
      </c>
      <c r="S606" s="78">
        <v>39.182529625324023</v>
      </c>
      <c r="T606" s="78">
        <v>35.307917888563047</v>
      </c>
      <c r="U606" s="73">
        <v>9.0497737556561111E-3</v>
      </c>
      <c r="V606" s="79">
        <v>5.3435114503816813E-2</v>
      </c>
      <c r="W606" s="73">
        <v>0.77175801611119887</v>
      </c>
      <c r="X606" s="72">
        <v>1.3636363636363636E-2</v>
      </c>
      <c r="Y606" s="79">
        <v>1.6062816230822521</v>
      </c>
      <c r="Z606" s="79">
        <v>-9.24759285100839</v>
      </c>
      <c r="AA606" s="79">
        <v>439600000</v>
      </c>
      <c r="AB606" s="79">
        <v>453900000</v>
      </c>
      <c r="AC606" s="79" t="e">
        <v>#N/A</v>
      </c>
      <c r="AD606" s="80">
        <v>69800000</v>
      </c>
      <c r="AE606" s="73">
        <v>0</v>
      </c>
      <c r="AF606" s="80">
        <v>1255.6751801099999</v>
      </c>
      <c r="AG606" s="80">
        <v>1263.57518011</v>
      </c>
      <c r="AH606" s="25">
        <v>11.093724144951711</v>
      </c>
      <c r="AI606" s="25">
        <v>13.616111854633619</v>
      </c>
      <c r="AJ606" s="25">
        <v>2.2965819758445147</v>
      </c>
      <c r="AK606" s="25">
        <v>17.388475164485573</v>
      </c>
      <c r="AL606" s="25">
        <v>2.582099897409007</v>
      </c>
      <c r="AM606" s="74" t="s">
        <v>550</v>
      </c>
      <c r="AN606" s="74" t="s">
        <v>884</v>
      </c>
      <c r="AO606" s="74" t="s">
        <v>885</v>
      </c>
      <c r="AP606" s="74" t="s">
        <v>1552</v>
      </c>
      <c r="AQ606" s="73">
        <f>_xll.BDP($H606,$AQ$1, "CUST_TRR_START_DT=20030101","CUST_TRR_END_DT=20230630")*0.01</f>
        <v>0.1202276</v>
      </c>
      <c r="AR606" s="73">
        <f>_xll.BDP($H606,$AQ$1, "CUST_TRR_START_DT=20130101","CUST_TRR_END_DT=20230630")*0.01</f>
        <v>2.3601179999999999E-2</v>
      </c>
      <c r="AS606" s="73">
        <f>_xll.BDP($H606,$AQ$1, "CUST_TRR_START_DT=20180101","CUST_TRR_END_DT=20230630")*0.01</f>
        <v>-6.9473569999999998E-2</v>
      </c>
      <c r="AT606" s="74" t="s">
        <v>3697</v>
      </c>
      <c r="AU606" s="74" t="s">
        <v>3285</v>
      </c>
      <c r="AV606" s="74" t="s">
        <v>3285</v>
      </c>
      <c r="AW606" s="25">
        <v>4.1275122226812897</v>
      </c>
      <c r="AX606" s="25">
        <v>4.1275122226812897</v>
      </c>
      <c r="AY606" s="25">
        <v>-3.1872681256226471E-2</v>
      </c>
      <c r="AZ606" s="25">
        <v>4.0956395414250633</v>
      </c>
      <c r="BA606" s="25">
        <v>61.269871309613933</v>
      </c>
      <c r="BB606" s="25">
        <v>-0.47312641937926259</v>
      </c>
      <c r="BC606" s="25">
        <v>60.79674489023467</v>
      </c>
      <c r="BD606" s="25">
        <v>51.4</v>
      </c>
      <c r="BE606" s="25">
        <v>1255.6751801099999</v>
      </c>
      <c r="BF606" s="74">
        <v>68.355000000000004</v>
      </c>
      <c r="BG606" s="74">
        <v>78.027000000000001</v>
      </c>
      <c r="BH606" s="74">
        <v>87.600000000000009</v>
      </c>
      <c r="BI606" s="74">
        <v>23.583000000000002</v>
      </c>
      <c r="BJ606" s="74">
        <v>88.555999999999997</v>
      </c>
      <c r="BK606" s="74">
        <v>86.935000000000002</v>
      </c>
      <c r="BL606" s="72">
        <v>5.4436848862467725E-2</v>
      </c>
      <c r="BM606" s="72">
        <v>6.2139477817157035E-2</v>
      </c>
      <c r="BN606" s="72">
        <v>6.976326472609426E-2</v>
      </c>
      <c r="BO606" s="72">
        <v>1.8781130959309143E-2</v>
      </c>
      <c r="BP606" s="72">
        <v>7.0524608117397289E-2</v>
      </c>
      <c r="BQ606" s="72">
        <v>6.9233669166244335E-2</v>
      </c>
      <c r="BR606" s="72">
        <f>IF(IF(BN606&gt;BQ606,BN606,BQ606)=0,IF(BM606&gt;BP606,BM606,BP606),IF(BN606&gt;BQ606,BN606,BQ606))</f>
        <v>6.976326472609426E-2</v>
      </c>
      <c r="CI606" s="73">
        <f>IFERROR(L606,M606)</f>
        <v>0.24908780783039292</v>
      </c>
      <c r="CJ606" s="74">
        <f>IF(AND(M606&lt;0,AA606&gt;0),1,0)</f>
        <v>0</v>
      </c>
      <c r="CK606" s="74">
        <f>IF(AND(CJ606=0,CI606&lt;0.1,CI606&gt;0),1,0)</f>
        <v>0</v>
      </c>
      <c r="CL606" s="74">
        <f>IF(AND(CK606=0,CI606&lt;0.2,CI606&gt;0.1),1,0)</f>
        <v>0</v>
      </c>
      <c r="CM606" s="74">
        <f>IF(AND(CL606=0,CI606&lt;0.3,CI606&gt;0.2),1,0)</f>
        <v>1</v>
      </c>
      <c r="CN606" s="74">
        <f>IF(AND(CM606=0,CI606&lt;0.4,CI606&gt;0.3),1,0)</f>
        <v>0</v>
      </c>
      <c r="CO606" s="74">
        <f>IF(AND(CN606=0,CI606&lt;0.5,CI606&gt;0.4),1,0)</f>
        <v>0</v>
      </c>
      <c r="CP606" s="74">
        <f>IF(AND(CJ606=0,CK606=0,CL606=0,CM606=0,CN606=0,CO606=0),1,0)</f>
        <v>0</v>
      </c>
      <c r="CR606" s="74" t="str">
        <f>_xll.BDP($H606,CR$1)</f>
        <v>Jakob Sigurdsson</v>
      </c>
      <c r="CS606" s="74" t="str">
        <f>_xll.BDP($H606,CS$1)</f>
        <v>No</v>
      </c>
      <c r="CT606" s="81">
        <f>_xll.BDP($H606,CT$1)</f>
        <v>0</v>
      </c>
      <c r="CU606" s="78">
        <f>_xll.BDP($H606,CU$1)</f>
        <v>6</v>
      </c>
      <c r="CV606" s="78">
        <f>_xll.BDP($H606,CV$1)</f>
        <v>4.2901281315510582E-2</v>
      </c>
      <c r="CW606" s="78">
        <f>_xll.BDP($H606,CW$1)</f>
        <v>26.841533025278608</v>
      </c>
      <c r="DD606" s="73"/>
      <c r="DH606" s="25"/>
      <c r="DI606" s="25"/>
      <c r="DJ606" s="25"/>
      <c r="DK606" s="25"/>
      <c r="DL606" s="25"/>
      <c r="DM606" s="25"/>
      <c r="DN606" s="25"/>
      <c r="DO606" s="25"/>
      <c r="DV606" s="72"/>
      <c r="DW606" s="72"/>
      <c r="DX606" s="72"/>
      <c r="DY606" s="72"/>
      <c r="DZ606" s="72"/>
      <c r="EA606" s="72"/>
      <c r="EB606" s="72"/>
      <c r="EC606" s="72"/>
      <c r="ED606" s="72"/>
    </row>
    <row r="607" spans="1:134" s="74" customFormat="1" hidden="1" x14ac:dyDescent="0.3">
      <c r="A607" s="74" t="str">
        <f>B607&amp;C607</f>
        <v>14</v>
      </c>
      <c r="B607" s="74">
        <v>14</v>
      </c>
      <c r="D607" s="74">
        <v>20</v>
      </c>
      <c r="E607" s="74">
        <v>11</v>
      </c>
      <c r="F607" s="75">
        <v>0.15</v>
      </c>
      <c r="G607" s="74" t="s">
        <v>2369</v>
      </c>
      <c r="H607" s="74" t="s">
        <v>451</v>
      </c>
      <c r="I607" s="74">
        <v>1548</v>
      </c>
      <c r="J607" s="74" t="str">
        <f>I607&amp;H607</f>
        <v>1548CASS US Equity</v>
      </c>
      <c r="K607" s="76" t="s">
        <v>1146</v>
      </c>
      <c r="L607" s="73">
        <v>-3.8624297329099813</v>
      </c>
      <c r="M607" s="73">
        <v>-17.014673514306491</v>
      </c>
      <c r="N607" s="73">
        <v>-6.6637437537126178</v>
      </c>
      <c r="O607" s="73">
        <v>3.1805526983473973</v>
      </c>
      <c r="P607" s="77">
        <v>18.152482124245033</v>
      </c>
      <c r="Q607" s="77">
        <v>13.63654983136939</v>
      </c>
      <c r="R607" s="77">
        <v>15.371708337294422</v>
      </c>
      <c r="S607" s="78">
        <v>32.329487379695081</v>
      </c>
      <c r="T607" s="78">
        <v>31.423110598586284</v>
      </c>
      <c r="U607" s="73">
        <v>-0.10673502651532289</v>
      </c>
      <c r="V607" s="79">
        <v>-4.2253255239847043</v>
      </c>
      <c r="W607" s="73">
        <v>8.7075582120094086E-2</v>
      </c>
      <c r="X607" s="72" t="e">
        <v>#N/A</v>
      </c>
      <c r="Y607" s="79">
        <v>7.6134408878451936</v>
      </c>
      <c r="Z607" s="79">
        <v>4.6746655689015704</v>
      </c>
      <c r="AA607" s="79">
        <v>-2726000.0000000298</v>
      </c>
      <c r="AB607" s="79">
        <v>14582999.99999997</v>
      </c>
      <c r="AC607" s="79">
        <v>8369000</v>
      </c>
      <c r="AD607" s="80">
        <v>37519000</v>
      </c>
      <c r="AE607" s="73">
        <v>0.22306031610650603</v>
      </c>
      <c r="AF607" s="80">
        <v>524.81107199999997</v>
      </c>
      <c r="AG607" s="80">
        <v>262.93807199999998</v>
      </c>
      <c r="AH607" s="25">
        <v>4.2425104796940802</v>
      </c>
      <c r="AI607" s="25">
        <v>6.5383424213618984</v>
      </c>
      <c r="AJ607" s="25">
        <v>5.5033819542662199</v>
      </c>
      <c r="AK607" s="25">
        <v>16.410257062341412</v>
      </c>
      <c r="AL607" s="25">
        <v>2.4395256135639536</v>
      </c>
      <c r="AM607" s="74" t="s">
        <v>493</v>
      </c>
      <c r="AN607" s="74" t="s">
        <v>524</v>
      </c>
      <c r="AO607" s="74" t="s">
        <v>525</v>
      </c>
      <c r="AP607" s="74" t="s">
        <v>574</v>
      </c>
      <c r="AQ607" s="73">
        <f>_xll.BDP($H607,$AQ$1, "CUST_TRR_START_DT=20030101","CUST_TRR_END_DT=20230630")*0.01</f>
        <v>0.1197476</v>
      </c>
      <c r="AR607" s="73">
        <f>_xll.BDP($H607,$AQ$1, "CUST_TRR_START_DT=20130101","CUST_TRR_END_DT=20230630")*0.01</f>
        <v>3.9058340000000004E-2</v>
      </c>
      <c r="AS607" s="73">
        <f>_xll.BDP($H607,$AQ$1, "CUST_TRR_START_DT=20180101","CUST_TRR_END_DT=20230630")*0.01</f>
        <v>-1.692169E-2</v>
      </c>
      <c r="AT607" s="74" t="s">
        <v>3697</v>
      </c>
      <c r="AU607" s="74" t="s">
        <v>3021</v>
      </c>
      <c r="AV607" s="74" t="s">
        <v>3021</v>
      </c>
      <c r="AW607" s="25">
        <v>3.020833246409893</v>
      </c>
      <c r="AX607" s="25">
        <v>3.020833246409893</v>
      </c>
      <c r="AY607" s="25">
        <v>6.0637720592518729</v>
      </c>
      <c r="AZ607" s="25">
        <v>9.0846053056617659</v>
      </c>
      <c r="BA607" s="25">
        <v>44.241347696539087</v>
      </c>
      <c r="BB607" s="25">
        <v>88.806440522576196</v>
      </c>
      <c r="BC607" s="25">
        <v>133.04778821911529</v>
      </c>
      <c r="BD607" s="25">
        <v>46.439</v>
      </c>
      <c r="BE607" s="25">
        <v>262.93807199999998</v>
      </c>
      <c r="BF607" s="74">
        <v>30.7</v>
      </c>
      <c r="BG607" s="74">
        <v>41.5</v>
      </c>
      <c r="BH607" s="74" t="s">
        <v>3021</v>
      </c>
      <c r="BI607" s="74" t="s">
        <v>3021</v>
      </c>
      <c r="BJ607" s="74" t="s">
        <v>3021</v>
      </c>
      <c r="BK607" s="74" t="s">
        <v>3021</v>
      </c>
      <c r="BL607" s="72">
        <v>0.11675753064774888</v>
      </c>
      <c r="BM607" s="72">
        <v>0.15783184110363449</v>
      </c>
      <c r="BN607" s="72">
        <v>0</v>
      </c>
      <c r="BO607" s="72">
        <v>0</v>
      </c>
      <c r="BP607" s="72">
        <v>0</v>
      </c>
      <c r="BQ607" s="72">
        <v>0</v>
      </c>
      <c r="BR607" s="72">
        <f>IF(IF(BN607&gt;BQ607,BN607,BQ607)=0,IF(BM607&gt;BP607,BM607,BP607),IF(BN607&gt;BQ607,BN607,BQ607))</f>
        <v>0.15783184110363449</v>
      </c>
      <c r="CI607" s="73">
        <f>IFERROR(L607,M607)</f>
        <v>-3.8624297329099813</v>
      </c>
      <c r="CJ607" s="74">
        <f>IF(AND(M607&lt;0,AA607&gt;0),1,0)</f>
        <v>0</v>
      </c>
      <c r="CK607" s="74">
        <f>IF(AND(CJ607=0,CI607&lt;0.1,CI607&gt;0),1,0)</f>
        <v>0</v>
      </c>
      <c r="CL607" s="74">
        <f>IF(AND(CK607=0,CI607&lt;0.2,CI607&gt;0.1),1,0)</f>
        <v>0</v>
      </c>
      <c r="CM607" s="74">
        <f>IF(AND(CL607=0,CI607&lt;0.3,CI607&gt;0.2),1,0)</f>
        <v>0</v>
      </c>
      <c r="CN607" s="74">
        <f>IF(AND(CM607=0,CI607&lt;0.4,CI607&gt;0.3),1,0)</f>
        <v>0</v>
      </c>
      <c r="CO607" s="74">
        <f>IF(AND(CN607=0,CI607&lt;0.5,CI607&gt;0.4),1,0)</f>
        <v>0</v>
      </c>
      <c r="CP607" s="74">
        <f>IF(AND(CJ607=0,CK607=0,CL607=0,CM607=0,CN607=0,CO607=0),1,0)</f>
        <v>1</v>
      </c>
      <c r="CR607" s="74" t="str">
        <f>_xll.BDP($H607,CR$1)</f>
        <v>Martin H Resch</v>
      </c>
      <c r="CS607" s="74" t="str">
        <f>_xll.BDP($H607,CS$1)</f>
        <v>No</v>
      </c>
      <c r="CT607" s="81">
        <f>_xll.BDP($H607,CT$1)</f>
        <v>0.15557199716567993</v>
      </c>
      <c r="CU607" s="78">
        <f>_xll.BDP($H607,CU$1)</f>
        <v>0.5</v>
      </c>
      <c r="CV607" s="78">
        <f>_xll.BDP($H607,CV$1)</f>
        <v>10.745974232748175</v>
      </c>
      <c r="CW607" s="78">
        <f>_xll.BDP($H607,CW$1)</f>
        <v>1.7277075302779998</v>
      </c>
      <c r="DD607" s="73"/>
      <c r="DH607" s="25"/>
      <c r="DI607" s="25"/>
      <c r="DJ607" s="25"/>
      <c r="DK607" s="25"/>
      <c r="DL607" s="25"/>
      <c r="DM607" s="25"/>
      <c r="DN607" s="25"/>
      <c r="DO607" s="25"/>
      <c r="DV607" s="72"/>
      <c r="DW607" s="72"/>
      <c r="DX607" s="72"/>
      <c r="DY607" s="72"/>
      <c r="DZ607" s="72"/>
      <c r="EA607" s="72"/>
      <c r="EB607" s="72"/>
      <c r="EC607" s="72"/>
      <c r="ED607" s="72"/>
    </row>
    <row r="608" spans="1:134" s="74" customFormat="1" hidden="1" x14ac:dyDescent="0.3">
      <c r="A608" s="74" t="str">
        <f>B608&amp;C608</f>
        <v>14</v>
      </c>
      <c r="B608" s="74">
        <v>14</v>
      </c>
      <c r="D608" s="74">
        <v>21</v>
      </c>
      <c r="E608" s="74">
        <v>11</v>
      </c>
      <c r="F608" s="75">
        <v>0.13</v>
      </c>
      <c r="G608" s="74" t="s">
        <v>2575</v>
      </c>
      <c r="H608" s="74" t="s">
        <v>1869</v>
      </c>
      <c r="I608" s="74">
        <v>1550</v>
      </c>
      <c r="J608" s="74" t="str">
        <f>I608&amp;H608</f>
        <v>1550MDT US Equity</v>
      </c>
      <c r="K608" s="76" t="s">
        <v>4923</v>
      </c>
      <c r="L608" s="73">
        <v>0.24657794848973894</v>
      </c>
      <c r="M608" s="73">
        <v>0.24012421463132808</v>
      </c>
      <c r="N608" s="73">
        <v>9.7070335557013082E-2</v>
      </c>
      <c r="O608" s="73">
        <v>9.6210882680594342E-2</v>
      </c>
      <c r="P608" s="77">
        <v>7.5449438955397961</v>
      </c>
      <c r="Q608" s="77">
        <v>4.8383780925266118</v>
      </c>
      <c r="R608" s="77">
        <v>6.9696006778942916</v>
      </c>
      <c r="S608" s="78">
        <v>30.702936589269932</v>
      </c>
      <c r="T608" s="78">
        <v>30.608127581900277</v>
      </c>
      <c r="U608" s="73">
        <v>0.34669639237940819</v>
      </c>
      <c r="V608" s="79">
        <v>2.0537879697442669</v>
      </c>
      <c r="W608" s="73">
        <v>0.56585441085749533</v>
      </c>
      <c r="X608" s="72">
        <v>2.481786886558322E-2</v>
      </c>
      <c r="Y608" s="79">
        <v>1.3025147126154866</v>
      </c>
      <c r="Z608" s="79">
        <v>3.2455785392357939</v>
      </c>
      <c r="AA608" s="79">
        <v>27694000000</v>
      </c>
      <c r="AB608" s="79">
        <v>69119000000</v>
      </c>
      <c r="AC608" s="79">
        <v>368000000</v>
      </c>
      <c r="AD608" s="80">
        <v>5831000000</v>
      </c>
      <c r="AE608" s="73">
        <v>6.3110958669181955E-2</v>
      </c>
      <c r="AF608" s="80">
        <v>108797.74171201</v>
      </c>
      <c r="AG608" s="80">
        <v>126091.74171201</v>
      </c>
      <c r="AH608" s="25">
        <v>13.415442250453239</v>
      </c>
      <c r="AI608" s="25">
        <v>18.8252824293834</v>
      </c>
      <c r="AJ608" s="25">
        <v>4.0856041499990026</v>
      </c>
      <c r="AK608" s="25">
        <v>19.30412068583254</v>
      </c>
      <c r="AL608" s="25">
        <v>2.1258126900559917</v>
      </c>
      <c r="AM608" s="74" t="s">
        <v>493</v>
      </c>
      <c r="AN608" s="74" t="s">
        <v>537</v>
      </c>
      <c r="AO608" s="74" t="s">
        <v>538</v>
      </c>
      <c r="AP608" s="74" t="s">
        <v>2138</v>
      </c>
      <c r="AQ608" s="73">
        <f>_xll.BDP($H608,$AQ$1, "CUST_TRR_START_DT=20030101","CUST_TRR_END_DT=20230630")*0.01</f>
        <v>5.224869E-2</v>
      </c>
      <c r="AR608" s="73">
        <f>_xll.BDP($H608,$AQ$1, "CUST_TRR_START_DT=20130101","CUST_TRR_END_DT=20230630")*0.01</f>
        <v>9.9954839999999989E-2</v>
      </c>
      <c r="AS608" s="73">
        <f>_xll.BDP($H608,$AQ$1, "CUST_TRR_START_DT=20180101","CUST_TRR_END_DT=20230630")*0.01</f>
        <v>4.1093770000000002E-2</v>
      </c>
      <c r="AT608" s="74" t="s">
        <v>3697</v>
      </c>
      <c r="AU608" s="74" t="s">
        <v>3372</v>
      </c>
      <c r="AV608" s="74" t="s">
        <v>3372</v>
      </c>
      <c r="AW608" s="25">
        <v>3.3753210107169584</v>
      </c>
      <c r="AX608" s="25">
        <v>3.3753210107169584</v>
      </c>
      <c r="AY608" s="25">
        <v>0.24611138136185007</v>
      </c>
      <c r="AZ608" s="25">
        <v>3.6214323920788085</v>
      </c>
      <c r="BA608" s="25">
        <v>64.559900017853948</v>
      </c>
      <c r="BB608" s="25">
        <v>4.7073822381717605</v>
      </c>
      <c r="BC608" s="25">
        <v>69.267282256025709</v>
      </c>
      <c r="BD608" s="25">
        <v>3879.6604791600002</v>
      </c>
      <c r="BE608" s="25">
        <v>108797.74171201</v>
      </c>
      <c r="BF608" s="74">
        <v>6813</v>
      </c>
      <c r="BG608" s="74">
        <v>7245.1379999999999</v>
      </c>
      <c r="BH608" s="74">
        <v>7795.6109999999999</v>
      </c>
      <c r="BI608" s="74">
        <v>5912.5830000000005</v>
      </c>
      <c r="BJ608" s="74">
        <v>6581.5990000000002</v>
      </c>
      <c r="BK608" s="74">
        <v>6919.8330000000005</v>
      </c>
      <c r="BL608" s="72">
        <v>6.2620785071386492E-2</v>
      </c>
      <c r="BM608" s="72">
        <v>6.659272413188537E-2</v>
      </c>
      <c r="BN608" s="72">
        <v>7.1652323635863255E-2</v>
      </c>
      <c r="BO608" s="72">
        <v>5.4344721746621701E-2</v>
      </c>
      <c r="BP608" s="72">
        <v>6.0493893498466511E-2</v>
      </c>
      <c r="BQ608" s="72">
        <v>6.3602726408760857E-2</v>
      </c>
      <c r="BR608" s="72">
        <f>IF(IF(BN608&gt;BQ608,BN608,BQ608)=0,IF(BM608&gt;BP608,BM608,BP608),IF(BN608&gt;BQ608,BN608,BQ608))</f>
        <v>7.1652323635863255E-2</v>
      </c>
      <c r="CI608" s="73">
        <f>IFERROR(L608,M608)</f>
        <v>0.24657794848973894</v>
      </c>
      <c r="CJ608" s="74">
        <f>IF(AND(M608&lt;0,AA608&gt;0),1,0)</f>
        <v>0</v>
      </c>
      <c r="CK608" s="74">
        <f>IF(AND(CJ608=0,CI608&lt;0.1,CI608&gt;0),1,0)</f>
        <v>0</v>
      </c>
      <c r="CL608" s="74">
        <f>IF(AND(CK608=0,CI608&lt;0.2,CI608&gt;0.1),1,0)</f>
        <v>0</v>
      </c>
      <c r="CM608" s="74">
        <f>IF(AND(CL608=0,CI608&lt;0.3,CI608&gt;0.2),1,0)</f>
        <v>1</v>
      </c>
      <c r="CN608" s="74">
        <f>IF(AND(CM608=0,CI608&lt;0.4,CI608&gt;0.3),1,0)</f>
        <v>0</v>
      </c>
      <c r="CO608" s="74">
        <f>IF(AND(CN608=0,CI608&lt;0.5,CI608&gt;0.4),1,0)</f>
        <v>0</v>
      </c>
      <c r="CP608" s="74">
        <f>IF(AND(CJ608=0,CK608=0,CL608=0,CM608=0,CN608=0,CO608=0),1,0)</f>
        <v>0</v>
      </c>
      <c r="CR608" s="74" t="str">
        <f>_xll.BDP($H608,CR$1)</f>
        <v>Geoffrey S Martha "Geoff"</v>
      </c>
      <c r="CS608" s="74" t="str">
        <f>_xll.BDP($H608,CS$1)</f>
        <v>No</v>
      </c>
      <c r="CT608" s="81">
        <f>_xll.BDP($H608,CT$1)</f>
        <v>0</v>
      </c>
      <c r="CU608" s="78">
        <f>_xll.BDP($H608,CU$1)</f>
        <v>3.5</v>
      </c>
      <c r="CV608" s="78">
        <f>_xll.BDP($H608,CV$1)</f>
        <v>7.3419920122296756E-2</v>
      </c>
      <c r="CW608" s="78">
        <f>_xll.BDP($H608,CW$1)</f>
        <v>16.563393054238038</v>
      </c>
      <c r="DD608" s="73"/>
      <c r="DH608" s="25"/>
      <c r="DI608" s="25"/>
      <c r="DJ608" s="25"/>
      <c r="DK608" s="25"/>
      <c r="DL608" s="25"/>
      <c r="DM608" s="25"/>
      <c r="DN608" s="25"/>
      <c r="DO608" s="25"/>
      <c r="DV608" s="72"/>
      <c r="DW608" s="72"/>
      <c r="DX608" s="72"/>
      <c r="DY608" s="72"/>
      <c r="DZ608" s="72"/>
      <c r="EA608" s="72"/>
      <c r="EB608" s="72"/>
      <c r="EC608" s="72"/>
      <c r="ED608" s="72"/>
    </row>
    <row r="609" spans="1:134" s="74" customFormat="1" hidden="1" x14ac:dyDescent="0.3">
      <c r="A609" s="74" t="str">
        <f>B609&amp;C609</f>
        <v>14</v>
      </c>
      <c r="B609" s="74">
        <v>14</v>
      </c>
      <c r="D609" s="74">
        <v>22</v>
      </c>
      <c r="E609" s="74">
        <v>3</v>
      </c>
      <c r="F609" s="75">
        <v>0.12</v>
      </c>
      <c r="G609" s="74" t="s">
        <v>2552</v>
      </c>
      <c r="H609" s="74" t="s">
        <v>1481</v>
      </c>
      <c r="I609" s="74">
        <v>1552</v>
      </c>
      <c r="J609" s="74" t="str">
        <f>I609&amp;H609</f>
        <v>1552QGEN US Equity</v>
      </c>
      <c r="K609" s="76" t="s">
        <v>1482</v>
      </c>
      <c r="L609" s="73">
        <v>0.30830366724610514</v>
      </c>
      <c r="M609" s="73">
        <v>0.35209697780297688</v>
      </c>
      <c r="N609" s="73">
        <v>0.1262183637747486</v>
      </c>
      <c r="O609" s="73">
        <v>0.14519082554645141</v>
      </c>
      <c r="P609" s="77">
        <v>7.4993613356546254</v>
      </c>
      <c r="Q609" s="77">
        <v>6.1254773503346893</v>
      </c>
      <c r="R609" s="77">
        <v>9.7613111113653179</v>
      </c>
      <c r="S609" s="78">
        <v>38.880226875287462</v>
      </c>
      <c r="T609" s="78">
        <v>38.13449151489737</v>
      </c>
      <c r="U609" s="73">
        <v>0.14295132275948216</v>
      </c>
      <c r="V609" s="79">
        <v>0.90796819903356407</v>
      </c>
      <c r="W609" s="73">
        <v>0.57089254778591358</v>
      </c>
      <c r="X609" s="72">
        <v>3.1308425569597995E-2</v>
      </c>
      <c r="Y609" s="79">
        <v>7.049005578695092</v>
      </c>
      <c r="Z609" s="79">
        <v>34.821973189435582</v>
      </c>
      <c r="AA609" s="79">
        <v>1650852000</v>
      </c>
      <c r="AB609" s="79">
        <v>4003421000</v>
      </c>
      <c r="AC609" s="79">
        <v>48266000</v>
      </c>
      <c r="AD609" s="80">
        <v>519304000</v>
      </c>
      <c r="AE609" s="73">
        <v>9.2943632246237265E-2</v>
      </c>
      <c r="AF609" s="80">
        <v>9482.4679726399991</v>
      </c>
      <c r="AG609" s="80">
        <v>10038.652972639999</v>
      </c>
      <c r="AH609" s="25">
        <v>14.977252070301075</v>
      </c>
      <c r="AI609" s="25">
        <v>21.725206293018001</v>
      </c>
      <c r="AJ609" s="25">
        <v>4.1474272674549759</v>
      </c>
      <c r="AK609" s="25">
        <v>24.763726947403416</v>
      </c>
      <c r="AL609" s="25">
        <v>2.5868463083793061</v>
      </c>
      <c r="AM609" s="74" t="s">
        <v>493</v>
      </c>
      <c r="AN609" s="74" t="s">
        <v>537</v>
      </c>
      <c r="AO609" s="74" t="s">
        <v>709</v>
      </c>
      <c r="AP609" s="74" t="s">
        <v>1458</v>
      </c>
      <c r="AQ609" s="73">
        <f>_xll.BDP($H609,$AQ$1, "CUST_TRR_START_DT=20030101","CUST_TRR_END_DT=20230630")*0.01</f>
        <v>0.11112970000000001</v>
      </c>
      <c r="AR609" s="73">
        <f>_xll.BDP($H609,$AQ$1, "CUST_TRR_START_DT=20130101","CUST_TRR_END_DT=20230630")*0.01</f>
        <v>9.0444510000000006E-2</v>
      </c>
      <c r="AS609" s="73">
        <f>_xll.BDP($H609,$AQ$1, "CUST_TRR_START_DT=20180101","CUST_TRR_END_DT=20230630")*0.01</f>
        <v>7.0731859999999994E-2</v>
      </c>
      <c r="AT609" s="74" t="s">
        <v>3039</v>
      </c>
      <c r="AU609" s="74" t="s">
        <v>3047</v>
      </c>
      <c r="AV609" s="74" t="s">
        <v>3039</v>
      </c>
      <c r="AW609" s="25" t="s">
        <v>3021</v>
      </c>
      <c r="AX609" s="25">
        <v>0</v>
      </c>
      <c r="AY609" s="25">
        <v>5.0606972929896186</v>
      </c>
      <c r="AZ609" s="25">
        <v>5.0606972929896186</v>
      </c>
      <c r="BA609" s="25">
        <v>0</v>
      </c>
      <c r="BB609" s="25">
        <v>103.34809501893794</v>
      </c>
      <c r="BC609" s="25">
        <v>103.34809501893794</v>
      </c>
      <c r="BD609" s="25">
        <v>479.87900000000002</v>
      </c>
      <c r="BE609" s="25">
        <v>9482.4679726399991</v>
      </c>
      <c r="BF609" s="74">
        <v>479.053</v>
      </c>
      <c r="BG609" s="74">
        <v>503.048</v>
      </c>
      <c r="BH609" s="74">
        <v>555.471</v>
      </c>
      <c r="BI609" s="74">
        <v>475.37700000000001</v>
      </c>
      <c r="BJ609" s="74">
        <v>482.97800000000001</v>
      </c>
      <c r="BK609" s="74">
        <v>526.745</v>
      </c>
      <c r="BL609" s="72">
        <v>5.0519864805472957E-2</v>
      </c>
      <c r="BM609" s="72">
        <v>5.305032418263441E-2</v>
      </c>
      <c r="BN609" s="72">
        <v>5.8578737265732331E-2</v>
      </c>
      <c r="BO609" s="72">
        <v>5.013220201445627E-2</v>
      </c>
      <c r="BP609" s="72">
        <v>5.0933786583149919E-2</v>
      </c>
      <c r="BQ609" s="72">
        <v>5.5549357142025732E-2</v>
      </c>
      <c r="BR609" s="72">
        <f>IF(IF(BN609&gt;BQ609,BN609,BQ609)=0,IF(BM609&gt;BP609,BM609,BP609),IF(BN609&gt;BQ609,BN609,BQ609))</f>
        <v>5.8578737265732331E-2</v>
      </c>
      <c r="CI609" s="73">
        <f>IFERROR(L609,M609)</f>
        <v>0.30830366724610514</v>
      </c>
      <c r="CJ609" s="74">
        <f>IF(AND(M609&lt;0,AA609&gt;0),1,0)</f>
        <v>0</v>
      </c>
      <c r="CK609" s="74">
        <f>IF(AND(CJ609=0,CI609&lt;0.1,CI609&gt;0),1,0)</f>
        <v>0</v>
      </c>
      <c r="CL609" s="74">
        <f>IF(AND(CK609=0,CI609&lt;0.2,CI609&gt;0.1),1,0)</f>
        <v>0</v>
      </c>
      <c r="CM609" s="74">
        <f>IF(AND(CL609=0,CI609&lt;0.3,CI609&gt;0.2),1,0)</f>
        <v>0</v>
      </c>
      <c r="CN609" s="74">
        <f>IF(AND(CM609=0,CI609&lt;0.4,CI609&gt;0.3),1,0)</f>
        <v>1</v>
      </c>
      <c r="CO609" s="74">
        <f>IF(AND(CN609=0,CI609&lt;0.5,CI609&gt;0.4),1,0)</f>
        <v>0</v>
      </c>
      <c r="CP609" s="74">
        <f>IF(AND(CJ609=0,CK609=0,CL609=0,CM609=0,CN609=0,CO609=0),1,0)</f>
        <v>0</v>
      </c>
      <c r="CR609" s="74" t="str">
        <f>_xll.BDP($H609,CR$1)</f>
        <v>Thierry Bernard</v>
      </c>
      <c r="CS609" s="74" t="str">
        <f>_xll.BDP($H609,CS$1)</f>
        <v>No</v>
      </c>
      <c r="CT609" s="81">
        <f>_xll.BDP($H609,CT$1)</f>
        <v>0.12389600276947021</v>
      </c>
      <c r="CU609" s="78">
        <f>_xll.BDP($H609,CU$1)</f>
        <v>4</v>
      </c>
      <c r="CV609" s="78">
        <f>_xll.BDP($H609,CV$1)</f>
        <v>0.74759746704599461</v>
      </c>
      <c r="CW609" s="78">
        <f>_xll.BDP($H609,CW$1)</f>
        <v>-1.6731821913928979</v>
      </c>
      <c r="DD609" s="73"/>
      <c r="DH609" s="25"/>
      <c r="DI609" s="25"/>
      <c r="DJ609" s="25"/>
      <c r="DK609" s="25"/>
      <c r="DL609" s="25"/>
      <c r="DM609" s="25"/>
      <c r="DN609" s="25"/>
      <c r="DO609" s="25"/>
      <c r="DV609" s="72"/>
      <c r="DW609" s="72"/>
      <c r="DX609" s="72"/>
      <c r="DY609" s="72"/>
      <c r="DZ609" s="72"/>
      <c r="EA609" s="72"/>
      <c r="EB609" s="72"/>
      <c r="EC609" s="72"/>
      <c r="ED609" s="72"/>
    </row>
    <row r="610" spans="1:134" s="74" customFormat="1" hidden="1" x14ac:dyDescent="0.3">
      <c r="A610" s="74" t="str">
        <f>B610&amp;C610</f>
        <v>14</v>
      </c>
      <c r="B610" s="74">
        <v>14</v>
      </c>
      <c r="D610" s="74">
        <v>23</v>
      </c>
      <c r="E610" s="74">
        <v>3</v>
      </c>
      <c r="F610" s="75">
        <v>0.4</v>
      </c>
      <c r="G610" s="74" t="s">
        <v>2557</v>
      </c>
      <c r="H610" s="74" t="s">
        <v>2409</v>
      </c>
      <c r="I610" s="74">
        <v>1554</v>
      </c>
      <c r="J610" s="74" t="str">
        <f>I610&amp;H610</f>
        <v>1554SUS SS Equity</v>
      </c>
      <c r="K610" s="76" t="s">
        <v>4924</v>
      </c>
      <c r="L610" s="73">
        <v>0.18916135065875181</v>
      </c>
      <c r="M610" s="73">
        <v>0.41870475797934004</v>
      </c>
      <c r="N610" s="73">
        <v>1.2696098509902545E-2</v>
      </c>
      <c r="O610" s="73">
        <v>4.2410408511044675E-2</v>
      </c>
      <c r="P610" s="77">
        <v>4.8227219998706756</v>
      </c>
      <c r="Q610" s="77">
        <v>4.366234450341536</v>
      </c>
      <c r="R610" s="77">
        <v>5.5006421076906831</v>
      </c>
      <c r="S610" s="78">
        <v>25.205280340868825</v>
      </c>
      <c r="T610" s="78">
        <v>26.680539287761359</v>
      </c>
      <c r="U610" s="73">
        <v>-0.42561715565652231</v>
      </c>
      <c r="V610" s="79">
        <v>-2.2515276825085744</v>
      </c>
      <c r="W610" s="73">
        <v>0.90903509445132713</v>
      </c>
      <c r="X610" s="72" t="e">
        <v>#N/A</v>
      </c>
      <c r="Y610" s="79">
        <v>100.45059261108128</v>
      </c>
      <c r="Z610" s="79" t="e">
        <v>#N/A</v>
      </c>
      <c r="AA610" s="79">
        <v>388190000</v>
      </c>
      <c r="AB610" s="79">
        <v>3832479000</v>
      </c>
      <c r="AC610" s="79" t="e">
        <v>#N/A</v>
      </c>
      <c r="AD610" s="80">
        <v>233583000</v>
      </c>
      <c r="AE610" s="73">
        <v>0</v>
      </c>
      <c r="AF610" s="80">
        <v>7597.8065403999999</v>
      </c>
      <c r="AG610" s="80">
        <v>7023.3855403999996</v>
      </c>
      <c r="AH610" s="25">
        <v>27.529193690935816</v>
      </c>
      <c r="AI610" s="25">
        <v>34.305265129046745</v>
      </c>
      <c r="AJ610" s="25">
        <v>2.9564523660970066</v>
      </c>
      <c r="AK610" s="25">
        <v>32.440085816227537</v>
      </c>
      <c r="AL610" s="25">
        <v>1.6969403882471199</v>
      </c>
      <c r="AM610" s="74" t="s">
        <v>493</v>
      </c>
      <c r="AN610" s="74" t="s">
        <v>537</v>
      </c>
      <c r="AO610" s="74" t="s">
        <v>825</v>
      </c>
      <c r="AP610" s="74" t="s">
        <v>4617</v>
      </c>
      <c r="AQ610" s="73" t="e">
        <f>_xll.BDP($H610,$AQ$1, "CUST_TRR_START_DT=20030101","CUST_TRR_END_DT=20230630")*0.01</f>
        <v>#VALUE!</v>
      </c>
      <c r="AR610" s="73" t="e">
        <f>_xll.BDP($H610,$AQ$1, "CUST_TRR_START_DT=20130101","CUST_TRR_END_DT=20230630")*0.01</f>
        <v>#VALUE!</v>
      </c>
      <c r="AS610" s="73">
        <f>_xll.BDP($H610,$AQ$1, "CUST_TRR_START_DT=20180101","CUST_TRR_END_DT=20230630")*0.01</f>
        <v>0.65763440000000006</v>
      </c>
      <c r="AT610" s="74" t="s">
        <v>3374</v>
      </c>
      <c r="AU610" s="74" t="s">
        <v>3374</v>
      </c>
      <c r="AV610" s="74" t="s">
        <v>3374</v>
      </c>
      <c r="AW610" s="25" t="s">
        <v>3021</v>
      </c>
      <c r="AX610" s="25">
        <v>0</v>
      </c>
      <c r="AY610" s="25">
        <v>0</v>
      </c>
      <c r="AZ610" s="25">
        <v>0</v>
      </c>
      <c r="BA610" s="25">
        <v>0</v>
      </c>
      <c r="BB610" s="25">
        <v>0</v>
      </c>
      <c r="BC610" s="25">
        <v>0</v>
      </c>
      <c r="BD610" s="25">
        <v>0</v>
      </c>
      <c r="BE610" s="25">
        <v>7023.3855403999996</v>
      </c>
      <c r="BF610" s="74">
        <v>199.6</v>
      </c>
      <c r="BG610" s="74">
        <v>261.8</v>
      </c>
      <c r="BH610" s="74">
        <v>357.8</v>
      </c>
      <c r="BI610" s="74">
        <v>188</v>
      </c>
      <c r="BJ610" s="74">
        <v>245.25</v>
      </c>
      <c r="BK610" s="74">
        <v>343.75</v>
      </c>
      <c r="BL610" s="72">
        <v>2.8419342616443105E-2</v>
      </c>
      <c r="BM610" s="72">
        <v>3.727547042577558E-2</v>
      </c>
      <c r="BN610" s="72">
        <v>5.0944092125066849E-2</v>
      </c>
      <c r="BO610" s="72">
        <v>2.6767717494445412E-2</v>
      </c>
      <c r="BP610" s="72">
        <v>3.4919056997408174E-2</v>
      </c>
      <c r="BQ610" s="72">
        <v>4.894363238678516E-2</v>
      </c>
      <c r="BR610" s="72">
        <f>IF(IF(BN610&gt;BQ610,BN610,BQ610)=0,IF(BM610&gt;BP610,BM610,BP610),IF(BN610&gt;BQ610,BN610,BQ610))</f>
        <v>5.0944092125066849E-2</v>
      </c>
      <c r="CI610" s="73">
        <f>IFERROR(L610,M610)</f>
        <v>0.18916135065875181</v>
      </c>
      <c r="CJ610" s="74">
        <f>IF(AND(M610&lt;0,AA610&gt;0),1,0)</f>
        <v>0</v>
      </c>
      <c r="CK610" s="74">
        <f>IF(AND(CJ610=0,CI610&lt;0.1,CI610&gt;0),1,0)</f>
        <v>0</v>
      </c>
      <c r="CL610" s="74">
        <f>IF(AND(CK610=0,CI610&lt;0.2,CI610&gt;0.1),1,0)</f>
        <v>1</v>
      </c>
      <c r="CM610" s="74">
        <f>IF(AND(CL610=0,CI610&lt;0.3,CI610&gt;0.2),1,0)</f>
        <v>0</v>
      </c>
      <c r="CN610" s="74">
        <f>IF(AND(CM610=0,CI610&lt;0.4,CI610&gt;0.3),1,0)</f>
        <v>0</v>
      </c>
      <c r="CO610" s="74">
        <f>IF(AND(CN610=0,CI610&lt;0.5,CI610&gt;0.4),1,0)</f>
        <v>0</v>
      </c>
      <c r="CP610" s="74">
        <f>IF(AND(CJ610=0,CK610=0,CL610=0,CM610=0,CN610=0,CO610=0),1,0)</f>
        <v>0</v>
      </c>
      <c r="CR610" s="74" t="str">
        <f>_xll.BDP($H610,CR$1)</f>
        <v>#N/A Field Not Applicable</v>
      </c>
      <c r="CS610" s="74" t="str">
        <f>_xll.BDP($H610,CS$1)</f>
        <v>#N/A N/A</v>
      </c>
      <c r="CT610" s="81" t="str">
        <f>_xll.BDP($H610,CT$1)</f>
        <v>#N/A N/A</v>
      </c>
      <c r="CU610" s="78" t="str">
        <f>_xll.BDP($H610,CU$1)</f>
        <v>#N/A N/A</v>
      </c>
      <c r="CV610" s="78">
        <f>_xll.BDP($H610,CV$1)</f>
        <v>12.784579071473814</v>
      </c>
      <c r="CW610" s="78">
        <f>_xll.BDP($H610,CW$1)</f>
        <v>-0.65483995254694671</v>
      </c>
      <c r="DD610" s="73"/>
      <c r="DH610" s="25"/>
      <c r="DI610" s="25"/>
      <c r="DJ610" s="25"/>
      <c r="DK610" s="25"/>
      <c r="DL610" s="25"/>
      <c r="DM610" s="25"/>
      <c r="DN610" s="25"/>
      <c r="DO610" s="25"/>
      <c r="DV610" s="72"/>
      <c r="DW610" s="72"/>
      <c r="DX610" s="72"/>
      <c r="DY610" s="72"/>
      <c r="DZ610" s="72"/>
      <c r="EA610" s="72"/>
      <c r="EB610" s="72"/>
      <c r="EC610" s="72"/>
      <c r="ED610" s="72"/>
    </row>
    <row r="611" spans="1:134" s="74" customFormat="1" hidden="1" x14ac:dyDescent="0.3">
      <c r="A611" s="74" t="str">
        <f>B611&amp;C611</f>
        <v>14</v>
      </c>
      <c r="B611" s="74">
        <v>14</v>
      </c>
      <c r="D611" s="74">
        <v>23</v>
      </c>
      <c r="E611" s="74">
        <v>15</v>
      </c>
      <c r="F611" s="75">
        <v>0.2</v>
      </c>
      <c r="G611" s="74" t="s">
        <v>2981</v>
      </c>
      <c r="H611" s="74" t="s">
        <v>1401</v>
      </c>
      <c r="I611" s="74">
        <v>1555</v>
      </c>
      <c r="J611" s="74" t="str">
        <f>I611&amp;H611</f>
        <v>1555TEP FP Equity</v>
      </c>
      <c r="K611" s="76" t="s">
        <v>1402</v>
      </c>
      <c r="L611" s="73">
        <v>0.29588850665790739</v>
      </c>
      <c r="M611" s="73">
        <v>0.37883283877349161</v>
      </c>
      <c r="N611" s="73">
        <v>0.15176254173689405</v>
      </c>
      <c r="O611" s="73">
        <v>0.18502415458937199</v>
      </c>
      <c r="P611" s="77">
        <v>13.312960871587059</v>
      </c>
      <c r="Q611" s="77">
        <v>9.6357619837191564</v>
      </c>
      <c r="R611" s="77">
        <v>17.53858762464144</v>
      </c>
      <c r="S611" s="78">
        <v>19.955344518591129</v>
      </c>
      <c r="T611" s="78">
        <v>20.076036301201864</v>
      </c>
      <c r="U611" s="73">
        <v>0.44645711241342567</v>
      </c>
      <c r="V611" s="79">
        <v>1.6827309236947792</v>
      </c>
      <c r="W611" s="73">
        <v>0.42422169004447485</v>
      </c>
      <c r="X611" s="72">
        <v>3.4668260609683206E-2</v>
      </c>
      <c r="Y611" s="79">
        <v>14.502085162893815</v>
      </c>
      <c r="Z611" s="79">
        <v>14.724122698351882</v>
      </c>
      <c r="AA611" s="79">
        <v>3033000000</v>
      </c>
      <c r="AB611" s="79">
        <v>6210000000</v>
      </c>
      <c r="AC611" s="79">
        <v>120000000</v>
      </c>
      <c r="AD611" s="80">
        <v>1199000000</v>
      </c>
      <c r="AE611" s="73">
        <v>0.10008340283569642</v>
      </c>
      <c r="AF611" s="80">
        <v>7313.353743149999</v>
      </c>
      <c r="AG611" s="80">
        <v>9827.353743149999</v>
      </c>
      <c r="AH611" s="25">
        <v>5.995944931757168</v>
      </c>
      <c r="AI611" s="25">
        <v>8.5678759748474267</v>
      </c>
      <c r="AJ611" s="25">
        <v>13.023354294950156</v>
      </c>
      <c r="AK611" s="25">
        <v>11.248336301373111</v>
      </c>
      <c r="AL611" s="25">
        <v>1.9501058827945135</v>
      </c>
      <c r="AM611" s="74" t="s">
        <v>506</v>
      </c>
      <c r="AN611" s="74" t="s">
        <v>629</v>
      </c>
      <c r="AO611" s="74" t="s">
        <v>773</v>
      </c>
      <c r="AP611" s="74" t="s">
        <v>1339</v>
      </c>
      <c r="AQ611" s="73">
        <f>_xll.BDP($H611,$AQ$1, "CUST_TRR_START_DT=20030101","CUST_TRR_END_DT=20230630")*0.01</f>
        <v>0.12967700000000001</v>
      </c>
      <c r="AR611" s="73">
        <f>_xll.BDP($H611,$AQ$1, "CUST_TRR_START_DT=20130101","CUST_TRR_END_DT=20230630")*0.01</f>
        <v>0.1952111</v>
      </c>
      <c r="AS611" s="73">
        <f>_xll.BDP($H611,$AQ$1, "CUST_TRR_START_DT=20180101","CUST_TRR_END_DT=20230630")*0.01</f>
        <v>6.0500619999999998E-2</v>
      </c>
      <c r="AT611" s="74" t="s">
        <v>3697</v>
      </c>
      <c r="AU611" s="74" t="s">
        <v>3021</v>
      </c>
      <c r="AV611" s="74" t="s">
        <v>3021</v>
      </c>
      <c r="AW611" s="25">
        <v>3.1364561341202184</v>
      </c>
      <c r="AX611" s="25">
        <v>3.1364561341202184</v>
      </c>
      <c r="AY611" s="25">
        <v>-3.7305262316877595E-16</v>
      </c>
      <c r="AZ611" s="25">
        <v>3.136456134120218</v>
      </c>
      <c r="BA611" s="25">
        <v>29.869594578900383</v>
      </c>
      <c r="BB611" s="25">
        <v>-3.5527136788005009E-15</v>
      </c>
      <c r="BC611" s="25">
        <v>29.869594578900379</v>
      </c>
      <c r="BD611" s="25">
        <v>227.61524169999998</v>
      </c>
      <c r="BE611" s="25">
        <v>7313.353743149999</v>
      </c>
      <c r="BF611" s="74">
        <v>812.875</v>
      </c>
      <c r="BG611" s="74">
        <v>895.18799999999999</v>
      </c>
      <c r="BH611" s="74">
        <v>996.33299999999997</v>
      </c>
      <c r="BI611" s="74">
        <v>865.51599999999996</v>
      </c>
      <c r="BJ611" s="74">
        <v>891.54399999999998</v>
      </c>
      <c r="BK611" s="74">
        <v>1017.5260000000001</v>
      </c>
      <c r="BL611" s="72">
        <v>0.1111494163346568</v>
      </c>
      <c r="BM611" s="72">
        <v>0.1224045809131647</v>
      </c>
      <c r="BN611" s="72">
        <v>0.13623476109482716</v>
      </c>
      <c r="BO611" s="72">
        <v>0.11834734519859365</v>
      </c>
      <c r="BP611" s="72">
        <v>0.12190631430006492</v>
      </c>
      <c r="BQ611" s="72">
        <v>0.13913261080158451</v>
      </c>
      <c r="BR611" s="72">
        <f>IF(IF(BN611&gt;BQ611,BN611,BQ611)=0,IF(BM611&gt;BP611,BM611,BP611),IF(BN611&gt;BQ611,BN611,BQ611))</f>
        <v>0.13913261080158451</v>
      </c>
      <c r="CI611" s="73">
        <f>IFERROR(L611,M611)</f>
        <v>0.29588850665790739</v>
      </c>
      <c r="CJ611" s="74">
        <f>IF(AND(M611&lt;0,AA611&gt;0),1,0)</f>
        <v>0</v>
      </c>
      <c r="CK611" s="74">
        <f>IF(AND(CJ611=0,CI611&lt;0.1,CI611&gt;0),1,0)</f>
        <v>0</v>
      </c>
      <c r="CL611" s="74">
        <f>IF(AND(CK611=0,CI611&lt;0.2,CI611&gt;0.1),1,0)</f>
        <v>0</v>
      </c>
      <c r="CM611" s="74">
        <f>IF(AND(CL611=0,CI611&lt;0.3,CI611&gt;0.2),1,0)</f>
        <v>1</v>
      </c>
      <c r="CN611" s="74">
        <f>IF(AND(CM611=0,CI611&lt;0.4,CI611&gt;0.3),1,0)</f>
        <v>0</v>
      </c>
      <c r="CO611" s="74">
        <f>IF(AND(CN611=0,CI611&lt;0.5,CI611&gt;0.4),1,0)</f>
        <v>0</v>
      </c>
      <c r="CP611" s="74">
        <f>IF(AND(CJ611=0,CK611=0,CL611=0,CM611=0,CN611=0,CO611=0),1,0)</f>
        <v>0</v>
      </c>
      <c r="CR611" s="74" t="str">
        <f>_xll.BDP($H611,CR$1)</f>
        <v>Daniel Julien</v>
      </c>
      <c r="CS611" s="74" t="str">
        <f>_xll.BDP($H611,CS$1)</f>
        <v>Yes</v>
      </c>
      <c r="CT611" s="81">
        <f>_xll.BDP($H611,CT$1)</f>
        <v>0</v>
      </c>
      <c r="CU611" s="78">
        <f>_xll.BDP($H611,CU$1)</f>
        <v>6</v>
      </c>
      <c r="CV611" s="78">
        <f>_xll.BDP($H611,CV$1)</f>
        <v>2.0275618856537361</v>
      </c>
      <c r="CW611" s="78">
        <f>_xll.BDP($H611,CW$1)</f>
        <v>4.8152438579611179</v>
      </c>
      <c r="DD611" s="73"/>
      <c r="DH611" s="25"/>
      <c r="DI611" s="25"/>
      <c r="DJ611" s="25"/>
      <c r="DK611" s="25"/>
      <c r="DL611" s="25"/>
      <c r="DM611" s="25"/>
      <c r="DN611" s="25"/>
      <c r="DO611" s="25"/>
      <c r="DV611" s="72"/>
      <c r="DW611" s="72"/>
      <c r="DX611" s="72"/>
      <c r="DY611" s="72"/>
      <c r="DZ611" s="72"/>
      <c r="EA611" s="72"/>
      <c r="EB611" s="72"/>
      <c r="EC611" s="72"/>
      <c r="ED611" s="72"/>
    </row>
    <row r="612" spans="1:134" s="74" customFormat="1" hidden="1" x14ac:dyDescent="0.3">
      <c r="A612" s="74" t="str">
        <f>B612&amp;C612</f>
        <v>14</v>
      </c>
      <c r="B612" s="74">
        <v>14</v>
      </c>
      <c r="D612" s="74">
        <v>23</v>
      </c>
      <c r="E612" s="74">
        <v>4</v>
      </c>
      <c r="F612" s="75">
        <v>0.16</v>
      </c>
      <c r="G612" s="74" t="s">
        <v>2724</v>
      </c>
      <c r="H612" s="74" t="s">
        <v>2474</v>
      </c>
      <c r="I612" s="74">
        <v>1556</v>
      </c>
      <c r="J612" s="74" t="str">
        <f>I612&amp;H612</f>
        <v>1556OEMB SS Equity</v>
      </c>
      <c r="K612" s="76" t="s">
        <v>4925</v>
      </c>
      <c r="L612" s="73">
        <v>0.43666723860048806</v>
      </c>
      <c r="M612" s="73">
        <v>0.56225157820902505</v>
      </c>
      <c r="N612" s="73">
        <v>0.38794237368493445</v>
      </c>
      <c r="O612" s="73">
        <v>0.51773507723774148</v>
      </c>
      <c r="P612" s="77">
        <v>22.393544203472874</v>
      </c>
      <c r="Q612" s="77">
        <v>17.791729491502661</v>
      </c>
      <c r="R612" s="77">
        <v>20.579061567670191</v>
      </c>
      <c r="S612" s="78">
        <v>15.968102343854104</v>
      </c>
      <c r="T612" s="78">
        <v>22.204138572425016</v>
      </c>
      <c r="U612" s="73">
        <v>7.2413793103448282E-2</v>
      </c>
      <c r="V612" s="79">
        <v>0.2179930795847751</v>
      </c>
      <c r="W612" s="73">
        <v>1.1477879213483146</v>
      </c>
      <c r="X612" s="72" t="e">
        <v>#N/A</v>
      </c>
      <c r="Y612" s="79">
        <v>11.818362950911446</v>
      </c>
      <c r="Z612" s="79">
        <v>20.774257540761365</v>
      </c>
      <c r="AA612" s="79">
        <v>1710800000</v>
      </c>
      <c r="AB612" s="79">
        <v>1857900000</v>
      </c>
      <c r="AC612" s="79" t="e">
        <v>#N/A</v>
      </c>
      <c r="AD612" s="80">
        <v>525000000</v>
      </c>
      <c r="AE612" s="73">
        <v>0</v>
      </c>
      <c r="AF612" s="80">
        <v>10898.8429536</v>
      </c>
      <c r="AG612" s="80">
        <v>11087.8429536</v>
      </c>
      <c r="AH612" s="25">
        <v>11.90960575037594</v>
      </c>
      <c r="AI612" s="25">
        <v>13.184117661831154</v>
      </c>
      <c r="AJ612" s="25">
        <v>4.4803486432735413</v>
      </c>
      <c r="AK612" s="25">
        <v>17.899543727369618</v>
      </c>
      <c r="AL612" s="25">
        <v>6.1410676901434771</v>
      </c>
      <c r="AM612" s="74" t="s">
        <v>498</v>
      </c>
      <c r="AN612" s="74" t="s">
        <v>590</v>
      </c>
      <c r="AO612" s="74" t="s">
        <v>644</v>
      </c>
      <c r="AP612" s="74" t="s">
        <v>4617</v>
      </c>
      <c r="AQ612" s="73">
        <f>_xll.BDP($H612,$AQ$1, "CUST_TRR_START_DT=20030101","CUST_TRR_END_DT=20230630")*0.01</f>
        <v>0.22648510000000002</v>
      </c>
      <c r="AR612" s="73">
        <f>_xll.BDP($H612,$AQ$1, "CUST_TRR_START_DT=20130101","CUST_TRR_END_DT=20230630")*0.01</f>
        <v>0.28572110000000001</v>
      </c>
      <c r="AS612" s="73">
        <f>_xll.BDP($H612,$AQ$1, "CUST_TRR_START_DT=20180101","CUST_TRR_END_DT=20230630")*0.01</f>
        <v>0.28784130000000002</v>
      </c>
      <c r="AT612" s="74" t="s">
        <v>3697</v>
      </c>
      <c r="AU612" s="74" t="s">
        <v>3021</v>
      </c>
      <c r="AV612" s="74" t="s">
        <v>3021</v>
      </c>
      <c r="AW612" s="25">
        <v>1.9132653061224487</v>
      </c>
      <c r="AX612" s="25">
        <v>1.9132653061224487</v>
      </c>
      <c r="AY612" s="25">
        <v>0</v>
      </c>
      <c r="AZ612" s="25">
        <v>1.9132653061224487</v>
      </c>
      <c r="BA612" s="25">
        <v>27.516920021085529</v>
      </c>
      <c r="BB612" s="25">
        <v>0</v>
      </c>
      <c r="BC612" s="25">
        <v>27.516920021085529</v>
      </c>
      <c r="BD612" s="25">
        <v>207.96715800000001</v>
      </c>
      <c r="BE612" s="25">
        <v>10898.8429536</v>
      </c>
      <c r="BF612" s="74">
        <v>580</v>
      </c>
      <c r="BG612" s="74">
        <v>557</v>
      </c>
      <c r="BH612" s="74">
        <v>599</v>
      </c>
      <c r="BI612" s="74">
        <v>663</v>
      </c>
      <c r="BJ612" s="74">
        <v>624</v>
      </c>
      <c r="BK612" s="74">
        <v>555</v>
      </c>
      <c r="BL612" s="72">
        <v>5.3216658178235336E-2</v>
      </c>
      <c r="BM612" s="72">
        <v>5.1106342422891519E-2</v>
      </c>
      <c r="BN612" s="72">
        <v>5.4959962497867179E-2</v>
      </c>
      <c r="BO612" s="72">
        <v>6.0832145469258664E-2</v>
      </c>
      <c r="BP612" s="72">
        <v>5.7253783971066979E-2</v>
      </c>
      <c r="BQ612" s="72">
        <v>5.0922836705035536E-2</v>
      </c>
      <c r="BR612" s="72">
        <f>IF(IF(BN612&gt;BQ612,BN612,BQ612)=0,IF(BM612&gt;BP612,BM612,BP612),IF(BN612&gt;BQ612,BN612,BQ612))</f>
        <v>5.4959962497867179E-2</v>
      </c>
      <c r="CI612" s="73">
        <f>IFERROR(L612,M612)</f>
        <v>0.43666723860048806</v>
      </c>
      <c r="CJ612" s="74">
        <f>IF(AND(M612&lt;0,AA612&gt;0),1,0)</f>
        <v>0</v>
      </c>
      <c r="CK612" s="74">
        <f>IF(AND(CJ612=0,CI612&lt;0.1,CI612&gt;0),1,0)</f>
        <v>0</v>
      </c>
      <c r="CL612" s="74">
        <f>IF(AND(CK612=0,CI612&lt;0.2,CI612&gt;0.1),1,0)</f>
        <v>0</v>
      </c>
      <c r="CM612" s="74">
        <f>IF(AND(CL612=0,CI612&lt;0.3,CI612&gt;0.2),1,0)</f>
        <v>0</v>
      </c>
      <c r="CN612" s="74">
        <f>IF(AND(CM612=0,CI612&lt;0.4,CI612&gt;0.3),1,0)</f>
        <v>0</v>
      </c>
      <c r="CO612" s="74">
        <f>IF(AND(CN612=0,CI612&lt;0.5,CI612&gt;0.4),1,0)</f>
        <v>1</v>
      </c>
      <c r="CP612" s="74">
        <f>IF(AND(CJ612=0,CK612=0,CL612=0,CM612=0,CN612=0,CO612=0),1,0)</f>
        <v>0</v>
      </c>
      <c r="CR612" s="74" t="str">
        <f>_xll.BDP($H612,CR$1)</f>
        <v>Jorgen Zahlin</v>
      </c>
      <c r="CS612" s="74" t="str">
        <f>_xll.BDP($H612,CS$1)</f>
        <v>No</v>
      </c>
      <c r="CT612" s="81">
        <f>_xll.BDP($H612,CT$1)</f>
        <v>0.17191700637340546</v>
      </c>
      <c r="CU612" s="78">
        <f>_xll.BDP($H612,CU$1)</f>
        <v>21.75</v>
      </c>
      <c r="CV612" s="78">
        <f>_xll.BDP($H612,CV$1)</f>
        <v>1.6402481328078571</v>
      </c>
      <c r="CW612" s="78">
        <f>_xll.BDP($H612,CW$1)</f>
        <v>5.5176827939338591E-2</v>
      </c>
      <c r="DD612" s="73"/>
      <c r="DH612" s="25"/>
      <c r="DI612" s="25"/>
      <c r="DJ612" s="25"/>
      <c r="DK612" s="25"/>
      <c r="DL612" s="25"/>
      <c r="DM612" s="25"/>
      <c r="DN612" s="25"/>
      <c r="DO612" s="25"/>
      <c r="DV612" s="72"/>
      <c r="DW612" s="72"/>
      <c r="DX612" s="72"/>
      <c r="DY612" s="72"/>
      <c r="DZ612" s="72"/>
      <c r="EA612" s="72"/>
      <c r="EB612" s="72"/>
      <c r="EC612" s="72"/>
      <c r="ED612" s="72"/>
    </row>
    <row r="613" spans="1:134" s="74" customFormat="1" hidden="1" x14ac:dyDescent="0.3">
      <c r="A613" s="74" t="str">
        <f>B613&amp;C613</f>
        <v>14</v>
      </c>
      <c r="B613" s="74">
        <v>14</v>
      </c>
      <c r="D613" s="74">
        <v>24</v>
      </c>
      <c r="E613" s="74">
        <v>1</v>
      </c>
      <c r="F613" s="75">
        <v>0.14000000000000001</v>
      </c>
      <c r="G613" s="74" t="s">
        <v>2966</v>
      </c>
      <c r="H613" s="74" t="s">
        <v>190</v>
      </c>
      <c r="I613" s="74">
        <v>1557</v>
      </c>
      <c r="J613" s="74" t="str">
        <f>I613&amp;H613</f>
        <v>1557STX US Equity</v>
      </c>
      <c r="K613" s="76" t="s">
        <v>844</v>
      </c>
      <c r="L613" s="73">
        <v>0.39120943108028261</v>
      </c>
      <c r="M613" s="73">
        <v>7.4244163796402599E-2</v>
      </c>
      <c r="N613" s="73">
        <v>0.28410542405793315</v>
      </c>
      <c r="O613" s="73">
        <v>5.0389610389610387E-2</v>
      </c>
      <c r="P613" s="77">
        <v>-7.341418911666846</v>
      </c>
      <c r="Q613" s="77">
        <v>-8.7440163142642486</v>
      </c>
      <c r="R613" s="77" t="e">
        <v>#N/A</v>
      </c>
      <c r="S613" s="78">
        <v>16.942338370854429</v>
      </c>
      <c r="T613" s="78">
        <v>9.8591549295774641</v>
      </c>
      <c r="U613" s="73">
        <v>0.79901883209368574</v>
      </c>
      <c r="V613" s="79">
        <v>26.296875</v>
      </c>
      <c r="W613" s="73">
        <v>-0.15868184224457385</v>
      </c>
      <c r="X613" s="72">
        <v>5.3641816623821767E-2</v>
      </c>
      <c r="Y613" s="79">
        <v>-6.3640094838977674</v>
      </c>
      <c r="Z613" s="79" t="e">
        <v>#N/A</v>
      </c>
      <c r="AA613" s="79">
        <v>2613000000</v>
      </c>
      <c r="AB613" s="79">
        <v>3850000000</v>
      </c>
      <c r="AC613" s="79">
        <v>115000000</v>
      </c>
      <c r="AD613" s="80">
        <v>942000000</v>
      </c>
      <c r="AE613" s="73">
        <v>0.12208067940552017</v>
      </c>
      <c r="AF613" s="80">
        <v>13221.3191775</v>
      </c>
      <c r="AG613" s="80">
        <v>18270.319177500001</v>
      </c>
      <c r="AH613" s="25">
        <v>25.096592276785717</v>
      </c>
      <c r="AI613" s="25">
        <v>86.009016795709329</v>
      </c>
      <c r="AJ613" s="25">
        <v>4.7460186789265819</v>
      </c>
      <c r="AK613" s="25" t="s">
        <v>3021</v>
      </c>
      <c r="AL613" s="25" t="s">
        <v>3021</v>
      </c>
      <c r="AM613" s="74" t="s">
        <v>506</v>
      </c>
      <c r="AN613" s="74" t="s">
        <v>629</v>
      </c>
      <c r="AO613" s="74" t="s">
        <v>4666</v>
      </c>
      <c r="AP613" s="74" t="s">
        <v>574</v>
      </c>
      <c r="AQ613" s="73">
        <f>_xll.BDP($H613,$AQ$1, "CUST_TRR_START_DT=20030101","CUST_TRR_END_DT=20230630")*0.01</f>
        <v>0.12757879999999999</v>
      </c>
      <c r="AR613" s="73">
        <f>_xll.BDP($H613,$AQ$1, "CUST_TRR_START_DT=20130101","CUST_TRR_END_DT=20230630")*0.01</f>
        <v>0.1226212</v>
      </c>
      <c r="AS613" s="73">
        <f>_xll.BDP($H613,$AQ$1, "CUST_TRR_START_DT=20180101","CUST_TRR_END_DT=20230630")*0.01</f>
        <v>0.12363340000000002</v>
      </c>
      <c r="AT613" s="74" t="s">
        <v>3805</v>
      </c>
      <c r="AU613" s="74" t="s">
        <v>3021</v>
      </c>
      <c r="AV613" s="74" t="s">
        <v>3805</v>
      </c>
      <c r="AW613" s="25">
        <v>4.3914679302325661</v>
      </c>
      <c r="AX613" s="25">
        <v>4.3914679302325661</v>
      </c>
      <c r="AY613" s="25">
        <v>0</v>
      </c>
      <c r="AZ613" s="25">
        <v>4.3914679302325661</v>
      </c>
      <c r="BA613" s="25" t="s">
        <v>3021</v>
      </c>
      <c r="BB613" s="25">
        <v>0</v>
      </c>
      <c r="BC613" s="25" t="s">
        <v>3021</v>
      </c>
      <c r="BD613" s="25">
        <v>2143.6</v>
      </c>
      <c r="BE613" s="25">
        <v>13221.3191775</v>
      </c>
      <c r="BF613" s="74">
        <v>151.44300000000001</v>
      </c>
      <c r="BG613" s="74">
        <v>881.625</v>
      </c>
      <c r="BH613" s="74">
        <v>1203.8</v>
      </c>
      <c r="BI613" s="74">
        <v>466.87200000000001</v>
      </c>
      <c r="BJ613" s="74">
        <v>871.98699999999997</v>
      </c>
      <c r="BK613" s="74">
        <v>1099.7280000000001</v>
      </c>
      <c r="BL613" s="72">
        <v>1.145445457951921E-2</v>
      </c>
      <c r="BM613" s="72">
        <v>6.6682075227436216E-2</v>
      </c>
      <c r="BN613" s="72">
        <v>9.104991596062692E-2</v>
      </c>
      <c r="BO613" s="72">
        <v>3.5312058784158343E-2</v>
      </c>
      <c r="BP613" s="72">
        <v>6.5953101070575823E-2</v>
      </c>
      <c r="BQ613" s="72">
        <v>8.3178386758222575E-2</v>
      </c>
      <c r="BR613" s="72">
        <f>IF(IF(BN613&gt;BQ613,BN613,BQ613)=0,IF(BM613&gt;BP613,BM613,BP613),IF(BN613&gt;BQ613,BN613,BQ613))</f>
        <v>9.104991596062692E-2</v>
      </c>
      <c r="CI613" s="73">
        <f>IFERROR(L613,M613)</f>
        <v>0.39120943108028261</v>
      </c>
      <c r="CJ613" s="74">
        <f>IF(AND(M613&lt;0,AA613&gt;0),1,0)</f>
        <v>0</v>
      </c>
      <c r="CK613" s="74">
        <f>IF(AND(CJ613=0,CI613&lt;0.1,CI613&gt;0),1,0)</f>
        <v>0</v>
      </c>
      <c r="CL613" s="74">
        <f>IF(AND(CK613=0,CI613&lt;0.2,CI613&gt;0.1),1,0)</f>
        <v>0</v>
      </c>
      <c r="CM613" s="74">
        <f>IF(AND(CL613=0,CI613&lt;0.3,CI613&gt;0.2),1,0)</f>
        <v>0</v>
      </c>
      <c r="CN613" s="74">
        <f>IF(AND(CM613=0,CI613&lt;0.4,CI613&gt;0.3),1,0)</f>
        <v>1</v>
      </c>
      <c r="CO613" s="74">
        <f>IF(AND(CN613=0,CI613&lt;0.5,CI613&gt;0.4),1,0)</f>
        <v>0</v>
      </c>
      <c r="CP613" s="74">
        <f>IF(AND(CJ613=0,CK613=0,CL613=0,CM613=0,CN613=0,CO613=0),1,0)</f>
        <v>0</v>
      </c>
      <c r="CR613" s="74" t="str">
        <f>_xll.BDP($H613,CR$1)</f>
        <v>William David Mosley "Dave"</v>
      </c>
      <c r="CS613" s="74" t="str">
        <f>_xll.BDP($H613,CS$1)</f>
        <v>No</v>
      </c>
      <c r="CT613" s="81">
        <f>_xll.BDP($H613,CT$1)</f>
        <v>0.30465701222419739</v>
      </c>
      <c r="CU613" s="78">
        <f>_xll.BDP($H613,CU$1)</f>
        <v>6</v>
      </c>
      <c r="CV613" s="78">
        <f>_xll.BDP($H613,CV$1)</f>
        <v>0.64924308029385724</v>
      </c>
      <c r="CW613" s="78">
        <f>_xll.BDP($H613,CW$1)</f>
        <v>3.5466937769827878</v>
      </c>
      <c r="DD613" s="73"/>
      <c r="DH613" s="25"/>
      <c r="DI613" s="25"/>
      <c r="DJ613" s="25"/>
      <c r="DK613" s="25"/>
      <c r="DL613" s="25"/>
      <c r="DM613" s="25"/>
      <c r="DN613" s="25"/>
      <c r="DO613" s="25"/>
      <c r="DV613" s="72"/>
      <c r="DW613" s="72"/>
      <c r="DX613" s="72"/>
      <c r="DY613" s="72"/>
      <c r="DZ613" s="72"/>
      <c r="EA613" s="72"/>
      <c r="EB613" s="72"/>
      <c r="EC613" s="72"/>
      <c r="ED613" s="72"/>
    </row>
    <row r="614" spans="1:134" s="74" customFormat="1" hidden="1" x14ac:dyDescent="0.3">
      <c r="A614" s="74" t="str">
        <f>B614&amp;C614</f>
        <v>14</v>
      </c>
      <c r="B614" s="74">
        <v>14</v>
      </c>
      <c r="D614" s="74">
        <v>44</v>
      </c>
      <c r="E614" s="74">
        <v>6</v>
      </c>
      <c r="F614" s="75">
        <v>0.18</v>
      </c>
      <c r="G614" s="74" t="s">
        <v>2380</v>
      </c>
      <c r="H614" s="74" t="s">
        <v>1157</v>
      </c>
      <c r="I614" s="74">
        <v>1559</v>
      </c>
      <c r="J614" s="74" t="str">
        <f>I614&amp;H614</f>
        <v>1559SIQ AU Equity</v>
      </c>
      <c r="K614" s="76" t="s">
        <v>4926</v>
      </c>
      <c r="L614" s="73">
        <v>-0.11113846202028813</v>
      </c>
      <c r="M614" s="73">
        <v>23.514898970044854</v>
      </c>
      <c r="N614" s="73">
        <v>0.29606198564464414</v>
      </c>
      <c r="O614" s="73">
        <v>0.30927890486772613</v>
      </c>
      <c r="P614" s="77">
        <v>28.013808337434902</v>
      </c>
      <c r="Q614" s="77">
        <v>19.756737199727841</v>
      </c>
      <c r="R614" s="77">
        <v>24.30379530223594</v>
      </c>
      <c r="S614" s="78">
        <v>45.639681298463167</v>
      </c>
      <c r="T614" s="78">
        <v>41.575162488659394</v>
      </c>
      <c r="U614" s="73">
        <v>0.3603013928000609</v>
      </c>
      <c r="V614" s="79">
        <v>0.52375367866705025</v>
      </c>
      <c r="W614" s="73">
        <v>0.57424255173813399</v>
      </c>
      <c r="X614" s="72" t="e">
        <v>#N/A</v>
      </c>
      <c r="Y614" s="79">
        <v>-3.971014670636528E-2</v>
      </c>
      <c r="Z614" s="79">
        <v>0.21462009912147639</v>
      </c>
      <c r="AA614" s="79">
        <v>3634000</v>
      </c>
      <c r="AB614" s="79">
        <v>276298000</v>
      </c>
      <c r="AC614" s="79" t="e">
        <v>#N/A</v>
      </c>
      <c r="AD614" s="80">
        <v>54284000</v>
      </c>
      <c r="AE614" s="73">
        <v>0</v>
      </c>
      <c r="AF614" s="80">
        <v>1141.06698671</v>
      </c>
      <c r="AG614" s="80">
        <v>1188.40698671</v>
      </c>
      <c r="AH614" s="25">
        <v>13.133870191888375</v>
      </c>
      <c r="AI614" s="25">
        <v>14.333328578391905</v>
      </c>
      <c r="AJ614" s="25">
        <v>4.2387774867026069</v>
      </c>
      <c r="AK614" s="25">
        <v>19.620562880791699</v>
      </c>
      <c r="AL614" s="25">
        <v>4.948747160808364</v>
      </c>
      <c r="AM614" s="74" t="s">
        <v>493</v>
      </c>
      <c r="AN614" s="74" t="s">
        <v>524</v>
      </c>
      <c r="AO614" s="74" t="s">
        <v>691</v>
      </c>
      <c r="AP614" s="74" t="s">
        <v>2136</v>
      </c>
      <c r="AQ614" s="73" t="e">
        <f>_xll.BDP($H614,$AQ$1, "CUST_TRR_START_DT=20030101","CUST_TRR_END_DT=20230630")*0.01</f>
        <v>#VALUE!</v>
      </c>
      <c r="AR614" s="73" t="e">
        <f>_xll.BDP($H614,$AQ$1, "CUST_TRR_START_DT=20130101","CUST_TRR_END_DT=20230630")*0.01</f>
        <v>#VALUE!</v>
      </c>
      <c r="AS614" s="73">
        <f>_xll.BDP($H614,$AQ$1, "CUST_TRR_START_DT=20180101","CUST_TRR_END_DT=20230630")*0.01</f>
        <v>3.8906349999999999E-2</v>
      </c>
      <c r="AT614" s="74" t="s">
        <v>3376</v>
      </c>
      <c r="AU614" s="74" t="s">
        <v>3376</v>
      </c>
      <c r="AV614" s="74" t="s">
        <v>3376</v>
      </c>
      <c r="AW614" s="25">
        <v>5.0723431274138733</v>
      </c>
      <c r="AX614" s="25">
        <v>5.0723431274138733</v>
      </c>
      <c r="AY614" s="25">
        <v>-7.1127995162229354E-16</v>
      </c>
      <c r="AZ614" s="25">
        <v>5.0723431274138724</v>
      </c>
      <c r="BA614" s="25">
        <v>101.34171655608442</v>
      </c>
      <c r="BB614" s="25">
        <v>-1.4210854715202004E-14</v>
      </c>
      <c r="BC614" s="25">
        <v>101.34171655608441</v>
      </c>
      <c r="BD614" s="25">
        <v>59.660071219999999</v>
      </c>
      <c r="BE614" s="25">
        <v>1141.06698671</v>
      </c>
      <c r="BF614" s="74">
        <v>60.325000000000003</v>
      </c>
      <c r="BG614" s="74">
        <v>59.613</v>
      </c>
      <c r="BH614" s="74">
        <v>64.363</v>
      </c>
      <c r="BI614" s="74">
        <v>61.006</v>
      </c>
      <c r="BJ614" s="74">
        <v>72.055999999999997</v>
      </c>
      <c r="BK614" s="74">
        <v>77.543000000000006</v>
      </c>
      <c r="BL614" s="72">
        <v>5.2867185452392274E-2</v>
      </c>
      <c r="BM614" s="72">
        <v>5.2243208062552185E-2</v>
      </c>
      <c r="BN614" s="72">
        <v>5.6405978570614565E-2</v>
      </c>
      <c r="BO614" s="72">
        <v>5.346399528733764E-2</v>
      </c>
      <c r="BP614" s="72">
        <v>6.3147914048198542E-2</v>
      </c>
      <c r="BQ614" s="72">
        <v>6.7956571264564516E-2</v>
      </c>
      <c r="BR614" s="72">
        <f>IF(IF(BN614&gt;BQ614,BN614,BQ614)=0,IF(BM614&gt;BP614,BM614,BP614),IF(BN614&gt;BQ614,BN614,BQ614))</f>
        <v>6.7956571264564516E-2</v>
      </c>
      <c r="CI614" s="73">
        <f>IFERROR(L614,M614)</f>
        <v>-0.11113846202028813</v>
      </c>
      <c r="CJ614" s="74">
        <f>IF(AND(M614&lt;0,AA614&gt;0),1,0)</f>
        <v>0</v>
      </c>
      <c r="CK614" s="74">
        <f>IF(AND(CJ614=0,CI614&lt;0.1,CI614&gt;0),1,0)</f>
        <v>0</v>
      </c>
      <c r="CL614" s="74">
        <f>IF(AND(CK614=0,CI614&lt;0.2,CI614&gt;0.1),1,0)</f>
        <v>0</v>
      </c>
      <c r="CM614" s="74">
        <f>IF(AND(CL614=0,CI614&lt;0.3,CI614&gt;0.2),1,0)</f>
        <v>0</v>
      </c>
      <c r="CN614" s="74">
        <f>IF(AND(CM614=0,CI614&lt;0.4,CI614&gt;0.3),1,0)</f>
        <v>0</v>
      </c>
      <c r="CO614" s="74">
        <f>IF(AND(CN614=0,CI614&lt;0.5,CI614&gt;0.4),1,0)</f>
        <v>0</v>
      </c>
      <c r="CP614" s="74">
        <f>IF(AND(CJ614=0,CK614=0,CL614=0,CM614=0,CN614=0,CO614=0),1,0)</f>
        <v>1</v>
      </c>
      <c r="CR614" s="74" t="str">
        <f>_xll.BDP($H614,CR$1)</f>
        <v>Scott Wharton</v>
      </c>
      <c r="CS614" s="74" t="str">
        <f>_xll.BDP($H614,CS$1)</f>
        <v>No</v>
      </c>
      <c r="CT614" s="81">
        <f>_xll.BDP($H614,CT$1)</f>
        <v>0.70513397455215454</v>
      </c>
      <c r="CU614" s="78">
        <f>_xll.BDP($H614,CU$1)</f>
        <v>0.25</v>
      </c>
      <c r="CV614" s="78">
        <f>_xll.BDP($H614,CV$1)</f>
        <v>2.5941851912912623</v>
      </c>
      <c r="CW614" s="78">
        <f>_xll.BDP($H614,CW$1)</f>
        <v>0</v>
      </c>
      <c r="DD614" s="73"/>
      <c r="DH614" s="25"/>
      <c r="DI614" s="25"/>
      <c r="DJ614" s="25"/>
      <c r="DK614" s="25"/>
      <c r="DL614" s="25"/>
      <c r="DM614" s="25"/>
      <c r="DN614" s="25"/>
      <c r="DO614" s="25"/>
      <c r="DV614" s="72"/>
      <c r="DW614" s="72"/>
      <c r="DX614" s="72"/>
      <c r="DY614" s="72"/>
      <c r="DZ614" s="72"/>
      <c r="EA614" s="72"/>
      <c r="EB614" s="72"/>
      <c r="EC614" s="72"/>
      <c r="ED614" s="72"/>
    </row>
    <row r="615" spans="1:134" s="74" customFormat="1" hidden="1" x14ac:dyDescent="0.3">
      <c r="A615" s="74" t="str">
        <f>B615&amp;C615</f>
        <v>14</v>
      </c>
      <c r="B615" s="74">
        <v>14</v>
      </c>
      <c r="D615" s="74">
        <v>25</v>
      </c>
      <c r="E615" s="74">
        <v>5</v>
      </c>
      <c r="F615" s="75" t="s">
        <v>2657</v>
      </c>
      <c r="G615" s="74" t="s">
        <v>2637</v>
      </c>
      <c r="H615" s="74" t="s">
        <v>1489</v>
      </c>
      <c r="I615" s="74">
        <v>1560</v>
      </c>
      <c r="J615" s="74" t="str">
        <f>I615&amp;H615</f>
        <v>1560FLOW NA Equity</v>
      </c>
      <c r="K615" s="76" t="s">
        <v>1490</v>
      </c>
      <c r="L615" s="73">
        <v>0.45835365448792642</v>
      </c>
      <c r="M615" s="73">
        <v>0.25712118404778761</v>
      </c>
      <c r="N615" s="73">
        <v>0.45785857699945059</v>
      </c>
      <c r="O615" s="73">
        <v>0.25691693975754909</v>
      </c>
      <c r="P615" s="77">
        <v>17.993897259247198</v>
      </c>
      <c r="Q615" s="77">
        <v>14.662869521967876</v>
      </c>
      <c r="R615" s="77">
        <v>14.844378012856566</v>
      </c>
      <c r="S615" s="78">
        <v>46.94048428143941</v>
      </c>
      <c r="T615" s="78">
        <v>38.935572403632406</v>
      </c>
      <c r="U615" s="73">
        <v>0.44020894374162589</v>
      </c>
      <c r="V615" s="79">
        <v>47.321133493709219</v>
      </c>
      <c r="W615" s="73">
        <v>4.1894848102979887E-2</v>
      </c>
      <c r="X615" s="72" t="e">
        <v>#N/A</v>
      </c>
      <c r="Y615" s="79">
        <v>32.672514945180652</v>
      </c>
      <c r="Z615" s="79">
        <v>-8.8707472979660196</v>
      </c>
      <c r="AA615" s="79">
        <v>631461000</v>
      </c>
      <c r="AB615" s="79">
        <v>631963000</v>
      </c>
      <c r="AC615" s="79" t="e">
        <v>#N/A</v>
      </c>
      <c r="AD615" s="80">
        <v>115898000</v>
      </c>
      <c r="AE615" s="73">
        <v>0</v>
      </c>
      <c r="AF615" s="80">
        <v>815.74978500000009</v>
      </c>
      <c r="AG615" s="80">
        <v>840.07778500000006</v>
      </c>
      <c r="AH615" s="25">
        <v>6.2425897289183485</v>
      </c>
      <c r="AI615" s="25">
        <v>7.2513015312640272</v>
      </c>
      <c r="AJ615" s="25" t="s">
        <v>3021</v>
      </c>
      <c r="AK615" s="25">
        <v>9.0066348462966221</v>
      </c>
      <c r="AL615" s="25" t="s">
        <v>3021</v>
      </c>
      <c r="AM615" s="74" t="s">
        <v>502</v>
      </c>
      <c r="AN615" s="74" t="s">
        <v>528</v>
      </c>
      <c r="AO615" s="74" t="s">
        <v>625</v>
      </c>
      <c r="AP615" s="74" t="s">
        <v>1458</v>
      </c>
      <c r="AQ615" s="73" t="e">
        <f>_xll.BDP($H615,$AQ$1, "CUST_TRR_START_DT=20030101","CUST_TRR_END_DT=20230630")*0.01</f>
        <v>#VALUE!</v>
      </c>
      <c r="AR615" s="73" t="e">
        <f>_xll.BDP($H615,$AQ$1, "CUST_TRR_START_DT=20130101","CUST_TRR_END_DT=20230630")*0.01</f>
        <v>#VALUE!</v>
      </c>
      <c r="AS615" s="73">
        <f>_xll.BDP($H615,$AQ$1, "CUST_TRR_START_DT=20180101","CUST_TRR_END_DT=20230630")*0.01</f>
        <v>8.4254630000000011E-2</v>
      </c>
      <c r="AT615" s="74" t="s">
        <v>3806</v>
      </c>
      <c r="AU615" s="74" t="s">
        <v>3021</v>
      </c>
      <c r="AV615" s="74" t="s">
        <v>3806</v>
      </c>
      <c r="AW615" s="25">
        <v>6.2785389488690519</v>
      </c>
      <c r="AX615" s="25">
        <v>6.2785389488690519</v>
      </c>
      <c r="AY615" s="25">
        <v>0</v>
      </c>
      <c r="AZ615" s="25">
        <v>6.2785389488690519</v>
      </c>
      <c r="BA615" s="25">
        <v>50.661091092590695</v>
      </c>
      <c r="BB615" s="25">
        <v>0</v>
      </c>
      <c r="BC615" s="25" t="s">
        <v>3021</v>
      </c>
      <c r="BD615" s="25" t="s">
        <v>3021</v>
      </c>
      <c r="BE615" s="25">
        <v>815.74978500000009</v>
      </c>
      <c r="BF615" s="74">
        <v>69.150000000000006</v>
      </c>
      <c r="BG615" s="74">
        <v>116.27500000000001</v>
      </c>
      <c r="BH615" s="74">
        <v>132.25</v>
      </c>
      <c r="BI615" s="74">
        <v>60.550000000000004</v>
      </c>
      <c r="BJ615" s="74">
        <v>81.400000000000006</v>
      </c>
      <c r="BK615" s="74">
        <v>39.1</v>
      </c>
      <c r="BL615" s="72">
        <v>8.476864017806636E-2</v>
      </c>
      <c r="BM615" s="72">
        <v>0.14253757970650277</v>
      </c>
      <c r="BN615" s="72">
        <v>0.16212079050685865</v>
      </c>
      <c r="BO615" s="72">
        <v>7.4226191797280086E-2</v>
      </c>
      <c r="BP615" s="72">
        <v>9.9785499790232851E-2</v>
      </c>
      <c r="BQ615" s="72">
        <v>4.7931364149853863E-2</v>
      </c>
      <c r="BR615" s="72">
        <f>IF(IF(BN615&gt;BQ615,BN615,BQ615)=0,IF(BM615&gt;BP615,BM615,BP615),IF(BN615&gt;BQ615,BN615,BQ615))</f>
        <v>0.16212079050685865</v>
      </c>
      <c r="CI615" s="73">
        <f>IFERROR(L615,M615)</f>
        <v>0.45835365448792642</v>
      </c>
      <c r="CJ615" s="74">
        <f>IF(AND(M615&lt;0,AA615&gt;0),1,0)</f>
        <v>0</v>
      </c>
      <c r="CK615" s="74">
        <f>IF(AND(CJ615=0,CI615&lt;0.1,CI615&gt;0),1,0)</f>
        <v>0</v>
      </c>
      <c r="CL615" s="74">
        <f>IF(AND(CK615=0,CI615&lt;0.2,CI615&gt;0.1),1,0)</f>
        <v>0</v>
      </c>
      <c r="CM615" s="74">
        <f>IF(AND(CL615=0,CI615&lt;0.3,CI615&gt;0.2),1,0)</f>
        <v>0</v>
      </c>
      <c r="CN615" s="74">
        <f>IF(AND(CM615=0,CI615&lt;0.4,CI615&gt;0.3),1,0)</f>
        <v>0</v>
      </c>
      <c r="CO615" s="74">
        <f>IF(AND(CN615=0,CI615&lt;0.5,CI615&gt;0.4),1,0)</f>
        <v>1</v>
      </c>
      <c r="CP615" s="74">
        <f>IF(AND(CJ615=0,CK615=0,CL615=0,CM615=0,CN615=0,CO615=0),1,0)</f>
        <v>0</v>
      </c>
      <c r="CR615" s="74" t="str">
        <f>_xll.BDP($H615,CR$1)</f>
        <v>Mike Kuehnel</v>
      </c>
      <c r="CS615" s="74" t="str">
        <f>_xll.BDP($H615,CS$1)</f>
        <v>No</v>
      </c>
      <c r="CT615" s="81">
        <f>_xll.BDP($H615,CT$1)</f>
        <v>0</v>
      </c>
      <c r="CU615" s="78">
        <f>_xll.BDP($H615,CU$1)</f>
        <v>0.66666698455810547</v>
      </c>
      <c r="CV615" s="78">
        <f>_xll.BDP($H615,CV$1)</f>
        <v>24.65622495138016</v>
      </c>
      <c r="CW615" s="78">
        <f>_xll.BDP($H615,CW$1)</f>
        <v>0</v>
      </c>
      <c r="DD615" s="73"/>
      <c r="DH615" s="25"/>
      <c r="DI615" s="25"/>
      <c r="DJ615" s="25"/>
      <c r="DK615" s="25"/>
      <c r="DL615" s="25"/>
      <c r="DM615" s="25"/>
      <c r="DN615" s="25"/>
      <c r="DO615" s="25"/>
      <c r="DV615" s="72"/>
      <c r="DW615" s="72"/>
      <c r="DX615" s="72"/>
      <c r="DY615" s="72"/>
      <c r="DZ615" s="72"/>
      <c r="EA615" s="72"/>
      <c r="EB615" s="72"/>
      <c r="EC615" s="72"/>
      <c r="ED615" s="72"/>
    </row>
    <row r="616" spans="1:134" s="74" customFormat="1" hidden="1" x14ac:dyDescent="0.3">
      <c r="A616" s="74" t="str">
        <f>B616&amp;C616</f>
        <v>14</v>
      </c>
      <c r="B616" s="74">
        <v>14</v>
      </c>
      <c r="D616" s="74">
        <v>26</v>
      </c>
      <c r="E616" s="74">
        <v>4</v>
      </c>
      <c r="F616" s="75" t="s">
        <v>2149</v>
      </c>
      <c r="G616" s="74" t="s">
        <v>2397</v>
      </c>
      <c r="H616" s="74" t="s">
        <v>2098</v>
      </c>
      <c r="I616" s="74">
        <v>1562</v>
      </c>
      <c r="J616" s="74" t="str">
        <f>I616&amp;H616</f>
        <v>1562GPP PW Equity</v>
      </c>
      <c r="K616" s="76" t="s">
        <v>4927</v>
      </c>
      <c r="L616" s="73">
        <v>7.085804801672305</v>
      </c>
      <c r="M616" s="73">
        <v>3.6781538820373774</v>
      </c>
      <c r="N616" s="73">
        <v>6.4341345596807482</v>
      </c>
      <c r="O616" s="73">
        <v>0.41980267207959671</v>
      </c>
      <c r="P616" s="77">
        <v>51.816258824832836</v>
      </c>
      <c r="Q616" s="77">
        <v>38.725760108948521</v>
      </c>
      <c r="R616" s="77">
        <v>60.595969007627637</v>
      </c>
      <c r="S616" s="78">
        <v>46.88220878611493</v>
      </c>
      <c r="T616" s="78">
        <v>44.059886714134763</v>
      </c>
      <c r="U616" s="73">
        <v>0.58260325023814818</v>
      </c>
      <c r="V616" s="79">
        <v>1.0642778891513829</v>
      </c>
      <c r="W616" s="73">
        <v>0.30842116688325594</v>
      </c>
      <c r="X616" s="72">
        <v>4.5906215392083984E-2</v>
      </c>
      <c r="Y616" s="79" t="e">
        <v>#N/A</v>
      </c>
      <c r="Z616" s="79" t="e">
        <v>#N/A</v>
      </c>
      <c r="AA616" s="79">
        <v>68598000</v>
      </c>
      <c r="AB616" s="79">
        <v>601030000</v>
      </c>
      <c r="AC616" s="79">
        <v>28160000</v>
      </c>
      <c r="AD616" s="80">
        <v>221570000</v>
      </c>
      <c r="AE616" s="73">
        <v>0.12709301800785305</v>
      </c>
      <c r="AF616" s="80">
        <v>3959.3715080000002</v>
      </c>
      <c r="AG616" s="80">
        <v>4245.0205080000005</v>
      </c>
      <c r="AH616" s="25">
        <v>15.832185271103887</v>
      </c>
      <c r="AI616" s="25">
        <v>16.824355794763669</v>
      </c>
      <c r="AJ616" s="25">
        <v>5.2004268312394659</v>
      </c>
      <c r="AK616" s="25">
        <v>23.15172402506294</v>
      </c>
      <c r="AL616" s="25">
        <v>12.554248696021638</v>
      </c>
      <c r="AM616" s="74" t="s">
        <v>493</v>
      </c>
      <c r="AN616" s="74" t="s">
        <v>524</v>
      </c>
      <c r="AO616" s="74" t="s">
        <v>682</v>
      </c>
      <c r="AP616" s="74" t="s">
        <v>2085</v>
      </c>
      <c r="AQ616" s="73" t="e">
        <f>_xll.BDP($H616,$AQ$1, "CUST_TRR_START_DT=20030101","CUST_TRR_END_DT=20230630")*0.01</f>
        <v>#VALUE!</v>
      </c>
      <c r="AR616" s="73" t="e">
        <f>_xll.BDP($H616,$AQ$1, "CUST_TRR_START_DT=20130101","CUST_TRR_END_DT=20230630")*0.01</f>
        <v>#VALUE!</v>
      </c>
      <c r="AS616" s="73" t="e">
        <f>_xll.BDP($H616,$AQ$1, "CUST_TRR_START_DT=20180101","CUST_TRR_END_DT=20230630")*0.01</f>
        <v>#VALUE!</v>
      </c>
      <c r="AT616" s="74" t="s">
        <v>3378</v>
      </c>
      <c r="AU616" s="74" t="s">
        <v>3378</v>
      </c>
      <c r="AV616" s="74" t="s">
        <v>3378</v>
      </c>
      <c r="AW616" s="25">
        <v>2.5862068965517242</v>
      </c>
      <c r="AX616" s="25">
        <v>2.5862068965517242</v>
      </c>
      <c r="AY616" s="25">
        <v>-1.5229689832884526E-2</v>
      </c>
      <c r="AZ616" s="25">
        <v>2.5709772067188399</v>
      </c>
      <c r="BA616" s="25">
        <v>78.343124737837826</v>
      </c>
      <c r="BB616" s="25">
        <v>-0.46134804291455112</v>
      </c>
      <c r="BC616" s="25">
        <v>77.881776694923275</v>
      </c>
      <c r="BD616" s="25">
        <v>135.72605200000001</v>
      </c>
      <c r="BE616" s="25">
        <v>3959.3715080000002</v>
      </c>
      <c r="BF616" s="74">
        <v>197.25</v>
      </c>
      <c r="BG616" s="74">
        <v>233.55600000000001</v>
      </c>
      <c r="BH616" s="74">
        <v>275.625</v>
      </c>
      <c r="BI616" s="74">
        <v>199.43100000000001</v>
      </c>
      <c r="BJ616" s="74">
        <v>248.26300000000001</v>
      </c>
      <c r="BK616" s="74">
        <v>287.2</v>
      </c>
      <c r="BL616" s="72">
        <v>4.9818512761798654E-2</v>
      </c>
      <c r="BM616" s="72">
        <v>5.8988149894015955E-2</v>
      </c>
      <c r="BN616" s="72">
        <v>6.9613321064490516E-2</v>
      </c>
      <c r="BO616" s="72">
        <v>5.0369357762221893E-2</v>
      </c>
      <c r="BP616" s="72">
        <v>6.2702628308149155E-2</v>
      </c>
      <c r="BQ616" s="72">
        <v>7.2536764842527621E-2</v>
      </c>
      <c r="BR616" s="72">
        <f>IF(IF(BN616&gt;BQ616,BN616,BQ616)=0,IF(BM616&gt;BP616,BM616,BP616),IF(BN616&gt;BQ616,BN616,BQ616))</f>
        <v>7.2536764842527621E-2</v>
      </c>
      <c r="CI616" s="73">
        <f>IFERROR(L616,M616)</f>
        <v>7.085804801672305</v>
      </c>
      <c r="CJ616" s="74">
        <f>IF(AND(M616&lt;0,AA616&gt;0),1,0)</f>
        <v>0</v>
      </c>
      <c r="CK616" s="74">
        <f>IF(AND(CJ616=0,CI616&lt;0.1,CI616&gt;0),1,0)</f>
        <v>0</v>
      </c>
      <c r="CL616" s="74">
        <f>IF(AND(CK616=0,CI616&lt;0.2,CI616&gt;0.1),1,0)</f>
        <v>0</v>
      </c>
      <c r="CM616" s="74">
        <f>IF(AND(CL616=0,CI616&lt;0.3,CI616&gt;0.2),1,0)</f>
        <v>0</v>
      </c>
      <c r="CN616" s="74">
        <f>IF(AND(CM616=0,CI616&lt;0.4,CI616&gt;0.3),1,0)</f>
        <v>0</v>
      </c>
      <c r="CO616" s="74">
        <f>IF(AND(CN616=0,CI616&lt;0.5,CI616&gt;0.4),1,0)</f>
        <v>0</v>
      </c>
      <c r="CP616" s="74">
        <f>IF(AND(CJ616=0,CK616=0,CL616=0,CM616=0,CN616=0,CO616=0),1,0)</f>
        <v>1</v>
      </c>
      <c r="CR616" s="74" t="str">
        <f>_xll.BDP($H616,CR$1)</f>
        <v>Przemyslaw Gacek</v>
      </c>
      <c r="CS616" s="74" t="str">
        <f>_xll.BDP($H616,CS$1)</f>
        <v>Yes</v>
      </c>
      <c r="CT616" s="81">
        <f>_xll.BDP($H616,CT$1)</f>
        <v>0</v>
      </c>
      <c r="CU616" s="78">
        <f>_xll.BDP($H616,CU$1)</f>
        <v>7.9166698455810547</v>
      </c>
      <c r="CV616" s="78">
        <f>_xll.BDP($H616,CV$1)</f>
        <v>8.4951650940459569</v>
      </c>
      <c r="CW616" s="78">
        <f>_xll.BDP($H616,CW$1)</f>
        <v>0</v>
      </c>
      <c r="DD616" s="73"/>
      <c r="DH616" s="25"/>
      <c r="DI616" s="25"/>
      <c r="DJ616" s="25"/>
      <c r="DK616" s="25"/>
      <c r="DL616" s="25"/>
      <c r="DM616" s="25"/>
      <c r="DN616" s="25"/>
      <c r="DO616" s="25"/>
      <c r="DV616" s="72"/>
      <c r="DW616" s="72"/>
      <c r="DX616" s="72"/>
      <c r="DY616" s="72"/>
      <c r="DZ616" s="72"/>
      <c r="EA616" s="72"/>
      <c r="EB616" s="72"/>
      <c r="EC616" s="72"/>
      <c r="ED616" s="72"/>
    </row>
    <row r="617" spans="1:134" s="74" customFormat="1" hidden="1" x14ac:dyDescent="0.3">
      <c r="A617" s="74" t="str">
        <f>B617&amp;C617</f>
        <v>14</v>
      </c>
      <c r="B617" s="74">
        <v>14</v>
      </c>
      <c r="D617" s="74">
        <v>35</v>
      </c>
      <c r="E617" s="74">
        <v>4</v>
      </c>
      <c r="F617" s="75">
        <v>0.1</v>
      </c>
      <c r="G617" s="74" t="s">
        <v>2509</v>
      </c>
      <c r="H617" s="74" t="s">
        <v>1913</v>
      </c>
      <c r="I617" s="74">
        <v>1563</v>
      </c>
      <c r="J617" s="74" t="str">
        <f>I617&amp;H617</f>
        <v>1563G24 GR Equity</v>
      </c>
      <c r="K617" s="76" t="s">
        <v>4928</v>
      </c>
      <c r="L617" s="73">
        <v>0.19592104469938007</v>
      </c>
      <c r="M617" s="73">
        <v>0.29714376957979655</v>
      </c>
      <c r="N617" s="73">
        <v>9.5515219443145852E-2</v>
      </c>
      <c r="O617" s="73">
        <v>0.14090738828517993</v>
      </c>
      <c r="P617" s="77">
        <v>10.64685131115248</v>
      </c>
      <c r="Q617" s="77">
        <v>8.0413451361059849</v>
      </c>
      <c r="R617" s="77">
        <v>10.731166113128172</v>
      </c>
      <c r="S617" s="78">
        <v>54.356104500841852</v>
      </c>
      <c r="T617" s="78">
        <v>56.438209854336705</v>
      </c>
      <c r="U617" s="73">
        <v>0.1897977983939256</v>
      </c>
      <c r="V617" s="79">
        <v>0.89297455205406406</v>
      </c>
      <c r="W617" s="73">
        <v>0.68480250965398193</v>
      </c>
      <c r="X617" s="72" t="e">
        <v>#N/A</v>
      </c>
      <c r="Y617" s="79">
        <v>5.3902008421643739</v>
      </c>
      <c r="Z617" s="79">
        <v>12.925669100567472</v>
      </c>
      <c r="AA617" s="79">
        <v>707681000</v>
      </c>
      <c r="AB617" s="79">
        <v>1492349000</v>
      </c>
      <c r="AC617" s="79">
        <v>14689000</v>
      </c>
      <c r="AD617" s="80">
        <v>178625000</v>
      </c>
      <c r="AE617" s="73">
        <v>8.2233729881035694E-2</v>
      </c>
      <c r="AF617" s="80">
        <v>4825.5</v>
      </c>
      <c r="AG617" s="80">
        <v>5049.8670000000002</v>
      </c>
      <c r="AH617" s="25">
        <v>19.026951161616537</v>
      </c>
      <c r="AI617" s="25">
        <v>21.984714778906309</v>
      </c>
      <c r="AJ617" s="25" t="s">
        <v>3021</v>
      </c>
      <c r="AK617" s="25">
        <v>30.641872658528186</v>
      </c>
      <c r="AL617" s="25">
        <v>3.544694014133984</v>
      </c>
      <c r="AM617" s="74" t="s">
        <v>543</v>
      </c>
      <c r="AN617" s="74" t="s">
        <v>570</v>
      </c>
      <c r="AO617" s="74" t="s">
        <v>900</v>
      </c>
      <c r="AP617" s="74" t="s">
        <v>2139</v>
      </c>
      <c r="AQ617" s="73" t="e">
        <f>_xll.BDP($H617,$AQ$1, "CUST_TRR_START_DT=20030101","CUST_TRR_END_DT=20230630")*0.01</f>
        <v>#VALUE!</v>
      </c>
      <c r="AR617" s="73" t="e">
        <f>_xll.BDP($H617,$AQ$1, "CUST_TRR_START_DT=20130101","CUST_TRR_END_DT=20230630")*0.01</f>
        <v>#VALUE!</v>
      </c>
      <c r="AS617" s="73">
        <f>_xll.BDP($H617,$AQ$1, "CUST_TRR_START_DT=20180101","CUST_TRR_END_DT=20230630")*0.01</f>
        <v>0.11880160000000001</v>
      </c>
      <c r="AT617" s="74" t="s">
        <v>3379</v>
      </c>
      <c r="AU617" s="74" t="s">
        <v>3379</v>
      </c>
      <c r="AV617" s="74" t="s">
        <v>3379</v>
      </c>
      <c r="AW617" s="25">
        <v>1.5542430836182779</v>
      </c>
      <c r="AX617" s="25">
        <v>1.5542430836182779</v>
      </c>
      <c r="AY617" s="25">
        <v>0</v>
      </c>
      <c r="AZ617" s="25">
        <v>1.5542430836182779</v>
      </c>
      <c r="BA617" s="25">
        <v>52.992266290663636</v>
      </c>
      <c r="BB617" s="25">
        <v>0</v>
      </c>
      <c r="BC617" s="25" t="s">
        <v>3021</v>
      </c>
      <c r="BD617" s="25" t="s">
        <v>3021</v>
      </c>
      <c r="BE617" s="25">
        <v>4825.5</v>
      </c>
      <c r="BF617" s="74">
        <v>177.20000000000002</v>
      </c>
      <c r="BG617" s="74">
        <v>202.70000000000002</v>
      </c>
      <c r="BH617" s="74">
        <v>227.55600000000001</v>
      </c>
      <c r="BI617" s="74">
        <v>165.07300000000001</v>
      </c>
      <c r="BJ617" s="74">
        <v>214.226</v>
      </c>
      <c r="BK617" s="74">
        <v>242.31399999999999</v>
      </c>
      <c r="BL617" s="72">
        <v>3.6721583255621186E-2</v>
      </c>
      <c r="BM617" s="72">
        <v>4.2006009739923328E-2</v>
      </c>
      <c r="BN617" s="72">
        <v>4.7156978551445447E-2</v>
      </c>
      <c r="BO617" s="72">
        <v>3.4208475805616E-2</v>
      </c>
      <c r="BP617" s="72">
        <v>4.4394570510827895E-2</v>
      </c>
      <c r="BQ617" s="72">
        <v>5.0215314475183917E-2</v>
      </c>
      <c r="BR617" s="72">
        <f>IF(IF(BN617&gt;BQ617,BN617,BQ617)=0,IF(BM617&gt;BP617,BM617,BP617),IF(BN617&gt;BQ617,BN617,BQ617))</f>
        <v>5.0215314475183917E-2</v>
      </c>
      <c r="CI617" s="73">
        <f>IFERROR(L617,M617)</f>
        <v>0.19592104469938007</v>
      </c>
      <c r="CJ617" s="74">
        <f>IF(AND(M617&lt;0,AA617&gt;0),1,0)</f>
        <v>0</v>
      </c>
      <c r="CK617" s="74">
        <f>IF(AND(CJ617=0,CI617&lt;0.1,CI617&gt;0),1,0)</f>
        <v>0</v>
      </c>
      <c r="CL617" s="74">
        <f>IF(AND(CK617=0,CI617&lt;0.2,CI617&gt;0.1),1,0)</f>
        <v>1</v>
      </c>
      <c r="CM617" s="74">
        <f>IF(AND(CL617=0,CI617&lt;0.3,CI617&gt;0.2),1,0)</f>
        <v>0</v>
      </c>
      <c r="CN617" s="74">
        <f>IF(AND(CM617=0,CI617&lt;0.4,CI617&gt;0.3),1,0)</f>
        <v>0</v>
      </c>
      <c r="CO617" s="74">
        <f>IF(AND(CN617=0,CI617&lt;0.5,CI617&gt;0.4),1,0)</f>
        <v>0</v>
      </c>
      <c r="CP617" s="74">
        <f>IF(AND(CJ617=0,CK617=0,CL617=0,CM617=0,CN617=0,CO617=0),1,0)</f>
        <v>0</v>
      </c>
      <c r="CR617" s="74" t="str">
        <f>_xll.BDP($H617,CR$1)</f>
        <v>Tobias Hartmann</v>
      </c>
      <c r="CS617" s="74" t="str">
        <f>_xll.BDP($H617,CS$1)</f>
        <v>No</v>
      </c>
      <c r="CT617" s="81">
        <f>_xll.BDP($H617,CT$1)</f>
        <v>0</v>
      </c>
      <c r="CU617" s="78">
        <f>_xll.BDP($H617,CU$1)</f>
        <v>4.9166698455810547</v>
      </c>
      <c r="CV617" s="78">
        <f>_xll.BDP($H617,CV$1)</f>
        <v>0</v>
      </c>
      <c r="CW617" s="78">
        <f>_xll.BDP($H617,CW$1)</f>
        <v>0</v>
      </c>
      <c r="DD617" s="73"/>
      <c r="DH617" s="25"/>
      <c r="DI617" s="25"/>
      <c r="DJ617" s="25"/>
      <c r="DK617" s="25"/>
      <c r="DL617" s="25"/>
      <c r="DM617" s="25"/>
      <c r="DN617" s="25"/>
      <c r="DO617" s="25"/>
      <c r="DV617" s="72"/>
      <c r="DW617" s="72"/>
      <c r="DX617" s="72"/>
      <c r="DY617" s="72"/>
      <c r="DZ617" s="72"/>
      <c r="EA617" s="72"/>
      <c r="EB617" s="72"/>
      <c r="EC617" s="72"/>
      <c r="ED617" s="72"/>
    </row>
    <row r="618" spans="1:134" s="74" customFormat="1" hidden="1" x14ac:dyDescent="0.3">
      <c r="A618" s="74" t="str">
        <f>B618&amp;C618</f>
        <v>14</v>
      </c>
      <c r="B618" s="74">
        <v>14</v>
      </c>
      <c r="D618" s="74">
        <v>44</v>
      </c>
      <c r="E618" s="74">
        <v>11</v>
      </c>
      <c r="F618" s="75" t="s">
        <v>2149</v>
      </c>
      <c r="G618" s="74" t="s">
        <v>2934</v>
      </c>
      <c r="H618" s="74" t="s">
        <v>413</v>
      </c>
      <c r="I618" s="74">
        <v>1564</v>
      </c>
      <c r="J618" s="74" t="str">
        <f>I618&amp;H618</f>
        <v>1564VERX US Equity</v>
      </c>
      <c r="K618" s="76" t="s">
        <v>1106</v>
      </c>
      <c r="L618" s="73">
        <v>0.11137230730637368</v>
      </c>
      <c r="M618" s="73">
        <v>3.8920309389150219E-2</v>
      </c>
      <c r="N618" s="73">
        <v>0.17192052861999757</v>
      </c>
      <c r="O618" s="73">
        <v>-1.1030329661550138E-2</v>
      </c>
      <c r="P618" s="77">
        <v>-6.2120074810498673</v>
      </c>
      <c r="Q618" s="77">
        <v>-11.461864826285199</v>
      </c>
      <c r="R618" s="77">
        <v>-14.104626414248909</v>
      </c>
      <c r="S618" s="78">
        <v>8.6919483726908542</v>
      </c>
      <c r="T618" s="78">
        <v>11.989650627308674</v>
      </c>
      <c r="U618" s="73">
        <v>3.8143176012872641E-2</v>
      </c>
      <c r="V618" s="79">
        <v>0.37337286816814913</v>
      </c>
      <c r="W618" s="73">
        <v>0.31130097783662269</v>
      </c>
      <c r="X618" s="72" t="e">
        <v>#N/A</v>
      </c>
      <c r="Y618" s="79" t="e">
        <v>#N/A</v>
      </c>
      <c r="Z618" s="79" t="e">
        <v>#N/A</v>
      </c>
      <c r="AA618" s="79">
        <v>-56757000.00000003</v>
      </c>
      <c r="AB618" s="79">
        <v>200266000</v>
      </c>
      <c r="AC618" s="79">
        <v>30055000</v>
      </c>
      <c r="AD618" s="80">
        <v>61372000</v>
      </c>
      <c r="AE618" s="73">
        <v>0.48971843837580653</v>
      </c>
      <c r="AF618" s="80">
        <v>3146.6366637600004</v>
      </c>
      <c r="AG618" s="80">
        <v>3164.3916637600005</v>
      </c>
      <c r="AH618" s="25">
        <v>59.765268358169493</v>
      </c>
      <c r="AI618" s="25" t="s">
        <v>3021</v>
      </c>
      <c r="AJ618" s="25">
        <v>0.28922472320712633</v>
      </c>
      <c r="AK618" s="25" t="s">
        <v>3021</v>
      </c>
      <c r="AL618" s="25">
        <v>13.912069472808597</v>
      </c>
      <c r="AM618" s="74" t="s">
        <v>506</v>
      </c>
      <c r="AN618" s="74" t="s">
        <v>507</v>
      </c>
      <c r="AO618" s="74" t="s">
        <v>600</v>
      </c>
      <c r="AP618" s="74" t="s">
        <v>574</v>
      </c>
      <c r="AQ618" s="73" t="e">
        <f>_xll.BDP($H618,$AQ$1, "CUST_TRR_START_DT=20030101","CUST_TRR_END_DT=20230630")*0.01</f>
        <v>#VALUE!</v>
      </c>
      <c r="AR618" s="73" t="e">
        <f>_xll.BDP($H618,$AQ$1, "CUST_TRR_START_DT=20130101","CUST_TRR_END_DT=20230630")*0.01</f>
        <v>#VALUE!</v>
      </c>
      <c r="AS618" s="73" t="e">
        <f>_xll.BDP($H618,$AQ$1, "CUST_TRR_START_DT=20180101","CUST_TRR_END_DT=20230630")*0.01</f>
        <v>#VALUE!</v>
      </c>
      <c r="AT618" s="74" t="s">
        <v>3380</v>
      </c>
      <c r="AU618" s="74" t="s">
        <v>3380</v>
      </c>
      <c r="AV618" s="74" t="s">
        <v>3380</v>
      </c>
      <c r="AW618" s="25" t="s">
        <v>3021</v>
      </c>
      <c r="AX618" s="25">
        <v>0</v>
      </c>
      <c r="AY618" s="25">
        <v>0</v>
      </c>
      <c r="AZ618" s="25">
        <v>0</v>
      </c>
      <c r="BA618" s="25" t="s">
        <v>3021</v>
      </c>
      <c r="BB618" s="25">
        <v>0</v>
      </c>
      <c r="BC618" s="25" t="s">
        <v>3021</v>
      </c>
      <c r="BD618" s="25">
        <v>-1.821</v>
      </c>
      <c r="BE618" s="25">
        <v>3146.6366637600004</v>
      </c>
      <c r="BF618" s="74">
        <v>60.42</v>
      </c>
      <c r="BG618" s="74">
        <v>77.573000000000008</v>
      </c>
      <c r="BH618" s="74">
        <v>106.43300000000001</v>
      </c>
      <c r="BI618" s="74">
        <v>28.318000000000001</v>
      </c>
      <c r="BJ618" s="74">
        <v>64.513999999999996</v>
      </c>
      <c r="BK618" s="74">
        <v>115.41500000000001</v>
      </c>
      <c r="BL618" s="72">
        <v>1.920145426888992E-2</v>
      </c>
      <c r="BM618" s="72">
        <v>2.4652671499513373E-2</v>
      </c>
      <c r="BN618" s="72">
        <v>3.3824369119509451E-2</v>
      </c>
      <c r="BO618" s="72">
        <v>8.9994502149358634E-3</v>
      </c>
      <c r="BP618" s="72">
        <v>2.0502525996411194E-2</v>
      </c>
      <c r="BQ618" s="72">
        <v>3.6678845488976007E-2</v>
      </c>
      <c r="BR618" s="72">
        <f>IF(IF(BN618&gt;BQ618,BN618,BQ618)=0,IF(BM618&gt;BP618,BM618,BP618),IF(BN618&gt;BQ618,BN618,BQ618))</f>
        <v>3.6678845488976007E-2</v>
      </c>
      <c r="CI618" s="73">
        <f>IFERROR(L618,M618)</f>
        <v>0.11137230730637368</v>
      </c>
      <c r="CJ618" s="74">
        <f>IF(AND(M618&lt;0,AA618&gt;0),1,0)</f>
        <v>0</v>
      </c>
      <c r="CK618" s="74">
        <f>IF(AND(CJ618=0,CI618&lt;0.1,CI618&gt;0),1,0)</f>
        <v>0</v>
      </c>
      <c r="CL618" s="74">
        <f>IF(AND(CK618=0,CI618&lt;0.2,CI618&gt;0.1),1,0)</f>
        <v>1</v>
      </c>
      <c r="CM618" s="74">
        <f>IF(AND(CL618=0,CI618&lt;0.3,CI618&gt;0.2),1,0)</f>
        <v>0</v>
      </c>
      <c r="CN618" s="74">
        <f>IF(AND(CM618=0,CI618&lt;0.4,CI618&gt;0.3),1,0)</f>
        <v>0</v>
      </c>
      <c r="CO618" s="74">
        <f>IF(AND(CN618=0,CI618&lt;0.5,CI618&gt;0.4),1,0)</f>
        <v>0</v>
      </c>
      <c r="CP618" s="74">
        <f>IF(AND(CJ618=0,CK618=0,CL618=0,CM618=0,CN618=0,CO618=0),1,0)</f>
        <v>0</v>
      </c>
      <c r="CR618" s="74" t="str">
        <f>_xll.BDP($H618,CR$1)</f>
        <v>#N/A Field Not Applicable</v>
      </c>
      <c r="CS618" s="74" t="str">
        <f>_xll.BDP($H618,CS$1)</f>
        <v>#N/A N/A</v>
      </c>
      <c r="CT618" s="81" t="str">
        <f>_xll.BDP($H618,CT$1)</f>
        <v>#N/A N/A</v>
      </c>
      <c r="CU618" s="78" t="str">
        <f>_xll.BDP($H618,CU$1)</f>
        <v>#N/A N/A</v>
      </c>
      <c r="CV618" s="78">
        <f>_xll.BDP($H618,CV$1)</f>
        <v>1.2268258821016582</v>
      </c>
      <c r="CW618" s="78">
        <f>_xll.BDP($H618,CW$1)</f>
        <v>-8.6411781991109056</v>
      </c>
      <c r="DD618" s="73"/>
      <c r="DH618" s="25"/>
      <c r="DI618" s="25"/>
      <c r="DJ618" s="25"/>
      <c r="DK618" s="25"/>
      <c r="DL618" s="25"/>
      <c r="DM618" s="25"/>
      <c r="DN618" s="25"/>
      <c r="DO618" s="25"/>
      <c r="DV618" s="72"/>
      <c r="DW618" s="72"/>
      <c r="DX618" s="72"/>
      <c r="DY618" s="72"/>
      <c r="DZ618" s="72"/>
      <c r="EA618" s="72"/>
      <c r="EB618" s="72"/>
      <c r="EC618" s="72"/>
      <c r="ED618" s="72"/>
    </row>
    <row r="619" spans="1:134" s="74" customFormat="1" hidden="1" x14ac:dyDescent="0.3">
      <c r="A619" s="74" t="str">
        <f>B619&amp;C619</f>
        <v>14</v>
      </c>
      <c r="B619" s="74">
        <v>14</v>
      </c>
      <c r="D619" s="74">
        <v>26</v>
      </c>
      <c r="E619" s="74">
        <v>4</v>
      </c>
      <c r="F619" s="75">
        <v>0.11</v>
      </c>
      <c r="G619" s="74" t="s">
        <v>2636</v>
      </c>
      <c r="H619" s="74" t="s">
        <v>342</v>
      </c>
      <c r="I619" s="74">
        <v>1565</v>
      </c>
      <c r="J619" s="74" t="str">
        <f>I619&amp;H619</f>
        <v>1565DFS US Equity</v>
      </c>
      <c r="K619" s="76" t="s">
        <v>1028</v>
      </c>
      <c r="L619" s="73">
        <v>0.25023465234598763</v>
      </c>
      <c r="M619" s="73">
        <v>0.29729940985656778</v>
      </c>
      <c r="N619" s="73">
        <v>0.24765104305064681</v>
      </c>
      <c r="O619" s="73">
        <v>0.2943657611639966</v>
      </c>
      <c r="P619" s="77">
        <v>12.901189363904953</v>
      </c>
      <c r="Q619" s="77">
        <v>20.148481098962147</v>
      </c>
      <c r="R619" s="77">
        <v>30.014113219382153</v>
      </c>
      <c r="S619" s="78">
        <v>49.124428921501746</v>
      </c>
      <c r="T619" s="78">
        <v>53.729772398368638</v>
      </c>
      <c r="U619" s="73">
        <v>8.4678618848266302E-2</v>
      </c>
      <c r="V619" s="79">
        <v>1.2967777777777778</v>
      </c>
      <c r="W619" s="73">
        <v>0.10034617111571385</v>
      </c>
      <c r="X619" s="72">
        <v>0.16576247780627343</v>
      </c>
      <c r="Y619" s="79">
        <v>9.5471367177944035</v>
      </c>
      <c r="Z619" s="79">
        <v>17.990595865493187</v>
      </c>
      <c r="AA619" s="79">
        <v>25587000000</v>
      </c>
      <c r="AB619" s="79">
        <v>25842000000</v>
      </c>
      <c r="AC619" s="79" t="e">
        <v>#N/A</v>
      </c>
      <c r="AD619" s="80">
        <v>7092000000</v>
      </c>
      <c r="AE619" s="73">
        <v>0</v>
      </c>
      <c r="AF619" s="80">
        <v>22430.333161039998</v>
      </c>
      <c r="AG619" s="80">
        <v>35157.333161039998</v>
      </c>
      <c r="AH619" s="25">
        <v>3.9063703512266663</v>
      </c>
      <c r="AI619" s="25">
        <v>6.881451000399295</v>
      </c>
      <c r="AJ619" s="25">
        <v>28.529448495303949</v>
      </c>
      <c r="AK619" s="25">
        <v>6.2189880709473</v>
      </c>
      <c r="AL619" s="25">
        <v>1.752342001223588</v>
      </c>
      <c r="AM619" s="74" t="s">
        <v>502</v>
      </c>
      <c r="AN619" s="74" t="s">
        <v>528</v>
      </c>
      <c r="AO619" s="74" t="s">
        <v>623</v>
      </c>
      <c r="AP619" s="74" t="s">
        <v>574</v>
      </c>
      <c r="AQ619" s="73" t="e">
        <f>_xll.BDP($H619,$AQ$1, "CUST_TRR_START_DT=20030101","CUST_TRR_END_DT=20230630")*0.01</f>
        <v>#VALUE!</v>
      </c>
      <c r="AR619" s="73">
        <f>_xll.BDP($H619,$AQ$1, "CUST_TRR_START_DT=20130101","CUST_TRR_END_DT=20230630")*0.01</f>
        <v>0.13404530000000001</v>
      </c>
      <c r="AS619" s="73">
        <f>_xll.BDP($H619,$AQ$1, "CUST_TRR_START_DT=20180101","CUST_TRR_END_DT=20230630")*0.01</f>
        <v>0.1033116</v>
      </c>
      <c r="AT619" s="74" t="s">
        <v>3808</v>
      </c>
      <c r="AU619" s="74" t="s">
        <v>3381</v>
      </c>
      <c r="AV619" s="74" t="s">
        <v>3808</v>
      </c>
      <c r="AW619" s="25">
        <v>3.1201247518567912</v>
      </c>
      <c r="AX619" s="25">
        <v>3.1201247518567912</v>
      </c>
      <c r="AY619" s="25">
        <v>11.398402864870301</v>
      </c>
      <c r="AZ619" s="25">
        <v>14.518527616727091</v>
      </c>
      <c r="BA619" s="25">
        <v>14.939591078066913</v>
      </c>
      <c r="BB619" s="25">
        <v>54.577137546468407</v>
      </c>
      <c r="BC619" s="25">
        <v>69.516728624535318</v>
      </c>
      <c r="BD619" s="25">
        <v>2992</v>
      </c>
      <c r="BE619" s="25">
        <v>22430.333161039998</v>
      </c>
      <c r="BF619" s="74">
        <v>3338.2629999999999</v>
      </c>
      <c r="BG619" s="74">
        <v>3217.2110000000002</v>
      </c>
      <c r="BH619" s="74">
        <v>3859.9169999999999</v>
      </c>
      <c r="BI619" s="74" t="s">
        <v>3021</v>
      </c>
      <c r="BJ619" s="74" t="s">
        <v>3021</v>
      </c>
      <c r="BK619" s="74" t="s">
        <v>3021</v>
      </c>
      <c r="BL619" s="72">
        <v>0.14882806135926421</v>
      </c>
      <c r="BM619" s="72">
        <v>0.14343126234023498</v>
      </c>
      <c r="BN619" s="72">
        <v>0.17208469318255246</v>
      </c>
      <c r="BO619" s="72">
        <v>0</v>
      </c>
      <c r="BP619" s="72">
        <v>0</v>
      </c>
      <c r="BQ619" s="72">
        <v>0</v>
      </c>
      <c r="BR619" s="72">
        <f>IF(IF(BN619&gt;BQ619,BN619,BQ619)=0,IF(BM619&gt;BP619,BM619,BP619),IF(BN619&gt;BQ619,BN619,BQ619))</f>
        <v>0.17208469318255246</v>
      </c>
      <c r="CI619" s="73">
        <f>IFERROR(L619,M619)</f>
        <v>0.25023465234598763</v>
      </c>
      <c r="CJ619" s="74">
        <f>IF(AND(M619&lt;0,AA619&gt;0),1,0)</f>
        <v>0</v>
      </c>
      <c r="CK619" s="74">
        <f>IF(AND(CJ619=0,CI619&lt;0.1,CI619&gt;0),1,0)</f>
        <v>0</v>
      </c>
      <c r="CL619" s="74">
        <f>IF(AND(CK619=0,CI619&lt;0.2,CI619&gt;0.1),1,0)</f>
        <v>0</v>
      </c>
      <c r="CM619" s="74">
        <f>IF(AND(CL619=0,CI619&lt;0.3,CI619&gt;0.2),1,0)</f>
        <v>1</v>
      </c>
      <c r="CN619" s="74">
        <f>IF(AND(CM619=0,CI619&lt;0.4,CI619&gt;0.3),1,0)</f>
        <v>0</v>
      </c>
      <c r="CO619" s="74">
        <f>IF(AND(CN619=0,CI619&lt;0.5,CI619&gt;0.4),1,0)</f>
        <v>0</v>
      </c>
      <c r="CP619" s="74">
        <f>IF(AND(CJ619=0,CK619=0,CL619=0,CM619=0,CN619=0,CO619=0),1,0)</f>
        <v>0</v>
      </c>
      <c r="CR619" s="74" t="str">
        <f>_xll.BDP($H619,CR$1)</f>
        <v>John B Owen</v>
      </c>
      <c r="CS619" s="74" t="str">
        <f>_xll.BDP($H619,CS$1)</f>
        <v>No</v>
      </c>
      <c r="CT619" s="81">
        <f>_xll.BDP($H619,CT$1)</f>
        <v>0</v>
      </c>
      <c r="CU619" s="78">
        <f>_xll.BDP($H619,CU$1)</f>
        <v>0.16666699945926666</v>
      </c>
      <c r="CV619" s="78">
        <f>_xll.BDP($H619,CV$1)</f>
        <v>0.82044661289548226</v>
      </c>
      <c r="CW619" s="78">
        <f>_xll.BDP($H619,CW$1)</f>
        <v>1.1561464068673459</v>
      </c>
      <c r="DD619" s="73"/>
      <c r="DH619" s="25"/>
      <c r="DI619" s="25"/>
      <c r="DJ619" s="25"/>
      <c r="DK619" s="25"/>
      <c r="DL619" s="25"/>
      <c r="DM619" s="25"/>
      <c r="DN619" s="25"/>
      <c r="DO619" s="25"/>
      <c r="DV619" s="72"/>
      <c r="DW619" s="72"/>
      <c r="DX619" s="72"/>
      <c r="DY619" s="72"/>
      <c r="DZ619" s="72"/>
      <c r="EA619" s="72"/>
      <c r="EB619" s="72"/>
      <c r="EC619" s="72"/>
      <c r="ED619" s="72"/>
    </row>
    <row r="620" spans="1:134" s="74" customFormat="1" hidden="1" x14ac:dyDescent="0.3">
      <c r="A620" s="74" t="str">
        <f>B620&amp;C620</f>
        <v>14</v>
      </c>
      <c r="B620" s="74">
        <v>14</v>
      </c>
      <c r="D620" s="74">
        <v>26</v>
      </c>
      <c r="E620" s="74">
        <v>3</v>
      </c>
      <c r="F620" s="75">
        <v>0.15</v>
      </c>
      <c r="H620" s="74" t="s">
        <v>1194</v>
      </c>
      <c r="I620" s="74">
        <v>1566</v>
      </c>
      <c r="J620" s="74" t="str">
        <f>I620&amp;H620</f>
        <v>1566SUL AU Equity</v>
      </c>
      <c r="K620" s="76" t="s">
        <v>4929</v>
      </c>
      <c r="L620" s="73">
        <v>0.25981722618411834</v>
      </c>
      <c r="M620" s="73">
        <v>0.2546794224255749</v>
      </c>
      <c r="N620" s="73">
        <v>0.1823447199296265</v>
      </c>
      <c r="O620" s="73">
        <v>0.19391032891462698</v>
      </c>
      <c r="P620" s="77">
        <v>17.85176509954827</v>
      </c>
      <c r="Q620" s="77">
        <v>12.374839802797034</v>
      </c>
      <c r="R620" s="77">
        <v>19.799744033727322</v>
      </c>
      <c r="S620" s="78">
        <v>18.310995900772891</v>
      </c>
      <c r="T620" s="78">
        <v>19.933729553463419</v>
      </c>
      <c r="U620" s="73">
        <v>0.32719860221316249</v>
      </c>
      <c r="V620" s="79">
        <v>1.1143877281142556</v>
      </c>
      <c r="W620" s="73">
        <v>0.4407489767636727</v>
      </c>
      <c r="X620" s="72">
        <v>8.6376811594202893E-2</v>
      </c>
      <c r="Y620" s="79">
        <v>8.3655434012758825</v>
      </c>
      <c r="Z620" s="79">
        <v>12.562939143912066</v>
      </c>
      <c r="AA620" s="79">
        <v>1682900000</v>
      </c>
      <c r="AB620" s="79">
        <v>2210300000</v>
      </c>
      <c r="AC620" s="79">
        <v>7600000</v>
      </c>
      <c r="AD620" s="80">
        <v>670500000</v>
      </c>
      <c r="AE620" s="73">
        <v>1.1334824757643549E-2</v>
      </c>
      <c r="AF620" s="80">
        <v>2730.242385</v>
      </c>
      <c r="AG620" s="80">
        <v>3572.9423850000003</v>
      </c>
      <c r="AH620" s="25">
        <v>4.7136443073878631</v>
      </c>
      <c r="AI620" s="25">
        <v>8.3363098110125993</v>
      </c>
      <c r="AJ620" s="25">
        <v>20.543963276025444</v>
      </c>
      <c r="AK620" s="25">
        <v>10.377076833788148</v>
      </c>
      <c r="AL620" s="25">
        <v>1.9963749776677313</v>
      </c>
      <c r="AM620" s="74" t="s">
        <v>533</v>
      </c>
      <c r="AN620" s="74" t="s">
        <v>534</v>
      </c>
      <c r="AO620" s="74" t="s">
        <v>776</v>
      </c>
      <c r="AP620" s="74" t="s">
        <v>2136</v>
      </c>
      <c r="AQ620" s="73" t="e">
        <f>_xll.BDP($H620,$AQ$1, "CUST_TRR_START_DT=20030101","CUST_TRR_END_DT=20230630")*0.01</f>
        <v>#VALUE!</v>
      </c>
      <c r="AR620" s="73">
        <f>_xll.BDP($H620,$AQ$1, "CUST_TRR_START_DT=20130101","CUST_TRR_END_DT=20230630")*0.01</f>
        <v>8.7450279999999991E-2</v>
      </c>
      <c r="AS620" s="73">
        <f>_xll.BDP($H620,$AQ$1, "CUST_TRR_START_DT=20180101","CUST_TRR_END_DT=20230630")*0.01</f>
        <v>0.14964660000000002</v>
      </c>
      <c r="AT620" s="74" t="s">
        <v>3382</v>
      </c>
      <c r="AU620" s="74" t="s">
        <v>3382</v>
      </c>
      <c r="AV620" s="74" t="s">
        <v>3382</v>
      </c>
      <c r="AW620" s="25">
        <v>9.2165878333761437</v>
      </c>
      <c r="AX620" s="25">
        <v>9.2165878333761437</v>
      </c>
      <c r="AY620" s="25">
        <v>0</v>
      </c>
      <c r="AZ620" s="25">
        <v>9.2165878333761437</v>
      </c>
      <c r="BA620" s="25">
        <v>87.942833377443378</v>
      </c>
      <c r="BB620" s="25">
        <v>0</v>
      </c>
      <c r="BC620" s="25">
        <v>87.942833377443378</v>
      </c>
      <c r="BD620" s="25">
        <v>232.6</v>
      </c>
      <c r="BE620" s="25">
        <v>2730.242385</v>
      </c>
      <c r="BF620" s="74">
        <v>213.6</v>
      </c>
      <c r="BG620" s="74">
        <v>222.667</v>
      </c>
      <c r="BH620" s="74">
        <v>240.76900000000001</v>
      </c>
      <c r="BI620" s="74">
        <v>405.38800000000003</v>
      </c>
      <c r="BJ620" s="74">
        <v>536.81500000000005</v>
      </c>
      <c r="BK620" s="74">
        <v>597.73500000000001</v>
      </c>
      <c r="BL620" s="72">
        <v>7.823481210808321E-2</v>
      </c>
      <c r="BM620" s="72">
        <v>8.1555762676360333E-2</v>
      </c>
      <c r="BN620" s="72">
        <v>8.8185943241812212E-2</v>
      </c>
      <c r="BO620" s="72">
        <v>0.14848058993853766</v>
      </c>
      <c r="BP620" s="72">
        <v>0.19661807425936656</v>
      </c>
      <c r="BQ620" s="72">
        <v>0.21893111149543595</v>
      </c>
      <c r="BR620" s="72">
        <f>IF(IF(BN620&gt;BQ620,BN620,BQ620)=0,IF(BM620&gt;BP620,BM620,BP620),IF(BN620&gt;BQ620,BN620,BQ620))</f>
        <v>0.21893111149543595</v>
      </c>
      <c r="CI620" s="73">
        <f>IFERROR(L620,M620)</f>
        <v>0.25981722618411834</v>
      </c>
      <c r="CJ620" s="74">
        <f>IF(AND(M620&lt;0,AA620&gt;0),1,0)</f>
        <v>0</v>
      </c>
      <c r="CK620" s="74">
        <f>IF(AND(CJ620=0,CI620&lt;0.1,CI620&gt;0),1,0)</f>
        <v>0</v>
      </c>
      <c r="CL620" s="74">
        <f>IF(AND(CK620=0,CI620&lt;0.2,CI620&gt;0.1),1,0)</f>
        <v>0</v>
      </c>
      <c r="CM620" s="74">
        <f>IF(AND(CL620=0,CI620&lt;0.3,CI620&gt;0.2),1,0)</f>
        <v>1</v>
      </c>
      <c r="CN620" s="74">
        <f>IF(AND(CM620=0,CI620&lt;0.4,CI620&gt;0.3),1,0)</f>
        <v>0</v>
      </c>
      <c r="CO620" s="74">
        <f>IF(AND(CN620=0,CI620&lt;0.5,CI620&gt;0.4),1,0)</f>
        <v>0</v>
      </c>
      <c r="CP620" s="74">
        <f>IF(AND(CJ620=0,CK620=0,CL620=0,CM620=0,CN620=0,CO620=0),1,0)</f>
        <v>0</v>
      </c>
      <c r="CR620" s="74" t="str">
        <f>_xll.BDP($H620,CR$1)</f>
        <v>Anthony M Heraghty</v>
      </c>
      <c r="CS620" s="74" t="str">
        <f>_xll.BDP($H620,CS$1)</f>
        <v>No</v>
      </c>
      <c r="CT620" s="81">
        <f>_xll.BDP($H620,CT$1)</f>
        <v>0</v>
      </c>
      <c r="CU620" s="78">
        <f>_xll.BDP($H620,CU$1)</f>
        <v>4.6666698455810547</v>
      </c>
      <c r="CV620" s="78">
        <f>_xll.BDP($H620,CV$1)</f>
        <v>27.43697351727986</v>
      </c>
      <c r="CW620" s="78">
        <f>_xll.BDP($H620,CW$1)</f>
        <v>8.7670463345498287E-2</v>
      </c>
      <c r="DD620" s="73"/>
      <c r="DH620" s="25"/>
      <c r="DI620" s="25"/>
      <c r="DJ620" s="25"/>
      <c r="DK620" s="25"/>
      <c r="DL620" s="25"/>
      <c r="DM620" s="25"/>
      <c r="DN620" s="25"/>
      <c r="DO620" s="25"/>
      <c r="DV620" s="72"/>
      <c r="DW620" s="72"/>
      <c r="DX620" s="72"/>
      <c r="DY620" s="72"/>
      <c r="DZ620" s="72"/>
      <c r="EA620" s="72"/>
      <c r="EB620" s="72"/>
      <c r="EC620" s="72"/>
      <c r="ED620" s="72"/>
    </row>
    <row r="621" spans="1:134" s="74" customFormat="1" hidden="1" x14ac:dyDescent="0.3">
      <c r="A621" s="74" t="str">
        <f>B621&amp;C621</f>
        <v>14</v>
      </c>
      <c r="B621" s="74">
        <v>14</v>
      </c>
      <c r="D621" s="74">
        <v>27</v>
      </c>
      <c r="E621" s="74">
        <v>4</v>
      </c>
      <c r="F621" s="75">
        <v>0.16</v>
      </c>
      <c r="H621" s="74" t="s">
        <v>1196</v>
      </c>
      <c r="I621" s="74">
        <v>1569</v>
      </c>
      <c r="J621" s="74" t="str">
        <f>I621&amp;H621</f>
        <v>1569BAP AU Equity</v>
      </c>
      <c r="K621" s="76" t="s">
        <v>4931</v>
      </c>
      <c r="L621" s="73">
        <v>0.23980714683235776</v>
      </c>
      <c r="M621" s="73">
        <v>0.17470252563251754</v>
      </c>
      <c r="N621" s="73">
        <v>0.1187150296934731</v>
      </c>
      <c r="O621" s="73">
        <v>0.10256452766554087</v>
      </c>
      <c r="P621" s="77">
        <v>10.114729362962409</v>
      </c>
      <c r="Q621" s="77">
        <v>7.2359841633909188</v>
      </c>
      <c r="R621" s="77">
        <v>9.6111062956863424</v>
      </c>
      <c r="S621" s="78">
        <v>14.209293828403702</v>
      </c>
      <c r="T621" s="78">
        <v>13.352744868601059</v>
      </c>
      <c r="U621" s="73">
        <v>0.40414523000341934</v>
      </c>
      <c r="V621" s="79">
        <v>2.089036857531394</v>
      </c>
      <c r="W621" s="73">
        <v>0.53771670948085315</v>
      </c>
      <c r="X621" s="72">
        <v>4.503616809642335E-2</v>
      </c>
      <c r="Y621" s="79">
        <v>10.476047123862239</v>
      </c>
      <c r="Z621" s="79">
        <v>-1.5283696017101889</v>
      </c>
      <c r="AA621" s="79">
        <v>991514000</v>
      </c>
      <c r="AB621" s="79">
        <v>1688888000</v>
      </c>
      <c r="AC621" s="79">
        <v>258921</v>
      </c>
      <c r="AD621" s="80">
        <v>213729000</v>
      </c>
      <c r="AE621" s="73">
        <v>1.2114453349802788E-3</v>
      </c>
      <c r="AF621" s="80">
        <v>2399.6463750000003</v>
      </c>
      <c r="AG621" s="80">
        <v>2964.4393750000004</v>
      </c>
      <c r="AH621" s="25">
        <v>10.984409101183132</v>
      </c>
      <c r="AI621" s="25">
        <v>17.113724598776127</v>
      </c>
      <c r="AJ621" s="25">
        <v>7.5001882571172187</v>
      </c>
      <c r="AK621" s="25">
        <v>22.546440792988523</v>
      </c>
      <c r="AL621" s="25">
        <v>2.1347363285701095</v>
      </c>
      <c r="AM621" s="74" t="s">
        <v>533</v>
      </c>
      <c r="AN621" s="74" t="s">
        <v>534</v>
      </c>
      <c r="AO621" s="74" t="s">
        <v>776</v>
      </c>
      <c r="AP621" s="74" t="s">
        <v>2136</v>
      </c>
      <c r="AQ621" s="73" t="e">
        <f>_xll.BDP($H621,$AQ$1, "CUST_TRR_START_DT=20030101","CUST_TRR_END_DT=20230630")*0.01</f>
        <v>#VALUE!</v>
      </c>
      <c r="AR621" s="73" t="e">
        <f>_xll.BDP($H621,$AQ$1, "CUST_TRR_START_DT=20130101","CUST_TRR_END_DT=20230630")*0.01</f>
        <v>#VALUE!</v>
      </c>
      <c r="AS621" s="73">
        <f>_xll.BDP($H621,$AQ$1, "CUST_TRR_START_DT=20180101","CUST_TRR_END_DT=20230630")*0.01</f>
        <v>4.9573970000000002E-2</v>
      </c>
      <c r="AT621" s="74" t="s">
        <v>3385</v>
      </c>
      <c r="AU621" s="74" t="s">
        <v>3385</v>
      </c>
      <c r="AV621" s="74" t="s">
        <v>3385</v>
      </c>
      <c r="AW621" s="25">
        <v>4.4453426500020976</v>
      </c>
      <c r="AX621" s="25">
        <v>4.4453426500020976</v>
      </c>
      <c r="AY621" s="25">
        <v>0</v>
      </c>
      <c r="AZ621" s="25">
        <v>4.4453426500020976</v>
      </c>
      <c r="BA621" s="25">
        <v>70.147630768074549</v>
      </c>
      <c r="BB621" s="25">
        <v>0</v>
      </c>
      <c r="BC621" s="25">
        <v>70.147630768074549</v>
      </c>
      <c r="BD621" s="25">
        <v>74.670749999999998</v>
      </c>
      <c r="BE621" s="25">
        <v>2399.6463750000003</v>
      </c>
      <c r="BF621" s="74">
        <v>138.70000000000002</v>
      </c>
      <c r="BG621" s="74">
        <v>169.9</v>
      </c>
      <c r="BH621" s="74">
        <v>186.4</v>
      </c>
      <c r="BI621" s="74">
        <v>127.541</v>
      </c>
      <c r="BJ621" s="74">
        <v>164.02199999999999</v>
      </c>
      <c r="BK621" s="74">
        <v>176.43600000000001</v>
      </c>
      <c r="BL621" s="72">
        <v>5.7800183162404505E-2</v>
      </c>
      <c r="BM621" s="72">
        <v>7.0802098913428438E-2</v>
      </c>
      <c r="BN621" s="72">
        <v>7.7678112050989179E-2</v>
      </c>
      <c r="BO621" s="72">
        <v>5.3149914641068718E-2</v>
      </c>
      <c r="BP621" s="72">
        <v>6.835257132418103E-2</v>
      </c>
      <c r="BQ621" s="72">
        <v>7.3525833572040372E-2</v>
      </c>
      <c r="BR621" s="72">
        <f>IF(IF(BN621&gt;BQ621,BN621,BQ621)=0,IF(BM621&gt;BP621,BM621,BP621),IF(BN621&gt;BQ621,BN621,BQ621))</f>
        <v>7.7678112050989179E-2</v>
      </c>
      <c r="CI621" s="73">
        <f>IFERROR(L621,M621)</f>
        <v>0.23980714683235776</v>
      </c>
      <c r="CJ621" s="74">
        <f>IF(AND(M621&lt;0,AA621&gt;0),1,0)</f>
        <v>0</v>
      </c>
      <c r="CK621" s="74">
        <f>IF(AND(CJ621=0,CI621&lt;0.1,CI621&gt;0),1,0)</f>
        <v>0</v>
      </c>
      <c r="CL621" s="74">
        <f>IF(AND(CK621=0,CI621&lt;0.2,CI621&gt;0.1),1,0)</f>
        <v>0</v>
      </c>
      <c r="CM621" s="74">
        <f>IF(AND(CL621=0,CI621&lt;0.3,CI621&gt;0.2),1,0)</f>
        <v>1</v>
      </c>
      <c r="CN621" s="74">
        <f>IF(AND(CM621=0,CI621&lt;0.4,CI621&gt;0.3),1,0)</f>
        <v>0</v>
      </c>
      <c r="CO621" s="74">
        <f>IF(AND(CN621=0,CI621&lt;0.5,CI621&gt;0.4),1,0)</f>
        <v>0</v>
      </c>
      <c r="CP621" s="74">
        <f>IF(AND(CJ621=0,CK621=0,CL621=0,CM621=0,CN621=0,CO621=0),1,0)</f>
        <v>0</v>
      </c>
      <c r="CR621" s="74" t="str">
        <f>_xll.BDP($H621,CR$1)</f>
        <v>Noel A Meehan</v>
      </c>
      <c r="CS621" s="74" t="str">
        <f>_xll.BDP($H621,CS$1)</f>
        <v>No</v>
      </c>
      <c r="CT621" s="81">
        <f>_xll.BDP($H621,CT$1)</f>
        <v>3.7077799439430237E-2</v>
      </c>
      <c r="CU621" s="78">
        <f>_xll.BDP($H621,CU$1)</f>
        <v>1.8333300352096558</v>
      </c>
      <c r="CV621" s="78">
        <f>_xll.BDP($H621,CV$1)</f>
        <v>0.22197031635546716</v>
      </c>
      <c r="CW621" s="78">
        <f>_xll.BDP($H621,CW$1)</f>
        <v>8.9897620697487017</v>
      </c>
      <c r="DD621" s="73"/>
      <c r="DH621" s="25"/>
      <c r="DI621" s="25"/>
      <c r="DJ621" s="25"/>
      <c r="DK621" s="25"/>
      <c r="DL621" s="25"/>
      <c r="DM621" s="25"/>
      <c r="DN621" s="25"/>
      <c r="DO621" s="25"/>
      <c r="DV621" s="72"/>
      <c r="DW621" s="72"/>
      <c r="DX621" s="72"/>
      <c r="DY621" s="72"/>
      <c r="DZ621" s="72"/>
      <c r="EA621" s="72"/>
      <c r="EB621" s="72"/>
      <c r="EC621" s="72"/>
      <c r="ED621" s="72"/>
    </row>
    <row r="622" spans="1:134" s="74" customFormat="1" hidden="1" x14ac:dyDescent="0.3">
      <c r="A622" s="74" t="str">
        <f>B622&amp;C622</f>
        <v>14</v>
      </c>
      <c r="B622" s="74">
        <v>14</v>
      </c>
      <c r="D622" s="74">
        <v>28</v>
      </c>
      <c r="E622" s="74">
        <v>19</v>
      </c>
      <c r="F622" s="75">
        <v>0.2</v>
      </c>
      <c r="G622" s="74" t="s">
        <v>2988</v>
      </c>
      <c r="H622" s="74" t="s">
        <v>1886</v>
      </c>
      <c r="I622" s="74">
        <v>1570</v>
      </c>
      <c r="J622" s="74" t="str">
        <f>I622&amp;H622</f>
        <v>1570AEIN GR Equity</v>
      </c>
      <c r="K622" s="76" t="s">
        <v>4932</v>
      </c>
      <c r="L622" s="73">
        <v>0.32687692602515356</v>
      </c>
      <c r="M622" s="73">
        <v>0.40151001724035446</v>
      </c>
      <c r="N622" s="73">
        <v>0.13035868614409121</v>
      </c>
      <c r="O622" s="73">
        <v>9.8905765817483143E-2</v>
      </c>
      <c r="P622" s="77">
        <v>7.441207762095277</v>
      </c>
      <c r="Q622" s="77">
        <v>4.1477867024448054</v>
      </c>
      <c r="R622" s="77">
        <v>13.308958841698216</v>
      </c>
      <c r="S622" s="78">
        <v>9.666043936100829</v>
      </c>
      <c r="T622" s="78">
        <v>12.725558118426859</v>
      </c>
      <c r="U622" s="73">
        <v>0.81613743151323936</v>
      </c>
      <c r="V622" s="79">
        <v>3.2724876721645972</v>
      </c>
      <c r="W622" s="73">
        <v>0.36505161893444565</v>
      </c>
      <c r="X622" s="72" t="e">
        <v>#N/A</v>
      </c>
      <c r="Y622" s="79">
        <v>-3.1992676038281527</v>
      </c>
      <c r="Z622" s="79">
        <v>13.554174375916661</v>
      </c>
      <c r="AA622" s="79">
        <v>84104999.99999997</v>
      </c>
      <c r="AB622" s="79">
        <v>341426000</v>
      </c>
      <c r="AC622" s="79" t="e">
        <v>#N/A</v>
      </c>
      <c r="AD622" s="80">
        <v>-1969000</v>
      </c>
      <c r="AE622" s="73">
        <v>0</v>
      </c>
      <c r="AF622" s="80">
        <v>250.05823905000003</v>
      </c>
      <c r="AG622" s="80">
        <v>493.88423905000002</v>
      </c>
      <c r="AH622" s="25">
        <v>8.3765983556648589</v>
      </c>
      <c r="AI622" s="25">
        <v>15.099799408401616</v>
      </c>
      <c r="AJ622" s="25">
        <v>-9.5495144614699701</v>
      </c>
      <c r="AK622" s="25">
        <v>15.100468481811866</v>
      </c>
      <c r="AL622" s="25">
        <v>1.941075681780325</v>
      </c>
      <c r="AM622" s="74" t="s">
        <v>506</v>
      </c>
      <c r="AN622" s="74" t="s">
        <v>629</v>
      </c>
      <c r="AO622" s="74" t="s">
        <v>773</v>
      </c>
      <c r="AP622" s="74" t="s">
        <v>2139</v>
      </c>
      <c r="AQ622" s="73">
        <f>_xll.BDP($H622,$AQ$1, "CUST_TRR_START_DT=20030101","CUST_TRR_END_DT=20230630")*0.01</f>
        <v>0.28012799999999999</v>
      </c>
      <c r="AR622" s="73">
        <f>_xll.BDP($H622,$AQ$1, "CUST_TRR_START_DT=20130101","CUST_TRR_END_DT=20230630")*0.01</f>
        <v>0.2731324</v>
      </c>
      <c r="AS622" s="73">
        <f>_xll.BDP($H622,$AQ$1, "CUST_TRR_START_DT=20180101","CUST_TRR_END_DT=20230630")*0.01</f>
        <v>0.30080370000000001</v>
      </c>
      <c r="AT622" s="74" t="s">
        <v>3809</v>
      </c>
      <c r="AU622" s="74" t="s">
        <v>3021</v>
      </c>
      <c r="AV622" s="74" t="s">
        <v>3809</v>
      </c>
      <c r="AW622" s="25">
        <v>2.2831050228310503</v>
      </c>
      <c r="AX622" s="25">
        <v>2.2831050228310503</v>
      </c>
      <c r="AY622" s="25">
        <v>-1.3985313479684703E-2</v>
      </c>
      <c r="AZ622" s="25">
        <v>2.2691197093513655</v>
      </c>
      <c r="BA622" s="25">
        <v>32.488892237359835</v>
      </c>
      <c r="BB622" s="25">
        <v>-0.19901289603566141</v>
      </c>
      <c r="BC622" s="25">
        <v>32.289879341324173</v>
      </c>
      <c r="BD622" s="25">
        <v>5.6787564999999995</v>
      </c>
      <c r="BE622" s="25">
        <v>250.05823905000003</v>
      </c>
      <c r="BF622" s="74">
        <v>20.8</v>
      </c>
      <c r="BG622" s="74">
        <v>25.7</v>
      </c>
      <c r="BH622" s="74">
        <v>31.8</v>
      </c>
      <c r="BI622" s="74" t="s">
        <v>3021</v>
      </c>
      <c r="BJ622" s="74" t="s">
        <v>3021</v>
      </c>
      <c r="BK622" s="74" t="s">
        <v>3021</v>
      </c>
      <c r="BL622" s="72">
        <v>8.3180622558255188E-2</v>
      </c>
      <c r="BM622" s="72">
        <v>0.10277605768015184</v>
      </c>
      <c r="BN622" s="72">
        <v>0.12717037487271707</v>
      </c>
      <c r="BO622" s="72">
        <v>0</v>
      </c>
      <c r="BP622" s="72">
        <v>0</v>
      </c>
      <c r="BQ622" s="72">
        <v>0</v>
      </c>
      <c r="BR622" s="72">
        <f>IF(IF(BN622&gt;BQ622,BN622,BQ622)=0,IF(BM622&gt;BP622,BM622,BP622),IF(BN622&gt;BQ622,BN622,BQ622))</f>
        <v>0.12717037487271707</v>
      </c>
      <c r="CI622" s="73">
        <f>IFERROR(L622,M622)</f>
        <v>0.32687692602515356</v>
      </c>
      <c r="CJ622" s="74">
        <f>IF(AND(M622&lt;0,AA622&gt;0),1,0)</f>
        <v>0</v>
      </c>
      <c r="CK622" s="74">
        <f>IF(AND(CJ622=0,CI622&lt;0.1,CI622&gt;0),1,0)</f>
        <v>0</v>
      </c>
      <c r="CL622" s="74">
        <f>IF(AND(CK622=0,CI622&lt;0.2,CI622&gt;0.1),1,0)</f>
        <v>0</v>
      </c>
      <c r="CM622" s="74">
        <f>IF(AND(CL622=0,CI622&lt;0.3,CI622&gt;0.2),1,0)</f>
        <v>0</v>
      </c>
      <c r="CN622" s="74">
        <f>IF(AND(CM622=0,CI622&lt;0.4,CI622&gt;0.3),1,0)</f>
        <v>1</v>
      </c>
      <c r="CO622" s="74">
        <f>IF(AND(CN622=0,CI622&lt;0.5,CI622&gt;0.4),1,0)</f>
        <v>0</v>
      </c>
      <c r="CP622" s="74">
        <f>IF(AND(CJ622=0,CK622=0,CL622=0,CM622=0,CN622=0,CO622=0),1,0)</f>
        <v>0</v>
      </c>
      <c r="CR622" s="74" t="str">
        <f>_xll.BDP($H622,CR$1)</f>
        <v>Marcus Goedsche</v>
      </c>
      <c r="CS622" s="74" t="str">
        <f>_xll.BDP($H622,CS$1)</f>
        <v>No</v>
      </c>
      <c r="CT622" s="81">
        <f>_xll.BDP($H622,CT$1)</f>
        <v>0</v>
      </c>
      <c r="CU622" s="78">
        <f>_xll.BDP($H622,CU$1)</f>
        <v>2</v>
      </c>
      <c r="CV622" s="78">
        <f>_xll.BDP($H622,CV$1)</f>
        <v>13.607303756189751</v>
      </c>
      <c r="CW622" s="78">
        <f>_xll.BDP($H622,CW$1)</f>
        <v>0</v>
      </c>
      <c r="DD622" s="73"/>
      <c r="DH622" s="25"/>
      <c r="DI622" s="25"/>
      <c r="DJ622" s="25"/>
      <c r="DK622" s="25"/>
      <c r="DL622" s="25"/>
      <c r="DM622" s="25"/>
      <c r="DN622" s="25"/>
      <c r="DO622" s="25"/>
      <c r="DV622" s="72"/>
      <c r="DW622" s="72"/>
      <c r="DX622" s="72"/>
      <c r="DY622" s="72"/>
      <c r="DZ622" s="72"/>
      <c r="EA622" s="72"/>
      <c r="EB622" s="72"/>
      <c r="EC622" s="72"/>
      <c r="ED622" s="72"/>
    </row>
    <row r="623" spans="1:134" s="74" customFormat="1" hidden="1" x14ac:dyDescent="0.3">
      <c r="A623" s="74" t="str">
        <f>B623&amp;C623</f>
        <v>14</v>
      </c>
      <c r="B623" s="74">
        <v>14</v>
      </c>
      <c r="D623" s="74">
        <v>28</v>
      </c>
      <c r="E623" s="74">
        <v>2</v>
      </c>
      <c r="F623" s="75">
        <v>0.12</v>
      </c>
      <c r="G623" s="74" t="s">
        <v>2393</v>
      </c>
      <c r="H623" s="74" t="s">
        <v>362</v>
      </c>
      <c r="I623" s="74">
        <v>1571</v>
      </c>
      <c r="J623" s="74" t="str">
        <f>I623&amp;H623</f>
        <v>1571CSV US Equity</v>
      </c>
      <c r="K623" s="76" t="s">
        <v>1049</v>
      </c>
      <c r="L623" s="73">
        <v>0.2291866524176569</v>
      </c>
      <c r="M623" s="73">
        <v>0.24455875836690849</v>
      </c>
      <c r="N623" s="73">
        <v>0.10499967161166794</v>
      </c>
      <c r="O623" s="73">
        <v>0.11098474658882374</v>
      </c>
      <c r="P623" s="77">
        <v>9.7947424353598649</v>
      </c>
      <c r="Q623" s="77">
        <v>6.8482887093413991</v>
      </c>
      <c r="R623" s="77">
        <v>22.371877811269091</v>
      </c>
      <c r="S623" s="78">
        <v>29.665190590573115</v>
      </c>
      <c r="T623" s="78">
        <v>29.121440187587464</v>
      </c>
      <c r="U623" s="73">
        <v>0.76723119386444749</v>
      </c>
      <c r="V623" s="79">
        <v>6.1970531343754933</v>
      </c>
      <c r="W623" s="73">
        <v>0.12572961936613083</v>
      </c>
      <c r="X623" s="72">
        <v>5.135910829139536E-2</v>
      </c>
      <c r="Y623" s="79">
        <v>7.620866853665353</v>
      </c>
      <c r="Z623" s="79">
        <v>-1.3376354694537351</v>
      </c>
      <c r="AA623" s="79">
        <v>340777000.00000012</v>
      </c>
      <c r="AB623" s="79">
        <v>750914000.00000012</v>
      </c>
      <c r="AC623" s="79">
        <v>7037000</v>
      </c>
      <c r="AD623" s="80">
        <v>70034000</v>
      </c>
      <c r="AE623" s="73">
        <v>0.1004797669703287</v>
      </c>
      <c r="AF623" s="80">
        <v>472.46885377999996</v>
      </c>
      <c r="AG623" s="80">
        <v>1100.40385378</v>
      </c>
      <c r="AH623" s="25">
        <v>10.456931862741371</v>
      </c>
      <c r="AI623" s="25">
        <v>13.733418038838828</v>
      </c>
      <c r="AJ623" s="25">
        <v>10.413620892591839</v>
      </c>
      <c r="AK623" s="25">
        <v>14.157318753054662</v>
      </c>
      <c r="AL623" s="25">
        <v>3.0237437905916495</v>
      </c>
      <c r="AM623" s="74" t="s">
        <v>493</v>
      </c>
      <c r="AN623" s="74" t="s">
        <v>524</v>
      </c>
      <c r="AO623" s="74" t="s">
        <v>556</v>
      </c>
      <c r="AP623" s="74" t="s">
        <v>574</v>
      </c>
      <c r="AQ623" s="73">
        <f>_xll.BDP($H623,$AQ$1, "CUST_TRR_START_DT=20030101","CUST_TRR_END_DT=20230630")*0.01</f>
        <v>0.1148346</v>
      </c>
      <c r="AR623" s="73">
        <f>_xll.BDP($H623,$AQ$1, "CUST_TRR_START_DT=20130101","CUST_TRR_END_DT=20230630")*0.01</f>
        <v>0.1115838</v>
      </c>
      <c r="AS623" s="73">
        <f>_xll.BDP($H623,$AQ$1, "CUST_TRR_START_DT=20180101","CUST_TRR_END_DT=20230630")*0.01</f>
        <v>5.7437430000000005E-2</v>
      </c>
      <c r="AT623" s="74" t="s">
        <v>3810</v>
      </c>
      <c r="AU623" s="74" t="s">
        <v>3386</v>
      </c>
      <c r="AV623" s="74" t="s">
        <v>3810</v>
      </c>
      <c r="AW623" s="25">
        <v>1.4254038266679476</v>
      </c>
      <c r="AX623" s="25">
        <v>1.4254038266679476</v>
      </c>
      <c r="AY623" s="25">
        <v>6.8475447175240207</v>
      </c>
      <c r="AZ623" s="25">
        <v>8.2729485441919692</v>
      </c>
      <c r="BA623" s="25">
        <v>16.151537387298369</v>
      </c>
      <c r="BB623" s="25">
        <v>77.590906132771948</v>
      </c>
      <c r="BC623" s="25">
        <v>93.742443520070324</v>
      </c>
      <c r="BD623" s="25">
        <v>39.252000000000002</v>
      </c>
      <c r="BE623" s="25">
        <v>472.46885377999996</v>
      </c>
      <c r="BF623" s="74">
        <v>34.832999999999998</v>
      </c>
      <c r="BG623" s="74">
        <v>40.667000000000002</v>
      </c>
      <c r="BH623" s="74" t="s">
        <v>3021</v>
      </c>
      <c r="BI623" s="74" t="s">
        <v>3021</v>
      </c>
      <c r="BJ623" s="74" t="s">
        <v>3021</v>
      </c>
      <c r="BK623" s="74" t="s">
        <v>3021</v>
      </c>
      <c r="BL623" s="72">
        <v>7.3725494752336862E-2</v>
      </c>
      <c r="BM623" s="72">
        <v>8.6073398647641131E-2</v>
      </c>
      <c r="BN623" s="72">
        <v>0</v>
      </c>
      <c r="BO623" s="72">
        <v>0</v>
      </c>
      <c r="BP623" s="72">
        <v>0</v>
      </c>
      <c r="BQ623" s="72">
        <v>0</v>
      </c>
      <c r="BR623" s="72">
        <f>IF(IF(BN623&gt;BQ623,BN623,BQ623)=0,IF(BM623&gt;BP623,BM623,BP623),IF(BN623&gt;BQ623,BN623,BQ623))</f>
        <v>8.6073398647641131E-2</v>
      </c>
      <c r="CI623" s="73">
        <f>IFERROR(L623,M623)</f>
        <v>0.2291866524176569</v>
      </c>
      <c r="CJ623" s="74">
        <f>IF(AND(M623&lt;0,AA623&gt;0),1,0)</f>
        <v>0</v>
      </c>
      <c r="CK623" s="74">
        <f>IF(AND(CJ623=0,CI623&lt;0.1,CI623&gt;0),1,0)</f>
        <v>0</v>
      </c>
      <c r="CL623" s="74">
        <f>IF(AND(CK623=0,CI623&lt;0.2,CI623&gt;0.1),1,0)</f>
        <v>0</v>
      </c>
      <c r="CM623" s="74">
        <f>IF(AND(CL623=0,CI623&lt;0.3,CI623&gt;0.2),1,0)</f>
        <v>1</v>
      </c>
      <c r="CN623" s="74">
        <f>IF(AND(CM623=0,CI623&lt;0.4,CI623&gt;0.3),1,0)</f>
        <v>0</v>
      </c>
      <c r="CO623" s="74">
        <f>IF(AND(CN623=0,CI623&lt;0.5,CI623&gt;0.4),1,0)</f>
        <v>0</v>
      </c>
      <c r="CP623" s="74">
        <f>IF(AND(CJ623=0,CK623=0,CL623=0,CM623=0,CN623=0,CO623=0),1,0)</f>
        <v>0</v>
      </c>
      <c r="CR623" s="74" t="str">
        <f>_xll.BDP($H623,CR$1)</f>
        <v>Carlos R Quezada</v>
      </c>
      <c r="CS623" s="74" t="str">
        <f>_xll.BDP($H623,CS$1)</f>
        <v>No</v>
      </c>
      <c r="CT623" s="81">
        <f>_xll.BDP($H623,CT$1)</f>
        <v>0</v>
      </c>
      <c r="CU623" s="78">
        <f>_xll.BDP($H623,CU$1)</f>
        <v>0.33333298563957214</v>
      </c>
      <c r="CV623" s="78">
        <f>_xll.BDP($H623,CV$1)</f>
        <v>11.023730852112323</v>
      </c>
      <c r="CW623" s="78">
        <f>_xll.BDP($H623,CW$1)</f>
        <v>-2.6955103138569121</v>
      </c>
      <c r="DD623" s="73"/>
      <c r="DH623" s="25"/>
      <c r="DI623" s="25"/>
      <c r="DJ623" s="25"/>
      <c r="DK623" s="25"/>
      <c r="DL623" s="25"/>
      <c r="DM623" s="25"/>
      <c r="DN623" s="25"/>
      <c r="DO623" s="25"/>
      <c r="DV623" s="72"/>
      <c r="DW623" s="72"/>
      <c r="DX623" s="72"/>
      <c r="DY623" s="72"/>
      <c r="DZ623" s="72"/>
      <c r="EA623" s="72"/>
      <c r="EB623" s="72"/>
      <c r="EC623" s="72"/>
      <c r="ED623" s="72"/>
    </row>
    <row r="624" spans="1:134" s="74" customFormat="1" hidden="1" x14ac:dyDescent="0.3">
      <c r="A624" s="74" t="str">
        <f>B624&amp;C624</f>
        <v>14</v>
      </c>
      <c r="B624" s="74">
        <v>14</v>
      </c>
      <c r="D624" s="74">
        <v>28</v>
      </c>
      <c r="E624" s="74">
        <v>3</v>
      </c>
      <c r="F624" s="75">
        <v>0.15</v>
      </c>
      <c r="G624" s="74" t="s">
        <v>2291</v>
      </c>
      <c r="H624" s="74" t="s">
        <v>1202</v>
      </c>
      <c r="I624" s="74">
        <v>1573</v>
      </c>
      <c r="J624" s="74" t="str">
        <f>I624&amp;H624</f>
        <v>1573HVN AU Equity</v>
      </c>
      <c r="K624" s="76" t="s">
        <v>4933</v>
      </c>
      <c r="L624" s="73" t="e">
        <v>#N/A</v>
      </c>
      <c r="M624" s="73" t="e">
        <v>#N/A</v>
      </c>
      <c r="N624" s="73">
        <v>0.14715147577599422</v>
      </c>
      <c r="O624" s="73">
        <v>0.11248675101619628</v>
      </c>
      <c r="P624" s="77">
        <v>13.090064474170651</v>
      </c>
      <c r="Q624" s="77">
        <v>9.2235229360414248</v>
      </c>
      <c r="R624" s="77">
        <v>12.413774061581082</v>
      </c>
      <c r="S624" s="78">
        <v>35.001999257525952</v>
      </c>
      <c r="T624" s="78">
        <v>31.836373002121704</v>
      </c>
      <c r="U624" s="73" t="e">
        <v>#N/A</v>
      </c>
      <c r="V624" s="79">
        <v>1.948308315510785</v>
      </c>
      <c r="W624" s="73">
        <v>0.58219335123518756</v>
      </c>
      <c r="X624" s="72">
        <v>4.2060069687114676E-2</v>
      </c>
      <c r="Y624" s="79">
        <v>7.1401916564667003</v>
      </c>
      <c r="Z624" s="79">
        <v>5.9836664204715895</v>
      </c>
      <c r="AA624" s="79" t="e">
        <v>#N/A</v>
      </c>
      <c r="AB624" s="79">
        <v>6426908000</v>
      </c>
      <c r="AC624" s="79">
        <v>3611000</v>
      </c>
      <c r="AD624" s="80">
        <v>680257000</v>
      </c>
      <c r="AE624" s="73">
        <v>5.3082878970741936E-3</v>
      </c>
      <c r="AF624" s="80">
        <v>5046.3269486999998</v>
      </c>
      <c r="AG624" s="80">
        <v>7041.9859486999994</v>
      </c>
      <c r="AH624" s="25">
        <v>7.9678501343064037</v>
      </c>
      <c r="AI624" s="25">
        <v>9.7407343171374734</v>
      </c>
      <c r="AJ624" s="25">
        <v>7.0308362279644365</v>
      </c>
      <c r="AK624" s="25">
        <v>9.3524636021412828</v>
      </c>
      <c r="AL624" s="25">
        <v>1.138804699613339</v>
      </c>
      <c r="AM624" s="74" t="s">
        <v>533</v>
      </c>
      <c r="AN624" s="74" t="s">
        <v>534</v>
      </c>
      <c r="AO624" s="74" t="s">
        <v>915</v>
      </c>
      <c r="AP624" s="74" t="s">
        <v>2136</v>
      </c>
      <c r="AQ624" s="73">
        <f>_xll.BDP($H624,$AQ$1, "CUST_TRR_START_DT=20030101","CUST_TRR_END_DT=20230630")*0.01</f>
        <v>8.9639700000000003E-2</v>
      </c>
      <c r="AR624" s="73">
        <f>_xll.BDP($H624,$AQ$1, "CUST_TRR_START_DT=20130101","CUST_TRR_END_DT=20230630")*0.01</f>
        <v>0.16746820000000001</v>
      </c>
      <c r="AS624" s="73">
        <f>_xll.BDP($H624,$AQ$1, "CUST_TRR_START_DT=20180101","CUST_TRR_END_DT=20230630")*0.01</f>
        <v>8.0286730000000001E-2</v>
      </c>
      <c r="AT624" s="74" t="s">
        <v>3812</v>
      </c>
      <c r="AU624" s="74" t="s">
        <v>3021</v>
      </c>
      <c r="AV624" s="74" t="s">
        <v>3812</v>
      </c>
      <c r="AW624" s="25">
        <v>8.8183350033230266</v>
      </c>
      <c r="AX624" s="25">
        <v>8.8183350033230266</v>
      </c>
      <c r="AY624" s="25">
        <v>0</v>
      </c>
      <c r="AZ624" s="25">
        <v>8.8183350033230266</v>
      </c>
      <c r="BA624" s="25">
        <v>68.638584307562652</v>
      </c>
      <c r="BB624" s="25">
        <v>0</v>
      </c>
      <c r="BC624" s="25">
        <v>68.638584307562652</v>
      </c>
      <c r="BD624" s="25">
        <v>311.50166350000001</v>
      </c>
      <c r="BE624" s="25">
        <v>5046.3269486999998</v>
      </c>
      <c r="BF624" s="74">
        <v>376.08300000000003</v>
      </c>
      <c r="BG624" s="74">
        <v>412.58300000000003</v>
      </c>
      <c r="BH624" s="74">
        <v>441.36400000000003</v>
      </c>
      <c r="BI624" s="74">
        <v>419.14600000000002</v>
      </c>
      <c r="BJ624" s="74">
        <v>250.429</v>
      </c>
      <c r="BK624" s="74">
        <v>394.565</v>
      </c>
      <c r="BL624" s="72">
        <v>7.4526086760368149E-2</v>
      </c>
      <c r="BM624" s="72">
        <v>8.1759070348441626E-2</v>
      </c>
      <c r="BN624" s="72">
        <v>8.7462426530588E-2</v>
      </c>
      <c r="BO624" s="72">
        <v>8.3059620246757407E-2</v>
      </c>
      <c r="BP624" s="72">
        <v>4.9625995807606918E-2</v>
      </c>
      <c r="BQ624" s="72">
        <v>7.8188552587074273E-2</v>
      </c>
      <c r="BR624" s="72">
        <f>IF(IF(BN624&gt;BQ624,BN624,BQ624)=0,IF(BM624&gt;BP624,BM624,BP624),IF(BN624&gt;BQ624,BN624,BQ624))</f>
        <v>8.7462426530588E-2</v>
      </c>
      <c r="CI624" s="73" t="e">
        <f>IFERROR(L624,M624)</f>
        <v>#N/A</v>
      </c>
      <c r="CJ624" s="74" t="e">
        <f>IF(AND(M624&lt;0,AA624&gt;0),1,0)</f>
        <v>#N/A</v>
      </c>
      <c r="CK624" s="74" t="e">
        <f>IF(AND(CJ624=0,CI624&lt;0.1,CI624&gt;0),1,0)</f>
        <v>#N/A</v>
      </c>
      <c r="CL624" s="74" t="e">
        <f>IF(AND(CK624=0,CI624&lt;0.2,CI624&gt;0.1),1,0)</f>
        <v>#N/A</v>
      </c>
      <c r="CM624" s="74" t="e">
        <f>IF(AND(CL624=0,CI624&lt;0.3,CI624&gt;0.2),1,0)</f>
        <v>#N/A</v>
      </c>
      <c r="CN624" s="74" t="e">
        <f>IF(AND(CM624=0,CI624&lt;0.4,CI624&gt;0.3),1,0)</f>
        <v>#N/A</v>
      </c>
      <c r="CO624" s="74" t="e">
        <f>IF(AND(CN624=0,CI624&lt;0.5,CI624&gt;0.4),1,0)</f>
        <v>#N/A</v>
      </c>
      <c r="CP624" s="74" t="e">
        <f>IF(AND(CJ624=0,CK624=0,CL624=0,CM624=0,CN624=0,CO624=0),1,0)</f>
        <v>#N/A</v>
      </c>
      <c r="CR624" s="74" t="str">
        <f>_xll.BDP($H624,CR$1)</f>
        <v>Kay Lesley Page "Katie"</v>
      </c>
      <c r="CS624" s="74" t="str">
        <f>_xll.BDP($H624,CS$1)</f>
        <v>No</v>
      </c>
      <c r="CT624" s="81">
        <f>_xll.BDP($H624,CT$1)</f>
        <v>1.6229699850082397</v>
      </c>
      <c r="CU624" s="78">
        <f>_xll.BDP($H624,CU$1)</f>
        <v>24.66670036315918</v>
      </c>
      <c r="CV624" s="78">
        <f>_xll.BDP($H624,CV$1)</f>
        <v>51.59252002597097</v>
      </c>
      <c r="CW624" s="78">
        <f>_xll.BDP($H624,CW$1)</f>
        <v>0.9315237986094157</v>
      </c>
      <c r="DD624" s="73"/>
      <c r="DH624" s="25"/>
      <c r="DI624" s="25"/>
      <c r="DJ624" s="25"/>
      <c r="DK624" s="25"/>
      <c r="DL624" s="25"/>
      <c r="DM624" s="25"/>
      <c r="DN624" s="25"/>
      <c r="DO624" s="25"/>
      <c r="DV624" s="72"/>
      <c r="DW624" s="72"/>
      <c r="DX624" s="72"/>
      <c r="DY624" s="72"/>
      <c r="DZ624" s="72"/>
      <c r="EA624" s="72"/>
      <c r="EB624" s="72"/>
      <c r="EC624" s="72"/>
      <c r="ED624" s="72"/>
    </row>
    <row r="625" spans="1:134" s="74" customFormat="1" hidden="1" x14ac:dyDescent="0.3">
      <c r="A625" s="74" t="str">
        <f>B625&amp;C625</f>
        <v>14</v>
      </c>
      <c r="B625" s="74">
        <v>14</v>
      </c>
      <c r="D625" s="74">
        <v>29</v>
      </c>
      <c r="E625" s="74">
        <v>6</v>
      </c>
      <c r="F625" s="75">
        <v>0.13</v>
      </c>
      <c r="H625" s="74" t="s">
        <v>2472</v>
      </c>
      <c r="I625" s="74">
        <v>1574</v>
      </c>
      <c r="J625" s="74" t="str">
        <f>I625&amp;H625</f>
        <v>1574GETIB SS Equity</v>
      </c>
      <c r="K625" s="76" t="s">
        <v>4934</v>
      </c>
      <c r="L625" s="73">
        <v>0.45615424066645405</v>
      </c>
      <c r="M625" s="73">
        <v>0.53722084367245659</v>
      </c>
      <c r="N625" s="73">
        <v>0.12616579620443186</v>
      </c>
      <c r="O625" s="73">
        <v>0.14163286667538924</v>
      </c>
      <c r="P625" s="77">
        <v>8.6886108749342075</v>
      </c>
      <c r="Q625" s="77">
        <v>6.3266584040783069</v>
      </c>
      <c r="R625" s="77">
        <v>7.3231679330919484</v>
      </c>
      <c r="S625" s="78">
        <v>19.858744419521248</v>
      </c>
      <c r="T625" s="78">
        <v>22.469249257740703</v>
      </c>
      <c r="U625" s="73">
        <v>8.1110488311517029E-2</v>
      </c>
      <c r="V625" s="79">
        <v>0.48635824436536179</v>
      </c>
      <c r="W625" s="73">
        <v>0.59239984103253152</v>
      </c>
      <c r="X625" s="72" t="e">
        <v>#N/A</v>
      </c>
      <c r="Y625" s="79">
        <v>4.0407930740224565</v>
      </c>
      <c r="Z625" s="79">
        <v>19.766205501723544</v>
      </c>
      <c r="AA625" s="79">
        <v>8060000000</v>
      </c>
      <c r="AB625" s="79">
        <v>30572000000</v>
      </c>
      <c r="AC625" s="79" t="e">
        <v>#N/A</v>
      </c>
      <c r="AD625" s="80">
        <v>2517000000</v>
      </c>
      <c r="AE625" s="73">
        <v>0</v>
      </c>
      <c r="AF625" s="80">
        <v>55427.208105499994</v>
      </c>
      <c r="AG625" s="80">
        <v>58183.208105499994</v>
      </c>
      <c r="AH625" s="25">
        <v>9.988533580343347</v>
      </c>
      <c r="AI625" s="25">
        <v>14.596891145383841</v>
      </c>
      <c r="AJ625" s="25">
        <v>2.2534024076044123</v>
      </c>
      <c r="AK625" s="25">
        <v>25.726927939317321</v>
      </c>
      <c r="AL625" s="25">
        <v>1.7875736124101012</v>
      </c>
      <c r="AM625" s="74" t="s">
        <v>493</v>
      </c>
      <c r="AN625" s="74" t="s">
        <v>537</v>
      </c>
      <c r="AO625" s="74" t="s">
        <v>825</v>
      </c>
      <c r="AP625" s="74" t="s">
        <v>4617</v>
      </c>
      <c r="AQ625" s="73">
        <f>_xll.BDP($H625,$AQ$1, "CUST_TRR_START_DT=20030101","CUST_TRR_END_DT=20230630")*0.01</f>
        <v>0.10434850000000001</v>
      </c>
      <c r="AR625" s="73">
        <f>_xll.BDP($H625,$AQ$1, "CUST_TRR_START_DT=20130101","CUST_TRR_END_DT=20230630")*0.01</f>
        <v>2.111917E-2</v>
      </c>
      <c r="AS625" s="73">
        <f>_xll.BDP($H625,$AQ$1, "CUST_TRR_START_DT=20180101","CUST_TRR_END_DT=20230630")*0.01</f>
        <v>0.1027409</v>
      </c>
      <c r="AT625" s="74" t="s">
        <v>3697</v>
      </c>
      <c r="AU625" s="74" t="s">
        <v>3021</v>
      </c>
      <c r="AV625" s="74" t="s">
        <v>3021</v>
      </c>
      <c r="AW625" s="25">
        <v>2.0894788593903639</v>
      </c>
      <c r="AX625" s="25">
        <v>2.0894788593903639</v>
      </c>
      <c r="AY625" s="25">
        <v>3.8915785036210386E-16</v>
      </c>
      <c r="AZ625" s="25">
        <v>2.0894788593903644</v>
      </c>
      <c r="BA625" s="25">
        <v>38.150689332944758</v>
      </c>
      <c r="BB625" s="25">
        <v>7.1054273576010019E-15</v>
      </c>
      <c r="BC625" s="25">
        <v>38.150689332944765</v>
      </c>
      <c r="BD625" s="25">
        <v>1158</v>
      </c>
      <c r="BE625" s="25">
        <v>55427.208105499994</v>
      </c>
      <c r="BF625" s="74">
        <v>2193.9090000000001</v>
      </c>
      <c r="BG625" s="74">
        <v>2926</v>
      </c>
      <c r="BH625" s="74">
        <v>3473.636</v>
      </c>
      <c r="BI625" s="74">
        <v>2311.627</v>
      </c>
      <c r="BJ625" s="74">
        <v>2963.1390000000001</v>
      </c>
      <c r="BK625" s="74">
        <v>3726.2190000000001</v>
      </c>
      <c r="BL625" s="72">
        <v>3.9581806029705117E-2</v>
      </c>
      <c r="BM625" s="72">
        <v>5.2789958217463517E-2</v>
      </c>
      <c r="BN625" s="72">
        <v>6.2670232160860262E-2</v>
      </c>
      <c r="BO625" s="72">
        <v>4.170563661803163E-2</v>
      </c>
      <c r="BP625" s="72">
        <v>5.3460008203190926E-2</v>
      </c>
      <c r="BQ625" s="72">
        <v>6.7227254039343376E-2</v>
      </c>
      <c r="BR625" s="72">
        <f>IF(IF(BN625&gt;BQ625,BN625,BQ625)=0,IF(BM625&gt;BP625,BM625,BP625),IF(BN625&gt;BQ625,BN625,BQ625))</f>
        <v>6.7227254039343376E-2</v>
      </c>
      <c r="CI625" s="73">
        <f>IFERROR(L625,M625)</f>
        <v>0.45615424066645405</v>
      </c>
      <c r="CJ625" s="74">
        <f>IF(AND(M625&lt;0,AA625&gt;0),1,0)</f>
        <v>0</v>
      </c>
      <c r="CK625" s="74">
        <f>IF(AND(CJ625=0,CI625&lt;0.1,CI625&gt;0),1,0)</f>
        <v>0</v>
      </c>
      <c r="CL625" s="74">
        <f>IF(AND(CK625=0,CI625&lt;0.2,CI625&gt;0.1),1,0)</f>
        <v>0</v>
      </c>
      <c r="CM625" s="74">
        <f>IF(AND(CL625=0,CI625&lt;0.3,CI625&gt;0.2),1,0)</f>
        <v>0</v>
      </c>
      <c r="CN625" s="74">
        <f>IF(AND(CM625=0,CI625&lt;0.4,CI625&gt;0.3),1,0)</f>
        <v>0</v>
      </c>
      <c r="CO625" s="74">
        <f>IF(AND(CN625=0,CI625&lt;0.5,CI625&gt;0.4),1,0)</f>
        <v>1</v>
      </c>
      <c r="CP625" s="74">
        <f>IF(AND(CJ625=0,CK625=0,CL625=0,CM625=0,CN625=0,CO625=0),1,0)</f>
        <v>0</v>
      </c>
      <c r="CR625" s="74" t="str">
        <f>_xll.BDP($H625,CR$1)</f>
        <v>Mattias Perjos</v>
      </c>
      <c r="CS625" s="74" t="str">
        <f>_xll.BDP($H625,CS$1)</f>
        <v>No</v>
      </c>
      <c r="CT625" s="81">
        <f>_xll.BDP($H625,CT$1)</f>
        <v>2.9371900483965874E-2</v>
      </c>
      <c r="CU625" s="78">
        <f>_xll.BDP($H625,CU$1)</f>
        <v>6.4166698455810547</v>
      </c>
      <c r="CV625" s="78">
        <f>_xll.BDP($H625,CV$1)</f>
        <v>14.500690137098843</v>
      </c>
      <c r="CW625" s="78">
        <f>_xll.BDP($H625,CW$1)</f>
        <v>0</v>
      </c>
      <c r="DD625" s="73"/>
      <c r="DH625" s="25"/>
      <c r="DI625" s="25"/>
      <c r="DJ625" s="25"/>
      <c r="DK625" s="25"/>
      <c r="DL625" s="25"/>
      <c r="DM625" s="25"/>
      <c r="DN625" s="25"/>
      <c r="DO625" s="25"/>
      <c r="DV625" s="72"/>
      <c r="DW625" s="72"/>
      <c r="DX625" s="72"/>
      <c r="DY625" s="72"/>
      <c r="DZ625" s="72"/>
      <c r="EA625" s="72"/>
      <c r="EB625" s="72"/>
      <c r="EC625" s="72"/>
      <c r="ED625" s="72"/>
    </row>
    <row r="626" spans="1:134" s="74" customFormat="1" hidden="1" x14ac:dyDescent="0.3">
      <c r="A626" s="74" t="str">
        <f>B626&amp;C626</f>
        <v>14</v>
      </c>
      <c r="B626" s="74">
        <v>14</v>
      </c>
      <c r="D626" s="74">
        <v>36</v>
      </c>
      <c r="E626" s="74">
        <v>5</v>
      </c>
      <c r="F626" s="75" t="s">
        <v>2157</v>
      </c>
      <c r="H626" s="74" t="s">
        <v>1515</v>
      </c>
      <c r="I626" s="74">
        <v>2052</v>
      </c>
      <c r="J626" s="74" t="str">
        <f>I626&amp;H626</f>
        <v>2052TKWY NA Equity</v>
      </c>
      <c r="K626" s="76" t="s">
        <v>1516</v>
      </c>
      <c r="L626" s="73">
        <v>-0.14945151985835223</v>
      </c>
      <c r="M626" s="73">
        <v>-0.18757218757218758</v>
      </c>
      <c r="N626" s="73">
        <v>-5.7729185630749892E-2</v>
      </c>
      <c r="O626" s="73">
        <v>-9.8364627498485763E-2</v>
      </c>
      <c r="P626" s="77">
        <v>-18.045541569921379</v>
      </c>
      <c r="Q626" s="77">
        <v>-17.772699498961263</v>
      </c>
      <c r="R626" s="77">
        <v>-27.32905386547586</v>
      </c>
      <c r="S626" s="78">
        <v>-1.9667658480446899</v>
      </c>
      <c r="T626" s="78">
        <v>-4.0640172630821798</v>
      </c>
      <c r="U626" s="73">
        <v>7.1338063862138881E-2</v>
      </c>
      <c r="V626" s="79">
        <v>-0.35297805642633229</v>
      </c>
      <c r="W626" s="73">
        <v>0.64719803904995354</v>
      </c>
      <c r="X626" s="72" t="e">
        <v>#N/A</v>
      </c>
      <c r="Y626" s="79">
        <v>114.91086805541332</v>
      </c>
      <c r="Z626" s="79" t="e">
        <v>#N/A</v>
      </c>
      <c r="AA626" s="79">
        <v>4329000000</v>
      </c>
      <c r="AB626" s="79">
        <v>8255000000</v>
      </c>
      <c r="AC626" s="79">
        <v>156000000</v>
      </c>
      <c r="AD626" s="80">
        <v>59000000</v>
      </c>
      <c r="AE626" s="73">
        <v>2.6440677966101696</v>
      </c>
      <c r="AF626" s="80">
        <v>2920.7093314020003</v>
      </c>
      <c r="AG626" s="80">
        <v>3475.7093314020003</v>
      </c>
      <c r="AH626" s="25">
        <v>182.9320700737895</v>
      </c>
      <c r="AI626" s="25" t="s">
        <v>3021</v>
      </c>
      <c r="AJ626" s="25">
        <v>0.15497775403338288</v>
      </c>
      <c r="AK626" s="25" t="s">
        <v>3021</v>
      </c>
      <c r="AL626" s="25">
        <v>0.38104491905423021</v>
      </c>
      <c r="AM626" s="74" t="s">
        <v>543</v>
      </c>
      <c r="AN626" s="74" t="s">
        <v>570</v>
      </c>
      <c r="AO626" s="74" t="s">
        <v>900</v>
      </c>
      <c r="AP626" s="74" t="s">
        <v>1458</v>
      </c>
      <c r="AQ626" s="73" t="e">
        <f>_xll.BDP($H626,$AQ$1, "CUST_TRR_START_DT=20030101","CUST_TRR_END_DT=20230630")*0.01</f>
        <v>#VALUE!</v>
      </c>
      <c r="AR626" s="73" t="e">
        <f>_xll.BDP($H626,$AQ$1, "CUST_TRR_START_DT=20130101","CUST_TRR_END_DT=20230630")*0.01</f>
        <v>#VALUE!</v>
      </c>
      <c r="AS626" s="73">
        <f>_xll.BDP($H626,$AQ$1, "CUST_TRR_START_DT=20180101","CUST_TRR_END_DT=20230630")*0.01</f>
        <v>-0.20889820000000001</v>
      </c>
      <c r="AT626" s="74" t="s">
        <v>3640</v>
      </c>
      <c r="AU626" s="74" t="s">
        <v>3640</v>
      </c>
      <c r="AV626" s="74" t="s">
        <v>3640</v>
      </c>
      <c r="AW626" s="25" t="s">
        <v>3021</v>
      </c>
      <c r="AX626" s="25">
        <v>0</v>
      </c>
      <c r="AY626" s="25">
        <v>0</v>
      </c>
      <c r="AZ626" s="25">
        <v>0</v>
      </c>
      <c r="BA626" s="25" t="s">
        <v>3021</v>
      </c>
      <c r="BB626" s="25">
        <v>0</v>
      </c>
      <c r="BC626" s="25" t="s">
        <v>3021</v>
      </c>
      <c r="BD626" s="25">
        <v>-5</v>
      </c>
      <c r="BE626" s="25">
        <v>2920.7093314020003</v>
      </c>
      <c r="BF626" s="74">
        <v>-356.267</v>
      </c>
      <c r="BG626" s="74">
        <v>-215.83600000000001</v>
      </c>
      <c r="BH626" s="74">
        <v>-19.978999999999999</v>
      </c>
      <c r="BI626" s="74">
        <v>-100.002</v>
      </c>
      <c r="BJ626" s="74">
        <v>101.553</v>
      </c>
      <c r="BK626" s="74">
        <v>318.22000000000003</v>
      </c>
      <c r="BL626" s="72">
        <v>-0.12197961507829488</v>
      </c>
      <c r="BM626" s="72">
        <v>-7.3898486809159572E-2</v>
      </c>
      <c r="BN626" s="72">
        <v>-6.840461591023736E-3</v>
      </c>
      <c r="BO626" s="72">
        <v>-3.4238942891313663E-2</v>
      </c>
      <c r="BP626" s="72">
        <v>3.4769978274850268E-2</v>
      </c>
      <c r="BQ626" s="72">
        <v>0.10895298500903816</v>
      </c>
      <c r="BR626" s="72">
        <f>IF(IF(BN626&gt;BQ626,BN626,BQ626)=0,IF(BM626&gt;BP626,BM626,BP626),IF(BN626&gt;BQ626,BN626,BQ626))</f>
        <v>0.10895298500903816</v>
      </c>
      <c r="CI626" s="73">
        <f>IFERROR(L626,M626)</f>
        <v>-0.14945151985835223</v>
      </c>
      <c r="CJ626" s="74">
        <f>IF(AND(M626&lt;0,AA626&gt;0),1,0)</f>
        <v>1</v>
      </c>
      <c r="CK626" s="74">
        <f>IF(AND(CJ626=0,CI626&lt;0.1,CI626&gt;0),1,0)</f>
        <v>0</v>
      </c>
      <c r="CL626" s="74">
        <f>IF(AND(CK626=0,CI626&lt;0.2,CI626&gt;0.1),1,0)</f>
        <v>0</v>
      </c>
      <c r="CM626" s="74">
        <f>IF(AND(CL626=0,CI626&lt;0.3,CI626&gt;0.2),1,0)</f>
        <v>0</v>
      </c>
      <c r="CN626" s="74">
        <f>IF(AND(CM626=0,CI626&lt;0.4,CI626&gt;0.3),1,0)</f>
        <v>0</v>
      </c>
      <c r="CO626" s="74">
        <f>IF(AND(CN626=0,CI626&lt;0.5,CI626&gt;0.4),1,0)</f>
        <v>0</v>
      </c>
      <c r="CP626" s="74">
        <f>IF(AND(CJ626=0,CK626=0,CL626=0,CM626=0,CN626=0,CO626=0),1,0)</f>
        <v>0</v>
      </c>
      <c r="CR626" s="74" t="str">
        <f>_xll.BDP($H626,CR$1)</f>
        <v>Jitse Groen</v>
      </c>
      <c r="CS626" s="74" t="str">
        <f>_xll.BDP($H626,CS$1)</f>
        <v>Yes</v>
      </c>
      <c r="CT626" s="81">
        <f>_xll.BDP($H626,CT$1)</f>
        <v>0</v>
      </c>
      <c r="CU626" s="78">
        <f>_xll.BDP($H626,CU$1)</f>
        <v>23.83329963684082</v>
      </c>
      <c r="CV626" s="78">
        <f>_xll.BDP($H626,CV$1)</f>
        <v>7.2301163679312399</v>
      </c>
      <c r="CW626" s="78">
        <f>_xll.BDP($H626,CW$1)</f>
        <v>0.1007817762983191</v>
      </c>
    </row>
    <row r="627" spans="1:134" s="74" customFormat="1" hidden="1" x14ac:dyDescent="0.3">
      <c r="A627" s="74" t="str">
        <f>B627&amp;C627</f>
        <v>14</v>
      </c>
      <c r="B627" s="74">
        <v>14</v>
      </c>
      <c r="D627" s="74">
        <v>30</v>
      </c>
      <c r="E627" s="74">
        <v>1</v>
      </c>
      <c r="F627" s="75" t="s">
        <v>2217</v>
      </c>
      <c r="G627" s="74" t="s">
        <v>2303</v>
      </c>
      <c r="H627" s="74" t="s">
        <v>2039</v>
      </c>
      <c r="I627" s="74">
        <v>1576</v>
      </c>
      <c r="J627" s="74" t="str">
        <f>I627&amp;H627</f>
        <v>1576MATAS DC Equity</v>
      </c>
      <c r="K627" s="76" t="s">
        <v>4935</v>
      </c>
      <c r="L627" s="73">
        <v>0.55058865136483615</v>
      </c>
      <c r="M627" s="73">
        <v>0.43137059876666006</v>
      </c>
      <c r="N627" s="73">
        <v>8.0040341910842819E-2</v>
      </c>
      <c r="O627" s="73">
        <v>8.6656809462915596E-2</v>
      </c>
      <c r="P627" s="77">
        <v>8.1961374069969928</v>
      </c>
      <c r="Q627" s="77">
        <v>5.3646998002919011</v>
      </c>
      <c r="R627" s="77">
        <v>8.0389918869728856</v>
      </c>
      <c r="S627" s="78">
        <v>18.070477209001705</v>
      </c>
      <c r="T627" s="78">
        <v>18.148610121168925</v>
      </c>
      <c r="U627" s="73">
        <v>0.6231396619860422</v>
      </c>
      <c r="V627" s="79">
        <v>1.8590242066976044</v>
      </c>
      <c r="W627" s="73">
        <v>0.52326748196926931</v>
      </c>
      <c r="X627" s="72" t="e">
        <v>#N/A</v>
      </c>
      <c r="Y627" s="79">
        <v>5.9620943631659848</v>
      </c>
      <c r="Z627" s="79">
        <v>-1.4573372603269519</v>
      </c>
      <c r="AA627" s="79">
        <v>1005400000</v>
      </c>
      <c r="AB627" s="79">
        <v>5004800000</v>
      </c>
      <c r="AC627" s="79" t="e">
        <v>#N/A</v>
      </c>
      <c r="AD627" s="80">
        <v>732000000</v>
      </c>
      <c r="AE627" s="73">
        <v>0</v>
      </c>
      <c r="AF627" s="80">
        <v>3836.8074984</v>
      </c>
      <c r="AG627" s="80">
        <v>5319.5074984000003</v>
      </c>
      <c r="AH627" s="25">
        <v>6.4167762344993973</v>
      </c>
      <c r="AI627" s="25">
        <v>11.929821705315092</v>
      </c>
      <c r="AJ627" s="25">
        <v>16.701384432610126</v>
      </c>
      <c r="AK627" s="25">
        <v>14.583074253063819</v>
      </c>
      <c r="AL627" s="25">
        <v>1.1446176648600606</v>
      </c>
      <c r="AM627" s="74" t="s">
        <v>533</v>
      </c>
      <c r="AN627" s="74" t="s">
        <v>534</v>
      </c>
      <c r="AO627" s="74" t="s">
        <v>4668</v>
      </c>
      <c r="AP627" s="74" t="s">
        <v>2141</v>
      </c>
      <c r="AQ627" s="73" t="e">
        <f>_xll.BDP($H627,$AQ$1, "CUST_TRR_START_DT=20030101","CUST_TRR_END_DT=20230630")*0.01</f>
        <v>#VALUE!</v>
      </c>
      <c r="AR627" s="73" t="e">
        <f>_xll.BDP($H627,$AQ$1, "CUST_TRR_START_DT=20130101","CUST_TRR_END_DT=20230630")*0.01</f>
        <v>#VALUE!</v>
      </c>
      <c r="AS627" s="73">
        <f>_xll.BDP($H627,$AQ$1, "CUST_TRR_START_DT=20180101","CUST_TRR_END_DT=20230630")*0.01</f>
        <v>8.8719629999999994E-2</v>
      </c>
      <c r="AT627" s="74" t="s">
        <v>3388</v>
      </c>
      <c r="AU627" s="74" t="s">
        <v>3388</v>
      </c>
      <c r="AV627" s="74" t="s">
        <v>3388</v>
      </c>
      <c r="AW627" s="25">
        <v>1.996007984031936</v>
      </c>
      <c r="AX627" s="25">
        <v>1.996007984031936</v>
      </c>
      <c r="AY627" s="25">
        <v>0</v>
      </c>
      <c r="AZ627" s="25">
        <v>1.996007984031936</v>
      </c>
      <c r="BA627" s="25">
        <v>26.254165859195489</v>
      </c>
      <c r="BB627" s="25">
        <v>0</v>
      </c>
      <c r="BC627" s="25">
        <v>26.254165859195489</v>
      </c>
      <c r="BD627" s="25">
        <v>75.866138000000007</v>
      </c>
      <c r="BE627" s="25">
        <v>3836.8074984</v>
      </c>
      <c r="BF627" s="74">
        <v>283</v>
      </c>
      <c r="BG627" s="74">
        <v>347.66700000000003</v>
      </c>
      <c r="BH627" s="74">
        <v>402.33300000000003</v>
      </c>
      <c r="BI627" s="74">
        <v>-158</v>
      </c>
      <c r="BJ627" s="74">
        <v>445.66700000000003</v>
      </c>
      <c r="BK627" s="74">
        <v>751.33299999999997</v>
      </c>
      <c r="BL627" s="72">
        <v>7.3759238668610505E-2</v>
      </c>
      <c r="BM627" s="72">
        <v>9.061361565441628E-2</v>
      </c>
      <c r="BN627" s="72">
        <v>0.10486139848501085</v>
      </c>
      <c r="BO627" s="72">
        <v>-4.1180069645372644E-2</v>
      </c>
      <c r="BP627" s="72">
        <v>0.11615568416863477</v>
      </c>
      <c r="BQ627" s="72">
        <v>0.19582243839789093</v>
      </c>
      <c r="BR627" s="72">
        <f>IF(IF(BN627&gt;BQ627,BN627,BQ627)=0,IF(BM627&gt;BP627,BM627,BP627),IF(BN627&gt;BQ627,BN627,BQ627))</f>
        <v>0.19582243839789093</v>
      </c>
      <c r="CI627" s="73">
        <f>IFERROR(L627,M627)</f>
        <v>0.55058865136483615</v>
      </c>
      <c r="CJ627" s="74">
        <f>IF(AND(M627&lt;0,AA627&gt;0),1,0)</f>
        <v>0</v>
      </c>
      <c r="CK627" s="74">
        <f>IF(AND(CJ627=0,CI627&lt;0.1,CI627&gt;0),1,0)</f>
        <v>0</v>
      </c>
      <c r="CL627" s="74">
        <f>IF(AND(CK627=0,CI627&lt;0.2,CI627&gt;0.1),1,0)</f>
        <v>0</v>
      </c>
      <c r="CM627" s="74">
        <f>IF(AND(CL627=0,CI627&lt;0.3,CI627&gt;0.2),1,0)</f>
        <v>0</v>
      </c>
      <c r="CN627" s="74">
        <f>IF(AND(CM627=0,CI627&lt;0.4,CI627&gt;0.3),1,0)</f>
        <v>0</v>
      </c>
      <c r="CO627" s="74">
        <f>IF(AND(CN627=0,CI627&lt;0.5,CI627&gt;0.4),1,0)</f>
        <v>0</v>
      </c>
      <c r="CP627" s="74">
        <f>IF(AND(CJ627=0,CK627=0,CL627=0,CM627=0,CN627=0,CO627=0),1,0)</f>
        <v>1</v>
      </c>
      <c r="CR627" s="74" t="str">
        <f>_xll.BDP($H627,CR$1)</f>
        <v>Gregers Christian Wedell-Wedellsborg</v>
      </c>
      <c r="CS627" s="74" t="str">
        <f>_xll.BDP($H627,CS$1)</f>
        <v>No</v>
      </c>
      <c r="CT627" s="81">
        <f>_xll.BDP($H627,CT$1)</f>
        <v>0</v>
      </c>
      <c r="CU627" s="78">
        <f>_xll.BDP($H627,CU$1)</f>
        <v>5.9166698455810547</v>
      </c>
      <c r="CV627" s="78">
        <f>_xll.BDP($H627,CV$1)</f>
        <v>0.52945706735360776</v>
      </c>
      <c r="CW627" s="78">
        <f>_xll.BDP($H627,CW$1)</f>
        <v>26.982049130015405</v>
      </c>
      <c r="DD627" s="73"/>
      <c r="DH627" s="25"/>
      <c r="DI627" s="25"/>
      <c r="DJ627" s="25"/>
      <c r="DK627" s="25"/>
      <c r="DL627" s="25"/>
      <c r="DM627" s="25"/>
      <c r="DN627" s="25"/>
      <c r="DO627" s="25"/>
      <c r="DV627" s="72"/>
      <c r="DW627" s="72"/>
      <c r="DX627" s="72"/>
      <c r="DY627" s="72"/>
      <c r="DZ627" s="72"/>
      <c r="EA627" s="72"/>
      <c r="EB627" s="72"/>
      <c r="EC627" s="72"/>
      <c r="ED627" s="72"/>
    </row>
    <row r="628" spans="1:134" s="74" customFormat="1" hidden="1" x14ac:dyDescent="0.3">
      <c r="A628" s="74" t="str">
        <f>B628&amp;C628</f>
        <v>14</v>
      </c>
      <c r="B628" s="74">
        <v>14</v>
      </c>
      <c r="D628" s="74">
        <v>37</v>
      </c>
      <c r="E628" s="74">
        <v>2</v>
      </c>
      <c r="F628" s="75"/>
      <c r="H628" s="74" t="s">
        <v>4603</v>
      </c>
      <c r="K628" s="76" t="s">
        <v>4875</v>
      </c>
      <c r="L628" s="73">
        <v>0.42281241344214432</v>
      </c>
      <c r="M628" s="73">
        <v>0.63606628820980526</v>
      </c>
      <c r="N628" s="73">
        <v>0.46232292844121448</v>
      </c>
      <c r="O628" s="73">
        <v>0.71626554065107151</v>
      </c>
      <c r="P628" s="77">
        <v>-12.462834543170313</v>
      </c>
      <c r="Q628" s="77">
        <v>-11.02191761864295</v>
      </c>
      <c r="R628" s="77" t="e">
        <v>#N/A</v>
      </c>
      <c r="S628" s="78">
        <v>-14.21274570194441</v>
      </c>
      <c r="T628" s="78">
        <v>-18.54689817290328</v>
      </c>
      <c r="U628" s="73">
        <v>2.6299880010602877E-2</v>
      </c>
      <c r="V628" s="79">
        <v>-0.47132669818911305</v>
      </c>
      <c r="W628" s="73">
        <v>-0.10575441143289643</v>
      </c>
      <c r="X628" s="72" t="e">
        <v>#N/A</v>
      </c>
      <c r="Y628" s="79">
        <v>23.724393783144723</v>
      </c>
      <c r="Z628" s="79" t="e">
        <v>#N/A</v>
      </c>
      <c r="AA628" s="79">
        <v>-440561000</v>
      </c>
      <c r="AB628" s="79">
        <v>-391232000</v>
      </c>
      <c r="AC628" s="79">
        <v>224894000</v>
      </c>
      <c r="AD628" s="80">
        <v>147223000</v>
      </c>
      <c r="AE628" s="73">
        <v>1.5275738165911577</v>
      </c>
      <c r="AF628" s="80">
        <v>5411.8315092799994</v>
      </c>
      <c r="AG628" s="80">
        <v>5454.5945092799993</v>
      </c>
      <c r="AH628" s="25" t="s">
        <v>3021</v>
      </c>
      <c r="AI628" s="25" t="s">
        <v>3021</v>
      </c>
      <c r="AJ628" s="25">
        <v>1.3982873750924318</v>
      </c>
      <c r="AK628" s="25" t="s">
        <v>3021</v>
      </c>
      <c r="AL628" s="25" t="s">
        <v>3021</v>
      </c>
      <c r="AM628" s="74" t="s">
        <v>543</v>
      </c>
      <c r="AN628" s="74" t="s">
        <v>570</v>
      </c>
      <c r="AO628" s="74" t="s">
        <v>4635</v>
      </c>
      <c r="AP628" s="74" t="s">
        <v>4626</v>
      </c>
      <c r="AQ628" s="73" t="e">
        <f>_xll.BDP($H628,$AQ$1, "CUST_TRR_START_DT=20030101","CUST_TRR_END_DT=20230630")*0.01</f>
        <v>#VALUE!</v>
      </c>
      <c r="AR628" s="73" t="e">
        <f>_xll.BDP($H628,$AQ$1, "CUST_TRR_START_DT=20130101","CUST_TRR_END_DT=20230630")*0.01</f>
        <v>#VALUE!</v>
      </c>
      <c r="AS628" s="73">
        <f>_xll.BDP($H628,$AQ$1, "CUST_TRR_START_DT=20180101","CUST_TRR_END_DT=20230630")*0.01</f>
        <v>5.7473960000000004E-2</v>
      </c>
      <c r="AT628" s="74" t="s">
        <v>4754</v>
      </c>
      <c r="AU628" s="74" t="s">
        <v>4754</v>
      </c>
      <c r="AV628" s="74" t="s">
        <v>4754</v>
      </c>
      <c r="AW628" s="25" t="s">
        <v>3021</v>
      </c>
      <c r="AX628" s="25">
        <v>0</v>
      </c>
      <c r="AY628" s="25">
        <v>0</v>
      </c>
      <c r="AZ628" s="25">
        <v>0</v>
      </c>
      <c r="BA628" s="25" t="s">
        <v>3021</v>
      </c>
      <c r="BB628" s="25">
        <v>0</v>
      </c>
      <c r="BC628" s="25" t="s">
        <v>3021</v>
      </c>
      <c r="BD628" s="25">
        <v>189.15245581999997</v>
      </c>
      <c r="BE628" s="25">
        <v>5411.8315092799994</v>
      </c>
      <c r="BF628" s="74">
        <v>230.375</v>
      </c>
      <c r="BG628" s="74">
        <v>252</v>
      </c>
      <c r="BH628" s="74">
        <v>357</v>
      </c>
      <c r="BI628" s="74">
        <v>160.24600000000001</v>
      </c>
      <c r="BJ628" s="74">
        <v>310.28199999999998</v>
      </c>
      <c r="BK628" s="74">
        <v>417.93600000000004</v>
      </c>
      <c r="BL628" s="72">
        <v>4.256876800487263E-2</v>
      </c>
      <c r="BM628" s="72">
        <v>4.6564642592416293E-2</v>
      </c>
      <c r="BN628" s="72">
        <v>6.596657700592308E-2</v>
      </c>
      <c r="BO628" s="72">
        <v>2.9610308400255324E-2</v>
      </c>
      <c r="BP628" s="72">
        <v>5.7334009654206791E-2</v>
      </c>
      <c r="BQ628" s="72">
        <v>7.7226351057555945E-2</v>
      </c>
      <c r="BR628" s="72">
        <f>IF(IF(BN628&gt;BQ628,BN628,BQ628)=0,IF(BM628&gt;BP628,BM628,BP628),IF(BN628&gt;BQ628,BN628,BQ628))</f>
        <v>7.7226351057555945E-2</v>
      </c>
      <c r="CI628" s="73"/>
      <c r="CT628" s="81"/>
      <c r="CU628" s="78"/>
      <c r="CV628" s="78"/>
      <c r="CW628" s="78"/>
    </row>
    <row r="629" spans="1:134" s="74" customFormat="1" hidden="1" x14ac:dyDescent="0.3">
      <c r="A629" s="74" t="str">
        <f>B629&amp;C629</f>
        <v>14</v>
      </c>
      <c r="B629" s="74">
        <v>14</v>
      </c>
      <c r="D629" s="74">
        <v>30</v>
      </c>
      <c r="E629" s="74">
        <v>8</v>
      </c>
      <c r="F629" s="75">
        <v>0.17</v>
      </c>
      <c r="G629" s="74" t="s">
        <v>2812</v>
      </c>
      <c r="H629" s="74" t="s">
        <v>1300</v>
      </c>
      <c r="I629" s="74">
        <v>1578</v>
      </c>
      <c r="J629" s="74" t="str">
        <f>I629&amp;H629</f>
        <v>1578IP IM Equity</v>
      </c>
      <c r="K629" s="76" t="s">
        <v>1301</v>
      </c>
      <c r="L629" s="73">
        <v>0.27618283780691705</v>
      </c>
      <c r="M629" s="73">
        <v>0.2800347389038767</v>
      </c>
      <c r="N629" s="73">
        <v>0.17154656899712706</v>
      </c>
      <c r="O629" s="73">
        <v>0.17974006283048388</v>
      </c>
      <c r="P629" s="77">
        <v>17.393373694725646</v>
      </c>
      <c r="Q629" s="77">
        <v>12.95400257308979</v>
      </c>
      <c r="R629" s="77">
        <v>19.161003293272067</v>
      </c>
      <c r="S629" s="78">
        <v>22.655853042017753</v>
      </c>
      <c r="T629" s="78">
        <v>22.969262220134709</v>
      </c>
      <c r="U629" s="73">
        <v>0.23153718587371608</v>
      </c>
      <c r="V629" s="79">
        <v>1.079071355666227</v>
      </c>
      <c r="W629" s="73">
        <v>0.51989972637113446</v>
      </c>
      <c r="X629" s="72">
        <v>1.4110024447109206E-2</v>
      </c>
      <c r="Y629" s="79">
        <v>14.305831701955025</v>
      </c>
      <c r="Z629" s="79">
        <v>13.046294550416793</v>
      </c>
      <c r="AA629" s="79">
        <v>1352950000</v>
      </c>
      <c r="AB629" s="79">
        <v>2107894000</v>
      </c>
      <c r="AC629" s="79">
        <v>6445000</v>
      </c>
      <c r="AD629" s="80">
        <v>267404000</v>
      </c>
      <c r="AE629" s="73">
        <v>2.4102107672286127E-2</v>
      </c>
      <c r="AF629" s="80">
        <v>4898.4794370600002</v>
      </c>
      <c r="AG629" s="80">
        <v>5489.97843706</v>
      </c>
      <c r="AH629" s="25">
        <v>10.309199141197148</v>
      </c>
      <c r="AI629" s="25">
        <v>12.68031041951436</v>
      </c>
      <c r="AJ629" s="25">
        <v>2.3096085271213123</v>
      </c>
      <c r="AK629" s="25">
        <v>16.195209932413814</v>
      </c>
      <c r="AL629" s="25">
        <v>2.8462031669206218</v>
      </c>
      <c r="AM629" s="74" t="s">
        <v>498</v>
      </c>
      <c r="AN629" s="74" t="s">
        <v>499</v>
      </c>
      <c r="AO629" s="74" t="s">
        <v>790</v>
      </c>
      <c r="AP629" s="74" t="s">
        <v>1250</v>
      </c>
      <c r="AQ629" s="73">
        <f>_xll.BDP($H629,$AQ$1, "CUST_TRR_START_DT=20030101","CUST_TRR_END_DT=20230630")*0.01</f>
        <v>0.16703479999999998</v>
      </c>
      <c r="AR629" s="73">
        <f>_xll.BDP($H629,$AQ$1, "CUST_TRR_START_DT=20130101","CUST_TRR_END_DT=20230630")*0.01</f>
        <v>0.24392810000000001</v>
      </c>
      <c r="AS629" s="73">
        <f>_xll.BDP($H629,$AQ$1, "CUST_TRR_START_DT=20180101","CUST_TRR_END_DT=20230630")*0.01</f>
        <v>0.137017</v>
      </c>
      <c r="AT629" s="74" t="s">
        <v>3697</v>
      </c>
      <c r="AU629" s="74" t="s">
        <v>3390</v>
      </c>
      <c r="AV629" s="74" t="s">
        <v>3390</v>
      </c>
      <c r="AW629" s="25">
        <v>0.66740825788860725</v>
      </c>
      <c r="AX629" s="25">
        <v>0.66740825788860725</v>
      </c>
      <c r="AY629" s="25">
        <v>0</v>
      </c>
      <c r="AZ629" s="25">
        <v>0.66740825788860725</v>
      </c>
      <c r="BA629" s="25">
        <v>12.2023319555389</v>
      </c>
      <c r="BB629" s="25">
        <v>0</v>
      </c>
      <c r="BC629" s="25" t="s">
        <v>3021</v>
      </c>
      <c r="BD629" s="25" t="s">
        <v>3021</v>
      </c>
      <c r="BE629" s="25">
        <v>4898.4794370600002</v>
      </c>
      <c r="BF629" s="74">
        <v>302.375</v>
      </c>
      <c r="BG629" s="74">
        <v>312.714</v>
      </c>
      <c r="BH629" s="74">
        <v>336.42900000000003</v>
      </c>
      <c r="BI629" s="74">
        <v>176.267</v>
      </c>
      <c r="BJ629" s="74">
        <v>299.99400000000003</v>
      </c>
      <c r="BK629" s="74">
        <v>302.37099999999998</v>
      </c>
      <c r="BL629" s="72">
        <v>6.1728339147929814E-2</v>
      </c>
      <c r="BM629" s="72">
        <v>6.3838994124202478E-2</v>
      </c>
      <c r="BN629" s="72">
        <v>6.8680292389248054E-2</v>
      </c>
      <c r="BO629" s="72">
        <v>3.5984023667922756E-2</v>
      </c>
      <c r="BP629" s="72">
        <v>6.1242269944089482E-2</v>
      </c>
      <c r="BQ629" s="72">
        <v>6.1727522567998953E-2</v>
      </c>
      <c r="BR629" s="72">
        <f>IF(IF(BN629&gt;BQ629,BN629,BQ629)=0,IF(BM629&gt;BP629,BM629,BP629),IF(BN629&gt;BQ629,BN629,BQ629))</f>
        <v>6.8680292389248054E-2</v>
      </c>
      <c r="CI629" s="73">
        <f>IFERROR(L629,M629)</f>
        <v>0.27618283780691705</v>
      </c>
      <c r="CJ629" s="74">
        <f>IF(AND(M629&lt;0,AA629&gt;0),1,0)</f>
        <v>0</v>
      </c>
      <c r="CK629" s="74">
        <f>IF(AND(CJ629=0,CI629&lt;0.1,CI629&gt;0),1,0)</f>
        <v>0</v>
      </c>
      <c r="CL629" s="74">
        <f>IF(AND(CK629=0,CI629&lt;0.2,CI629&gt;0.1),1,0)</f>
        <v>0</v>
      </c>
      <c r="CM629" s="74">
        <f>IF(AND(CL629=0,CI629&lt;0.3,CI629&gt;0.2),1,0)</f>
        <v>1</v>
      </c>
      <c r="CN629" s="74">
        <f>IF(AND(CM629=0,CI629&lt;0.4,CI629&gt;0.3),1,0)</f>
        <v>0</v>
      </c>
      <c r="CO629" s="74">
        <f>IF(AND(CN629=0,CI629&lt;0.5,CI629&gt;0.4),1,0)</f>
        <v>0</v>
      </c>
      <c r="CP629" s="74">
        <f>IF(AND(CJ629=0,CK629=0,CL629=0,CM629=0,CN629=0,CO629=0),1,0)</f>
        <v>0</v>
      </c>
      <c r="CR629" s="74" t="str">
        <f>_xll.BDP($H629,CR$1)</f>
        <v>Fabio Marasi</v>
      </c>
      <c r="CS629" s="74" t="str">
        <f>_xll.BDP($H629,CS$1)</f>
        <v>No</v>
      </c>
      <c r="CT629" s="81">
        <f>_xll.BDP($H629,CT$1)</f>
        <v>2.7553500607609749E-2</v>
      </c>
      <c r="CU629" s="78">
        <f>_xll.BDP($H629,CU$1)</f>
        <v>0.5</v>
      </c>
      <c r="CV629" s="78">
        <f>_xll.BDP($H629,CV$1)</f>
        <v>1.4559544376203741</v>
      </c>
      <c r="CW629" s="78">
        <f>_xll.BDP($H629,CW$1)</f>
        <v>0</v>
      </c>
      <c r="DD629" s="73"/>
      <c r="DH629" s="25"/>
      <c r="DI629" s="25"/>
      <c r="DJ629" s="25"/>
      <c r="DK629" s="25"/>
      <c r="DL629" s="25"/>
      <c r="DM629" s="25"/>
      <c r="DN629" s="25"/>
      <c r="DO629" s="25"/>
      <c r="DV629" s="72"/>
      <c r="DW629" s="72"/>
      <c r="DX629" s="72"/>
      <c r="DY629" s="72"/>
      <c r="DZ629" s="72"/>
      <c r="EA629" s="72"/>
      <c r="EB629" s="72"/>
      <c r="EC629" s="72"/>
      <c r="ED629" s="72"/>
    </row>
    <row r="630" spans="1:134" s="74" customFormat="1" hidden="1" x14ac:dyDescent="0.3">
      <c r="A630" s="74" t="str">
        <f>B630&amp;C630</f>
        <v>14</v>
      </c>
      <c r="B630" s="74">
        <v>14</v>
      </c>
      <c r="D630" s="74">
        <v>31</v>
      </c>
      <c r="E630" s="74">
        <v>2</v>
      </c>
      <c r="F630" s="75" t="s">
        <v>2217</v>
      </c>
      <c r="G630" s="74" t="s">
        <v>2300</v>
      </c>
      <c r="H630" s="74" t="s">
        <v>2035</v>
      </c>
      <c r="I630" s="74">
        <v>1579</v>
      </c>
      <c r="J630" s="74" t="str">
        <f>I630&amp;H630</f>
        <v>1579PNDORA DC Equity</v>
      </c>
      <c r="K630" s="76" t="s">
        <v>4936</v>
      </c>
      <c r="L630" s="73">
        <v>0.76947517413540434</v>
      </c>
      <c r="M630" s="73">
        <v>0.75325527957106908</v>
      </c>
      <c r="N630" s="73">
        <v>0.47640166229291026</v>
      </c>
      <c r="O630" s="73">
        <v>0.49308788768712841</v>
      </c>
      <c r="P630" s="77">
        <v>42.793490895001938</v>
      </c>
      <c r="Q630" s="77">
        <v>32.740093350249964</v>
      </c>
      <c r="R630" s="77">
        <v>96.644023116698776</v>
      </c>
      <c r="S630" s="78">
        <v>33.582965579782524</v>
      </c>
      <c r="T630" s="78">
        <v>33.469372331179386</v>
      </c>
      <c r="U630" s="73">
        <v>0.65948926291352294</v>
      </c>
      <c r="V630" s="79">
        <v>1.3136416184971098</v>
      </c>
      <c r="W630" s="73">
        <v>0.19197720694645443</v>
      </c>
      <c r="X630" s="72" t="e">
        <v>#N/A</v>
      </c>
      <c r="Y630" s="79">
        <v>3.9337428130111598</v>
      </c>
      <c r="Z630" s="79">
        <v>0.72582675580370459</v>
      </c>
      <c r="AA630" s="79">
        <v>9139000000</v>
      </c>
      <c r="AB630" s="79">
        <v>13961000000</v>
      </c>
      <c r="AC630" s="79">
        <v>105000000</v>
      </c>
      <c r="AD630" s="80">
        <v>6102000000</v>
      </c>
      <c r="AE630" s="73">
        <v>1.720747295968535E-2</v>
      </c>
      <c r="AF630" s="80">
        <v>66678.8</v>
      </c>
      <c r="AG630" s="80">
        <v>78041.8</v>
      </c>
      <c r="AH630" s="25">
        <v>8.8764558689717923</v>
      </c>
      <c r="AI630" s="25">
        <v>11.527592319054653</v>
      </c>
      <c r="AJ630" s="25">
        <v>7.4460823075368516</v>
      </c>
      <c r="AK630" s="25">
        <v>14.35259981205281</v>
      </c>
      <c r="AL630" s="25">
        <v>15.707609207638582</v>
      </c>
      <c r="AM630" s="74" t="s">
        <v>533</v>
      </c>
      <c r="AN630" s="74" t="s">
        <v>534</v>
      </c>
      <c r="AO630" s="74" t="s">
        <v>1184</v>
      </c>
      <c r="AP630" s="74" t="s">
        <v>2141</v>
      </c>
      <c r="AQ630" s="73" t="e">
        <f>_xll.BDP($H630,$AQ$1, "CUST_TRR_START_DT=20030101","CUST_TRR_END_DT=20230630")*0.01</f>
        <v>#VALUE!</v>
      </c>
      <c r="AR630" s="73">
        <f>_xll.BDP($H630,$AQ$1, "CUST_TRR_START_DT=20130101","CUST_TRR_END_DT=20230630")*0.01</f>
        <v>0.2028539</v>
      </c>
      <c r="AS630" s="73">
        <f>_xll.BDP($H630,$AQ$1, "CUST_TRR_START_DT=20180101","CUST_TRR_END_DT=20230630")*0.01</f>
        <v>2.0007870000000001E-2</v>
      </c>
      <c r="AT630" s="74" t="s">
        <v>3391</v>
      </c>
      <c r="AU630" s="74" t="s">
        <v>3391</v>
      </c>
      <c r="AV630" s="74" t="s">
        <v>3391</v>
      </c>
      <c r="AW630" s="25">
        <v>2.134471718249733</v>
      </c>
      <c r="AX630" s="25">
        <v>2.134471718249733</v>
      </c>
      <c r="AY630" s="25">
        <v>5.0288600691747627</v>
      </c>
      <c r="AZ630" s="25">
        <v>7.1633317874244957</v>
      </c>
      <c r="BA630" s="25">
        <v>29.733526886658446</v>
      </c>
      <c r="BB630" s="25">
        <v>70.052812036629831</v>
      </c>
      <c r="BC630" s="25">
        <v>99.786338923288284</v>
      </c>
      <c r="BD630" s="25">
        <v>5128</v>
      </c>
      <c r="BE630" s="25">
        <v>66678.8</v>
      </c>
      <c r="BF630" s="74">
        <v>4835.3330000000005</v>
      </c>
      <c r="BG630" s="74">
        <v>5254.2669999999998</v>
      </c>
      <c r="BH630" s="74">
        <v>5696.0709999999999</v>
      </c>
      <c r="BI630" s="74">
        <v>5481.9359999999997</v>
      </c>
      <c r="BJ630" s="74">
        <v>5909.4220000000005</v>
      </c>
      <c r="BK630" s="74">
        <v>6223.2020000000002</v>
      </c>
      <c r="BL630" s="72">
        <v>7.2516796942956388E-2</v>
      </c>
      <c r="BM630" s="72">
        <v>7.8799663461250044E-2</v>
      </c>
      <c r="BN630" s="72">
        <v>8.5425517555804839E-2</v>
      </c>
      <c r="BO630" s="72">
        <v>8.2214077037979075E-2</v>
      </c>
      <c r="BP630" s="72">
        <v>8.8625200213561128E-2</v>
      </c>
      <c r="BQ630" s="72">
        <v>9.3331043750037493E-2</v>
      </c>
      <c r="BR630" s="72">
        <f>IF(IF(BN630&gt;BQ630,BN630,BQ630)=0,IF(BM630&gt;BP630,BM630,BP630),IF(BN630&gt;BQ630,BN630,BQ630))</f>
        <v>9.3331043750037493E-2</v>
      </c>
      <c r="CI630" s="73">
        <f>IFERROR(L630,M630)</f>
        <v>0.76947517413540434</v>
      </c>
      <c r="CJ630" s="74">
        <f>IF(AND(M630&lt;0,AA630&gt;0),1,0)</f>
        <v>0</v>
      </c>
      <c r="CK630" s="74">
        <f>IF(AND(CJ630=0,CI630&lt;0.1,CI630&gt;0),1,0)</f>
        <v>0</v>
      </c>
      <c r="CL630" s="74">
        <f>IF(AND(CK630=0,CI630&lt;0.2,CI630&gt;0.1),1,0)</f>
        <v>0</v>
      </c>
      <c r="CM630" s="74">
        <f>IF(AND(CL630=0,CI630&lt;0.3,CI630&gt;0.2),1,0)</f>
        <v>0</v>
      </c>
      <c r="CN630" s="74">
        <f>IF(AND(CM630=0,CI630&lt;0.4,CI630&gt;0.3),1,0)</f>
        <v>0</v>
      </c>
      <c r="CO630" s="74">
        <f>IF(AND(CN630=0,CI630&lt;0.5,CI630&gt;0.4),1,0)</f>
        <v>0</v>
      </c>
      <c r="CP630" s="74">
        <f>IF(AND(CJ630=0,CK630=0,CL630=0,CM630=0,CN630=0,CO630=0),1,0)</f>
        <v>1</v>
      </c>
      <c r="CR630" s="74" t="str">
        <f>_xll.BDP($H630,CR$1)</f>
        <v>Alexander Lacik</v>
      </c>
      <c r="CS630" s="74" t="str">
        <f>_xll.BDP($H630,CS$1)</f>
        <v>No</v>
      </c>
      <c r="CT630" s="81">
        <f>_xll.BDP($H630,CT$1)</f>
        <v>0</v>
      </c>
      <c r="CU630" s="78">
        <f>_xll.BDP($H630,CU$1)</f>
        <v>4.5</v>
      </c>
      <c r="CV630" s="78">
        <f>_xll.BDP($H630,CV$1)</f>
        <v>0</v>
      </c>
      <c r="CW630" s="78">
        <f>_xll.BDP($H630,CW$1)</f>
        <v>0</v>
      </c>
      <c r="DD630" s="73"/>
      <c r="DH630" s="25"/>
      <c r="DI630" s="25"/>
      <c r="DJ630" s="25"/>
      <c r="DK630" s="25"/>
      <c r="DL630" s="25"/>
      <c r="DM630" s="25"/>
      <c r="DN630" s="25"/>
      <c r="DO630" s="25"/>
      <c r="DV630" s="72"/>
      <c r="DW630" s="72"/>
      <c r="DX630" s="72"/>
      <c r="DY630" s="72"/>
      <c r="DZ630" s="72"/>
      <c r="EA630" s="72"/>
      <c r="EB630" s="72"/>
      <c r="EC630" s="72"/>
      <c r="ED630" s="72"/>
    </row>
    <row r="631" spans="1:134" s="74" customFormat="1" hidden="1" x14ac:dyDescent="0.3">
      <c r="A631" s="74" t="str">
        <f>B631&amp;C631</f>
        <v>14</v>
      </c>
      <c r="B631" s="74">
        <v>14</v>
      </c>
      <c r="D631" s="74">
        <v>38</v>
      </c>
      <c r="E631" s="74">
        <v>1</v>
      </c>
      <c r="F631" s="75">
        <v>0.15</v>
      </c>
      <c r="G631" s="74" t="s">
        <v>2162</v>
      </c>
      <c r="H631" s="74" t="s">
        <v>380</v>
      </c>
      <c r="I631" s="74">
        <v>1584</v>
      </c>
      <c r="J631" s="74" t="str">
        <f>I631&amp;H631</f>
        <v>1584CCOI US Equity</v>
      </c>
      <c r="K631" s="76" t="s">
        <v>1068</v>
      </c>
      <c r="L631" s="73">
        <v>0.20458547650801856</v>
      </c>
      <c r="M631" s="73">
        <v>0.18906712629719946</v>
      </c>
      <c r="N631" s="73">
        <v>0.20458547650801856</v>
      </c>
      <c r="O631" s="73">
        <v>0.18906712629719946</v>
      </c>
      <c r="P631" s="77">
        <v>11.272367320726474</v>
      </c>
      <c r="Q631" s="77">
        <v>137.68704000591381</v>
      </c>
      <c r="R631" s="77" t="e">
        <v>#N/A</v>
      </c>
      <c r="S631" s="78">
        <v>35.868900722525645</v>
      </c>
      <c r="T631" s="78">
        <v>37.756252459956897</v>
      </c>
      <c r="U631" s="73">
        <v>1.0641646752763363</v>
      </c>
      <c r="V631" s="79">
        <v>4.516270221528301</v>
      </c>
      <c r="W631" s="73">
        <v>-0.50991108532917828</v>
      </c>
      <c r="X631" s="72">
        <v>6.4642630219152952E-2</v>
      </c>
      <c r="Y631" s="79">
        <v>6.688699244478455</v>
      </c>
      <c r="Z631" s="79">
        <v>152.54988618220128</v>
      </c>
      <c r="AA631" s="79">
        <v>612666000</v>
      </c>
      <c r="AB631" s="79">
        <v>612666000</v>
      </c>
      <c r="AC631" s="79" t="e">
        <v>#N/A</v>
      </c>
      <c r="AD631" s="80">
        <v>234765395.16600901</v>
      </c>
      <c r="AE631" s="73">
        <v>0</v>
      </c>
      <c r="AF631" s="80">
        <v>3203.3868028699999</v>
      </c>
      <c r="AG631" s="80">
        <v>4388.50780287</v>
      </c>
      <c r="AH631" s="25">
        <v>18.11374596169642</v>
      </c>
      <c r="AI631" s="25">
        <v>36.080156439613368</v>
      </c>
      <c r="AJ631" s="25">
        <v>2.4797428707754077</v>
      </c>
      <c r="AK631" s="25">
        <v>14.512929591869943</v>
      </c>
      <c r="AL631" s="25" t="s">
        <v>3021</v>
      </c>
      <c r="AM631" s="74" t="s">
        <v>543</v>
      </c>
      <c r="AN631" s="74" t="s">
        <v>570</v>
      </c>
      <c r="AO631" s="74" t="s">
        <v>4669</v>
      </c>
      <c r="AP631" s="74" t="s">
        <v>574</v>
      </c>
      <c r="AQ631" s="73">
        <f>_xll.BDP($H631,$AQ$1, "CUST_TRR_START_DT=20030101","CUST_TRR_END_DT=20230630")*0.01</f>
        <v>0.13712170000000001</v>
      </c>
      <c r="AR631" s="73">
        <f>_xll.BDP($H631,$AQ$1, "CUST_TRR_START_DT=20130101","CUST_TRR_END_DT=20230630")*0.01</f>
        <v>0.15725359999999999</v>
      </c>
      <c r="AS631" s="73">
        <f>_xll.BDP($H631,$AQ$1, "CUST_TRR_START_DT=20180101","CUST_TRR_END_DT=20230630")*0.01</f>
        <v>0.12670580000000001</v>
      </c>
      <c r="AT631" s="74" t="s">
        <v>3813</v>
      </c>
      <c r="AU631" s="74" t="s">
        <v>3021</v>
      </c>
      <c r="AV631" s="74" t="s">
        <v>3813</v>
      </c>
      <c r="AW631" s="25">
        <v>5.7674702035242147</v>
      </c>
      <c r="AX631" s="25">
        <v>5.7674702035242147</v>
      </c>
      <c r="AY631" s="25">
        <v>-2.1250230937080651E-2</v>
      </c>
      <c r="AZ631" s="25">
        <v>5.7462199725871344</v>
      </c>
      <c r="BA631" s="25">
        <v>1040.4081587344597</v>
      </c>
      <c r="BB631" s="25">
        <v>-3.8333815107394003</v>
      </c>
      <c r="BC631" s="25">
        <v>1036.5747772237203</v>
      </c>
      <c r="BD631" s="25">
        <v>166.03015156000001</v>
      </c>
      <c r="BE631" s="25">
        <v>3203.3868028699999</v>
      </c>
      <c r="BF631" s="74">
        <v>1015.5</v>
      </c>
      <c r="BG631" s="74">
        <v>-114.68</v>
      </c>
      <c r="BH631" s="74">
        <v>-57.225000000000001</v>
      </c>
      <c r="BI631" s="74">
        <v>125.331</v>
      </c>
      <c r="BJ631" s="74">
        <v>173.601</v>
      </c>
      <c r="BK631" s="74">
        <v>131.97900000000001</v>
      </c>
      <c r="BL631" s="72">
        <v>0.31700823612377577</v>
      </c>
      <c r="BM631" s="72">
        <v>-3.5799610555071006E-2</v>
      </c>
      <c r="BN631" s="72">
        <v>-1.7863905772706124E-2</v>
      </c>
      <c r="BO631" s="72">
        <v>3.912452904148591E-2</v>
      </c>
      <c r="BP631" s="72">
        <v>5.4192955981608656E-2</v>
      </c>
      <c r="BQ631" s="72">
        <v>4.1199832590231217E-2</v>
      </c>
      <c r="BR631" s="72">
        <f>IF(IF(BN631&gt;BQ631,BN631,BQ631)=0,IF(BM631&gt;BP631,BM631,BP631),IF(BN631&gt;BQ631,BN631,BQ631))</f>
        <v>4.1199832590231217E-2</v>
      </c>
      <c r="CI631" s="73">
        <f>IFERROR(L631,M631)</f>
        <v>0.20458547650801856</v>
      </c>
      <c r="CJ631" s="74">
        <f>IF(AND(M631&lt;0,AA631&gt;0),1,0)</f>
        <v>0</v>
      </c>
      <c r="CK631" s="74">
        <f>IF(AND(CJ631=0,CI631&lt;0.1,CI631&gt;0),1,0)</f>
        <v>0</v>
      </c>
      <c r="CL631" s="74">
        <f>IF(AND(CK631=0,CI631&lt;0.2,CI631&gt;0.1),1,0)</f>
        <v>0</v>
      </c>
      <c r="CM631" s="74">
        <f>IF(AND(CL631=0,CI631&lt;0.3,CI631&gt;0.2),1,0)</f>
        <v>1</v>
      </c>
      <c r="CN631" s="74">
        <f>IF(AND(CM631=0,CI631&lt;0.4,CI631&gt;0.3),1,0)</f>
        <v>0</v>
      </c>
      <c r="CO631" s="74">
        <f>IF(AND(CN631=0,CI631&lt;0.5,CI631&gt;0.4),1,0)</f>
        <v>0</v>
      </c>
      <c r="CP631" s="74">
        <f>IF(AND(CJ631=0,CK631=0,CL631=0,CM631=0,CN631=0,CO631=0),1,0)</f>
        <v>0</v>
      </c>
      <c r="CR631" s="74" t="str">
        <f>_xll.BDP($H631,CR$1)</f>
        <v>David Schaeffer "Dave"</v>
      </c>
      <c r="CS631" s="74" t="str">
        <f>_xll.BDP($H631,CS$1)</f>
        <v>Yes</v>
      </c>
      <c r="CT631" s="81">
        <f>_xll.BDP($H631,CT$1)</f>
        <v>0</v>
      </c>
      <c r="CU631" s="78">
        <f>_xll.BDP($H631,CU$1)</f>
        <v>24.16670036315918</v>
      </c>
      <c r="CV631" s="78">
        <f>_xll.BDP($H631,CV$1)</f>
        <v>10.897192308038495</v>
      </c>
      <c r="CW631" s="78">
        <f>_xll.BDP($H631,CW$1)</f>
        <v>-3.8734200148475209</v>
      </c>
      <c r="DD631" s="73"/>
      <c r="DH631" s="25"/>
      <c r="DI631" s="25"/>
      <c r="DJ631" s="25"/>
      <c r="DK631" s="25"/>
      <c r="DL631" s="25"/>
      <c r="DM631" s="25"/>
      <c r="DN631" s="25"/>
      <c r="DO631" s="25"/>
      <c r="DV631" s="72"/>
      <c r="DW631" s="72"/>
      <c r="DX631" s="72"/>
      <c r="DY631" s="72"/>
      <c r="DZ631" s="72"/>
      <c r="EA631" s="72"/>
      <c r="EB631" s="72"/>
      <c r="EC631" s="72"/>
      <c r="ED631" s="72"/>
    </row>
    <row r="632" spans="1:134" s="74" customFormat="1" hidden="1" x14ac:dyDescent="0.3">
      <c r="A632" s="74" t="str">
        <f>B632&amp;C632</f>
        <v>14</v>
      </c>
      <c r="B632" s="74">
        <v>14</v>
      </c>
      <c r="D632" s="74">
        <v>32</v>
      </c>
      <c r="E632" s="74">
        <v>3</v>
      </c>
      <c r="F632" s="75">
        <v>0.15</v>
      </c>
      <c r="G632" s="74" t="s">
        <v>2384</v>
      </c>
      <c r="H632" s="74" t="s">
        <v>74</v>
      </c>
      <c r="I632" s="74">
        <v>1583</v>
      </c>
      <c r="J632" s="74" t="str">
        <f>I632&amp;H632</f>
        <v>1583FCN US Equity</v>
      </c>
      <c r="K632" s="76" t="s">
        <v>690</v>
      </c>
      <c r="L632" s="73">
        <v>0.93014494642810086</v>
      </c>
      <c r="M632" s="73">
        <v>0.58782839864592629</v>
      </c>
      <c r="N632" s="73">
        <v>0.18342428327133953</v>
      </c>
      <c r="O632" s="73">
        <v>0.17752459017325561</v>
      </c>
      <c r="P632" s="77">
        <v>13.506607345580957</v>
      </c>
      <c r="Q632" s="77">
        <v>10.417527506241356</v>
      </c>
      <c r="R632" s="77">
        <v>13.702433700326145</v>
      </c>
      <c r="S632" s="78">
        <v>14.661731010012915</v>
      </c>
      <c r="T632" s="78">
        <v>13.386276506252418</v>
      </c>
      <c r="U632" s="73">
        <v>0.19431414187443105</v>
      </c>
      <c r="V632" s="79">
        <v>0.90098786573127854</v>
      </c>
      <c r="W632" s="73">
        <v>0.55298213880309066</v>
      </c>
      <c r="X632" s="72">
        <v>1.8349795711882326E-2</v>
      </c>
      <c r="Y632" s="79">
        <v>10.845820818686567</v>
      </c>
      <c r="Z632" s="79">
        <v>6.4349005343272481</v>
      </c>
      <c r="AA632" s="79">
        <v>531138000</v>
      </c>
      <c r="AB632" s="79">
        <v>1758731000</v>
      </c>
      <c r="AC632" s="79">
        <v>37010000</v>
      </c>
      <c r="AD632" s="80">
        <v>92325000</v>
      </c>
      <c r="AE632" s="73">
        <v>0.40086650419712971</v>
      </c>
      <c r="AF632" s="80">
        <v>6284.5416507599994</v>
      </c>
      <c r="AG632" s="80">
        <v>6675.9956507599991</v>
      </c>
      <c r="AH632" s="25">
        <v>14.93227384224476</v>
      </c>
      <c r="AI632" s="25">
        <v>19.479370691471633</v>
      </c>
      <c r="AJ632" s="25">
        <v>0.52534871173995068</v>
      </c>
      <c r="AK632" s="25">
        <v>26.770853728441839</v>
      </c>
      <c r="AL632" s="25">
        <v>3.5013184792861769</v>
      </c>
      <c r="AM632" s="74" t="s">
        <v>493</v>
      </c>
      <c r="AN632" s="74" t="s">
        <v>524</v>
      </c>
      <c r="AO632" s="74" t="s">
        <v>691</v>
      </c>
      <c r="AP632" s="74" t="s">
        <v>574</v>
      </c>
      <c r="AQ632" s="73">
        <f>_xll.BDP($H632,$AQ$1, "CUST_TRR_START_DT=20030101","CUST_TRR_END_DT=20230630")*0.01</f>
        <v>0.10034369999999999</v>
      </c>
      <c r="AR632" s="73">
        <f>_xll.BDP($H632,$AQ$1, "CUST_TRR_START_DT=20130101","CUST_TRR_END_DT=20230630")*0.01</f>
        <v>0.18156259999999999</v>
      </c>
      <c r="AS632" s="73">
        <f>_xll.BDP($H632,$AQ$1, "CUST_TRR_START_DT=20180101","CUST_TRR_END_DT=20230630")*0.01</f>
        <v>0.31089820000000001</v>
      </c>
      <c r="AT632" s="74" t="s">
        <v>3697</v>
      </c>
      <c r="AU632" s="74" t="s">
        <v>3395</v>
      </c>
      <c r="AV632" s="74" t="s">
        <v>3395</v>
      </c>
      <c r="AW632" s="25" t="s">
        <v>3021</v>
      </c>
      <c r="AX632" s="25">
        <v>0</v>
      </c>
      <c r="AY632" s="25">
        <v>1.409728901856925</v>
      </c>
      <c r="AZ632" s="25">
        <v>1.409728901856925</v>
      </c>
      <c r="BA632" s="25">
        <v>0</v>
      </c>
      <c r="BB632" s="25">
        <v>36.331401366964513</v>
      </c>
      <c r="BC632" s="25">
        <v>36.331401366964513</v>
      </c>
      <c r="BD632" s="25">
        <v>88.594999999999999</v>
      </c>
      <c r="BE632" s="25">
        <v>6284.5416507599994</v>
      </c>
      <c r="BF632" s="74">
        <v>238.667</v>
      </c>
      <c r="BG632" s="74">
        <v>283.33300000000003</v>
      </c>
      <c r="BH632" s="74">
        <v>331</v>
      </c>
      <c r="BI632" s="74" t="s">
        <v>3021</v>
      </c>
      <c r="BJ632" s="74" t="s">
        <v>3021</v>
      </c>
      <c r="BK632" s="74" t="s">
        <v>3021</v>
      </c>
      <c r="BL632" s="72">
        <v>3.7976834789715752E-2</v>
      </c>
      <c r="BM632" s="72">
        <v>4.5084115237860843E-2</v>
      </c>
      <c r="BN632" s="72">
        <v>5.2668916588367531E-2</v>
      </c>
      <c r="BO632" s="72">
        <v>0</v>
      </c>
      <c r="BP632" s="72">
        <v>0</v>
      </c>
      <c r="BQ632" s="72">
        <v>0</v>
      </c>
      <c r="BR632" s="72">
        <f>IF(IF(BN632&gt;BQ632,BN632,BQ632)=0,IF(BM632&gt;BP632,BM632,BP632),IF(BN632&gt;BQ632,BN632,BQ632))</f>
        <v>5.2668916588367531E-2</v>
      </c>
      <c r="CI632" s="73">
        <f>IFERROR(L632,M632)</f>
        <v>0.93014494642810086</v>
      </c>
      <c r="CJ632" s="74">
        <f>IF(AND(M632&lt;0,AA632&gt;0),1,0)</f>
        <v>0</v>
      </c>
      <c r="CK632" s="74">
        <f>IF(AND(CJ632=0,CI632&lt;0.1,CI632&gt;0),1,0)</f>
        <v>0</v>
      </c>
      <c r="CL632" s="74">
        <f>IF(AND(CK632=0,CI632&lt;0.2,CI632&gt;0.1),1,0)</f>
        <v>0</v>
      </c>
      <c r="CM632" s="74">
        <f>IF(AND(CL632=0,CI632&lt;0.3,CI632&gt;0.2),1,0)</f>
        <v>0</v>
      </c>
      <c r="CN632" s="74">
        <f>IF(AND(CM632=0,CI632&lt;0.4,CI632&gt;0.3),1,0)</f>
        <v>0</v>
      </c>
      <c r="CO632" s="74">
        <f>IF(AND(CN632=0,CI632&lt;0.5,CI632&gt;0.4),1,0)</f>
        <v>0</v>
      </c>
      <c r="CP632" s="74">
        <f>IF(AND(CJ632=0,CK632=0,CL632=0,CM632=0,CN632=0,CO632=0),1,0)</f>
        <v>1</v>
      </c>
      <c r="CR632" s="74" t="str">
        <f>_xll.BDP($H632,CR$1)</f>
        <v>Steven H Gunby</v>
      </c>
      <c r="CS632" s="74" t="str">
        <f>_xll.BDP($H632,CS$1)</f>
        <v>No</v>
      </c>
      <c r="CT632" s="81">
        <f>_xll.BDP($H632,CT$1)</f>
        <v>0</v>
      </c>
      <c r="CU632" s="78">
        <f>_xll.BDP($H632,CU$1)</f>
        <v>9.75</v>
      </c>
      <c r="CV632" s="78">
        <f>_xll.BDP($H632,CV$1)</f>
        <v>1.8920867157066721</v>
      </c>
      <c r="CW632" s="78">
        <f>_xll.BDP($H632,CW$1)</f>
        <v>-15.840251172797631</v>
      </c>
      <c r="DD632" s="73"/>
      <c r="DH632" s="25"/>
      <c r="DI632" s="25"/>
      <c r="DJ632" s="25"/>
      <c r="DK632" s="25"/>
      <c r="DL632" s="25"/>
      <c r="DM632" s="25"/>
      <c r="DN632" s="25"/>
      <c r="DO632" s="25"/>
      <c r="DV632" s="72"/>
      <c r="DW632" s="72"/>
      <c r="DX632" s="72"/>
      <c r="DY632" s="72"/>
      <c r="DZ632" s="72"/>
      <c r="EA632" s="72"/>
      <c r="EB632" s="72"/>
      <c r="EC632" s="72"/>
      <c r="ED632" s="72"/>
    </row>
    <row r="633" spans="1:134" s="74" customFormat="1" hidden="1" x14ac:dyDescent="0.3">
      <c r="A633" s="74" t="str">
        <f>B633&amp;C633</f>
        <v>14</v>
      </c>
      <c r="B633" s="74">
        <v>14</v>
      </c>
      <c r="D633" s="74">
        <v>39</v>
      </c>
      <c r="E633" s="74">
        <v>2</v>
      </c>
      <c r="F633" s="75">
        <v>0.13</v>
      </c>
      <c r="G633" s="74" t="s">
        <v>2505</v>
      </c>
      <c r="H633" s="74" t="s">
        <v>427</v>
      </c>
      <c r="I633" s="74">
        <v>1586</v>
      </c>
      <c r="J633" s="74" t="str">
        <f>I633&amp;H633</f>
        <v>1586GDDY US Equity</v>
      </c>
      <c r="K633" s="76" t="s">
        <v>1122</v>
      </c>
      <c r="L633" s="73">
        <v>-0.68135741900217717</v>
      </c>
      <c r="M633" s="73">
        <v>-1.0561201274078569</v>
      </c>
      <c r="N633" s="73">
        <v>0.17182543974315334</v>
      </c>
      <c r="O633" s="73">
        <v>0.24197247706422018</v>
      </c>
      <c r="P633" s="77">
        <v>13.213684149387234</v>
      </c>
      <c r="Q633" s="77">
        <v>12.480832897717372</v>
      </c>
      <c r="R633" s="77" t="e">
        <v>#N/A</v>
      </c>
      <c r="S633" s="78">
        <v>20.520088969843318</v>
      </c>
      <c r="T633" s="78">
        <v>22.660279128883239</v>
      </c>
      <c r="U633" s="73">
        <v>1.0462848297213623</v>
      </c>
      <c r="V633" s="79">
        <v>4.9889282550930032</v>
      </c>
      <c r="W633" s="73">
        <v>-9.780832805899406E-2</v>
      </c>
      <c r="X633" s="72">
        <v>4.2704626334519574E-2</v>
      </c>
      <c r="Y633" s="79">
        <v>11.044866268825082</v>
      </c>
      <c r="Z633" s="79">
        <v>21.007115302562273</v>
      </c>
      <c r="AA633" s="79">
        <v>-659300000</v>
      </c>
      <c r="AB633" s="79">
        <v>2877600000</v>
      </c>
      <c r="AC633" s="79">
        <v>287900000</v>
      </c>
      <c r="AD633" s="80">
        <v>946200000</v>
      </c>
      <c r="AE633" s="73">
        <v>0.30426971042062989</v>
      </c>
      <c r="AF633" s="80">
        <v>11148.72662232</v>
      </c>
      <c r="AG633" s="80">
        <v>14530.826622320001</v>
      </c>
      <c r="AH633" s="25">
        <v>15.724301073823179</v>
      </c>
      <c r="AI633" s="25">
        <v>20.480377232331026</v>
      </c>
      <c r="AJ633" s="25">
        <v>7.5847670358298842</v>
      </c>
      <c r="AK633" s="25">
        <v>22.7291674127971</v>
      </c>
      <c r="AL633" s="25" t="s">
        <v>3021</v>
      </c>
      <c r="AM633" s="74" t="s">
        <v>543</v>
      </c>
      <c r="AN633" s="74" t="s">
        <v>570</v>
      </c>
      <c r="AO633" s="74" t="s">
        <v>1123</v>
      </c>
      <c r="AP633" s="74" t="s">
        <v>574</v>
      </c>
      <c r="AQ633" s="73" t="e">
        <f>_xll.BDP($H633,$AQ$1, "CUST_TRR_START_DT=20030101","CUST_TRR_END_DT=20230630")*0.01</f>
        <v>#VALUE!</v>
      </c>
      <c r="AR633" s="73" t="e">
        <f>_xll.BDP($H633,$AQ$1, "CUST_TRR_START_DT=20130101","CUST_TRR_END_DT=20230630")*0.01</f>
        <v>#VALUE!</v>
      </c>
      <c r="AS633" s="73">
        <f>_xll.BDP($H633,$AQ$1, "CUST_TRR_START_DT=20180101","CUST_TRR_END_DT=20230630")*0.01</f>
        <v>7.5811290000000003E-2</v>
      </c>
      <c r="AT633" s="74" t="s">
        <v>3396</v>
      </c>
      <c r="AU633" s="74" t="s">
        <v>3396</v>
      </c>
      <c r="AV633" s="74" t="s">
        <v>3396</v>
      </c>
      <c r="AW633" s="25" t="s">
        <v>3021</v>
      </c>
      <c r="AX633" s="25">
        <v>0</v>
      </c>
      <c r="AY633" s="25">
        <v>37.258642540250925</v>
      </c>
      <c r="AZ633" s="25">
        <v>37.258642540250925</v>
      </c>
      <c r="BA633" s="25">
        <v>0</v>
      </c>
      <c r="BB633" s="25">
        <v>812.77952683492833</v>
      </c>
      <c r="BC633" s="25">
        <v>812.77952683492833</v>
      </c>
      <c r="BD633" s="25">
        <v>4153.8642</v>
      </c>
      <c r="BE633" s="25">
        <v>11148.72662232</v>
      </c>
      <c r="BF633" s="74">
        <v>374</v>
      </c>
      <c r="BG633" s="74">
        <v>558</v>
      </c>
      <c r="BH633" s="74">
        <v>697</v>
      </c>
      <c r="BI633" s="74">
        <v>999.70299999999997</v>
      </c>
      <c r="BJ633" s="74">
        <v>1140.607</v>
      </c>
      <c r="BK633" s="74">
        <v>1294.511</v>
      </c>
      <c r="BL633" s="72">
        <v>3.3546432042852646E-2</v>
      </c>
      <c r="BM633" s="72">
        <v>5.0050559037197261E-2</v>
      </c>
      <c r="BN633" s="72">
        <v>6.2518350625316299E-2</v>
      </c>
      <c r="BO633" s="72">
        <v>8.9669702546887484E-2</v>
      </c>
      <c r="BP633" s="72">
        <v>0.10230827597086103</v>
      </c>
      <c r="BQ633" s="72">
        <v>0.11611290184552198</v>
      </c>
      <c r="BR633" s="72">
        <f>IF(IF(BN633&gt;BQ633,BN633,BQ633)=0,IF(BM633&gt;BP633,BM633,BP633),IF(BN633&gt;BQ633,BN633,BQ633))</f>
        <v>0.11611290184552198</v>
      </c>
      <c r="CI633" s="73">
        <f>IFERROR(L633,M633)</f>
        <v>-0.68135741900217717</v>
      </c>
      <c r="CJ633" s="74">
        <f>IF(AND(M633&lt;0,AA633&gt;0),1,0)</f>
        <v>0</v>
      </c>
      <c r="CK633" s="74">
        <f>IF(AND(CJ633=0,CI633&lt;0.1,CI633&gt;0),1,0)</f>
        <v>0</v>
      </c>
      <c r="CL633" s="74">
        <f>IF(AND(CK633=0,CI633&lt;0.2,CI633&gt;0.1),1,0)</f>
        <v>0</v>
      </c>
      <c r="CM633" s="74">
        <f>IF(AND(CL633=0,CI633&lt;0.3,CI633&gt;0.2),1,0)</f>
        <v>0</v>
      </c>
      <c r="CN633" s="74">
        <f>IF(AND(CM633=0,CI633&lt;0.4,CI633&gt;0.3),1,0)</f>
        <v>0</v>
      </c>
      <c r="CO633" s="74">
        <f>IF(AND(CN633=0,CI633&lt;0.5,CI633&gt;0.4),1,0)</f>
        <v>0</v>
      </c>
      <c r="CP633" s="74">
        <f>IF(AND(CJ633=0,CK633=0,CL633=0,CM633=0,CN633=0,CO633=0),1,0)</f>
        <v>1</v>
      </c>
      <c r="CR633" s="74" t="str">
        <f>_xll.BDP($H633,CR$1)</f>
        <v>Amanpal S Bhutani "Aman"</v>
      </c>
      <c r="CS633" s="74" t="str">
        <f>_xll.BDP($H633,CS$1)</f>
        <v>No</v>
      </c>
      <c r="CT633" s="81">
        <f>_xll.BDP($H633,CT$1)</f>
        <v>0.18113799393177032</v>
      </c>
      <c r="CU633" s="78">
        <f>_xll.BDP($H633,CU$1)</f>
        <v>4.0833301544189453</v>
      </c>
      <c r="CV633" s="78">
        <f>_xll.BDP($H633,CV$1)</f>
        <v>0.54084600483337919</v>
      </c>
      <c r="CW633" s="78">
        <f>_xll.BDP($H633,CW$1)</f>
        <v>-3.0739333334147125</v>
      </c>
      <c r="DD633" s="73"/>
      <c r="DH633" s="25"/>
      <c r="DI633" s="25"/>
      <c r="DJ633" s="25"/>
      <c r="DK633" s="25"/>
      <c r="DL633" s="25"/>
      <c r="DM633" s="25"/>
      <c r="DN633" s="25"/>
      <c r="DO633" s="25"/>
      <c r="DV633" s="72"/>
      <c r="DW633" s="72"/>
      <c r="DX633" s="72"/>
      <c r="DY633" s="72"/>
      <c r="DZ633" s="72"/>
      <c r="EA633" s="72"/>
      <c r="EB633" s="72"/>
      <c r="EC633" s="72"/>
      <c r="ED633" s="72"/>
    </row>
    <row r="634" spans="1:134" s="74" customFormat="1" hidden="1" x14ac:dyDescent="0.3">
      <c r="A634" s="74" t="str">
        <f>B634&amp;C634</f>
        <v>14</v>
      </c>
      <c r="B634" s="74">
        <v>14</v>
      </c>
      <c r="D634" s="74">
        <v>32</v>
      </c>
      <c r="E634" s="74">
        <v>1</v>
      </c>
      <c r="F634" s="75" t="s">
        <v>2149</v>
      </c>
      <c r="G634" s="74" t="s">
        <v>2310</v>
      </c>
      <c r="H634" s="74" t="s">
        <v>2008</v>
      </c>
      <c r="I634" s="74">
        <v>1585</v>
      </c>
      <c r="J634" s="74" t="str">
        <f>I634&amp;H634</f>
        <v>1585PUUILO FH Equity</v>
      </c>
      <c r="K634" s="76" t="s">
        <v>2009</v>
      </c>
      <c r="L634" s="73">
        <v>0.32408240346596717</v>
      </c>
      <c r="M634" s="73">
        <v>0.34719183078045224</v>
      </c>
      <c r="N634" s="73">
        <v>0.24682796277265862</v>
      </c>
      <c r="O634" s="73">
        <v>0.2790152403282532</v>
      </c>
      <c r="P634" s="77">
        <v>26.515930113052416</v>
      </c>
      <c r="Q634" s="77">
        <v>21.168179502016631</v>
      </c>
      <c r="R634" s="77">
        <v>61.191626409017715</v>
      </c>
      <c r="S634" s="78">
        <v>20.309611890472802</v>
      </c>
      <c r="T634" s="78">
        <v>20.614035087719298</v>
      </c>
      <c r="U634" s="73">
        <v>0.35370205173951835</v>
      </c>
      <c r="V634" s="79">
        <v>1.1996974281391832</v>
      </c>
      <c r="W634" s="73">
        <v>0.25649980597594102</v>
      </c>
      <c r="X634" s="72" t="e">
        <v>#N/A</v>
      </c>
      <c r="Y634" s="79" t="e">
        <v>#N/A</v>
      </c>
      <c r="Z634" s="79" t="e">
        <v>#N/A</v>
      </c>
      <c r="AA634" s="79">
        <v>137100000</v>
      </c>
      <c r="AB634" s="79">
        <v>170600000</v>
      </c>
      <c r="AC634" s="79" t="e">
        <v>#N/A</v>
      </c>
      <c r="AD634" s="80">
        <v>61400000</v>
      </c>
      <c r="AE634" s="73">
        <v>0</v>
      </c>
      <c r="AF634" s="80">
        <v>653.63030763000006</v>
      </c>
      <c r="AG634" s="80">
        <v>732.93030763000002</v>
      </c>
      <c r="AH634" s="25">
        <v>11.088204351437215</v>
      </c>
      <c r="AI634" s="25">
        <v>14.204075729263566</v>
      </c>
      <c r="AJ634" s="25">
        <v>9.2897371028332731</v>
      </c>
      <c r="AK634" s="25">
        <v>17.133333418104385</v>
      </c>
      <c r="AL634" s="25">
        <v>9.8237709658519332</v>
      </c>
      <c r="AM634" s="74" t="s">
        <v>533</v>
      </c>
      <c r="AN634" s="74" t="s">
        <v>534</v>
      </c>
      <c r="AO634" s="74" t="s">
        <v>4670</v>
      </c>
      <c r="AP634" s="74" t="s">
        <v>1981</v>
      </c>
      <c r="AQ634" s="73" t="e">
        <f>_xll.BDP($H634,$AQ$1, "CUST_TRR_START_DT=20030101","CUST_TRR_END_DT=20230630")*0.01</f>
        <v>#VALUE!</v>
      </c>
      <c r="AR634" s="73" t="e">
        <f>_xll.BDP($H634,$AQ$1, "CUST_TRR_START_DT=20130101","CUST_TRR_END_DT=20230630")*0.01</f>
        <v>#VALUE!</v>
      </c>
      <c r="AS634" s="73" t="e">
        <f>_xll.BDP($H634,$AQ$1, "CUST_TRR_START_DT=20180101","CUST_TRR_END_DT=20230630")*0.01</f>
        <v>#VALUE!</v>
      </c>
      <c r="AT634" s="74" t="s">
        <v>3371</v>
      </c>
      <c r="AU634" s="74" t="s">
        <v>3371</v>
      </c>
      <c r="AV634" s="74" t="s">
        <v>3371</v>
      </c>
      <c r="AW634" s="25">
        <v>4.4098573745302039</v>
      </c>
      <c r="AX634" s="25">
        <v>4.4098573745302039</v>
      </c>
      <c r="AY634" s="25">
        <v>0</v>
      </c>
      <c r="AZ634" s="25">
        <v>4.4098573745302039</v>
      </c>
      <c r="BA634" s="25">
        <v>81.012265373805505</v>
      </c>
      <c r="BB634" s="25">
        <v>0</v>
      </c>
      <c r="BC634" s="25">
        <v>81.012265373805505</v>
      </c>
      <c r="BD634" s="25">
        <v>28.824164019999998</v>
      </c>
      <c r="BE634" s="25">
        <v>653.63030763000006</v>
      </c>
      <c r="BF634" s="74">
        <v>40.26</v>
      </c>
      <c r="BG634" s="74">
        <v>45.88</v>
      </c>
      <c r="BH634" s="74">
        <v>51.800000000000004</v>
      </c>
      <c r="BI634" s="74">
        <v>43.54</v>
      </c>
      <c r="BJ634" s="74">
        <v>41.800000000000004</v>
      </c>
      <c r="BK634" s="74">
        <v>50.88</v>
      </c>
      <c r="BL634" s="72">
        <v>6.1594451068186916E-2</v>
      </c>
      <c r="BM634" s="72">
        <v>7.019258358192787E-2</v>
      </c>
      <c r="BN634" s="72">
        <v>7.92496911408863E-2</v>
      </c>
      <c r="BO634" s="72">
        <v>6.6612578229231459E-2</v>
      </c>
      <c r="BP634" s="72">
        <v>6.3950522966970028E-2</v>
      </c>
      <c r="BQ634" s="72">
        <v>7.7842167668886006E-2</v>
      </c>
      <c r="BR634" s="72">
        <f>IF(IF(BN634&gt;BQ634,BN634,BQ634)=0,IF(BM634&gt;BP634,BM634,BP634),IF(BN634&gt;BQ634,BN634,BQ634))</f>
        <v>7.92496911408863E-2</v>
      </c>
      <c r="CI634" s="73">
        <f>IFERROR(L634,M634)</f>
        <v>0.32408240346596717</v>
      </c>
      <c r="CJ634" s="74">
        <f>IF(AND(M634&lt;0,AA634&gt;0),1,0)</f>
        <v>0</v>
      </c>
      <c r="CK634" s="74">
        <f>IF(AND(CJ634=0,CI634&lt;0.1,CI634&gt;0),1,0)</f>
        <v>0</v>
      </c>
      <c r="CL634" s="74">
        <f>IF(AND(CK634=0,CI634&lt;0.2,CI634&gt;0.1),1,0)</f>
        <v>0</v>
      </c>
      <c r="CM634" s="74">
        <f>IF(AND(CL634=0,CI634&lt;0.3,CI634&gt;0.2),1,0)</f>
        <v>0</v>
      </c>
      <c r="CN634" s="74">
        <f>IF(AND(CM634=0,CI634&lt;0.4,CI634&gt;0.3),1,0)</f>
        <v>1</v>
      </c>
      <c r="CO634" s="74">
        <f>IF(AND(CN634=0,CI634&lt;0.5,CI634&gt;0.4),1,0)</f>
        <v>0</v>
      </c>
      <c r="CP634" s="74">
        <f>IF(AND(CJ634=0,CK634=0,CL634=0,CM634=0,CN634=0,CO634=0),1,0)</f>
        <v>0</v>
      </c>
      <c r="CR634" s="74" t="str">
        <f>_xll.BDP($H634,CR$1)</f>
        <v>Juha Ensio Saarela</v>
      </c>
      <c r="CS634" s="74" t="str">
        <f>_xll.BDP($H634,CS$1)</f>
        <v>No</v>
      </c>
      <c r="CT634" s="81">
        <f>_xll.BDP($H634,CT$1)</f>
        <v>0</v>
      </c>
      <c r="CU634" s="78">
        <f>_xll.BDP($H634,CU$1)</f>
        <v>6.1666698455810547</v>
      </c>
      <c r="CV634" s="78">
        <f>_xll.BDP($H634,CV$1)</f>
        <v>5.7612806311149436</v>
      </c>
      <c r="CW634" s="78">
        <f>_xll.BDP($H634,CW$1)</f>
        <v>0</v>
      </c>
      <c r="DD634" s="73"/>
      <c r="DH634" s="25"/>
      <c r="DI634" s="25"/>
      <c r="DJ634" s="25"/>
      <c r="DK634" s="25"/>
      <c r="DL634" s="25"/>
      <c r="DM634" s="25"/>
      <c r="DN634" s="25"/>
      <c r="DO634" s="25"/>
      <c r="DV634" s="72"/>
      <c r="DW634" s="72"/>
      <c r="DX634" s="72"/>
      <c r="DY634" s="72"/>
      <c r="DZ634" s="72"/>
      <c r="EA634" s="72"/>
      <c r="EB634" s="72"/>
      <c r="EC634" s="72"/>
      <c r="ED634" s="72"/>
    </row>
    <row r="635" spans="1:134" s="74" customFormat="1" hidden="1" x14ac:dyDescent="0.3">
      <c r="A635" s="74" t="str">
        <f>B635&amp;C635</f>
        <v>14</v>
      </c>
      <c r="B635" s="74">
        <v>14</v>
      </c>
      <c r="D635" s="74">
        <v>40</v>
      </c>
      <c r="E635" s="74">
        <v>13</v>
      </c>
      <c r="F635" s="75">
        <v>0.12</v>
      </c>
      <c r="H635" s="74" t="s">
        <v>4</v>
      </c>
      <c r="I635" s="74">
        <v>1577</v>
      </c>
      <c r="J635" s="74" t="str">
        <f>I635&amp;H635</f>
        <v>1577EXPE US Equity</v>
      </c>
      <c r="K635" s="76" t="s">
        <v>581</v>
      </c>
      <c r="L635" s="73">
        <v>-0.70561602534596912</v>
      </c>
      <c r="M635" s="73">
        <v>-1.278494623655914</v>
      </c>
      <c r="N635" s="73">
        <v>6.0944736615806273E-2</v>
      </c>
      <c r="O635" s="73">
        <v>0.19137292773217449</v>
      </c>
      <c r="P635" s="77">
        <v>12.544539928736114</v>
      </c>
      <c r="Q635" s="77">
        <v>8.8283674420102116</v>
      </c>
      <c r="R635" s="77">
        <v>49.00517852275825</v>
      </c>
      <c r="S635" s="78">
        <v>11.046160191041276</v>
      </c>
      <c r="T635" s="78">
        <v>17.828062055369848</v>
      </c>
      <c r="U635" s="73">
        <v>1.338659181690597E-2</v>
      </c>
      <c r="V635" s="79">
        <v>0.12487411883182276</v>
      </c>
      <c r="W635" s="73">
        <v>0.1252531546969933</v>
      </c>
      <c r="X635" s="72">
        <v>3.6975550860247508E-2</v>
      </c>
      <c r="Y635" s="79">
        <v>10.019827771628384</v>
      </c>
      <c r="Z635" s="79">
        <v>27.587406876731425</v>
      </c>
      <c r="AA635" s="79">
        <v>-930000000</v>
      </c>
      <c r="AB635" s="79">
        <v>6213000000</v>
      </c>
      <c r="AC635" s="79">
        <v>400000000</v>
      </c>
      <c r="AD635" s="80">
        <v>3124000000</v>
      </c>
      <c r="AE635" s="73">
        <v>0.12804097311139565</v>
      </c>
      <c r="AF635" s="80">
        <v>15327.11280712</v>
      </c>
      <c r="AG635" s="80">
        <v>17032.11280712</v>
      </c>
      <c r="AH635" s="25">
        <v>8.4317390134257426</v>
      </c>
      <c r="AI635" s="25">
        <v>13.835997406271325</v>
      </c>
      <c r="AJ635" s="25">
        <v>14.717791777278883</v>
      </c>
      <c r="AK635" s="25">
        <v>21.510997884535858</v>
      </c>
      <c r="AL635" s="25">
        <v>8.7769527054223353</v>
      </c>
      <c r="AM635" s="74" t="s">
        <v>543</v>
      </c>
      <c r="AN635" s="74" t="s">
        <v>570</v>
      </c>
      <c r="AO635" s="74" t="s">
        <v>582</v>
      </c>
      <c r="AP635" s="74" t="s">
        <v>574</v>
      </c>
      <c r="AQ635" s="73" t="e">
        <f>_xll.BDP($H635,$AQ$1, "CUST_TRR_START_DT=20030101","CUST_TRR_END_DT=20230630")*0.01</f>
        <v>#VALUE!</v>
      </c>
      <c r="AR635" s="73">
        <f>_xll.BDP($H635,$AQ$1, "CUST_TRR_START_DT=20130101","CUST_TRR_END_DT=20230630")*0.01</f>
        <v>6.3463180000000008E-2</v>
      </c>
      <c r="AS635" s="73">
        <f>_xll.BDP($H635,$AQ$1, "CUST_TRR_START_DT=20180101","CUST_TRR_END_DT=20230630")*0.01</f>
        <v>-1.1735690000000002E-2</v>
      </c>
      <c r="AT635" s="74" t="s">
        <v>3697</v>
      </c>
      <c r="AU635" s="74" t="s">
        <v>3389</v>
      </c>
      <c r="AV635" s="74" t="s">
        <v>3389</v>
      </c>
      <c r="AW635" s="25" t="s">
        <v>3021</v>
      </c>
      <c r="AX635" s="25">
        <v>0</v>
      </c>
      <c r="AY635" s="25">
        <v>2.4074984287228975</v>
      </c>
      <c r="AZ635" s="25">
        <v>2.4074984287228975</v>
      </c>
      <c r="BA635" s="25">
        <v>0</v>
      </c>
      <c r="BB635" s="25">
        <v>52.92889104878428</v>
      </c>
      <c r="BC635" s="25">
        <v>52.92889104878428</v>
      </c>
      <c r="BD635" s="25">
        <v>369</v>
      </c>
      <c r="BE635" s="25">
        <v>15327.11280712</v>
      </c>
      <c r="BF635" s="74">
        <v>1433.96</v>
      </c>
      <c r="BG635" s="74">
        <v>1630.7930000000001</v>
      </c>
      <c r="BH635" s="74">
        <v>1920.4090000000001</v>
      </c>
      <c r="BI635" s="74">
        <v>2570.4580000000001</v>
      </c>
      <c r="BJ635" s="74">
        <v>2647.3009999999999</v>
      </c>
      <c r="BK635" s="74">
        <v>2832.768</v>
      </c>
      <c r="BL635" s="72">
        <v>9.3557085280528085E-2</v>
      </c>
      <c r="BM635" s="72">
        <v>0.10639922994775883</v>
      </c>
      <c r="BN635" s="72">
        <v>0.12529489566410057</v>
      </c>
      <c r="BO635" s="72">
        <v>0.16770660152027647</v>
      </c>
      <c r="BP635" s="72">
        <v>0.17272013544326709</v>
      </c>
      <c r="BQ635" s="72">
        <v>0.18482071839936329</v>
      </c>
      <c r="BR635" s="72">
        <f>IF(IF(BN635&gt;BQ635,BN635,BQ635)=0,IF(BM635&gt;BP635,BM635,BP635),IF(BN635&gt;BQ635,BN635,BQ635))</f>
        <v>0.18482071839936329</v>
      </c>
      <c r="CI635" s="73">
        <f>IFERROR(L635,M635)</f>
        <v>-0.70561602534596912</v>
      </c>
      <c r="CJ635" s="74">
        <f>IF(AND(M635&lt;0,AA635&gt;0),1,0)</f>
        <v>0</v>
      </c>
      <c r="CK635" s="74">
        <f>IF(AND(CJ635=0,CI635&lt;0.1,CI635&gt;0),1,0)</f>
        <v>0</v>
      </c>
      <c r="CL635" s="74">
        <f>IF(AND(CK635=0,CI635&lt;0.2,CI635&gt;0.1),1,0)</f>
        <v>0</v>
      </c>
      <c r="CM635" s="74">
        <f>IF(AND(CL635=0,CI635&lt;0.3,CI635&gt;0.2),1,0)</f>
        <v>0</v>
      </c>
      <c r="CN635" s="74">
        <f>IF(AND(CM635=0,CI635&lt;0.4,CI635&gt;0.3),1,0)</f>
        <v>0</v>
      </c>
      <c r="CO635" s="74">
        <f>IF(AND(CN635=0,CI635&lt;0.5,CI635&gt;0.4),1,0)</f>
        <v>0</v>
      </c>
      <c r="CP635" s="74">
        <f>IF(AND(CJ635=0,CK635=0,CL635=0,CM635=0,CN635=0,CO635=0),1,0)</f>
        <v>1</v>
      </c>
      <c r="CR635" s="74" t="str">
        <f>_xll.BDP($H635,CR$1)</f>
        <v>Peter M Kern</v>
      </c>
      <c r="CS635" s="74" t="str">
        <f>_xll.BDP($H635,CS$1)</f>
        <v>No</v>
      </c>
      <c r="CT635" s="81">
        <f>_xll.BDP($H635,CT$1)</f>
        <v>0</v>
      </c>
      <c r="CU635" s="78">
        <f>_xll.BDP($H635,CU$1)</f>
        <v>3.5</v>
      </c>
      <c r="CV635" s="78">
        <f>_xll.BDP($H635,CV$1)</f>
        <v>0.54022362181989136</v>
      </c>
      <c r="CW635" s="78">
        <f>_xll.BDP($H635,CW$1)</f>
        <v>1.5120807172243251</v>
      </c>
      <c r="DD635" s="73"/>
      <c r="DH635" s="25"/>
      <c r="DI635" s="25"/>
      <c r="DJ635" s="25"/>
      <c r="DK635" s="25"/>
      <c r="DL635" s="25"/>
      <c r="DM635" s="25"/>
      <c r="DN635" s="25"/>
      <c r="DO635" s="25"/>
      <c r="DV635" s="72"/>
      <c r="DW635" s="72"/>
      <c r="DX635" s="72"/>
      <c r="DY635" s="72"/>
      <c r="DZ635" s="72"/>
      <c r="EA635" s="72"/>
      <c r="EB635" s="72"/>
      <c r="EC635" s="72"/>
      <c r="ED635" s="72"/>
    </row>
    <row r="636" spans="1:134" s="74" customFormat="1" hidden="1" x14ac:dyDescent="0.3">
      <c r="A636" s="74" t="str">
        <f>B636&amp;C636</f>
        <v>14</v>
      </c>
      <c r="B636" s="74">
        <v>14</v>
      </c>
      <c r="D636" s="74">
        <v>33</v>
      </c>
      <c r="E636" s="74">
        <v>4</v>
      </c>
      <c r="F636" s="75">
        <v>0.13</v>
      </c>
      <c r="G636" s="74" t="s">
        <v>2289</v>
      </c>
      <c r="H636" s="74" t="s">
        <v>1965</v>
      </c>
      <c r="I636" s="74">
        <v>1587</v>
      </c>
      <c r="J636" s="74" t="str">
        <f>I636&amp;H636</f>
        <v>1587EPR NO Equity</v>
      </c>
      <c r="K636" s="76" t="s">
        <v>1966</v>
      </c>
      <c r="L636" s="73">
        <v>0.33263529808666742</v>
      </c>
      <c r="M636" s="73">
        <v>0.33855662911027212</v>
      </c>
      <c r="N636" s="73">
        <v>0.20461797346638783</v>
      </c>
      <c r="O636" s="73">
        <v>0.22346847507274506</v>
      </c>
      <c r="P636" s="77">
        <v>19.714253506739144</v>
      </c>
      <c r="Q636" s="77">
        <v>15.376885849715533</v>
      </c>
      <c r="R636" s="77">
        <v>35.088508752848604</v>
      </c>
      <c r="S636" s="78">
        <v>19.556930879995697</v>
      </c>
      <c r="T636" s="78">
        <v>22.753374477554097</v>
      </c>
      <c r="U636" s="73">
        <v>0.65704692343290494</v>
      </c>
      <c r="V636" s="79">
        <v>2.0967863023239524</v>
      </c>
      <c r="W636" s="73">
        <v>0.34824265583376746</v>
      </c>
      <c r="X636" s="72" t="e">
        <v>#N/A</v>
      </c>
      <c r="Y636" s="79">
        <v>11.110154321240854</v>
      </c>
      <c r="Z636" s="79">
        <v>19.035197415342829</v>
      </c>
      <c r="AA636" s="79">
        <v>4254402000</v>
      </c>
      <c r="AB636" s="79">
        <v>6445455000</v>
      </c>
      <c r="AC636" s="79" t="e">
        <v>#N/A</v>
      </c>
      <c r="AD636" s="80">
        <v>1463658000</v>
      </c>
      <c r="AE636" s="73">
        <v>0</v>
      </c>
      <c r="AF636" s="80">
        <v>9968.0426136000005</v>
      </c>
      <c r="AG636" s="80">
        <v>14268.865613600001</v>
      </c>
      <c r="AH636" s="25">
        <v>7.0382828251259539</v>
      </c>
      <c r="AI636" s="25">
        <v>10.314740707573733</v>
      </c>
      <c r="AJ636" s="25">
        <v>13.348019885767689</v>
      </c>
      <c r="AK636" s="25">
        <v>10.314499051902221</v>
      </c>
      <c r="AL636" s="25">
        <v>3.3605704642567265</v>
      </c>
      <c r="AM636" s="74" t="s">
        <v>533</v>
      </c>
      <c r="AN636" s="74" t="s">
        <v>534</v>
      </c>
      <c r="AO636" s="74" t="s">
        <v>915</v>
      </c>
      <c r="AP636" s="74" t="s">
        <v>1952</v>
      </c>
      <c r="AQ636" s="73" t="e">
        <f>_xll.BDP($H636,$AQ$1, "CUST_TRR_START_DT=20030101","CUST_TRR_END_DT=20230630")*0.01</f>
        <v>#VALUE!</v>
      </c>
      <c r="AR636" s="73" t="e">
        <f>_xll.BDP($H636,$AQ$1, "CUST_TRR_START_DT=20130101","CUST_TRR_END_DT=20230630")*0.01</f>
        <v>#VALUE!</v>
      </c>
      <c r="AS636" s="73">
        <f>_xll.BDP($H636,$AQ$1, "CUST_TRR_START_DT=20180101","CUST_TRR_END_DT=20230630")*0.01</f>
        <v>0.22570609999999999</v>
      </c>
      <c r="AT636" s="74" t="s">
        <v>3397</v>
      </c>
      <c r="AU636" s="74" t="s">
        <v>3397</v>
      </c>
      <c r="AV636" s="74" t="s">
        <v>3397</v>
      </c>
      <c r="AW636" s="25">
        <v>4.6218487394957988</v>
      </c>
      <c r="AX636" s="25">
        <v>4.6218487394957988</v>
      </c>
      <c r="AY636" s="25">
        <v>-2.2190995603539421E-2</v>
      </c>
      <c r="AZ636" s="25">
        <v>4.5996577438922595</v>
      </c>
      <c r="BA636" s="25">
        <v>59.217486021633988</v>
      </c>
      <c r="BB636" s="25">
        <v>-0.28432236666016308</v>
      </c>
      <c r="BC636" s="25">
        <v>58.933163654973825</v>
      </c>
      <c r="BD636" s="25">
        <v>601.1</v>
      </c>
      <c r="BE636" s="25">
        <v>9968.0426136000005</v>
      </c>
      <c r="BF636" s="74">
        <v>881.22199999999998</v>
      </c>
      <c r="BG636" s="74">
        <v>919.11099999999999</v>
      </c>
      <c r="BH636" s="74">
        <v>989.625</v>
      </c>
      <c r="BI636" s="74">
        <v>975.51400000000001</v>
      </c>
      <c r="BJ636" s="74">
        <v>1228.386</v>
      </c>
      <c r="BK636" s="74">
        <v>1321.6000000000001</v>
      </c>
      <c r="BL636" s="72">
        <v>8.8404718374467603E-2</v>
      </c>
      <c r="BM636" s="72">
        <v>9.2205765527727732E-2</v>
      </c>
      <c r="BN636" s="72">
        <v>9.9279772204203365E-2</v>
      </c>
      <c r="BO636" s="72">
        <v>9.7864148240001253E-2</v>
      </c>
      <c r="BP636" s="72">
        <v>0.1232324186018265</v>
      </c>
      <c r="BQ636" s="72">
        <v>0.13258370286227125</v>
      </c>
      <c r="BR636" s="72">
        <f>IF(IF(BN636&gt;BQ636,BN636,BQ636)=0,IF(BM636&gt;BP636,BM636,BP636),IF(BN636&gt;BQ636,BN636,BQ636))</f>
        <v>0.13258370286227125</v>
      </c>
      <c r="CI636" s="73">
        <f>IFERROR(L636,M636)</f>
        <v>0.33263529808666742</v>
      </c>
      <c r="CJ636" s="74">
        <f>IF(AND(M636&lt;0,AA636&gt;0),1,0)</f>
        <v>0</v>
      </c>
      <c r="CK636" s="74">
        <f>IF(AND(CJ636=0,CI636&lt;0.1,CI636&gt;0),1,0)</f>
        <v>0</v>
      </c>
      <c r="CL636" s="74">
        <f>IF(AND(CK636=0,CI636&lt;0.2,CI636&gt;0.1),1,0)</f>
        <v>0</v>
      </c>
      <c r="CM636" s="74">
        <f>IF(AND(CL636=0,CI636&lt;0.3,CI636&gt;0.2),1,0)</f>
        <v>0</v>
      </c>
      <c r="CN636" s="74">
        <f>IF(AND(CM636=0,CI636&lt;0.4,CI636&gt;0.3),1,0)</f>
        <v>1</v>
      </c>
      <c r="CO636" s="74">
        <f>IF(AND(CN636=0,CI636&lt;0.5,CI636&gt;0.4),1,0)</f>
        <v>0</v>
      </c>
      <c r="CP636" s="74">
        <f>IF(AND(CJ636=0,CK636=0,CL636=0,CM636=0,CN636=0,CO636=0),1,0)</f>
        <v>0</v>
      </c>
      <c r="CR636" s="74" t="str">
        <f>_xll.BDP($H636,CR$1)</f>
        <v>Espen Eldal</v>
      </c>
      <c r="CS636" s="74" t="str">
        <f>_xll.BDP($H636,CS$1)</f>
        <v>No</v>
      </c>
      <c r="CT636" s="81">
        <f>_xll.BDP($H636,CT$1)</f>
        <v>0.37175801396369934</v>
      </c>
      <c r="CU636" s="78">
        <f>_xll.BDP($H636,CU$1)</f>
        <v>3.5833299160003662</v>
      </c>
      <c r="CV636" s="78">
        <f>_xll.BDP($H636,CV$1)</f>
        <v>1.2061593506335611</v>
      </c>
      <c r="CW636" s="78">
        <f>_xll.BDP($H636,CW$1)</f>
        <v>0.28698084005760527</v>
      </c>
      <c r="DD636" s="73"/>
      <c r="DH636" s="25"/>
      <c r="DI636" s="25"/>
      <c r="DJ636" s="25"/>
      <c r="DK636" s="25"/>
      <c r="DL636" s="25"/>
      <c r="DM636" s="25"/>
      <c r="DN636" s="25"/>
      <c r="DO636" s="25"/>
      <c r="DV636" s="72"/>
      <c r="DW636" s="72"/>
      <c r="DX636" s="72"/>
      <c r="DY636" s="72"/>
      <c r="DZ636" s="72"/>
      <c r="EA636" s="72"/>
      <c r="EB636" s="72"/>
      <c r="EC636" s="72"/>
      <c r="ED636" s="72"/>
    </row>
    <row r="637" spans="1:134" s="74" customFormat="1" hidden="1" x14ac:dyDescent="0.3">
      <c r="A637" s="74" t="str">
        <f>B637&amp;C637</f>
        <v>14</v>
      </c>
      <c r="B637" s="74">
        <v>14</v>
      </c>
      <c r="D637" s="74">
        <v>47</v>
      </c>
      <c r="E637" s="74">
        <v>5</v>
      </c>
      <c r="F637" s="75" t="s">
        <v>2149</v>
      </c>
      <c r="G637" s="74" t="s">
        <v>2883</v>
      </c>
      <c r="H637" s="74" t="s">
        <v>386</v>
      </c>
      <c r="I637" s="74">
        <v>1589</v>
      </c>
      <c r="J637" s="74" t="str">
        <f>I637&amp;H637</f>
        <v>1589VRRM US Equity</v>
      </c>
      <c r="K637" s="76" t="s">
        <v>1074</v>
      </c>
      <c r="L637" s="73">
        <v>0.19085745930778333</v>
      </c>
      <c r="M637" s="73">
        <v>0.31380692368503299</v>
      </c>
      <c r="N637" s="73">
        <v>8.3166955001868423E-2</v>
      </c>
      <c r="O637" s="73">
        <v>0.12392025613288708</v>
      </c>
      <c r="P637" s="77">
        <v>12.183632513737619</v>
      </c>
      <c r="Q637" s="77">
        <v>8.3180120782544282</v>
      </c>
      <c r="R637" s="77">
        <v>21.557863522394623</v>
      </c>
      <c r="S637" s="78">
        <v>45.78319607844761</v>
      </c>
      <c r="T637" s="78">
        <v>42.903702545044617</v>
      </c>
      <c r="U637" s="73">
        <v>0.90403674882358365</v>
      </c>
      <c r="V637" s="79">
        <v>3.0099619431385713</v>
      </c>
      <c r="W637" s="73">
        <v>0.24410332815713268</v>
      </c>
      <c r="X637" s="72">
        <v>7.305126048351708E-2</v>
      </c>
      <c r="Y637" s="79">
        <v>23.507129199226764</v>
      </c>
      <c r="Z637" s="79" t="e">
        <v>#N/A</v>
      </c>
      <c r="AA637" s="79">
        <v>543930000</v>
      </c>
      <c r="AB637" s="79">
        <v>1377410000</v>
      </c>
      <c r="AC637" s="79">
        <v>15554000</v>
      </c>
      <c r="AD637" s="80">
        <v>229889000</v>
      </c>
      <c r="AE637" s="73">
        <v>6.7658739652614958E-2</v>
      </c>
      <c r="AF637" s="80">
        <v>3184.72082215</v>
      </c>
      <c r="AG637" s="80">
        <v>4152.7968221499996</v>
      </c>
      <c r="AH637" s="25">
        <v>12.688896968784945</v>
      </c>
      <c r="AI637" s="25">
        <v>20.815606815652817</v>
      </c>
      <c r="AJ637" s="25">
        <v>6.1809382241130164</v>
      </c>
      <c r="AK637" s="25">
        <v>43.491459171469579</v>
      </c>
      <c r="AL637" s="25">
        <v>6.7333594807834487</v>
      </c>
      <c r="AM637" s="74" t="s">
        <v>506</v>
      </c>
      <c r="AN637" s="74" t="s">
        <v>507</v>
      </c>
      <c r="AO637" s="74" t="s">
        <v>554</v>
      </c>
      <c r="AP637" s="74" t="s">
        <v>574</v>
      </c>
      <c r="AQ637" s="73" t="e">
        <f>_xll.BDP($H637,$AQ$1, "CUST_TRR_START_DT=20030101","CUST_TRR_END_DT=20230630")*0.01</f>
        <v>#VALUE!</v>
      </c>
      <c r="AR637" s="73" t="e">
        <f>_xll.BDP($H637,$AQ$1, "CUST_TRR_START_DT=20130101","CUST_TRR_END_DT=20230630")*0.01</f>
        <v>#VALUE!</v>
      </c>
      <c r="AS637" s="73">
        <f>_xll.BDP($H637,$AQ$1, "CUST_TRR_START_DT=20180101","CUST_TRR_END_DT=20230630")*0.01</f>
        <v>0.1327527</v>
      </c>
      <c r="AT637" s="74" t="s">
        <v>3815</v>
      </c>
      <c r="AU637" s="74" t="s">
        <v>3021</v>
      </c>
      <c r="AV637" s="74" t="s">
        <v>3815</v>
      </c>
      <c r="AW637" s="25" t="s">
        <v>3021</v>
      </c>
      <c r="AX637" s="25">
        <v>0</v>
      </c>
      <c r="AY637" s="25">
        <v>3.9065655053559398</v>
      </c>
      <c r="AZ637" s="25">
        <v>3.9065655053559398</v>
      </c>
      <c r="BA637" s="25">
        <v>0</v>
      </c>
      <c r="BB637" s="25">
        <v>131.22557252220253</v>
      </c>
      <c r="BC637" s="25">
        <v>131.22557252220253</v>
      </c>
      <c r="BD637" s="25">
        <v>124.41320508</v>
      </c>
      <c r="BE637" s="25">
        <v>3184.72082215</v>
      </c>
      <c r="BF637" s="74">
        <v>175.6</v>
      </c>
      <c r="BG637" s="74">
        <v>180.714</v>
      </c>
      <c r="BH637" s="74">
        <v>212.6</v>
      </c>
      <c r="BI637" s="74">
        <v>153.22399999999999</v>
      </c>
      <c r="BJ637" s="74">
        <v>212.51300000000001</v>
      </c>
      <c r="BK637" s="74">
        <v>235.40299999999999</v>
      </c>
      <c r="BL637" s="72">
        <v>5.5138271078170271E-2</v>
      </c>
      <c r="BM637" s="72">
        <v>5.6744063323578946E-2</v>
      </c>
      <c r="BN637" s="72">
        <v>6.6756243913547841E-2</v>
      </c>
      <c r="BO637" s="72">
        <v>4.8112223506159235E-2</v>
      </c>
      <c r="BP637" s="72">
        <v>6.6728925977421416E-2</v>
      </c>
      <c r="BQ637" s="72">
        <v>7.3916369172064442E-2</v>
      </c>
      <c r="BR637" s="72">
        <f>IF(IF(BN637&gt;BQ637,BN637,BQ637)=0,IF(BM637&gt;BP637,BM637,BP637),IF(BN637&gt;BQ637,BN637,BQ637))</f>
        <v>7.3916369172064442E-2</v>
      </c>
      <c r="CI637" s="73">
        <f>IFERROR(L637,M637)</f>
        <v>0.19085745930778333</v>
      </c>
      <c r="CJ637" s="74">
        <f>IF(AND(M637&lt;0,AA637&gt;0),1,0)</f>
        <v>0</v>
      </c>
      <c r="CK637" s="74">
        <f>IF(AND(CJ637=0,CI637&lt;0.1,CI637&gt;0),1,0)</f>
        <v>0</v>
      </c>
      <c r="CL637" s="74">
        <f>IF(AND(CK637=0,CI637&lt;0.2,CI637&gt;0.1),1,0)</f>
        <v>1</v>
      </c>
      <c r="CM637" s="74">
        <f>IF(AND(CL637=0,CI637&lt;0.3,CI637&gt;0.2),1,0)</f>
        <v>0</v>
      </c>
      <c r="CN637" s="74">
        <f>IF(AND(CM637=0,CI637&lt;0.4,CI637&gt;0.3),1,0)</f>
        <v>0</v>
      </c>
      <c r="CO637" s="74">
        <f>IF(AND(CN637=0,CI637&lt;0.5,CI637&gt;0.4),1,0)</f>
        <v>0</v>
      </c>
      <c r="CP637" s="74">
        <f>IF(AND(CJ637=0,CK637=0,CL637=0,CM637=0,CN637=0,CO637=0),1,0)</f>
        <v>0</v>
      </c>
      <c r="CR637" s="74" t="str">
        <f>_xll.BDP($H637,CR$1)</f>
        <v>David Roberts</v>
      </c>
      <c r="CS637" s="74" t="str">
        <f>_xll.BDP($H637,CS$1)</f>
        <v>No</v>
      </c>
      <c r="CT637" s="81">
        <f>_xll.BDP($H637,CT$1)</f>
        <v>0.46449598670005798</v>
      </c>
      <c r="CU637" s="78">
        <f>_xll.BDP($H637,CU$1)</f>
        <v>5</v>
      </c>
      <c r="CV637" s="78">
        <f>_xll.BDP($H637,CV$1)</f>
        <v>0.68025199386105328</v>
      </c>
      <c r="CW637" s="78">
        <f>_xll.BDP($H637,CW$1)</f>
        <v>7.2398257312995167</v>
      </c>
      <c r="DD637" s="73"/>
      <c r="DH637" s="25"/>
      <c r="DI637" s="25"/>
      <c r="DJ637" s="25"/>
      <c r="DK637" s="25"/>
      <c r="DL637" s="25"/>
      <c r="DM637" s="25"/>
      <c r="DN637" s="25"/>
      <c r="DO637" s="25"/>
      <c r="DV637" s="72"/>
      <c r="DW637" s="72"/>
      <c r="DX637" s="72"/>
      <c r="DY637" s="72"/>
      <c r="DZ637" s="72"/>
      <c r="EA637" s="72"/>
      <c r="EB637" s="72"/>
      <c r="EC637" s="72"/>
      <c r="ED637" s="72"/>
    </row>
    <row r="638" spans="1:134" s="74" customFormat="1" hidden="1" x14ac:dyDescent="0.3">
      <c r="A638" s="74" t="str">
        <f>B638&amp;C638</f>
        <v>14</v>
      </c>
      <c r="B638" s="74">
        <v>14</v>
      </c>
      <c r="D638" s="74">
        <v>41</v>
      </c>
      <c r="E638" s="74">
        <v>1</v>
      </c>
      <c r="F638" s="75">
        <v>0.3</v>
      </c>
      <c r="G638" s="74" t="s">
        <v>2480</v>
      </c>
      <c r="H638" s="74" t="s">
        <v>2481</v>
      </c>
      <c r="I638" s="74">
        <v>1424</v>
      </c>
      <c r="J638" s="74" t="str">
        <f>I638&amp;H638</f>
        <v>1424BAHNB SS Equity</v>
      </c>
      <c r="K638" s="76" t="s">
        <v>4888</v>
      </c>
      <c r="L638" s="73">
        <v>0.25894733214373317</v>
      </c>
      <c r="M638" s="73">
        <v>5.9062199963671276</v>
      </c>
      <c r="N638" s="73">
        <v>4.3815568064176933</v>
      </c>
      <c r="O638" s="73">
        <v>3.5007998031253846</v>
      </c>
      <c r="P638" s="77">
        <v>37.999729636650969</v>
      </c>
      <c r="Q638" s="77">
        <v>29.780978772058031</v>
      </c>
      <c r="R638" s="77">
        <v>41.700947425806447</v>
      </c>
      <c r="S638" s="78">
        <v>15.484511925852811</v>
      </c>
      <c r="T638" s="78">
        <v>16.923759772109801</v>
      </c>
      <c r="U638" s="73">
        <v>-0.41836823435175652</v>
      </c>
      <c r="V638" s="79">
        <v>-1.5183273034129681</v>
      </c>
      <c r="W638" s="73">
        <v>0.40224551192559532</v>
      </c>
      <c r="X638" s="72" t="e">
        <v>#N/A</v>
      </c>
      <c r="Y638" s="79">
        <v>10.805835726572823</v>
      </c>
      <c r="Z638" s="79">
        <v>17.123356345293562</v>
      </c>
      <c r="AA638" s="79">
        <v>38537000</v>
      </c>
      <c r="AB638" s="79">
        <v>65016000</v>
      </c>
      <c r="AC638" s="79" t="e">
        <v>#N/A</v>
      </c>
      <c r="AD638" s="80">
        <v>324132000</v>
      </c>
      <c r="AE638" s="73">
        <v>0</v>
      </c>
      <c r="AF638" s="80">
        <v>3979.9098100000006</v>
      </c>
      <c r="AG638" s="80">
        <v>3522.8938100000005</v>
      </c>
      <c r="AH638" s="25">
        <v>11.704005029917045</v>
      </c>
      <c r="AI638" s="25">
        <v>14.919613806246694</v>
      </c>
      <c r="AJ638" s="25">
        <v>7.367101617812791</v>
      </c>
      <c r="AK638" s="25">
        <v>21.142857142857146</v>
      </c>
      <c r="AL638" s="25">
        <v>8.8431631911655249</v>
      </c>
      <c r="AM638" s="74" t="s">
        <v>543</v>
      </c>
      <c r="AN638" s="74" t="s">
        <v>570</v>
      </c>
      <c r="AO638" s="74" t="s">
        <v>4643</v>
      </c>
      <c r="AP638" s="74" t="s">
        <v>4617</v>
      </c>
      <c r="AQ638" s="73" t="e">
        <f>_xll.BDP($H638,$AQ$1, "CUST_TRR_START_DT=20030101","CUST_TRR_END_DT=20230630")*0.01</f>
        <v>#VALUE!</v>
      </c>
      <c r="AR638" s="73" t="e">
        <f>_xll.BDP($H638,$AQ$1, "CUST_TRR_START_DT=20130101","CUST_TRR_END_DT=20230630")*0.01</f>
        <v>#VALUE!</v>
      </c>
      <c r="AS638" s="73" t="e">
        <f>_xll.BDP($H638,$AQ$1, "CUST_TRR_START_DT=20180101","CUST_TRR_END_DT=20230630")*0.01</f>
        <v>#VALUE!</v>
      </c>
      <c r="AT638" s="74" t="s">
        <v>3784</v>
      </c>
      <c r="AU638" s="74" t="s">
        <v>3021</v>
      </c>
      <c r="AV638" s="74" t="s">
        <v>3784</v>
      </c>
      <c r="AW638" s="25">
        <v>3.3738191632928474</v>
      </c>
      <c r="AX638" s="25">
        <v>3.3738191632928474</v>
      </c>
      <c r="AY638" s="25">
        <v>0</v>
      </c>
      <c r="AZ638" s="25">
        <v>3.3738191632928474</v>
      </c>
      <c r="BA638" s="25">
        <v>105.13383524996229</v>
      </c>
      <c r="BB638" s="25">
        <v>0</v>
      </c>
      <c r="BC638" s="25">
        <v>105.13383524996229</v>
      </c>
      <c r="BD638" s="25">
        <v>188.238978</v>
      </c>
      <c r="BE638" s="25">
        <v>3522.8938100000005</v>
      </c>
      <c r="BF638" s="74" t="s">
        <v>3021</v>
      </c>
      <c r="BG638" s="74" t="s">
        <v>3021</v>
      </c>
      <c r="BH638" s="74" t="s">
        <v>3021</v>
      </c>
      <c r="BI638" s="74" t="s">
        <v>3021</v>
      </c>
      <c r="BJ638" s="74" t="s">
        <v>3021</v>
      </c>
      <c r="BK638" s="74" t="s">
        <v>3021</v>
      </c>
      <c r="BL638" s="72">
        <v>0</v>
      </c>
      <c r="BM638" s="72">
        <v>0</v>
      </c>
      <c r="BN638" s="72">
        <v>0</v>
      </c>
      <c r="BO638" s="72">
        <v>0</v>
      </c>
      <c r="BP638" s="72">
        <v>0</v>
      </c>
      <c r="BQ638" s="72">
        <v>0</v>
      </c>
      <c r="BR638" s="72">
        <f>IF(IF(BN638&gt;BQ638,BN638,BQ638)=0,IF(BM638&gt;BP638,BM638,BP638),IF(BN638&gt;BQ638,BN638,BQ638))</f>
        <v>0</v>
      </c>
      <c r="CI638" s="73">
        <f>IFERROR(L638,M638)</f>
        <v>0.25894733214373317</v>
      </c>
      <c r="CJ638" s="74">
        <f>IF(AND(M638&lt;0,AA638&gt;0),1,0)</f>
        <v>0</v>
      </c>
      <c r="CK638" s="74">
        <f>IF(AND(CJ638=0,CI638&lt;0.1,CI638&gt;0),1,0)</f>
        <v>0</v>
      </c>
      <c r="CL638" s="74">
        <f>IF(AND(CK638=0,CI638&lt;0.2,CI638&gt;0.1),1,0)</f>
        <v>0</v>
      </c>
      <c r="CM638" s="74">
        <f>IF(AND(CL638=0,CI638&lt;0.3,CI638&gt;0.2),1,0)</f>
        <v>1</v>
      </c>
      <c r="CN638" s="74">
        <f>IF(AND(CM638=0,CI638&lt;0.4,CI638&gt;0.3),1,0)</f>
        <v>0</v>
      </c>
      <c r="CO638" s="74">
        <f>IF(AND(CN638=0,CI638&lt;0.5,CI638&gt;0.4),1,0)</f>
        <v>0</v>
      </c>
      <c r="CP638" s="74">
        <f>IF(AND(CJ638=0,CK638=0,CL638=0,CM638=0,CN638=0,CO638=0),1,0)</f>
        <v>0</v>
      </c>
      <c r="CR638" s="74" t="str">
        <f>_xll.BDP($H638,CR$1)</f>
        <v>Jon Karlung</v>
      </c>
      <c r="CS638" s="74" t="str">
        <f>_xll.BDP($H638,CS$1)</f>
        <v>Yes</v>
      </c>
      <c r="CT638" s="81">
        <f>_xll.BDP($H638,CT$1)</f>
        <v>0</v>
      </c>
      <c r="CU638" s="78">
        <f>_xll.BDP($H638,CU$1)</f>
        <v>11.41670036315918</v>
      </c>
      <c r="CV638" s="78">
        <f>_xll.BDP($H638,CV$1)</f>
        <v>0</v>
      </c>
      <c r="CW638" s="78">
        <f>_xll.BDP($H638,CW$1)</f>
        <v>0</v>
      </c>
      <c r="DD638" s="73"/>
      <c r="DH638" s="25"/>
      <c r="DI638" s="25"/>
      <c r="DJ638" s="25"/>
      <c r="DK638" s="25"/>
      <c r="DL638" s="25"/>
      <c r="DM638" s="25"/>
      <c r="DN638" s="25"/>
      <c r="DO638" s="25"/>
      <c r="DV638" s="72"/>
      <c r="DW638" s="72"/>
      <c r="DX638" s="72"/>
      <c r="DY638" s="72"/>
      <c r="DZ638" s="72"/>
      <c r="EA638" s="72"/>
      <c r="EB638" s="72"/>
      <c r="EC638" s="72"/>
      <c r="ED638" s="72"/>
    </row>
    <row r="639" spans="1:134" s="74" customFormat="1" hidden="1" x14ac:dyDescent="0.3">
      <c r="A639" s="74" t="str">
        <f>B639&amp;C639</f>
        <v>14</v>
      </c>
      <c r="B639" s="74">
        <v>14</v>
      </c>
      <c r="D639" s="74">
        <v>34</v>
      </c>
      <c r="E639" s="74">
        <v>2</v>
      </c>
      <c r="F639" s="75">
        <v>0.3</v>
      </c>
      <c r="G639" s="74" t="s">
        <v>2305</v>
      </c>
      <c r="H639" s="74" t="s">
        <v>1185</v>
      </c>
      <c r="I639" s="74">
        <v>1591</v>
      </c>
      <c r="J639" s="74" t="str">
        <f>I639&amp;H639</f>
        <v>1591LOV AU Equity</v>
      </c>
      <c r="K639" s="76" t="s">
        <v>4937</v>
      </c>
      <c r="L639" s="73" t="e">
        <v>#N/A</v>
      </c>
      <c r="M639" s="73" t="e">
        <v>#N/A</v>
      </c>
      <c r="N639" s="73" t="e">
        <v>#N/A</v>
      </c>
      <c r="O639" s="73" t="e">
        <v>#N/A</v>
      </c>
      <c r="P639" s="77" t="e">
        <v>#N/A</v>
      </c>
      <c r="Q639" s="77" t="e">
        <v>#N/A</v>
      </c>
      <c r="R639" s="77">
        <v>103.37546463499518</v>
      </c>
      <c r="S639" s="78" t="e">
        <v>#N/A</v>
      </c>
      <c r="T639" s="78" t="e">
        <v>#N/A</v>
      </c>
      <c r="U639" s="73" t="e">
        <v>#N/A</v>
      </c>
      <c r="V639" s="79">
        <v>-6.1810136391816567E-2</v>
      </c>
      <c r="W639" s="73" t="e">
        <v>#N/A</v>
      </c>
      <c r="X639" s="72" t="e">
        <v>#N/A</v>
      </c>
      <c r="Y639" s="79">
        <v>24.062741454921003</v>
      </c>
      <c r="Z639" s="79">
        <v>13.194982709567382</v>
      </c>
      <c r="AA639" s="79" t="e">
        <v>#N/A</v>
      </c>
      <c r="AB639" s="79" t="e">
        <v>#N/A</v>
      </c>
      <c r="AC639" s="79" t="e">
        <v>#N/A</v>
      </c>
      <c r="AD639" s="80">
        <v>136796593.17050999</v>
      </c>
      <c r="AE639" s="73">
        <v>0</v>
      </c>
      <c r="AF639" s="80">
        <v>2128.0371965999998</v>
      </c>
      <c r="AG639" s="80">
        <v>2365.9151965999999</v>
      </c>
      <c r="AH639" s="25">
        <v>14.11803961427608</v>
      </c>
      <c r="AI639" s="25">
        <v>22.719474500652993</v>
      </c>
      <c r="AJ639" s="25">
        <v>4.4994406128690407</v>
      </c>
      <c r="AK639" s="25">
        <v>30.663355264266404</v>
      </c>
      <c r="AL639" s="25">
        <v>23.777157580220827</v>
      </c>
      <c r="AM639" s="74" t="s">
        <v>533</v>
      </c>
      <c r="AN639" s="74" t="s">
        <v>534</v>
      </c>
      <c r="AO639" s="74" t="s">
        <v>4668</v>
      </c>
      <c r="AP639" s="74" t="s">
        <v>2136</v>
      </c>
      <c r="AQ639" s="73" t="e">
        <f>_xll.BDP($H639,$AQ$1, "CUST_TRR_START_DT=20030101","CUST_TRR_END_DT=20230630")*0.01</f>
        <v>#VALUE!</v>
      </c>
      <c r="AR639" s="73" t="e">
        <f>_xll.BDP($H639,$AQ$1, "CUST_TRR_START_DT=20130101","CUST_TRR_END_DT=20230630")*0.01</f>
        <v>#VALUE!</v>
      </c>
      <c r="AS639" s="73">
        <f>_xll.BDP($H639,$AQ$1, "CUST_TRR_START_DT=20180101","CUST_TRR_END_DT=20230630")*0.01</f>
        <v>0.25031710000000001</v>
      </c>
      <c r="AT639" s="74" t="s">
        <v>3399</v>
      </c>
      <c r="AU639" s="74" t="s">
        <v>3399</v>
      </c>
      <c r="AV639" s="74" t="s">
        <v>3399</v>
      </c>
      <c r="AW639" s="25">
        <v>4.8755514867526974</v>
      </c>
      <c r="AX639" s="25">
        <v>4.8755514867526974</v>
      </c>
      <c r="AY639" s="25">
        <v>1.0427505952126822E-15</v>
      </c>
      <c r="AZ639" s="25">
        <v>4.8755514867526983</v>
      </c>
      <c r="BA639" s="25">
        <v>132.89036544850498</v>
      </c>
      <c r="BB639" s="25">
        <v>2.8421709430404007E-14</v>
      </c>
      <c r="BC639" s="25">
        <v>132.89036544850501</v>
      </c>
      <c r="BD639" s="25">
        <v>79.52</v>
      </c>
      <c r="BE639" s="25">
        <v>2128.0371965999998</v>
      </c>
      <c r="BF639" s="74">
        <v>88.158000000000001</v>
      </c>
      <c r="BG639" s="74">
        <v>112.842</v>
      </c>
      <c r="BH639" s="74">
        <v>127.111</v>
      </c>
      <c r="BI639" s="74">
        <v>80.861000000000004</v>
      </c>
      <c r="BJ639" s="74">
        <v>107.636</v>
      </c>
      <c r="BK639" s="74">
        <v>142.792</v>
      </c>
      <c r="BL639" s="72">
        <v>4.1426907452957823E-2</v>
      </c>
      <c r="BM639" s="72">
        <v>5.3026328759802475E-2</v>
      </c>
      <c r="BN639" s="72">
        <v>5.973156869771231E-2</v>
      </c>
      <c r="BO639" s="72">
        <v>3.7997926036815975E-2</v>
      </c>
      <c r="BP639" s="72">
        <v>5.0579942950232173E-2</v>
      </c>
      <c r="BQ639" s="72">
        <v>6.7100330872101835E-2</v>
      </c>
      <c r="BR639" s="72">
        <f>IF(IF(BN639&gt;BQ639,BN639,BQ639)=0,IF(BM639&gt;BP639,BM639,BP639),IF(BN639&gt;BQ639,BN639,BQ639))</f>
        <v>6.7100330872101835E-2</v>
      </c>
      <c r="CI639" s="73" t="e">
        <f>IFERROR(L639,M639)</f>
        <v>#N/A</v>
      </c>
      <c r="CJ639" s="74" t="e">
        <f>IF(AND(M639&lt;0,AA639&gt;0),1,0)</f>
        <v>#N/A</v>
      </c>
      <c r="CK639" s="74" t="e">
        <f>IF(AND(CJ639=0,CI639&lt;0.1,CI639&gt;0),1,0)</f>
        <v>#N/A</v>
      </c>
      <c r="CL639" s="74" t="e">
        <f>IF(AND(CK639=0,CI639&lt;0.2,CI639&gt;0.1),1,0)</f>
        <v>#N/A</v>
      </c>
      <c r="CM639" s="74" t="e">
        <f>IF(AND(CL639=0,CI639&lt;0.3,CI639&gt;0.2),1,0)</f>
        <v>#N/A</v>
      </c>
      <c r="CN639" s="74" t="e">
        <f>IF(AND(CM639=0,CI639&lt;0.4,CI639&gt;0.3),1,0)</f>
        <v>#N/A</v>
      </c>
      <c r="CO639" s="74" t="e">
        <f>IF(AND(CN639=0,CI639&lt;0.5,CI639&gt;0.4),1,0)</f>
        <v>#N/A</v>
      </c>
      <c r="CP639" s="74" t="e">
        <f>IF(AND(CJ639=0,CK639=0,CL639=0,CM639=0,CN639=0,CO639=0),1,0)</f>
        <v>#N/A</v>
      </c>
      <c r="CR639" s="74" t="str">
        <f>_xll.BDP($H639,CR$1)</f>
        <v>Victor Herrero</v>
      </c>
      <c r="CS639" s="74" t="str">
        <f>_xll.BDP($H639,CS$1)</f>
        <v>No</v>
      </c>
      <c r="CT639" s="81">
        <f>_xll.BDP($H639,CT$1)</f>
        <v>0</v>
      </c>
      <c r="CU639" s="78">
        <f>_xll.BDP($H639,CU$1)</f>
        <v>2</v>
      </c>
      <c r="CV639" s="78">
        <f>_xll.BDP($H639,CV$1)</f>
        <v>1.977642976827972</v>
      </c>
      <c r="CW639" s="78">
        <f>_xll.BDP($H639,CW$1)</f>
        <v>408.66952266390911</v>
      </c>
      <c r="DD639" s="73"/>
      <c r="DH639" s="25"/>
      <c r="DI639" s="25"/>
      <c r="DJ639" s="25"/>
      <c r="DK639" s="25"/>
      <c r="DL639" s="25"/>
      <c r="DM639" s="25"/>
      <c r="DN639" s="25"/>
      <c r="DO639" s="25"/>
      <c r="DV639" s="72"/>
      <c r="DW639" s="72"/>
      <c r="DX639" s="72"/>
      <c r="DY639" s="72"/>
      <c r="DZ639" s="72"/>
      <c r="EA639" s="72"/>
      <c r="EB639" s="72"/>
      <c r="EC639" s="72"/>
      <c r="ED639" s="72"/>
    </row>
    <row r="640" spans="1:134" s="74" customFormat="1" hidden="1" x14ac:dyDescent="0.3">
      <c r="A640" s="74" t="str">
        <f>B640&amp;C640</f>
        <v>14</v>
      </c>
      <c r="B640" s="74">
        <v>14</v>
      </c>
      <c r="D640" s="74">
        <v>35</v>
      </c>
      <c r="E640" s="74">
        <v>8</v>
      </c>
      <c r="F640" s="75">
        <v>0.19</v>
      </c>
      <c r="G640" s="74" t="s">
        <v>2873</v>
      </c>
      <c r="H640" s="74" t="s">
        <v>1253</v>
      </c>
      <c r="I640" s="74">
        <v>1592</v>
      </c>
      <c r="J640" s="74" t="str">
        <f>I640&amp;H640</f>
        <v>1592TNXT IM Equity</v>
      </c>
      <c r="K640" s="76" t="s">
        <v>1254</v>
      </c>
      <c r="L640" s="73">
        <v>0.62761818002744085</v>
      </c>
      <c r="M640" s="73">
        <v>0.33175371823735683</v>
      </c>
      <c r="N640" s="73">
        <v>0.16172396454842541</v>
      </c>
      <c r="O640" s="73">
        <v>0.11764825996312261</v>
      </c>
      <c r="P640" s="77">
        <v>6.3012272122114865</v>
      </c>
      <c r="Q640" s="77">
        <v>4.7975394603504329</v>
      </c>
      <c r="R640" s="77">
        <v>31.30169202005737</v>
      </c>
      <c r="S640" s="78">
        <v>27.897086450872713</v>
      </c>
      <c r="T640" s="78">
        <v>26.368632809109567</v>
      </c>
      <c r="U640" s="73">
        <v>8.9701095482602661E-2</v>
      </c>
      <c r="V640" s="79">
        <v>0.70098193016094335</v>
      </c>
      <c r="W640" s="73">
        <v>0.4525936498848312</v>
      </c>
      <c r="X640" s="72">
        <v>1.9929399899142712E-2</v>
      </c>
      <c r="Y640" s="79">
        <v>12.245995906597795</v>
      </c>
      <c r="Z640" s="79">
        <v>33.18960119653962</v>
      </c>
      <c r="AA640" s="79">
        <v>173671000</v>
      </c>
      <c r="AB640" s="79">
        <v>489731000</v>
      </c>
      <c r="AC640" s="79">
        <v>3271000</v>
      </c>
      <c r="AD640" s="80">
        <v>76987000</v>
      </c>
      <c r="AE640" s="73">
        <v>4.2487692727343575E-2</v>
      </c>
      <c r="AF640" s="80">
        <v>794.02375840000002</v>
      </c>
      <c r="AG640" s="80">
        <v>896.36375840000005</v>
      </c>
      <c r="AH640" s="25">
        <v>9.83146061224266</v>
      </c>
      <c r="AI640" s="25">
        <v>16.937770609020994</v>
      </c>
      <c r="AJ640" s="25">
        <v>9.3780172617220714</v>
      </c>
      <c r="AK640" s="25">
        <v>30.097790433526679</v>
      </c>
      <c r="AL640" s="25">
        <v>1.8860283822347232</v>
      </c>
      <c r="AM640" s="74" t="s">
        <v>506</v>
      </c>
      <c r="AN640" s="74" t="s">
        <v>507</v>
      </c>
      <c r="AO640" s="74" t="s">
        <v>618</v>
      </c>
      <c r="AP640" s="74" t="s">
        <v>1250</v>
      </c>
      <c r="AQ640" s="73" t="e">
        <f>_xll.BDP($H640,$AQ$1, "CUST_TRR_START_DT=20030101","CUST_TRR_END_DT=20230630")*0.01</f>
        <v>#VALUE!</v>
      </c>
      <c r="AR640" s="73" t="e">
        <f>_xll.BDP($H640,$AQ$1, "CUST_TRR_START_DT=20130101","CUST_TRR_END_DT=20230630")*0.01</f>
        <v>#VALUE!</v>
      </c>
      <c r="AS640" s="73">
        <f>_xll.BDP($H640,$AQ$1, "CUST_TRR_START_DT=20180101","CUST_TRR_END_DT=20230630")*0.01</f>
        <v>0.22729600000000003</v>
      </c>
      <c r="AT640" s="74" t="s">
        <v>3400</v>
      </c>
      <c r="AU640" s="74" t="s">
        <v>3400</v>
      </c>
      <c r="AV640" s="74" t="s">
        <v>3400</v>
      </c>
      <c r="AW640" s="25">
        <v>3.0357142289479571</v>
      </c>
      <c r="AX640" s="25">
        <v>3.0357142289479571</v>
      </c>
      <c r="AY640" s="25">
        <v>-15.245587182150038</v>
      </c>
      <c r="AZ640" s="25">
        <v>-12.20987295320208</v>
      </c>
      <c r="BA640" s="25">
        <v>68.047327491679837</v>
      </c>
      <c r="BB640" s="25">
        <v>-341.73884152008731</v>
      </c>
      <c r="BC640" s="25">
        <v>-273.69151402840748</v>
      </c>
      <c r="BD640" s="25">
        <v>-93.551494770000005</v>
      </c>
      <c r="BE640" s="25">
        <v>794.02375840000002</v>
      </c>
      <c r="BF640" s="74">
        <v>49.438000000000002</v>
      </c>
      <c r="BG640" s="74">
        <v>58.45</v>
      </c>
      <c r="BH640" s="74">
        <v>70.013000000000005</v>
      </c>
      <c r="BI640" s="74">
        <v>29.275000000000002</v>
      </c>
      <c r="BJ640" s="74">
        <v>62.65</v>
      </c>
      <c r="BK640" s="74">
        <v>74.2</v>
      </c>
      <c r="BL640" s="72">
        <v>6.2262620579036823E-2</v>
      </c>
      <c r="BM640" s="72">
        <v>7.3612406910568834E-2</v>
      </c>
      <c r="BN640" s="72">
        <v>8.8174943456452631E-2</v>
      </c>
      <c r="BO640" s="72">
        <v>3.6869173863248977E-2</v>
      </c>
      <c r="BP640" s="72">
        <v>7.8901921179591744E-2</v>
      </c>
      <c r="BQ640" s="72">
        <v>9.3448085419404747E-2</v>
      </c>
      <c r="BR640" s="72">
        <f>IF(IF(BN640&gt;BQ640,BN640,BQ640)=0,IF(BM640&gt;BP640,BM640,BP640),IF(BN640&gt;BQ640,BN640,BQ640))</f>
        <v>9.3448085419404747E-2</v>
      </c>
      <c r="CI640" s="73">
        <f>IFERROR(L640,M640)</f>
        <v>0.62761818002744085</v>
      </c>
      <c r="CJ640" s="74">
        <f>IF(AND(M640&lt;0,AA640&gt;0),1,0)</f>
        <v>0</v>
      </c>
      <c r="CK640" s="74">
        <f>IF(AND(CJ640=0,CI640&lt;0.1,CI640&gt;0),1,0)</f>
        <v>0</v>
      </c>
      <c r="CL640" s="74">
        <f>IF(AND(CK640=0,CI640&lt;0.2,CI640&gt;0.1),1,0)</f>
        <v>0</v>
      </c>
      <c r="CM640" s="74">
        <f>IF(AND(CL640=0,CI640&lt;0.3,CI640&gt;0.2),1,0)</f>
        <v>0</v>
      </c>
      <c r="CN640" s="74">
        <f>IF(AND(CM640=0,CI640&lt;0.4,CI640&gt;0.3),1,0)</f>
        <v>0</v>
      </c>
      <c r="CO640" s="74">
        <f>IF(AND(CN640=0,CI640&lt;0.5,CI640&gt;0.4),1,0)</f>
        <v>0</v>
      </c>
      <c r="CP640" s="74">
        <f>IF(AND(CJ640=0,CK640=0,CL640=0,CM640=0,CN640=0,CO640=0),1,0)</f>
        <v>1</v>
      </c>
      <c r="CR640" s="74" t="str">
        <f>_xll.BDP($H640,CR$1)</f>
        <v>Pier Andrea Chevallard</v>
      </c>
      <c r="CS640" s="74" t="str">
        <f>_xll.BDP($H640,CS$1)</f>
        <v>No</v>
      </c>
      <c r="CT640" s="81">
        <f>_xll.BDP($H640,CT$1)</f>
        <v>0</v>
      </c>
      <c r="CU640" s="78">
        <f>_xll.BDP($H640,CU$1)</f>
        <v>8.4166698455810547</v>
      </c>
      <c r="CV640" s="78">
        <f>_xll.BDP($H640,CV$1)</f>
        <v>0</v>
      </c>
      <c r="CW640" s="78">
        <f>_xll.BDP($H640,CW$1)</f>
        <v>0</v>
      </c>
      <c r="DD640" s="73"/>
      <c r="DH640" s="25"/>
      <c r="DI640" s="25"/>
      <c r="DJ640" s="25"/>
      <c r="DK640" s="25"/>
      <c r="DL640" s="25"/>
      <c r="DM640" s="25"/>
      <c r="DN640" s="25"/>
      <c r="DO640" s="25"/>
      <c r="DV640" s="72"/>
      <c r="DW640" s="72"/>
      <c r="DX640" s="72"/>
      <c r="DY640" s="72"/>
      <c r="DZ640" s="72"/>
      <c r="EA640" s="72"/>
      <c r="EB640" s="72"/>
      <c r="EC640" s="72"/>
      <c r="ED640" s="72"/>
    </row>
    <row r="641" spans="1:134" s="74" customFormat="1" hidden="1" x14ac:dyDescent="0.3">
      <c r="A641" s="74" t="str">
        <f>B641&amp;C641</f>
        <v>14</v>
      </c>
      <c r="B641" s="74">
        <v>14</v>
      </c>
      <c r="D641" s="74">
        <v>42</v>
      </c>
      <c r="E641" s="74">
        <v>8</v>
      </c>
      <c r="F641" s="75"/>
      <c r="G641" s="74" t="s">
        <v>2172</v>
      </c>
      <c r="H641" s="74" t="s">
        <v>1936</v>
      </c>
      <c r="I641" s="74">
        <v>1610</v>
      </c>
      <c r="J641" s="74" t="str">
        <f>I641&amp;H641</f>
        <v>1610ZO1 GR Equity</v>
      </c>
      <c r="K641" s="76" t="s">
        <v>4941</v>
      </c>
      <c r="L641" s="73">
        <v>2.6676442063775303E-2</v>
      </c>
      <c r="M641" s="73">
        <v>-0.2011905504606453</v>
      </c>
      <c r="N641" s="73">
        <v>2.6676442063775303E-2</v>
      </c>
      <c r="O641" s="73">
        <v>-0.2011905504606453</v>
      </c>
      <c r="P641" s="77">
        <v>-6.827304336378889</v>
      </c>
      <c r="Q641" s="77">
        <v>-5.6852036126757923</v>
      </c>
      <c r="R641" s="77">
        <v>-13.358081809614056</v>
      </c>
      <c r="S641" s="78">
        <v>1.4665357965863477</v>
      </c>
      <c r="T641" s="78">
        <v>0.940414850405207</v>
      </c>
      <c r="U641" s="73">
        <v>-8.0387061270095803E-2</v>
      </c>
      <c r="V641" s="79">
        <v>-3.2118726553398562</v>
      </c>
      <c r="W641" s="73">
        <v>0.18725228568895039</v>
      </c>
      <c r="X641" s="72">
        <v>1.615949453475983E-2</v>
      </c>
      <c r="Y641" s="79">
        <v>18.145612590899397</v>
      </c>
      <c r="Z641" s="79" t="e">
        <v>#N/A</v>
      </c>
      <c r="AA641" s="79">
        <v>64716747.88000001</v>
      </c>
      <c r="AB641" s="79">
        <v>64716747.88000001</v>
      </c>
      <c r="AC641" s="79">
        <v>6364000</v>
      </c>
      <c r="AD641" s="80">
        <v>89981905.200000003</v>
      </c>
      <c r="AE641" s="73">
        <v>7.0725330674594342E-2</v>
      </c>
      <c r="AF641" s="80">
        <v>2037.5157300000001</v>
      </c>
      <c r="AG641" s="80">
        <v>1988.8339515700002</v>
      </c>
      <c r="AH641" s="25">
        <v>101.29585705927234</v>
      </c>
      <c r="AI641" s="25" t="s">
        <v>3021</v>
      </c>
      <c r="AJ641" s="25">
        <v>4.1836903467835258</v>
      </c>
      <c r="AK641" s="25" t="s">
        <v>3021</v>
      </c>
      <c r="AL641" s="25">
        <v>17.967744346430035</v>
      </c>
      <c r="AM641" s="74" t="s">
        <v>543</v>
      </c>
      <c r="AN641" s="74" t="s">
        <v>570</v>
      </c>
      <c r="AO641" s="74" t="s">
        <v>641</v>
      </c>
      <c r="AP641" s="74" t="s">
        <v>2139</v>
      </c>
      <c r="AQ641" s="73" t="e">
        <f>_xll.BDP($H641,$AQ$1, "CUST_TRR_START_DT=20030101","CUST_TRR_END_DT=20230630")*0.01</f>
        <v>#VALUE!</v>
      </c>
      <c r="AR641" s="73">
        <f>_xll.BDP($H641,$AQ$1, "CUST_TRR_START_DT=20130101","CUST_TRR_END_DT=20230630")*0.01</f>
        <v>0.2334077</v>
      </c>
      <c r="AS641" s="73">
        <f>_xll.BDP($H641,$AQ$1, "CUST_TRR_START_DT=20180101","CUST_TRR_END_DT=20230630")*0.01</f>
        <v>0.1263253</v>
      </c>
      <c r="AT641" s="74" t="s">
        <v>3820</v>
      </c>
      <c r="AU641" s="74" t="s">
        <v>3021</v>
      </c>
      <c r="AV641" s="74" t="s">
        <v>3820</v>
      </c>
      <c r="AW641" s="25" t="s">
        <v>3021</v>
      </c>
      <c r="AX641" s="25">
        <v>0</v>
      </c>
      <c r="AY641" s="25">
        <v>0</v>
      </c>
      <c r="AZ641" s="25">
        <v>0</v>
      </c>
      <c r="BA641" s="25" t="s">
        <v>3021</v>
      </c>
      <c r="BB641" s="25">
        <v>0</v>
      </c>
      <c r="BC641" s="25" t="s">
        <v>3021</v>
      </c>
      <c r="BD641" s="25">
        <v>0</v>
      </c>
      <c r="BE641" s="25">
        <v>1988.8339515700002</v>
      </c>
      <c r="BF641" s="74" t="s">
        <v>3021</v>
      </c>
      <c r="BG641" s="74" t="s">
        <v>3021</v>
      </c>
      <c r="BH641" s="74" t="s">
        <v>3021</v>
      </c>
      <c r="BI641" s="74" t="s">
        <v>3021</v>
      </c>
      <c r="BJ641" s="74" t="s">
        <v>3021</v>
      </c>
      <c r="BK641" s="74" t="s">
        <v>3021</v>
      </c>
      <c r="BL641" s="72">
        <v>0</v>
      </c>
      <c r="BM641" s="72">
        <v>0</v>
      </c>
      <c r="BN641" s="72">
        <v>0</v>
      </c>
      <c r="BO641" s="72">
        <v>0</v>
      </c>
      <c r="BP641" s="72">
        <v>0</v>
      </c>
      <c r="BQ641" s="72">
        <v>0</v>
      </c>
      <c r="BR641" s="72">
        <f>IF(IF(BN641&gt;BQ641,BN641,BQ641)=0,IF(BM641&gt;BP641,BM641,BP641),IF(BN641&gt;BQ641,BN641,BQ641))</f>
        <v>0</v>
      </c>
      <c r="CI641" s="73">
        <f>IFERROR(L641,M641)</f>
        <v>2.6676442063775303E-2</v>
      </c>
      <c r="CJ641" s="74">
        <f>IF(AND(M641&lt;0,AA641&gt;0),1,0)</f>
        <v>1</v>
      </c>
      <c r="CK641" s="74">
        <f>IF(AND(CJ641=0,CI641&lt;0.1,CI641&gt;0),1,0)</f>
        <v>0</v>
      </c>
      <c r="CL641" s="74">
        <f>IF(AND(CK641=0,CI641&lt;0.2,CI641&gt;0.1),1,0)</f>
        <v>0</v>
      </c>
      <c r="CM641" s="74">
        <f>IF(AND(CL641=0,CI641&lt;0.3,CI641&gt;0.2),1,0)</f>
        <v>0</v>
      </c>
      <c r="CN641" s="74">
        <f>IF(AND(CM641=0,CI641&lt;0.4,CI641&gt;0.3),1,0)</f>
        <v>0</v>
      </c>
      <c r="CO641" s="74">
        <f>IF(AND(CN641=0,CI641&lt;0.5,CI641&gt;0.4),1,0)</f>
        <v>0</v>
      </c>
      <c r="CP641" s="74">
        <f>IF(AND(CJ641=0,CK641=0,CL641=0,CM641=0,CN641=0,CO641=0),1,0)</f>
        <v>0</v>
      </c>
      <c r="CR641" s="74" t="str">
        <f>_xll.BDP($H641,CR$1)</f>
        <v>Cornelius Patt</v>
      </c>
      <c r="CS641" s="74" t="str">
        <f>_xll.BDP($H641,CS$1)</f>
        <v>Yes</v>
      </c>
      <c r="CT641" s="81">
        <f>_xll.BDP($H641,CT$1)</f>
        <v>0</v>
      </c>
      <c r="CU641" s="78">
        <f>_xll.BDP($H641,CU$1)</f>
        <v>17.75</v>
      </c>
      <c r="CV641" s="78">
        <f>_xll.BDP($H641,CV$1)</f>
        <v>0</v>
      </c>
      <c r="CW641" s="78">
        <f>_xll.BDP($H641,CW$1)</f>
        <v>0</v>
      </c>
      <c r="DD641" s="73"/>
      <c r="DH641" s="25"/>
      <c r="DI641" s="25"/>
      <c r="DJ641" s="25"/>
      <c r="DK641" s="25"/>
      <c r="DL641" s="25"/>
      <c r="DM641" s="25"/>
      <c r="DN641" s="25"/>
      <c r="DO641" s="25"/>
      <c r="DV641" s="72"/>
      <c r="DW641" s="72"/>
      <c r="DX641" s="72"/>
      <c r="DY641" s="72"/>
      <c r="DZ641" s="72"/>
      <c r="EA641" s="72"/>
      <c r="EB641" s="72"/>
      <c r="EC641" s="72"/>
      <c r="ED641" s="72"/>
    </row>
    <row r="642" spans="1:134" s="74" customFormat="1" hidden="1" x14ac:dyDescent="0.3">
      <c r="A642" s="74" t="str">
        <f>B642&amp;C642</f>
        <v>14</v>
      </c>
      <c r="B642" s="74">
        <v>14</v>
      </c>
      <c r="D642" s="74">
        <v>36</v>
      </c>
      <c r="E642" s="74">
        <v>27</v>
      </c>
      <c r="F642" s="75">
        <v>0.16</v>
      </c>
      <c r="G642" s="74" t="s">
        <v>2979</v>
      </c>
      <c r="H642" s="74" t="s">
        <v>1924</v>
      </c>
      <c r="I642" s="74">
        <v>1596</v>
      </c>
      <c r="J642" s="74" t="str">
        <f>I642&amp;H642</f>
        <v>1596ADN1 GR Equity</v>
      </c>
      <c r="K642" s="76" t="s">
        <v>4938</v>
      </c>
      <c r="L642" s="73">
        <v>0.33040625826279946</v>
      </c>
      <c r="M642" s="73">
        <v>0.17763444800732936</v>
      </c>
      <c r="N642" s="73">
        <v>0.19965299113896448</v>
      </c>
      <c r="O642" s="73">
        <v>0.13513656677511715</v>
      </c>
      <c r="P642" s="77">
        <v>5.9518239311811394</v>
      </c>
      <c r="Q642" s="77">
        <v>3.1387743719799777</v>
      </c>
      <c r="R642" s="77">
        <v>6.1622445093309635</v>
      </c>
      <c r="S642" s="78">
        <v>11.499043734795846</v>
      </c>
      <c r="T642" s="78">
        <v>10.356088788373935</v>
      </c>
      <c r="U642" s="73">
        <v>0.45869726515224624</v>
      </c>
      <c r="V642" s="79">
        <v>3.6221594813047333</v>
      </c>
      <c r="W642" s="73">
        <v>0.27751340404512365</v>
      </c>
      <c r="X642" s="72">
        <v>1.9362920868925826E-2</v>
      </c>
      <c r="Y642" s="79">
        <v>24.378932610604522</v>
      </c>
      <c r="Z642" s="79">
        <v>-4.3857202361194281</v>
      </c>
      <c r="AA642" s="79">
        <v>272875000</v>
      </c>
      <c r="AB642" s="79">
        <v>358689000</v>
      </c>
      <c r="AC642" s="79" t="e">
        <v>#N/A</v>
      </c>
      <c r="AD642" s="80">
        <v>-3590000</v>
      </c>
      <c r="AE642" s="73">
        <v>0</v>
      </c>
      <c r="AF642" s="80">
        <v>741.32415360000005</v>
      </c>
      <c r="AG642" s="80">
        <v>1036.2881536</v>
      </c>
      <c r="AH642" s="25">
        <v>12.97289910742229</v>
      </c>
      <c r="AI642" s="25">
        <v>35.446832686847955</v>
      </c>
      <c r="AJ642" s="25" t="s">
        <v>3021</v>
      </c>
      <c r="AK642" s="25">
        <v>60.827772448418166</v>
      </c>
      <c r="AL642" s="25">
        <v>3.7532930666841193</v>
      </c>
      <c r="AM642" s="74" t="s">
        <v>506</v>
      </c>
      <c r="AN642" s="74" t="s">
        <v>629</v>
      </c>
      <c r="AO642" s="74" t="s">
        <v>773</v>
      </c>
      <c r="AP642" s="74" t="s">
        <v>2139</v>
      </c>
      <c r="AQ642" s="73">
        <f>_xll.BDP($H642,$AQ$1, "CUST_TRR_START_DT=20030101","CUST_TRR_END_DT=20230630")*0.01</f>
        <v>0.1819499</v>
      </c>
      <c r="AR642" s="73">
        <f>_xll.BDP($H642,$AQ$1, "CUST_TRR_START_DT=20130101","CUST_TRR_END_DT=20230630")*0.01</f>
        <v>0.34213830000000001</v>
      </c>
      <c r="AS642" s="73">
        <f>_xll.BDP($H642,$AQ$1, "CUST_TRR_START_DT=20180101","CUST_TRR_END_DT=20230630")*0.01</f>
        <v>0.16676920000000001</v>
      </c>
      <c r="AT642" s="74" t="s">
        <v>3818</v>
      </c>
      <c r="AU642" s="74" t="s">
        <v>3021</v>
      </c>
      <c r="AV642" s="74" t="s">
        <v>3818</v>
      </c>
      <c r="AW642" s="25">
        <v>0.57117748344300712</v>
      </c>
      <c r="AX642" s="25">
        <v>0.57117748344300712</v>
      </c>
      <c r="AY642" s="25">
        <v>-6.7332285433040567E-2</v>
      </c>
      <c r="AZ642" s="25">
        <v>0.50384519800996652</v>
      </c>
      <c r="BA642" s="25">
        <v>14.683080637272756</v>
      </c>
      <c r="BB642" s="25">
        <v>-1.730889968816232</v>
      </c>
      <c r="BC642" s="25">
        <v>12.952190668456524</v>
      </c>
      <c r="BD642" s="25">
        <v>3.7339999999999995</v>
      </c>
      <c r="BE642" s="25">
        <v>741.32415360000005</v>
      </c>
      <c r="BF642" s="74">
        <v>29.78</v>
      </c>
      <c r="BG642" s="74">
        <v>41.52</v>
      </c>
      <c r="BH642" s="74">
        <v>52.120000000000005</v>
      </c>
      <c r="BI642" s="74">
        <v>0.27500000000000002</v>
      </c>
      <c r="BJ642" s="74">
        <v>29.574999999999999</v>
      </c>
      <c r="BK642" s="74">
        <v>38.25</v>
      </c>
      <c r="BL642" s="72">
        <v>4.0171360740619472E-2</v>
      </c>
      <c r="BM642" s="72">
        <v>5.6007887775370066E-2</v>
      </c>
      <c r="BN642" s="72">
        <v>7.0306625983918306E-2</v>
      </c>
      <c r="BO642" s="72">
        <v>3.7095783088214758E-4</v>
      </c>
      <c r="BP642" s="72">
        <v>3.9894828539416415E-2</v>
      </c>
      <c r="BQ642" s="72">
        <v>5.1596861931789618E-2</v>
      </c>
      <c r="BR642" s="72">
        <f>IF(IF(BN642&gt;BQ642,BN642,BQ642)=0,IF(BM642&gt;BP642,BM642,BP642),IF(BN642&gt;BQ642,BN642,BQ642))</f>
        <v>7.0306625983918306E-2</v>
      </c>
      <c r="CI642" s="73">
        <f>IFERROR(L642,M642)</f>
        <v>0.33040625826279946</v>
      </c>
      <c r="CJ642" s="74">
        <f>IF(AND(M642&lt;0,AA642&gt;0),1,0)</f>
        <v>0</v>
      </c>
      <c r="CK642" s="74">
        <f>IF(AND(CJ642=0,CI642&lt;0.1,CI642&gt;0),1,0)</f>
        <v>0</v>
      </c>
      <c r="CL642" s="74">
        <f>IF(AND(CK642=0,CI642&lt;0.2,CI642&gt;0.1),1,0)</f>
        <v>0</v>
      </c>
      <c r="CM642" s="74">
        <f>IF(AND(CL642=0,CI642&lt;0.3,CI642&gt;0.2),1,0)</f>
        <v>0</v>
      </c>
      <c r="CN642" s="74">
        <f>IF(AND(CM642=0,CI642&lt;0.4,CI642&gt;0.3),1,0)</f>
        <v>1</v>
      </c>
      <c r="CO642" s="74">
        <f>IF(AND(CN642=0,CI642&lt;0.5,CI642&gt;0.4),1,0)</f>
        <v>0</v>
      </c>
      <c r="CP642" s="74">
        <f>IF(AND(CJ642=0,CK642=0,CL642=0,CM642=0,CN642=0,CO642=0),1,0)</f>
        <v>0</v>
      </c>
      <c r="CR642" s="74" t="str">
        <f>_xll.BDP($H642,CR$1)</f>
        <v>Michael Kenfenheuer</v>
      </c>
      <c r="CS642" s="74" t="str">
        <f>_xll.BDP($H642,CS$1)</f>
        <v>No</v>
      </c>
      <c r="CT642" s="81">
        <f>_xll.BDP($H642,CT$1)</f>
        <v>0</v>
      </c>
      <c r="CU642" s="78">
        <f>_xll.BDP($H642,CU$1)</f>
        <v>12.75</v>
      </c>
      <c r="CV642" s="78">
        <f>_xll.BDP($H642,CV$1)</f>
        <v>42.586934100060333</v>
      </c>
      <c r="CW642" s="78">
        <f>_xll.BDP($H642,CW$1)</f>
        <v>0</v>
      </c>
      <c r="DD642" s="73"/>
      <c r="DH642" s="25"/>
      <c r="DI642" s="25"/>
      <c r="DJ642" s="25"/>
      <c r="DK642" s="25"/>
      <c r="DL642" s="25"/>
      <c r="DM642" s="25"/>
      <c r="DN642" s="25"/>
      <c r="DO642" s="25"/>
      <c r="DV642" s="72"/>
      <c r="DW642" s="72"/>
      <c r="DX642" s="72"/>
      <c r="DY642" s="72"/>
      <c r="DZ642" s="72"/>
      <c r="EA642" s="72"/>
      <c r="EB642" s="72"/>
      <c r="EC642" s="72"/>
      <c r="ED642" s="72"/>
    </row>
    <row r="643" spans="1:134" s="74" customFormat="1" hidden="1" x14ac:dyDescent="0.3">
      <c r="A643" s="74" t="str">
        <f>B643&amp;C643</f>
        <v>14</v>
      </c>
      <c r="B643" s="74">
        <v>14</v>
      </c>
      <c r="D643" s="74">
        <v>36</v>
      </c>
      <c r="E643" s="74">
        <v>3</v>
      </c>
      <c r="F643" s="75" t="s">
        <v>2745</v>
      </c>
      <c r="G643" s="74" t="s">
        <v>2744</v>
      </c>
      <c r="H643" s="74" t="s">
        <v>372</v>
      </c>
      <c r="I643" s="74">
        <v>1598</v>
      </c>
      <c r="J643" s="74" t="str">
        <f>I643&amp;H643</f>
        <v>1598NSSC US Equity</v>
      </c>
      <c r="K643" s="76" t="s">
        <v>1060</v>
      </c>
      <c r="L643" s="73">
        <v>0.26484407744476401</v>
      </c>
      <c r="M643" s="73">
        <v>0.39144449922257196</v>
      </c>
      <c r="N643" s="73">
        <v>0.26484407744476401</v>
      </c>
      <c r="O643" s="73">
        <v>0.39144449922257196</v>
      </c>
      <c r="P643" s="77">
        <v>22.737070985398038</v>
      </c>
      <c r="Q643" s="77">
        <v>19.75113758873103</v>
      </c>
      <c r="R643" s="77">
        <v>21.363206804221139</v>
      </c>
      <c r="S643" s="78">
        <v>16.119922611988137</v>
      </c>
      <c r="T643" s="78">
        <v>19.62034624140426</v>
      </c>
      <c r="U643" s="73">
        <v>-0.36639984638832557</v>
      </c>
      <c r="V643" s="79">
        <v>-1.8665973771894968</v>
      </c>
      <c r="W643" s="73">
        <v>0.8410779219220661</v>
      </c>
      <c r="X643" s="72">
        <v>0</v>
      </c>
      <c r="Y643" s="79">
        <v>13.495680379537811</v>
      </c>
      <c r="Z643" s="79">
        <v>28.918071376596899</v>
      </c>
      <c r="AA643" s="79">
        <v>79107000</v>
      </c>
      <c r="AB643" s="79">
        <v>79107000</v>
      </c>
      <c r="AC643" s="79">
        <v>1464000</v>
      </c>
      <c r="AD643" s="80">
        <v>24700000</v>
      </c>
      <c r="AE643" s="73">
        <v>5.9271255060728743E-2</v>
      </c>
      <c r="AF643" s="80">
        <v>862.25877464999996</v>
      </c>
      <c r="AG643" s="80">
        <v>801.19677464999995</v>
      </c>
      <c r="AH643" s="25">
        <v>24.021010213167834</v>
      </c>
      <c r="AI643" s="25">
        <v>25.537652898726119</v>
      </c>
      <c r="AJ643" s="25">
        <v>2.5181577624322413</v>
      </c>
      <c r="AK643" s="25">
        <v>23.847175470398948</v>
      </c>
      <c r="AL643" s="25">
        <v>6.1515656293713841</v>
      </c>
      <c r="AM643" s="74" t="s">
        <v>498</v>
      </c>
      <c r="AN643" s="74" t="s">
        <v>590</v>
      </c>
      <c r="AO643" s="74" t="s">
        <v>4671</v>
      </c>
      <c r="AP643" s="74" t="s">
        <v>574</v>
      </c>
      <c r="AQ643" s="73">
        <f>_xll.BDP($H643,$AQ$1, "CUST_TRR_START_DT=20030101","CUST_TRR_END_DT=20230630")*0.01</f>
        <v>0.1978453</v>
      </c>
      <c r="AR643" s="73">
        <f>_xll.BDP($H643,$AQ$1, "CUST_TRR_START_DT=20130101","CUST_TRR_END_DT=20230630")*0.01</f>
        <v>0.32421529999999998</v>
      </c>
      <c r="AS643" s="73">
        <f>_xll.BDP($H643,$AQ$1, "CUST_TRR_START_DT=20180101","CUST_TRR_END_DT=20230630")*0.01</f>
        <v>0.45769359999999998</v>
      </c>
      <c r="AT643" s="74" t="s">
        <v>3697</v>
      </c>
      <c r="AU643" s="74" t="s">
        <v>3021</v>
      </c>
      <c r="AV643" s="74" t="s">
        <v>3021</v>
      </c>
      <c r="AW643" s="25">
        <v>1.3646055132087105</v>
      </c>
      <c r="AX643" s="25">
        <v>1.3646055132087105</v>
      </c>
      <c r="AY643" s="25">
        <v>-9.8578295169570659E-3</v>
      </c>
      <c r="AZ643" s="25">
        <v>1.3547476836917534</v>
      </c>
      <c r="BA643" s="25">
        <v>0</v>
      </c>
      <c r="BB643" s="25">
        <v>-0.30759888670915875</v>
      </c>
      <c r="BC643" s="25">
        <v>-0.30759888670915875</v>
      </c>
      <c r="BD643" s="25">
        <v>-8.5000000000000006E-2</v>
      </c>
      <c r="BE643" s="25">
        <v>801.19677464999995</v>
      </c>
      <c r="BF643" s="74">
        <v>36.817</v>
      </c>
      <c r="BG643" s="74">
        <v>48.050000000000004</v>
      </c>
      <c r="BH643" s="74" t="s">
        <v>3021</v>
      </c>
      <c r="BI643" s="74">
        <v>27.23</v>
      </c>
      <c r="BJ643" s="74">
        <v>40.411000000000001</v>
      </c>
      <c r="BK643" s="74" t="s">
        <v>3021</v>
      </c>
      <c r="BL643" s="72">
        <v>4.5952506506386499E-2</v>
      </c>
      <c r="BM643" s="72">
        <v>5.997278261759164E-2</v>
      </c>
      <c r="BN643" s="72">
        <v>0</v>
      </c>
      <c r="BO643" s="72">
        <v>3.3986657038023317E-2</v>
      </c>
      <c r="BP643" s="72">
        <v>5.0438295907585758E-2</v>
      </c>
      <c r="BQ643" s="72">
        <v>0</v>
      </c>
      <c r="BR643" s="72">
        <f>IF(IF(BN643&gt;BQ643,BN643,BQ643)=0,IF(BM643&gt;BP643,BM643,BP643),IF(BN643&gt;BQ643,BN643,BQ643))</f>
        <v>5.997278261759164E-2</v>
      </c>
      <c r="CI643" s="73">
        <f>IFERROR(L643,M643)</f>
        <v>0.26484407744476401</v>
      </c>
      <c r="CJ643" s="74">
        <f>IF(AND(M643&lt;0,AA643&gt;0),1,0)</f>
        <v>0</v>
      </c>
      <c r="CK643" s="74">
        <f>IF(AND(CJ643=0,CI643&lt;0.1,CI643&gt;0),1,0)</f>
        <v>0</v>
      </c>
      <c r="CL643" s="74">
        <f>IF(AND(CK643=0,CI643&lt;0.2,CI643&gt;0.1),1,0)</f>
        <v>0</v>
      </c>
      <c r="CM643" s="74">
        <f>IF(AND(CL643=0,CI643&lt;0.3,CI643&gt;0.2),1,0)</f>
        <v>1</v>
      </c>
      <c r="CN643" s="74">
        <f>IF(AND(CM643=0,CI643&lt;0.4,CI643&gt;0.3),1,0)</f>
        <v>0</v>
      </c>
      <c r="CO643" s="74">
        <f>IF(AND(CN643=0,CI643&lt;0.5,CI643&gt;0.4),1,0)</f>
        <v>0</v>
      </c>
      <c r="CP643" s="74">
        <f>IF(AND(CJ643=0,CK643=0,CL643=0,CM643=0,CN643=0,CO643=0),1,0)</f>
        <v>0</v>
      </c>
      <c r="CR643" s="74" t="str">
        <f>_xll.BDP($H643,CR$1)</f>
        <v>Richard L Soloway</v>
      </c>
      <c r="CS643" s="74" t="str">
        <f>_xll.BDP($H643,CS$1)</f>
        <v>No</v>
      </c>
      <c r="CT643" s="81">
        <f>_xll.BDP($H643,CT$1)</f>
        <v>0</v>
      </c>
      <c r="CU643" s="78">
        <f>_xll.BDP($H643,CU$1)</f>
        <v>25.83329963684082</v>
      </c>
      <c r="CV643" s="78">
        <f>_xll.BDP($H643,CV$1)</f>
        <v>10.862214135941976</v>
      </c>
      <c r="CW643" s="78">
        <f>_xll.BDP($H643,CW$1)</f>
        <v>3.2984950146891977E-2</v>
      </c>
      <c r="DD643" s="73"/>
      <c r="DH643" s="25"/>
      <c r="DI643" s="25"/>
      <c r="DJ643" s="25"/>
      <c r="DK643" s="25"/>
      <c r="DL643" s="25"/>
      <c r="DM643" s="25"/>
      <c r="DN643" s="25"/>
      <c r="DO643" s="25"/>
      <c r="DV643" s="72"/>
      <c r="DW643" s="72"/>
      <c r="DX643" s="72"/>
      <c r="DY643" s="72"/>
      <c r="DZ643" s="72"/>
      <c r="EA643" s="72"/>
      <c r="EB643" s="72"/>
      <c r="EC643" s="72"/>
      <c r="ED643" s="72"/>
    </row>
    <row r="644" spans="1:134" s="74" customFormat="1" hidden="1" x14ac:dyDescent="0.3">
      <c r="A644" s="74" t="str">
        <f>B644&amp;C644</f>
        <v>14</v>
      </c>
      <c r="B644" s="74">
        <v>14</v>
      </c>
      <c r="D644" s="74">
        <v>48</v>
      </c>
      <c r="E644" s="74">
        <v>6</v>
      </c>
      <c r="F644" s="75">
        <v>0.23</v>
      </c>
      <c r="G644" s="74" t="s">
        <v>2888</v>
      </c>
      <c r="H644" s="74" t="s">
        <v>1306</v>
      </c>
      <c r="I644" s="74">
        <v>1600</v>
      </c>
      <c r="J644" s="74" t="str">
        <f>I644&amp;H644</f>
        <v>1600WIIT IM Equity</v>
      </c>
      <c r="K644" s="76" t="s">
        <v>1307</v>
      </c>
      <c r="L644" s="73">
        <v>0.24404117480979171</v>
      </c>
      <c r="M644" s="73">
        <v>0.24205965213966357</v>
      </c>
      <c r="N644" s="73">
        <v>0.13211757281747633</v>
      </c>
      <c r="O644" s="73">
        <v>0.11597274374208434</v>
      </c>
      <c r="P644" s="77">
        <v>6.7186789629380375</v>
      </c>
      <c r="Q644" s="77">
        <v>6.0441180414349729</v>
      </c>
      <c r="R644" s="77">
        <v>20.467617926586364</v>
      </c>
      <c r="S644" s="78">
        <v>44.211603906976933</v>
      </c>
      <c r="T644" s="78">
        <v>42.128995971561288</v>
      </c>
      <c r="U644" s="73">
        <v>1.0609075107098067</v>
      </c>
      <c r="V644" s="79">
        <v>4.6563620635613603</v>
      </c>
      <c r="W644" s="73">
        <v>0.10418728928125537</v>
      </c>
      <c r="X644" s="72">
        <v>3.4964276184898294E-2</v>
      </c>
      <c r="Y644" s="79">
        <v>47.435797407129634</v>
      </c>
      <c r="Z644" s="79">
        <v>24.712709411948385</v>
      </c>
      <c r="AA644" s="79">
        <v>105918312.99999997</v>
      </c>
      <c r="AB644" s="79">
        <v>221073927.99999997</v>
      </c>
      <c r="AC644" s="79" t="e">
        <v>#N/A</v>
      </c>
      <c r="AD644" s="80">
        <v>29676743</v>
      </c>
      <c r="AE644" s="73">
        <v>0</v>
      </c>
      <c r="AF644" s="80">
        <v>437.68270920000003</v>
      </c>
      <c r="AG644" s="80">
        <v>636.37493620000009</v>
      </c>
      <c r="AH644" s="25">
        <v>11.953527651426066</v>
      </c>
      <c r="AI644" s="25">
        <v>22.356623414054091</v>
      </c>
      <c r="AJ644" s="25">
        <v>4.2423240003070539</v>
      </c>
      <c r="AK644" s="25">
        <v>55.84894285873321</v>
      </c>
      <c r="AL644" s="25">
        <v>12.895425742525298</v>
      </c>
      <c r="AM644" s="74" t="s">
        <v>506</v>
      </c>
      <c r="AN644" s="74" t="s">
        <v>507</v>
      </c>
      <c r="AO644" s="74" t="s">
        <v>554</v>
      </c>
      <c r="AP644" s="74" t="s">
        <v>1250</v>
      </c>
      <c r="AQ644" s="73" t="e">
        <f>_xll.BDP($H644,$AQ$1, "CUST_TRR_START_DT=20030101","CUST_TRR_END_DT=20230630")*0.01</f>
        <v>#VALUE!</v>
      </c>
      <c r="AR644" s="73" t="e">
        <f>_xll.BDP($H644,$AQ$1, "CUST_TRR_START_DT=20130101","CUST_TRR_END_DT=20230630")*0.01</f>
        <v>#VALUE!</v>
      </c>
      <c r="AS644" s="73">
        <f>_xll.BDP($H644,$AQ$1, "CUST_TRR_START_DT=20180101","CUST_TRR_END_DT=20230630")*0.01</f>
        <v>0.27068900000000001</v>
      </c>
      <c r="AT644" s="74" t="s">
        <v>3406</v>
      </c>
      <c r="AU644" s="74" t="s">
        <v>3406</v>
      </c>
      <c r="AV644" s="74" t="s">
        <v>3406</v>
      </c>
      <c r="AW644" s="25">
        <v>1.9206146729893021</v>
      </c>
      <c r="AX644" s="25">
        <v>1.9206146729893021</v>
      </c>
      <c r="AY644" s="25">
        <v>-4.7571584710610481E-16</v>
      </c>
      <c r="AZ644" s="25">
        <v>1.9206146729893017</v>
      </c>
      <c r="BA644" s="25">
        <v>57.373695343070111</v>
      </c>
      <c r="BB644" s="25">
        <v>-1.4210854715202004E-14</v>
      </c>
      <c r="BC644" s="25">
        <v>57.373695343070096</v>
      </c>
      <c r="BD644" s="25">
        <v>8.4061979999999998</v>
      </c>
      <c r="BE644" s="25">
        <v>437.68270920000003</v>
      </c>
      <c r="BF644" s="74">
        <v>15.9</v>
      </c>
      <c r="BG644" s="74">
        <v>19.75</v>
      </c>
      <c r="BH644" s="74">
        <v>22.975000000000001</v>
      </c>
      <c r="BI644" s="74">
        <v>12.475</v>
      </c>
      <c r="BJ644" s="74">
        <v>22.925000000000001</v>
      </c>
      <c r="BK644" s="74">
        <v>27.75</v>
      </c>
      <c r="BL644" s="72">
        <v>3.632768593729039E-2</v>
      </c>
      <c r="BM644" s="72">
        <v>4.5124012406382717E-2</v>
      </c>
      <c r="BN644" s="72">
        <v>5.2492363799323698E-2</v>
      </c>
      <c r="BO644" s="72">
        <v>2.8502382519980982E-2</v>
      </c>
      <c r="BP644" s="72">
        <v>5.2378125793231582E-2</v>
      </c>
      <c r="BQ644" s="72">
        <v>6.3402093381120017E-2</v>
      </c>
      <c r="BR644" s="72">
        <f>IF(IF(BN644&gt;BQ644,BN644,BQ644)=0,IF(BM644&gt;BP644,BM644,BP644),IF(BN644&gt;BQ644,BN644,BQ644))</f>
        <v>6.3402093381120017E-2</v>
      </c>
      <c r="CI644" s="73">
        <f>IFERROR(L644,M644)</f>
        <v>0.24404117480979171</v>
      </c>
      <c r="CJ644" s="74">
        <f>IF(AND(M644&lt;0,AA644&gt;0),1,0)</f>
        <v>0</v>
      </c>
      <c r="CK644" s="74">
        <f>IF(AND(CJ644=0,CI644&lt;0.1,CI644&gt;0),1,0)</f>
        <v>0</v>
      </c>
      <c r="CL644" s="74">
        <f>IF(AND(CK644=0,CI644&lt;0.2,CI644&gt;0.1),1,0)</f>
        <v>0</v>
      </c>
      <c r="CM644" s="74">
        <f>IF(AND(CL644=0,CI644&lt;0.3,CI644&gt;0.2),1,0)</f>
        <v>1</v>
      </c>
      <c r="CN644" s="74">
        <f>IF(AND(CM644=0,CI644&lt;0.4,CI644&gt;0.3),1,0)</f>
        <v>0</v>
      </c>
      <c r="CO644" s="74">
        <f>IF(AND(CN644=0,CI644&lt;0.5,CI644&gt;0.4),1,0)</f>
        <v>0</v>
      </c>
      <c r="CP644" s="74">
        <f>IF(AND(CJ644=0,CK644=0,CL644=0,CM644=0,CN644=0,CO644=0),1,0)</f>
        <v>0</v>
      </c>
      <c r="CR644" s="74" t="str">
        <f>_xll.BDP($H644,CR$1)</f>
        <v>Alessandro Cozzi</v>
      </c>
      <c r="CS644" s="74" t="str">
        <f>_xll.BDP($H644,CS$1)</f>
        <v>Yes</v>
      </c>
      <c r="CT644" s="81">
        <f>_xll.BDP($H644,CT$1)</f>
        <v>0</v>
      </c>
      <c r="CU644" s="78">
        <f>_xll.BDP($H644,CU$1)</f>
        <v>6.4166698455810547</v>
      </c>
      <c r="CV644" s="78">
        <f>_xll.BDP($H644,CV$1)</f>
        <v>9.6036281800642803E-2</v>
      </c>
      <c r="CW644" s="78">
        <f>_xll.BDP($H644,CW$1)</f>
        <v>0</v>
      </c>
      <c r="DD644" s="73"/>
      <c r="DH644" s="25"/>
      <c r="DI644" s="25"/>
      <c r="DJ644" s="25"/>
      <c r="DK644" s="25"/>
      <c r="DL644" s="25"/>
      <c r="DM644" s="25"/>
      <c r="DN644" s="25"/>
      <c r="DO644" s="25"/>
      <c r="DV644" s="72"/>
      <c r="DW644" s="72"/>
      <c r="DX644" s="72"/>
      <c r="DY644" s="72"/>
      <c r="DZ644" s="72"/>
      <c r="EA644" s="72"/>
      <c r="EB644" s="72"/>
      <c r="EC644" s="72"/>
      <c r="ED644" s="72"/>
    </row>
    <row r="645" spans="1:134" s="74" customFormat="1" hidden="1" x14ac:dyDescent="0.3">
      <c r="A645" s="74" t="str">
        <f>B645&amp;C645</f>
        <v>14</v>
      </c>
      <c r="B645" s="74">
        <v>14</v>
      </c>
      <c r="D645" s="74">
        <v>39</v>
      </c>
      <c r="E645" s="74">
        <v>8</v>
      </c>
      <c r="F645" s="75">
        <v>0.15</v>
      </c>
      <c r="G645" s="74" t="s">
        <v>2374</v>
      </c>
      <c r="H645" s="74" t="s">
        <v>1177</v>
      </c>
      <c r="I645" s="74">
        <v>1601</v>
      </c>
      <c r="J645" s="74" t="str">
        <f>I645&amp;H645</f>
        <v>1601IPH AU Equity</v>
      </c>
      <c r="K645" s="76" t="s">
        <v>4939</v>
      </c>
      <c r="L645" s="73">
        <v>0.40674674889093615</v>
      </c>
      <c r="M645" s="73">
        <v>0.2593568818753596</v>
      </c>
      <c r="N645" s="73">
        <v>0.15872665756147825</v>
      </c>
      <c r="O645" s="73">
        <v>0.11526273460788684</v>
      </c>
      <c r="P645" s="77">
        <v>11.661991245332885</v>
      </c>
      <c r="Q645" s="77">
        <v>8.8028403694998083</v>
      </c>
      <c r="R645" s="77">
        <v>12.820545927493725</v>
      </c>
      <c r="S645" s="78">
        <v>31.179004304221387</v>
      </c>
      <c r="T645" s="78">
        <v>32.893873028693321</v>
      </c>
      <c r="U645" s="73">
        <v>0.49117173093941036</v>
      </c>
      <c r="V645" s="79">
        <v>2.1706502613631988</v>
      </c>
      <c r="W645" s="73">
        <v>0.48229478742296039</v>
      </c>
      <c r="X645" s="72">
        <v>4.5761809261588314E-2</v>
      </c>
      <c r="Y645" s="79">
        <v>18.001114143498636</v>
      </c>
      <c r="Z645" s="79">
        <v>6.5622235017178676</v>
      </c>
      <c r="AA645" s="79">
        <v>406706000</v>
      </c>
      <c r="AB645" s="79">
        <v>915144000</v>
      </c>
      <c r="AC645" s="79">
        <v>6130000</v>
      </c>
      <c r="AD645" s="80">
        <v>91790000</v>
      </c>
      <c r="AE645" s="73">
        <v>6.6782873951410832E-2</v>
      </c>
      <c r="AF645" s="80">
        <v>1726.6656680000003</v>
      </c>
      <c r="AG645" s="80">
        <v>2064.6836680000001</v>
      </c>
      <c r="AH645" s="25">
        <v>12.999085001227705</v>
      </c>
      <c r="AI645" s="25">
        <v>19.573800913900005</v>
      </c>
      <c r="AJ645" s="25">
        <v>5.3693167165592204</v>
      </c>
      <c r="AK645" s="25">
        <v>25.474409101531439</v>
      </c>
      <c r="AL645" s="25">
        <v>2.8444627134300218</v>
      </c>
      <c r="AM645" s="74" t="s">
        <v>493</v>
      </c>
      <c r="AN645" s="74" t="s">
        <v>524</v>
      </c>
      <c r="AO645" s="74" t="s">
        <v>524</v>
      </c>
      <c r="AP645" s="74" t="s">
        <v>2136</v>
      </c>
      <c r="AQ645" s="73" t="e">
        <f>_xll.BDP($H645,$AQ$1, "CUST_TRR_START_DT=20030101","CUST_TRR_END_DT=20230630")*0.01</f>
        <v>#VALUE!</v>
      </c>
      <c r="AR645" s="73" t="e">
        <f>_xll.BDP($H645,$AQ$1, "CUST_TRR_START_DT=20130101","CUST_TRR_END_DT=20230630")*0.01</f>
        <v>#VALUE!</v>
      </c>
      <c r="AS645" s="73">
        <f>_xll.BDP($H645,$AQ$1, "CUST_TRR_START_DT=20180101","CUST_TRR_END_DT=20230630")*0.01</f>
        <v>0.11823539999999999</v>
      </c>
      <c r="AT645" s="74" t="s">
        <v>3407</v>
      </c>
      <c r="AU645" s="74" t="s">
        <v>3407</v>
      </c>
      <c r="AV645" s="74" t="s">
        <v>3407</v>
      </c>
      <c r="AW645" s="25">
        <v>5.2585301327181391</v>
      </c>
      <c r="AX645" s="25">
        <v>5.2585301327181391</v>
      </c>
      <c r="AY645" s="25">
        <v>-7.0191107461069892E-16</v>
      </c>
      <c r="AZ645" s="25">
        <v>5.2585301327181382</v>
      </c>
      <c r="BA645" s="25">
        <v>106.46392461184047</v>
      </c>
      <c r="BB645" s="25">
        <v>-1.4210854715202004E-14</v>
      </c>
      <c r="BC645" s="25">
        <v>106.46392461184045</v>
      </c>
      <c r="BD645" s="25">
        <v>71.031346470000003</v>
      </c>
      <c r="BE645" s="25">
        <v>1726.6656680000003</v>
      </c>
      <c r="BF645" s="74">
        <v>106.375</v>
      </c>
      <c r="BG645" s="74">
        <v>115.125</v>
      </c>
      <c r="BH645" s="74">
        <v>122.25</v>
      </c>
      <c r="BI645" s="74">
        <v>114.02</v>
      </c>
      <c r="BJ645" s="74">
        <v>120.265</v>
      </c>
      <c r="BK645" s="74">
        <v>124.893</v>
      </c>
      <c r="BL645" s="72">
        <v>6.1607178489402836E-2</v>
      </c>
      <c r="BM645" s="72">
        <v>6.6674748987943608E-2</v>
      </c>
      <c r="BN645" s="72">
        <v>7.08011992510411E-2</v>
      </c>
      <c r="BO645" s="72">
        <v>6.6034787227842173E-2</v>
      </c>
      <c r="BP645" s="72">
        <v>6.9651584686514986E-2</v>
      </c>
      <c r="BQ645" s="72">
        <v>7.2331895117057468E-2</v>
      </c>
      <c r="BR645" s="72">
        <f>IF(IF(BN645&gt;BQ645,BN645,BQ645)=0,IF(BM645&gt;BP645,BM645,BP645),IF(BN645&gt;BQ645,BN645,BQ645))</f>
        <v>7.2331895117057468E-2</v>
      </c>
      <c r="CI645" s="73">
        <f>IFERROR(L645,M645)</f>
        <v>0.40674674889093615</v>
      </c>
      <c r="CJ645" s="74">
        <f>IF(AND(M645&lt;0,AA645&gt;0),1,0)</f>
        <v>0</v>
      </c>
      <c r="CK645" s="74">
        <f>IF(AND(CJ645=0,CI645&lt;0.1,CI645&gt;0),1,0)</f>
        <v>0</v>
      </c>
      <c r="CL645" s="74">
        <f>IF(AND(CK645=0,CI645&lt;0.2,CI645&gt;0.1),1,0)</f>
        <v>0</v>
      </c>
      <c r="CM645" s="74">
        <f>IF(AND(CL645=0,CI645&lt;0.3,CI645&gt;0.2),1,0)</f>
        <v>0</v>
      </c>
      <c r="CN645" s="74">
        <f>IF(AND(CM645=0,CI645&lt;0.4,CI645&gt;0.3),1,0)</f>
        <v>0</v>
      </c>
      <c r="CO645" s="74">
        <f>IF(AND(CN645=0,CI645&lt;0.5,CI645&gt;0.4),1,0)</f>
        <v>1</v>
      </c>
      <c r="CP645" s="74">
        <f>IF(AND(CJ645=0,CK645=0,CL645=0,CM645=0,CN645=0,CO645=0),1,0)</f>
        <v>0</v>
      </c>
      <c r="CR645" s="74" t="str">
        <f>_xll.BDP($H645,CR$1)</f>
        <v>Andrew Blattman</v>
      </c>
      <c r="CS645" s="74" t="str">
        <f>_xll.BDP($H645,CS$1)</f>
        <v>No</v>
      </c>
      <c r="CT645" s="81">
        <f>_xll.BDP($H645,CT$1)</f>
        <v>0</v>
      </c>
      <c r="CU645" s="78">
        <f>_xll.BDP($H645,CU$1)</f>
        <v>5.9166698455810547</v>
      </c>
      <c r="CV645" s="78">
        <f>_xll.BDP($H645,CV$1)</f>
        <v>0.26937457468903286</v>
      </c>
      <c r="CW645" s="78">
        <f>_xll.BDP($H645,CW$1)</f>
        <v>12.66525475286512</v>
      </c>
      <c r="DD645" s="73"/>
      <c r="DH645" s="25"/>
      <c r="DI645" s="25"/>
      <c r="DJ645" s="25"/>
      <c r="DK645" s="25"/>
      <c r="DL645" s="25"/>
      <c r="DM645" s="25"/>
      <c r="DN645" s="25"/>
      <c r="DO645" s="25"/>
      <c r="DV645" s="72"/>
      <c r="DW645" s="72"/>
      <c r="DX645" s="72"/>
      <c r="DY645" s="72"/>
      <c r="DZ645" s="72"/>
      <c r="EA645" s="72"/>
      <c r="EB645" s="72"/>
      <c r="EC645" s="72"/>
      <c r="ED645" s="72"/>
    </row>
    <row r="646" spans="1:134" s="74" customFormat="1" hidden="1" x14ac:dyDescent="0.3">
      <c r="A646" s="74" t="str">
        <f>B646&amp;C646</f>
        <v>14</v>
      </c>
      <c r="B646" s="74">
        <v>14</v>
      </c>
      <c r="D646" s="74">
        <v>39</v>
      </c>
      <c r="E646" s="74">
        <v>11</v>
      </c>
      <c r="F646" s="75">
        <v>0.15</v>
      </c>
      <c r="G646" s="74" t="s">
        <v>2318</v>
      </c>
      <c r="H646" s="74" t="s">
        <v>483</v>
      </c>
      <c r="I646" s="74">
        <v>1602</v>
      </c>
      <c r="J646" s="74" t="str">
        <f>I646&amp;H646</f>
        <v>1602MTY CN Equity</v>
      </c>
      <c r="K646" s="76" t="s">
        <v>559</v>
      </c>
      <c r="L646" s="73">
        <v>0.13730223221106469</v>
      </c>
      <c r="M646" s="73">
        <v>0.1081921985979534</v>
      </c>
      <c r="N646" s="73">
        <v>8.6640960284511903E-2</v>
      </c>
      <c r="O646" s="73">
        <v>7.5282609195138198E-2</v>
      </c>
      <c r="P646" s="77">
        <v>7.3931303057628268</v>
      </c>
      <c r="Q646" s="77">
        <v>6.3042004007501538</v>
      </c>
      <c r="R646" s="77">
        <v>10.931907147125012</v>
      </c>
      <c r="S646" s="78">
        <v>27.997917309980853</v>
      </c>
      <c r="T646" s="78">
        <v>25.411920359737731</v>
      </c>
      <c r="U646" s="73">
        <v>0.64709088280111682</v>
      </c>
      <c r="V646" s="79">
        <v>5.8190960713977216</v>
      </c>
      <c r="W646" s="73">
        <v>0.28749392983220678</v>
      </c>
      <c r="X646" s="72">
        <v>3.2306601356263481E-2</v>
      </c>
      <c r="Y646" s="79">
        <v>28.535562127786108</v>
      </c>
      <c r="Z646" s="79">
        <v>-3.710647254260302</v>
      </c>
      <c r="AA646" s="79">
        <v>1211372000</v>
      </c>
      <c r="AB646" s="79">
        <v>1740920000</v>
      </c>
      <c r="AC646" s="79">
        <v>869000</v>
      </c>
      <c r="AD646" s="80">
        <v>174430000</v>
      </c>
      <c r="AE646" s="73">
        <v>4.9819411798429167E-3</v>
      </c>
      <c r="AF646" s="80">
        <v>1489.4652556099998</v>
      </c>
      <c r="AG646" s="80">
        <v>2770.6202556099997</v>
      </c>
      <c r="AH646" s="25">
        <v>11.819699307657194</v>
      </c>
      <c r="AI646" s="25">
        <v>17.47926146534266</v>
      </c>
      <c r="AJ646" s="25">
        <v>10.169993546314263</v>
      </c>
      <c r="AK646" s="25">
        <v>16.394420125376122</v>
      </c>
      <c r="AL646" s="25">
        <v>1.9295040490513748</v>
      </c>
      <c r="AM646" s="74" t="s">
        <v>533</v>
      </c>
      <c r="AN646" s="74" t="s">
        <v>534</v>
      </c>
      <c r="AO646" s="74" t="s">
        <v>535</v>
      </c>
      <c r="AP646" s="74" t="s">
        <v>496</v>
      </c>
      <c r="AQ646" s="73">
        <f>_xll.BDP($H646,$AQ$1, "CUST_TRR_START_DT=20030101","CUST_TRR_END_DT=20230630")*0.01</f>
        <v>0.30848619999999999</v>
      </c>
      <c r="AR646" s="73">
        <f>_xll.BDP($H646,$AQ$1, "CUST_TRR_START_DT=20130101","CUST_TRR_END_DT=20230630")*0.01</f>
        <v>0.11157510000000001</v>
      </c>
      <c r="AS646" s="73">
        <f>_xll.BDP($H646,$AQ$1, "CUST_TRR_START_DT=20180101","CUST_TRR_END_DT=20230630")*0.01</f>
        <v>2.4117969999999999E-2</v>
      </c>
      <c r="AT646" s="74" t="s">
        <v>3697</v>
      </c>
      <c r="AU646" s="74" t="s">
        <v>3021</v>
      </c>
      <c r="AV646" s="74" t="s">
        <v>3021</v>
      </c>
      <c r="AW646" s="25">
        <v>1.6390755613833801</v>
      </c>
      <c r="AX646" s="25">
        <v>1.6390755613833801</v>
      </c>
      <c r="AY646" s="25">
        <v>0</v>
      </c>
      <c r="AZ646" s="25">
        <v>1.6390755613833801</v>
      </c>
      <c r="BA646" s="25">
        <v>23.914466961688703</v>
      </c>
      <c r="BB646" s="25">
        <v>0</v>
      </c>
      <c r="BC646" s="25" t="s">
        <v>3021</v>
      </c>
      <c r="BD646" s="25" t="s">
        <v>3021</v>
      </c>
      <c r="BE646" s="25">
        <v>1489.4652556099998</v>
      </c>
      <c r="BF646" s="74">
        <v>92.8</v>
      </c>
      <c r="BG646" s="74">
        <v>96.417000000000002</v>
      </c>
      <c r="BH646" s="74">
        <v>94.100000000000009</v>
      </c>
      <c r="BI646" s="74">
        <v>135.15</v>
      </c>
      <c r="BJ646" s="74">
        <v>160.35</v>
      </c>
      <c r="BK646" s="74" t="s">
        <v>3021</v>
      </c>
      <c r="BL646" s="72">
        <v>6.2304239491638512E-2</v>
      </c>
      <c r="BM646" s="72">
        <v>6.473262779165205E-2</v>
      </c>
      <c r="BN646" s="72">
        <v>6.3177035950034321E-2</v>
      </c>
      <c r="BO646" s="72">
        <v>9.0737262578609326E-2</v>
      </c>
      <c r="BP646" s="72">
        <v>0.10765608623366633</v>
      </c>
      <c r="BQ646" s="72">
        <v>0</v>
      </c>
      <c r="BR646" s="72">
        <f>IF(IF(BN646&gt;BQ646,BN646,BQ646)=0,IF(BM646&gt;BP646,BM646,BP646),IF(BN646&gt;BQ646,BN646,BQ646))</f>
        <v>6.3177035950034321E-2</v>
      </c>
      <c r="CI646" s="73">
        <f>IFERROR(L646,M646)</f>
        <v>0.13730223221106469</v>
      </c>
      <c r="CJ646" s="74">
        <f>IF(AND(M646&lt;0,AA646&gt;0),1,0)</f>
        <v>0</v>
      </c>
      <c r="CK646" s="74">
        <f>IF(AND(CJ646=0,CI646&lt;0.1,CI646&gt;0),1,0)</f>
        <v>0</v>
      </c>
      <c r="CL646" s="74">
        <f>IF(AND(CK646=0,CI646&lt;0.2,CI646&gt;0.1),1,0)</f>
        <v>1</v>
      </c>
      <c r="CM646" s="74">
        <f>IF(AND(CL646=0,CI646&lt;0.3,CI646&gt;0.2),1,0)</f>
        <v>0</v>
      </c>
      <c r="CN646" s="74">
        <f>IF(AND(CM646=0,CI646&lt;0.4,CI646&gt;0.3),1,0)</f>
        <v>0</v>
      </c>
      <c r="CO646" s="74">
        <f>IF(AND(CN646=0,CI646&lt;0.5,CI646&gt;0.4),1,0)</f>
        <v>0</v>
      </c>
      <c r="CP646" s="74">
        <f>IF(AND(CJ646=0,CK646=0,CL646=0,CM646=0,CN646=0,CO646=0),1,0)</f>
        <v>0</v>
      </c>
      <c r="CR646" s="74" t="str">
        <f>_xll.BDP($H646,CR$1)</f>
        <v>Eric Lefebvre</v>
      </c>
      <c r="CS646" s="74" t="str">
        <f>_xll.BDP($H646,CS$1)</f>
        <v>No</v>
      </c>
      <c r="CT646" s="81">
        <f>_xll.BDP($H646,CT$1)</f>
        <v>0</v>
      </c>
      <c r="CU646" s="78">
        <f>_xll.BDP($H646,CU$1)</f>
        <v>4.9166698455810547</v>
      </c>
      <c r="CV646" s="78">
        <f>_xll.BDP($H646,CV$1)</f>
        <v>16.047340278682334</v>
      </c>
      <c r="CW646" s="78">
        <f>_xll.BDP($H646,CW$1)</f>
        <v>-17.655549065506502</v>
      </c>
      <c r="DD646" s="73"/>
      <c r="DH646" s="25"/>
      <c r="DI646" s="25"/>
      <c r="DJ646" s="25"/>
      <c r="DK646" s="25"/>
      <c r="DL646" s="25"/>
      <c r="DM646" s="25"/>
      <c r="DN646" s="25"/>
      <c r="DO646" s="25"/>
      <c r="DV646" s="72"/>
      <c r="DW646" s="72"/>
      <c r="DX646" s="72"/>
      <c r="DY646" s="72"/>
      <c r="DZ646" s="72"/>
      <c r="EA646" s="72"/>
      <c r="EB646" s="72"/>
      <c r="EC646" s="72"/>
      <c r="ED646" s="72"/>
    </row>
    <row r="647" spans="1:134" s="74" customFormat="1" hidden="1" x14ac:dyDescent="0.3">
      <c r="A647" s="74" t="str">
        <f>B647&amp;C647</f>
        <v>14</v>
      </c>
      <c r="B647" s="74">
        <v>14</v>
      </c>
      <c r="D647" s="74">
        <v>41</v>
      </c>
      <c r="E647" s="74">
        <v>10</v>
      </c>
      <c r="F647" s="75">
        <v>0.15</v>
      </c>
      <c r="G647" s="74" t="s">
        <v>2372</v>
      </c>
      <c r="H647" s="74" t="s">
        <v>1793</v>
      </c>
      <c r="I647" s="74">
        <v>1603</v>
      </c>
      <c r="J647" s="74" t="str">
        <f>I647&amp;H647</f>
        <v>1603RWS LN Equity</v>
      </c>
      <c r="K647" s="76" t="s">
        <v>1794</v>
      </c>
      <c r="L647" s="73">
        <v>0.28007218123153055</v>
      </c>
      <c r="M647" s="73">
        <v>0.23802783675395139</v>
      </c>
      <c r="N647" s="73">
        <v>0.11671285989398605</v>
      </c>
      <c r="O647" s="73">
        <v>9.0371697268248993E-2</v>
      </c>
      <c r="P647" s="77">
        <v>6.9771365898928543</v>
      </c>
      <c r="Q647" s="77">
        <v>5.177346545819197</v>
      </c>
      <c r="R647" s="77">
        <v>5.78368999421631</v>
      </c>
      <c r="S647" s="78">
        <v>23.283801285907941</v>
      </c>
      <c r="T647" s="78">
        <v>22.544046983449011</v>
      </c>
      <c r="U647" s="73">
        <v>-2.7302305842410519E-2</v>
      </c>
      <c r="V647" s="79">
        <v>-0.1246770025839793</v>
      </c>
      <c r="W647" s="73">
        <v>0.78128216438759002</v>
      </c>
      <c r="X647" s="72" t="e">
        <v>#N/A</v>
      </c>
      <c r="Y647" s="79">
        <v>28.940233394290249</v>
      </c>
      <c r="Z647" s="79">
        <v>7.4377758011710426</v>
      </c>
      <c r="AA647" s="79">
        <v>423900000</v>
      </c>
      <c r="AB647" s="79">
        <v>1116500000</v>
      </c>
      <c r="AC647" s="79" t="e">
        <v>#N/A</v>
      </c>
      <c r="AD647" s="80">
        <v>125100000</v>
      </c>
      <c r="AE647" s="73">
        <v>0</v>
      </c>
      <c r="AF647" s="80">
        <v>969.4175374319999</v>
      </c>
      <c r="AG647" s="80">
        <v>950.11753743199995</v>
      </c>
      <c r="AH647" s="25">
        <v>5.7478374920266173</v>
      </c>
      <c r="AI647" s="25">
        <v>10.194394178454935</v>
      </c>
      <c r="AJ647" s="25">
        <v>12.152108733018627</v>
      </c>
      <c r="AK647" s="25">
        <v>16.394291584538227</v>
      </c>
      <c r="AL647" s="25">
        <v>0.92773317560662749</v>
      </c>
      <c r="AM647" s="74" t="s">
        <v>493</v>
      </c>
      <c r="AN647" s="74" t="s">
        <v>524</v>
      </c>
      <c r="AO647" s="74" t="s">
        <v>524</v>
      </c>
      <c r="AP647" s="74" t="s">
        <v>1552</v>
      </c>
      <c r="AQ647" s="73">
        <f>_xll.BDP($H647,$AQ$1, "CUST_TRR_START_DT=20030101","CUST_TRR_END_DT=20230630")*0.01</f>
        <v>0.17218930000000002</v>
      </c>
      <c r="AR647" s="73">
        <f>_xll.BDP($H647,$AQ$1, "CUST_TRR_START_DT=20130101","CUST_TRR_END_DT=20230630")*0.01</f>
        <v>8.9729980000000001E-2</v>
      </c>
      <c r="AS647" s="73">
        <f>_xll.BDP($H647,$AQ$1, "CUST_TRR_START_DT=20180101","CUST_TRR_END_DT=20230630")*0.01</f>
        <v>-9.5595110000000011E-2</v>
      </c>
      <c r="AT647" s="74" t="s">
        <v>3408</v>
      </c>
      <c r="AU647" s="74" t="s">
        <v>3408</v>
      </c>
      <c r="AV647" s="74" t="s">
        <v>3408</v>
      </c>
      <c r="AW647" s="25">
        <v>4.6998418714574539</v>
      </c>
      <c r="AX647" s="25">
        <v>4.6998418714574539</v>
      </c>
      <c r="AY647" s="25">
        <v>-2.5404550656527729E-2</v>
      </c>
      <c r="AZ647" s="25">
        <v>4.6744373208009264</v>
      </c>
      <c r="BA647" s="25">
        <v>50.13288360023197</v>
      </c>
      <c r="BB647" s="25">
        <v>-0.27098856000126403</v>
      </c>
      <c r="BC647" s="25">
        <v>49.861895040230706</v>
      </c>
      <c r="BD647" s="25">
        <v>36.799999999999997</v>
      </c>
      <c r="BE647" s="25">
        <v>950.11753743199995</v>
      </c>
      <c r="BF647" s="74">
        <v>94.8</v>
      </c>
      <c r="BG647" s="74">
        <v>101.717</v>
      </c>
      <c r="BH647" s="74">
        <v>111.3</v>
      </c>
      <c r="BI647" s="74">
        <v>61.480000000000004</v>
      </c>
      <c r="BJ647" s="74">
        <v>84.534999999999997</v>
      </c>
      <c r="BK647" s="74">
        <v>107.627</v>
      </c>
      <c r="BL647" s="72">
        <v>9.9777128897365341E-2</v>
      </c>
      <c r="BM647" s="72">
        <v>0.1070572808022501</v>
      </c>
      <c r="BN647" s="72">
        <v>0.11714340133203335</v>
      </c>
      <c r="BO647" s="72">
        <v>6.4707783592932722E-2</v>
      </c>
      <c r="BP647" s="72">
        <v>8.8973202440282478E-2</v>
      </c>
      <c r="BQ647" s="72">
        <v>0.11327756383794028</v>
      </c>
      <c r="BR647" s="72">
        <f>IF(IF(BN647&gt;BQ647,BN647,BQ647)=0,IF(BM647&gt;BP647,BM647,BP647),IF(BN647&gt;BQ647,BN647,BQ647))</f>
        <v>0.11714340133203335</v>
      </c>
      <c r="CI647" s="73">
        <f>IFERROR(L647,M647)</f>
        <v>0.28007218123153055</v>
      </c>
      <c r="CJ647" s="74">
        <f>IF(AND(M647&lt;0,AA647&gt;0),1,0)</f>
        <v>0</v>
      </c>
      <c r="CK647" s="74">
        <f>IF(AND(CJ647=0,CI647&lt;0.1,CI647&gt;0),1,0)</f>
        <v>0</v>
      </c>
      <c r="CL647" s="74">
        <f>IF(AND(CK647=0,CI647&lt;0.2,CI647&gt;0.1),1,0)</f>
        <v>0</v>
      </c>
      <c r="CM647" s="74">
        <f>IF(AND(CL647=0,CI647&lt;0.3,CI647&gt;0.2),1,0)</f>
        <v>1</v>
      </c>
      <c r="CN647" s="74">
        <f>IF(AND(CM647=0,CI647&lt;0.4,CI647&gt;0.3),1,0)</f>
        <v>0</v>
      </c>
      <c r="CO647" s="74">
        <f>IF(AND(CN647=0,CI647&lt;0.5,CI647&gt;0.4),1,0)</f>
        <v>0</v>
      </c>
      <c r="CP647" s="74">
        <f>IF(AND(CJ647=0,CK647=0,CL647=0,CM647=0,CN647=0,CO647=0),1,0)</f>
        <v>0</v>
      </c>
      <c r="CR647" s="74" t="str">
        <f>_xll.BDP($H647,CR$1)</f>
        <v>Ian El-Mokadem</v>
      </c>
      <c r="CS647" s="74" t="str">
        <f>_xll.BDP($H647,CS$1)</f>
        <v>No</v>
      </c>
      <c r="CT647" s="81">
        <f>_xll.BDP($H647,CT$1)</f>
        <v>0</v>
      </c>
      <c r="CU647" s="78">
        <f>_xll.BDP($H647,CU$1)</f>
        <v>2.25</v>
      </c>
      <c r="CV647" s="78">
        <f>_xll.BDP($H647,CV$1)</f>
        <v>23.672435260037251</v>
      </c>
      <c r="CW647" s="78">
        <f>_xll.BDP($H647,CW$1)</f>
        <v>3.8504885909642253E-2</v>
      </c>
      <c r="DD647" s="73"/>
      <c r="DH647" s="25"/>
      <c r="DI647" s="25"/>
      <c r="DJ647" s="25"/>
      <c r="DK647" s="25"/>
      <c r="DL647" s="25"/>
      <c r="DM647" s="25"/>
      <c r="DN647" s="25"/>
      <c r="DO647" s="25"/>
      <c r="DV647" s="72"/>
      <c r="DW647" s="72"/>
      <c r="DX647" s="72"/>
      <c r="DY647" s="72"/>
      <c r="DZ647" s="72"/>
      <c r="EA647" s="72"/>
      <c r="EB647" s="72"/>
      <c r="EC647" s="72"/>
      <c r="ED647" s="72"/>
    </row>
    <row r="648" spans="1:134" s="74" customFormat="1" hidden="1" x14ac:dyDescent="0.3">
      <c r="A648" s="74" t="str">
        <f>B648&amp;C648</f>
        <v>14</v>
      </c>
      <c r="B648" s="74">
        <v>14</v>
      </c>
      <c r="D648" s="74">
        <v>43</v>
      </c>
      <c r="E648" s="74">
        <v>5</v>
      </c>
      <c r="F648" s="75" t="s">
        <v>2217</v>
      </c>
      <c r="G648" s="74" t="s">
        <v>2381</v>
      </c>
      <c r="H648" s="74" t="s">
        <v>1224</v>
      </c>
      <c r="I648" s="74">
        <v>1605</v>
      </c>
      <c r="J648" s="74" t="str">
        <f>I648&amp;H648</f>
        <v>1605DOM SM Equity</v>
      </c>
      <c r="K648" s="76" t="s">
        <v>1225</v>
      </c>
      <c r="L648" s="73">
        <v>0.50050686088178564</v>
      </c>
      <c r="M648" s="73">
        <v>0.680334241923232</v>
      </c>
      <c r="N648" s="73">
        <v>0.19734251185361992</v>
      </c>
      <c r="O648" s="73">
        <v>0.16221249611121294</v>
      </c>
      <c r="P648" s="77">
        <v>12.036277842535018</v>
      </c>
      <c r="Q648" s="77">
        <v>10.227566623097212</v>
      </c>
      <c r="R648" s="77">
        <v>11.902239409876461</v>
      </c>
      <c r="S648" s="78">
        <v>8.683630250897945</v>
      </c>
      <c r="T648" s="78">
        <v>9.775229505354277</v>
      </c>
      <c r="U648" s="73">
        <v>5.3759950418376966E-2</v>
      </c>
      <c r="V648" s="79">
        <v>0.60895673931174543</v>
      </c>
      <c r="W648" s="73">
        <v>0.16576478888775575</v>
      </c>
      <c r="X648" s="72" t="e">
        <v>#N/A</v>
      </c>
      <c r="Y648" s="79">
        <v>4.5126769247150005</v>
      </c>
      <c r="Z648" s="79">
        <v>8.1204902065592055</v>
      </c>
      <c r="AA648" s="79">
        <v>111894999.99999994</v>
      </c>
      <c r="AB648" s="79">
        <v>469297999.99999994</v>
      </c>
      <c r="AC648" s="79" t="e">
        <v>#N/A</v>
      </c>
      <c r="AD648" s="80">
        <v>133552000</v>
      </c>
      <c r="AE648" s="73">
        <v>0</v>
      </c>
      <c r="AF648" s="80">
        <v>522.94447265999997</v>
      </c>
      <c r="AG648" s="80">
        <v>621.12847265999994</v>
      </c>
      <c r="AH648" s="25">
        <v>4.4344463989890697</v>
      </c>
      <c r="AI648" s="25">
        <v>7.4247928739122111</v>
      </c>
      <c r="AJ648" s="25">
        <v>15.968206734656818</v>
      </c>
      <c r="AK648" s="25">
        <v>11.714359360473765</v>
      </c>
      <c r="AL648" s="25">
        <v>1.7354871284227382</v>
      </c>
      <c r="AM648" s="74" t="s">
        <v>493</v>
      </c>
      <c r="AN648" s="74" t="s">
        <v>524</v>
      </c>
      <c r="AO648" s="74" t="s">
        <v>691</v>
      </c>
      <c r="AP648" s="74" t="s">
        <v>1226</v>
      </c>
      <c r="AQ648" s="73" t="e">
        <f>_xll.BDP($H648,$AQ$1, "CUST_TRR_START_DT=20030101","CUST_TRR_END_DT=20230630")*0.01</f>
        <v>#VALUE!</v>
      </c>
      <c r="AR648" s="73" t="e">
        <f>_xll.BDP($H648,$AQ$1, "CUST_TRR_START_DT=20130101","CUST_TRR_END_DT=20230630")*0.01</f>
        <v>#VALUE!</v>
      </c>
      <c r="AS648" s="73">
        <f>_xll.BDP($H648,$AQ$1, "CUST_TRR_START_DT=20180101","CUST_TRR_END_DT=20230630")*0.01</f>
        <v>-8.2348190000000009E-3</v>
      </c>
      <c r="AT648" s="74" t="s">
        <v>3409</v>
      </c>
      <c r="AU648" s="74" t="s">
        <v>3409</v>
      </c>
      <c r="AV648" s="74" t="s">
        <v>3409</v>
      </c>
      <c r="AW648" s="25">
        <v>2.849133028460376</v>
      </c>
      <c r="AX648" s="25">
        <v>2.849133028460376</v>
      </c>
      <c r="AY648" s="25">
        <v>-3.9886589172898871E-16</v>
      </c>
      <c r="AZ648" s="25">
        <v>2.8491330284603755</v>
      </c>
      <c r="BA648" s="25">
        <v>25.377336324889416</v>
      </c>
      <c r="BB648" s="25">
        <v>-3.5527136788005009E-15</v>
      </c>
      <c r="BC648" s="25">
        <v>25.377336324889413</v>
      </c>
      <c r="BD648" s="25">
        <v>10.828953513216</v>
      </c>
      <c r="BE648" s="25">
        <v>522.94447265999997</v>
      </c>
      <c r="BF648" s="74">
        <v>48.075000000000003</v>
      </c>
      <c r="BG648" s="74">
        <v>55.332999999999998</v>
      </c>
      <c r="BH648" s="74">
        <v>63.533000000000001</v>
      </c>
      <c r="BI648" s="74">
        <v>72.2</v>
      </c>
      <c r="BJ648" s="74">
        <v>66.75</v>
      </c>
      <c r="BK648" s="74">
        <v>76.900000000000006</v>
      </c>
      <c r="BL648" s="72">
        <v>9.1931366547317289E-2</v>
      </c>
      <c r="BM648" s="72">
        <v>0.10581046916615096</v>
      </c>
      <c r="BN648" s="72">
        <v>0.12149091026210523</v>
      </c>
      <c r="BO648" s="72">
        <v>0.13806437160096324</v>
      </c>
      <c r="BP648" s="72">
        <v>0.12764261501889607</v>
      </c>
      <c r="BQ648" s="72">
        <v>0.14705194149742484</v>
      </c>
      <c r="BR648" s="72">
        <f>IF(IF(BN648&gt;BQ648,BN648,BQ648)=0,IF(BM648&gt;BP648,BM648,BP648),IF(BN648&gt;BQ648,BN648,BQ648))</f>
        <v>0.14705194149742484</v>
      </c>
      <c r="CI648" s="73">
        <f>IFERROR(L648,M648)</f>
        <v>0.50050686088178564</v>
      </c>
      <c r="CJ648" s="74">
        <f>IF(AND(M648&lt;0,AA648&gt;0),1,0)</f>
        <v>0</v>
      </c>
      <c r="CK648" s="74">
        <f>IF(AND(CJ648=0,CI648&lt;0.1,CI648&gt;0),1,0)</f>
        <v>0</v>
      </c>
      <c r="CL648" s="74">
        <f>IF(AND(CK648=0,CI648&lt;0.2,CI648&gt;0.1),1,0)</f>
        <v>0</v>
      </c>
      <c r="CM648" s="74">
        <f>IF(AND(CL648=0,CI648&lt;0.3,CI648&gt;0.2),1,0)</f>
        <v>0</v>
      </c>
      <c r="CN648" s="74">
        <f>IF(AND(CM648=0,CI648&lt;0.4,CI648&gt;0.3),1,0)</f>
        <v>0</v>
      </c>
      <c r="CO648" s="74">
        <f>IF(AND(CN648=0,CI648&lt;0.5,CI648&gt;0.4),1,0)</f>
        <v>0</v>
      </c>
      <c r="CP648" s="74">
        <f>IF(AND(CJ648=0,CK648=0,CL648=0,CM648=0,CN648=0,CO648=0),1,0)</f>
        <v>1</v>
      </c>
      <c r="CR648" s="74" t="str">
        <f>_xll.BDP($H648,CR$1)</f>
        <v>Mikel Felix Barandiaran Landin</v>
      </c>
      <c r="CS648" s="74" t="str">
        <f>_xll.BDP($H648,CS$1)</f>
        <v>No</v>
      </c>
      <c r="CT648" s="81">
        <f>_xll.BDP($H648,CT$1)</f>
        <v>5.7114300727844238</v>
      </c>
      <c r="CU648" s="78">
        <f>_xll.BDP($H648,CU$1)</f>
        <v>19.83329963684082</v>
      </c>
      <c r="CV648" s="78">
        <f>_xll.BDP($H648,CV$1)</f>
        <v>11.369410480349346</v>
      </c>
      <c r="CW648" s="78">
        <f>_xll.BDP($H648,CW$1)</f>
        <v>0</v>
      </c>
      <c r="DD648" s="73"/>
      <c r="DH648" s="25"/>
      <c r="DI648" s="25"/>
      <c r="DJ648" s="25"/>
      <c r="DK648" s="25"/>
      <c r="DL648" s="25"/>
      <c r="DM648" s="25"/>
      <c r="DN648" s="25"/>
      <c r="DO648" s="25"/>
      <c r="DV648" s="72"/>
      <c r="DW648" s="72"/>
      <c r="DX648" s="72"/>
      <c r="DY648" s="72"/>
      <c r="DZ648" s="72"/>
      <c r="EA648" s="72"/>
      <c r="EB648" s="72"/>
      <c r="EC648" s="72"/>
      <c r="ED648" s="72"/>
    </row>
    <row r="649" spans="1:134" s="74" customFormat="1" hidden="1" x14ac:dyDescent="0.3">
      <c r="A649" s="74" t="str">
        <f>B649&amp;C649</f>
        <v>14</v>
      </c>
      <c r="B649" s="74">
        <v>14</v>
      </c>
      <c r="D649" s="74">
        <v>44</v>
      </c>
      <c r="E649" s="74">
        <v>30</v>
      </c>
      <c r="F649" s="75">
        <v>0.13</v>
      </c>
      <c r="G649" s="74" t="s">
        <v>2977</v>
      </c>
      <c r="H649" s="74" t="s">
        <v>253</v>
      </c>
      <c r="I649" s="74">
        <v>1606</v>
      </c>
      <c r="J649" s="74" t="str">
        <f>I649&amp;H649</f>
        <v>1606EXLS US Equity</v>
      </c>
      <c r="K649" s="76" t="s">
        <v>924</v>
      </c>
      <c r="L649" s="73">
        <v>0.3711334173055979</v>
      </c>
      <c r="M649" s="73">
        <v>0.51819277173824552</v>
      </c>
      <c r="N649" s="73">
        <v>0.17093563480095691</v>
      </c>
      <c r="O649" s="73">
        <v>0.24666627913735975</v>
      </c>
      <c r="P649" s="77">
        <v>21.582127529578283</v>
      </c>
      <c r="Q649" s="77">
        <v>16.88152328150775</v>
      </c>
      <c r="R649" s="77">
        <v>22.547104450586794</v>
      </c>
      <c r="S649" s="78">
        <v>17.676236534912285</v>
      </c>
      <c r="T649" s="78">
        <v>19.038925132644593</v>
      </c>
      <c r="U649" s="73">
        <v>3.7143642499626345E-2</v>
      </c>
      <c r="V649" s="79">
        <v>0.11834420017182698</v>
      </c>
      <c r="W649" s="73">
        <v>0.61217639660028389</v>
      </c>
      <c r="X649" s="72">
        <v>4.3764465313010988E-2</v>
      </c>
      <c r="Y649" s="79">
        <v>14.135271468580617</v>
      </c>
      <c r="Z649" s="79">
        <v>29.352844897291263</v>
      </c>
      <c r="AA649" s="79">
        <v>368498000</v>
      </c>
      <c r="AB649" s="79">
        <v>774135000</v>
      </c>
      <c r="AC649" s="79">
        <v>50720000</v>
      </c>
      <c r="AD649" s="80">
        <v>176692000</v>
      </c>
      <c r="AE649" s="73">
        <v>0.28705317728023905</v>
      </c>
      <c r="AF649" s="80">
        <v>4820.8542890499994</v>
      </c>
      <c r="AG649" s="80">
        <v>4856.3932890499991</v>
      </c>
      <c r="AH649" s="25">
        <v>16.171698120725132</v>
      </c>
      <c r="AI649" s="25">
        <v>21.549012885984954</v>
      </c>
      <c r="AJ649" s="25">
        <v>2.7025008042904681</v>
      </c>
      <c r="AK649" s="25">
        <v>27.934865528134022</v>
      </c>
      <c r="AL649" s="25">
        <v>5.7803583694273648</v>
      </c>
      <c r="AM649" s="74" t="s">
        <v>506</v>
      </c>
      <c r="AN649" s="74" t="s">
        <v>629</v>
      </c>
      <c r="AO649" s="74" t="s">
        <v>773</v>
      </c>
      <c r="AP649" s="74" t="s">
        <v>574</v>
      </c>
      <c r="AQ649" s="73" t="e">
        <f>_xll.BDP($H649,$AQ$1, "CUST_TRR_START_DT=20030101","CUST_TRR_END_DT=20230630")*0.01</f>
        <v>#VALUE!</v>
      </c>
      <c r="AR649" s="73">
        <f>_xll.BDP($H649,$AQ$1, "CUST_TRR_START_DT=20130101","CUST_TRR_END_DT=20230630")*0.01</f>
        <v>0.18032119999999999</v>
      </c>
      <c r="AS649" s="73">
        <f>_xll.BDP($H649,$AQ$1, "CUST_TRR_START_DT=20180101","CUST_TRR_END_DT=20230630")*0.01</f>
        <v>0.1816903</v>
      </c>
      <c r="AT649" s="74" t="s">
        <v>3410</v>
      </c>
      <c r="AU649" s="74" t="s">
        <v>3410</v>
      </c>
      <c r="AV649" s="74" t="s">
        <v>3410</v>
      </c>
      <c r="AW649" s="25" t="s">
        <v>3021</v>
      </c>
      <c r="AX649" s="25">
        <v>0</v>
      </c>
      <c r="AY649" s="25">
        <v>1.9295779217241391E-2</v>
      </c>
      <c r="AZ649" s="25">
        <v>1.9295779217241391E-2</v>
      </c>
      <c r="BA649" s="25">
        <v>0</v>
      </c>
      <c r="BB649" s="25">
        <v>0.62691123803458737</v>
      </c>
      <c r="BC649" s="25">
        <v>0.62691123803458737</v>
      </c>
      <c r="BD649" s="25">
        <v>0.93022139999999998</v>
      </c>
      <c r="BE649" s="25">
        <v>4820.8542890499994</v>
      </c>
      <c r="BF649" s="74">
        <v>236.3</v>
      </c>
      <c r="BG649" s="74">
        <v>265.5</v>
      </c>
      <c r="BH649" s="74">
        <v>301</v>
      </c>
      <c r="BI649" s="74">
        <v>154.215</v>
      </c>
      <c r="BJ649" s="74">
        <v>203.24199999999999</v>
      </c>
      <c r="BK649" s="74">
        <v>235.374</v>
      </c>
      <c r="BL649" s="72">
        <v>4.9016208711540513E-2</v>
      </c>
      <c r="BM649" s="72">
        <v>5.5073226461760494E-2</v>
      </c>
      <c r="BN649" s="72">
        <v>6.2437066534801917E-2</v>
      </c>
      <c r="BO649" s="72">
        <v>3.1989143573636136E-2</v>
      </c>
      <c r="BP649" s="72">
        <v>4.215891786267844E-2</v>
      </c>
      <c r="BQ649" s="72">
        <v>4.8824126573297232E-2</v>
      </c>
      <c r="BR649" s="72">
        <f>IF(IF(BN649&gt;BQ649,BN649,BQ649)=0,IF(BM649&gt;BP649,BM649,BP649),IF(BN649&gt;BQ649,BN649,BQ649))</f>
        <v>6.2437066534801917E-2</v>
      </c>
      <c r="CI649" s="73">
        <f>IFERROR(L649,M649)</f>
        <v>0.3711334173055979</v>
      </c>
      <c r="CJ649" s="74">
        <f>IF(AND(M649&lt;0,AA649&gt;0),1,0)</f>
        <v>0</v>
      </c>
      <c r="CK649" s="74">
        <f>IF(AND(CJ649=0,CI649&lt;0.1,CI649&gt;0),1,0)</f>
        <v>0</v>
      </c>
      <c r="CL649" s="74">
        <f>IF(AND(CK649=0,CI649&lt;0.2,CI649&gt;0.1),1,0)</f>
        <v>0</v>
      </c>
      <c r="CM649" s="74">
        <f>IF(AND(CL649=0,CI649&lt;0.3,CI649&gt;0.2),1,0)</f>
        <v>0</v>
      </c>
      <c r="CN649" s="74">
        <f>IF(AND(CM649=0,CI649&lt;0.4,CI649&gt;0.3),1,0)</f>
        <v>1</v>
      </c>
      <c r="CO649" s="74">
        <f>IF(AND(CN649=0,CI649&lt;0.5,CI649&gt;0.4),1,0)</f>
        <v>0</v>
      </c>
      <c r="CP649" s="74">
        <f>IF(AND(CJ649=0,CK649=0,CL649=0,CM649=0,CN649=0,CO649=0),1,0)</f>
        <v>0</v>
      </c>
      <c r="CR649" s="74" t="str">
        <f>_xll.BDP($H649,CR$1)</f>
        <v>Rohit Kapoor</v>
      </c>
      <c r="CS649" s="74" t="str">
        <f>_xll.BDP($H649,CS$1)</f>
        <v>Yes</v>
      </c>
      <c r="CT649" s="81">
        <f>_xll.BDP($H649,CT$1)</f>
        <v>0</v>
      </c>
      <c r="CU649" s="78">
        <f>_xll.BDP($H649,CU$1)</f>
        <v>15.41670036315918</v>
      </c>
      <c r="CV649" s="78">
        <f>_xll.BDP($H649,CV$1)</f>
        <v>2.8960838029953777</v>
      </c>
      <c r="CW649" s="78">
        <f>_xll.BDP($H649,CW$1)</f>
        <v>0.54057247263777375</v>
      </c>
      <c r="DD649" s="73"/>
      <c r="DH649" s="25"/>
      <c r="DI649" s="25"/>
      <c r="DJ649" s="25"/>
      <c r="DK649" s="25"/>
      <c r="DL649" s="25"/>
      <c r="DM649" s="25"/>
      <c r="DN649" s="25"/>
      <c r="DO649" s="25"/>
      <c r="DV649" s="72"/>
      <c r="DW649" s="72"/>
      <c r="DX649" s="72"/>
      <c r="DY649" s="72"/>
      <c r="DZ649" s="72"/>
      <c r="EA649" s="72"/>
      <c r="EB649" s="72"/>
      <c r="EC649" s="72"/>
      <c r="ED649" s="72"/>
    </row>
    <row r="650" spans="1:134" s="74" customFormat="1" hidden="1" x14ac:dyDescent="0.3">
      <c r="A650" s="74" t="str">
        <f>B650&amp;C650</f>
        <v>14</v>
      </c>
      <c r="B650" s="74">
        <v>14</v>
      </c>
      <c r="D650" s="74">
        <v>45</v>
      </c>
      <c r="E650" s="74">
        <v>5</v>
      </c>
      <c r="F650" s="75">
        <v>0.13</v>
      </c>
      <c r="G650" s="74" t="s">
        <v>2529</v>
      </c>
      <c r="H650" s="74" t="s">
        <v>87</v>
      </c>
      <c r="I650" s="74">
        <v>1607</v>
      </c>
      <c r="J650" s="74" t="str">
        <f>I650&amp;H650</f>
        <v>1607RHI US Equity</v>
      </c>
      <c r="K650" s="76" t="s">
        <v>4940</v>
      </c>
      <c r="L650" s="73">
        <v>0.821368249940579</v>
      </c>
      <c r="M650" s="73">
        <v>0.97689381992652524</v>
      </c>
      <c r="N650" s="73">
        <v>0.63721378041755083</v>
      </c>
      <c r="O650" s="73">
        <v>0.77449047424469608</v>
      </c>
      <c r="P650" s="77">
        <v>40.079582594060561</v>
      </c>
      <c r="Q650" s="77">
        <v>29.017743897976306</v>
      </c>
      <c r="R650" s="77">
        <v>35.057658751110189</v>
      </c>
      <c r="S650" s="78">
        <v>12.365740401606327</v>
      </c>
      <c r="T650" s="78">
        <v>14.1930346213158</v>
      </c>
      <c r="U650" s="73">
        <v>-0.17830339020130989</v>
      </c>
      <c r="V650" s="79">
        <v>-0.5636450375282942</v>
      </c>
      <c r="W650" s="73">
        <v>0.52981134363506033</v>
      </c>
      <c r="X650" s="72" t="e">
        <v>#N/A</v>
      </c>
      <c r="Y650" s="79">
        <v>5.3855211337250397</v>
      </c>
      <c r="Z650" s="79">
        <v>13.043747457660814</v>
      </c>
      <c r="AA650" s="79">
        <v>909973000</v>
      </c>
      <c r="AB650" s="79">
        <v>1147783000</v>
      </c>
      <c r="AC650" s="79">
        <v>58957000</v>
      </c>
      <c r="AD650" s="80">
        <v>728275000</v>
      </c>
      <c r="AE650" s="73">
        <v>8.0954309841749339E-2</v>
      </c>
      <c r="AF650" s="80">
        <v>8041.8791528999991</v>
      </c>
      <c r="AG650" s="80">
        <v>7537.3841528999992</v>
      </c>
      <c r="AH650" s="25">
        <v>8.2704885263655701</v>
      </c>
      <c r="AI650" s="25">
        <v>10.005876427579162</v>
      </c>
      <c r="AJ650" s="25">
        <v>8.5202155124109495</v>
      </c>
      <c r="AK650" s="25">
        <v>14.559477594712428</v>
      </c>
      <c r="AL650" s="25">
        <v>4.950333860955566</v>
      </c>
      <c r="AM650" s="74" t="s">
        <v>493</v>
      </c>
      <c r="AN650" s="74" t="s">
        <v>524</v>
      </c>
      <c r="AO650" s="74" t="s">
        <v>682</v>
      </c>
      <c r="AP650" s="74" t="s">
        <v>574</v>
      </c>
      <c r="AQ650" s="73">
        <f>_xll.BDP($H650,$AQ$1, "CUST_TRR_START_DT=20030101","CUST_TRR_END_DT=20230630")*0.01</f>
        <v>9.6188720000000005E-2</v>
      </c>
      <c r="AR650" s="73">
        <f>_xll.BDP($H650,$AQ$1, "CUST_TRR_START_DT=20130101","CUST_TRR_END_DT=20230630")*0.01</f>
        <v>0.10633290000000001</v>
      </c>
      <c r="AS650" s="73">
        <f>_xll.BDP($H650,$AQ$1, "CUST_TRR_START_DT=20180101","CUST_TRR_END_DT=20230630")*0.01</f>
        <v>7.8406969999999993E-2</v>
      </c>
      <c r="AT650" s="74" t="s">
        <v>3697</v>
      </c>
      <c r="AU650" s="74" t="s">
        <v>3021</v>
      </c>
      <c r="AV650" s="74" t="s">
        <v>3021</v>
      </c>
      <c r="AW650" s="25">
        <v>2.5565911545734434</v>
      </c>
      <c r="AX650" s="25">
        <v>2.5565911545734434</v>
      </c>
      <c r="AY650" s="25">
        <v>4.3650138460048789</v>
      </c>
      <c r="AZ650" s="25">
        <v>6.9216050005783227</v>
      </c>
      <c r="BA650" s="25">
        <v>28.290424809133036</v>
      </c>
      <c r="BB650" s="25">
        <v>48.301855296776658</v>
      </c>
      <c r="BC650" s="25">
        <v>76.592280105909694</v>
      </c>
      <c r="BD650" s="25">
        <v>503.91516335000006</v>
      </c>
      <c r="BE650" s="25">
        <v>7537.3841528999992</v>
      </c>
      <c r="BF650" s="74">
        <v>401.8</v>
      </c>
      <c r="BG650" s="74">
        <v>441.93299999999999</v>
      </c>
      <c r="BH650" s="74">
        <v>547.30000000000007</v>
      </c>
      <c r="BI650" s="74">
        <v>537.76900000000001</v>
      </c>
      <c r="BJ650" s="74">
        <v>427.14300000000003</v>
      </c>
      <c r="BK650" s="74">
        <v>512.15200000000004</v>
      </c>
      <c r="BL650" s="72">
        <v>5.3307618644514485E-2</v>
      </c>
      <c r="BM650" s="72">
        <v>5.8632144923907961E-2</v>
      </c>
      <c r="BN650" s="72">
        <v>7.2611397919718212E-2</v>
      </c>
      <c r="BO650" s="72">
        <v>7.1346900873175481E-2</v>
      </c>
      <c r="BP650" s="72">
        <v>5.6669925710985197E-2</v>
      </c>
      <c r="BQ650" s="72">
        <v>6.7948241672537046E-2</v>
      </c>
      <c r="BR650" s="72">
        <f>IF(IF(BN650&gt;BQ650,BN650,BQ650)=0,IF(BM650&gt;BP650,BM650,BP650),IF(BN650&gt;BQ650,BN650,BQ650))</f>
        <v>7.2611397919718212E-2</v>
      </c>
      <c r="CI650" s="73">
        <f>IFERROR(L650,M650)</f>
        <v>0.821368249940579</v>
      </c>
      <c r="CJ650" s="74">
        <f>IF(AND(M650&lt;0,AA650&gt;0),1,0)</f>
        <v>0</v>
      </c>
      <c r="CK650" s="74">
        <f>IF(AND(CJ650=0,CI650&lt;0.1,CI650&gt;0),1,0)</f>
        <v>0</v>
      </c>
      <c r="CL650" s="74">
        <f>IF(AND(CK650=0,CI650&lt;0.2,CI650&gt;0.1),1,0)</f>
        <v>0</v>
      </c>
      <c r="CM650" s="74">
        <f>IF(AND(CL650=0,CI650&lt;0.3,CI650&gt;0.2),1,0)</f>
        <v>0</v>
      </c>
      <c r="CN650" s="74">
        <f>IF(AND(CM650=0,CI650&lt;0.4,CI650&gt;0.3),1,0)</f>
        <v>0</v>
      </c>
      <c r="CO650" s="74">
        <f>IF(AND(CN650=0,CI650&lt;0.5,CI650&gt;0.4),1,0)</f>
        <v>0</v>
      </c>
      <c r="CP650" s="74">
        <f>IF(AND(CJ650=0,CK650=0,CL650=0,CM650=0,CN650=0,CO650=0),1,0)</f>
        <v>1</v>
      </c>
      <c r="CR650" s="74" t="str">
        <f>_xll.BDP($H650,CR$1)</f>
        <v>M Keith Waddell</v>
      </c>
      <c r="CS650" s="74" t="str">
        <f>_xll.BDP($H650,CS$1)</f>
        <v>No</v>
      </c>
      <c r="CT650" s="81">
        <f>_xll.BDP($H650,CT$1)</f>
        <v>0</v>
      </c>
      <c r="CU650" s="78">
        <f>_xll.BDP($H650,CU$1)</f>
        <v>3.8333299160003662</v>
      </c>
      <c r="CV650" s="78">
        <f>_xll.BDP($H650,CV$1)</f>
        <v>2.8413734109185178</v>
      </c>
      <c r="CW650" s="78">
        <f>_xll.BDP($H650,CW$1)</f>
        <v>4.5948960877569016</v>
      </c>
      <c r="DD650" s="73"/>
      <c r="DH650" s="25"/>
      <c r="DI650" s="25"/>
      <c r="DJ650" s="25"/>
      <c r="DK650" s="25"/>
      <c r="DL650" s="25"/>
      <c r="DM650" s="25"/>
      <c r="DN650" s="25"/>
      <c r="DO650" s="25"/>
      <c r="DV650" s="72"/>
      <c r="DW650" s="72"/>
      <c r="DX650" s="72"/>
      <c r="DY650" s="72"/>
      <c r="DZ650" s="72"/>
      <c r="EA650" s="72"/>
      <c r="EB650" s="72"/>
      <c r="EC650" s="72"/>
      <c r="ED650" s="72"/>
    </row>
    <row r="651" spans="1:134" s="74" customFormat="1" hidden="1" x14ac:dyDescent="0.3">
      <c r="A651" s="74" t="str">
        <f>B651&amp;C651</f>
        <v>14</v>
      </c>
      <c r="B651" s="74">
        <v>14</v>
      </c>
      <c r="D651" s="74">
        <v>46</v>
      </c>
      <c r="E651" s="74">
        <v>4</v>
      </c>
      <c r="F651" s="75">
        <v>0.23</v>
      </c>
      <c r="G651" s="74" t="s">
        <v>2882</v>
      </c>
      <c r="H651" s="74" t="s">
        <v>166</v>
      </c>
      <c r="I651" s="74">
        <v>1609</v>
      </c>
      <c r="J651" s="74" t="str">
        <f>I651&amp;H651</f>
        <v>1609SLP US Equity</v>
      </c>
      <c r="K651" s="76" t="s">
        <v>813</v>
      </c>
      <c r="L651" s="73">
        <v>0.53946318306095287</v>
      </c>
      <c r="M651" s="73">
        <v>0.39466438071487964</v>
      </c>
      <c r="N651" s="73">
        <v>0.3401583803976222</v>
      </c>
      <c r="O651" s="73">
        <v>0.29548592877841967</v>
      </c>
      <c r="P651" s="77">
        <v>5.5910409662019465</v>
      </c>
      <c r="Q651" s="77">
        <v>4.6396975201234882</v>
      </c>
      <c r="R651" s="77">
        <v>5.988199994811918</v>
      </c>
      <c r="S651" s="78">
        <v>37.781129339460854</v>
      </c>
      <c r="T651" s="78">
        <v>35.778948540051204</v>
      </c>
      <c r="U651" s="73">
        <v>-0.73052649311425699</v>
      </c>
      <c r="V651" s="79">
        <v>-7.8984583360437126</v>
      </c>
      <c r="W651" s="73">
        <v>0.94560496611475209</v>
      </c>
      <c r="X651" s="72" t="e">
        <v>#N/A</v>
      </c>
      <c r="Y651" s="79">
        <v>13.862089552411859</v>
      </c>
      <c r="Z651" s="79">
        <v>0.854925688312691</v>
      </c>
      <c r="AA651" s="79">
        <v>38495999.999999985</v>
      </c>
      <c r="AB651" s="79">
        <v>51416999.999999985</v>
      </c>
      <c r="AC651" s="79">
        <v>4306000</v>
      </c>
      <c r="AD651" s="80">
        <v>26723000</v>
      </c>
      <c r="AE651" s="73">
        <v>0.16113460315084385</v>
      </c>
      <c r="AF651" s="80">
        <v>816.99957899999993</v>
      </c>
      <c r="AG651" s="80">
        <v>695.57657899999992</v>
      </c>
      <c r="AH651" s="25" t="s">
        <v>3021</v>
      </c>
      <c r="AI651" s="25">
        <v>68.971400991571628</v>
      </c>
      <c r="AJ651" s="25">
        <v>3.1890830424079781</v>
      </c>
      <c r="AK651" s="25">
        <v>78.699198227924398</v>
      </c>
      <c r="AL651" s="25">
        <v>4.8231866048763212</v>
      </c>
      <c r="AM651" s="74" t="s">
        <v>506</v>
      </c>
      <c r="AN651" s="74" t="s">
        <v>507</v>
      </c>
      <c r="AO651" s="74" t="s">
        <v>554</v>
      </c>
      <c r="AP651" s="74" t="s">
        <v>574</v>
      </c>
      <c r="AQ651" s="73">
        <f>_xll.BDP($H651,$AQ$1, "CUST_TRR_START_DT=20030101","CUST_TRR_END_DT=20230630")*0.01</f>
        <v>0.24651960000000001</v>
      </c>
      <c r="AR651" s="73">
        <f>_xll.BDP($H651,$AQ$1, "CUST_TRR_START_DT=20130101","CUST_TRR_END_DT=20230630")*0.01</f>
        <v>0.2629494</v>
      </c>
      <c r="AS651" s="73">
        <f>_xll.BDP($H651,$AQ$1, "CUST_TRR_START_DT=20180101","CUST_TRR_END_DT=20230630")*0.01</f>
        <v>0.2061212</v>
      </c>
      <c r="AT651" s="74" t="s">
        <v>3412</v>
      </c>
      <c r="AU651" s="74" t="s">
        <v>3412</v>
      </c>
      <c r="AV651" s="74" t="s">
        <v>3412</v>
      </c>
      <c r="AW651" s="25">
        <v>0.58565152424495359</v>
      </c>
      <c r="AX651" s="25">
        <v>0.58565152424495359</v>
      </c>
      <c r="AY651" s="25">
        <v>-0.10767963435869866</v>
      </c>
      <c r="AZ651" s="25">
        <v>0.47797188988625494</v>
      </c>
      <c r="BA651" s="25">
        <v>38.14012205468692</v>
      </c>
      <c r="BB651" s="25">
        <v>-7.0125564900383921</v>
      </c>
      <c r="BC651" s="25">
        <v>31.127565564648528</v>
      </c>
      <c r="BD651" s="25">
        <v>3.9550000000000001</v>
      </c>
      <c r="BE651" s="25">
        <v>695.57657899999992</v>
      </c>
      <c r="BF651" s="74">
        <v>13.133000000000001</v>
      </c>
      <c r="BG651" s="74">
        <v>15.200000000000001</v>
      </c>
      <c r="BH651" s="74">
        <v>17.8</v>
      </c>
      <c r="BI651" s="74">
        <v>9.6110000000000007</v>
      </c>
      <c r="BJ651" s="74">
        <v>13.789</v>
      </c>
      <c r="BK651" s="74">
        <v>18.337</v>
      </c>
      <c r="BL651" s="72">
        <v>1.8880739226270014E-2</v>
      </c>
      <c r="BM651" s="72">
        <v>2.1852374647019279E-2</v>
      </c>
      <c r="BN651" s="72">
        <v>2.5590280836640996E-2</v>
      </c>
      <c r="BO651" s="72">
        <v>1.3817313995559362E-2</v>
      </c>
      <c r="BP651" s="72">
        <v>1.9823841711036107E-2</v>
      </c>
      <c r="BQ651" s="72">
        <v>2.6362302230420558E-2</v>
      </c>
      <c r="BR651" s="72">
        <f>IF(IF(BN651&gt;BQ651,BN651,BQ651)=0,IF(BM651&gt;BP651,BM651,BP651),IF(BN651&gt;BQ651,BN651,BQ651))</f>
        <v>2.6362302230420558E-2</v>
      </c>
      <c r="CI651" s="73">
        <f>IFERROR(L651,M651)</f>
        <v>0.53946318306095287</v>
      </c>
      <c r="CJ651" s="74">
        <f>IF(AND(M651&lt;0,AA651&gt;0),1,0)</f>
        <v>0</v>
      </c>
      <c r="CK651" s="74">
        <f>IF(AND(CJ651=0,CI651&lt;0.1,CI651&gt;0),1,0)</f>
        <v>0</v>
      </c>
      <c r="CL651" s="74">
        <f>IF(AND(CK651=0,CI651&lt;0.2,CI651&gt;0.1),1,0)</f>
        <v>0</v>
      </c>
      <c r="CM651" s="74">
        <f>IF(AND(CL651=0,CI651&lt;0.3,CI651&gt;0.2),1,0)</f>
        <v>0</v>
      </c>
      <c r="CN651" s="74">
        <f>IF(AND(CM651=0,CI651&lt;0.4,CI651&gt;0.3),1,0)</f>
        <v>0</v>
      </c>
      <c r="CO651" s="74">
        <f>IF(AND(CN651=0,CI651&lt;0.5,CI651&gt;0.4),1,0)</f>
        <v>0</v>
      </c>
      <c r="CP651" s="74">
        <f>IF(AND(CJ651=0,CK651=0,CL651=0,CM651=0,CN651=0,CO651=0),1,0)</f>
        <v>1</v>
      </c>
      <c r="CR651" s="74" t="str">
        <f>_xll.BDP($H651,CR$1)</f>
        <v>Shawn M O'Connor</v>
      </c>
      <c r="CS651" s="74" t="str">
        <f>_xll.BDP($H651,CS$1)</f>
        <v>No</v>
      </c>
      <c r="CT651" s="81">
        <f>_xll.BDP($H651,CT$1)</f>
        <v>0</v>
      </c>
      <c r="CU651" s="78">
        <f>_xll.BDP($H651,CU$1)</f>
        <v>5.3333301544189453</v>
      </c>
      <c r="CV651" s="78">
        <f>_xll.BDP($H651,CV$1)</f>
        <v>20.169736064259126</v>
      </c>
      <c r="CW651" s="78">
        <f>_xll.BDP($H651,CW$1)</f>
        <v>-0.98754112188534204</v>
      </c>
      <c r="DD651" s="73"/>
      <c r="DH651" s="25"/>
      <c r="DI651" s="25"/>
      <c r="DJ651" s="25"/>
      <c r="DK651" s="25"/>
      <c r="DL651" s="25"/>
      <c r="DM651" s="25"/>
      <c r="DN651" s="25"/>
      <c r="DO651" s="25"/>
      <c r="DV651" s="72"/>
      <c r="DW651" s="72"/>
      <c r="DX651" s="72"/>
      <c r="DY651" s="72"/>
      <c r="DZ651" s="72"/>
      <c r="EA651" s="72"/>
      <c r="EB651" s="72"/>
      <c r="EC651" s="72"/>
      <c r="ED651" s="72"/>
    </row>
    <row r="652" spans="1:134" s="74" customFormat="1" hidden="1" x14ac:dyDescent="0.3">
      <c r="A652" s="74" t="str">
        <f>B652&amp;C652</f>
        <v>14</v>
      </c>
      <c r="B652" s="74">
        <v>14</v>
      </c>
      <c r="D652" s="74">
        <v>43</v>
      </c>
      <c r="E652" s="74">
        <v>7</v>
      </c>
      <c r="F652" s="75" t="s">
        <v>2149</v>
      </c>
      <c r="G652" s="74" t="s">
        <v>2167</v>
      </c>
      <c r="H652" s="74" t="s">
        <v>1559</v>
      </c>
      <c r="I652" s="74">
        <v>1581</v>
      </c>
      <c r="J652" s="74" t="str">
        <f>I652&amp;H652</f>
        <v>1581MOON LN Equity</v>
      </c>
      <c r="K652" s="76" t="s">
        <v>1560</v>
      </c>
      <c r="L652" s="73">
        <v>2.5689584889758343</v>
      </c>
      <c r="M652" s="73">
        <v>-5.7817816635160479</v>
      </c>
      <c r="N652" s="73">
        <v>3.532776201455988</v>
      </c>
      <c r="O652" s="73">
        <v>0.36156693535874462</v>
      </c>
      <c r="P652" s="77">
        <v>33.190533427848379</v>
      </c>
      <c r="Q652" s="77">
        <v>25.300115253252027</v>
      </c>
      <c r="R652" s="77" t="e">
        <v>#N/A</v>
      </c>
      <c r="S652" s="78">
        <v>20.393705568550494</v>
      </c>
      <c r="T652" s="78">
        <v>22.363139398672395</v>
      </c>
      <c r="U652" s="73">
        <v>1.1588276419866477</v>
      </c>
      <c r="V652" s="79">
        <v>2.377394043366988</v>
      </c>
      <c r="W652" s="73">
        <v>-0.11639081134257262</v>
      </c>
      <c r="X652" s="72">
        <v>7.1085344197221345E-2</v>
      </c>
      <c r="Y652" s="79">
        <v>36.273196133161242</v>
      </c>
      <c r="Z652" s="79" t="e">
        <v>#N/A</v>
      </c>
      <c r="AA652" s="79">
        <v>-8464000.0000000298</v>
      </c>
      <c r="AB652" s="79">
        <v>135346999.99999997</v>
      </c>
      <c r="AC652" s="79">
        <v>7270000</v>
      </c>
      <c r="AD652" s="80">
        <v>36333000</v>
      </c>
      <c r="AE652" s="73">
        <v>0.20009357884017284</v>
      </c>
      <c r="AF652" s="80">
        <v>583.57152049999991</v>
      </c>
      <c r="AG652" s="80">
        <v>752.63752049999994</v>
      </c>
      <c r="AH652" s="25">
        <v>10.513165532895654</v>
      </c>
      <c r="AI652" s="25">
        <v>15.379723327952265</v>
      </c>
      <c r="AJ652" s="25">
        <v>4.578578333483561</v>
      </c>
      <c r="AK652" s="25">
        <v>21.815568616379643</v>
      </c>
      <c r="AL652" s="25" t="s">
        <v>3021</v>
      </c>
      <c r="AM652" s="74" t="s">
        <v>543</v>
      </c>
      <c r="AN652" s="74" t="s">
        <v>570</v>
      </c>
      <c r="AO652" s="74" t="s">
        <v>641</v>
      </c>
      <c r="AP652" s="74" t="s">
        <v>1552</v>
      </c>
      <c r="AQ652" s="73" t="e">
        <f>_xll.BDP($H652,$AQ$1, "CUST_TRR_START_DT=20030101","CUST_TRR_END_DT=20230630")*0.01</f>
        <v>#VALUE!</v>
      </c>
      <c r="AR652" s="73" t="e">
        <f>_xll.BDP($H652,$AQ$1, "CUST_TRR_START_DT=20130101","CUST_TRR_END_DT=20230630")*0.01</f>
        <v>#VALUE!</v>
      </c>
      <c r="AS652" s="73" t="e">
        <f>_xll.BDP($H652,$AQ$1, "CUST_TRR_START_DT=20180101","CUST_TRR_END_DT=20230630")*0.01</f>
        <v>#VALUE!</v>
      </c>
      <c r="AT652" s="74" t="s">
        <v>3393</v>
      </c>
      <c r="AU652" s="74" t="s">
        <v>3393</v>
      </c>
      <c r="AV652" s="74" t="s">
        <v>3393</v>
      </c>
      <c r="AW652" s="25" t="s">
        <v>3021</v>
      </c>
      <c r="AX652" s="25">
        <v>0</v>
      </c>
      <c r="AY652" s="25">
        <v>0</v>
      </c>
      <c r="AZ652" s="25">
        <v>0</v>
      </c>
      <c r="BA652" s="25">
        <v>0</v>
      </c>
      <c r="BB652" s="25">
        <v>0</v>
      </c>
      <c r="BC652" s="25">
        <v>0</v>
      </c>
      <c r="BD652" s="25">
        <v>0</v>
      </c>
      <c r="BE652" s="25">
        <v>583.57152049999991</v>
      </c>
      <c r="BF652" s="74">
        <v>34.65</v>
      </c>
      <c r="BG652" s="74">
        <v>41.637999999999998</v>
      </c>
      <c r="BH652" s="74">
        <v>45.64</v>
      </c>
      <c r="BI652" s="74">
        <v>45.852000000000004</v>
      </c>
      <c r="BJ652" s="74">
        <v>55.983000000000004</v>
      </c>
      <c r="BK652" s="74">
        <v>65.644999999999996</v>
      </c>
      <c r="BL652" s="72">
        <v>5.9375755640563348E-2</v>
      </c>
      <c r="BM652" s="72">
        <v>7.1350294757915628E-2</v>
      </c>
      <c r="BN652" s="72">
        <v>7.8208066015449107E-2</v>
      </c>
      <c r="BO652" s="72">
        <v>7.8571346251980118E-2</v>
      </c>
      <c r="BP652" s="72">
        <v>9.5931686234506736E-2</v>
      </c>
      <c r="BQ652" s="72">
        <v>0.11248835437300955</v>
      </c>
      <c r="BR652" s="72">
        <f>IF(IF(BN652&gt;BQ652,BN652,BQ652)=0,IF(BM652&gt;BP652,BM652,BP652),IF(BN652&gt;BQ652,BN652,BQ652))</f>
        <v>0.11248835437300955</v>
      </c>
      <c r="CI652" s="73">
        <f>IFERROR(L652,M652)</f>
        <v>2.5689584889758343</v>
      </c>
      <c r="CJ652" s="74">
        <f>IF(AND(M652&lt;0,AA652&gt;0),1,0)</f>
        <v>0</v>
      </c>
      <c r="CK652" s="74">
        <f>IF(AND(CJ652=0,CI652&lt;0.1,CI652&gt;0),1,0)</f>
        <v>0</v>
      </c>
      <c r="CL652" s="74">
        <f>IF(AND(CK652=0,CI652&lt;0.2,CI652&gt;0.1),1,0)</f>
        <v>0</v>
      </c>
      <c r="CM652" s="74">
        <f>IF(AND(CL652=0,CI652&lt;0.3,CI652&gt;0.2),1,0)</f>
        <v>0</v>
      </c>
      <c r="CN652" s="74">
        <f>IF(AND(CM652=0,CI652&lt;0.4,CI652&gt;0.3),1,0)</f>
        <v>0</v>
      </c>
      <c r="CO652" s="74">
        <f>IF(AND(CN652=0,CI652&lt;0.5,CI652&gt;0.4),1,0)</f>
        <v>0</v>
      </c>
      <c r="CP652" s="74">
        <f>IF(AND(CJ652=0,CK652=0,CL652=0,CM652=0,CN652=0,CO652=0),1,0)</f>
        <v>1</v>
      </c>
      <c r="CR652" s="74" t="str">
        <f>_xll.BDP($H652,CR$1)</f>
        <v>Nickyl Raithatha</v>
      </c>
      <c r="CS652" s="74" t="str">
        <f>_xll.BDP($H652,CS$1)</f>
        <v>No</v>
      </c>
      <c r="CT652" s="81">
        <f>_xll.BDP($H652,CT$1)</f>
        <v>1.1956599950790405</v>
      </c>
      <c r="CU652" s="78">
        <f>_xll.BDP($H652,CU$1)</f>
        <v>5.3333301544189453</v>
      </c>
      <c r="CV652" s="78">
        <f>_xll.BDP($H652,CV$1)</f>
        <v>2.188671610773095</v>
      </c>
      <c r="CW652" s="78">
        <f>_xll.BDP($H652,CW$1)</f>
        <v>0</v>
      </c>
      <c r="DD652" s="73"/>
      <c r="DH652" s="25"/>
      <c r="DI652" s="25"/>
      <c r="DJ652" s="25"/>
      <c r="DK652" s="25"/>
      <c r="DL652" s="25"/>
      <c r="DM652" s="25"/>
      <c r="DN652" s="25"/>
      <c r="DO652" s="25"/>
      <c r="DV652" s="72"/>
      <c r="DW652" s="72"/>
      <c r="DX652" s="72"/>
      <c r="DY652" s="72"/>
      <c r="DZ652" s="72"/>
      <c r="EA652" s="72"/>
      <c r="EB652" s="72"/>
      <c r="EC652" s="72"/>
      <c r="ED652" s="72"/>
    </row>
    <row r="653" spans="1:134" s="74" customFormat="1" hidden="1" x14ac:dyDescent="0.3">
      <c r="A653" s="74" t="str">
        <f>B653&amp;C653</f>
        <v>14</v>
      </c>
      <c r="B653" s="74">
        <v>14</v>
      </c>
      <c r="D653" s="74">
        <v>49</v>
      </c>
      <c r="E653" s="74">
        <v>9</v>
      </c>
      <c r="F653" s="75">
        <v>0.2</v>
      </c>
      <c r="G653" s="74" t="s">
        <v>2872</v>
      </c>
      <c r="H653" s="74" t="s">
        <v>1625</v>
      </c>
      <c r="I653" s="74">
        <v>1611</v>
      </c>
      <c r="J653" s="74" t="str">
        <f>I653&amp;H653</f>
        <v>1611DOTD LN Equity</v>
      </c>
      <c r="K653" s="76" t="s">
        <v>1626</v>
      </c>
      <c r="L653" s="73">
        <v>0.71831199170656246</v>
      </c>
      <c r="M653" s="73">
        <v>0.72547245142400851</v>
      </c>
      <c r="N653" s="73">
        <v>0.44773527146735753</v>
      </c>
      <c r="O653" s="73">
        <v>0.47876339364131387</v>
      </c>
      <c r="P653" s="77">
        <v>15.172823099849046</v>
      </c>
      <c r="Q653" s="77">
        <v>14.091406618946539</v>
      </c>
      <c r="R653" s="77">
        <v>15.885063329499355</v>
      </c>
      <c r="S653" s="78">
        <v>34.426803171856804</v>
      </c>
      <c r="T653" s="78">
        <v>33.223516679399033</v>
      </c>
      <c r="U653" s="73">
        <v>-0.56274976213130345</v>
      </c>
      <c r="V653" s="79">
        <v>-2.4655307175238388</v>
      </c>
      <c r="W653" s="73">
        <v>0.81683020477815704</v>
      </c>
      <c r="X653" s="72">
        <v>2.2143489813994686E-2</v>
      </c>
      <c r="Y653" s="79">
        <v>13.064277633272534</v>
      </c>
      <c r="Z653" s="79">
        <v>8.4715882554218034</v>
      </c>
      <c r="AA653" s="79">
        <v>18785000</v>
      </c>
      <c r="AB653" s="79">
        <v>28465000</v>
      </c>
      <c r="AC653" s="79">
        <v>496000</v>
      </c>
      <c r="AD653" s="80">
        <v>21579000</v>
      </c>
      <c r="AE653" s="73">
        <v>2.2985309791927335E-2</v>
      </c>
      <c r="AF653" s="80">
        <v>256.85722173300002</v>
      </c>
      <c r="AG653" s="80">
        <v>209.54122173300001</v>
      </c>
      <c r="AH653" s="25">
        <v>10.645256133560254</v>
      </c>
      <c r="AI653" s="25">
        <v>17.101217802415736</v>
      </c>
      <c r="AJ653" s="25">
        <v>8.384226628253785</v>
      </c>
      <c r="AK653" s="25">
        <v>21.796599231318964</v>
      </c>
      <c r="AL653" s="25">
        <v>3.2784804112291415</v>
      </c>
      <c r="AM653" s="74" t="s">
        <v>506</v>
      </c>
      <c r="AN653" s="74" t="s">
        <v>507</v>
      </c>
      <c r="AO653" s="74" t="s">
        <v>618</v>
      </c>
      <c r="AP653" s="74" t="s">
        <v>1552</v>
      </c>
      <c r="AQ653" s="73" t="e">
        <f>_xll.BDP($H653,$AQ$1, "CUST_TRR_START_DT=20030101","CUST_TRR_END_DT=20230630")*0.01</f>
        <v>#VALUE!</v>
      </c>
      <c r="AR653" s="73">
        <f>_xll.BDP($H653,$AQ$1, "CUST_TRR_START_DT=20130101","CUST_TRR_END_DT=20230630")*0.01</f>
        <v>0.18631640000000002</v>
      </c>
      <c r="AS653" s="73">
        <f>_xll.BDP($H653,$AQ$1, "CUST_TRR_START_DT=20180101","CUST_TRR_END_DT=20230630")*0.01</f>
        <v>-3.0434260000000001E-2</v>
      </c>
      <c r="AT653" s="74" t="s">
        <v>3821</v>
      </c>
      <c r="AU653" s="74" t="s">
        <v>3021</v>
      </c>
      <c r="AV653" s="74" t="s">
        <v>3821</v>
      </c>
      <c r="AW653" s="25">
        <v>1.1652794519304237</v>
      </c>
      <c r="AX653" s="25">
        <v>1.1652794519304237</v>
      </c>
      <c r="AY653" s="25">
        <v>-7.9677227482416371E-4</v>
      </c>
      <c r="AZ653" s="25">
        <v>1.1644826796555996</v>
      </c>
      <c r="BA653" s="25">
        <v>23.944497881832881</v>
      </c>
      <c r="BB653" s="25">
        <v>-1.6372306243987111E-2</v>
      </c>
      <c r="BC653" s="25">
        <v>23.928125575588894</v>
      </c>
      <c r="BD653" s="25">
        <v>2.923</v>
      </c>
      <c r="BE653" s="25">
        <v>209.54122173300001</v>
      </c>
      <c r="BF653" s="74">
        <v>12.575000000000001</v>
      </c>
      <c r="BG653" s="74">
        <v>13.1</v>
      </c>
      <c r="BH653" s="74">
        <v>14.333</v>
      </c>
      <c r="BI653" s="74">
        <v>10.069000000000001</v>
      </c>
      <c r="BJ653" s="74">
        <v>9.9039999999999999</v>
      </c>
      <c r="BK653" s="74">
        <v>11.904</v>
      </c>
      <c r="BL653" s="72">
        <v>6.0012058228920799E-2</v>
      </c>
      <c r="BM653" s="72">
        <v>6.2517531832911519E-2</v>
      </c>
      <c r="BN653" s="72">
        <v>6.840181555428404E-2</v>
      </c>
      <c r="BO653" s="72">
        <v>4.8052597559205053E-2</v>
      </c>
      <c r="BP653" s="72">
        <v>4.7265162997950819E-2</v>
      </c>
      <c r="BQ653" s="72">
        <v>5.6809824346486924E-2</v>
      </c>
      <c r="BR653" s="72">
        <f>IF(IF(BN653&gt;BQ653,BN653,BQ653)=0,IF(BM653&gt;BP653,BM653,BP653),IF(BN653&gt;BQ653,BN653,BQ653))</f>
        <v>6.840181555428404E-2</v>
      </c>
      <c r="CI653" s="73">
        <f>IFERROR(L653,M653)</f>
        <v>0.71831199170656246</v>
      </c>
      <c r="CJ653" s="74">
        <f>IF(AND(M653&lt;0,AA653&gt;0),1,0)</f>
        <v>0</v>
      </c>
      <c r="CK653" s="74">
        <f>IF(AND(CJ653=0,CI653&lt;0.1,CI653&gt;0),1,0)</f>
        <v>0</v>
      </c>
      <c r="CL653" s="74">
        <f>IF(AND(CK653=0,CI653&lt;0.2,CI653&gt;0.1),1,0)</f>
        <v>0</v>
      </c>
      <c r="CM653" s="74">
        <f>IF(AND(CL653=0,CI653&lt;0.3,CI653&gt;0.2),1,0)</f>
        <v>0</v>
      </c>
      <c r="CN653" s="74">
        <f>IF(AND(CM653=0,CI653&lt;0.4,CI653&gt;0.3),1,0)</f>
        <v>0</v>
      </c>
      <c r="CO653" s="74">
        <f>IF(AND(CN653=0,CI653&lt;0.5,CI653&gt;0.4),1,0)</f>
        <v>0</v>
      </c>
      <c r="CP653" s="74">
        <f>IF(AND(CJ653=0,CK653=0,CL653=0,CM653=0,CN653=0,CO653=0),1,0)</f>
        <v>1</v>
      </c>
      <c r="CR653" s="74" t="str">
        <f>_xll.BDP($H653,CR$1)</f>
        <v>Milan Patel</v>
      </c>
      <c r="CS653" s="74" t="str">
        <f>_xll.BDP($H653,CS$1)</f>
        <v>No</v>
      </c>
      <c r="CT653" s="81">
        <f>_xll.BDP($H653,CT$1)</f>
        <v>0</v>
      </c>
      <c r="CU653" s="78">
        <f>_xll.BDP($H653,CU$1)</f>
        <v>7.75</v>
      </c>
      <c r="CV653" s="78">
        <f>_xll.BDP($H653,CV$1)</f>
        <v>0.93070171187890205</v>
      </c>
      <c r="CW653" s="78">
        <f>_xll.BDP($H653,CW$1)</f>
        <v>0</v>
      </c>
      <c r="DD653" s="73"/>
      <c r="DH653" s="25"/>
      <c r="DI653" s="25"/>
      <c r="DJ653" s="25"/>
      <c r="DK653" s="25"/>
      <c r="DL653" s="25"/>
      <c r="DM653" s="25"/>
      <c r="DN653" s="25"/>
      <c r="DO653" s="25"/>
      <c r="DV653" s="72"/>
      <c r="DW653" s="72"/>
      <c r="DX653" s="72"/>
      <c r="DY653" s="72"/>
      <c r="DZ653" s="72"/>
      <c r="EA653" s="72"/>
      <c r="EB653" s="72"/>
      <c r="EC653" s="72"/>
      <c r="ED653" s="72"/>
    </row>
    <row r="654" spans="1:134" s="74" customFormat="1" hidden="1" x14ac:dyDescent="0.3">
      <c r="A654" s="74" t="str">
        <f>B654&amp;C654</f>
        <v>14</v>
      </c>
      <c r="B654" s="74">
        <v>14</v>
      </c>
      <c r="D654" s="74">
        <v>50</v>
      </c>
      <c r="E654" s="74">
        <v>12</v>
      </c>
      <c r="F654" s="75" t="s">
        <v>2217</v>
      </c>
      <c r="G654" s="74" t="s">
        <v>2929</v>
      </c>
      <c r="H654" s="74" t="s">
        <v>360</v>
      </c>
      <c r="I654" s="74">
        <v>1613</v>
      </c>
      <c r="J654" s="74" t="str">
        <f>I654&amp;H654</f>
        <v>1613BKI US Equity</v>
      </c>
      <c r="K654" s="76" t="s">
        <v>1046</v>
      </c>
      <c r="L654" s="73">
        <v>0.23336721162344362</v>
      </c>
      <c r="M654" s="73">
        <v>0.20890877261233223</v>
      </c>
      <c r="N654" s="73">
        <v>6.8766931940210246E-2</v>
      </c>
      <c r="O654" s="73">
        <v>6.0906221054422414E-2</v>
      </c>
      <c r="P654" s="77">
        <v>4.6987908707161772</v>
      </c>
      <c r="Q654" s="77">
        <v>3.577819554127923</v>
      </c>
      <c r="R654" s="77">
        <v>9.2626239685063219</v>
      </c>
      <c r="S654" s="78">
        <v>45.949902445004852</v>
      </c>
      <c r="T654" s="78">
        <v>45.305754236742047</v>
      </c>
      <c r="U654" s="73">
        <v>1.2130944722125994</v>
      </c>
      <c r="V654" s="79">
        <v>3.9988580750407823</v>
      </c>
      <c r="W654" s="73">
        <v>0.49005807402270957</v>
      </c>
      <c r="X654" s="72">
        <v>4.8840791180285344E-2</v>
      </c>
      <c r="Y654" s="79">
        <v>7.3032877861639065</v>
      </c>
      <c r="Z654" s="79">
        <v>-2.1603095441196651</v>
      </c>
      <c r="AA654" s="79">
        <v>1542300000</v>
      </c>
      <c r="AB654" s="79">
        <v>5290100000</v>
      </c>
      <c r="AC654" s="79">
        <v>49600000</v>
      </c>
      <c r="AD654" s="80">
        <v>206400000</v>
      </c>
      <c r="AE654" s="73">
        <v>0.24031007751937986</v>
      </c>
      <c r="AF654" s="80">
        <v>11876.042218160001</v>
      </c>
      <c r="AG654" s="80">
        <v>14370.742218160001</v>
      </c>
      <c r="AH654" s="25">
        <v>30.831886329457198</v>
      </c>
      <c r="AI654" s="25">
        <v>124.09967373195165</v>
      </c>
      <c r="AJ654" s="25">
        <v>0.79156633841375534</v>
      </c>
      <c r="AK654" s="25">
        <v>95.047997149852989</v>
      </c>
      <c r="AL654" s="25">
        <v>4.2666077351228644</v>
      </c>
      <c r="AM654" s="74" t="s">
        <v>506</v>
      </c>
      <c r="AN654" s="74" t="s">
        <v>507</v>
      </c>
      <c r="AO654" s="74" t="s">
        <v>600</v>
      </c>
      <c r="AP654" s="74" t="s">
        <v>574</v>
      </c>
      <c r="AQ654" s="73" t="e">
        <f>_xll.BDP($H654,$AQ$1, "CUST_TRR_START_DT=20030101","CUST_TRR_END_DT=20230630")*0.01</f>
        <v>#VALUE!</v>
      </c>
      <c r="AR654" s="73" t="e">
        <f>_xll.BDP($H654,$AQ$1, "CUST_TRR_START_DT=20130101","CUST_TRR_END_DT=20230630")*0.01</f>
        <v>#VALUE!</v>
      </c>
      <c r="AS654" s="73">
        <f>_xll.BDP($H654,$AQ$1, "CUST_TRR_START_DT=20180101","CUST_TRR_END_DT=20230630")*0.01</f>
        <v>5.653437E-2</v>
      </c>
      <c r="AT654" s="74" t="s">
        <v>3823</v>
      </c>
      <c r="AU654" s="74" t="s">
        <v>3021</v>
      </c>
      <c r="AV654" s="74" t="s">
        <v>3823</v>
      </c>
      <c r="AW654" s="25" t="s">
        <v>3021</v>
      </c>
      <c r="AX654" s="25">
        <v>0</v>
      </c>
      <c r="AY654" s="25">
        <v>0</v>
      </c>
      <c r="AZ654" s="25">
        <v>0</v>
      </c>
      <c r="BA654" s="25">
        <v>0</v>
      </c>
      <c r="BB654" s="25">
        <v>0</v>
      </c>
      <c r="BC654" s="25">
        <v>0</v>
      </c>
      <c r="BD654" s="25">
        <v>0</v>
      </c>
      <c r="BE654" s="25">
        <v>11876.042218160001</v>
      </c>
      <c r="BF654" s="74">
        <v>288</v>
      </c>
      <c r="BG654" s="74">
        <v>352</v>
      </c>
      <c r="BH654" s="74" t="s">
        <v>3021</v>
      </c>
      <c r="BI654" s="74" t="s">
        <v>3021</v>
      </c>
      <c r="BJ654" s="74" t="s">
        <v>3021</v>
      </c>
      <c r="BK654" s="74" t="s">
        <v>3021</v>
      </c>
      <c r="BL654" s="72">
        <v>2.4250503215592384E-2</v>
      </c>
      <c r="BM654" s="72">
        <v>2.9639503930168468E-2</v>
      </c>
      <c r="BN654" s="72">
        <v>0</v>
      </c>
      <c r="BO654" s="72">
        <v>0</v>
      </c>
      <c r="BP654" s="72">
        <v>0</v>
      </c>
      <c r="BQ654" s="72">
        <v>0</v>
      </c>
      <c r="BR654" s="72">
        <f>IF(IF(BN654&gt;BQ654,BN654,BQ654)=0,IF(BM654&gt;BP654,BM654,BP654),IF(BN654&gt;BQ654,BN654,BQ654))</f>
        <v>2.9639503930168468E-2</v>
      </c>
      <c r="CI654" s="73">
        <f>IFERROR(L654,M654)</f>
        <v>0.23336721162344362</v>
      </c>
      <c r="CJ654" s="74">
        <f>IF(AND(M654&lt;0,AA654&gt;0),1,0)</f>
        <v>0</v>
      </c>
      <c r="CK654" s="74">
        <f>IF(AND(CJ654=0,CI654&lt;0.1,CI654&gt;0),1,0)</f>
        <v>0</v>
      </c>
      <c r="CL654" s="74">
        <f>IF(AND(CK654=0,CI654&lt;0.2,CI654&gt;0.1),1,0)</f>
        <v>0</v>
      </c>
      <c r="CM654" s="74">
        <f>IF(AND(CL654=0,CI654&lt;0.3,CI654&gt;0.2),1,0)</f>
        <v>1</v>
      </c>
      <c r="CN654" s="74">
        <f>IF(AND(CM654=0,CI654&lt;0.4,CI654&gt;0.3),1,0)</f>
        <v>0</v>
      </c>
      <c r="CO654" s="74">
        <f>IF(AND(CN654=0,CI654&lt;0.5,CI654&gt;0.4),1,0)</f>
        <v>0</v>
      </c>
      <c r="CP654" s="74">
        <f>IF(AND(CJ654=0,CK654=0,CL654=0,CM654=0,CN654=0,CO654=0),1,0)</f>
        <v>0</v>
      </c>
      <c r="CR654" s="74" t="str">
        <f>_xll.BDP($H654,CR$1)</f>
        <v>Joseph M Nackashi "Joe"</v>
      </c>
      <c r="CS654" s="74" t="str">
        <f>_xll.BDP($H654,CS$1)</f>
        <v>No</v>
      </c>
      <c r="CT654" s="81">
        <f>_xll.BDP($H654,CT$1)</f>
        <v>0</v>
      </c>
      <c r="CU654" s="78">
        <f>_xll.BDP($H654,CU$1)</f>
        <v>1.4166699647903442</v>
      </c>
      <c r="CV654" s="78">
        <f>_xll.BDP($H654,CV$1)</f>
        <v>2.1959642986960208</v>
      </c>
      <c r="CW654" s="78">
        <f>_xll.BDP($H654,CW$1)</f>
        <v>-37.361628230522079</v>
      </c>
      <c r="DD654" s="73"/>
      <c r="DH654" s="25"/>
      <c r="DI654" s="25"/>
      <c r="DJ654" s="25"/>
      <c r="DK654" s="25"/>
      <c r="DL654" s="25"/>
      <c r="DM654" s="25"/>
      <c r="DN654" s="25"/>
      <c r="DO654" s="25"/>
      <c r="DV654" s="72"/>
      <c r="DW654" s="72"/>
      <c r="DX654" s="72"/>
      <c r="DY654" s="72"/>
      <c r="DZ654" s="72"/>
      <c r="EA654" s="72"/>
      <c r="EB654" s="72"/>
      <c r="EC654" s="72"/>
      <c r="ED654" s="72"/>
    </row>
    <row r="655" spans="1:134" s="74" customFormat="1" hidden="1" x14ac:dyDescent="0.3">
      <c r="A655" s="74" t="str">
        <f>B655&amp;C655</f>
        <v>14</v>
      </c>
      <c r="B655" s="74">
        <v>14</v>
      </c>
      <c r="D655" s="74">
        <v>53</v>
      </c>
      <c r="E655" s="74">
        <v>10</v>
      </c>
      <c r="F655" s="75" t="s">
        <v>2149</v>
      </c>
      <c r="G655" s="74" t="s">
        <v>2879</v>
      </c>
      <c r="H655" s="74" t="s">
        <v>1827</v>
      </c>
      <c r="I655" s="74">
        <v>1614</v>
      </c>
      <c r="J655" s="74" t="str">
        <f>I655&amp;H655</f>
        <v>1614DARK LN Equity</v>
      </c>
      <c r="K655" s="76" t="s">
        <v>1828</v>
      </c>
      <c r="L655" s="73">
        <v>-1.7805568044897662</v>
      </c>
      <c r="M655" s="73">
        <v>-0.55726809763741236</v>
      </c>
      <c r="N655" s="73">
        <v>-2.0707375879513825</v>
      </c>
      <c r="O655" s="73">
        <v>-1.1502579116129932</v>
      </c>
      <c r="P655" s="77">
        <v>10.758457714741168</v>
      </c>
      <c r="Q655" s="77">
        <v>16.312775226553168</v>
      </c>
      <c r="R655" s="77">
        <v>20.393600149429005</v>
      </c>
      <c r="S655" s="78">
        <v>7.170346745558108</v>
      </c>
      <c r="T655" s="78">
        <v>21.016812423225712</v>
      </c>
      <c r="U655" s="73">
        <v>-0.41947258025419609</v>
      </c>
      <c r="V655" s="79">
        <v>-2.7243425243425246</v>
      </c>
      <c r="W655" s="73">
        <v>0.35047914186722351</v>
      </c>
      <c r="X655" s="72">
        <v>6.0633939730592973E-2</v>
      </c>
      <c r="Y655" s="79">
        <v>47.620965390124596</v>
      </c>
      <c r="Z655" s="79" t="e">
        <v>#N/A</v>
      </c>
      <c r="AA655" s="79">
        <v>-74029000</v>
      </c>
      <c r="AB655" s="79">
        <v>-35865000</v>
      </c>
      <c r="AC655" s="79">
        <v>39989000</v>
      </c>
      <c r="AD655" s="80">
        <v>134047000</v>
      </c>
      <c r="AE655" s="73">
        <v>0.29832073824852479</v>
      </c>
      <c r="AF655" s="80">
        <v>2828.1835057600001</v>
      </c>
      <c r="AG655" s="80">
        <v>3204.5999544613519</v>
      </c>
      <c r="AH655" s="25">
        <v>27.955544302300858</v>
      </c>
      <c r="AI655" s="25">
        <v>77.679739042549869</v>
      </c>
      <c r="AJ655" s="25">
        <v>3.3039379316177961</v>
      </c>
      <c r="AK655" s="25">
        <v>55.818405659885563</v>
      </c>
      <c r="AL655" s="25">
        <v>13.404691207571368</v>
      </c>
      <c r="AM655" s="74" t="s">
        <v>506</v>
      </c>
      <c r="AN655" s="74" t="s">
        <v>507</v>
      </c>
      <c r="AO655" s="74" t="s">
        <v>618</v>
      </c>
      <c r="AP655" s="74" t="s">
        <v>1552</v>
      </c>
      <c r="AQ655" s="73" t="e">
        <f>_xll.BDP($H655,$AQ$1, "CUST_TRR_START_DT=20030101","CUST_TRR_END_DT=20230630")*0.01</f>
        <v>#VALUE!</v>
      </c>
      <c r="AR655" s="73" t="e">
        <f>_xll.BDP($H655,$AQ$1, "CUST_TRR_START_DT=20130101","CUST_TRR_END_DT=20230630")*0.01</f>
        <v>#VALUE!</v>
      </c>
      <c r="AS655" s="73" t="e">
        <f>_xll.BDP($H655,$AQ$1, "CUST_TRR_START_DT=20180101","CUST_TRR_END_DT=20230630")*0.01</f>
        <v>#VALUE!</v>
      </c>
      <c r="AT655" s="74" t="s">
        <v>3413</v>
      </c>
      <c r="AU655" s="74" t="s">
        <v>3413</v>
      </c>
      <c r="AV655" s="74" t="s">
        <v>3413</v>
      </c>
      <c r="AW655" s="25" t="s">
        <v>3021</v>
      </c>
      <c r="AX655" s="25">
        <v>0</v>
      </c>
      <c r="AY655" s="25">
        <v>-0.28336209385559114</v>
      </c>
      <c r="AZ655" s="25">
        <v>-0.28336209385559114</v>
      </c>
      <c r="BA655" s="25">
        <v>0</v>
      </c>
      <c r="BB655" s="25">
        <v>-12.775816307546769</v>
      </c>
      <c r="BC655" s="25">
        <v>-12.775816307546769</v>
      </c>
      <c r="BD655" s="25">
        <v>-8.0139999999999993</v>
      </c>
      <c r="BE655" s="25">
        <v>2828.1835057600001</v>
      </c>
      <c r="BF655" s="74">
        <v>70.631</v>
      </c>
      <c r="BG655" s="74">
        <v>93.442000000000007</v>
      </c>
      <c r="BH655" s="74">
        <v>124.15</v>
      </c>
      <c r="BI655" s="74">
        <v>73.099000000000004</v>
      </c>
      <c r="BJ655" s="74">
        <v>141.71700000000001</v>
      </c>
      <c r="BK655" s="74">
        <v>205.00700000000001</v>
      </c>
      <c r="BL655" s="72">
        <v>2.4973980597846591E-2</v>
      </c>
      <c r="BM655" s="72">
        <v>3.3039581699593402E-2</v>
      </c>
      <c r="BN655" s="72">
        <v>4.3897434429962121E-2</v>
      </c>
      <c r="BO655" s="72">
        <v>2.5846625528761991E-2</v>
      </c>
      <c r="BP655" s="72">
        <v>5.0108841845436507E-2</v>
      </c>
      <c r="BQ655" s="72">
        <v>7.248716343280906E-2</v>
      </c>
      <c r="BR655" s="72">
        <f>IF(IF(BN655&gt;BQ655,BN655,BQ655)=0,IF(BM655&gt;BP655,BM655,BP655),IF(BN655&gt;BQ655,BN655,BQ655))</f>
        <v>7.248716343280906E-2</v>
      </c>
      <c r="CI655" s="73">
        <f>IFERROR(L655,M655)</f>
        <v>-1.7805568044897662</v>
      </c>
      <c r="CJ655" s="74">
        <f>IF(AND(M655&lt;0,AA655&gt;0),1,0)</f>
        <v>0</v>
      </c>
      <c r="CK655" s="74">
        <f>IF(AND(CJ655=0,CI655&lt;0.1,CI655&gt;0),1,0)</f>
        <v>0</v>
      </c>
      <c r="CL655" s="74">
        <f>IF(AND(CK655=0,CI655&lt;0.2,CI655&gt;0.1),1,0)</f>
        <v>0</v>
      </c>
      <c r="CM655" s="74">
        <f>IF(AND(CL655=0,CI655&lt;0.3,CI655&gt;0.2),1,0)</f>
        <v>0</v>
      </c>
      <c r="CN655" s="74">
        <f>IF(AND(CM655=0,CI655&lt;0.4,CI655&gt;0.3),1,0)</f>
        <v>0</v>
      </c>
      <c r="CO655" s="74">
        <f>IF(AND(CN655=0,CI655&lt;0.5,CI655&gt;0.4),1,0)</f>
        <v>0</v>
      </c>
      <c r="CP655" s="74">
        <f>IF(AND(CJ655=0,CK655=0,CL655=0,CM655=0,CN655=0,CO655=0),1,0)</f>
        <v>1</v>
      </c>
      <c r="CR655" s="74" t="str">
        <f>_xll.BDP($H655,CR$1)</f>
        <v>Poppy Gustafsson</v>
      </c>
      <c r="CS655" s="74" t="str">
        <f>_xll.BDP($H655,CS$1)</f>
        <v>Yes</v>
      </c>
      <c r="CT655" s="81">
        <f>_xll.BDP($H655,CT$1)</f>
        <v>0</v>
      </c>
      <c r="CU655" s="78">
        <f>_xll.BDP($H655,CU$1)</f>
        <v>2.5833299160003662</v>
      </c>
      <c r="CV655" s="78">
        <f>_xll.BDP($H655,CV$1)</f>
        <v>2.9943429242550064</v>
      </c>
      <c r="CW655" s="78">
        <f>_xll.BDP($H655,CW$1)</f>
        <v>-2.4404461105580357</v>
      </c>
      <c r="DD655" s="73"/>
      <c r="DH655" s="25"/>
      <c r="DI655" s="25"/>
      <c r="DJ655" s="25"/>
      <c r="DK655" s="25"/>
      <c r="DL655" s="25"/>
      <c r="DM655" s="25"/>
      <c r="DN655" s="25"/>
      <c r="DO655" s="25"/>
      <c r="DV655" s="72"/>
      <c r="DW655" s="72"/>
      <c r="DX655" s="72"/>
      <c r="DY655" s="72"/>
      <c r="DZ655" s="72"/>
      <c r="EA655" s="72"/>
      <c r="EB655" s="72"/>
      <c r="EC655" s="72"/>
      <c r="ED655" s="72"/>
    </row>
    <row r="656" spans="1:134" s="74" customFormat="1" hidden="1" x14ac:dyDescent="0.3">
      <c r="A656" s="74" t="str">
        <f>B656&amp;C656</f>
        <v>14</v>
      </c>
      <c r="B656" s="74">
        <v>14</v>
      </c>
      <c r="D656" s="74">
        <v>54</v>
      </c>
      <c r="E656" s="74">
        <v>11</v>
      </c>
      <c r="F656" s="75" t="s">
        <v>2149</v>
      </c>
      <c r="G656" s="74" t="s">
        <v>2871</v>
      </c>
      <c r="H656" s="74" t="s">
        <v>1959</v>
      </c>
      <c r="I656" s="74">
        <v>1615</v>
      </c>
      <c r="J656" s="74" t="str">
        <f>I656&amp;H656</f>
        <v>1615SMCRT NO Equity</v>
      </c>
      <c r="K656" s="76" t="s">
        <v>1960</v>
      </c>
      <c r="L656" s="73">
        <v>0.93558132034447861</v>
      </c>
      <c r="M656" s="73">
        <v>1.4677206666292577</v>
      </c>
      <c r="N656" s="73">
        <v>0.12077473772475548</v>
      </c>
      <c r="O656" s="73">
        <v>0.17775652156184482</v>
      </c>
      <c r="P656" s="77">
        <v>14.038355156148821</v>
      </c>
      <c r="Q656" s="77">
        <v>11.527491847595257</v>
      </c>
      <c r="R656" s="77">
        <v>11.897531186791705</v>
      </c>
      <c r="S656" s="78">
        <v>38.464151608572422</v>
      </c>
      <c r="T656" s="78">
        <v>39.673927713445089</v>
      </c>
      <c r="U656" s="73">
        <v>-0.39593026738822223</v>
      </c>
      <c r="V656" s="79">
        <v>-1.3219145659290472</v>
      </c>
      <c r="W656" s="73">
        <v>0.78379045111753121</v>
      </c>
      <c r="X656" s="72" t="e">
        <v>#N/A</v>
      </c>
      <c r="Y656" s="79" t="e">
        <v>#N/A</v>
      </c>
      <c r="Z656" s="79" t="e">
        <v>#N/A</v>
      </c>
      <c r="AA656" s="79">
        <v>71284000</v>
      </c>
      <c r="AB656" s="79">
        <v>588586000</v>
      </c>
      <c r="AC656" s="79" t="e">
        <v>#N/A</v>
      </c>
      <c r="AD656" s="80">
        <v>134030000</v>
      </c>
      <c r="AE656" s="73">
        <v>0</v>
      </c>
      <c r="AF656" s="80">
        <v>3533.3594830000002</v>
      </c>
      <c r="AG656" s="80">
        <v>3339.9704830000001</v>
      </c>
      <c r="AH656" s="25">
        <v>21.671233344147417</v>
      </c>
      <c r="AI656" s="25">
        <v>27.123359452655514</v>
      </c>
      <c r="AJ656" s="25" t="s">
        <v>3021</v>
      </c>
      <c r="AK656" s="25">
        <v>38.148148854573563</v>
      </c>
      <c r="AL656" s="25">
        <v>4.3179586946526465</v>
      </c>
      <c r="AM656" s="74" t="s">
        <v>506</v>
      </c>
      <c r="AN656" s="74" t="s">
        <v>507</v>
      </c>
      <c r="AO656" s="74" t="s">
        <v>618</v>
      </c>
      <c r="AP656" s="74" t="s">
        <v>1952</v>
      </c>
      <c r="AQ656" s="73" t="e">
        <f>_xll.BDP($H656,$AQ$1, "CUST_TRR_START_DT=20030101","CUST_TRR_END_DT=20230630")*0.01</f>
        <v>#VALUE!</v>
      </c>
      <c r="AR656" s="73" t="e">
        <f>_xll.BDP($H656,$AQ$1, "CUST_TRR_START_DT=20130101","CUST_TRR_END_DT=20230630")*0.01</f>
        <v>#VALUE!</v>
      </c>
      <c r="AS656" s="73" t="e">
        <f>_xll.BDP($H656,$AQ$1, "CUST_TRR_START_DT=20180101","CUST_TRR_END_DT=20230630")*0.01</f>
        <v>#VALUE!</v>
      </c>
      <c r="AT656" s="74" t="s">
        <v>3371</v>
      </c>
      <c r="AU656" s="74" t="s">
        <v>3371</v>
      </c>
      <c r="AV656" s="74" t="s">
        <v>3371</v>
      </c>
      <c r="AW656" s="25" t="s">
        <v>3021</v>
      </c>
      <c r="AX656" s="25">
        <v>0</v>
      </c>
      <c r="AY656" s="25">
        <v>-0.1381404870770688</v>
      </c>
      <c r="AZ656" s="25">
        <v>-0.1381404870770688</v>
      </c>
      <c r="BA656" s="25">
        <v>0</v>
      </c>
      <c r="BB656" s="25">
        <v>-6.8646757372459222</v>
      </c>
      <c r="BC656" s="25">
        <v>-6.8646757372459222</v>
      </c>
      <c r="BD656" s="25">
        <v>-4.8810000000000002</v>
      </c>
      <c r="BE656" s="25">
        <v>3339.9704830000001</v>
      </c>
      <c r="BF656" s="74">
        <v>114</v>
      </c>
      <c r="BG656" s="74">
        <v>133</v>
      </c>
      <c r="BH656" s="74">
        <v>162</v>
      </c>
      <c r="BI656" s="74">
        <v>106.066</v>
      </c>
      <c r="BJ656" s="74">
        <v>144.33199999999999</v>
      </c>
      <c r="BK656" s="74">
        <v>173.17600000000002</v>
      </c>
      <c r="BL656" s="72">
        <v>3.4132038166278605E-2</v>
      </c>
      <c r="BM656" s="72">
        <v>3.9820711193991706E-2</v>
      </c>
      <c r="BN656" s="72">
        <v>4.8503422657343288E-2</v>
      </c>
      <c r="BO656" s="72">
        <v>3.1756568071443045E-2</v>
      </c>
      <c r="BP656" s="72">
        <v>4.3213555549257224E-2</v>
      </c>
      <c r="BQ656" s="72">
        <v>5.1849560013012851E-2</v>
      </c>
      <c r="BR656" s="72">
        <f>IF(IF(BN656&gt;BQ656,BN656,BQ656)=0,IF(BM656&gt;BP656,BM656,BP656),IF(BN656&gt;BQ656,BN656,BQ656))</f>
        <v>5.1849560013012851E-2</v>
      </c>
      <c r="CI656" s="73">
        <f>IFERROR(L656,M656)</f>
        <v>0.93558132034447861</v>
      </c>
      <c r="CJ656" s="74">
        <f>IF(AND(M656&lt;0,AA656&gt;0),1,0)</f>
        <v>0</v>
      </c>
      <c r="CK656" s="74">
        <f>IF(AND(CJ656=0,CI656&lt;0.1,CI656&gt;0),1,0)</f>
        <v>0</v>
      </c>
      <c r="CL656" s="74">
        <f>IF(AND(CK656=0,CI656&lt;0.2,CI656&gt;0.1),1,0)</f>
        <v>0</v>
      </c>
      <c r="CM656" s="74">
        <f>IF(AND(CL656=0,CI656&lt;0.3,CI656&gt;0.2),1,0)</f>
        <v>0</v>
      </c>
      <c r="CN656" s="74">
        <f>IF(AND(CM656=0,CI656&lt;0.4,CI656&gt;0.3),1,0)</f>
        <v>0</v>
      </c>
      <c r="CO656" s="74">
        <f>IF(AND(CN656=0,CI656&lt;0.5,CI656&gt;0.4),1,0)</f>
        <v>0</v>
      </c>
      <c r="CP656" s="74">
        <f>IF(AND(CJ656=0,CK656=0,CL656=0,CM656=0,CN656=0,CO656=0),1,0)</f>
        <v>1</v>
      </c>
      <c r="CR656" s="74" t="str">
        <f>_xll.BDP($H656,CR$1)</f>
        <v>#N/A Field Not Applicable</v>
      </c>
      <c r="CS656" s="74" t="str">
        <f>_xll.BDP($H656,CS$1)</f>
        <v>#N/A N/A</v>
      </c>
      <c r="CT656" s="81" t="str">
        <f>_xll.BDP($H656,CT$1)</f>
        <v>#N/A N/A</v>
      </c>
      <c r="CU656" s="78" t="str">
        <f>_xll.BDP($H656,CU$1)</f>
        <v>#N/A N/A</v>
      </c>
      <c r="CV656" s="78">
        <f>_xll.BDP($H656,CV$1)</f>
        <v>1.1624762494439498</v>
      </c>
      <c r="CW656" s="78">
        <f>_xll.BDP($H656,CW$1)</f>
        <v>0</v>
      </c>
      <c r="DD656" s="73"/>
      <c r="DH656" s="25"/>
      <c r="DI656" s="25"/>
      <c r="DJ656" s="25"/>
      <c r="DK656" s="25"/>
      <c r="DL656" s="25"/>
      <c r="DM656" s="25"/>
      <c r="DN656" s="25"/>
      <c r="DO656" s="25"/>
      <c r="DV656" s="72"/>
      <c r="DW656" s="72"/>
      <c r="DX656" s="72"/>
      <c r="DY656" s="72"/>
      <c r="DZ656" s="72"/>
      <c r="EA656" s="72"/>
      <c r="EB656" s="72"/>
      <c r="EC656" s="72"/>
      <c r="ED656" s="72"/>
    </row>
    <row r="657" spans="1:134" s="74" customFormat="1" hidden="1" x14ac:dyDescent="0.3">
      <c r="A657" s="74" t="str">
        <f>B657&amp;C657</f>
        <v>14</v>
      </c>
      <c r="B657" s="74">
        <v>14</v>
      </c>
      <c r="D657" s="74">
        <v>55</v>
      </c>
      <c r="E657" s="74">
        <v>7</v>
      </c>
      <c r="F657" s="75">
        <v>0.18</v>
      </c>
      <c r="G657" s="74" t="s">
        <v>2898</v>
      </c>
      <c r="H657" s="74" t="s">
        <v>1927</v>
      </c>
      <c r="I657" s="74">
        <v>1616</v>
      </c>
      <c r="J657" s="74" t="str">
        <f>I657&amp;H657</f>
        <v>1616COP GR Equity</v>
      </c>
      <c r="K657" s="76" t="s">
        <v>4942</v>
      </c>
      <c r="L657" s="73">
        <v>0.2455939652671198</v>
      </c>
      <c r="M657" s="73">
        <v>0.16925829391335487</v>
      </c>
      <c r="N657" s="73">
        <v>0.14281250296297454</v>
      </c>
      <c r="O657" s="73">
        <v>9.033902484217407E-2</v>
      </c>
      <c r="P657" s="77">
        <v>9.7518101009935947</v>
      </c>
      <c r="Q657" s="77">
        <v>6.7557725134208519</v>
      </c>
      <c r="R657" s="77">
        <v>13.672392234691966</v>
      </c>
      <c r="S657" s="78">
        <v>23.713744625805784</v>
      </c>
      <c r="T657" s="78">
        <v>20.90385478415811</v>
      </c>
      <c r="U657" s="73">
        <v>0.53749752470442058</v>
      </c>
      <c r="V657" s="79">
        <v>2.5967337720318442</v>
      </c>
      <c r="W657" s="73">
        <v>0.35283316933833209</v>
      </c>
      <c r="X657" s="72">
        <v>2.7679351439080447E-2</v>
      </c>
      <c r="Y657" s="79">
        <v>13.169328366118856</v>
      </c>
      <c r="Z657" s="79">
        <v>11.644696971286672</v>
      </c>
      <c r="AA657" s="79">
        <v>731651000</v>
      </c>
      <c r="AB657" s="79">
        <v>1370814000</v>
      </c>
      <c r="AC657" s="79" t="e">
        <v>#N/A</v>
      </c>
      <c r="AD657" s="80">
        <v>192889000</v>
      </c>
      <c r="AE657" s="73">
        <v>0</v>
      </c>
      <c r="AF657" s="80">
        <v>2079.5280911999998</v>
      </c>
      <c r="AG657" s="80">
        <v>2774.5650912000001</v>
      </c>
      <c r="AH657" s="25">
        <v>10.099868194078914</v>
      </c>
      <c r="AI657" s="25">
        <v>16.987271883035781</v>
      </c>
      <c r="AJ657" s="25">
        <v>8.4255483575264964</v>
      </c>
      <c r="AK657" s="25">
        <v>22.764706331140854</v>
      </c>
      <c r="AL657" s="25">
        <v>2.986038830946971</v>
      </c>
      <c r="AM657" s="74" t="s">
        <v>506</v>
      </c>
      <c r="AN657" s="74" t="s">
        <v>507</v>
      </c>
      <c r="AO657" s="74" t="s">
        <v>508</v>
      </c>
      <c r="AP657" s="74" t="s">
        <v>2139</v>
      </c>
      <c r="AQ657" s="73">
        <f>_xll.BDP($H657,$AQ$1, "CUST_TRR_START_DT=20030101","CUST_TRR_END_DT=20230630")*0.01</f>
        <v>0.2065216</v>
      </c>
      <c r="AR657" s="73">
        <f>_xll.BDP($H657,$AQ$1, "CUST_TRR_START_DT=20130101","CUST_TRR_END_DT=20230630")*0.01</f>
        <v>0.12615199999999999</v>
      </c>
      <c r="AS657" s="73">
        <f>_xll.BDP($H657,$AQ$1, "CUST_TRR_START_DT=20180101","CUST_TRR_END_DT=20230630")*0.01</f>
        <v>-2.577954E-2</v>
      </c>
      <c r="AT657" s="74" t="s">
        <v>3697</v>
      </c>
      <c r="AU657" s="74" t="s">
        <v>3021</v>
      </c>
      <c r="AV657" s="74" t="s">
        <v>3021</v>
      </c>
      <c r="AW657" s="25">
        <v>1.2919896640826873</v>
      </c>
      <c r="AX657" s="25">
        <v>1.2919896640826873</v>
      </c>
      <c r="AY657" s="25">
        <v>0</v>
      </c>
      <c r="AZ657" s="25">
        <v>1.2919896640826873</v>
      </c>
      <c r="BA657" s="25">
        <v>31.164764408338996</v>
      </c>
      <c r="BB657" s="25">
        <v>0</v>
      </c>
      <c r="BC657" s="25">
        <v>31.164764408338996</v>
      </c>
      <c r="BD657" s="25">
        <v>26.117287999999999</v>
      </c>
      <c r="BE657" s="25">
        <v>2079.5280911999998</v>
      </c>
      <c r="BF657" s="74">
        <v>107.8</v>
      </c>
      <c r="BG657" s="74">
        <v>119.413</v>
      </c>
      <c r="BH657" s="74">
        <v>135.429</v>
      </c>
      <c r="BI657" s="74">
        <v>117.7</v>
      </c>
      <c r="BJ657" s="74">
        <v>132.87100000000001</v>
      </c>
      <c r="BK657" s="74">
        <v>152.35</v>
      </c>
      <c r="BL657" s="72">
        <v>5.1838684197717949E-2</v>
      </c>
      <c r="BM657" s="72">
        <v>5.7423124268108472E-2</v>
      </c>
      <c r="BN657" s="72">
        <v>6.5124871634626574E-2</v>
      </c>
      <c r="BO657" s="72">
        <v>5.6599379685263476E-2</v>
      </c>
      <c r="BP657" s="72">
        <v>6.3894784861177945E-2</v>
      </c>
      <c r="BQ657" s="72">
        <v>7.3261813891672814E-2</v>
      </c>
      <c r="BR657" s="72">
        <f>IF(IF(BN657&gt;BQ657,BN657,BQ657)=0,IF(BM657&gt;BP657,BM657,BP657),IF(BN657&gt;BQ657,BN657,BQ657))</f>
        <v>7.3261813891672814E-2</v>
      </c>
      <c r="CI657" s="73">
        <f>IFERROR(L657,M657)</f>
        <v>0.2455939652671198</v>
      </c>
      <c r="CJ657" s="74">
        <f>IF(AND(M657&lt;0,AA657&gt;0),1,0)</f>
        <v>0</v>
      </c>
      <c r="CK657" s="74">
        <f>IF(AND(CJ657=0,CI657&lt;0.1,CI657&gt;0),1,0)</f>
        <v>0</v>
      </c>
      <c r="CL657" s="74">
        <f>IF(AND(CK657=0,CI657&lt;0.2,CI657&gt;0.1),1,0)</f>
        <v>0</v>
      </c>
      <c r="CM657" s="74">
        <f>IF(AND(CL657=0,CI657&lt;0.3,CI657&gt;0.2),1,0)</f>
        <v>1</v>
      </c>
      <c r="CN657" s="74">
        <f>IF(AND(CM657=0,CI657&lt;0.4,CI657&gt;0.3),1,0)</f>
        <v>0</v>
      </c>
      <c r="CO657" s="74">
        <f>IF(AND(CN657=0,CI657&lt;0.5,CI657&gt;0.4),1,0)</f>
        <v>0</v>
      </c>
      <c r="CP657" s="74">
        <f>IF(AND(CJ657=0,CK657=0,CL657=0,CM657=0,CN657=0,CO657=0),1,0)</f>
        <v>0</v>
      </c>
      <c r="CR657" s="74" t="str">
        <f>_xll.BDP($H657,CR$1)</f>
        <v>Michael Rauch</v>
      </c>
      <c r="CS657" s="74" t="str">
        <f>_xll.BDP($H657,CS$1)</f>
        <v>No</v>
      </c>
      <c r="CT657" s="81">
        <f>_xll.BDP($H657,CT$1)</f>
        <v>0</v>
      </c>
      <c r="CU657" s="78">
        <f>_xll.BDP($H657,CU$1)</f>
        <v>0.41666701436042786</v>
      </c>
      <c r="CV657" s="78">
        <f>_xll.BDP($H657,CV$1)</f>
        <v>40.029997020168381</v>
      </c>
      <c r="CW657" s="78">
        <f>_xll.BDP($H657,CW$1)</f>
        <v>0</v>
      </c>
      <c r="DD657" s="73"/>
      <c r="DH657" s="25"/>
      <c r="DI657" s="25"/>
      <c r="DJ657" s="25"/>
      <c r="DK657" s="25"/>
      <c r="DL657" s="25"/>
      <c r="DM657" s="25"/>
      <c r="DN657" s="25"/>
      <c r="DO657" s="25"/>
      <c r="DV657" s="72"/>
      <c r="DW657" s="72"/>
      <c r="DX657" s="72"/>
      <c r="DY657" s="72"/>
      <c r="DZ657" s="72"/>
      <c r="EA657" s="72"/>
      <c r="EB657" s="72"/>
      <c r="EC657" s="72"/>
      <c r="ED657" s="72"/>
    </row>
    <row r="658" spans="1:134" s="74" customFormat="1" hidden="1" x14ac:dyDescent="0.3">
      <c r="A658" s="74" t="str">
        <f>B658&amp;C658</f>
        <v>14</v>
      </c>
      <c r="B658" s="74">
        <v>14</v>
      </c>
      <c r="D658" s="74">
        <v>57</v>
      </c>
      <c r="E658" s="74">
        <v>7</v>
      </c>
      <c r="F658" s="75">
        <v>0.11</v>
      </c>
      <c r="G658" s="74" t="s">
        <v>2382</v>
      </c>
      <c r="H658" s="74" t="s">
        <v>1573</v>
      </c>
      <c r="I658" s="74">
        <v>1618</v>
      </c>
      <c r="J658" s="74" t="str">
        <f>I658&amp;H658</f>
        <v>1618SVS LN Equity</v>
      </c>
      <c r="K658" s="76" t="s">
        <v>1574</v>
      </c>
      <c r="L658" s="73">
        <v>1.4317344086663373</v>
      </c>
      <c r="M658" s="73">
        <v>1.3029814665592265</v>
      </c>
      <c r="N658" s="73">
        <v>0.26893768326997769</v>
      </c>
      <c r="O658" s="73">
        <v>0.28195292066259808</v>
      </c>
      <c r="P658" s="77">
        <v>7.6681020205366019</v>
      </c>
      <c r="Q658" s="77">
        <v>6.0574504545791417</v>
      </c>
      <c r="R658" s="77">
        <v>12.441147096590099</v>
      </c>
      <c r="S658" s="78">
        <v>10.853374652362728</v>
      </c>
      <c r="T658" s="78">
        <v>10.633946830265847</v>
      </c>
      <c r="U658" s="73">
        <v>4.1152789315611206E-2</v>
      </c>
      <c r="V658" s="79">
        <v>0.36200112422709374</v>
      </c>
      <c r="W658" s="73">
        <v>0.36457034561867241</v>
      </c>
      <c r="X658" s="72" t="e">
        <v>#N/A</v>
      </c>
      <c r="Y658" s="79">
        <v>7.4428311466044503</v>
      </c>
      <c r="Z658" s="79">
        <v>1.5987671686074068</v>
      </c>
      <c r="AA658" s="79">
        <v>124100000</v>
      </c>
      <c r="AB658" s="79">
        <v>573500000</v>
      </c>
      <c r="AC658" s="79" t="e">
        <v>#N/A</v>
      </c>
      <c r="AD658" s="80">
        <v>50800000</v>
      </c>
      <c r="AE658" s="73">
        <v>0</v>
      </c>
      <c r="AF658" s="80">
        <v>1297.3224871649998</v>
      </c>
      <c r="AG658" s="80">
        <v>1396.6224871649997</v>
      </c>
      <c r="AH658" s="25">
        <v>6.9698333089651063</v>
      </c>
      <c r="AI658" s="25">
        <v>12.135990579883737</v>
      </c>
      <c r="AJ658" s="25">
        <v>3.2402722590472206</v>
      </c>
      <c r="AK658" s="25">
        <v>13.462953278982058</v>
      </c>
      <c r="AL658" s="25">
        <v>1.8636795165924434</v>
      </c>
      <c r="AM658" s="74" t="s">
        <v>493</v>
      </c>
      <c r="AN658" s="74" t="s">
        <v>524</v>
      </c>
      <c r="AO658" s="74" t="s">
        <v>691</v>
      </c>
      <c r="AP658" s="74" t="s">
        <v>1552</v>
      </c>
      <c r="AQ658" s="73">
        <f>_xll.BDP($H658,$AQ$1, "CUST_TRR_START_DT=20030101","CUST_TRR_END_DT=20230630")*0.01</f>
        <v>0.17003470000000001</v>
      </c>
      <c r="AR658" s="73">
        <f>_xll.BDP($H658,$AQ$1, "CUST_TRR_START_DT=20130101","CUST_TRR_END_DT=20230630")*0.01</f>
        <v>9.226527000000001E-2</v>
      </c>
      <c r="AS658" s="73">
        <f>_xll.BDP($H658,$AQ$1, "CUST_TRR_START_DT=20180101","CUST_TRR_END_DT=20230630")*0.01</f>
        <v>3.4836730000000001E-3</v>
      </c>
      <c r="AT658" s="74" t="s">
        <v>3697</v>
      </c>
      <c r="AU658" s="74" t="s">
        <v>3415</v>
      </c>
      <c r="AV658" s="74" t="s">
        <v>3415</v>
      </c>
      <c r="AW658" s="25">
        <v>2.2593210057941624</v>
      </c>
      <c r="AX658" s="25">
        <v>2.2593210057941624</v>
      </c>
      <c r="AY658" s="25">
        <v>2.1322774909668429</v>
      </c>
      <c r="AZ658" s="25">
        <v>4.3915984967610058</v>
      </c>
      <c r="BA658" s="25">
        <v>38.122911786350159</v>
      </c>
      <c r="BB658" s="25">
        <v>35.979228486646875</v>
      </c>
      <c r="BC658" s="25">
        <v>74.102140272997033</v>
      </c>
      <c r="BD658" s="25">
        <v>99.889685087999993</v>
      </c>
      <c r="BE658" s="25">
        <v>1297.3224871649998</v>
      </c>
      <c r="BF658" s="74">
        <v>87.3</v>
      </c>
      <c r="BG658" s="74">
        <v>111.625</v>
      </c>
      <c r="BH658" s="74">
        <v>129.667</v>
      </c>
      <c r="BI658" s="74">
        <v>-34.024999999999999</v>
      </c>
      <c r="BJ658" s="74">
        <v>157.91499999999999</v>
      </c>
      <c r="BK658" s="74">
        <v>117</v>
      </c>
      <c r="BL658" s="72">
        <v>6.7292443369862565E-2</v>
      </c>
      <c r="BM658" s="72">
        <v>8.6042600127845467E-2</v>
      </c>
      <c r="BN658" s="72">
        <v>9.9949705090950386E-2</v>
      </c>
      <c r="BO658" s="72">
        <v>-2.6227094910189847E-2</v>
      </c>
      <c r="BP658" s="72">
        <v>0.12172378229956296</v>
      </c>
      <c r="BQ658" s="72">
        <v>9.0185748846207558E-2</v>
      </c>
      <c r="BR658" s="72">
        <f>IF(IF(BN658&gt;BQ658,BN658,BQ658)=0,IF(BM658&gt;BP658,BM658,BP658),IF(BN658&gt;BQ658,BN658,BQ658))</f>
        <v>9.9949705090950386E-2</v>
      </c>
      <c r="CI658" s="73">
        <f>IFERROR(L658,M658)</f>
        <v>1.4317344086663373</v>
      </c>
      <c r="CJ658" s="74">
        <f>IF(AND(M658&lt;0,AA658&gt;0),1,0)</f>
        <v>0</v>
      </c>
      <c r="CK658" s="74">
        <f>IF(AND(CJ658=0,CI658&lt;0.1,CI658&gt;0),1,0)</f>
        <v>0</v>
      </c>
      <c r="CL658" s="74">
        <f>IF(AND(CK658=0,CI658&lt;0.2,CI658&gt;0.1),1,0)</f>
        <v>0</v>
      </c>
      <c r="CM658" s="74">
        <f>IF(AND(CL658=0,CI658&lt;0.3,CI658&gt;0.2),1,0)</f>
        <v>0</v>
      </c>
      <c r="CN658" s="74">
        <f>IF(AND(CM658=0,CI658&lt;0.4,CI658&gt;0.3),1,0)</f>
        <v>0</v>
      </c>
      <c r="CO658" s="74">
        <f>IF(AND(CN658=0,CI658&lt;0.5,CI658&gt;0.4),1,0)</f>
        <v>0</v>
      </c>
      <c r="CP658" s="74">
        <f>IF(AND(CJ658=0,CK658=0,CL658=0,CM658=0,CN658=0,CO658=0),1,0)</f>
        <v>1</v>
      </c>
      <c r="CR658" s="74" t="str">
        <f>_xll.BDP($H658,CR$1)</f>
        <v>John Jeremy Mark Ridley</v>
      </c>
      <c r="CS658" s="74" t="str">
        <f>_xll.BDP($H658,CS$1)</f>
        <v>No</v>
      </c>
      <c r="CT658" s="81">
        <f>_xll.BDP($H658,CT$1)</f>
        <v>0</v>
      </c>
      <c r="CU658" s="78">
        <f>_xll.BDP($H658,CU$1)</f>
        <v>4.75</v>
      </c>
      <c r="CV658" s="78">
        <f>_xll.BDP($H658,CV$1)</f>
        <v>0.9232143203432982</v>
      </c>
      <c r="CW658" s="78">
        <f>_xll.BDP($H658,CW$1)</f>
        <v>3.6877808520088333</v>
      </c>
      <c r="DD658" s="73"/>
      <c r="DH658" s="25"/>
      <c r="DI658" s="25"/>
      <c r="DJ658" s="25"/>
      <c r="DK658" s="25"/>
      <c r="DL658" s="25"/>
      <c r="DM658" s="25"/>
      <c r="DN658" s="25"/>
      <c r="DO658" s="25"/>
      <c r="DV658" s="72"/>
      <c r="DW658" s="72"/>
      <c r="DX658" s="72"/>
      <c r="DY658" s="72"/>
      <c r="DZ658" s="72"/>
      <c r="EA658" s="72"/>
      <c r="EB658" s="72"/>
      <c r="EC658" s="72"/>
      <c r="ED658" s="72"/>
    </row>
    <row r="659" spans="1:134" s="74" customFormat="1" hidden="1" x14ac:dyDescent="0.3">
      <c r="A659" s="74" t="str">
        <f>B659&amp;C659</f>
        <v>14</v>
      </c>
      <c r="B659" s="74">
        <v>14</v>
      </c>
      <c r="D659" s="74">
        <v>60</v>
      </c>
      <c r="E659" s="74">
        <v>8</v>
      </c>
      <c r="F659" s="75">
        <v>0.15</v>
      </c>
      <c r="G659" s="74" t="s">
        <v>2897</v>
      </c>
      <c r="H659" s="74" t="s">
        <v>462</v>
      </c>
      <c r="I659" s="74">
        <v>1620</v>
      </c>
      <c r="J659" s="74" t="str">
        <f>I659&amp;H659</f>
        <v>1620TCS CN Equity</v>
      </c>
      <c r="K659" s="76" t="s">
        <v>505</v>
      </c>
      <c r="L659" s="73">
        <v>0.21163706793719431</v>
      </c>
      <c r="M659" s="73">
        <v>0.18964600829169767</v>
      </c>
      <c r="N659" s="73">
        <v>0.11995566310845236</v>
      </c>
      <c r="O659" s="73">
        <v>9.834348557096001E-2</v>
      </c>
      <c r="P659" s="77">
        <v>7.2098867430892621</v>
      </c>
      <c r="Q659" s="77">
        <v>4.12855998217342</v>
      </c>
      <c r="R659" s="77">
        <v>4.5047565752658087</v>
      </c>
      <c r="S659" s="78">
        <v>6.6142730292838845</v>
      </c>
      <c r="T659" s="78">
        <v>4.5570251403978377</v>
      </c>
      <c r="U659" s="73">
        <v>-0.26222214232425195</v>
      </c>
      <c r="V659" s="79">
        <v>-3.4048786181139121</v>
      </c>
      <c r="W659" s="73">
        <v>0.58248854379809079</v>
      </c>
      <c r="X659" s="72">
        <v>0.12045959970348406</v>
      </c>
      <c r="Y659" s="79">
        <v>18.036834272359243</v>
      </c>
      <c r="Z659" s="79">
        <v>-5.4223261452950977</v>
      </c>
      <c r="AA659" s="79">
        <v>18814000</v>
      </c>
      <c r="AB659" s="79">
        <v>36281000</v>
      </c>
      <c r="AC659" s="79">
        <v>2153000</v>
      </c>
      <c r="AD659" s="80">
        <v>7539000</v>
      </c>
      <c r="AE659" s="73">
        <v>0.28558164212760312</v>
      </c>
      <c r="AF659" s="80">
        <v>412.61153543999995</v>
      </c>
      <c r="AG659" s="80">
        <v>383.43853543999995</v>
      </c>
      <c r="AH659" s="25">
        <v>44.752396760037342</v>
      </c>
      <c r="AI659" s="25">
        <v>73.23119469824293</v>
      </c>
      <c r="AJ659" s="25">
        <v>1.6296049113648818</v>
      </c>
      <c r="AK659" s="25">
        <v>127.51754012718175</v>
      </c>
      <c r="AL659" s="25">
        <v>5.5111132019784668</v>
      </c>
      <c r="AM659" s="74" t="s">
        <v>506</v>
      </c>
      <c r="AN659" s="74" t="s">
        <v>507</v>
      </c>
      <c r="AO659" s="74" t="s">
        <v>508</v>
      </c>
      <c r="AP659" s="74" t="s">
        <v>496</v>
      </c>
      <c r="AQ659" s="73">
        <f>_xll.BDP($H659,$AQ$1, "CUST_TRR_START_DT=20030101","CUST_TRR_END_DT=20230630")*0.01</f>
        <v>0.17912410000000001</v>
      </c>
      <c r="AR659" s="73">
        <f>_xll.BDP($H659,$AQ$1, "CUST_TRR_START_DT=20130101","CUST_TRR_END_DT=20230630")*0.01</f>
        <v>0.23357230000000001</v>
      </c>
      <c r="AS659" s="73">
        <f>_xll.BDP($H659,$AQ$1, "CUST_TRR_START_DT=20180101","CUST_TRR_END_DT=20230630")*0.01</f>
        <v>0.10762150000000001</v>
      </c>
      <c r="AT659" s="74" t="s">
        <v>3417</v>
      </c>
      <c r="AU659" s="74" t="s">
        <v>3417</v>
      </c>
      <c r="AV659" s="74" t="s">
        <v>3417</v>
      </c>
      <c r="AW659" s="25">
        <v>1.0683761108295191</v>
      </c>
      <c r="AX659" s="25">
        <v>1.0683761108295191</v>
      </c>
      <c r="AY659" s="25">
        <v>-7.3835202235523742E-2</v>
      </c>
      <c r="AZ659" s="25">
        <v>0.99454090859399535</v>
      </c>
      <c r="BA659" s="25">
        <v>205.72103901388226</v>
      </c>
      <c r="BB659" s="25">
        <v>-14.217328865485882</v>
      </c>
      <c r="BC659" s="25">
        <v>191.50371014839638</v>
      </c>
      <c r="BD659" s="25">
        <v>4.0005125050000006</v>
      </c>
      <c r="BE659" s="25">
        <v>383.43853543999995</v>
      </c>
      <c r="BF659" s="74">
        <v>3.81</v>
      </c>
      <c r="BG659" s="74">
        <v>8.08</v>
      </c>
      <c r="BH659" s="74" t="s">
        <v>3021</v>
      </c>
      <c r="BI659" s="74">
        <v>-2.75</v>
      </c>
      <c r="BJ659" s="74">
        <v>26.150000000000002</v>
      </c>
      <c r="BK659" s="74" t="s">
        <v>3021</v>
      </c>
      <c r="BL659" s="72">
        <v>9.9364034854451527E-3</v>
      </c>
      <c r="BM659" s="72">
        <v>2.1072477732912553E-2</v>
      </c>
      <c r="BN659" s="72">
        <v>0</v>
      </c>
      <c r="BO659" s="72">
        <v>-7.171944772959099E-3</v>
      </c>
      <c r="BP659" s="72">
        <v>6.8198674841047441E-2</v>
      </c>
      <c r="BQ659" s="72">
        <v>0</v>
      </c>
      <c r="BR659" s="72">
        <f>IF(IF(BN659&gt;BQ659,BN659,BQ659)=0,IF(BM659&gt;BP659,BM659,BP659),IF(BN659&gt;BQ659,BN659,BQ659))</f>
        <v>6.8198674841047441E-2</v>
      </c>
      <c r="CI659" s="73">
        <f>IFERROR(L659,M659)</f>
        <v>0.21163706793719431</v>
      </c>
      <c r="CJ659" s="74">
        <f>IF(AND(M659&lt;0,AA659&gt;0),1,0)</f>
        <v>0</v>
      </c>
      <c r="CK659" s="74">
        <f>IF(AND(CJ659=0,CI659&lt;0.1,CI659&gt;0),1,0)</f>
        <v>0</v>
      </c>
      <c r="CL659" s="74">
        <f>IF(AND(CK659=0,CI659&lt;0.2,CI659&gt;0.1),1,0)</f>
        <v>0</v>
      </c>
      <c r="CM659" s="74">
        <f>IF(AND(CL659=0,CI659&lt;0.3,CI659&gt;0.2),1,0)</f>
        <v>1</v>
      </c>
      <c r="CN659" s="74">
        <f>IF(AND(CM659=0,CI659&lt;0.4,CI659&gt;0.3),1,0)</f>
        <v>0</v>
      </c>
      <c r="CO659" s="74">
        <f>IF(AND(CN659=0,CI659&lt;0.5,CI659&gt;0.4),1,0)</f>
        <v>0</v>
      </c>
      <c r="CP659" s="74">
        <f>IF(AND(CJ659=0,CK659=0,CL659=0,CM659=0,CN659=0,CO659=0),1,0)</f>
        <v>0</v>
      </c>
      <c r="CR659" s="74" t="str">
        <f>_xll.BDP($H659,CR$1)</f>
        <v>#N/A Field Not Applicable</v>
      </c>
      <c r="CS659" s="74" t="str">
        <f>_xll.BDP($H659,CS$1)</f>
        <v>#N/A N/A</v>
      </c>
      <c r="CT659" s="81" t="str">
        <f>_xll.BDP($H659,CT$1)</f>
        <v>#N/A N/A</v>
      </c>
      <c r="CU659" s="78" t="str">
        <f>_xll.BDP($H659,CU$1)</f>
        <v>#N/A N/A</v>
      </c>
      <c r="CV659" s="78">
        <f>_xll.BDP($H659,CV$1)</f>
        <v>18.048834433318316</v>
      </c>
      <c r="CW659" s="78">
        <f>_xll.BDP($H659,CW$1)</f>
        <v>-0.10689430608909591</v>
      </c>
    </row>
    <row r="660" spans="1:134" s="74" customFormat="1" hidden="1" x14ac:dyDescent="0.3">
      <c r="A660" s="74" t="str">
        <f>B660&amp;C660</f>
        <v>14</v>
      </c>
      <c r="B660" s="74">
        <v>14</v>
      </c>
      <c r="D660" s="74">
        <v>67</v>
      </c>
      <c r="E660" s="74">
        <v>11</v>
      </c>
      <c r="F660" s="75" t="s">
        <v>2157</v>
      </c>
      <c r="G660" s="74" t="s">
        <v>2386</v>
      </c>
      <c r="H660" s="74" t="s">
        <v>256</v>
      </c>
      <c r="I660" s="74">
        <v>1622</v>
      </c>
      <c r="J660" s="74" t="str">
        <f>I660&amp;H660</f>
        <v>1622FC US Equity</v>
      </c>
      <c r="K660" s="76" t="s">
        <v>927</v>
      </c>
      <c r="L660" s="73">
        <v>0.36466519587272644</v>
      </c>
      <c r="M660" s="73">
        <v>1.4428441203281677</v>
      </c>
      <c r="N660" s="73">
        <v>0.1441681847645368</v>
      </c>
      <c r="O660" s="73">
        <v>0.49799685369690616</v>
      </c>
      <c r="P660" s="77">
        <v>25.298581189772978</v>
      </c>
      <c r="Q660" s="77">
        <v>17.660125841510862</v>
      </c>
      <c r="R660" s="77">
        <v>22.143416324864674</v>
      </c>
      <c r="S660" s="78">
        <v>8.5594848155596814</v>
      </c>
      <c r="T660" s="78">
        <v>13.472403468256475</v>
      </c>
      <c r="U660" s="73">
        <v>-0.11761678033715095</v>
      </c>
      <c r="V660" s="79">
        <v>-0.6600668010712244</v>
      </c>
      <c r="W660" s="73">
        <v>0.34220848413587845</v>
      </c>
      <c r="X660" s="72">
        <v>8.9461277525441266E-2</v>
      </c>
      <c r="Y660" s="79">
        <v>7.1371188265321006</v>
      </c>
      <c r="Z660" s="79" t="e">
        <v>#N/A</v>
      </c>
      <c r="AA660" s="79">
        <v>16455000</v>
      </c>
      <c r="AB660" s="79">
        <v>47675000</v>
      </c>
      <c r="AC660" s="79">
        <v>11656000</v>
      </c>
      <c r="AD660" s="80">
        <v>38665000</v>
      </c>
      <c r="AE660" s="73">
        <v>0.30146126988232252</v>
      </c>
      <c r="AF660" s="80">
        <v>561.18394000000001</v>
      </c>
      <c r="AG660" s="80">
        <v>539.24793999999997</v>
      </c>
      <c r="AH660" s="25">
        <v>16.218958734359958</v>
      </c>
      <c r="AI660" s="25">
        <v>22.0371042092358</v>
      </c>
      <c r="AJ660" s="25">
        <v>5.8138724458676547</v>
      </c>
      <c r="AK660" s="25">
        <v>36.930220999131919</v>
      </c>
      <c r="AL660" s="25">
        <v>7.5237897110338645</v>
      </c>
      <c r="AM660" s="74" t="s">
        <v>493</v>
      </c>
      <c r="AN660" s="74" t="s">
        <v>524</v>
      </c>
      <c r="AO660" s="74" t="s">
        <v>691</v>
      </c>
      <c r="AP660" s="74" t="s">
        <v>574</v>
      </c>
      <c r="AQ660" s="73">
        <f>_xll.BDP($H660,$AQ$1, "CUST_TRR_START_DT=20030101","CUST_TRR_END_DT=20230630")*0.01</f>
        <v>0.1935588</v>
      </c>
      <c r="AR660" s="73">
        <f>_xll.BDP($H660,$AQ$1, "CUST_TRR_START_DT=20130101","CUST_TRR_END_DT=20230630")*0.01</f>
        <v>0.1231908</v>
      </c>
      <c r="AS660" s="73">
        <f>_xll.BDP($H660,$AQ$1, "CUST_TRR_START_DT=20180101","CUST_TRR_END_DT=20230630")*0.01</f>
        <v>0.14503650000000001</v>
      </c>
      <c r="AT660" s="74" t="s">
        <v>3419</v>
      </c>
      <c r="AU660" s="74" t="s">
        <v>3419</v>
      </c>
      <c r="AV660" s="74" t="s">
        <v>3419</v>
      </c>
      <c r="AW660" s="25" t="s">
        <v>3021</v>
      </c>
      <c r="AX660" s="25">
        <v>0</v>
      </c>
      <c r="AY660" s="25">
        <v>-0.23806811007456843</v>
      </c>
      <c r="AZ660" s="25">
        <v>-0.23806811007456843</v>
      </c>
      <c r="BA660" s="25">
        <v>0</v>
      </c>
      <c r="BB660" s="25">
        <v>-7.2279822459980991</v>
      </c>
      <c r="BC660" s="25">
        <v>-7.2279822459980991</v>
      </c>
      <c r="BD660" s="25">
        <v>-1.3360000000000001</v>
      </c>
      <c r="BE660" s="25">
        <v>539.24793999999997</v>
      </c>
      <c r="BF660" s="74">
        <v>18</v>
      </c>
      <c r="BG660" s="74">
        <v>25.824999999999999</v>
      </c>
      <c r="BH660" s="74">
        <v>29.8</v>
      </c>
      <c r="BI660" s="74">
        <v>38.332000000000001</v>
      </c>
      <c r="BJ660" s="74">
        <v>48.300000000000004</v>
      </c>
      <c r="BK660" s="74">
        <v>60.300000000000004</v>
      </c>
      <c r="BL660" s="72">
        <v>3.3379821534413281E-2</v>
      </c>
      <c r="BM660" s="72">
        <v>4.7890771729234609E-2</v>
      </c>
      <c r="BN660" s="72">
        <v>5.5262148984750875E-2</v>
      </c>
      <c r="BO660" s="72">
        <v>7.108418439206278E-2</v>
      </c>
      <c r="BP660" s="72">
        <v>8.9569187784008977E-2</v>
      </c>
      <c r="BQ660" s="72">
        <v>0.11182240214028449</v>
      </c>
      <c r="BR660" s="72">
        <f>IF(IF(BN660&gt;BQ660,BN660,BQ660)=0,IF(BM660&gt;BP660,BM660,BP660),IF(BN660&gt;BQ660,BN660,BQ660))</f>
        <v>0.11182240214028449</v>
      </c>
      <c r="CI660" s="73">
        <f>IFERROR(L660,M660)</f>
        <v>0.36466519587272644</v>
      </c>
      <c r="CJ660" s="74">
        <f>IF(AND(M660&lt;0,AA660&gt;0),1,0)</f>
        <v>0</v>
      </c>
      <c r="CK660" s="74">
        <f>IF(AND(CJ660=0,CI660&lt;0.1,CI660&gt;0),1,0)</f>
        <v>0</v>
      </c>
      <c r="CL660" s="74">
        <f>IF(AND(CK660=0,CI660&lt;0.2,CI660&gt;0.1),1,0)</f>
        <v>0</v>
      </c>
      <c r="CM660" s="74">
        <f>IF(AND(CL660=0,CI660&lt;0.3,CI660&gt;0.2),1,0)</f>
        <v>0</v>
      </c>
      <c r="CN660" s="74">
        <f>IF(AND(CM660=0,CI660&lt;0.4,CI660&gt;0.3),1,0)</f>
        <v>1</v>
      </c>
      <c r="CO660" s="74">
        <f>IF(AND(CN660=0,CI660&lt;0.5,CI660&gt;0.4),1,0)</f>
        <v>0</v>
      </c>
      <c r="CP660" s="74">
        <f>IF(AND(CJ660=0,CK660=0,CL660=0,CM660=0,CN660=0,CO660=0),1,0)</f>
        <v>0</v>
      </c>
      <c r="CR660" s="74" t="str">
        <f>_xll.BDP($H660,CR$1)</f>
        <v>Paul S Walker</v>
      </c>
      <c r="CS660" s="74" t="str">
        <f>_xll.BDP($H660,CS$1)</f>
        <v>No</v>
      </c>
      <c r="CT660" s="81">
        <f>_xll.BDP($H660,CT$1)</f>
        <v>0</v>
      </c>
      <c r="CU660" s="78">
        <f>_xll.BDP($H660,CU$1)</f>
        <v>2.0833299160003662</v>
      </c>
      <c r="CV660" s="78">
        <f>_xll.BDP($H660,CV$1)</f>
        <v>14.220274712916142</v>
      </c>
      <c r="CW660" s="78">
        <f>_xll.BDP($H660,CW$1)</f>
        <v>-0.26557716291353017</v>
      </c>
    </row>
    <row r="661" spans="1:134" s="74" customFormat="1" hidden="1" x14ac:dyDescent="0.3">
      <c r="A661" s="74" t="str">
        <f>B661&amp;C661</f>
        <v>14</v>
      </c>
      <c r="B661" s="74">
        <v>14</v>
      </c>
      <c r="D661" s="74">
        <v>72</v>
      </c>
      <c r="E661" s="74">
        <v>3</v>
      </c>
      <c r="F661" s="75">
        <v>0.17</v>
      </c>
      <c r="H661" s="74" t="s">
        <v>24</v>
      </c>
      <c r="I661" s="74">
        <v>1623</v>
      </c>
      <c r="J661" s="74" t="str">
        <f>I661&amp;H661</f>
        <v>1623ATVI US Equity</v>
      </c>
      <c r="K661" s="76" t="s">
        <v>616</v>
      </c>
      <c r="L661" s="73">
        <v>13.440479484824062</v>
      </c>
      <c r="M661" s="73">
        <v>1.4957555178268251</v>
      </c>
      <c r="N661" s="73">
        <v>0.22266133740439153</v>
      </c>
      <c r="O661" s="73">
        <v>0.15863869631763752</v>
      </c>
      <c r="P661" s="77">
        <v>10.136911778039712</v>
      </c>
      <c r="Q661" s="77">
        <v>8.5162646486053468</v>
      </c>
      <c r="R661" s="77">
        <v>11.090904433800365</v>
      </c>
      <c r="S661" s="78">
        <v>38.078831583271622</v>
      </c>
      <c r="T661" s="78">
        <v>28.772582359192349</v>
      </c>
      <c r="U661" s="73">
        <v>-0.50954865780838132</v>
      </c>
      <c r="V661" s="79">
        <v>-3.6097560975609757</v>
      </c>
      <c r="W661" s="73">
        <v>0.72911845150431309</v>
      </c>
      <c r="X661" s="72">
        <v>2.9228687415426252E-2</v>
      </c>
      <c r="Y661" s="79">
        <v>4.6880889580805141</v>
      </c>
      <c r="Z661" s="79">
        <v>33.244673837449668</v>
      </c>
      <c r="AA661" s="79">
        <v>1178000000</v>
      </c>
      <c r="AB661" s="79">
        <v>11107000000</v>
      </c>
      <c r="AC661" s="79">
        <v>591000000</v>
      </c>
      <c r="AD661" s="80">
        <v>2547000000</v>
      </c>
      <c r="AE661" s="73">
        <v>0.23203769140164901</v>
      </c>
      <c r="AF661" s="80">
        <v>72243.821742400003</v>
      </c>
      <c r="AG661" s="80">
        <v>62771.821742400003</v>
      </c>
      <c r="AH661" s="25">
        <v>23.137420472687065</v>
      </c>
      <c r="AI661" s="25">
        <v>26.998633007483871</v>
      </c>
      <c r="AJ661" s="25">
        <v>3.4004694519002614</v>
      </c>
      <c r="AK661" s="25">
        <v>32.311723924725236</v>
      </c>
      <c r="AL661" s="25">
        <v>3.4737494810049165</v>
      </c>
      <c r="AM661" s="74" t="s">
        <v>506</v>
      </c>
      <c r="AN661" s="74" t="s">
        <v>507</v>
      </c>
      <c r="AO661" s="74" t="s">
        <v>598</v>
      </c>
      <c r="AP661" s="74" t="s">
        <v>574</v>
      </c>
      <c r="AQ661" s="73">
        <f>_xll.BDP($H661,$AQ$1, "CUST_TRR_START_DT=20030101","CUST_TRR_END_DT=20230630")*0.01</f>
        <v>0.21264230000000001</v>
      </c>
      <c r="AR661" s="73">
        <f>_xll.BDP($H661,$AQ$1, "CUST_TRR_START_DT=20130101","CUST_TRR_END_DT=20230630")*0.01</f>
        <v>0.22713349999999999</v>
      </c>
      <c r="AS661" s="73">
        <f>_xll.BDP($H661,$AQ$1, "CUST_TRR_START_DT=20180101","CUST_TRR_END_DT=20230630")*0.01</f>
        <v>5.9307579999999999E-2</v>
      </c>
      <c r="AT661" s="74" t="s">
        <v>3697</v>
      </c>
      <c r="AU661" s="74" t="s">
        <v>3420</v>
      </c>
      <c r="AV661" s="74" t="s">
        <v>3420</v>
      </c>
      <c r="AW661" s="25">
        <v>1.0777269862146126</v>
      </c>
      <c r="AX661" s="25">
        <v>1.0777269862146126</v>
      </c>
      <c r="AY661" s="25">
        <v>-0.13781675015532124</v>
      </c>
      <c r="AZ661" s="25">
        <v>0.93991023605929136</v>
      </c>
      <c r="BA661" s="25">
        <v>23.00667805251252</v>
      </c>
      <c r="BB661" s="25">
        <v>-2.9420304414977636</v>
      </c>
      <c r="BC661" s="25">
        <v>20.064647611014756</v>
      </c>
      <c r="BD661" s="25">
        <v>320.54000000000002</v>
      </c>
      <c r="BE661" s="25">
        <v>62771.821742400003</v>
      </c>
      <c r="BF661" s="74">
        <v>3306.2220000000002</v>
      </c>
      <c r="BG661" s="74">
        <v>3500.6109999999999</v>
      </c>
      <c r="BH661" s="74">
        <v>3620</v>
      </c>
      <c r="BI661" s="74">
        <v>2826.703</v>
      </c>
      <c r="BJ661" s="74">
        <v>3253.3969999999999</v>
      </c>
      <c r="BK661" s="74">
        <v>3961.7860000000001</v>
      </c>
      <c r="BL661" s="72">
        <v>5.2670480292382076E-2</v>
      </c>
      <c r="BM661" s="72">
        <v>5.5767236043676408E-2</v>
      </c>
      <c r="BN661" s="72">
        <v>5.7669188172610041E-2</v>
      </c>
      <c r="BO661" s="72">
        <v>4.5031399783171631E-2</v>
      </c>
      <c r="BP661" s="72">
        <v>5.182894027436602E-2</v>
      </c>
      <c r="BQ661" s="72">
        <v>6.3114083517572389E-2</v>
      </c>
      <c r="BR661" s="72">
        <f>IF(IF(BN661&gt;BQ661,BN661,BQ661)=0,IF(BM661&gt;BP661,BM661,BP661),IF(BN661&gt;BQ661,BN661,BQ661))</f>
        <v>6.3114083517572389E-2</v>
      </c>
      <c r="CI661" s="73">
        <f>IFERROR(L661,M661)</f>
        <v>13.440479484824062</v>
      </c>
      <c r="CJ661" s="74">
        <f>IF(AND(M661&lt;0,AA661&gt;0),1,0)</f>
        <v>0</v>
      </c>
      <c r="CK661" s="74">
        <f>IF(AND(CJ661=0,CI661&lt;0.1,CI661&gt;0),1,0)</f>
        <v>0</v>
      </c>
      <c r="CL661" s="74">
        <f>IF(AND(CK661=0,CI661&lt;0.2,CI661&gt;0.1),1,0)</f>
        <v>0</v>
      </c>
      <c r="CM661" s="74">
        <f>IF(AND(CL661=0,CI661&lt;0.3,CI661&gt;0.2),1,0)</f>
        <v>0</v>
      </c>
      <c r="CN661" s="74">
        <f>IF(AND(CM661=0,CI661&lt;0.4,CI661&gt;0.3),1,0)</f>
        <v>0</v>
      </c>
      <c r="CO661" s="74">
        <f>IF(AND(CN661=0,CI661&lt;0.5,CI661&gt;0.4),1,0)</f>
        <v>0</v>
      </c>
      <c r="CP661" s="74">
        <f>IF(AND(CJ661=0,CK661=0,CL661=0,CM661=0,CN661=0,CO661=0),1,0)</f>
        <v>1</v>
      </c>
      <c r="CR661" s="74" t="str">
        <f>_xll.BDP($H661,CR$1)</f>
        <v>Robert A Kotick "Bobby"</v>
      </c>
      <c r="CS661" s="74" t="str">
        <f>_xll.BDP($H661,CS$1)</f>
        <v>No</v>
      </c>
      <c r="CT661" s="81">
        <f>_xll.BDP($H661,CT$1)</f>
        <v>0</v>
      </c>
      <c r="CU661" s="78">
        <f>_xll.BDP($H661,CU$1)</f>
        <v>31.16670036315918</v>
      </c>
      <c r="CV661" s="78">
        <f>_xll.BDP($H661,CV$1)</f>
        <v>0.6624755442404997</v>
      </c>
      <c r="CW661" s="78">
        <f>_xll.BDP($H661,CW$1)</f>
        <v>-1.6445330244014493</v>
      </c>
    </row>
    <row r="662" spans="1:134" s="74" customFormat="1" hidden="1" x14ac:dyDescent="0.3">
      <c r="A662" s="74" t="str">
        <f>B662&amp;C662</f>
        <v>14</v>
      </c>
      <c r="B662" s="74">
        <v>14</v>
      </c>
      <c r="D662" s="74">
        <v>19</v>
      </c>
      <c r="E662" s="74">
        <v>1</v>
      </c>
      <c r="F662" s="75">
        <v>0.1</v>
      </c>
      <c r="G662" s="74" t="s">
        <v>2588</v>
      </c>
      <c r="H662" s="74" t="s">
        <v>1155</v>
      </c>
      <c r="I662" s="74">
        <v>1824</v>
      </c>
      <c r="J662" s="74" t="str">
        <f>I662&amp;H662</f>
        <v>1824SHL AU Equity</v>
      </c>
      <c r="K662" s="76" t="s">
        <v>4943</v>
      </c>
      <c r="L662" s="73" t="e">
        <v>#N/A</v>
      </c>
      <c r="M662" s="73" t="e">
        <v>#N/A</v>
      </c>
      <c r="N662" s="73">
        <v>0.14736120662845267</v>
      </c>
      <c r="O662" s="73">
        <v>9.9587083694725576E-2</v>
      </c>
      <c r="P662" s="77">
        <v>9.0452646108096282</v>
      </c>
      <c r="Q662" s="77">
        <v>6.8766169894748108</v>
      </c>
      <c r="R662" s="77">
        <v>9.1272517855853206</v>
      </c>
      <c r="S662" s="78">
        <v>23.892065148101722</v>
      </c>
      <c r="T662" s="78">
        <v>21.069310271041019</v>
      </c>
      <c r="U662" s="73" t="e">
        <v>#N/A</v>
      </c>
      <c r="V662" s="79">
        <v>1.3377672137262433</v>
      </c>
      <c r="W662" s="73">
        <v>0.60868903754382853</v>
      </c>
      <c r="X662" s="72">
        <v>2.8068234595933533E-2</v>
      </c>
      <c r="Y662" s="79">
        <v>9.0072128292805012</v>
      </c>
      <c r="Z662" s="79">
        <v>5.2628268930304367</v>
      </c>
      <c r="AA662" s="79" t="e">
        <v>#N/A</v>
      </c>
      <c r="AB662" s="79">
        <v>10224348000</v>
      </c>
      <c r="AC662" s="79">
        <v>18453000</v>
      </c>
      <c r="AD662" s="80">
        <v>1471033000</v>
      </c>
      <c r="AE662" s="73">
        <v>1.2544246118204011E-2</v>
      </c>
      <c r="AF662" s="80">
        <v>14700.869940999997</v>
      </c>
      <c r="AG662" s="80">
        <v>17188.713940999998</v>
      </c>
      <c r="AH662" s="25">
        <v>9.9868133645064514</v>
      </c>
      <c r="AI662" s="25">
        <v>16.881255632171264</v>
      </c>
      <c r="AJ662" s="25">
        <v>7.4280651533936304</v>
      </c>
      <c r="AK662" s="25">
        <v>21.262513160466817</v>
      </c>
      <c r="AL662" s="25">
        <v>1.8865084984122025</v>
      </c>
      <c r="AM662" s="74" t="s">
        <v>493</v>
      </c>
      <c r="AN662" s="74" t="s">
        <v>494</v>
      </c>
      <c r="AO662" s="74" t="s">
        <v>4672</v>
      </c>
      <c r="AP662" s="74" t="s">
        <v>2136</v>
      </c>
      <c r="AQ662" s="73">
        <f>_xll.BDP($H662,$AQ$1, "CUST_TRR_START_DT=20030101","CUST_TRR_END_DT=20230630")*0.01</f>
        <v>0.13632569999999999</v>
      </c>
      <c r="AR662" s="73">
        <f>_xll.BDP($H662,$AQ$1, "CUST_TRR_START_DT=20130101","CUST_TRR_END_DT=20230630")*0.01</f>
        <v>0.14211980000000002</v>
      </c>
      <c r="AS662" s="73">
        <f>_xll.BDP($H662,$AQ$1, "CUST_TRR_START_DT=20180101","CUST_TRR_END_DT=20230630")*0.01</f>
        <v>0.122486</v>
      </c>
      <c r="AT662" s="74" t="s">
        <v>3870</v>
      </c>
      <c r="AU662" s="74" t="s">
        <v>3021</v>
      </c>
      <c r="AV662" s="74" t="s">
        <v>3870</v>
      </c>
      <c r="AW662" s="25">
        <v>4.7926268269938808</v>
      </c>
      <c r="AX662" s="25">
        <v>4.7926268269938808</v>
      </c>
      <c r="AY662" s="25">
        <v>-0.58663247190914769</v>
      </c>
      <c r="AZ662" s="25">
        <v>4.2059943550847327</v>
      </c>
      <c r="BA662" s="25">
        <v>100.50190953365335</v>
      </c>
      <c r="BB662" s="25">
        <v>-12.301747194095043</v>
      </c>
      <c r="BC662" s="25">
        <v>88.200162339558304</v>
      </c>
      <c r="BD662" s="25">
        <v>604.15700000000004</v>
      </c>
      <c r="BE662" s="25">
        <v>14700.869940999997</v>
      </c>
      <c r="BF662" s="74">
        <v>669.81299999999999</v>
      </c>
      <c r="BG662" s="74">
        <v>756.875</v>
      </c>
      <c r="BH662" s="74">
        <v>827.86699999999996</v>
      </c>
      <c r="BI662" s="74">
        <v>859.346</v>
      </c>
      <c r="BJ662" s="74">
        <v>878.779</v>
      </c>
      <c r="BK662" s="74">
        <v>978.92000000000007</v>
      </c>
      <c r="BL662" s="72">
        <v>4.5562813812257789E-2</v>
      </c>
      <c r="BM662" s="72">
        <v>5.1485048370444604E-2</v>
      </c>
      <c r="BN662" s="72">
        <v>5.6314150340934586E-2</v>
      </c>
      <c r="BO662" s="72">
        <v>5.8455452190848016E-2</v>
      </c>
      <c r="BP662" s="72">
        <v>5.9777346750693232E-2</v>
      </c>
      <c r="BQ662" s="72">
        <v>6.6589256549358392E-2</v>
      </c>
      <c r="BR662" s="72">
        <f>IF(IF(BN662&gt;BQ662,BN662,BQ662)=0,IF(BM662&gt;BP662,BM662,BP662),IF(BN662&gt;BQ662,BN662,BQ662))</f>
        <v>6.6589256549358392E-2</v>
      </c>
      <c r="CI662" s="73" t="e">
        <f>IFERROR(L662,M662)</f>
        <v>#N/A</v>
      </c>
      <c r="CJ662" s="74" t="e">
        <f>IF(AND(M662&lt;0,AA662&gt;0),1,0)</f>
        <v>#N/A</v>
      </c>
      <c r="CK662" s="74" t="e">
        <f>IF(AND(CJ662=0,CI662&lt;0.1,CI662&gt;0),1,0)</f>
        <v>#N/A</v>
      </c>
      <c r="CL662" s="74" t="e">
        <f>IF(AND(CK662=0,CI662&lt;0.2,CI662&gt;0.1),1,0)</f>
        <v>#N/A</v>
      </c>
      <c r="CM662" s="74" t="e">
        <f>IF(AND(CL662=0,CI662&lt;0.3,CI662&gt;0.2),1,0)</f>
        <v>#N/A</v>
      </c>
      <c r="CN662" s="74" t="e">
        <f>IF(AND(CM662=0,CI662&lt;0.4,CI662&gt;0.3),1,0)</f>
        <v>#N/A</v>
      </c>
      <c r="CO662" s="74" t="e">
        <f>IF(AND(CN662=0,CI662&lt;0.5,CI662&gt;0.4),1,0)</f>
        <v>#N/A</v>
      </c>
      <c r="CP662" s="74" t="e">
        <f>IF(AND(CJ662=0,CK662=0,CL662=0,CM662=0,CN662=0,CO662=0),1,0)</f>
        <v>#N/A</v>
      </c>
      <c r="CR662" s="74" t="str">
        <f>_xll.BDP($H662,CR$1)</f>
        <v>Colin Stephen Goldschmidt</v>
      </c>
      <c r="CS662" s="74" t="str">
        <f>_xll.BDP($H662,CS$1)</f>
        <v>No</v>
      </c>
      <c r="CT662" s="81">
        <f>_xll.BDP($H662,CT$1)</f>
        <v>0</v>
      </c>
      <c r="CU662" s="78">
        <f>_xll.BDP($H662,CU$1)</f>
        <v>30.75</v>
      </c>
      <c r="CV662" s="78">
        <f>_xll.BDP($H662,CV$1)</f>
        <v>0.29125358473040358</v>
      </c>
      <c r="CW662" s="78">
        <f>_xll.BDP($H662,CW$1)</f>
        <v>0.16320100270696061</v>
      </c>
    </row>
    <row r="663" spans="1:134" s="74" customFormat="1" hidden="1" x14ac:dyDescent="0.3">
      <c r="A663" s="74" t="str">
        <f>B663&amp;C663</f>
        <v>14</v>
      </c>
      <c r="B663" s="74">
        <v>14</v>
      </c>
      <c r="F663" s="75"/>
      <c r="H663" s="74" t="s">
        <v>4426</v>
      </c>
      <c r="K663" s="76" t="s">
        <v>4481</v>
      </c>
      <c r="L663" s="73">
        <v>0.42234142547123932</v>
      </c>
      <c r="M663" s="73">
        <v>0.53947225748017935</v>
      </c>
      <c r="N663" s="73">
        <v>0.41629146317370774</v>
      </c>
      <c r="O663" s="73">
        <v>0.53425007974683147</v>
      </c>
      <c r="P663" s="77">
        <v>18.180795042891905</v>
      </c>
      <c r="Q663" s="77">
        <v>13.193205792312495</v>
      </c>
      <c r="R663" s="77">
        <v>14.385856614867922</v>
      </c>
      <c r="S663" s="78">
        <v>27.02563571418084</v>
      </c>
      <c r="T663" s="78">
        <v>30.234898848641059</v>
      </c>
      <c r="U663" s="73">
        <v>-0.51387790329522742</v>
      </c>
      <c r="V663" s="79">
        <v>-2.7734669553160956</v>
      </c>
      <c r="W663" s="73">
        <v>0.91834459311523375</v>
      </c>
      <c r="X663" s="72">
        <v>5.5524708495280399E-2</v>
      </c>
      <c r="Y663" s="79">
        <v>12.302370925801871</v>
      </c>
      <c r="Z663" s="79">
        <v>18.85921754013642</v>
      </c>
      <c r="AA663" s="79">
        <v>313562000000</v>
      </c>
      <c r="AB663" s="79">
        <v>316627000000</v>
      </c>
      <c r="AC663" s="79" t="e">
        <v>#N/A</v>
      </c>
      <c r="AD663" s="80">
        <v>119470000000</v>
      </c>
      <c r="AE663" s="73">
        <v>0</v>
      </c>
      <c r="AF663" s="80">
        <v>1869808.2</v>
      </c>
      <c r="AG663" s="80">
        <v>1446326.2</v>
      </c>
      <c r="AH663" s="25">
        <v>7.6062382329739675</v>
      </c>
      <c r="AI663" s="25">
        <v>8.5501495643126546</v>
      </c>
      <c r="AJ663" s="25" t="s">
        <v>3021</v>
      </c>
      <c r="AK663" s="25">
        <v>17.028884019047304</v>
      </c>
      <c r="AL663" s="25">
        <v>2.2879729485077598</v>
      </c>
      <c r="AM663" s="74" t="s">
        <v>533</v>
      </c>
      <c r="AN663" s="74" t="s">
        <v>606</v>
      </c>
      <c r="AO663" s="74" t="s">
        <v>4673</v>
      </c>
      <c r="AP663" s="74" t="s">
        <v>4618</v>
      </c>
      <c r="AQ663" s="73">
        <f>_xll.BDP($H663,$AQ$1, "CUST_TRR_START_DT=20030101","CUST_TRR_END_DT=20230630")*0.01</f>
        <v>0.1473449</v>
      </c>
      <c r="AR663" s="73">
        <f>_xll.BDP($H663,$AQ$1, "CUST_TRR_START_DT=20130101","CUST_TRR_END_DT=20230630")*0.01</f>
        <v>0.16171640000000001</v>
      </c>
      <c r="AS663" s="73">
        <f>_xll.BDP($H663,$AQ$1, "CUST_TRR_START_DT=20180101","CUST_TRR_END_DT=20230630")*0.01</f>
        <v>8.9979490000000009E-2</v>
      </c>
      <c r="AT663" s="74" t="s">
        <v>4534</v>
      </c>
      <c r="AU663" s="74" t="s">
        <v>4535</v>
      </c>
      <c r="AV663" s="74" t="s">
        <v>4534</v>
      </c>
      <c r="AW663" s="25">
        <v>1.3788098693759072</v>
      </c>
      <c r="AX663" s="25">
        <v>1.3788098693759072</v>
      </c>
      <c r="AY663" s="25">
        <v>2.0085609353608644</v>
      </c>
      <c r="AZ663" s="25">
        <v>3.3873708047367717</v>
      </c>
      <c r="BA663" s="25">
        <v>18.147419086226517</v>
      </c>
      <c r="BB663" s="25">
        <v>26.435985021426664</v>
      </c>
      <c r="BC663" s="25">
        <v>44.58340410765318</v>
      </c>
      <c r="BD663" s="25">
        <v>58033</v>
      </c>
      <c r="BE663" s="25">
        <v>1446326.2</v>
      </c>
      <c r="BF663" s="74">
        <v>74958.091</v>
      </c>
      <c r="BG663" s="74">
        <v>77294.182000000001</v>
      </c>
      <c r="BH663" s="74">
        <v>88409</v>
      </c>
      <c r="BI663" s="74">
        <v>97017.235000000001</v>
      </c>
      <c r="BJ663" s="74">
        <v>72131.981</v>
      </c>
      <c r="BK663" s="74">
        <v>83597.426999999996</v>
      </c>
      <c r="BL663" s="72">
        <v>5.1826545768167656E-2</v>
      </c>
      <c r="BM663" s="72">
        <v>5.3441735342967582E-2</v>
      </c>
      <c r="BN663" s="72">
        <v>6.1126597858767964E-2</v>
      </c>
      <c r="BO663" s="72">
        <v>6.7078391444474972E-2</v>
      </c>
      <c r="BP663" s="72">
        <v>4.9872553646611674E-2</v>
      </c>
      <c r="BQ663" s="72">
        <v>5.7799842801713748E-2</v>
      </c>
      <c r="BR663" s="72">
        <f>IF(IF(BN663&gt;BQ663,BN663,BQ663)=0,IF(BM663&gt;BP663,BM663,BP663),IF(BN663&gt;BQ663,BN663,BQ663))</f>
        <v>6.1126597858767964E-2</v>
      </c>
      <c r="CI663" s="73">
        <f>IFERROR(L663,M663)</f>
        <v>0.42234142547123932</v>
      </c>
      <c r="CJ663" s="74">
        <f>IF(AND(M663&lt;0,AA663&gt;0),1,0)</f>
        <v>0</v>
      </c>
      <c r="CK663" s="74">
        <f>IF(AND(CJ663=0,CI663&lt;0.1,CI663&gt;0),1,0)</f>
        <v>0</v>
      </c>
      <c r="CL663" s="74">
        <f>IF(AND(CK663=0,CI663&lt;0.2,CI663&gt;0.1),1,0)</f>
        <v>0</v>
      </c>
      <c r="CM663" s="74">
        <f>IF(AND(CL663=0,CI663&lt;0.3,CI663&gt;0.2),1,0)</f>
        <v>0</v>
      </c>
      <c r="CN663" s="74">
        <f>IF(AND(CM663=0,CI663&lt;0.4,CI663&gt;0.3),1,0)</f>
        <v>0</v>
      </c>
      <c r="CO663" s="74">
        <f>IF(AND(CN663=0,CI663&lt;0.5,CI663&gt;0.4),1,0)</f>
        <v>1</v>
      </c>
      <c r="CP663" s="74">
        <f>IF(AND(CJ663=0,CK663=0,CL663=0,CM663=0,CN663=0,CO663=0),1,0)</f>
        <v>0</v>
      </c>
      <c r="CR663" s="74" t="str">
        <f>_xll.BDP($H663,CR$1)</f>
        <v>Yozo Shimano</v>
      </c>
      <c r="CS663" s="74" t="str">
        <f>_xll.BDP($H663,CS$1)</f>
        <v>No</v>
      </c>
      <c r="CT663" s="81">
        <f>_xll.BDP($H663,CT$1)</f>
        <v>0</v>
      </c>
      <c r="CU663" s="78">
        <f>_xll.BDP($H663,CU$1)</f>
        <v>2.5833299160003662</v>
      </c>
      <c r="CV663" s="78">
        <f>_xll.BDP($H663,CV$1)</f>
        <v>0.91642715012160081</v>
      </c>
      <c r="CW663" s="78">
        <f>_xll.BDP($H663,CW$1)</f>
        <v>0</v>
      </c>
    </row>
    <row r="664" spans="1:134" s="74" customFormat="1" hidden="1" x14ac:dyDescent="0.3">
      <c r="A664" s="74" t="str">
        <f>B664&amp;C664</f>
        <v>14</v>
      </c>
      <c r="B664" s="74">
        <v>14</v>
      </c>
      <c r="F664" s="75"/>
      <c r="H664" s="74" t="s">
        <v>4600</v>
      </c>
      <c r="K664" s="76" t="s">
        <v>4945</v>
      </c>
      <c r="L664" s="73">
        <v>4.4615509171011443</v>
      </c>
      <c r="M664" s="73">
        <v>1.8602107446783407</v>
      </c>
      <c r="N664" s="73">
        <v>0.1211190208066993</v>
      </c>
      <c r="O664" s="73">
        <v>-0.38393647766306316</v>
      </c>
      <c r="P664" s="77">
        <v>-13.772737866917309</v>
      </c>
      <c r="Q664" s="77">
        <v>-14.188587384549296</v>
      </c>
      <c r="R664" s="77">
        <v>-13.158161792921044</v>
      </c>
      <c r="S664" s="78">
        <v>-18.313161825104451</v>
      </c>
      <c r="T664" s="78">
        <v>-20.202471075560634</v>
      </c>
      <c r="U664" s="73">
        <v>-0.68495718254667282</v>
      </c>
      <c r="V664" s="79">
        <v>6.6411128423323555</v>
      </c>
      <c r="W664" s="73">
        <v>0.71039781213936437</v>
      </c>
      <c r="X664" s="72" t="e">
        <v>#N/A</v>
      </c>
      <c r="Y664" s="79" t="e">
        <v>#N/A</v>
      </c>
      <c r="Z664" s="79" t="e">
        <v>#N/A</v>
      </c>
      <c r="AA664" s="79">
        <v>-42421000.00000006</v>
      </c>
      <c r="AB664" s="79">
        <v>205533999.99999994</v>
      </c>
      <c r="AC664" s="79">
        <v>80744000</v>
      </c>
      <c r="AD664" s="80">
        <v>28023000</v>
      </c>
      <c r="AE664" s="73">
        <v>2.8813474645826642</v>
      </c>
      <c r="AF664" s="80">
        <v>2805.4059661199999</v>
      </c>
      <c r="AG664" s="80">
        <v>2362.12496612</v>
      </c>
      <c r="AH664" s="25" t="s">
        <v>3021</v>
      </c>
      <c r="AI664" s="25" t="s">
        <v>3021</v>
      </c>
      <c r="AJ664" s="25">
        <v>0.91220250498545152</v>
      </c>
      <c r="AK664" s="25" t="s">
        <v>3021</v>
      </c>
      <c r="AL664" s="25">
        <v>4.4046026107582428</v>
      </c>
      <c r="AM664" s="74" t="s">
        <v>506</v>
      </c>
      <c r="AN664" s="74" t="s">
        <v>507</v>
      </c>
      <c r="AO664" s="74" t="s">
        <v>618</v>
      </c>
      <c r="AP664" s="74" t="s">
        <v>4626</v>
      </c>
      <c r="AQ664" s="73" t="e">
        <f>_xll.BDP($H664,$AQ$1, "CUST_TRR_START_DT=20030101","CUST_TRR_END_DT=20230630")*0.01</f>
        <v>#VALUE!</v>
      </c>
      <c r="AR664" s="73" t="e">
        <f>_xll.BDP($H664,$AQ$1, "CUST_TRR_START_DT=20130101","CUST_TRR_END_DT=20230630")*0.01</f>
        <v>#VALUE!</v>
      </c>
      <c r="AS664" s="73" t="e">
        <f>_xll.BDP($H664,$AQ$1, "CUST_TRR_START_DT=20180101","CUST_TRR_END_DT=20230630")*0.01</f>
        <v>#VALUE!</v>
      </c>
      <c r="AT664" s="74" t="s">
        <v>4751</v>
      </c>
      <c r="AU664" s="74" t="s">
        <v>4751</v>
      </c>
      <c r="AV664" s="74" t="s">
        <v>4751</v>
      </c>
      <c r="AW664" s="25" t="s">
        <v>3021</v>
      </c>
      <c r="AX664" s="25">
        <v>0</v>
      </c>
      <c r="AY664" s="25">
        <v>0</v>
      </c>
      <c r="AZ664" s="25">
        <v>0</v>
      </c>
      <c r="BA664" s="25" t="s">
        <v>3021</v>
      </c>
      <c r="BB664" s="25">
        <v>0</v>
      </c>
      <c r="BC664" s="25" t="s">
        <v>3021</v>
      </c>
      <c r="BD664" s="25">
        <v>-5.9219999999999997</v>
      </c>
      <c r="BE664" s="25">
        <v>2362.12496612</v>
      </c>
      <c r="BF664" s="74">
        <v>35.700000000000003</v>
      </c>
      <c r="BG664" s="74">
        <v>46.082999999999998</v>
      </c>
      <c r="BH664" s="74">
        <v>61.417000000000002</v>
      </c>
      <c r="BI664" s="74">
        <v>41.027000000000001</v>
      </c>
      <c r="BJ664" s="74">
        <v>59.838000000000001</v>
      </c>
      <c r="BK664" s="74">
        <v>86.903000000000006</v>
      </c>
      <c r="BL664" s="72">
        <v>1.5113510297738575E-2</v>
      </c>
      <c r="BM664" s="72">
        <v>1.9509128712904389E-2</v>
      </c>
      <c r="BN664" s="72">
        <v>2.6000741231266389E-2</v>
      </c>
      <c r="BO664" s="72">
        <v>1.7368683108832508E-2</v>
      </c>
      <c r="BP664" s="72">
        <v>2.533227532762131E-2</v>
      </c>
      <c r="BQ664" s="72">
        <v>3.6790178862867659E-2</v>
      </c>
      <c r="BR664" s="72">
        <f>IF(IF(BN664&gt;BQ664,BN664,BQ664)=0,IF(BM664&gt;BP664,BM664,BP664),IF(BN664&gt;BQ664,BN664,BQ664))</f>
        <v>3.6790178862867659E-2</v>
      </c>
      <c r="CI664" s="73"/>
      <c r="CT664" s="81"/>
      <c r="CU664" s="78"/>
      <c r="CV664" s="78"/>
      <c r="CW664" s="78"/>
    </row>
    <row r="665" spans="1:134" s="74" customFormat="1" hidden="1" x14ac:dyDescent="0.3">
      <c r="A665" s="74" t="str">
        <f>B665&amp;C665</f>
        <v>14</v>
      </c>
      <c r="B665" s="74">
        <v>14</v>
      </c>
      <c r="F665" s="75"/>
      <c r="H665" s="74" t="s">
        <v>4601</v>
      </c>
      <c r="K665" s="76" t="s">
        <v>4946</v>
      </c>
      <c r="L665" s="73" t="e">
        <v>#N/A</v>
      </c>
      <c r="M665" s="73">
        <v>1.1836132458168851</v>
      </c>
      <c r="N665" s="73" t="e">
        <v>#N/A</v>
      </c>
      <c r="O665" s="73">
        <v>1.1836132458168851</v>
      </c>
      <c r="P665" s="77">
        <v>-9.820903705997603</v>
      </c>
      <c r="Q665" s="77">
        <v>-11.819753478666836</v>
      </c>
      <c r="R665" s="77">
        <v>-6.780675514895627</v>
      </c>
      <c r="S665" s="78" t="e">
        <v>#N/A</v>
      </c>
      <c r="T665" s="78">
        <v>-27.637762051831395</v>
      </c>
      <c r="U665" s="73">
        <v>-0.80645017083933035</v>
      </c>
      <c r="V665" s="79">
        <v>14.585345360579591</v>
      </c>
      <c r="W665" s="73">
        <v>0.63221596756068787</v>
      </c>
      <c r="X665" s="72" t="e">
        <v>#N/A</v>
      </c>
      <c r="Y665" s="79" t="e">
        <v>#N/A</v>
      </c>
      <c r="Z665" s="79" t="e">
        <v>#N/A</v>
      </c>
      <c r="AA665" s="79">
        <v>-128433000</v>
      </c>
      <c r="AB665" s="79">
        <v>-128433000</v>
      </c>
      <c r="AC665" s="79">
        <v>106725000</v>
      </c>
      <c r="AD665" s="80">
        <v>144428000</v>
      </c>
      <c r="AE665" s="73">
        <v>0.73894951117511842</v>
      </c>
      <c r="AF665" s="80">
        <v>7799.4128738399995</v>
      </c>
      <c r="AG665" s="80">
        <v>6879.3838738399991</v>
      </c>
      <c r="AH665" s="25" t="s">
        <v>3021</v>
      </c>
      <c r="AI665" s="25" t="s">
        <v>3021</v>
      </c>
      <c r="AJ665" s="25">
        <v>1.6461612242837074</v>
      </c>
      <c r="AK665" s="25" t="s">
        <v>3021</v>
      </c>
      <c r="AL665" s="25">
        <v>10.920384755503868</v>
      </c>
      <c r="AM665" s="74" t="s">
        <v>506</v>
      </c>
      <c r="AN665" s="74" t="s">
        <v>507</v>
      </c>
      <c r="AO665" s="74" t="s">
        <v>618</v>
      </c>
      <c r="AP665" s="74" t="s">
        <v>4626</v>
      </c>
      <c r="AQ665" s="73" t="e">
        <f>_xll.BDP($H665,$AQ$1, "CUST_TRR_START_DT=20030101","CUST_TRR_END_DT=20230630")*0.01</f>
        <v>#VALUE!</v>
      </c>
      <c r="AR665" s="73" t="e">
        <f>_xll.BDP($H665,$AQ$1, "CUST_TRR_START_DT=20130101","CUST_TRR_END_DT=20230630")*0.01</f>
        <v>#VALUE!</v>
      </c>
      <c r="AS665" s="73" t="e">
        <f>_xll.BDP($H665,$AQ$1, "CUST_TRR_START_DT=20180101","CUST_TRR_END_DT=20230630")*0.01</f>
        <v>#VALUE!</v>
      </c>
      <c r="AT665" s="74" t="s">
        <v>4757</v>
      </c>
      <c r="AU665" s="74" t="s">
        <v>4757</v>
      </c>
      <c r="AV665" s="74" t="s">
        <v>4757</v>
      </c>
      <c r="AW665" s="25" t="s">
        <v>3021</v>
      </c>
      <c r="AX665" s="25">
        <v>0</v>
      </c>
      <c r="AY665" s="25">
        <v>0</v>
      </c>
      <c r="AZ665" s="25">
        <v>0</v>
      </c>
      <c r="BA665" s="25" t="s">
        <v>3021</v>
      </c>
      <c r="BB665" s="25">
        <v>0</v>
      </c>
      <c r="BC665" s="25" t="s">
        <v>3021</v>
      </c>
      <c r="BD665" s="25">
        <v>-12.180999999999999</v>
      </c>
      <c r="BE665" s="25">
        <v>6879.3838738399991</v>
      </c>
      <c r="BF665" s="74">
        <v>47.506</v>
      </c>
      <c r="BG665" s="74">
        <v>64.2</v>
      </c>
      <c r="BH665" s="74">
        <v>123.25</v>
      </c>
      <c r="BI665" s="74">
        <v>120.898</v>
      </c>
      <c r="BJ665" s="74">
        <v>164.28700000000001</v>
      </c>
      <c r="BK665" s="74">
        <v>111.209</v>
      </c>
      <c r="BL665" s="72">
        <v>6.9055602756301279E-3</v>
      </c>
      <c r="BM665" s="72">
        <v>9.3322310801889075E-3</v>
      </c>
      <c r="BN665" s="72">
        <v>1.7915848607995059E-2</v>
      </c>
      <c r="BO665" s="72">
        <v>1.7573957525431127E-2</v>
      </c>
      <c r="BP665" s="72">
        <v>2.3881063044719548E-2</v>
      </c>
      <c r="BQ665" s="72">
        <v>1.6165546513967729E-2</v>
      </c>
      <c r="BR665" s="72">
        <f>IF(IF(BN665&gt;BQ665,BN665,BQ665)=0,IF(BM665&gt;BP665,BM665,BP665),IF(BN665&gt;BQ665,BN665,BQ665))</f>
        <v>1.7915848607995059E-2</v>
      </c>
      <c r="CI665" s="73"/>
      <c r="CT665" s="81"/>
      <c r="CU665" s="78"/>
      <c r="CV665" s="78"/>
      <c r="CW665" s="78"/>
    </row>
    <row r="666" spans="1:134" s="74" customFormat="1" hidden="1" x14ac:dyDescent="0.3">
      <c r="A666" s="74" t="str">
        <f>B666&amp;C666</f>
        <v>14</v>
      </c>
      <c r="B666" s="74">
        <v>14</v>
      </c>
      <c r="F666" s="75"/>
      <c r="H666" s="74" t="s">
        <v>4602</v>
      </c>
      <c r="K666" s="76" t="s">
        <v>4947</v>
      </c>
      <c r="L666" s="73">
        <v>0.73286999137617115</v>
      </c>
      <c r="M666" s="73">
        <v>0.84041689665248875</v>
      </c>
      <c r="N666" s="73">
        <v>0.73286999137617115</v>
      </c>
      <c r="O666" s="73">
        <v>0.84041689665248875</v>
      </c>
      <c r="P666" s="77" t="e">
        <v>#N/A</v>
      </c>
      <c r="Q666" s="77" t="e">
        <v>#N/A</v>
      </c>
      <c r="R666" s="77" t="e">
        <v>#N/A</v>
      </c>
      <c r="S666" s="78">
        <v>34.845782202286429</v>
      </c>
      <c r="T666" s="78">
        <v>36.653548305192331</v>
      </c>
      <c r="U666" s="73" t="e">
        <v>#N/A</v>
      </c>
      <c r="V666" s="79" t="e">
        <v>#N/A</v>
      </c>
      <c r="W666" s="73">
        <v>0.90095566573255725</v>
      </c>
      <c r="X666" s="72" t="e">
        <v>#N/A</v>
      </c>
      <c r="Y666" s="79" t="e">
        <v>#N/A</v>
      </c>
      <c r="Z666" s="79" t="e">
        <v>#N/A</v>
      </c>
      <c r="AA666" s="79">
        <v>30799000</v>
      </c>
      <c r="AB666" s="79">
        <v>30799000</v>
      </c>
      <c r="AC666" s="79" t="e">
        <v>#N/A</v>
      </c>
      <c r="AD666" s="80" t="e">
        <v>#N/A</v>
      </c>
      <c r="AE666" s="73">
        <v>0</v>
      </c>
      <c r="AF666" s="80">
        <v>1028.9133384000002</v>
      </c>
      <c r="AG666" s="80">
        <v>180.63816244915671</v>
      </c>
      <c r="AH666" s="25" t="s">
        <v>3021</v>
      </c>
      <c r="AI666" s="25" t="s">
        <v>3021</v>
      </c>
      <c r="AJ666" s="25" t="s">
        <v>3021</v>
      </c>
      <c r="AK666" s="25" t="s">
        <v>3021</v>
      </c>
      <c r="AL666" s="25">
        <v>2.1456874168500204</v>
      </c>
      <c r="AM666" s="74" t="s">
        <v>498</v>
      </c>
      <c r="AN666" s="74" t="s">
        <v>738</v>
      </c>
      <c r="AO666" s="74" t="s">
        <v>739</v>
      </c>
      <c r="AP666" s="74" t="s">
        <v>4626</v>
      </c>
      <c r="AQ666" s="73">
        <f>_xll.BDP($H666,$AQ$1, "CUST_TRR_START_DT=20030101","CUST_TRR_END_DT=20230630")*0.01</f>
        <v>0.1360575</v>
      </c>
      <c r="AR666" s="73">
        <f>_xll.BDP($H666,$AQ$1, "CUST_TRR_START_DT=20130101","CUST_TRR_END_DT=20230630")*0.01</f>
        <v>0.16840350000000001</v>
      </c>
      <c r="AS666" s="73">
        <f>_xll.BDP($H666,$AQ$1, "CUST_TRR_START_DT=20180101","CUST_TRR_END_DT=20230630")*0.01</f>
        <v>2.1538309999999998E-2</v>
      </c>
      <c r="AT666" s="74" t="s">
        <v>3697</v>
      </c>
      <c r="AU666" s="74" t="s">
        <v>3021</v>
      </c>
      <c r="AV666" s="74" t="s">
        <v>3021</v>
      </c>
      <c r="AW666" s="25">
        <v>5.3253146531543489</v>
      </c>
      <c r="AX666" s="25">
        <v>5.3253146531543489</v>
      </c>
      <c r="AY666" s="25">
        <v>1.0946899143021143E-15</v>
      </c>
      <c r="AZ666" s="25">
        <v>5.3253146531543498</v>
      </c>
      <c r="BA666" s="25">
        <v>69.1312415141401</v>
      </c>
      <c r="BB666" s="25">
        <v>1.4210854715202004E-14</v>
      </c>
      <c r="BC666" s="25">
        <v>69.131241514140115</v>
      </c>
      <c r="BD666" s="25">
        <v>15</v>
      </c>
      <c r="BE666" s="25">
        <v>180.63816244915671</v>
      </c>
      <c r="BF666" s="74" t="s">
        <v>3021</v>
      </c>
      <c r="BG666" s="74" t="s">
        <v>3021</v>
      </c>
      <c r="BH666" s="74" t="s">
        <v>3021</v>
      </c>
      <c r="BI666" s="74" t="s">
        <v>3021</v>
      </c>
      <c r="BJ666" s="74" t="s">
        <v>3021</v>
      </c>
      <c r="BK666" s="74" t="s">
        <v>3021</v>
      </c>
      <c r="BL666" s="72">
        <v>0</v>
      </c>
      <c r="BM666" s="72">
        <v>0</v>
      </c>
      <c r="BN666" s="72">
        <v>0</v>
      </c>
      <c r="BO666" s="72">
        <v>0</v>
      </c>
      <c r="BP666" s="72">
        <v>0</v>
      </c>
      <c r="BQ666" s="72">
        <v>0</v>
      </c>
      <c r="BR666" s="72">
        <f>IF(IF(BN666&gt;BQ666,BN666,BQ666)=0,IF(BM666&gt;BP666,BM666,BP666),IF(BN666&gt;BQ666,BN666,BQ666))</f>
        <v>0</v>
      </c>
      <c r="CI666" s="73"/>
      <c r="CT666" s="81"/>
      <c r="CU666" s="78"/>
      <c r="CV666" s="78"/>
      <c r="CW666" s="78"/>
    </row>
    <row r="667" spans="1:134" s="74" customFormat="1" hidden="1" x14ac:dyDescent="0.3">
      <c r="A667" s="74" t="str">
        <f>B667&amp;C667</f>
        <v>14</v>
      </c>
      <c r="B667" s="74">
        <v>14</v>
      </c>
      <c r="D667" s="74">
        <v>8</v>
      </c>
      <c r="E667" s="74">
        <v>4</v>
      </c>
      <c r="F667" s="75">
        <v>0.13</v>
      </c>
      <c r="H667" s="74" t="s">
        <v>1447</v>
      </c>
      <c r="I667" s="74">
        <v>1707</v>
      </c>
      <c r="J667" s="74" t="str">
        <f>I667&amp;H667</f>
        <v>1707BOL FP Equity</v>
      </c>
      <c r="K667" s="76" t="s">
        <v>1448</v>
      </c>
      <c r="L667" s="73">
        <v>4.2492665898290226E-2</v>
      </c>
      <c r="M667" s="73">
        <v>1.9574931880108993E-2</v>
      </c>
      <c r="N667" s="73">
        <v>2.4989530209472983E-2</v>
      </c>
      <c r="O667" s="73">
        <v>1.5243074416078218E-2</v>
      </c>
      <c r="P667" s="77">
        <v>1.0528236179813684</v>
      </c>
      <c r="Q667" s="77">
        <v>-5.859925270076162E-2</v>
      </c>
      <c r="R667" s="77">
        <v>13.968411712511092</v>
      </c>
      <c r="S667" s="78">
        <v>10.388700259604331</v>
      </c>
      <c r="T667" s="78">
        <v>9.0105022295235866</v>
      </c>
      <c r="U667" s="73">
        <v>1.2528255543443841E-3</v>
      </c>
      <c r="V667" s="79">
        <v>5.6155906529970691E-2</v>
      </c>
      <c r="W667" s="73">
        <v>0.66789391162404421</v>
      </c>
      <c r="X667" s="72">
        <v>2.9466251878779406E-2</v>
      </c>
      <c r="Y667" s="79">
        <v>-7.776727335399471</v>
      </c>
      <c r="Z667" s="79">
        <v>45.29221897516755</v>
      </c>
      <c r="AA667" s="79">
        <v>27525000000</v>
      </c>
      <c r="AB667" s="79">
        <v>35347200000</v>
      </c>
      <c r="AC667" s="79" t="e">
        <v>#N/A</v>
      </c>
      <c r="AD667" s="80">
        <v>1046500000</v>
      </c>
      <c r="AE667" s="73">
        <v>0</v>
      </c>
      <c r="AF667" s="80">
        <v>15685.49179781</v>
      </c>
      <c r="AG667" s="80">
        <v>29493.291797810001</v>
      </c>
      <c r="AH667" s="25">
        <v>26.551397009191575</v>
      </c>
      <c r="AI667" s="25">
        <v>60.936553301260332</v>
      </c>
      <c r="AJ667" s="25">
        <v>5.0884256370826355</v>
      </c>
      <c r="AK667" s="25" t="s">
        <v>3021</v>
      </c>
      <c r="AL667" s="25">
        <v>0.63918431265262077</v>
      </c>
      <c r="AM667" s="74" t="s">
        <v>543</v>
      </c>
      <c r="AN667" s="74" t="s">
        <v>544</v>
      </c>
      <c r="AO667" s="74" t="s">
        <v>545</v>
      </c>
      <c r="AP667" s="74" t="s">
        <v>1339</v>
      </c>
      <c r="AQ667" s="73">
        <f>_xll.BDP($H667,$AQ$1, "CUST_TRR_START_DT=20030101","CUST_TRR_END_DT=20230630")*0.01</f>
        <v>0.14511089999999999</v>
      </c>
      <c r="AR667" s="73">
        <f>_xll.BDP($H667,$AQ$1, "CUST_TRR_START_DT=20130101","CUST_TRR_END_DT=20230630")*0.01</f>
        <v>9.2939889999999997E-2</v>
      </c>
      <c r="AS667" s="73">
        <f>_xll.BDP($H667,$AQ$1, "CUST_TRR_START_DT=20180101","CUST_TRR_END_DT=20230630")*0.01</f>
        <v>5.7562950000000002E-2</v>
      </c>
      <c r="AT667" s="74" t="s">
        <v>3697</v>
      </c>
      <c r="AU667" s="74" t="s">
        <v>3021</v>
      </c>
      <c r="AV667" s="74" t="s">
        <v>3021</v>
      </c>
      <c r="AW667" s="25">
        <v>1.1267605381952204</v>
      </c>
      <c r="AX667" s="25">
        <v>1.1267605381952204</v>
      </c>
      <c r="AY667" s="25">
        <v>-4.9947211774952392E-2</v>
      </c>
      <c r="AZ667" s="25">
        <v>1.0768133264202679</v>
      </c>
      <c r="BA667" s="25">
        <v>7.6702576394905142</v>
      </c>
      <c r="BB667" s="25">
        <v>-0.34000834223544896</v>
      </c>
      <c r="BC667" s="25">
        <v>7.3302492972550652</v>
      </c>
      <c r="BD667" s="25">
        <v>56.053472239999998</v>
      </c>
      <c r="BE667" s="25">
        <v>15685.49179781</v>
      </c>
      <c r="BF667" s="74">
        <v>42.800000000000004</v>
      </c>
      <c r="BG667" s="74">
        <v>92.2</v>
      </c>
      <c r="BH667" s="74">
        <v>124.65</v>
      </c>
      <c r="BI667" s="74">
        <v>805.2</v>
      </c>
      <c r="BJ667" s="74">
        <v>823.2</v>
      </c>
      <c r="BK667" s="74">
        <v>762.4</v>
      </c>
      <c r="BL667" s="72">
        <v>2.7286361531855645E-3</v>
      </c>
      <c r="BM667" s="72">
        <v>5.8780433019558183E-3</v>
      </c>
      <c r="BN667" s="72">
        <v>7.9468340302472108E-3</v>
      </c>
      <c r="BO667" s="72">
        <v>5.133406146133216E-2</v>
      </c>
      <c r="BP667" s="72">
        <v>5.2481618722017676E-2</v>
      </c>
      <c r="BQ667" s="72">
        <v>4.8605425308146592E-2</v>
      </c>
      <c r="BR667" s="72">
        <f>IF(IF(BN667&gt;BQ667,BN667,BQ667)=0,IF(BM667&gt;BP667,BM667,BP667),IF(BN667&gt;BQ667,BN667,BQ667))</f>
        <v>4.8605425308146592E-2</v>
      </c>
      <c r="CI667" s="73">
        <f>IFERROR(L667,M667)</f>
        <v>4.2492665898290226E-2</v>
      </c>
      <c r="CJ667" s="74">
        <f>IF(AND(M667&lt;0,AA667&gt;0),1,0)</f>
        <v>0</v>
      </c>
      <c r="CK667" s="74">
        <f>IF(AND(CJ667=0,CI667&lt;0.1,CI667&gt;0),1,0)</f>
        <v>1</v>
      </c>
      <c r="CL667" s="74">
        <f>IF(AND(CK667=0,CI667&lt;0.2,CI667&gt;0.1),1,0)</f>
        <v>0</v>
      </c>
      <c r="CM667" s="74">
        <f>IF(AND(CL667=0,CI667&lt;0.3,CI667&gt;0.2),1,0)</f>
        <v>0</v>
      </c>
      <c r="CN667" s="74">
        <f>IF(AND(CM667=0,CI667&lt;0.4,CI667&gt;0.3),1,0)</f>
        <v>0</v>
      </c>
      <c r="CO667" s="74">
        <f>IF(AND(CN667=0,CI667&lt;0.5,CI667&gt;0.4),1,0)</f>
        <v>0</v>
      </c>
      <c r="CP667" s="74">
        <f>IF(AND(CJ667=0,CK667=0,CL667=0,CM667=0,CN667=0,CO667=0),1,0)</f>
        <v>0</v>
      </c>
      <c r="CR667" s="74" t="str">
        <f>_xll.BDP($H667,CR$1)</f>
        <v>Cyrille Bollore</v>
      </c>
      <c r="CS667" s="74" t="str">
        <f>_xll.BDP($H667,CS$1)</f>
        <v>No</v>
      </c>
      <c r="CT667" s="81">
        <f>_xll.BDP($H667,CT$1)</f>
        <v>3.6497298628091812E-2</v>
      </c>
      <c r="CU667" s="78">
        <f>_xll.BDP($H667,CU$1)</f>
        <v>4.5833301544189453</v>
      </c>
      <c r="CV667" s="78">
        <f>_xll.BDP($H667,CV$1)</f>
        <v>0.57056147824560666</v>
      </c>
      <c r="CW667" s="78">
        <f>_xll.BDP($H667,CW$1)</f>
        <v>-5.3406004476435083</v>
      </c>
    </row>
    <row r="668" spans="1:134" s="74" customFormat="1" hidden="1" x14ac:dyDescent="0.3">
      <c r="A668" s="74" t="str">
        <f>B668&amp;C668</f>
        <v>14</v>
      </c>
      <c r="B668" s="74">
        <v>14</v>
      </c>
      <c r="D668" s="74">
        <v>9</v>
      </c>
      <c r="E668" s="74">
        <v>5</v>
      </c>
      <c r="F668" s="75">
        <v>0.1</v>
      </c>
      <c r="H668" s="74" t="s">
        <v>1815</v>
      </c>
      <c r="I668" s="74">
        <v>1719</v>
      </c>
      <c r="J668" s="74" t="str">
        <f>I668&amp;H668</f>
        <v>1719INF LN Equity</v>
      </c>
      <c r="K668" s="76" t="s">
        <v>1816</v>
      </c>
      <c r="L668" s="73">
        <v>0.11426512684351178</v>
      </c>
      <c r="M668" s="73">
        <v>0.12408759124087591</v>
      </c>
      <c r="N668" s="73">
        <v>3.0268335395873612E-2</v>
      </c>
      <c r="O668" s="73">
        <v>2.7464014725161221E-2</v>
      </c>
      <c r="P668" s="77">
        <v>3.9670640523636926</v>
      </c>
      <c r="Q668" s="77">
        <v>3.3876155761966813</v>
      </c>
      <c r="R668" s="77">
        <v>9.8928512712742762</v>
      </c>
      <c r="S668" s="78">
        <v>26.52735587012463</v>
      </c>
      <c r="T668" s="78">
        <v>24.504950495049506</v>
      </c>
      <c r="U668" s="73">
        <v>0.19631814374565609</v>
      </c>
      <c r="V668" s="79">
        <v>1.4190390313023316</v>
      </c>
      <c r="W668" s="73">
        <v>0.60948254518445155</v>
      </c>
      <c r="X668" s="72">
        <v>3.4273539900884629E-2</v>
      </c>
      <c r="Y668" s="79">
        <v>15.425056606732976</v>
      </c>
      <c r="Z668" s="79">
        <v>7.4561863336904732</v>
      </c>
      <c r="AA668" s="79">
        <v>1671400000</v>
      </c>
      <c r="AB668" s="79">
        <v>7551700000</v>
      </c>
      <c r="AC668" s="79">
        <v>21200000</v>
      </c>
      <c r="AD668" s="80">
        <v>502100000</v>
      </c>
      <c r="AE668" s="73">
        <v>4.222266480780721E-2</v>
      </c>
      <c r="AF668" s="80">
        <v>10522.732166779999</v>
      </c>
      <c r="AG668" s="80">
        <v>12026.93216678</v>
      </c>
      <c r="AH668" s="25">
        <v>14.241482731533452</v>
      </c>
      <c r="AI668" s="25">
        <v>25.213694269979033</v>
      </c>
      <c r="AJ668" s="25">
        <v>4.5074823254781311</v>
      </c>
      <c r="AK668" s="25">
        <v>30.98164398902972</v>
      </c>
      <c r="AL668" s="25">
        <v>1.5230454561203006</v>
      </c>
      <c r="AM668" s="74" t="s">
        <v>543</v>
      </c>
      <c r="AN668" s="74" t="s">
        <v>544</v>
      </c>
      <c r="AO668" s="74" t="s">
        <v>545</v>
      </c>
      <c r="AP668" s="74" t="s">
        <v>1552</v>
      </c>
      <c r="AQ668" s="73">
        <f>_xll.BDP($H668,$AQ$1, "CUST_TRR_START_DT=20030101","CUST_TRR_END_DT=20230630")*0.01</f>
        <v>0.1229069</v>
      </c>
      <c r="AR668" s="73">
        <f>_xll.BDP($H668,$AQ$1, "CUST_TRR_START_DT=20130101","CUST_TRR_END_DT=20230630")*0.01</f>
        <v>7.9466170000000003E-2</v>
      </c>
      <c r="AS668" s="73">
        <f>_xll.BDP($H668,$AQ$1, "CUST_TRR_START_DT=20180101","CUST_TRR_END_DT=20230630")*0.01</f>
        <v>1.3843309999999999E-2</v>
      </c>
      <c r="AT668" s="74" t="s">
        <v>3473</v>
      </c>
      <c r="AU668" s="74" t="s">
        <v>3473</v>
      </c>
      <c r="AV668" s="74" t="s">
        <v>3473</v>
      </c>
      <c r="AW668" s="25">
        <v>1.6627078888189137</v>
      </c>
      <c r="AX668" s="25">
        <v>1.6627078888189137</v>
      </c>
      <c r="AY668" s="25">
        <v>6.1489268849740943</v>
      </c>
      <c r="AZ668" s="25">
        <v>7.8116347737930081</v>
      </c>
      <c r="BA668" s="25">
        <v>93.121777706726348</v>
      </c>
      <c r="BB668" s="25">
        <v>344.37738965935279</v>
      </c>
      <c r="BC668" s="25">
        <v>437.49916736607912</v>
      </c>
      <c r="BD668" s="25">
        <v>656.8</v>
      </c>
      <c r="BE668" s="25">
        <v>10522.732166779999</v>
      </c>
      <c r="BF668" s="74">
        <v>568.33299999999997</v>
      </c>
      <c r="BG668" s="74">
        <v>661.125</v>
      </c>
      <c r="BH668" s="74">
        <v>740.5</v>
      </c>
      <c r="BI668" s="74">
        <v>631.90700000000004</v>
      </c>
      <c r="BJ668" s="74">
        <v>719.90899999999999</v>
      </c>
      <c r="BK668" s="74">
        <v>820.90899999999999</v>
      </c>
      <c r="BL668" s="72">
        <v>5.4010022396484912E-2</v>
      </c>
      <c r="BM668" s="72">
        <v>6.282826451547964E-2</v>
      </c>
      <c r="BN668" s="72">
        <v>7.0371457551465566E-2</v>
      </c>
      <c r="BO668" s="72">
        <v>6.0051609219411148E-2</v>
      </c>
      <c r="BP668" s="72">
        <v>6.8414646366533452E-2</v>
      </c>
      <c r="BQ668" s="72">
        <v>7.8012914040669887E-2</v>
      </c>
      <c r="BR668" s="72">
        <f>IF(IF(BN668&gt;BQ668,BN668,BQ668)=0,IF(BM668&gt;BP668,BM668,BP668),IF(BN668&gt;BQ668,BN668,BQ668))</f>
        <v>7.8012914040669887E-2</v>
      </c>
      <c r="CI668" s="73">
        <f>IFERROR(L668,M668)</f>
        <v>0.11426512684351178</v>
      </c>
      <c r="CJ668" s="74">
        <f>IF(AND(M668&lt;0,AA668&gt;0),1,0)</f>
        <v>0</v>
      </c>
      <c r="CK668" s="74">
        <f>IF(AND(CJ668=0,CI668&lt;0.1,CI668&gt;0),1,0)</f>
        <v>0</v>
      </c>
      <c r="CL668" s="74">
        <f>IF(AND(CK668=0,CI668&lt;0.2,CI668&gt;0.1),1,0)</f>
        <v>1</v>
      </c>
      <c r="CM668" s="74">
        <f>IF(AND(CL668=0,CI668&lt;0.3,CI668&gt;0.2),1,0)</f>
        <v>0</v>
      </c>
      <c r="CN668" s="74">
        <f>IF(AND(CM668=0,CI668&lt;0.4,CI668&gt;0.3),1,0)</f>
        <v>0</v>
      </c>
      <c r="CO668" s="74">
        <f>IF(AND(CN668=0,CI668&lt;0.5,CI668&gt;0.4),1,0)</f>
        <v>0</v>
      </c>
      <c r="CP668" s="74">
        <f>IF(AND(CJ668=0,CK668=0,CL668=0,CM668=0,CN668=0,CO668=0),1,0)</f>
        <v>0</v>
      </c>
      <c r="CR668" s="74" t="str">
        <f>_xll.BDP($H668,CR$1)</f>
        <v>Stephen A Carter</v>
      </c>
      <c r="CS668" s="74" t="str">
        <f>_xll.BDP($H668,CS$1)</f>
        <v>No</v>
      </c>
      <c r="CT668" s="81">
        <f>_xll.BDP($H668,CT$1)</f>
        <v>0</v>
      </c>
      <c r="CU668" s="78">
        <f>_xll.BDP($H668,CU$1)</f>
        <v>9.8333301544189453</v>
      </c>
      <c r="CV668" s="78">
        <f>_xll.BDP($H668,CV$1)</f>
        <v>0.10546475602262748</v>
      </c>
      <c r="CW668" s="78">
        <f>_xll.BDP($H668,CW$1)</f>
        <v>1.0025152564168014</v>
      </c>
    </row>
    <row r="669" spans="1:134" s="74" customFormat="1" hidden="1" x14ac:dyDescent="0.3">
      <c r="A669" s="74" t="str">
        <f>B669&amp;C669</f>
        <v>15</v>
      </c>
      <c r="B669" s="74">
        <v>15</v>
      </c>
      <c r="D669" s="74">
        <v>13</v>
      </c>
      <c r="E669" s="74">
        <v>1</v>
      </c>
      <c r="F669" s="75">
        <v>0.14000000000000001</v>
      </c>
      <c r="G669" s="74" t="s">
        <v>2199</v>
      </c>
      <c r="H669" s="74" t="s">
        <v>2010</v>
      </c>
      <c r="I669" s="74">
        <v>1437</v>
      </c>
      <c r="J669" s="74" t="str">
        <f>I669&amp;H669</f>
        <v>1437ELISA FH Equity</v>
      </c>
      <c r="K669" s="76" t="s">
        <v>2011</v>
      </c>
      <c r="L669" s="73">
        <v>0.3353266426710147</v>
      </c>
      <c r="M669" s="73">
        <v>0.34393928336860541</v>
      </c>
      <c r="N669" s="73">
        <v>0.17897446463753744</v>
      </c>
      <c r="O669" s="73">
        <v>0.18646146542174394</v>
      </c>
      <c r="P669" s="77">
        <v>18.171829118120677</v>
      </c>
      <c r="Q669" s="77">
        <v>14.846034098668227</v>
      </c>
      <c r="R669" s="77">
        <v>35.575612278475063</v>
      </c>
      <c r="S669" s="78">
        <v>35.431513640935762</v>
      </c>
      <c r="T669" s="78">
        <v>34.501056586053068</v>
      </c>
      <c r="U669" s="73">
        <v>0.75366887143447692</v>
      </c>
      <c r="V669" s="79">
        <v>1.3578810166651147</v>
      </c>
      <c r="W669" s="73">
        <v>0.35007122507122507</v>
      </c>
      <c r="X669" s="72" t="e">
        <v>#N/A</v>
      </c>
      <c r="Y669" s="79">
        <v>3.7142788030242082</v>
      </c>
      <c r="Z669" s="79">
        <v>2.9067205213811453</v>
      </c>
      <c r="AA669" s="79">
        <v>1370300000</v>
      </c>
      <c r="AB669" s="79">
        <v>2527600000</v>
      </c>
      <c r="AC669" s="79" t="e">
        <v>#N/A</v>
      </c>
      <c r="AD669" s="80">
        <v>1309900000</v>
      </c>
      <c r="AE669" s="73">
        <v>0</v>
      </c>
      <c r="AF669" s="80">
        <v>7493.2645689399997</v>
      </c>
      <c r="AG669" s="80">
        <v>8956.4645689399986</v>
      </c>
      <c r="AH669" s="25">
        <v>8.3354719115309432</v>
      </c>
      <c r="AI669" s="25">
        <v>18.65930118529166</v>
      </c>
      <c r="AJ669" s="25">
        <v>10.203930713989788</v>
      </c>
      <c r="AK669" s="25">
        <v>18.985444116227924</v>
      </c>
      <c r="AL669" s="25">
        <v>6.6711314719810542</v>
      </c>
      <c r="AM669" s="74" t="s">
        <v>543</v>
      </c>
      <c r="AN669" s="74" t="s">
        <v>584</v>
      </c>
      <c r="AO669" s="74" t="s">
        <v>4650</v>
      </c>
      <c r="AP669" s="74" t="s">
        <v>1981</v>
      </c>
      <c r="AQ669" s="73">
        <f>_xll.BDP($H669,$AQ$1, "CUST_TRR_START_DT=20030101","CUST_TRR_END_DT=20230630")*0.01</f>
        <v>0.1730312</v>
      </c>
      <c r="AR669" s="73">
        <f>_xll.BDP($H669,$AQ$1, "CUST_TRR_START_DT=20130101","CUST_TRR_END_DT=20230630")*0.01</f>
        <v>0.16506570000000001</v>
      </c>
      <c r="AS669" s="73">
        <f>_xll.BDP($H669,$AQ$1, "CUST_TRR_START_DT=20180101","CUST_TRR_END_DT=20230630")*0.01</f>
        <v>0.1232951</v>
      </c>
      <c r="AT669" s="74" t="s">
        <v>3453</v>
      </c>
      <c r="AU669" s="74" t="s">
        <v>3021</v>
      </c>
      <c r="AV669" s="74" t="s">
        <v>3453</v>
      </c>
      <c r="AW669" s="25">
        <v>4.8023231971575413</v>
      </c>
      <c r="AX669" s="25">
        <v>4.8023231971575413</v>
      </c>
      <c r="AY669" s="25">
        <v>0</v>
      </c>
      <c r="AZ669" s="25">
        <v>4.8023231971575413</v>
      </c>
      <c r="BA669" s="25">
        <v>91.808778110844656</v>
      </c>
      <c r="BB669" s="25">
        <v>0</v>
      </c>
      <c r="BC669" s="25">
        <v>91.808778110844656</v>
      </c>
      <c r="BD669" s="25">
        <v>344.55834425</v>
      </c>
      <c r="BE669" s="25">
        <v>7493.2645689399997</v>
      </c>
      <c r="BF669" s="74">
        <v>382.714</v>
      </c>
      <c r="BG669" s="74">
        <v>400.72700000000003</v>
      </c>
      <c r="BH669" s="74">
        <v>414.81</v>
      </c>
      <c r="BI669" s="74">
        <v>365.81799999999998</v>
      </c>
      <c r="BJ669" s="74">
        <v>375.041</v>
      </c>
      <c r="BK669" s="74">
        <v>396.39</v>
      </c>
      <c r="BL669" s="72">
        <v>5.1074401080988242E-2</v>
      </c>
      <c r="BM669" s="72">
        <v>5.347829324765014E-2</v>
      </c>
      <c r="BN669" s="72">
        <v>5.5357714409205651E-2</v>
      </c>
      <c r="BO669" s="72">
        <v>4.881957611857668E-2</v>
      </c>
      <c r="BP669" s="72">
        <v>5.005041481580217E-2</v>
      </c>
      <c r="BQ669" s="72">
        <v>5.289950679748566E-2</v>
      </c>
      <c r="BR669" s="72">
        <f>IF(IF(BN669&gt;BQ669,BN669,BQ669)=0,IF(BM669&gt;BP669,BM669,BP669),IF(BN669&gt;BQ669,BN669,BQ669))</f>
        <v>5.5357714409205651E-2</v>
      </c>
      <c r="CI669" s="73">
        <f>IFERROR(L669,M669)</f>
        <v>0.3353266426710147</v>
      </c>
      <c r="CJ669" s="74">
        <f>IF(AND(M669&lt;0,AA669&gt;0),1,0)</f>
        <v>0</v>
      </c>
      <c r="CK669" s="74">
        <f>IF(AND(CJ669=0,CI669&lt;0.1,CI669&gt;0),1,0)</f>
        <v>0</v>
      </c>
      <c r="CL669" s="74">
        <f>IF(AND(CK669=0,CI669&lt;0.2,CI669&gt;0.1),1,0)</f>
        <v>0</v>
      </c>
      <c r="CM669" s="74">
        <f>IF(AND(CL669=0,CI669&lt;0.3,CI669&gt;0.2),1,0)</f>
        <v>0</v>
      </c>
      <c r="CN669" s="74">
        <f>IF(AND(CM669=0,CI669&lt;0.4,CI669&gt;0.3),1,0)</f>
        <v>1</v>
      </c>
      <c r="CO669" s="74">
        <f>IF(AND(CN669=0,CI669&lt;0.5,CI669&gt;0.4),1,0)</f>
        <v>0</v>
      </c>
      <c r="CP669" s="74">
        <f>IF(AND(CJ669=0,CK669=0,CL669=0,CM669=0,CN669=0,CO669=0),1,0)</f>
        <v>0</v>
      </c>
      <c r="CR669" s="74" t="str">
        <f>_xll.BDP($H669,CR$1)</f>
        <v>Veli-Matti Johannes Mattila</v>
      </c>
      <c r="CS669" s="74" t="str">
        <f>_xll.BDP($H669,CS$1)</f>
        <v>No</v>
      </c>
      <c r="CT669" s="81">
        <f>_xll.BDP($H669,CT$1)</f>
        <v>4.5446600764989853E-2</v>
      </c>
      <c r="CU669" s="78">
        <f>_xll.BDP($H669,CU$1)</f>
        <v>20.25</v>
      </c>
      <c r="CV669" s="78">
        <f>_xll.BDP($H669,CV$1)</f>
        <v>0</v>
      </c>
      <c r="CW669" s="78">
        <f>_xll.BDP($H669,CW$1)</f>
        <v>0</v>
      </c>
      <c r="DD669" s="73"/>
      <c r="DH669" s="25"/>
      <c r="DI669" s="25"/>
      <c r="DJ669" s="25"/>
      <c r="DK669" s="25"/>
      <c r="DL669" s="25"/>
      <c r="DM669" s="25"/>
      <c r="DN669" s="25"/>
      <c r="DO669" s="25"/>
      <c r="DV669" s="72"/>
      <c r="DW669" s="72"/>
      <c r="DX669" s="72"/>
      <c r="DY669" s="72"/>
      <c r="DZ669" s="72"/>
      <c r="EA669" s="72"/>
      <c r="EB669" s="72"/>
      <c r="EC669" s="72"/>
      <c r="ED669" s="72"/>
    </row>
    <row r="670" spans="1:134" s="74" customFormat="1" hidden="1" x14ac:dyDescent="0.3">
      <c r="A670" s="74" t="str">
        <f>B670&amp;C670</f>
        <v>15</v>
      </c>
      <c r="B670" s="74">
        <v>15</v>
      </c>
      <c r="D670" s="74">
        <v>14</v>
      </c>
      <c r="E670" s="74">
        <v>5</v>
      </c>
      <c r="F670" s="75">
        <v>0.12</v>
      </c>
      <c r="G670" s="74" t="s">
        <v>2196</v>
      </c>
      <c r="H670" s="74" t="s">
        <v>1607</v>
      </c>
      <c r="I670" s="74">
        <v>1500</v>
      </c>
      <c r="J670" s="74" t="str">
        <f>I670&amp;H670</f>
        <v>1500SPT LN Equity</v>
      </c>
      <c r="K670" s="76" t="s">
        <v>1608</v>
      </c>
      <c r="L670" s="73">
        <v>1.0699669943308403</v>
      </c>
      <c r="M670" s="73">
        <v>1.2293868921775899</v>
      </c>
      <c r="N670" s="73">
        <v>0.37222587461668077</v>
      </c>
      <c r="O670" s="73">
        <v>0.41879726323370542</v>
      </c>
      <c r="P670" s="77">
        <v>17.946547345507316</v>
      </c>
      <c r="Q670" s="77">
        <v>15.995342450799821</v>
      </c>
      <c r="R670" s="77">
        <v>17.068151555501757</v>
      </c>
      <c r="S670" s="78">
        <v>21.897185468223952</v>
      </c>
      <c r="T670" s="78">
        <v>23.02880658436214</v>
      </c>
      <c r="U670" s="73">
        <v>-0.30343007915567277</v>
      </c>
      <c r="V670" s="79">
        <v>-1.3014403292181069</v>
      </c>
      <c r="W670" s="73">
        <v>0.61916666666666664</v>
      </c>
      <c r="X670" s="72">
        <v>4.1474654377880185E-2</v>
      </c>
      <c r="Y670" s="79">
        <v>4.3448203255447364</v>
      </c>
      <c r="Z670" s="79">
        <v>17.285116624720676</v>
      </c>
      <c r="AA670" s="79">
        <v>94600000</v>
      </c>
      <c r="AB670" s="79">
        <v>277700000</v>
      </c>
      <c r="AC670" s="79">
        <v>7600000</v>
      </c>
      <c r="AD670" s="80">
        <v>76400000</v>
      </c>
      <c r="AE670" s="73">
        <v>9.947643979057591E-2</v>
      </c>
      <c r="AF670" s="80">
        <v>808.36896911099996</v>
      </c>
      <c r="AG670" s="80">
        <v>875.02873428007342</v>
      </c>
      <c r="AH670" s="25">
        <v>8.4954246046609079</v>
      </c>
      <c r="AI670" s="25">
        <v>10.937859178500918</v>
      </c>
      <c r="AJ670" s="25">
        <v>6.5489950689628218</v>
      </c>
      <c r="AK670" s="25">
        <v>14.885129708029435</v>
      </c>
      <c r="AL670" s="25">
        <v>2.7495632573305122</v>
      </c>
      <c r="AM670" s="74" t="s">
        <v>543</v>
      </c>
      <c r="AN670" s="74" t="s">
        <v>584</v>
      </c>
      <c r="AO670" s="74" t="s">
        <v>745</v>
      </c>
      <c r="AP670" s="74" t="s">
        <v>1552</v>
      </c>
      <c r="AQ670" s="73">
        <f>_xll.BDP($H670,$AQ$1, "CUST_TRR_START_DT=20030101","CUST_TRR_END_DT=20230630")*0.01</f>
        <v>0.13798940000000001</v>
      </c>
      <c r="AR670" s="73">
        <f>_xll.BDP($H670,$AQ$1, "CUST_TRR_START_DT=20130101","CUST_TRR_END_DT=20230630")*0.01</f>
        <v>3.7927710000000003E-2</v>
      </c>
      <c r="AS670" s="73">
        <f>_xll.BDP($H670,$AQ$1, "CUST_TRR_START_DT=20180101","CUST_TRR_END_DT=20230630")*0.01</f>
        <v>0.1264074</v>
      </c>
      <c r="AT670" s="74" t="s">
        <v>3697</v>
      </c>
      <c r="AU670" s="74" t="s">
        <v>3021</v>
      </c>
      <c r="AV670" s="74" t="s">
        <v>3021</v>
      </c>
      <c r="AW670" s="25">
        <v>4.4778256286708409</v>
      </c>
      <c r="AX670" s="25">
        <v>4.4778256286708409</v>
      </c>
      <c r="AY670" s="25">
        <v>0</v>
      </c>
      <c r="AZ670" s="25">
        <v>4.4778256286708409</v>
      </c>
      <c r="BA670" s="25">
        <v>14.276914653343335</v>
      </c>
      <c r="BB670" s="25">
        <v>0</v>
      </c>
      <c r="BC670" s="25" t="s">
        <v>3021</v>
      </c>
      <c r="BD670" s="25" t="s">
        <v>3021</v>
      </c>
      <c r="BE670" s="25">
        <v>808.36896911099996</v>
      </c>
      <c r="BF670" s="74">
        <v>94.8</v>
      </c>
      <c r="BG670" s="74">
        <v>99.325000000000003</v>
      </c>
      <c r="BH670" s="74">
        <v>106</v>
      </c>
      <c r="BI670" s="74">
        <v>64.103999999999999</v>
      </c>
      <c r="BJ670" s="74">
        <v>97.332999999999998</v>
      </c>
      <c r="BK670" s="74">
        <v>97.652000000000001</v>
      </c>
      <c r="BL670" s="72">
        <v>0.11727318046888398</v>
      </c>
      <c r="BM670" s="72">
        <v>0.1228708718362015</v>
      </c>
      <c r="BN670" s="72">
        <v>0.13112823976478588</v>
      </c>
      <c r="BO670" s="72">
        <v>7.9300421527187123E-2</v>
      </c>
      <c r="BP670" s="72">
        <v>0.12040665057571608</v>
      </c>
      <c r="BQ670" s="72">
        <v>0.12080127235387615</v>
      </c>
      <c r="BR670" s="72">
        <f>IF(IF(BN670&gt;BQ670,BN670,BQ670)=0,IF(BM670&gt;BP670,BM670,BP670),IF(BN670&gt;BQ670,BN670,BQ670))</f>
        <v>0.13112823976478588</v>
      </c>
      <c r="CI670" s="73">
        <f>IFERROR(L670,M670)</f>
        <v>1.0699669943308403</v>
      </c>
      <c r="CJ670" s="74">
        <f>IF(AND(M670&lt;0,AA670&gt;0),1,0)</f>
        <v>0</v>
      </c>
      <c r="CK670" s="74">
        <f>IF(AND(CJ670=0,CI670&lt;0.1,CI670&gt;0),1,0)</f>
        <v>0</v>
      </c>
      <c r="CL670" s="74">
        <f>IF(AND(CK670=0,CI670&lt;0.2,CI670&gt;0.1),1,0)</f>
        <v>0</v>
      </c>
      <c r="CM670" s="74">
        <f>IF(AND(CL670=0,CI670&lt;0.3,CI670&gt;0.2),1,0)</f>
        <v>0</v>
      </c>
      <c r="CN670" s="74">
        <f>IF(AND(CM670=0,CI670&lt;0.4,CI670&gt;0.3),1,0)</f>
        <v>0</v>
      </c>
      <c r="CO670" s="74">
        <f>IF(AND(CN670=0,CI670&lt;0.5,CI670&gt;0.4),1,0)</f>
        <v>0</v>
      </c>
      <c r="CP670" s="74">
        <f>IF(AND(CJ670=0,CK670=0,CL670=0,CM670=0,CN670=0,CO670=0),1,0)</f>
        <v>1</v>
      </c>
      <c r="CR670" s="74" t="str">
        <f>_xll.BDP($H670,CR$1)</f>
        <v>Eric Updyke</v>
      </c>
      <c r="CS670" s="74" t="str">
        <f>_xll.BDP($H670,CS$1)</f>
        <v>No</v>
      </c>
      <c r="CT670" s="81">
        <f>_xll.BDP($H670,CT$1)</f>
        <v>0</v>
      </c>
      <c r="CU670" s="78">
        <f>_xll.BDP($H670,CU$1)</f>
        <v>4.4166698455810547</v>
      </c>
      <c r="CV670" s="78">
        <f>_xll.BDP($H670,CV$1)</f>
        <v>0.27794435427231556</v>
      </c>
      <c r="CW670" s="78">
        <f>_xll.BDP($H670,CW$1)</f>
        <v>11.295452312180728</v>
      </c>
      <c r="DD670" s="73"/>
      <c r="DH670" s="25"/>
      <c r="DI670" s="25"/>
      <c r="DJ670" s="25"/>
      <c r="DK670" s="25"/>
      <c r="DL670" s="25"/>
      <c r="DM670" s="25"/>
      <c r="DN670" s="25"/>
      <c r="DO670" s="25"/>
      <c r="DV670" s="72"/>
      <c r="DW670" s="72"/>
      <c r="DX670" s="72"/>
      <c r="DY670" s="72"/>
      <c r="DZ670" s="72"/>
      <c r="EA670" s="72"/>
      <c r="EB670" s="72"/>
      <c r="EC670" s="72"/>
      <c r="ED670" s="72"/>
    </row>
    <row r="671" spans="1:134" s="74" customFormat="1" hidden="1" x14ac:dyDescent="0.3">
      <c r="A671" s="74" t="str">
        <f>B671&amp;C671</f>
        <v>15</v>
      </c>
      <c r="B671" s="74">
        <v>15</v>
      </c>
      <c r="D671" s="74">
        <v>15</v>
      </c>
      <c r="E671" s="74">
        <v>5</v>
      </c>
      <c r="F671" s="75">
        <v>0.15</v>
      </c>
      <c r="G671" s="74" t="s">
        <v>2191</v>
      </c>
      <c r="H671" s="74" t="s">
        <v>331</v>
      </c>
      <c r="I671" s="74">
        <v>1497</v>
      </c>
      <c r="J671" s="74" t="str">
        <f>I671&amp;H671</f>
        <v>1497EXTR US Equity</v>
      </c>
      <c r="K671" s="76" t="s">
        <v>1014</v>
      </c>
      <c r="L671" s="73">
        <v>3.2276070043655784E-2</v>
      </c>
      <c r="M671" s="73">
        <v>-0.44945209894448485</v>
      </c>
      <c r="N671" s="73">
        <v>0.21490431983242408</v>
      </c>
      <c r="O671" s="73">
        <v>0.76134029412768245</v>
      </c>
      <c r="P671" s="77">
        <v>26.276424894348942</v>
      </c>
      <c r="Q671" s="77">
        <v>21.799944713423155</v>
      </c>
      <c r="R671" s="77">
        <v>75.399212921606022</v>
      </c>
      <c r="S671" s="78">
        <v>8.8425398382048694</v>
      </c>
      <c r="T671" s="78">
        <v>12.256048592941163</v>
      </c>
      <c r="U671" s="73">
        <v>3.9872709357495588E-2</v>
      </c>
      <c r="V671" s="79">
        <v>0.18897243107769451</v>
      </c>
      <c r="W671" s="73">
        <v>0.10226091282614541</v>
      </c>
      <c r="X671" s="72">
        <v>6.5700713127671395E-2</v>
      </c>
      <c r="Y671" s="79">
        <v>6.2304822227645129</v>
      </c>
      <c r="Z671" s="79" t="e">
        <v>#N/A</v>
      </c>
      <c r="AA671" s="79">
        <v>-248219999.99999994</v>
      </c>
      <c r="AB671" s="79">
        <v>146535000.00000006</v>
      </c>
      <c r="AC671" s="79">
        <v>63472000</v>
      </c>
      <c r="AD671" s="80">
        <v>249212000</v>
      </c>
      <c r="AE671" s="73">
        <v>0.25469078535544037</v>
      </c>
      <c r="AF671" s="80">
        <v>3102.6742781200001</v>
      </c>
      <c r="AG671" s="80">
        <v>3132.45727812</v>
      </c>
      <c r="AH671" s="25">
        <v>19.473794896770386</v>
      </c>
      <c r="AI671" s="25">
        <v>27.542686498140345</v>
      </c>
      <c r="AJ671" s="25">
        <v>7.6243996551272284</v>
      </c>
      <c r="AK671" s="25">
        <v>39.154872796474358</v>
      </c>
      <c r="AL671" s="25">
        <v>26.112713940554954</v>
      </c>
      <c r="AM671" s="74" t="s">
        <v>543</v>
      </c>
      <c r="AN671" s="74" t="s">
        <v>584</v>
      </c>
      <c r="AO671" s="74" t="s">
        <v>635</v>
      </c>
      <c r="AP671" s="74" t="s">
        <v>574</v>
      </c>
      <c r="AQ671" s="73">
        <f>_xll.BDP($H671,$AQ$1, "CUST_TRR_START_DT=20030101","CUST_TRR_END_DT=20230630")*0.01</f>
        <v>0.1064944</v>
      </c>
      <c r="AR671" s="73">
        <f>_xll.BDP($H671,$AQ$1, "CUST_TRR_START_DT=20130101","CUST_TRR_END_DT=20230630")*0.01</f>
        <v>0.20617750000000001</v>
      </c>
      <c r="AS671" s="73">
        <f>_xll.BDP($H671,$AQ$1, "CUST_TRR_START_DT=20180101","CUST_TRR_END_DT=20230630")*0.01</f>
        <v>0.14261110000000002</v>
      </c>
      <c r="AT671" s="74" t="s">
        <v>3798</v>
      </c>
      <c r="AU671" s="74" t="s">
        <v>3338</v>
      </c>
      <c r="AV671" s="74" t="s">
        <v>3798</v>
      </c>
      <c r="AW671" s="25" t="s">
        <v>3021</v>
      </c>
      <c r="AX671" s="25">
        <v>0</v>
      </c>
      <c r="AY671" s="25">
        <v>0</v>
      </c>
      <c r="AZ671" s="25">
        <v>0</v>
      </c>
      <c r="BA671" s="25">
        <v>0</v>
      </c>
      <c r="BB671" s="25">
        <v>0</v>
      </c>
      <c r="BC671" s="25">
        <v>0</v>
      </c>
      <c r="BD671" s="25">
        <v>0</v>
      </c>
      <c r="BE671" s="25">
        <v>3102.6742781200001</v>
      </c>
      <c r="BF671" s="74">
        <v>207.167</v>
      </c>
      <c r="BG671" s="74">
        <v>266.14300000000003</v>
      </c>
      <c r="BH671" s="74">
        <v>325.5</v>
      </c>
      <c r="BI671" s="74">
        <v>224.9</v>
      </c>
      <c r="BJ671" s="74">
        <v>276.3</v>
      </c>
      <c r="BK671" s="74">
        <v>331.90000000000003</v>
      </c>
      <c r="BL671" s="72">
        <v>6.6770463616157752E-2</v>
      </c>
      <c r="BM671" s="72">
        <v>8.5778582004832224E-2</v>
      </c>
      <c r="BN671" s="72">
        <v>0.10490949768572866</v>
      </c>
      <c r="BO671" s="72">
        <v>7.2485855697451237E-2</v>
      </c>
      <c r="BP671" s="72">
        <v>8.905220955627291E-2</v>
      </c>
      <c r="BQ671" s="72">
        <v>0.10697223435297495</v>
      </c>
      <c r="BR671" s="72">
        <f>IF(IF(BN671&gt;BQ671,BN671,BQ671)=0,IF(BM671&gt;BP671,BM671,BP671),IF(BN671&gt;BQ671,BN671,BQ671))</f>
        <v>0.10697223435297495</v>
      </c>
      <c r="CI671" s="73">
        <f>IFERROR(L671,M671)</f>
        <v>3.2276070043655784E-2</v>
      </c>
      <c r="CJ671" s="74">
        <f>IF(AND(M671&lt;0,AA671&gt;0),1,0)</f>
        <v>0</v>
      </c>
      <c r="CK671" s="74">
        <f>IF(AND(CJ671=0,CI671&lt;0.1,CI671&gt;0),1,0)</f>
        <v>1</v>
      </c>
      <c r="CL671" s="74">
        <f>IF(AND(CK671=0,CI671&lt;0.2,CI671&gt;0.1),1,0)</f>
        <v>0</v>
      </c>
      <c r="CM671" s="74">
        <f>IF(AND(CL671=0,CI671&lt;0.3,CI671&gt;0.2),1,0)</f>
        <v>0</v>
      </c>
      <c r="CN671" s="74">
        <f>IF(AND(CM671=0,CI671&lt;0.4,CI671&gt;0.3),1,0)</f>
        <v>0</v>
      </c>
      <c r="CO671" s="74">
        <f>IF(AND(CN671=0,CI671&lt;0.5,CI671&gt;0.4),1,0)</f>
        <v>0</v>
      </c>
      <c r="CP671" s="74">
        <f>IF(AND(CJ671=0,CK671=0,CL671=0,CM671=0,CN671=0,CO671=0),1,0)</f>
        <v>0</v>
      </c>
      <c r="CR671" s="74" t="str">
        <f>_xll.BDP($H671,CR$1)</f>
        <v>Edward B Meyercord III "Ed"</v>
      </c>
      <c r="CS671" s="74" t="str">
        <f>_xll.BDP($H671,CS$1)</f>
        <v>No</v>
      </c>
      <c r="CT671" s="81">
        <f>_xll.BDP($H671,CT$1)</f>
        <v>0</v>
      </c>
      <c r="CU671" s="78">
        <f>_xll.BDP($H671,CU$1)</f>
        <v>8.5</v>
      </c>
      <c r="CV671" s="78">
        <f>_xll.BDP($H671,CV$1)</f>
        <v>2.5841493856345061</v>
      </c>
      <c r="CW671" s="78">
        <f>_xll.BDP($H671,CW$1)</f>
        <v>9.2433969698427703</v>
      </c>
      <c r="DD671" s="73"/>
      <c r="DH671" s="25"/>
      <c r="DI671" s="25"/>
      <c r="DJ671" s="25"/>
      <c r="DK671" s="25"/>
      <c r="DL671" s="25"/>
      <c r="DM671" s="25"/>
      <c r="DN671" s="25"/>
      <c r="DO671" s="25"/>
      <c r="DV671" s="72"/>
      <c r="DW671" s="72"/>
      <c r="DX671" s="72"/>
      <c r="DY671" s="72"/>
      <c r="DZ671" s="72"/>
      <c r="EA671" s="72"/>
      <c r="EB671" s="72"/>
      <c r="EC671" s="72"/>
      <c r="ED671" s="72"/>
    </row>
    <row r="672" spans="1:134" s="74" customFormat="1" hidden="1" x14ac:dyDescent="0.3">
      <c r="A672" s="74" t="str">
        <f>B672&amp;C672</f>
        <v>15</v>
      </c>
      <c r="B672" s="74">
        <v>15</v>
      </c>
      <c r="D672" s="74">
        <v>22</v>
      </c>
      <c r="E672" s="74">
        <v>12</v>
      </c>
      <c r="F672" s="75">
        <v>0.09</v>
      </c>
      <c r="G672" s="74" t="s">
        <v>2156</v>
      </c>
      <c r="H672" s="74" t="s">
        <v>324</v>
      </c>
      <c r="I672" s="74">
        <v>1547</v>
      </c>
      <c r="J672" s="74" t="str">
        <f>I672&amp;H672</f>
        <v>1547WLKP US Equity</v>
      </c>
      <c r="K672" s="76" t="s">
        <v>1005</v>
      </c>
      <c r="L672" s="73">
        <v>0.27389498813765434</v>
      </c>
      <c r="M672" s="73">
        <v>0.27821535935677399</v>
      </c>
      <c r="N672" s="73">
        <v>0.27268889892807496</v>
      </c>
      <c r="O672" s="73">
        <v>0.27690941385435169</v>
      </c>
      <c r="P672" s="77">
        <v>26.947179607212195</v>
      </c>
      <c r="Q672" s="77">
        <v>26.86218709479294</v>
      </c>
      <c r="R672" s="77">
        <v>20.147933695854956</v>
      </c>
      <c r="S672" s="78">
        <v>39.298303642421125</v>
      </c>
      <c r="T672" s="78">
        <v>29.292839894874739</v>
      </c>
      <c r="U672" s="73">
        <v>0.2558632187598936</v>
      </c>
      <c r="V672" s="79">
        <v>0.72374858543143272</v>
      </c>
      <c r="W672" s="73">
        <v>0.64987005713592605</v>
      </c>
      <c r="X672" s="72">
        <v>5.4496914985713359E-2</v>
      </c>
      <c r="Y672" s="79">
        <v>4.0975915397530409</v>
      </c>
      <c r="Z672" s="79">
        <v>-0.61818717744009932</v>
      </c>
      <c r="AA672" s="79">
        <v>1232786000</v>
      </c>
      <c r="AB672" s="79">
        <v>1238600000</v>
      </c>
      <c r="AC672" s="79" t="e">
        <v>#N/A</v>
      </c>
      <c r="AD672" s="80">
        <v>481472000</v>
      </c>
      <c r="AE672" s="73">
        <v>0</v>
      </c>
      <c r="AF672" s="80">
        <v>760.79234880000013</v>
      </c>
      <c r="AG672" s="80">
        <v>1683.4893488</v>
      </c>
      <c r="AH672" s="25">
        <v>3.6030659937761906</v>
      </c>
      <c r="AI672" s="25">
        <v>4.7451775578599635</v>
      </c>
      <c r="AJ672" s="25">
        <v>58.166810714011852</v>
      </c>
      <c r="AK672" s="25">
        <v>13.240575978205598</v>
      </c>
      <c r="AL672" s="25">
        <v>2.6647625130422536</v>
      </c>
      <c r="AM672" s="74" t="s">
        <v>550</v>
      </c>
      <c r="AN672" s="74" t="s">
        <v>884</v>
      </c>
      <c r="AO672" s="74" t="s">
        <v>885</v>
      </c>
      <c r="AP672" s="74" t="s">
        <v>574</v>
      </c>
      <c r="AQ672" s="73" t="e">
        <f>_xll.BDP($H672,$AQ$1, "CUST_TRR_START_DT=20030101","CUST_TRR_END_DT=20230630")*0.01</f>
        <v>#VALUE!</v>
      </c>
      <c r="AR672" s="73" t="e">
        <f>_xll.BDP($H672,$AQ$1, "CUST_TRR_START_DT=20130101","CUST_TRR_END_DT=20230630")*0.01</f>
        <v>#VALUE!</v>
      </c>
      <c r="AS672" s="73">
        <f>_xll.BDP($H672,$AQ$1, "CUST_TRR_START_DT=20180101","CUST_TRR_END_DT=20230630")*0.01</f>
        <v>5.421252E-2</v>
      </c>
      <c r="AT672" s="74" t="s">
        <v>3370</v>
      </c>
      <c r="AU672" s="74" t="s">
        <v>3370</v>
      </c>
      <c r="AV672" s="74" t="s">
        <v>3370</v>
      </c>
      <c r="AW672" s="25">
        <v>8.7255898695861447</v>
      </c>
      <c r="AX672" s="25">
        <v>8.7255898695861447</v>
      </c>
      <c r="AY672" s="25">
        <v>-1.1289006232253319E-15</v>
      </c>
      <c r="AZ672" s="25">
        <v>8.7255898695861429</v>
      </c>
      <c r="BA672" s="25">
        <v>109.83968596532232</v>
      </c>
      <c r="BB672" s="25">
        <v>-1.4210854715202004E-14</v>
      </c>
      <c r="BC672" s="25">
        <v>109.8396859653223</v>
      </c>
      <c r="BD672" s="25">
        <v>66.403000000000006</v>
      </c>
      <c r="BE672" s="25">
        <v>760.79234880000013</v>
      </c>
      <c r="BF672" s="74">
        <v>56.75</v>
      </c>
      <c r="BG672" s="74">
        <v>152.333</v>
      </c>
      <c r="BH672" s="74">
        <v>232</v>
      </c>
      <c r="BI672" s="74">
        <v>359.99599999999998</v>
      </c>
      <c r="BJ672" s="74">
        <v>352.01400000000001</v>
      </c>
      <c r="BK672" s="74">
        <v>381.54300000000001</v>
      </c>
      <c r="BL672" s="72">
        <v>7.4593284342977337E-2</v>
      </c>
      <c r="BM672" s="72">
        <v>0.20022940588226901</v>
      </c>
      <c r="BN672" s="72">
        <v>0.30494523290873554</v>
      </c>
      <c r="BO672" s="72">
        <v>0.47318562097505668</v>
      </c>
      <c r="BP672" s="72">
        <v>0.46269392766006739</v>
      </c>
      <c r="BQ672" s="72">
        <v>0.50150740948145556</v>
      </c>
      <c r="BR672" s="72">
        <f>IF(IF(BN672&gt;BQ672,BN672,BQ672)=0,IF(BM672&gt;BP672,BM672,BP672),IF(BN672&gt;BQ672,BN672,BQ672))</f>
        <v>0.50150740948145556</v>
      </c>
      <c r="CI672" s="73">
        <f>IFERROR(L672,M672)</f>
        <v>0.27389498813765434</v>
      </c>
      <c r="CJ672" s="74">
        <f>IF(AND(M672&lt;0,AA672&gt;0),1,0)</f>
        <v>0</v>
      </c>
      <c r="CK672" s="74">
        <f>IF(AND(CJ672=0,CI672&lt;0.1,CI672&gt;0),1,0)</f>
        <v>0</v>
      </c>
      <c r="CL672" s="74">
        <f>IF(AND(CK672=0,CI672&lt;0.2,CI672&gt;0.1),1,0)</f>
        <v>0</v>
      </c>
      <c r="CM672" s="74">
        <f>IF(AND(CL672=0,CI672&lt;0.3,CI672&gt;0.2),1,0)</f>
        <v>1</v>
      </c>
      <c r="CN672" s="74">
        <f>IF(AND(CM672=0,CI672&lt;0.4,CI672&gt;0.3),1,0)</f>
        <v>0</v>
      </c>
      <c r="CO672" s="74">
        <f>IF(AND(CN672=0,CI672&lt;0.5,CI672&gt;0.4),1,0)</f>
        <v>0</v>
      </c>
      <c r="CP672" s="74">
        <f>IF(AND(CJ672=0,CK672=0,CL672=0,CM672=0,CN672=0,CO672=0),1,0)</f>
        <v>0</v>
      </c>
      <c r="CR672" s="74" t="str">
        <f>_xll.BDP($H672,CR$1)</f>
        <v>Albert Y Chao</v>
      </c>
      <c r="CS672" s="74" t="str">
        <f>_xll.BDP($H672,CS$1)</f>
        <v>No</v>
      </c>
      <c r="CT672" s="81">
        <f>_xll.BDP($H672,CT$1)</f>
        <v>0</v>
      </c>
      <c r="CU672" s="78">
        <f>_xll.BDP($H672,CU$1)</f>
        <v>9.5833301544189453</v>
      </c>
      <c r="CV672" s="78">
        <f>_xll.BDP($H672,CV$1)</f>
        <v>1.0863704851559557</v>
      </c>
      <c r="CW672" s="78">
        <f>_xll.BDP($H672,CW$1)</f>
        <v>16.03379365974661</v>
      </c>
      <c r="DD672" s="73"/>
      <c r="DH672" s="25"/>
      <c r="DI672" s="25"/>
      <c r="DJ672" s="25"/>
      <c r="DK672" s="25"/>
      <c r="DL672" s="25"/>
      <c r="DM672" s="25"/>
      <c r="DN672" s="25"/>
      <c r="DO672" s="25"/>
      <c r="DV672" s="72"/>
      <c r="DW672" s="72"/>
      <c r="DX672" s="72"/>
      <c r="DY672" s="72"/>
      <c r="DZ672" s="72"/>
      <c r="EA672" s="72"/>
      <c r="EB672" s="72"/>
      <c r="EC672" s="72"/>
      <c r="ED672" s="72"/>
    </row>
    <row r="673" spans="1:134" s="74" customFormat="1" hidden="1" x14ac:dyDescent="0.3">
      <c r="A673" s="74" t="str">
        <f>B673&amp;C673</f>
        <v>15</v>
      </c>
      <c r="B673" s="74">
        <v>15</v>
      </c>
      <c r="D673" s="74">
        <v>23</v>
      </c>
      <c r="E673" s="74">
        <v>4</v>
      </c>
      <c r="F673" s="75">
        <v>0.16</v>
      </c>
      <c r="H673" s="74" t="s">
        <v>394</v>
      </c>
      <c r="I673" s="74">
        <v>1516</v>
      </c>
      <c r="J673" s="74" t="str">
        <f>I673&amp;H673</f>
        <v>1516WLK US Equity</v>
      </c>
      <c r="K673" s="76" t="s">
        <v>1083</v>
      </c>
      <c r="L673" s="73">
        <v>0.18084818605372516</v>
      </c>
      <c r="M673" s="73">
        <v>0.27032397408207343</v>
      </c>
      <c r="N673" s="73">
        <v>0.15467408217001086</v>
      </c>
      <c r="O673" s="73">
        <v>0.22779557367501457</v>
      </c>
      <c r="P673" s="77">
        <v>10.031365678600695</v>
      </c>
      <c r="Q673" s="77">
        <v>8.1364205681212241</v>
      </c>
      <c r="R673" s="77">
        <v>13.224383396831762</v>
      </c>
      <c r="S673" s="78">
        <v>24.392494485420105</v>
      </c>
      <c r="T673" s="78">
        <v>27.377485120932</v>
      </c>
      <c r="U673" s="73">
        <v>0.14632720314659295</v>
      </c>
      <c r="V673" s="79">
        <v>0.9666432584269663</v>
      </c>
      <c r="W673" s="73">
        <v>0.52795386301892189</v>
      </c>
      <c r="X673" s="72">
        <v>3.0833032816444284E-2</v>
      </c>
      <c r="Y673" s="79">
        <v>13.379408392489609</v>
      </c>
      <c r="Z673" s="79">
        <v>-3.2320844313371566</v>
      </c>
      <c r="AA673" s="79">
        <v>11575000000</v>
      </c>
      <c r="AB673" s="79">
        <v>13736000000</v>
      </c>
      <c r="AC673" s="79">
        <v>43000000</v>
      </c>
      <c r="AD673" s="80">
        <v>2849000000</v>
      </c>
      <c r="AE673" s="73">
        <v>1.5093015093015093E-2</v>
      </c>
      <c r="AF673" s="80">
        <v>16250.762161919998</v>
      </c>
      <c r="AG673" s="80">
        <v>19536.76216192</v>
      </c>
      <c r="AH673" s="25">
        <v>6.6975530208844702</v>
      </c>
      <c r="AI673" s="25">
        <v>10.594773406681128</v>
      </c>
      <c r="AJ673" s="25">
        <v>10.625694089865961</v>
      </c>
      <c r="AK673" s="25">
        <v>11.923592753980534</v>
      </c>
      <c r="AL673" s="25">
        <v>1.5412211796088333</v>
      </c>
      <c r="AM673" s="74" t="s">
        <v>550</v>
      </c>
      <c r="AN673" s="74" t="s">
        <v>884</v>
      </c>
      <c r="AO673" s="74" t="s">
        <v>946</v>
      </c>
      <c r="AP673" s="74" t="s">
        <v>574</v>
      </c>
      <c r="AQ673" s="73" t="e">
        <f>_xll.BDP($H673,$AQ$1, "CUST_TRR_START_DT=20030101","CUST_TRR_END_DT=20230630")*0.01</f>
        <v>#VALUE!</v>
      </c>
      <c r="AR673" s="73">
        <f>_xll.BDP($H673,$AQ$1, "CUST_TRR_START_DT=20130101","CUST_TRR_END_DT=20230630")*0.01</f>
        <v>0.1244347</v>
      </c>
      <c r="AS673" s="73">
        <f>_xll.BDP($H673,$AQ$1, "CUST_TRR_START_DT=20180101","CUST_TRR_END_DT=20230630")*0.01</f>
        <v>3.4987020000000001E-2</v>
      </c>
      <c r="AT673" s="74" t="s">
        <v>3351</v>
      </c>
      <c r="AU673" s="74" t="s">
        <v>3351</v>
      </c>
      <c r="AV673" s="74" t="s">
        <v>3351</v>
      </c>
      <c r="AW673" s="25">
        <v>1.571832756994656</v>
      </c>
      <c r="AX673" s="25">
        <v>1.571832756994656</v>
      </c>
      <c r="AY673" s="25">
        <v>1.0715054758374893</v>
      </c>
      <c r="AZ673" s="25">
        <v>2.6433382328321455</v>
      </c>
      <c r="BA673" s="25">
        <v>7.280058240465924</v>
      </c>
      <c r="BB673" s="25">
        <v>4.9627558875855629</v>
      </c>
      <c r="BC673" s="25">
        <v>12.242814128051487</v>
      </c>
      <c r="BD673" s="25">
        <v>284.20591145000003</v>
      </c>
      <c r="BE673" s="25">
        <v>16250.762161919998</v>
      </c>
      <c r="BF673" s="74">
        <v>1151.3890000000001</v>
      </c>
      <c r="BG673" s="74">
        <v>1279.1669999999999</v>
      </c>
      <c r="BH673" s="74">
        <v>1463.231</v>
      </c>
      <c r="BI673" s="74">
        <v>1274.278</v>
      </c>
      <c r="BJ673" s="74">
        <v>1391.8430000000001</v>
      </c>
      <c r="BK673" s="74">
        <v>1625.2470000000001</v>
      </c>
      <c r="BL673" s="72">
        <v>7.0851384601395562E-2</v>
      </c>
      <c r="BM673" s="72">
        <v>7.8714277352322573E-2</v>
      </c>
      <c r="BN673" s="72">
        <v>9.0040761499097705E-2</v>
      </c>
      <c r="BO673" s="72">
        <v>7.8413429924288944E-2</v>
      </c>
      <c r="BP673" s="72">
        <v>8.5647859843858323E-2</v>
      </c>
      <c r="BQ673" s="72">
        <v>0.10001050927989091</v>
      </c>
      <c r="BR673" s="72">
        <f>IF(IF(BN673&gt;BQ673,BN673,BQ673)=0,IF(BM673&gt;BP673,BM673,BP673),IF(BN673&gt;BQ673,BN673,BQ673))</f>
        <v>0.10001050927989091</v>
      </c>
      <c r="CI673" s="73">
        <f>IFERROR(L673,M673)</f>
        <v>0.18084818605372516</v>
      </c>
      <c r="CJ673" s="74">
        <f>IF(AND(M673&lt;0,AA673&gt;0),1,0)</f>
        <v>0</v>
      </c>
      <c r="CK673" s="74">
        <f>IF(AND(CJ673=0,CI673&lt;0.1,CI673&gt;0),1,0)</f>
        <v>0</v>
      </c>
      <c r="CL673" s="74">
        <f>IF(AND(CK673=0,CI673&lt;0.2,CI673&gt;0.1),1,0)</f>
        <v>1</v>
      </c>
      <c r="CM673" s="74">
        <f>IF(AND(CL673=0,CI673&lt;0.3,CI673&gt;0.2),1,0)</f>
        <v>0</v>
      </c>
      <c r="CN673" s="74">
        <f>IF(AND(CM673=0,CI673&lt;0.4,CI673&gt;0.3),1,0)</f>
        <v>0</v>
      </c>
      <c r="CO673" s="74">
        <f>IF(AND(CN673=0,CI673&lt;0.5,CI673&gt;0.4),1,0)</f>
        <v>0</v>
      </c>
      <c r="CP673" s="74">
        <f>IF(AND(CJ673=0,CK673=0,CL673=0,CM673=0,CN673=0,CO673=0),1,0)</f>
        <v>0</v>
      </c>
      <c r="CR673" s="74" t="str">
        <f>_xll.BDP($H673,CR$1)</f>
        <v>Albert Y Chao</v>
      </c>
      <c r="CS673" s="74" t="str">
        <f>_xll.BDP($H673,CS$1)</f>
        <v>Yes</v>
      </c>
      <c r="CT673" s="81">
        <f>_xll.BDP($H673,CT$1)</f>
        <v>0.40736201405525208</v>
      </c>
      <c r="CU673" s="78">
        <f>_xll.BDP($H673,CU$1)</f>
        <v>19.25</v>
      </c>
      <c r="CV673" s="78">
        <f>_xll.BDP($H673,CV$1)</f>
        <v>0.75420969822370743</v>
      </c>
      <c r="CW673" s="78">
        <f>_xll.BDP($H673,CW$1)</f>
        <v>-1.0130683348305969</v>
      </c>
      <c r="DD673" s="73"/>
      <c r="DH673" s="25"/>
      <c r="DI673" s="25"/>
      <c r="DJ673" s="25"/>
      <c r="DK673" s="25"/>
      <c r="DL673" s="25"/>
      <c r="DM673" s="25"/>
      <c r="DN673" s="25"/>
      <c r="DO673" s="25"/>
      <c r="DV673" s="72"/>
      <c r="DW673" s="72"/>
      <c r="DX673" s="72"/>
      <c r="DY673" s="72"/>
      <c r="DZ673" s="72"/>
      <c r="EA673" s="72"/>
      <c r="EB673" s="72"/>
      <c r="EC673" s="72"/>
      <c r="ED673" s="72"/>
    </row>
    <row r="674" spans="1:134" s="74" customFormat="1" hidden="1" x14ac:dyDescent="0.3">
      <c r="A674" s="74" t="str">
        <f>B674&amp;C674</f>
        <v>15</v>
      </c>
      <c r="B674" s="74">
        <v>15</v>
      </c>
      <c r="D674" s="74">
        <v>24</v>
      </c>
      <c r="E674" s="74">
        <v>13</v>
      </c>
      <c r="F674" s="75">
        <v>0.1</v>
      </c>
      <c r="G674" s="74" t="s">
        <v>2144</v>
      </c>
      <c r="H674" s="74" t="s">
        <v>371</v>
      </c>
      <c r="I674" s="74">
        <v>1553</v>
      </c>
      <c r="J674" s="74" t="str">
        <f>I674&amp;H674</f>
        <v>1553CBT US Equity</v>
      </c>
      <c r="K674" s="76" t="s">
        <v>1059</v>
      </c>
      <c r="L674" s="73">
        <v>0.2158734697068429</v>
      </c>
      <c r="M674" s="73">
        <v>0.25569959767545819</v>
      </c>
      <c r="N674" s="73">
        <v>0.20408157213243858</v>
      </c>
      <c r="O674" s="73">
        <v>0.24175824175824176</v>
      </c>
      <c r="P674" s="77">
        <v>20.764381402679273</v>
      </c>
      <c r="Q674" s="77">
        <v>15.585528227019937</v>
      </c>
      <c r="R674" s="77">
        <v>29.911154985192496</v>
      </c>
      <c r="S674" s="78">
        <v>17.867435654335569</v>
      </c>
      <c r="T674" s="78">
        <v>17.148808146262439</v>
      </c>
      <c r="U674" s="73">
        <v>0.31251922485389111</v>
      </c>
      <c r="V674" s="79">
        <v>1.5186846038863977</v>
      </c>
      <c r="W674" s="73">
        <v>0.37378210806023027</v>
      </c>
      <c r="X674" s="72">
        <v>7.0388349514563103E-2</v>
      </c>
      <c r="Y674" s="79">
        <v>6.7073269578537733</v>
      </c>
      <c r="Z674" s="79" t="e">
        <v>#N/A</v>
      </c>
      <c r="AA674" s="79">
        <v>2237000000</v>
      </c>
      <c r="AB674" s="79">
        <v>2366000000</v>
      </c>
      <c r="AC674" s="79" t="e">
        <v>#N/A</v>
      </c>
      <c r="AD674" s="80">
        <v>562000000</v>
      </c>
      <c r="AE674" s="73">
        <v>0</v>
      </c>
      <c r="AF674" s="80">
        <v>3883.7047991200002</v>
      </c>
      <c r="AG674" s="80">
        <v>5034.7047991199997</v>
      </c>
      <c r="AH674" s="25">
        <v>7.480987814442793</v>
      </c>
      <c r="AI674" s="25">
        <v>9.4815532940112988</v>
      </c>
      <c r="AJ674" s="25">
        <v>7.8397594205656658</v>
      </c>
      <c r="AK674" s="25">
        <v>12.858602837740802</v>
      </c>
      <c r="AL674" s="25">
        <v>3.4338680956592511</v>
      </c>
      <c r="AM674" s="74" t="s">
        <v>550</v>
      </c>
      <c r="AN674" s="74" t="s">
        <v>884</v>
      </c>
      <c r="AO674" s="74" t="s">
        <v>885</v>
      </c>
      <c r="AP674" s="74" t="s">
        <v>574</v>
      </c>
      <c r="AQ674" s="73">
        <f>_xll.BDP($H674,$AQ$1, "CUST_TRR_START_DT=20030101","CUST_TRR_END_DT=20230630")*0.01</f>
        <v>7.0894219999999994E-2</v>
      </c>
      <c r="AR674" s="73">
        <f>_xll.BDP($H674,$AQ$1, "CUST_TRR_START_DT=20130101","CUST_TRR_END_DT=20230630")*0.01</f>
        <v>7.5977329999999996E-2</v>
      </c>
      <c r="AS674" s="73">
        <f>_xll.BDP($H674,$AQ$1, "CUST_TRR_START_DT=20180101","CUST_TRR_END_DT=20230630")*0.01</f>
        <v>4.2480380000000005E-2</v>
      </c>
      <c r="AT674" s="74" t="s">
        <v>3697</v>
      </c>
      <c r="AU674" s="74" t="s">
        <v>3373</v>
      </c>
      <c r="AV674" s="74" t="s">
        <v>3373</v>
      </c>
      <c r="AW674" s="25">
        <v>2.3044793660404115</v>
      </c>
      <c r="AX674" s="25">
        <v>2.3044793660404115</v>
      </c>
      <c r="AY674" s="25">
        <v>0.27436103013028679</v>
      </c>
      <c r="AZ674" s="25">
        <v>2.5788403961706985</v>
      </c>
      <c r="BA674" s="25">
        <v>21.785927328370981</v>
      </c>
      <c r="BB674" s="25">
        <v>2.593735293202279</v>
      </c>
      <c r="BC674" s="25">
        <v>24.37966262157326</v>
      </c>
      <c r="BD674" s="25">
        <v>94.000665170000005</v>
      </c>
      <c r="BE674" s="25">
        <v>3883.7047991200002</v>
      </c>
      <c r="BF674" s="74">
        <v>294.60000000000002</v>
      </c>
      <c r="BG674" s="74">
        <v>374.5</v>
      </c>
      <c r="BH674" s="74">
        <v>417.2</v>
      </c>
      <c r="BI674" s="74">
        <v>328.39800000000002</v>
      </c>
      <c r="BJ674" s="74">
        <v>255.708</v>
      </c>
      <c r="BK674" s="74">
        <v>259.827</v>
      </c>
      <c r="BL674" s="72">
        <v>7.5855404887300595E-2</v>
      </c>
      <c r="BM674" s="72">
        <v>9.6428544230461877E-2</v>
      </c>
      <c r="BN674" s="72">
        <v>0.10742320067543043</v>
      </c>
      <c r="BO674" s="72">
        <v>8.4557920075287646E-2</v>
      </c>
      <c r="BP674" s="72">
        <v>6.5841255508899715E-2</v>
      </c>
      <c r="BQ674" s="72">
        <v>6.6901840752385089E-2</v>
      </c>
      <c r="BR674" s="72">
        <f>IF(IF(BN674&gt;BQ674,BN674,BQ674)=0,IF(BM674&gt;BP674,BM674,BP674),IF(BN674&gt;BQ674,BN674,BQ674))</f>
        <v>0.10742320067543043</v>
      </c>
      <c r="CI674" s="73">
        <f>IFERROR(L674,M674)</f>
        <v>0.2158734697068429</v>
      </c>
      <c r="CJ674" s="74">
        <f>IF(AND(M674&lt;0,AA674&gt;0),1,0)</f>
        <v>0</v>
      </c>
      <c r="CK674" s="74">
        <f>IF(AND(CJ674=0,CI674&lt;0.1,CI674&gt;0),1,0)</f>
        <v>0</v>
      </c>
      <c r="CL674" s="74">
        <f>IF(AND(CK674=0,CI674&lt;0.2,CI674&gt;0.1),1,0)</f>
        <v>0</v>
      </c>
      <c r="CM674" s="74">
        <f>IF(AND(CL674=0,CI674&lt;0.3,CI674&gt;0.2),1,0)</f>
        <v>1</v>
      </c>
      <c r="CN674" s="74">
        <f>IF(AND(CM674=0,CI674&lt;0.4,CI674&gt;0.3),1,0)</f>
        <v>0</v>
      </c>
      <c r="CO674" s="74">
        <f>IF(AND(CN674=0,CI674&lt;0.5,CI674&gt;0.4),1,0)</f>
        <v>0</v>
      </c>
      <c r="CP674" s="74">
        <f>IF(AND(CJ674=0,CK674=0,CL674=0,CM674=0,CN674=0,CO674=0),1,0)</f>
        <v>0</v>
      </c>
      <c r="CR674" s="74" t="str">
        <f>_xll.BDP($H674,CR$1)</f>
        <v>Sean D Keohane</v>
      </c>
      <c r="CS674" s="74" t="str">
        <f>_xll.BDP($H674,CS$1)</f>
        <v>No</v>
      </c>
      <c r="CT674" s="81">
        <f>_xll.BDP($H674,CT$1)</f>
        <v>0</v>
      </c>
      <c r="CU674" s="78">
        <f>_xll.BDP($H674,CU$1)</f>
        <v>7.5833301544189453</v>
      </c>
      <c r="CV674" s="78">
        <f>_xll.BDP($H674,CV$1)</f>
        <v>1.392198607075319</v>
      </c>
      <c r="CW674" s="78">
        <f>_xll.BDP($H674,CW$1)</f>
        <v>8.4179535108233339E-2</v>
      </c>
      <c r="DD674" s="73"/>
      <c r="DH674" s="25"/>
      <c r="DI674" s="25"/>
      <c r="DJ674" s="25"/>
      <c r="DK674" s="25"/>
      <c r="DL674" s="25"/>
      <c r="DM674" s="25"/>
      <c r="DN674" s="25"/>
      <c r="DO674" s="25"/>
      <c r="DV674" s="72"/>
      <c r="DW674" s="72"/>
      <c r="DX674" s="72"/>
      <c r="DY674" s="72"/>
      <c r="DZ674" s="72"/>
      <c r="EA674" s="72"/>
      <c r="EB674" s="72"/>
      <c r="EC674" s="72"/>
      <c r="ED674" s="72"/>
    </row>
    <row r="675" spans="1:134" s="74" customFormat="1" hidden="1" x14ac:dyDescent="0.3">
      <c r="A675" s="74" t="str">
        <f>B675&amp;C675</f>
        <v>15</v>
      </c>
      <c r="B675" s="74">
        <v>15</v>
      </c>
      <c r="D675" s="74">
        <v>25</v>
      </c>
      <c r="E675" s="74">
        <v>5</v>
      </c>
      <c r="F675" s="75">
        <v>0.13</v>
      </c>
      <c r="H675" s="74" t="s">
        <v>364</v>
      </c>
      <c r="I675" s="74">
        <v>1558</v>
      </c>
      <c r="J675" s="74" t="str">
        <f>I675&amp;H675</f>
        <v>1558CE US Equity</v>
      </c>
      <c r="K675" s="76" t="s">
        <v>1051</v>
      </c>
      <c r="L675" s="73">
        <v>0.22451587488960367</v>
      </c>
      <c r="M675" s="73">
        <v>0.1362371830538113</v>
      </c>
      <c r="N675" s="73">
        <v>0.18110912625703041</v>
      </c>
      <c r="O675" s="73">
        <v>8.690361506870152E-2</v>
      </c>
      <c r="P675" s="77">
        <v>6.1155007387422113</v>
      </c>
      <c r="Q675" s="77">
        <v>10.329414787691912</v>
      </c>
      <c r="R675" s="77">
        <v>24.162223914699162</v>
      </c>
      <c r="S675" s="78">
        <v>25.427446118137322</v>
      </c>
      <c r="T675" s="78">
        <v>23.322650677142562</v>
      </c>
      <c r="U675" s="73">
        <v>0.72829011083611317</v>
      </c>
      <c r="V675" s="79">
        <v>8.5888324873096451</v>
      </c>
      <c r="W675" s="73">
        <v>0.23735818160552069</v>
      </c>
      <c r="X675" s="72">
        <v>4.6251348435814459E-2</v>
      </c>
      <c r="Y675" s="79">
        <v>10.041732485649392</v>
      </c>
      <c r="Z675" s="79">
        <v>6.9095644795687639</v>
      </c>
      <c r="AA675" s="79">
        <v>12581000000</v>
      </c>
      <c r="AB675" s="79">
        <v>19723000000</v>
      </c>
      <c r="AC675" s="79">
        <v>61000000</v>
      </c>
      <c r="AD675" s="80">
        <v>1674000000</v>
      </c>
      <c r="AE675" s="73">
        <v>3.6439665471923538E-2</v>
      </c>
      <c r="AF675" s="80">
        <v>13959.209462240002</v>
      </c>
      <c r="AG675" s="80">
        <v>27959.209462240004</v>
      </c>
      <c r="AH675" s="25">
        <v>14.056917778903975</v>
      </c>
      <c r="AI675" s="25">
        <v>20.482937334974363</v>
      </c>
      <c r="AJ675" s="25">
        <v>7.7716074469541461</v>
      </c>
      <c r="AK675" s="25">
        <v>14.296420331368807</v>
      </c>
      <c r="AL675" s="25">
        <v>2.4819693567419665</v>
      </c>
      <c r="AM675" s="74" t="s">
        <v>550</v>
      </c>
      <c r="AN675" s="74" t="s">
        <v>884</v>
      </c>
      <c r="AO675" s="74" t="s">
        <v>946</v>
      </c>
      <c r="AP675" s="74" t="s">
        <v>574</v>
      </c>
      <c r="AQ675" s="73" t="e">
        <f>_xll.BDP($H675,$AQ$1, "CUST_TRR_START_DT=20030101","CUST_TRR_END_DT=20230630")*0.01</f>
        <v>#VALUE!</v>
      </c>
      <c r="AR675" s="73">
        <f>_xll.BDP($H675,$AQ$1, "CUST_TRR_START_DT=20130101","CUST_TRR_END_DT=20230630")*0.01</f>
        <v>0.11674180000000001</v>
      </c>
      <c r="AS675" s="73">
        <f>_xll.BDP($H675,$AQ$1, "CUST_TRR_START_DT=20180101","CUST_TRR_END_DT=20230630")*0.01</f>
        <v>3.6768839999999997E-2</v>
      </c>
      <c r="AT675" s="74" t="s">
        <v>3375</v>
      </c>
      <c r="AU675" s="74" t="s">
        <v>3375</v>
      </c>
      <c r="AV675" s="74" t="s">
        <v>3375</v>
      </c>
      <c r="AW675" s="25">
        <v>2.1834060763539331</v>
      </c>
      <c r="AX675" s="25">
        <v>2.1834060763539331</v>
      </c>
      <c r="AY675" s="25">
        <v>4.3581289072057967E-16</v>
      </c>
      <c r="AZ675" s="25">
        <v>2.1834060763539336</v>
      </c>
      <c r="BA675" s="25">
        <v>17.7989609738555</v>
      </c>
      <c r="BB675" s="25">
        <v>3.5527136788005009E-15</v>
      </c>
      <c r="BC675" s="25">
        <v>17.798960973855504</v>
      </c>
      <c r="BD675" s="25">
        <v>296.96142467999999</v>
      </c>
      <c r="BE675" s="25">
        <v>13959.209462240002</v>
      </c>
      <c r="BF675" s="74">
        <v>999.78899999999999</v>
      </c>
      <c r="BG675" s="74">
        <v>1361.0530000000001</v>
      </c>
      <c r="BH675" s="74">
        <v>1633.5</v>
      </c>
      <c r="BI675" s="74">
        <v>1373.402</v>
      </c>
      <c r="BJ675" s="74">
        <v>1538.4829999999999</v>
      </c>
      <c r="BK675" s="74">
        <v>1572.8690000000001</v>
      </c>
      <c r="BL675" s="72">
        <v>7.162217908574646E-2</v>
      </c>
      <c r="BM675" s="72">
        <v>9.7502154665826984E-2</v>
      </c>
      <c r="BN675" s="72">
        <v>0.11701952065542515</v>
      </c>
      <c r="BO675" s="72">
        <v>9.8386803616285406E-2</v>
      </c>
      <c r="BP675" s="72">
        <v>0.11021275983870243</v>
      </c>
      <c r="BQ675" s="72">
        <v>0.11267607984926716</v>
      </c>
      <c r="BR675" s="72">
        <f>IF(IF(BN675&gt;BQ675,BN675,BQ675)=0,IF(BM675&gt;BP675,BM675,BP675),IF(BN675&gt;BQ675,BN675,BQ675))</f>
        <v>0.11701952065542515</v>
      </c>
      <c r="CI675" s="73">
        <f>IFERROR(L675,M675)</f>
        <v>0.22451587488960367</v>
      </c>
      <c r="CJ675" s="74">
        <f>IF(AND(M675&lt;0,AA675&gt;0),1,0)</f>
        <v>0</v>
      </c>
      <c r="CK675" s="74">
        <f>IF(AND(CJ675=0,CI675&lt;0.1,CI675&gt;0),1,0)</f>
        <v>0</v>
      </c>
      <c r="CL675" s="74">
        <f>IF(AND(CK675=0,CI675&lt;0.2,CI675&gt;0.1),1,0)</f>
        <v>0</v>
      </c>
      <c r="CM675" s="74">
        <f>IF(AND(CL675=0,CI675&lt;0.3,CI675&gt;0.2),1,0)</f>
        <v>1</v>
      </c>
      <c r="CN675" s="74">
        <f>IF(AND(CM675=0,CI675&lt;0.4,CI675&gt;0.3),1,0)</f>
        <v>0</v>
      </c>
      <c r="CO675" s="74">
        <f>IF(AND(CN675=0,CI675&lt;0.5,CI675&gt;0.4),1,0)</f>
        <v>0</v>
      </c>
      <c r="CP675" s="74">
        <f>IF(AND(CJ675=0,CK675=0,CL675=0,CM675=0,CN675=0,CO675=0),1,0)</f>
        <v>0</v>
      </c>
      <c r="CR675" s="74" t="str">
        <f>_xll.BDP($H675,CR$1)</f>
        <v>Lori J Ryerkerk</v>
      </c>
      <c r="CS675" s="74" t="str">
        <f>_xll.BDP($H675,CS$1)</f>
        <v>No</v>
      </c>
      <c r="CT675" s="81">
        <f>_xll.BDP($H675,CT$1)</f>
        <v>0.10965500026941299</v>
      </c>
      <c r="CU675" s="78">
        <f>_xll.BDP($H675,CU$1)</f>
        <v>4.4166698455810547</v>
      </c>
      <c r="CV675" s="78">
        <f>_xll.BDP($H675,CV$1)</f>
        <v>0.40623721339577884</v>
      </c>
      <c r="CW675" s="78">
        <f>_xll.BDP($H675,CW$1)</f>
        <v>3.2037163277441154</v>
      </c>
      <c r="DD675" s="73"/>
      <c r="DH675" s="25"/>
      <c r="DI675" s="25"/>
      <c r="DJ675" s="25"/>
      <c r="DK675" s="25"/>
      <c r="DL675" s="25"/>
      <c r="DM675" s="25"/>
      <c r="DN675" s="25"/>
      <c r="DO675" s="25"/>
      <c r="DV675" s="72"/>
      <c r="DW675" s="72"/>
      <c r="DX675" s="72"/>
      <c r="DY675" s="72"/>
      <c r="DZ675" s="72"/>
      <c r="EA675" s="72"/>
      <c r="EB675" s="72"/>
      <c r="EC675" s="72"/>
      <c r="ED675" s="72"/>
    </row>
    <row r="676" spans="1:134" s="74" customFormat="1" hidden="1" x14ac:dyDescent="0.3">
      <c r="A676" s="74" t="str">
        <f>B676&amp;C676</f>
        <v>15</v>
      </c>
      <c r="B676" s="74">
        <v>15</v>
      </c>
      <c r="D676" s="74">
        <v>26</v>
      </c>
      <c r="E676" s="74">
        <v>6</v>
      </c>
      <c r="F676" s="75">
        <v>0.11</v>
      </c>
      <c r="H676" s="74" t="s">
        <v>337</v>
      </c>
      <c r="I676" s="74">
        <v>1561</v>
      </c>
      <c r="J676" s="74" t="str">
        <f>I676&amp;H676</f>
        <v>1561IOSP US Equity</v>
      </c>
      <c r="K676" s="76" t="s">
        <v>1022</v>
      </c>
      <c r="L676" s="73">
        <v>0.26130850209586703</v>
      </c>
      <c r="M676" s="73">
        <v>0.33519196929539152</v>
      </c>
      <c r="N676" s="73">
        <v>0.15824473914584999</v>
      </c>
      <c r="O676" s="73">
        <v>0.20705764308274879</v>
      </c>
      <c r="P676" s="77">
        <v>14.451450189155107</v>
      </c>
      <c r="Q676" s="77">
        <v>9.7971507951261074</v>
      </c>
      <c r="R676" s="77">
        <v>11.693903060043516</v>
      </c>
      <c r="S676" s="78">
        <v>13.235300616638209</v>
      </c>
      <c r="T676" s="78">
        <v>12.733325039337373</v>
      </c>
      <c r="U676" s="73">
        <v>-9.5984642457206851E-2</v>
      </c>
      <c r="V676" s="79">
        <v>-0.57034220532319391</v>
      </c>
      <c r="W676" s="73">
        <v>0.67966227961261483</v>
      </c>
      <c r="X676" s="72" t="e">
        <v>#N/A</v>
      </c>
      <c r="Y676" s="79">
        <v>8.6983399042814433</v>
      </c>
      <c r="Z676" s="79">
        <v>14.779244034052908</v>
      </c>
      <c r="AA676" s="79">
        <v>579800000</v>
      </c>
      <c r="AB676" s="79">
        <v>938600000</v>
      </c>
      <c r="AC676" s="79" t="e">
        <v>#N/A</v>
      </c>
      <c r="AD676" s="80">
        <v>318000000</v>
      </c>
      <c r="AE676" s="73">
        <v>0</v>
      </c>
      <c r="AF676" s="80">
        <v>2656.6819442400001</v>
      </c>
      <c r="AG676" s="80">
        <v>2539.28194424</v>
      </c>
      <c r="AH676" s="25">
        <v>11.794919541555545</v>
      </c>
      <c r="AI676" s="25">
        <v>14.363585653472343</v>
      </c>
      <c r="AJ676" s="25">
        <v>9.9435443702979409</v>
      </c>
      <c r="AK676" s="25">
        <v>20.426875899629668</v>
      </c>
      <c r="AL676" s="25">
        <v>2.43241334295737</v>
      </c>
      <c r="AM676" s="74" t="s">
        <v>550</v>
      </c>
      <c r="AN676" s="74" t="s">
        <v>884</v>
      </c>
      <c r="AO676" s="74" t="s">
        <v>946</v>
      </c>
      <c r="AP676" s="74" t="s">
        <v>574</v>
      </c>
      <c r="AQ676" s="73">
        <f>_xll.BDP($H676,$AQ$1, "CUST_TRR_START_DT=20030101","CUST_TRR_END_DT=20230630")*0.01</f>
        <v>0.14517830000000001</v>
      </c>
      <c r="AR676" s="73">
        <f>_xll.BDP($H676,$AQ$1, "CUST_TRR_START_DT=20130101","CUST_TRR_END_DT=20230630")*0.01</f>
        <v>0.1208185</v>
      </c>
      <c r="AS676" s="73">
        <f>_xll.BDP($H676,$AQ$1, "CUST_TRR_START_DT=20180101","CUST_TRR_END_DT=20230630")*0.01</f>
        <v>7.9542500000000002E-2</v>
      </c>
      <c r="AT676" s="74" t="s">
        <v>3807</v>
      </c>
      <c r="AU676" s="74" t="s">
        <v>3377</v>
      </c>
      <c r="AV676" s="74" t="s">
        <v>3807</v>
      </c>
      <c r="AW676" s="25">
        <v>1.2916510625530029</v>
      </c>
      <c r="AX676" s="25">
        <v>1.2916510625530029</v>
      </c>
      <c r="AY676" s="25">
        <v>-0.17637237494943725</v>
      </c>
      <c r="AZ676" s="25">
        <v>1.1152786876035656</v>
      </c>
      <c r="BA676" s="25">
        <v>11.56608040201005</v>
      </c>
      <c r="BB676" s="25">
        <v>-1.579325197415649</v>
      </c>
      <c r="BC676" s="25">
        <v>9.9867552045944006</v>
      </c>
      <c r="BD676" s="25">
        <v>13.911550000000002</v>
      </c>
      <c r="BE676" s="25">
        <v>2539.28194424</v>
      </c>
      <c r="BF676" s="74">
        <v>144.667</v>
      </c>
      <c r="BG676" s="74">
        <v>172</v>
      </c>
      <c r="BH676" s="74" t="s">
        <v>3021</v>
      </c>
      <c r="BI676" s="74">
        <v>99.5</v>
      </c>
      <c r="BJ676" s="74">
        <v>106.3</v>
      </c>
      <c r="BK676" s="74" t="s">
        <v>3021</v>
      </c>
      <c r="BL676" s="72">
        <v>5.6971617637086941E-2</v>
      </c>
      <c r="BM676" s="72">
        <v>6.7735684251273298E-2</v>
      </c>
      <c r="BN676" s="72">
        <v>0</v>
      </c>
      <c r="BO676" s="72">
        <v>3.9184305715126121E-2</v>
      </c>
      <c r="BP676" s="72">
        <v>4.1862228115757856E-2</v>
      </c>
      <c r="BQ676" s="72">
        <v>0</v>
      </c>
      <c r="BR676" s="72">
        <f>IF(IF(BN676&gt;BQ676,BN676,BQ676)=0,IF(BM676&gt;BP676,BM676,BP676),IF(BN676&gt;BQ676,BN676,BQ676))</f>
        <v>6.7735684251273298E-2</v>
      </c>
      <c r="CI676" s="73">
        <f>IFERROR(L676,M676)</f>
        <v>0.26130850209586703</v>
      </c>
      <c r="CJ676" s="74">
        <f>IF(AND(M676&lt;0,AA676&gt;0),1,0)</f>
        <v>0</v>
      </c>
      <c r="CK676" s="74">
        <f>IF(AND(CJ676=0,CI676&lt;0.1,CI676&gt;0),1,0)</f>
        <v>0</v>
      </c>
      <c r="CL676" s="74">
        <f>IF(AND(CK676=0,CI676&lt;0.2,CI676&gt;0.1),1,0)</f>
        <v>0</v>
      </c>
      <c r="CM676" s="74">
        <f>IF(AND(CL676=0,CI676&lt;0.3,CI676&gt;0.2),1,0)</f>
        <v>1</v>
      </c>
      <c r="CN676" s="74">
        <f>IF(AND(CM676=0,CI676&lt;0.4,CI676&gt;0.3),1,0)</f>
        <v>0</v>
      </c>
      <c r="CO676" s="74">
        <f>IF(AND(CN676=0,CI676&lt;0.5,CI676&gt;0.4),1,0)</f>
        <v>0</v>
      </c>
      <c r="CP676" s="74">
        <f>IF(AND(CJ676=0,CK676=0,CL676=0,CM676=0,CN676=0,CO676=0),1,0)</f>
        <v>0</v>
      </c>
      <c r="CR676" s="74" t="str">
        <f>_xll.BDP($H676,CR$1)</f>
        <v>Patrick S Williams</v>
      </c>
      <c r="CS676" s="74" t="str">
        <f>_xll.BDP($H676,CS$1)</f>
        <v>No</v>
      </c>
      <c r="CT676" s="81">
        <f>_xll.BDP($H676,CT$1)</f>
        <v>0</v>
      </c>
      <c r="CU676" s="78">
        <f>_xll.BDP($H676,CU$1)</f>
        <v>14.5</v>
      </c>
      <c r="CV676" s="78">
        <f>_xll.BDP($H676,CV$1)</f>
        <v>1.2001533017587476</v>
      </c>
      <c r="CW676" s="78">
        <f>_xll.BDP($H676,CW$1)</f>
        <v>0.95088610677933427</v>
      </c>
      <c r="DD676" s="73"/>
      <c r="DH676" s="25"/>
      <c r="DI676" s="25"/>
      <c r="DJ676" s="25"/>
      <c r="DK676" s="25"/>
      <c r="DL676" s="25"/>
      <c r="DM676" s="25"/>
      <c r="DN676" s="25"/>
      <c r="DO676" s="25"/>
      <c r="DV676" s="72"/>
      <c r="DW676" s="72"/>
      <c r="DX676" s="72"/>
      <c r="DY676" s="72"/>
      <c r="DZ676" s="72"/>
      <c r="EA676" s="72"/>
      <c r="EB676" s="72"/>
      <c r="EC676" s="72"/>
      <c r="ED676" s="72"/>
    </row>
    <row r="677" spans="1:134" s="74" customFormat="1" hidden="1" x14ac:dyDescent="0.3">
      <c r="A677" s="74" t="str">
        <f>B677&amp;C677</f>
        <v>15</v>
      </c>
      <c r="B677" s="74">
        <v>15</v>
      </c>
      <c r="D677" s="74">
        <v>27</v>
      </c>
      <c r="E677" s="74">
        <v>7</v>
      </c>
      <c r="F677" s="75">
        <v>0.11</v>
      </c>
      <c r="H677" s="74" t="s">
        <v>272</v>
      </c>
      <c r="I677" s="74">
        <v>1567</v>
      </c>
      <c r="J677" s="74" t="str">
        <f>I677&amp;H677</f>
        <v>1567PPG US Equity</v>
      </c>
      <c r="K677" s="76" t="s">
        <v>945</v>
      </c>
      <c r="L677" s="73">
        <v>0.33027065617233842</v>
      </c>
      <c r="M677" s="73">
        <v>0.24212598425196849</v>
      </c>
      <c r="N677" s="73">
        <v>0.17557592667339814</v>
      </c>
      <c r="O677" s="73">
        <v>0.13055344958301743</v>
      </c>
      <c r="P677" s="77">
        <v>13.612189630983066</v>
      </c>
      <c r="Q677" s="77">
        <v>11.871091936904746</v>
      </c>
      <c r="R677" s="77">
        <v>19.150478399536098</v>
      </c>
      <c r="S677" s="78">
        <v>16.510725966159217</v>
      </c>
      <c r="T677" s="78">
        <v>14.134375708135055</v>
      </c>
      <c r="U677" s="73">
        <v>0.4040321567642256</v>
      </c>
      <c r="V677" s="79">
        <v>2.4553435114503817</v>
      </c>
      <c r="W677" s="73">
        <v>0.35073820669787542</v>
      </c>
      <c r="X677" s="72">
        <v>2.9111139862854185E-2</v>
      </c>
      <c r="Y677" s="79">
        <v>3.4152827999726454</v>
      </c>
      <c r="Z677" s="79">
        <v>-0.7717513411751864</v>
      </c>
      <c r="AA677" s="79">
        <v>7112000000</v>
      </c>
      <c r="AB677" s="79">
        <v>13190000000</v>
      </c>
      <c r="AC677" s="79">
        <v>51000000</v>
      </c>
      <c r="AD677" s="80">
        <v>1720000000</v>
      </c>
      <c r="AE677" s="73">
        <v>2.9651162790697676E-2</v>
      </c>
      <c r="AF677" s="80">
        <v>31511.639533800004</v>
      </c>
      <c r="AG677" s="80">
        <v>38122.6395338</v>
      </c>
      <c r="AH677" s="25">
        <v>14.098741295842968</v>
      </c>
      <c r="AI677" s="25">
        <v>17.568241612631542</v>
      </c>
      <c r="AJ677" s="25">
        <v>3.8818510459239279</v>
      </c>
      <c r="AK677" s="25">
        <v>22.228498837366111</v>
      </c>
      <c r="AL677" s="25">
        <v>4.138644635215214</v>
      </c>
      <c r="AM677" s="74" t="s">
        <v>550</v>
      </c>
      <c r="AN677" s="74" t="s">
        <v>884</v>
      </c>
      <c r="AO677" s="74" t="s">
        <v>946</v>
      </c>
      <c r="AP677" s="74" t="s">
        <v>574</v>
      </c>
      <c r="AQ677" s="73">
        <f>_xll.BDP($H677,$AQ$1, "CUST_TRR_START_DT=20030101","CUST_TRR_END_DT=20230630")*0.01</f>
        <v>0.1163727</v>
      </c>
      <c r="AR677" s="73">
        <f>_xll.BDP($H677,$AQ$1, "CUST_TRR_START_DT=20130101","CUST_TRR_END_DT=20230630")*0.01</f>
        <v>9.4926670000000005E-2</v>
      </c>
      <c r="AS677" s="73">
        <f>_xll.BDP($H677,$AQ$1, "CUST_TRR_START_DT=20180101","CUST_TRR_END_DT=20230630")*0.01</f>
        <v>6.248095E-2</v>
      </c>
      <c r="AT677" s="74" t="s">
        <v>3697</v>
      </c>
      <c r="AU677" s="74" t="s">
        <v>3383</v>
      </c>
      <c r="AV677" s="74" t="s">
        <v>3383</v>
      </c>
      <c r="AW677" s="25">
        <v>1.9433439753588224</v>
      </c>
      <c r="AX677" s="25">
        <v>1.9433439753588224</v>
      </c>
      <c r="AY677" s="25">
        <v>0.64778132511960762</v>
      </c>
      <c r="AZ677" s="25">
        <v>2.59112530047843</v>
      </c>
      <c r="BA677" s="25">
        <v>43.775439674372166</v>
      </c>
      <c r="BB677" s="25">
        <v>14.591813224790727</v>
      </c>
      <c r="BC677" s="25">
        <v>58.367252899162892</v>
      </c>
      <c r="BD677" s="25">
        <v>760</v>
      </c>
      <c r="BE677" s="25">
        <v>31511.639533800004</v>
      </c>
      <c r="BF677" s="74">
        <v>1762.769</v>
      </c>
      <c r="BG677" s="74">
        <v>1954.154</v>
      </c>
      <c r="BH677" s="74">
        <v>2132.2629999999999</v>
      </c>
      <c r="BI677" s="74">
        <v>1657.1890000000001</v>
      </c>
      <c r="BJ677" s="74">
        <v>1850.9780000000001</v>
      </c>
      <c r="BK677" s="74">
        <v>2070.6610000000001</v>
      </c>
      <c r="BL677" s="72">
        <v>5.5940250208473583E-2</v>
      </c>
      <c r="BM677" s="72">
        <v>6.2013720292272825E-2</v>
      </c>
      <c r="BN677" s="72">
        <v>6.7665885734472575E-2</v>
      </c>
      <c r="BO677" s="72">
        <v>5.2589742219615918E-2</v>
      </c>
      <c r="BP677" s="72">
        <v>5.8739501574159754E-2</v>
      </c>
      <c r="BQ677" s="72">
        <v>6.5710989038795284E-2</v>
      </c>
      <c r="BR677" s="72">
        <f>IF(IF(BN677&gt;BQ677,BN677,BQ677)=0,IF(BM677&gt;BP677,BM677,BP677),IF(BN677&gt;BQ677,BN677,BQ677))</f>
        <v>6.7665885734472575E-2</v>
      </c>
      <c r="CI677" s="73">
        <f>IFERROR(L677,M677)</f>
        <v>0.33027065617233842</v>
      </c>
      <c r="CJ677" s="74">
        <f>IF(AND(M677&lt;0,AA677&gt;0),1,0)</f>
        <v>0</v>
      </c>
      <c r="CK677" s="74">
        <f>IF(AND(CJ677=0,CI677&lt;0.1,CI677&gt;0),1,0)</f>
        <v>0</v>
      </c>
      <c r="CL677" s="74">
        <f>IF(AND(CK677=0,CI677&lt;0.2,CI677&gt;0.1),1,0)</f>
        <v>0</v>
      </c>
      <c r="CM677" s="74">
        <f>IF(AND(CL677=0,CI677&lt;0.3,CI677&gt;0.2),1,0)</f>
        <v>0</v>
      </c>
      <c r="CN677" s="74">
        <f>IF(AND(CM677=0,CI677&lt;0.4,CI677&gt;0.3),1,0)</f>
        <v>1</v>
      </c>
      <c r="CO677" s="74">
        <f>IF(AND(CN677=0,CI677&lt;0.5,CI677&gt;0.4),1,0)</f>
        <v>0</v>
      </c>
      <c r="CP677" s="74">
        <f>IF(AND(CJ677=0,CK677=0,CL677=0,CM677=0,CN677=0,CO677=0),1,0)</f>
        <v>0</v>
      </c>
      <c r="CR677" s="74" t="str">
        <f>_xll.BDP($H677,CR$1)</f>
        <v>Timothy M Knavish "Tim"</v>
      </c>
      <c r="CS677" s="74" t="str">
        <f>_xll.BDP($H677,CS$1)</f>
        <v>No</v>
      </c>
      <c r="CT677" s="81">
        <f>_xll.BDP($H677,CT$1)</f>
        <v>1.2387399561703205E-2</v>
      </c>
      <c r="CU677" s="78">
        <f>_xll.BDP($H677,CU$1)</f>
        <v>0.75</v>
      </c>
      <c r="CV677" s="78">
        <f>_xll.BDP($H677,CV$1)</f>
        <v>0.18314496015081969</v>
      </c>
      <c r="CW677" s="78">
        <f>_xll.BDP($H677,CW$1)</f>
        <v>0.89024202349813242</v>
      </c>
      <c r="DD677" s="73"/>
      <c r="DH677" s="25"/>
      <c r="DI677" s="25"/>
      <c r="DJ677" s="25"/>
      <c r="DK677" s="25"/>
      <c r="DL677" s="25"/>
      <c r="DM677" s="25"/>
      <c r="DN677" s="25"/>
      <c r="DO677" s="25"/>
      <c r="DV677" s="72"/>
      <c r="DW677" s="72"/>
      <c r="DX677" s="72"/>
      <c r="DY677" s="72"/>
      <c r="DZ677" s="72"/>
      <c r="EA677" s="72"/>
      <c r="EB677" s="72"/>
      <c r="EC677" s="72"/>
      <c r="ED677" s="72"/>
    </row>
    <row r="678" spans="1:134" s="74" customFormat="1" hidden="1" x14ac:dyDescent="0.3">
      <c r="A678" s="74" t="str">
        <f>B678&amp;C678</f>
        <v>15</v>
      </c>
      <c r="B678" s="74">
        <v>15</v>
      </c>
      <c r="D678" s="74">
        <v>28</v>
      </c>
      <c r="E678" s="74">
        <v>8</v>
      </c>
      <c r="F678" s="75">
        <v>0.12</v>
      </c>
      <c r="H678" s="74" t="s">
        <v>4608</v>
      </c>
      <c r="K678" s="76" t="s">
        <v>5068</v>
      </c>
      <c r="L678" s="73">
        <v>0.19511718782338983</v>
      </c>
      <c r="M678" s="73">
        <v>0.46649827173624037</v>
      </c>
      <c r="N678" s="73">
        <v>0.18351232767322739</v>
      </c>
      <c r="O678" s="73">
        <v>0.43704072736330801</v>
      </c>
      <c r="P678" s="77">
        <v>25.098039215686274</v>
      </c>
      <c r="Q678" s="77">
        <v>17.326442819086346</v>
      </c>
      <c r="R678" s="77">
        <v>26.000184791647417</v>
      </c>
      <c r="S678" s="78">
        <v>25.435638249300172</v>
      </c>
      <c r="T678" s="78">
        <v>40.009985022466303</v>
      </c>
      <c r="U678" s="73">
        <v>0.20339442087207726</v>
      </c>
      <c r="V678" s="79">
        <v>0.81394508670520227</v>
      </c>
      <c r="W678" s="73">
        <v>0.51018646408839774</v>
      </c>
      <c r="X678" s="72" t="e">
        <v>#N/A</v>
      </c>
      <c r="Y678" s="79">
        <v>11.788938984640808</v>
      </c>
      <c r="Z678" s="79">
        <v>1.7384928186966464</v>
      </c>
      <c r="AA678" s="79">
        <v>7522000000</v>
      </c>
      <c r="AB678" s="79">
        <v>8029000000</v>
      </c>
      <c r="AC678" s="79" t="e">
        <v>#N/A</v>
      </c>
      <c r="AD678" s="80">
        <v>1846000000</v>
      </c>
      <c r="AE678" s="73">
        <v>0</v>
      </c>
      <c r="AF678" s="80">
        <v>27812.579416050001</v>
      </c>
      <c r="AG678" s="80">
        <v>9765.4036052254814</v>
      </c>
      <c r="AH678" s="25">
        <v>3.5089484747486459</v>
      </c>
      <c r="AI678" s="25">
        <v>4.3305559224946704</v>
      </c>
      <c r="AJ678" s="25">
        <v>15.353966882962478</v>
      </c>
      <c r="AK678" s="25">
        <v>5.1273641789647444</v>
      </c>
      <c r="AL678" s="25">
        <v>1.2825479337321379</v>
      </c>
      <c r="AM678" s="74" t="s">
        <v>550</v>
      </c>
      <c r="AN678" s="74" t="s">
        <v>884</v>
      </c>
      <c r="AO678" s="74" t="s">
        <v>946</v>
      </c>
      <c r="AP678" s="74" t="s">
        <v>4626</v>
      </c>
      <c r="AQ678" s="73">
        <f>_xll.BDP($H678,$AQ$1, "CUST_TRR_START_DT=20030101","CUST_TRR_END_DT=20230630")*0.01</f>
        <v>0.12768689999999999</v>
      </c>
      <c r="AR678" s="73">
        <f>_xll.BDP($H678,$AQ$1, "CUST_TRR_START_DT=20130101","CUST_TRR_END_DT=20230630")*0.01</f>
        <v>-2.9587990000000002E-2</v>
      </c>
      <c r="AS678" s="73">
        <f>_xll.BDP($H678,$AQ$1, "CUST_TRR_START_DT=20180101","CUST_TRR_END_DT=20230630")*0.01</f>
        <v>0.1210928</v>
      </c>
      <c r="AT678" s="74" t="s">
        <v>4765</v>
      </c>
      <c r="AU678" s="74" t="s">
        <v>3021</v>
      </c>
      <c r="AV678" s="74" t="s">
        <v>4765</v>
      </c>
      <c r="AW678" s="25">
        <v>4.4374841042485</v>
      </c>
      <c r="AX678" s="25">
        <v>4.4374841042485</v>
      </c>
      <c r="AY678" s="25">
        <v>0</v>
      </c>
      <c r="AZ678" s="25">
        <v>4.4374841042485</v>
      </c>
      <c r="BA678" s="25">
        <v>54.55955349390095</v>
      </c>
      <c r="BB678" s="25">
        <v>0</v>
      </c>
      <c r="BC678" s="25">
        <v>54.55955349390095</v>
      </c>
      <c r="BD678" s="25">
        <v>1175</v>
      </c>
      <c r="BE678" s="25">
        <v>9765.4036052254814</v>
      </c>
      <c r="BF678" s="74">
        <v>723</v>
      </c>
      <c r="BG678" s="74">
        <v>727</v>
      </c>
      <c r="BH678" s="74">
        <v>876</v>
      </c>
      <c r="BI678" s="74">
        <v>654</v>
      </c>
      <c r="BJ678" s="74">
        <v>742</v>
      </c>
      <c r="BK678" s="74" t="s">
        <v>3021</v>
      </c>
      <c r="BL678" s="72">
        <v>7.4036878477108894E-2</v>
      </c>
      <c r="BM678" s="72">
        <v>7.4446487763289299E-2</v>
      </c>
      <c r="BN678" s="72">
        <v>8.9704433673509526E-2</v>
      </c>
      <c r="BO678" s="72">
        <v>6.6971118290496831E-2</v>
      </c>
      <c r="BP678" s="72">
        <v>7.5982522586465831E-2</v>
      </c>
      <c r="BQ678" s="72">
        <v>0</v>
      </c>
      <c r="BR678" s="72">
        <f>IF(IF(BN678&gt;BQ678,BN678,BQ678)=0,IF(BM678&gt;BP678,BM678,BP678),IF(BN678&gt;BQ678,BN678,BQ678))</f>
        <v>8.9704433673509526E-2</v>
      </c>
      <c r="CI678" s="73"/>
      <c r="CT678" s="81"/>
      <c r="CU678" s="78"/>
      <c r="CV678" s="78"/>
      <c r="CW678" s="78"/>
    </row>
    <row r="679" spans="1:134" s="74" customFormat="1" hidden="1" x14ac:dyDescent="0.3">
      <c r="A679" s="74" t="str">
        <f>B679&amp;C679</f>
        <v>15</v>
      </c>
      <c r="B679" s="74">
        <v>15</v>
      </c>
      <c r="D679" s="74">
        <v>44</v>
      </c>
      <c r="E679" s="74">
        <v>1</v>
      </c>
      <c r="F679" s="75" t="s">
        <v>2165</v>
      </c>
      <c r="G679" s="74" t="s">
        <v>2164</v>
      </c>
      <c r="H679" s="74" t="s">
        <v>1601</v>
      </c>
      <c r="I679" s="74">
        <v>1575</v>
      </c>
      <c r="J679" s="74" t="str">
        <f>I679&amp;H679</f>
        <v>1575MONY LN Equity</v>
      </c>
      <c r="K679" s="76" t="s">
        <v>1602</v>
      </c>
      <c r="L679" s="73">
        <v>1.8447379309623457</v>
      </c>
      <c r="M679" s="73">
        <v>1.6573556797020483</v>
      </c>
      <c r="N679" s="73">
        <v>0.45125087957185894</v>
      </c>
      <c r="O679" s="73">
        <v>0.33208955223880599</v>
      </c>
      <c r="P679" s="77">
        <v>33.616525070797934</v>
      </c>
      <c r="Q679" s="77">
        <v>26.71188610397429</v>
      </c>
      <c r="R679" s="77">
        <v>38.888888888888893</v>
      </c>
      <c r="S679" s="78">
        <v>32.894338501537327</v>
      </c>
      <c r="T679" s="78">
        <v>29.798761609907121</v>
      </c>
      <c r="U679" s="73">
        <v>0.20093896713615023</v>
      </c>
      <c r="V679" s="79">
        <v>0.3380726698262243</v>
      </c>
      <c r="W679" s="73">
        <v>0.49262813011935408</v>
      </c>
      <c r="X679" s="72">
        <v>7.1428571428571425E-2</v>
      </c>
      <c r="Y679" s="79">
        <v>4.4316936629914547</v>
      </c>
      <c r="Z679" s="79">
        <v>-1.0886179773781035</v>
      </c>
      <c r="AA679" s="79">
        <v>53700000</v>
      </c>
      <c r="AB679" s="79">
        <v>268000000</v>
      </c>
      <c r="AC679" s="79">
        <v>2600000</v>
      </c>
      <c r="AD679" s="80">
        <v>95300000</v>
      </c>
      <c r="AE679" s="73">
        <v>2.7282266526757609E-2</v>
      </c>
      <c r="AF679" s="80">
        <v>1344.3072907359999</v>
      </c>
      <c r="AG679" s="80">
        <v>1393.4072907359998</v>
      </c>
      <c r="AH679" s="25">
        <v>11.006376704075826</v>
      </c>
      <c r="AI679" s="25">
        <v>13.809784843766103</v>
      </c>
      <c r="AJ679" s="25">
        <v>7.0341633551477418</v>
      </c>
      <c r="AK679" s="25">
        <v>17.660541940013712</v>
      </c>
      <c r="AL679" s="25">
        <v>6.5832843880139089</v>
      </c>
      <c r="AM679" s="74" t="s">
        <v>543</v>
      </c>
      <c r="AN679" s="74" t="s">
        <v>570</v>
      </c>
      <c r="AO679" s="74" t="s">
        <v>4667</v>
      </c>
      <c r="AP679" s="74" t="s">
        <v>1552</v>
      </c>
      <c r="AQ679" s="73" t="e">
        <f>_xll.BDP($H679,$AQ$1, "CUST_TRR_START_DT=20030101","CUST_TRR_END_DT=20230630")*0.01</f>
        <v>#VALUE!</v>
      </c>
      <c r="AR679" s="73">
        <f>_xll.BDP($H679,$AQ$1, "CUST_TRR_START_DT=20130101","CUST_TRR_END_DT=20230630")*0.01</f>
        <v>0.1039751</v>
      </c>
      <c r="AS679" s="73">
        <f>_xll.BDP($H679,$AQ$1, "CUST_TRR_START_DT=20180101","CUST_TRR_END_DT=20230630")*0.01</f>
        <v>-2.0588690000000001E-3</v>
      </c>
      <c r="AT679" s="74" t="s">
        <v>3387</v>
      </c>
      <c r="AU679" s="74" t="s">
        <v>3387</v>
      </c>
      <c r="AV679" s="74" t="s">
        <v>3387</v>
      </c>
      <c r="AW679" s="25">
        <v>4.7164538416999591</v>
      </c>
      <c r="AX679" s="25">
        <v>4.7164538416999591</v>
      </c>
      <c r="AY679" s="25">
        <v>2.2521246362226945E-2</v>
      </c>
      <c r="AZ679" s="25">
        <v>4.7389750880621859</v>
      </c>
      <c r="BA679" s="25">
        <v>91.986420247437778</v>
      </c>
      <c r="BB679" s="25">
        <v>0.43923865300146758</v>
      </c>
      <c r="BC679" s="25">
        <v>92.425658900439245</v>
      </c>
      <c r="BD679" s="25">
        <v>63.126725028999999</v>
      </c>
      <c r="BE679" s="25">
        <v>1344.3072907359999</v>
      </c>
      <c r="BF679" s="74">
        <v>83.18</v>
      </c>
      <c r="BG679" s="74">
        <v>92.42</v>
      </c>
      <c r="BH679" s="74">
        <v>106.011</v>
      </c>
      <c r="BI679" s="74">
        <v>86.417000000000002</v>
      </c>
      <c r="BJ679" s="74">
        <v>95.293000000000006</v>
      </c>
      <c r="BK679" s="74">
        <v>111.59</v>
      </c>
      <c r="BL679" s="72">
        <v>6.1875733750175133E-2</v>
      </c>
      <c r="BM679" s="72">
        <v>6.8749162216773088E-2</v>
      </c>
      <c r="BN679" s="72">
        <v>7.8859201858497416E-2</v>
      </c>
      <c r="BO679" s="72">
        <v>6.4283665346103441E-2</v>
      </c>
      <c r="BP679" s="72">
        <v>7.0886322388259662E-2</v>
      </c>
      <c r="BQ679" s="72">
        <v>8.3009294652344828E-2</v>
      </c>
      <c r="BR679" s="72">
        <f>IF(IF(BN679&gt;BQ679,BN679,BQ679)=0,IF(BM679&gt;BP679,BM679,BP679),IF(BN679&gt;BQ679,BN679,BQ679))</f>
        <v>8.3009294652344828E-2</v>
      </c>
      <c r="CI679" s="73">
        <f>IFERROR(L679,M679)</f>
        <v>1.8447379309623457</v>
      </c>
      <c r="CJ679" s="74">
        <f>IF(AND(M679&lt;0,AA679&gt;0),1,0)</f>
        <v>0</v>
      </c>
      <c r="CK679" s="74">
        <f>IF(AND(CJ679=0,CI679&lt;0.1,CI679&gt;0),1,0)</f>
        <v>0</v>
      </c>
      <c r="CL679" s="74">
        <f>IF(AND(CK679=0,CI679&lt;0.2,CI679&gt;0.1),1,0)</f>
        <v>0</v>
      </c>
      <c r="CM679" s="74">
        <f>IF(AND(CL679=0,CI679&lt;0.3,CI679&gt;0.2),1,0)</f>
        <v>0</v>
      </c>
      <c r="CN679" s="74">
        <f>IF(AND(CM679=0,CI679&lt;0.4,CI679&gt;0.3),1,0)</f>
        <v>0</v>
      </c>
      <c r="CO679" s="74">
        <f>IF(AND(CN679=0,CI679&lt;0.5,CI679&gt;0.4),1,0)</f>
        <v>0</v>
      </c>
      <c r="CP679" s="74">
        <f>IF(AND(CJ679=0,CK679=0,CL679=0,CM679=0,CN679=0,CO679=0),1,0)</f>
        <v>1</v>
      </c>
      <c r="CR679" s="74" t="str">
        <f>_xll.BDP($H679,CR$1)</f>
        <v>Peter Duffy</v>
      </c>
      <c r="CS679" s="74" t="str">
        <f>_xll.BDP($H679,CS$1)</f>
        <v>No</v>
      </c>
      <c r="CT679" s="81">
        <f>_xll.BDP($H679,CT$1)</f>
        <v>0</v>
      </c>
      <c r="CU679" s="78">
        <f>_xll.BDP($H679,CU$1)</f>
        <v>3.0833299160003662</v>
      </c>
      <c r="CV679" s="78">
        <f>_xll.BDP($H679,CV$1)</f>
        <v>7.1818947036669814E-2</v>
      </c>
      <c r="CW679" s="78">
        <f>_xll.BDP($H679,CW$1)</f>
        <v>9.0597345419901831E-2</v>
      </c>
      <c r="DD679" s="73"/>
      <c r="DH679" s="25"/>
      <c r="DI679" s="25"/>
      <c r="DJ679" s="25"/>
      <c r="DK679" s="25"/>
      <c r="DL679" s="25"/>
      <c r="DM679" s="25"/>
      <c r="DN679" s="25"/>
      <c r="DO679" s="25"/>
      <c r="DV679" s="72"/>
      <c r="DW679" s="72"/>
      <c r="DX679" s="72"/>
      <c r="DY679" s="72"/>
      <c r="DZ679" s="72"/>
      <c r="EA679" s="72"/>
      <c r="EB679" s="72"/>
      <c r="EC679" s="72"/>
      <c r="ED679" s="72"/>
    </row>
    <row r="680" spans="1:134" s="74" customFormat="1" hidden="1" x14ac:dyDescent="0.3">
      <c r="A680" s="74" t="str">
        <f>B680&amp;C680</f>
        <v>15</v>
      </c>
      <c r="B680" s="74">
        <v>15</v>
      </c>
      <c r="D680" s="74">
        <v>29</v>
      </c>
      <c r="E680" s="74">
        <v>9</v>
      </c>
      <c r="F680" s="75">
        <v>0.13</v>
      </c>
      <c r="H680" s="74" t="s">
        <v>1930</v>
      </c>
      <c r="I680" s="74">
        <v>1568</v>
      </c>
      <c r="J680" s="74" t="str">
        <f>I680&amp;H680</f>
        <v>1568SY1 GR Equity</v>
      </c>
      <c r="K680" s="76" t="s">
        <v>4930</v>
      </c>
      <c r="L680" s="73">
        <v>0.18425095632816277</v>
      </c>
      <c r="M680" s="73">
        <v>0.12947942287119518</v>
      </c>
      <c r="N680" s="73">
        <v>0.11797982204050261</v>
      </c>
      <c r="O680" s="73">
        <v>8.7228883207749353E-2</v>
      </c>
      <c r="P680" s="77">
        <v>6.6927980228003658</v>
      </c>
      <c r="Q680" s="77">
        <v>4.4474559454638607</v>
      </c>
      <c r="R680" s="77">
        <v>6.7188411115638935</v>
      </c>
      <c r="S680" s="78">
        <v>20.093248453078957</v>
      </c>
      <c r="T680" s="78">
        <v>17.319547097354192</v>
      </c>
      <c r="U680" s="73">
        <v>0.40796507754133488</v>
      </c>
      <c r="V680" s="79">
        <v>3.2862546795250709</v>
      </c>
      <c r="W680" s="73">
        <v>0.45323758556455263</v>
      </c>
      <c r="X680" s="72" t="e">
        <v>#N/A</v>
      </c>
      <c r="Y680" s="79">
        <v>9.4343434250578788</v>
      </c>
      <c r="Z680" s="79">
        <v>-3.485002542331217</v>
      </c>
      <c r="AA680" s="79">
        <v>3926957000</v>
      </c>
      <c r="AB680" s="79">
        <v>5829034000</v>
      </c>
      <c r="AC680" s="79" t="e">
        <v>#N/A</v>
      </c>
      <c r="AD680" s="80">
        <v>391695000</v>
      </c>
      <c r="AE680" s="73">
        <v>0</v>
      </c>
      <c r="AF680" s="80">
        <v>12722.052355079997</v>
      </c>
      <c r="AG680" s="80">
        <v>15209.28835508</v>
      </c>
      <c r="AH680" s="25">
        <v>20.056157012407731</v>
      </c>
      <c r="AI680" s="25">
        <v>32.731085085378737</v>
      </c>
      <c r="AJ680" s="25">
        <v>2.0839491136314416</v>
      </c>
      <c r="AK680" s="25">
        <v>53.342489411829817</v>
      </c>
      <c r="AL680" s="25">
        <v>3.6190779409720601</v>
      </c>
      <c r="AM680" s="74" t="s">
        <v>550</v>
      </c>
      <c r="AN680" s="74" t="s">
        <v>884</v>
      </c>
      <c r="AO680" s="74" t="s">
        <v>946</v>
      </c>
      <c r="AP680" s="74" t="s">
        <v>2139</v>
      </c>
      <c r="AQ680" s="73" t="e">
        <f>_xll.BDP($H680,$AQ$1, "CUST_TRR_START_DT=20030101","CUST_TRR_END_DT=20230630")*0.01</f>
        <v>#VALUE!</v>
      </c>
      <c r="AR680" s="73">
        <f>_xll.BDP($H680,$AQ$1, "CUST_TRR_START_DT=20130101","CUST_TRR_END_DT=20230630")*0.01</f>
        <v>0.1429754</v>
      </c>
      <c r="AS680" s="73">
        <f>_xll.BDP($H680,$AQ$1, "CUST_TRR_START_DT=20180101","CUST_TRR_END_DT=20230630")*0.01</f>
        <v>6.6230849999999994E-2</v>
      </c>
      <c r="AT680" s="74" t="s">
        <v>3384</v>
      </c>
      <c r="AU680" s="74" t="s">
        <v>3384</v>
      </c>
      <c r="AV680" s="74" t="s">
        <v>3384</v>
      </c>
      <c r="AW680" s="25">
        <v>1.1546073810383595</v>
      </c>
      <c r="AX680" s="25">
        <v>1.1546073810383595</v>
      </c>
      <c r="AY680" s="25">
        <v>-1.6331071650619567E-16</v>
      </c>
      <c r="AZ680" s="25">
        <v>1.1546073810383592</v>
      </c>
      <c r="BA680" s="25">
        <v>50.235398190826999</v>
      </c>
      <c r="BB680" s="25">
        <v>-7.1054273576010019E-15</v>
      </c>
      <c r="BC680" s="25">
        <v>50.235398190826992</v>
      </c>
      <c r="BD680" s="25">
        <v>146.76060000000001</v>
      </c>
      <c r="BE680" s="25">
        <v>12722.052355079997</v>
      </c>
      <c r="BF680" s="74">
        <v>417.81299999999999</v>
      </c>
      <c r="BG680" s="74">
        <v>494.125</v>
      </c>
      <c r="BH680" s="74">
        <v>551.85699999999997</v>
      </c>
      <c r="BI680" s="74">
        <v>400.97199999999998</v>
      </c>
      <c r="BJ680" s="74">
        <v>526.87099999999998</v>
      </c>
      <c r="BK680" s="74">
        <v>525.02200000000005</v>
      </c>
      <c r="BL680" s="72">
        <v>3.2841635008141162E-2</v>
      </c>
      <c r="BM680" s="72">
        <v>3.8840038242940633E-2</v>
      </c>
      <c r="BN680" s="72">
        <v>4.3377985296502879E-2</v>
      </c>
      <c r="BO680" s="72">
        <v>3.1517870608344829E-2</v>
      </c>
      <c r="BP680" s="72">
        <v>4.1413994007784206E-2</v>
      </c>
      <c r="BQ680" s="72">
        <v>4.1268655822686927E-2</v>
      </c>
      <c r="BR680" s="72">
        <f>IF(IF(BN680&gt;BQ680,BN680,BQ680)=0,IF(BM680&gt;BP680,BM680,BP680),IF(BN680&gt;BQ680,BN680,BQ680))</f>
        <v>4.3377985296502879E-2</v>
      </c>
      <c r="CI680" s="73">
        <f>IFERROR(L680,M680)</f>
        <v>0.18425095632816277</v>
      </c>
      <c r="CJ680" s="74">
        <f>IF(AND(M680&lt;0,AA680&gt;0),1,0)</f>
        <v>0</v>
      </c>
      <c r="CK680" s="74">
        <f>IF(AND(CJ680=0,CI680&lt;0.1,CI680&gt;0),1,0)</f>
        <v>0</v>
      </c>
      <c r="CL680" s="74">
        <f>IF(AND(CK680=0,CI680&lt;0.2,CI680&gt;0.1),1,0)</f>
        <v>1</v>
      </c>
      <c r="CM680" s="74">
        <f>IF(AND(CL680=0,CI680&lt;0.3,CI680&gt;0.2),1,0)</f>
        <v>0</v>
      </c>
      <c r="CN680" s="74">
        <f>IF(AND(CM680=0,CI680&lt;0.4,CI680&gt;0.3),1,0)</f>
        <v>0</v>
      </c>
      <c r="CO680" s="74">
        <f>IF(AND(CN680=0,CI680&lt;0.5,CI680&gt;0.4),1,0)</f>
        <v>0</v>
      </c>
      <c r="CP680" s="74">
        <f>IF(AND(CJ680=0,CK680=0,CL680=0,CM680=0,CN680=0,CO680=0),1,0)</f>
        <v>0</v>
      </c>
      <c r="CR680" s="74" t="str">
        <f>_xll.BDP($H680,CR$1)</f>
        <v>Heinz-Juergen Bertram</v>
      </c>
      <c r="CS680" s="74" t="str">
        <f>_xll.BDP($H680,CS$1)</f>
        <v>No</v>
      </c>
      <c r="CT680" s="81">
        <f>_xll.BDP($H680,CT$1)</f>
        <v>0</v>
      </c>
      <c r="CU680" s="78">
        <f>_xll.BDP($H680,CU$1)</f>
        <v>14.25</v>
      </c>
      <c r="CV680" s="78">
        <f>_xll.BDP($H680,CV$1)</f>
        <v>0</v>
      </c>
      <c r="CW680" s="78">
        <f>_xll.BDP($H680,CW$1)</f>
        <v>0</v>
      </c>
      <c r="DD680" s="73"/>
      <c r="DH680" s="25"/>
      <c r="DI680" s="25"/>
      <c r="DJ680" s="25"/>
      <c r="DK680" s="25"/>
      <c r="DL680" s="25"/>
      <c r="DM680" s="25"/>
      <c r="DN680" s="25"/>
      <c r="DO680" s="25"/>
      <c r="DV680" s="72"/>
      <c r="DW680" s="72"/>
      <c r="DX680" s="72"/>
      <c r="DY680" s="72"/>
      <c r="DZ680" s="72"/>
      <c r="EA680" s="72"/>
      <c r="EB680" s="72"/>
      <c r="EC680" s="72"/>
      <c r="ED680" s="72"/>
    </row>
    <row r="681" spans="1:134" s="74" customFormat="1" hidden="1" x14ac:dyDescent="0.3">
      <c r="A681" s="74" t="str">
        <f>B681&amp;C681</f>
        <v>15</v>
      </c>
      <c r="B681" s="74">
        <v>15</v>
      </c>
      <c r="D681" s="74">
        <v>45</v>
      </c>
      <c r="E681" s="74">
        <v>1</v>
      </c>
      <c r="F681" s="75">
        <v>0.1</v>
      </c>
      <c r="H681" s="74" t="s">
        <v>44</v>
      </c>
      <c r="I681" s="74">
        <v>1964</v>
      </c>
      <c r="J681" s="74" t="str">
        <f>I681&amp;H681</f>
        <v>1964FFIV US Equity</v>
      </c>
      <c r="K681" s="76" t="s">
        <v>648</v>
      </c>
      <c r="L681" s="73">
        <v>1.6202518379126758</v>
      </c>
      <c r="M681" s="73">
        <v>2.6453626519704265</v>
      </c>
      <c r="N681" s="73">
        <v>-0.3099529933194356</v>
      </c>
      <c r="O681" s="73">
        <v>0.21326130065160731</v>
      </c>
      <c r="P681" s="77">
        <v>14.625063458650924</v>
      </c>
      <c r="Q681" s="77">
        <v>11.823094094430456</v>
      </c>
      <c r="R681" s="77">
        <v>13.338451974987189</v>
      </c>
      <c r="S681" s="78">
        <v>27.673507412697745</v>
      </c>
      <c r="T681" s="78">
        <v>23.759452045648025</v>
      </c>
      <c r="U681" s="73">
        <v>-0.14282463951318472</v>
      </c>
      <c r="V681" s="79">
        <v>-0.71305077899697866</v>
      </c>
      <c r="W681" s="73">
        <v>0.5191291298800037</v>
      </c>
      <c r="X681" s="72" t="e">
        <v>#N/A</v>
      </c>
      <c r="Y681" s="79">
        <v>5.6183362683965097</v>
      </c>
      <c r="Z681" s="79">
        <v>-5.4967282239911093</v>
      </c>
      <c r="AA681" s="79">
        <v>180544999.99999976</v>
      </c>
      <c r="AB681" s="79">
        <v>2239539000</v>
      </c>
      <c r="AC681" s="79">
        <v>242840000</v>
      </c>
      <c r="AD681" s="80">
        <v>617963000</v>
      </c>
      <c r="AE681" s="73">
        <v>0.39296851105972364</v>
      </c>
      <c r="AF681" s="80">
        <v>9398.2888528099993</v>
      </c>
      <c r="AG681" s="80">
        <v>8994.0268528099987</v>
      </c>
      <c r="AH681" s="25">
        <v>13.45192879623993</v>
      </c>
      <c r="AI681" s="25">
        <v>17.351483611169389</v>
      </c>
      <c r="AJ681" s="25">
        <v>5.9987808804546319</v>
      </c>
      <c r="AK681" s="25">
        <v>23.039042827977148</v>
      </c>
      <c r="AL681" s="25">
        <v>3.5358895897324718</v>
      </c>
      <c r="AM681" s="74" t="s">
        <v>543</v>
      </c>
      <c r="AN681" s="74" t="s">
        <v>570</v>
      </c>
      <c r="AO681" s="74" t="s">
        <v>4724</v>
      </c>
      <c r="AP681" s="74" t="s">
        <v>574</v>
      </c>
      <c r="AQ681" s="73">
        <f>_xll.BDP($H681,$AQ$1, "CUST_TRR_START_DT=20030101","CUST_TRR_END_DT=20230630")*0.01</f>
        <v>0.17485430000000002</v>
      </c>
      <c r="AR681" s="73">
        <f>_xll.BDP($H681,$AQ$1, "CUST_TRR_START_DT=20130101","CUST_TRR_END_DT=20230630")*0.01</f>
        <v>3.9739099999999999E-2</v>
      </c>
      <c r="AS681" s="73">
        <f>_xll.BDP($H681,$AQ$1, "CUST_TRR_START_DT=20180101","CUST_TRR_END_DT=20230630")*0.01</f>
        <v>1.994015E-2</v>
      </c>
      <c r="AT681" s="74" t="s">
        <v>3905</v>
      </c>
      <c r="AU681" s="74" t="s">
        <v>3599</v>
      </c>
      <c r="AV681" s="74" t="s">
        <v>3905</v>
      </c>
      <c r="AW681" s="25" t="s">
        <v>3021</v>
      </c>
      <c r="AX681" s="25">
        <v>0</v>
      </c>
      <c r="AY681" s="25">
        <v>4.633573578766911</v>
      </c>
      <c r="AZ681" s="25">
        <v>4.633573578766911</v>
      </c>
      <c r="BA681" s="25">
        <v>0</v>
      </c>
      <c r="BB681" s="25">
        <v>114.20814116486008</v>
      </c>
      <c r="BC681" s="25">
        <v>114.20814116486008</v>
      </c>
      <c r="BD681" s="25">
        <v>435.47662913999994</v>
      </c>
      <c r="BE681" s="25">
        <v>8994.0268528099987</v>
      </c>
      <c r="BF681" s="74">
        <v>686.80000000000007</v>
      </c>
      <c r="BG681" s="74">
        <v>741</v>
      </c>
      <c r="BH681" s="74">
        <v>797.22199999999998</v>
      </c>
      <c r="BI681" s="74">
        <v>633.83199999999999</v>
      </c>
      <c r="BJ681" s="74">
        <v>747.16899999999998</v>
      </c>
      <c r="BK681" s="74">
        <v>739.08400000000006</v>
      </c>
      <c r="BL681" s="72">
        <v>7.63617911353493E-2</v>
      </c>
      <c r="BM681" s="72">
        <v>8.2388012858610693E-2</v>
      </c>
      <c r="BN681" s="72">
        <v>8.8639050455016632E-2</v>
      </c>
      <c r="BO681" s="72">
        <v>7.0472549212144311E-2</v>
      </c>
      <c r="BP681" s="72">
        <v>8.3073912523016588E-2</v>
      </c>
      <c r="BQ681" s="72">
        <v>8.2174982585146328E-2</v>
      </c>
      <c r="BR681" s="72">
        <f>IF(IF(BN681&gt;BQ681,BN681,BQ681)=0,IF(BM681&gt;BP681,BM681,BP681),IF(BN681&gt;BQ681,BN681,BQ681))</f>
        <v>8.8639050455016632E-2</v>
      </c>
      <c r="CI681" s="73">
        <f>IFERROR(L681,M681)</f>
        <v>1.6202518379126758</v>
      </c>
      <c r="CJ681" s="74">
        <f>IF(AND(M681&lt;0,AA681&gt;0),1,0)</f>
        <v>0</v>
      </c>
      <c r="CK681" s="74">
        <f>IF(AND(CJ681=0,CI681&lt;0.1,CI681&gt;0),1,0)</f>
        <v>0</v>
      </c>
      <c r="CL681" s="74">
        <f>IF(AND(CK681=0,CI681&lt;0.2,CI681&gt;0.1),1,0)</f>
        <v>0</v>
      </c>
      <c r="CM681" s="74">
        <f>IF(AND(CL681=0,CI681&lt;0.3,CI681&gt;0.2),1,0)</f>
        <v>0</v>
      </c>
      <c r="CN681" s="74">
        <f>IF(AND(CM681=0,CI681&lt;0.4,CI681&gt;0.3),1,0)</f>
        <v>0</v>
      </c>
      <c r="CO681" s="74">
        <f>IF(AND(CN681=0,CI681&lt;0.5,CI681&gt;0.4),1,0)</f>
        <v>0</v>
      </c>
      <c r="CP681" s="74">
        <f>IF(AND(CJ681=0,CK681=0,CL681=0,CM681=0,CN681=0,CO681=0),1,0)</f>
        <v>1</v>
      </c>
      <c r="CR681" s="74" t="str">
        <f>_xll.BDP($H681,CR$1)</f>
        <v>Francois Locoh-Donou</v>
      </c>
      <c r="CS681" s="74" t="str">
        <f>_xll.BDP($H681,CS$1)</f>
        <v>No</v>
      </c>
      <c r="CT681" s="81">
        <f>_xll.BDP($H681,CT$1)</f>
        <v>0.1784839928150177</v>
      </c>
      <c r="CU681" s="78">
        <f>_xll.BDP($H681,CU$1)</f>
        <v>6.5</v>
      </c>
      <c r="CV681" s="78">
        <f>_xll.BDP($H681,CV$1)</f>
        <v>0.626348715703966</v>
      </c>
      <c r="CW681" s="78">
        <f>_xll.BDP($H681,CW$1)</f>
        <v>2.3793380958680603</v>
      </c>
    </row>
    <row r="682" spans="1:134" s="74" customFormat="1" hidden="1" x14ac:dyDescent="0.3">
      <c r="A682" s="74" t="str">
        <f>B682&amp;C682</f>
        <v>15</v>
      </c>
      <c r="B682" s="74">
        <v>15</v>
      </c>
      <c r="D682" s="74">
        <v>16</v>
      </c>
      <c r="E682" s="74">
        <v>3</v>
      </c>
      <c r="F682" s="75">
        <v>0.12</v>
      </c>
      <c r="G682" s="74" t="s">
        <v>2203</v>
      </c>
      <c r="H682" s="74" t="s">
        <v>1485</v>
      </c>
      <c r="I682" s="74">
        <v>1791</v>
      </c>
      <c r="J682" s="74" t="str">
        <f>I682&amp;H682</f>
        <v>1791NEDAP NA Equity</v>
      </c>
      <c r="K682" s="76" t="s">
        <v>1486</v>
      </c>
      <c r="L682" s="73">
        <v>0.27289558839457728</v>
      </c>
      <c r="M682" s="73">
        <v>0.29545596913015698</v>
      </c>
      <c r="N682" s="73">
        <v>0.27289558839457728</v>
      </c>
      <c r="O682" s="73">
        <v>0.29545596913015698</v>
      </c>
      <c r="P682" s="77">
        <v>27.948832444642903</v>
      </c>
      <c r="Q682" s="77">
        <v>22.093621140269054</v>
      </c>
      <c r="R682" s="77">
        <v>27.585747497019071</v>
      </c>
      <c r="S682" s="78">
        <v>14.207838576662596</v>
      </c>
      <c r="T682" s="78">
        <v>14.421905022141836</v>
      </c>
      <c r="U682" s="73">
        <v>9.1468210863816485E-2</v>
      </c>
      <c r="V682" s="79">
        <v>0.33592868737447379</v>
      </c>
      <c r="W682" s="73">
        <v>0.57549311179198281</v>
      </c>
      <c r="X682" s="72" t="e">
        <v>#N/A</v>
      </c>
      <c r="Y682" s="79">
        <v>6.378625288585118</v>
      </c>
      <c r="Z682" s="79">
        <v>-1.5920831054964113</v>
      </c>
      <c r="AA682" s="79">
        <v>79819000</v>
      </c>
      <c r="AB682" s="79">
        <v>79819000</v>
      </c>
      <c r="AC682" s="79" t="e">
        <v>#N/A</v>
      </c>
      <c r="AD682" s="80">
        <v>25408000</v>
      </c>
      <c r="AE682" s="73">
        <v>0</v>
      </c>
      <c r="AF682" s="80">
        <v>390.86652800000002</v>
      </c>
      <c r="AG682" s="80">
        <v>403.076528</v>
      </c>
      <c r="AH682" s="25">
        <v>11.146411371052487</v>
      </c>
      <c r="AI682" s="25">
        <v>15.258802543912783</v>
      </c>
      <c r="AJ682" s="25">
        <v>4.0466722239780948</v>
      </c>
      <c r="AK682" s="25">
        <v>18.494228320704767</v>
      </c>
      <c r="AL682" s="25">
        <v>4.9711140712044735</v>
      </c>
      <c r="AM682" s="74" t="s">
        <v>543</v>
      </c>
      <c r="AN682" s="74" t="s">
        <v>584</v>
      </c>
      <c r="AO682" s="74" t="s">
        <v>585</v>
      </c>
      <c r="AP682" s="74" t="s">
        <v>1458</v>
      </c>
      <c r="AQ682" s="73">
        <f>_xll.BDP($H682,$AQ$1, "CUST_TRR_START_DT=20030101","CUST_TRR_END_DT=20230630")*0.01</f>
        <v>0.13000200000000001</v>
      </c>
      <c r="AR682" s="73">
        <f>_xll.BDP($H682,$AQ$1, "CUST_TRR_START_DT=20130101","CUST_TRR_END_DT=20230630")*0.01</f>
        <v>0.11648749999999999</v>
      </c>
      <c r="AS682" s="73">
        <f>_xll.BDP($H682,$AQ$1, "CUST_TRR_START_DT=20180101","CUST_TRR_END_DT=20230630")*0.01</f>
        <v>0.1043444</v>
      </c>
      <c r="AT682" s="74" t="s">
        <v>3697</v>
      </c>
      <c r="AU682" s="74" t="s">
        <v>3021</v>
      </c>
      <c r="AV682" s="74" t="s">
        <v>3021</v>
      </c>
      <c r="AW682" s="25">
        <v>5.1369863013698636</v>
      </c>
      <c r="AX682" s="25">
        <v>5.1369863013698636</v>
      </c>
      <c r="AY682" s="25">
        <v>-0.56570183496131676</v>
      </c>
      <c r="AZ682" s="25">
        <v>4.5712844664085468</v>
      </c>
      <c r="BA682" s="25">
        <v>105.4440097087796</v>
      </c>
      <c r="BB682" s="25">
        <v>-11.611841316771446</v>
      </c>
      <c r="BC682" s="25">
        <v>93.832168392008157</v>
      </c>
      <c r="BD682" s="25">
        <v>17.405895000000001</v>
      </c>
      <c r="BE682" s="25">
        <v>390.86652800000002</v>
      </c>
      <c r="BF682" s="74">
        <v>23.6</v>
      </c>
      <c r="BG682" s="74">
        <v>26.75</v>
      </c>
      <c r="BH682" s="74">
        <v>29.7</v>
      </c>
      <c r="BI682" s="74">
        <v>17</v>
      </c>
      <c r="BJ682" s="74">
        <v>17</v>
      </c>
      <c r="BK682" s="74">
        <v>20</v>
      </c>
      <c r="BL682" s="72">
        <v>6.0378667164869129E-2</v>
      </c>
      <c r="BM682" s="72">
        <v>6.8437684180519029E-2</v>
      </c>
      <c r="BN682" s="72">
        <v>7.5985017576127675E-2</v>
      </c>
      <c r="BO682" s="72">
        <v>4.3493107703507422E-2</v>
      </c>
      <c r="BP682" s="72">
        <v>4.3493107703507422E-2</v>
      </c>
      <c r="BQ682" s="72">
        <v>5.1168362004126375E-2</v>
      </c>
      <c r="BR682" s="72">
        <f>IF(IF(BN682&gt;BQ682,BN682,BQ682)=0,IF(BM682&gt;BP682,BM682,BP682),IF(BN682&gt;BQ682,BN682,BQ682))</f>
        <v>7.5985017576127675E-2</v>
      </c>
      <c r="CI682" s="73">
        <f>IFERROR(L682,M682)</f>
        <v>0.27289558839457728</v>
      </c>
      <c r="CJ682" s="74">
        <f>IF(AND(M682&lt;0,AA682&gt;0),1,0)</f>
        <v>0</v>
      </c>
      <c r="CK682" s="74">
        <f>IF(AND(CJ682=0,CI682&lt;0.1,CI682&gt;0),1,0)</f>
        <v>0</v>
      </c>
      <c r="CL682" s="74">
        <f>IF(AND(CK682=0,CI682&lt;0.2,CI682&gt;0.1),1,0)</f>
        <v>0</v>
      </c>
      <c r="CM682" s="74">
        <f>IF(AND(CL682=0,CI682&lt;0.3,CI682&gt;0.2),1,0)</f>
        <v>1</v>
      </c>
      <c r="CN682" s="74">
        <f>IF(AND(CM682=0,CI682&lt;0.4,CI682&gt;0.3),1,0)</f>
        <v>0</v>
      </c>
      <c r="CO682" s="74">
        <f>IF(AND(CN682=0,CI682&lt;0.5,CI682&gt;0.4),1,0)</f>
        <v>0</v>
      </c>
      <c r="CP682" s="74">
        <f>IF(AND(CJ682=0,CK682=0,CL682=0,CM682=0,CN682=0,CO682=0),1,0)</f>
        <v>0</v>
      </c>
      <c r="CR682" s="74" t="str">
        <f>_xll.BDP($H682,CR$1)</f>
        <v>Ruben M Wegman</v>
      </c>
      <c r="CS682" s="74" t="str">
        <f>_xll.BDP($H682,CS$1)</f>
        <v>No</v>
      </c>
      <c r="CT682" s="81">
        <f>_xll.BDP($H682,CT$1)</f>
        <v>0.33930999040603638</v>
      </c>
      <c r="CU682" s="78">
        <f>_xll.BDP($H682,CU$1)</f>
        <v>14.41670036315918</v>
      </c>
      <c r="CV682" s="78">
        <f>_xll.BDP($H682,CV$1)</f>
        <v>0.65082206271702037</v>
      </c>
      <c r="CW682" s="78">
        <f>_xll.BDP($H682,CW$1)</f>
        <v>15.593238330281558</v>
      </c>
    </row>
    <row r="683" spans="1:134" s="74" customFormat="1" hidden="1" x14ac:dyDescent="0.3">
      <c r="A683" s="74" t="str">
        <f>B683&amp;C683</f>
        <v>15</v>
      </c>
      <c r="B683" s="74">
        <v>15</v>
      </c>
      <c r="D683" s="74">
        <v>1</v>
      </c>
      <c r="E683" s="74">
        <v>1</v>
      </c>
      <c r="F683" s="75">
        <v>0.1</v>
      </c>
      <c r="G683" s="74" t="s">
        <v>2632</v>
      </c>
      <c r="H683" s="74" t="s">
        <v>1979</v>
      </c>
      <c r="I683" s="74">
        <v>1624</v>
      </c>
      <c r="J683" s="74" t="str">
        <f>I683&amp;H683</f>
        <v>1624NDA SS Equity</v>
      </c>
      <c r="K683" s="76" t="s">
        <v>1980</v>
      </c>
      <c r="L683" s="73" t="e">
        <v>#N/A</v>
      </c>
      <c r="M683" s="73" t="e">
        <v>#N/A</v>
      </c>
      <c r="N683" s="73" t="e">
        <v>#N/A</v>
      </c>
      <c r="O683" s="73" t="e">
        <v>#N/A</v>
      </c>
      <c r="P683" s="77">
        <v>2.194870985899334</v>
      </c>
      <c r="Q683" s="77">
        <v>1.7693495815608553</v>
      </c>
      <c r="R683" s="77">
        <v>16.257400257400256</v>
      </c>
      <c r="S683" s="78" t="e">
        <v>#N/A</v>
      </c>
      <c r="T683" s="78" t="e">
        <v>#N/A</v>
      </c>
      <c r="U683" s="73">
        <v>0.26266189243993754</v>
      </c>
      <c r="V683" s="79" t="e">
        <v>#N/A</v>
      </c>
      <c r="W683" s="73">
        <v>4.8285800139785603E-2</v>
      </c>
      <c r="X683" s="72" t="e">
        <v>#N/A</v>
      </c>
      <c r="Y683" s="79">
        <v>12.895341316857557</v>
      </c>
      <c r="Z683" s="79">
        <v>9.4951684273339332</v>
      </c>
      <c r="AA683" s="79">
        <v>168894000000</v>
      </c>
      <c r="AB683" s="79">
        <v>171156000000</v>
      </c>
      <c r="AC683" s="79" t="e">
        <v>#N/A</v>
      </c>
      <c r="AD683" s="80">
        <v>-2067000000</v>
      </c>
      <c r="AE683" s="73">
        <v>0</v>
      </c>
      <c r="AF683" s="80">
        <v>437579.34430643998</v>
      </c>
      <c r="AG683" s="80" t="s">
        <v>3021</v>
      </c>
      <c r="AH683" s="25" t="s">
        <v>3021</v>
      </c>
      <c r="AI683" s="25" t="s">
        <v>3021</v>
      </c>
      <c r="AJ683" s="25" t="s">
        <v>3021</v>
      </c>
      <c r="AK683" s="25">
        <v>7.9346847782538035</v>
      </c>
      <c r="AL683" s="25">
        <v>1.293129887907652</v>
      </c>
      <c r="AM683" s="74" t="s">
        <v>502</v>
      </c>
      <c r="AN683" s="74" t="s">
        <v>4674</v>
      </c>
      <c r="AO683" s="74" t="s">
        <v>4675</v>
      </c>
      <c r="AP683" s="74" t="s">
        <v>1981</v>
      </c>
      <c r="AQ683" s="73">
        <f>_xll.BDP($H683,$AQ$1, "CUST_TRR_START_DT=20030101","CUST_TRR_END_DT=20230630")*0.01</f>
        <v>0.12450609999999999</v>
      </c>
      <c r="AR683" s="73">
        <f>_xll.BDP($H683,$AQ$1, "CUST_TRR_START_DT=20130101","CUST_TRR_END_DT=20230630")*0.01</f>
        <v>0.13114880000000001</v>
      </c>
      <c r="AS683" s="73">
        <f>_xll.BDP($H683,$AQ$1, "CUST_TRR_START_DT=20180101","CUST_TRR_END_DT=20230630")*0.01</f>
        <v>0.1085555</v>
      </c>
      <c r="AT683" s="74" t="s">
        <v>3824</v>
      </c>
      <c r="AU683" s="74" t="s">
        <v>3021</v>
      </c>
      <c r="AV683" s="74" t="s">
        <v>3824</v>
      </c>
      <c r="AW683" s="25">
        <v>7.3205468239382983</v>
      </c>
      <c r="AX683" s="25">
        <v>7.3205468239382983</v>
      </c>
      <c r="AY683" s="25">
        <v>7.1358541288389379</v>
      </c>
      <c r="AZ683" s="25">
        <v>14.456400952777237</v>
      </c>
      <c r="BA683" s="25">
        <v>80.830373001776195</v>
      </c>
      <c r="BB683" s="25">
        <v>78.791074600355245</v>
      </c>
      <c r="BC683" s="25">
        <v>159.62144760213144</v>
      </c>
      <c r="BD683" s="25">
        <v>5751.48</v>
      </c>
      <c r="BE683" s="25">
        <v>437579.34430643998</v>
      </c>
      <c r="BF683" s="74">
        <v>4928.174</v>
      </c>
      <c r="BG683" s="74">
        <v>4787.174</v>
      </c>
      <c r="BH683" s="74">
        <v>4748.1819999999998</v>
      </c>
      <c r="BI683" s="74" t="s">
        <v>3021</v>
      </c>
      <c r="BJ683" s="74" t="s">
        <v>3021</v>
      </c>
      <c r="BK683" s="74" t="s">
        <v>3021</v>
      </c>
      <c r="BL683" s="72">
        <v>1.1262355191402189E-2</v>
      </c>
      <c r="BM683" s="72">
        <v>1.0940127915744367E-2</v>
      </c>
      <c r="BN683" s="72">
        <v>1.0851019504875929E-2</v>
      </c>
      <c r="BO683" s="72">
        <v>0</v>
      </c>
      <c r="BP683" s="72">
        <v>0</v>
      </c>
      <c r="BQ683" s="72">
        <v>0</v>
      </c>
      <c r="BR683" s="72">
        <f>IF(IF(BN683&gt;BQ683,BN683,BQ683)=0,IF(BM683&gt;BP683,BM683,BP683),IF(BN683&gt;BQ683,BN683,BQ683))</f>
        <v>1.0851019504875929E-2</v>
      </c>
      <c r="CI683" s="73" t="e">
        <f>IFERROR(L683,M683)</f>
        <v>#N/A</v>
      </c>
      <c r="CJ683" s="74" t="e">
        <f>IF(AND(M683&lt;0,AA683&gt;0),1,0)</f>
        <v>#N/A</v>
      </c>
      <c r="CK683" s="74" t="e">
        <f>IF(AND(CJ683=0,CI683&lt;0.1,CI683&gt;0),1,0)</f>
        <v>#N/A</v>
      </c>
      <c r="CL683" s="74" t="e">
        <f>IF(AND(CK683=0,CI683&lt;0.2,CI683&gt;0.1),1,0)</f>
        <v>#N/A</v>
      </c>
      <c r="CM683" s="74" t="e">
        <f>IF(AND(CL683=0,CI683&lt;0.3,CI683&gt;0.2),1,0)</f>
        <v>#N/A</v>
      </c>
      <c r="CN683" s="74" t="e">
        <f>IF(AND(CM683=0,CI683&lt;0.4,CI683&gt;0.3),1,0)</f>
        <v>#N/A</v>
      </c>
      <c r="CO683" s="74" t="e">
        <f>IF(AND(CN683=0,CI683&lt;0.5,CI683&gt;0.4),1,0)</f>
        <v>#N/A</v>
      </c>
      <c r="CP683" s="74" t="e">
        <f>IF(AND(CJ683=0,CK683=0,CL683=0,CM683=0,CN683=0,CO683=0),1,0)</f>
        <v>#N/A</v>
      </c>
      <c r="CR683" s="74" t="str">
        <f>_xll.BDP($H683,CR$1)</f>
        <v>Frank Vang-Jensen</v>
      </c>
      <c r="CS683" s="74" t="str">
        <f>_xll.BDP($H683,CS$1)</f>
        <v>No</v>
      </c>
      <c r="CT683" s="81">
        <f>_xll.BDP($H683,CT$1)</f>
        <v>4.191060084849596E-3</v>
      </c>
      <c r="CU683" s="78">
        <f>_xll.BDP($H683,CU$1)</f>
        <v>4.0833301544189453</v>
      </c>
      <c r="CV683" s="78">
        <f>_xll.BDP($H683,CV$1)</f>
        <v>1.4041311074040302E-2</v>
      </c>
      <c r="CW683" s="78">
        <f>_xll.BDP($H683,CW$1)</f>
        <v>166.22423344327771</v>
      </c>
    </row>
    <row r="684" spans="1:134" s="74" customFormat="1" hidden="1" x14ac:dyDescent="0.3">
      <c r="A684" s="74" t="str">
        <f>B684&amp;C684</f>
        <v>15</v>
      </c>
      <c r="B684" s="74">
        <v>15</v>
      </c>
      <c r="D684" s="74">
        <v>1</v>
      </c>
      <c r="E684" s="74">
        <v>1</v>
      </c>
      <c r="F684" s="75">
        <v>0.3</v>
      </c>
      <c r="G684" s="74" t="s">
        <v>2622</v>
      </c>
      <c r="H684" s="74" t="s">
        <v>96</v>
      </c>
      <c r="I684" s="74">
        <v>1625</v>
      </c>
      <c r="J684" s="74" t="str">
        <f>I684&amp;H684</f>
        <v>1625ENPH US Equity</v>
      </c>
      <c r="K684" s="76" t="s">
        <v>721</v>
      </c>
      <c r="L684" s="73">
        <v>0.76805267738035687</v>
      </c>
      <c r="M684" s="73">
        <v>1.4391068107116467</v>
      </c>
      <c r="N684" s="73">
        <v>0.70951767859974724</v>
      </c>
      <c r="O684" s="73">
        <v>0.85652136825044789</v>
      </c>
      <c r="P684" s="77">
        <v>31.111414906960739</v>
      </c>
      <c r="Q684" s="77">
        <v>26.749697307444475</v>
      </c>
      <c r="R684" s="77">
        <v>80.448810258038506</v>
      </c>
      <c r="S684" s="78">
        <v>17.552993382082725</v>
      </c>
      <c r="T684" s="78">
        <v>22.259747826224991</v>
      </c>
      <c r="U684" s="73">
        <v>-0.1475926253970363</v>
      </c>
      <c r="V684" s="79">
        <v>-0.68099818792508204</v>
      </c>
      <c r="W684" s="73">
        <v>0.28061745899023682</v>
      </c>
      <c r="X684" s="72">
        <v>6.7462730419413875E-3</v>
      </c>
      <c r="Y684" s="79">
        <v>56.758761160708765</v>
      </c>
      <c r="Z684" s="79" t="e">
        <v>#N/A</v>
      </c>
      <c r="AA684" s="79">
        <v>313976000</v>
      </c>
      <c r="AB684" s="79">
        <v>527535000</v>
      </c>
      <c r="AC684" s="79">
        <v>280530000</v>
      </c>
      <c r="AD684" s="80">
        <v>957199000</v>
      </c>
      <c r="AE684" s="73">
        <v>0.29307385402617431</v>
      </c>
      <c r="AF684" s="80">
        <v>16403.551371899997</v>
      </c>
      <c r="AG684" s="80">
        <v>15923.640371899997</v>
      </c>
      <c r="AH684" s="25">
        <v>22.447295975635019</v>
      </c>
      <c r="AI684" s="25">
        <v>25.014718702750489</v>
      </c>
      <c r="AJ684" s="25">
        <v>5.277301629368802</v>
      </c>
      <c r="AK684" s="25">
        <v>30.10933292981267</v>
      </c>
      <c r="AL684" s="25">
        <v>16.82268240790528</v>
      </c>
      <c r="AM684" s="74" t="s">
        <v>519</v>
      </c>
      <c r="AN684" s="74" t="s">
        <v>4676</v>
      </c>
      <c r="AO684" s="74" t="s">
        <v>4676</v>
      </c>
      <c r="AP684" s="74" t="s">
        <v>574</v>
      </c>
      <c r="AQ684" s="73" t="e">
        <f>_xll.BDP($H684,$AQ$1, "CUST_TRR_START_DT=20030101","CUST_TRR_END_DT=20230630")*0.01</f>
        <v>#VALUE!</v>
      </c>
      <c r="AR684" s="73">
        <f>_xll.BDP($H684,$AQ$1, "CUST_TRR_START_DT=20130101","CUST_TRR_END_DT=20230630")*0.01</f>
        <v>0.43970970000000004</v>
      </c>
      <c r="AS684" s="73">
        <f>_xll.BDP($H684,$AQ$1, "CUST_TRR_START_DT=20180101","CUST_TRR_END_DT=20230630")*0.01</f>
        <v>1.1634640000000001</v>
      </c>
      <c r="AT684" s="74" t="s">
        <v>3421</v>
      </c>
      <c r="AU684" s="74" t="s">
        <v>3421</v>
      </c>
      <c r="AV684" s="74" t="s">
        <v>3421</v>
      </c>
      <c r="AW684" s="25" t="s">
        <v>3021</v>
      </c>
      <c r="AX684" s="25">
        <v>0</v>
      </c>
      <c r="AY684" s="25">
        <v>-6.3218017640766885E-2</v>
      </c>
      <c r="AZ684" s="25">
        <v>-6.3218017640766885E-2</v>
      </c>
      <c r="BA684" s="25">
        <v>0</v>
      </c>
      <c r="BB684" s="25">
        <v>-2.5880182958238427</v>
      </c>
      <c r="BC684" s="25">
        <v>-2.5880182958238427</v>
      </c>
      <c r="BD684" s="25">
        <v>-10.37</v>
      </c>
      <c r="BE684" s="25">
        <v>15923.640371899997</v>
      </c>
      <c r="BF684" s="74">
        <v>686.86199999999997</v>
      </c>
      <c r="BG684" s="74">
        <v>908.44799999999998</v>
      </c>
      <c r="BH684" s="74">
        <v>1195.652</v>
      </c>
      <c r="BI684" s="74">
        <v>796.63400000000001</v>
      </c>
      <c r="BJ684" s="74">
        <v>765.53200000000004</v>
      </c>
      <c r="BK684" s="74">
        <v>1096.2370000000001</v>
      </c>
      <c r="BL684" s="72">
        <v>4.3134734517873571E-2</v>
      </c>
      <c r="BM684" s="72">
        <v>5.7050271092727811E-2</v>
      </c>
      <c r="BN684" s="72">
        <v>7.5086599048665631E-2</v>
      </c>
      <c r="BO684" s="72">
        <v>5.0028384301230376E-2</v>
      </c>
      <c r="BP684" s="72">
        <v>4.8075187715926629E-2</v>
      </c>
      <c r="BQ684" s="72">
        <v>6.8843365863405129E-2</v>
      </c>
      <c r="BR684" s="72">
        <f>IF(IF(BN684&gt;BQ684,BN684,BQ684)=0,IF(BM684&gt;BP684,BM684,BP684),IF(BN684&gt;BQ684,BN684,BQ684))</f>
        <v>7.5086599048665631E-2</v>
      </c>
      <c r="CI684" s="73">
        <f>IFERROR(L684,M684)</f>
        <v>0.76805267738035687</v>
      </c>
      <c r="CJ684" s="74">
        <f>IF(AND(M684&lt;0,AA684&gt;0),1,0)</f>
        <v>0</v>
      </c>
      <c r="CK684" s="74">
        <f>IF(AND(CJ684=0,CI684&lt;0.1,CI684&gt;0),1,0)</f>
        <v>0</v>
      </c>
      <c r="CL684" s="74">
        <f>IF(AND(CK684=0,CI684&lt;0.2,CI684&gt;0.1),1,0)</f>
        <v>0</v>
      </c>
      <c r="CM684" s="74">
        <f>IF(AND(CL684=0,CI684&lt;0.3,CI684&gt;0.2),1,0)</f>
        <v>0</v>
      </c>
      <c r="CN684" s="74">
        <f>IF(AND(CM684=0,CI684&lt;0.4,CI684&gt;0.3),1,0)</f>
        <v>0</v>
      </c>
      <c r="CO684" s="74">
        <f>IF(AND(CN684=0,CI684&lt;0.5,CI684&gt;0.4),1,0)</f>
        <v>0</v>
      </c>
      <c r="CP684" s="74">
        <f>IF(AND(CJ684=0,CK684=0,CL684=0,CM684=0,CN684=0,CO684=0),1,0)</f>
        <v>1</v>
      </c>
      <c r="CR684" s="74" t="str">
        <f>_xll.BDP($H684,CR$1)</f>
        <v>Badrinarayanan Kothandaraman "Badri"</v>
      </c>
      <c r="CS684" s="74" t="str">
        <f>_xll.BDP($H684,CS$1)</f>
        <v>No</v>
      </c>
      <c r="CT684" s="81">
        <f>_xll.BDP($H684,CT$1)</f>
        <v>0.87901502847671509</v>
      </c>
      <c r="CU684" s="78">
        <f>_xll.BDP($H684,CU$1)</f>
        <v>6.0833301544189453</v>
      </c>
      <c r="CV684" s="78">
        <f>_xll.BDP($H684,CV$1)</f>
        <v>3.1782012300209597</v>
      </c>
      <c r="CW684" s="78">
        <f>_xll.BDP($H684,CW$1)</f>
        <v>44.019691153437265</v>
      </c>
    </row>
    <row r="685" spans="1:134" s="74" customFormat="1" hidden="1" x14ac:dyDescent="0.3">
      <c r="A685" s="74" t="str">
        <f>B685&amp;C685</f>
        <v>15</v>
      </c>
      <c r="B685" s="74">
        <v>15</v>
      </c>
      <c r="D685" s="74">
        <v>1</v>
      </c>
      <c r="E685" s="74">
        <v>1</v>
      </c>
      <c r="F685" s="75">
        <v>0.12</v>
      </c>
      <c r="G685" s="74" t="s">
        <v>2916</v>
      </c>
      <c r="H685" s="74" t="s">
        <v>47</v>
      </c>
      <c r="I685" s="74">
        <v>1626</v>
      </c>
      <c r="J685" s="74" t="str">
        <f>I685&amp;H685</f>
        <v>1626ZBRA US Equity</v>
      </c>
      <c r="K685" s="76" t="s">
        <v>651</v>
      </c>
      <c r="L685" s="73">
        <v>1.5239538419187801</v>
      </c>
      <c r="M685" s="73">
        <v>1.0086206896551724</v>
      </c>
      <c r="N685" s="73">
        <v>0.22443184756979789</v>
      </c>
      <c r="O685" s="73">
        <v>0.19390926041019266</v>
      </c>
      <c r="P685" s="77">
        <v>18.255283878988809</v>
      </c>
      <c r="Q685" s="77">
        <v>14.357679629693665</v>
      </c>
      <c r="R685" s="77">
        <v>23.614895549500453</v>
      </c>
      <c r="S685" s="78">
        <v>20.613884493968385</v>
      </c>
      <c r="T685" s="78">
        <v>20.550077841203944</v>
      </c>
      <c r="U685" s="73">
        <v>0.6559955068800899</v>
      </c>
      <c r="V685" s="79">
        <v>2.1831775700934579</v>
      </c>
      <c r="W685" s="73">
        <v>0.40128755364806867</v>
      </c>
      <c r="X685" s="72" t="e">
        <v>#N/A</v>
      </c>
      <c r="Y685" s="79">
        <v>7.2383754460521859</v>
      </c>
      <c r="Z685" s="79">
        <v>31.845567027077415</v>
      </c>
      <c r="AA685" s="79">
        <v>928000000</v>
      </c>
      <c r="AB685" s="79">
        <v>4827000000</v>
      </c>
      <c r="AC685" s="79">
        <v>78000000</v>
      </c>
      <c r="AD685" s="80">
        <v>224000000</v>
      </c>
      <c r="AE685" s="73">
        <v>0.3482142857142857</v>
      </c>
      <c r="AF685" s="80">
        <v>12905.437942319999</v>
      </c>
      <c r="AG685" s="80">
        <v>15241.437942319999</v>
      </c>
      <c r="AH685" s="25">
        <v>13.718666014689468</v>
      </c>
      <c r="AI685" s="25">
        <v>16.530843755227764</v>
      </c>
      <c r="AJ685" s="25">
        <v>1.1180776591770389</v>
      </c>
      <c r="AK685" s="25">
        <v>20.926176407115307</v>
      </c>
      <c r="AL685" s="25">
        <v>4.3128589417476961</v>
      </c>
      <c r="AM685" s="74" t="s">
        <v>506</v>
      </c>
      <c r="AN685" s="74" t="s">
        <v>4677</v>
      </c>
      <c r="AO685" s="74" t="s">
        <v>4678</v>
      </c>
      <c r="AP685" s="74" t="s">
        <v>574</v>
      </c>
      <c r="AQ685" s="73">
        <f>_xll.BDP($H685,$AQ$1, "CUST_TRR_START_DT=20030101","CUST_TRR_END_DT=20230630")*0.01</f>
        <v>0.1270347</v>
      </c>
      <c r="AR685" s="73">
        <f>_xll.BDP($H685,$AQ$1, "CUST_TRR_START_DT=20130101","CUST_TRR_END_DT=20230630")*0.01</f>
        <v>0.21196700000000002</v>
      </c>
      <c r="AS685" s="73">
        <f>_xll.BDP($H685,$AQ$1, "CUST_TRR_START_DT=20180101","CUST_TRR_END_DT=20230630")*0.01</f>
        <v>0.2099318</v>
      </c>
      <c r="AT685" s="74" t="s">
        <v>3697</v>
      </c>
      <c r="AU685" s="74" t="s">
        <v>3422</v>
      </c>
      <c r="AV685" s="74" t="s">
        <v>3422</v>
      </c>
      <c r="AW685" s="25" t="s">
        <v>3021</v>
      </c>
      <c r="AX685" s="25">
        <v>0</v>
      </c>
      <c r="AY685" s="25">
        <v>5.8228056120636458</v>
      </c>
      <c r="AZ685" s="25">
        <v>5.8228056120636458</v>
      </c>
      <c r="BA685" s="25">
        <v>0</v>
      </c>
      <c r="BB685" s="25">
        <v>88.396490385460524</v>
      </c>
      <c r="BC685" s="25">
        <v>88.396490385460524</v>
      </c>
      <c r="BD685" s="25">
        <v>751.45856476680001</v>
      </c>
      <c r="BE685" s="25">
        <v>12905.437942319999</v>
      </c>
      <c r="BF685" s="74">
        <v>504.6</v>
      </c>
      <c r="BG685" s="74">
        <v>618.45500000000004</v>
      </c>
      <c r="BH685" s="74">
        <v>819</v>
      </c>
      <c r="BI685" s="74">
        <v>-48.788000000000004</v>
      </c>
      <c r="BJ685" s="74">
        <v>739.55200000000002</v>
      </c>
      <c r="BK685" s="74">
        <v>947.40100000000007</v>
      </c>
      <c r="BL685" s="72">
        <v>3.9099796710136948E-2</v>
      </c>
      <c r="BM685" s="72">
        <v>4.7922046718921418E-2</v>
      </c>
      <c r="BN685" s="72">
        <v>6.3461620106227024E-2</v>
      </c>
      <c r="BO685" s="72">
        <v>-3.7804218824696026E-3</v>
      </c>
      <c r="BP685" s="72">
        <v>5.7305455522344825E-2</v>
      </c>
      <c r="BQ685" s="72">
        <v>7.3410991880658846E-2</v>
      </c>
      <c r="BR685" s="72">
        <f>IF(IF(BN685&gt;BQ685,BN685,BQ685)=0,IF(BM685&gt;BP685,BM685,BP685),IF(BN685&gt;BQ685,BN685,BQ685))</f>
        <v>7.3410991880658846E-2</v>
      </c>
      <c r="CI685" s="73">
        <f>IFERROR(L685,M685)</f>
        <v>1.5239538419187801</v>
      </c>
      <c r="CJ685" s="74">
        <f>IF(AND(M685&lt;0,AA685&gt;0),1,0)</f>
        <v>0</v>
      </c>
      <c r="CK685" s="74">
        <f>IF(AND(CJ685=0,CI685&lt;0.1,CI685&gt;0),1,0)</f>
        <v>0</v>
      </c>
      <c r="CL685" s="74">
        <f>IF(AND(CK685=0,CI685&lt;0.2,CI685&gt;0.1),1,0)</f>
        <v>0</v>
      </c>
      <c r="CM685" s="74">
        <f>IF(AND(CL685=0,CI685&lt;0.3,CI685&gt;0.2),1,0)</f>
        <v>0</v>
      </c>
      <c r="CN685" s="74">
        <f>IF(AND(CM685=0,CI685&lt;0.4,CI685&gt;0.3),1,0)</f>
        <v>0</v>
      </c>
      <c r="CO685" s="74">
        <f>IF(AND(CN685=0,CI685&lt;0.5,CI685&gt;0.4),1,0)</f>
        <v>0</v>
      </c>
      <c r="CP685" s="74">
        <f>IF(AND(CJ685=0,CK685=0,CL685=0,CM685=0,CN685=0,CO685=0),1,0)</f>
        <v>1</v>
      </c>
      <c r="CR685" s="74" t="str">
        <f>_xll.BDP($H685,CR$1)</f>
        <v>William J Burns "Bill"</v>
      </c>
      <c r="CS685" s="74" t="str">
        <f>_xll.BDP($H685,CS$1)</f>
        <v>No</v>
      </c>
      <c r="CT685" s="81">
        <f>_xll.BDP($H685,CT$1)</f>
        <v>0</v>
      </c>
      <c r="CU685" s="78">
        <f>_xll.BDP($H685,CU$1)</f>
        <v>0.58333301544189453</v>
      </c>
      <c r="CV685" s="78">
        <f>_xll.BDP($H685,CV$1)</f>
        <v>0.76041774610642021</v>
      </c>
      <c r="CW685" s="78">
        <f>_xll.BDP($H685,CW$1)</f>
        <v>3.3237346093989859</v>
      </c>
    </row>
    <row r="686" spans="1:134" s="74" customFormat="1" hidden="1" x14ac:dyDescent="0.3">
      <c r="A686" s="74" t="str">
        <f>B686&amp;C686</f>
        <v>15</v>
      </c>
      <c r="B686" s="74">
        <v>15</v>
      </c>
      <c r="D686" s="74">
        <v>1</v>
      </c>
      <c r="E686" s="74">
        <v>1</v>
      </c>
      <c r="F686" s="75">
        <v>0.12</v>
      </c>
      <c r="H686" s="74" t="s">
        <v>1998</v>
      </c>
      <c r="I686" s="74">
        <v>1627</v>
      </c>
      <c r="J686" s="74" t="str">
        <f>I686&amp;H686</f>
        <v>1627MEKKO FH Equity</v>
      </c>
      <c r="K686" s="76" t="s">
        <v>1999</v>
      </c>
      <c r="L686" s="73">
        <v>0.53901280019854769</v>
      </c>
      <c r="M686" s="73">
        <v>0.53496984446090357</v>
      </c>
      <c r="N686" s="73">
        <v>0.53901280019854769</v>
      </c>
      <c r="O686" s="73">
        <v>0.53496984446090357</v>
      </c>
      <c r="P686" s="77">
        <v>36.634457423001798</v>
      </c>
      <c r="Q686" s="77">
        <v>28.366240352915241</v>
      </c>
      <c r="R686" s="77">
        <v>43.620432877844088</v>
      </c>
      <c r="S686" s="78">
        <v>22.776791584984725</v>
      </c>
      <c r="T686" s="78">
        <v>24.014052788037109</v>
      </c>
      <c r="U686" s="73">
        <v>0.1523389734110622</v>
      </c>
      <c r="V686" s="79">
        <v>0.4275794178683554</v>
      </c>
      <c r="W686" s="73">
        <v>0.46603156547703684</v>
      </c>
      <c r="X686" s="72" t="e">
        <v>#N/A</v>
      </c>
      <c r="Y686" s="79">
        <v>9.2427073324024622</v>
      </c>
      <c r="Z686" s="79">
        <v>9.3362073943278112</v>
      </c>
      <c r="AA686" s="79">
        <v>56706000</v>
      </c>
      <c r="AB686" s="79">
        <v>56706000</v>
      </c>
      <c r="AC686" s="79" t="e">
        <v>#N/A</v>
      </c>
      <c r="AD686" s="80">
        <v>21720000</v>
      </c>
      <c r="AE686" s="73">
        <v>0</v>
      </c>
      <c r="AF686" s="80">
        <v>434.53962730000012</v>
      </c>
      <c r="AG686" s="80">
        <v>450.61062730000015</v>
      </c>
      <c r="AH686" s="25">
        <v>11.891658810334366</v>
      </c>
      <c r="AI686" s="25">
        <v>15.740206346933078</v>
      </c>
      <c r="AJ686" s="25">
        <v>4.7189102750539007</v>
      </c>
      <c r="AK686" s="25">
        <v>21.379999160766602</v>
      </c>
      <c r="AL686" s="25">
        <v>8.821658839304602</v>
      </c>
      <c r="AM686" s="74" t="s">
        <v>533</v>
      </c>
      <c r="AN686" s="74" t="s">
        <v>4679</v>
      </c>
      <c r="AO686" s="74" t="s">
        <v>4680</v>
      </c>
      <c r="AP686" s="74" t="s">
        <v>1981</v>
      </c>
      <c r="AQ686" s="73">
        <f>_xll.BDP($H686,$AQ$1, "CUST_TRR_START_DT=20030101","CUST_TRR_END_DT=20230630")*0.01</f>
        <v>0.16184499999999999</v>
      </c>
      <c r="AR686" s="73">
        <f>_xll.BDP($H686,$AQ$1, "CUST_TRR_START_DT=20130101","CUST_TRR_END_DT=20230630")*0.01</f>
        <v>0.1562125</v>
      </c>
      <c r="AS686" s="73">
        <f>_xll.BDP($H686,$AQ$1, "CUST_TRR_START_DT=20180101","CUST_TRR_END_DT=20230630")*0.01</f>
        <v>0.36490099999999998</v>
      </c>
      <c r="AT686" s="74" t="s">
        <v>3825</v>
      </c>
      <c r="AU686" s="74" t="s">
        <v>3423</v>
      </c>
      <c r="AV686" s="74" t="s">
        <v>3825</v>
      </c>
      <c r="AW686" s="25">
        <v>3.1775701268811094</v>
      </c>
      <c r="AX686" s="25">
        <v>3.1775701268811094</v>
      </c>
      <c r="AY686" s="25">
        <v>0</v>
      </c>
      <c r="AZ686" s="25">
        <v>3.1775701268811094</v>
      </c>
      <c r="BA686" s="25">
        <v>60.416976478848518</v>
      </c>
      <c r="BB686" s="25">
        <v>0</v>
      </c>
      <c r="BC686" s="25">
        <v>60.416976478848518</v>
      </c>
      <c r="BD686" s="25">
        <v>13.7678206</v>
      </c>
      <c r="BE686" s="25">
        <v>434.53962730000012</v>
      </c>
      <c r="BF686" s="74">
        <v>23.96</v>
      </c>
      <c r="BG686" s="74">
        <v>27.34</v>
      </c>
      <c r="BH686" s="74">
        <v>29.62</v>
      </c>
      <c r="BI686" s="74">
        <v>26.2</v>
      </c>
      <c r="BJ686" s="74">
        <v>31.867000000000001</v>
      </c>
      <c r="BK686" s="74">
        <v>32.667000000000002</v>
      </c>
      <c r="BL686" s="72">
        <v>5.5138814724159435E-2</v>
      </c>
      <c r="BM686" s="72">
        <v>6.291716170945405E-2</v>
      </c>
      <c r="BN686" s="72">
        <v>6.816409399539243E-2</v>
      </c>
      <c r="BO686" s="72">
        <v>6.0293695566484853E-2</v>
      </c>
      <c r="BP686" s="72">
        <v>7.3335083840350118E-2</v>
      </c>
      <c r="BQ686" s="72">
        <v>7.5176112712609197E-2</v>
      </c>
      <c r="BR686" s="72">
        <f>IF(IF(BN686&gt;BQ686,BN686,BQ686)=0,IF(BM686&gt;BP686,BM686,BP686),IF(BN686&gt;BQ686,BN686,BQ686))</f>
        <v>7.5176112712609197E-2</v>
      </c>
      <c r="CI686" s="73">
        <f>IFERROR(L686,M686)</f>
        <v>0.53901280019854769</v>
      </c>
      <c r="CJ686" s="74">
        <f>IF(AND(M686&lt;0,AA686&gt;0),1,0)</f>
        <v>0</v>
      </c>
      <c r="CK686" s="74">
        <f>IF(AND(CJ686=0,CI686&lt;0.1,CI686&gt;0),1,0)</f>
        <v>0</v>
      </c>
      <c r="CL686" s="74">
        <f>IF(AND(CK686=0,CI686&lt;0.2,CI686&gt;0.1),1,0)</f>
        <v>0</v>
      </c>
      <c r="CM686" s="74">
        <f>IF(AND(CL686=0,CI686&lt;0.3,CI686&gt;0.2),1,0)</f>
        <v>0</v>
      </c>
      <c r="CN686" s="74">
        <f>IF(AND(CM686=0,CI686&lt;0.4,CI686&gt;0.3),1,0)</f>
        <v>0</v>
      </c>
      <c r="CO686" s="74">
        <f>IF(AND(CN686=0,CI686&lt;0.5,CI686&gt;0.4),1,0)</f>
        <v>0</v>
      </c>
      <c r="CP686" s="74">
        <f>IF(AND(CJ686=0,CK686=0,CL686=0,CM686=0,CN686=0,CO686=0),1,0)</f>
        <v>1</v>
      </c>
      <c r="CR686" s="74" t="str">
        <f>_xll.BDP($H686,CR$1)</f>
        <v>Tiina Alahuhta-Kasko</v>
      </c>
      <c r="CS686" s="74" t="str">
        <f>_xll.BDP($H686,CS$1)</f>
        <v>No</v>
      </c>
      <c r="CT686" s="81">
        <f>_xll.BDP($H686,CT$1)</f>
        <v>0</v>
      </c>
      <c r="CU686" s="78">
        <f>_xll.BDP($H686,CU$1)</f>
        <v>7.5</v>
      </c>
      <c r="CV686" s="78">
        <f>_xll.BDP($H686,CV$1)</f>
        <v>12.544967092809028</v>
      </c>
      <c r="CW686" s="78">
        <f>_xll.BDP($H686,CW$1)</f>
        <v>0</v>
      </c>
    </row>
    <row r="687" spans="1:134" s="74" customFormat="1" hidden="1" x14ac:dyDescent="0.3">
      <c r="A687" s="74" t="str">
        <f>B687&amp;C687</f>
        <v>15</v>
      </c>
      <c r="B687" s="74">
        <v>15</v>
      </c>
      <c r="D687" s="74">
        <v>1</v>
      </c>
      <c r="E687" s="74">
        <v>1</v>
      </c>
      <c r="F687" s="75">
        <v>0.15</v>
      </c>
      <c r="G687" s="74" t="s">
        <v>2676</v>
      </c>
      <c r="H687" s="74" t="s">
        <v>1659</v>
      </c>
      <c r="I687" s="74">
        <v>1628</v>
      </c>
      <c r="J687" s="74" t="str">
        <f>I687&amp;H687</f>
        <v>1628YCA LN Equity</v>
      </c>
      <c r="K687" s="76" t="s">
        <v>1660</v>
      </c>
      <c r="L687" s="73" t="e">
        <v>#N/A</v>
      </c>
      <c r="M687" s="73">
        <v>-0.10893492256793053</v>
      </c>
      <c r="N687" s="73" t="e">
        <v>#N/A</v>
      </c>
      <c r="O687" s="73">
        <v>-0.10893492256793053</v>
      </c>
      <c r="P687" s="77">
        <v>-9.8586777130490848</v>
      </c>
      <c r="Q687" s="77">
        <v>-9.8586777130490848</v>
      </c>
      <c r="R687" s="77">
        <v>-9.7832145866231617</v>
      </c>
      <c r="S687" s="78" t="e">
        <v>#N/A</v>
      </c>
      <c r="T687" s="78" t="e">
        <v>#N/A</v>
      </c>
      <c r="U687" s="73">
        <v>-8.1395528201331196E-2</v>
      </c>
      <c r="V687" s="79">
        <v>0.81180769230769234</v>
      </c>
      <c r="W687" s="73">
        <v>0.99813932144041573</v>
      </c>
      <c r="X687" s="72" t="e">
        <v>#N/A</v>
      </c>
      <c r="Y687" s="79" t="e">
        <v>#N/A</v>
      </c>
      <c r="Z687" s="79" t="e">
        <v>#N/A</v>
      </c>
      <c r="AA687" s="79">
        <v>950898000</v>
      </c>
      <c r="AB687" s="79">
        <v>950898000</v>
      </c>
      <c r="AC687" s="79">
        <v>44000</v>
      </c>
      <c r="AD687" s="80">
        <v>-5173000</v>
      </c>
      <c r="AE687" s="73">
        <v>-8.505702687028804E-3</v>
      </c>
      <c r="AF687" s="80">
        <v>1020.50570205</v>
      </c>
      <c r="AG687" s="80">
        <v>1179.9275395548475</v>
      </c>
      <c r="AH687" s="25" t="s">
        <v>3021</v>
      </c>
      <c r="AI687" s="25" t="s">
        <v>3021</v>
      </c>
      <c r="AJ687" s="25" t="s">
        <v>3021</v>
      </c>
      <c r="AK687" s="25" t="s">
        <v>3021</v>
      </c>
      <c r="AL687" s="25">
        <v>1.2208941362202896</v>
      </c>
      <c r="AM687" s="74" t="s">
        <v>502</v>
      </c>
      <c r="AN687" s="74" t="s">
        <v>4681</v>
      </c>
      <c r="AO687" s="74" t="s">
        <v>4682</v>
      </c>
      <c r="AP687" s="74" t="s">
        <v>1552</v>
      </c>
      <c r="AQ687" s="73" t="e">
        <f>_xll.BDP($H687,$AQ$1, "CUST_TRR_START_DT=20030101","CUST_TRR_END_DT=20230630")*0.01</f>
        <v>#VALUE!</v>
      </c>
      <c r="AR687" s="73" t="e">
        <f>_xll.BDP($H687,$AQ$1, "CUST_TRR_START_DT=20130101","CUST_TRR_END_DT=20230630")*0.01</f>
        <v>#VALUE!</v>
      </c>
      <c r="AS687" s="73" t="e">
        <f>_xll.BDP($H687,$AQ$1, "CUST_TRR_START_DT=20180101","CUST_TRR_END_DT=20230630")*0.01</f>
        <v>#VALUE!</v>
      </c>
      <c r="AT687" s="74" t="s">
        <v>3424</v>
      </c>
      <c r="AU687" s="74" t="s">
        <v>3424</v>
      </c>
      <c r="AV687" s="74" t="s">
        <v>3424</v>
      </c>
      <c r="AW687" s="25" t="s">
        <v>3021</v>
      </c>
      <c r="AX687" s="25">
        <v>0</v>
      </c>
      <c r="AY687" s="25">
        <v>0</v>
      </c>
      <c r="AZ687" s="25">
        <v>0</v>
      </c>
      <c r="BA687" s="25" t="s">
        <v>3021</v>
      </c>
      <c r="BB687" s="25">
        <v>0</v>
      </c>
      <c r="BC687" s="25" t="s">
        <v>3021</v>
      </c>
      <c r="BD687" s="25" t="s">
        <v>3021</v>
      </c>
      <c r="BE687" s="25">
        <v>1020.50570205</v>
      </c>
      <c r="BF687" s="74">
        <v>219.333</v>
      </c>
      <c r="BG687" s="74">
        <v>96.332999999999998</v>
      </c>
      <c r="BH687" s="74" t="s">
        <v>3021</v>
      </c>
      <c r="BI687" s="74" t="s">
        <v>3021</v>
      </c>
      <c r="BJ687" s="74" t="s">
        <v>3021</v>
      </c>
      <c r="BK687" s="74" t="s">
        <v>3021</v>
      </c>
      <c r="BL687" s="72">
        <v>0.21492579567110906</v>
      </c>
      <c r="BM687" s="72">
        <v>9.4397316748437071E-2</v>
      </c>
      <c r="BN687" s="72">
        <v>0</v>
      </c>
      <c r="BO687" s="72">
        <v>0</v>
      </c>
      <c r="BP687" s="72">
        <v>0</v>
      </c>
      <c r="BQ687" s="72">
        <v>0</v>
      </c>
      <c r="BR687" s="72">
        <f>IF(IF(BN687&gt;BQ687,BN687,BQ687)=0,IF(BM687&gt;BP687,BM687,BP687),IF(BN687&gt;BQ687,BN687,BQ687))</f>
        <v>9.4397316748437071E-2</v>
      </c>
      <c r="CI687" s="73">
        <f>IFERROR(L687,M687)</f>
        <v>-0.10893492256793053</v>
      </c>
      <c r="CJ687" s="74">
        <f>IF(AND(M687&lt;0,AA687&gt;0),1,0)</f>
        <v>1</v>
      </c>
      <c r="CK687" s="74">
        <f>IF(AND(CJ687=0,CI687&lt;0.1,CI687&gt;0),1,0)</f>
        <v>0</v>
      </c>
      <c r="CL687" s="74">
        <f>IF(AND(CK687=0,CI687&lt;0.2,CI687&gt;0.1),1,0)</f>
        <v>0</v>
      </c>
      <c r="CM687" s="74">
        <f>IF(AND(CL687=0,CI687&lt;0.3,CI687&gt;0.2),1,0)</f>
        <v>0</v>
      </c>
      <c r="CN687" s="74">
        <f>IF(AND(CM687=0,CI687&lt;0.4,CI687&gt;0.3),1,0)</f>
        <v>0</v>
      </c>
      <c r="CO687" s="74">
        <f>IF(AND(CN687=0,CI687&lt;0.5,CI687&gt;0.4),1,0)</f>
        <v>0</v>
      </c>
      <c r="CP687" s="74">
        <f>IF(AND(CJ687=0,CK687=0,CL687=0,CM687=0,CN687=0,CO687=0),1,0)</f>
        <v>0</v>
      </c>
      <c r="CR687" s="74" t="str">
        <f>_xll.BDP($H687,CR$1)</f>
        <v>#N/A Field Not Applicable</v>
      </c>
      <c r="CS687" s="74" t="str">
        <f>_xll.BDP($H687,CS$1)</f>
        <v>#N/A N/A</v>
      </c>
      <c r="CT687" s="81" t="str">
        <f>_xll.BDP($H687,CT$1)</f>
        <v>#N/A N/A</v>
      </c>
      <c r="CU687" s="78" t="str">
        <f>_xll.BDP($H687,CU$1)</f>
        <v>#N/A N/A</v>
      </c>
      <c r="CV687" s="78">
        <f>_xll.BDP($H687,CV$1)</f>
        <v>0.15729696340870139</v>
      </c>
      <c r="CW687" s="78">
        <f>_xll.BDP($H687,CW$1)</f>
        <v>20.045754604345916</v>
      </c>
    </row>
    <row r="688" spans="1:134" s="74" customFormat="1" hidden="1" x14ac:dyDescent="0.3">
      <c r="A688" s="74" t="str">
        <f>B688&amp;C688</f>
        <v>15</v>
      </c>
      <c r="B688" s="74">
        <v>15</v>
      </c>
      <c r="D688" s="74">
        <v>1</v>
      </c>
      <c r="E688" s="74">
        <v>1</v>
      </c>
      <c r="F688" s="75" t="s">
        <v>2263</v>
      </c>
      <c r="H688" s="74" t="s">
        <v>1673</v>
      </c>
      <c r="I688" s="74">
        <v>1629</v>
      </c>
      <c r="J688" s="74" t="str">
        <f>I688&amp;H688</f>
        <v>1629PSN LN Equity</v>
      </c>
      <c r="K688" s="76" t="s">
        <v>1674</v>
      </c>
      <c r="L688" s="73">
        <v>0.44283641659065492</v>
      </c>
      <c r="M688" s="73">
        <v>0.40656810470189048</v>
      </c>
      <c r="N688" s="73">
        <v>0.41960391672977904</v>
      </c>
      <c r="O688" s="73">
        <v>0.38882021169744263</v>
      </c>
      <c r="P688" s="77">
        <v>12.193956430077302</v>
      </c>
      <c r="Q688" s="77">
        <v>9.168653949498065</v>
      </c>
      <c r="R688" s="77">
        <v>9.4951147075280851</v>
      </c>
      <c r="S688" s="78">
        <v>27.600714903513289</v>
      </c>
      <c r="T688" s="78">
        <v>26.791236437968447</v>
      </c>
      <c r="U688" s="73">
        <v>-7.5027727638475095E-2</v>
      </c>
      <c r="V688" s="79">
        <v>-0.76547592633680939</v>
      </c>
      <c r="W688" s="73">
        <v>0.71235115573196361</v>
      </c>
      <c r="X688" s="72" t="e">
        <v>#N/A</v>
      </c>
      <c r="Y688" s="79">
        <v>-0.439133457630282</v>
      </c>
      <c r="Z688" s="79">
        <v>-16.81375567635326</v>
      </c>
      <c r="AA688" s="79">
        <v>2475600000</v>
      </c>
      <c r="AB688" s="79">
        <v>2588600000</v>
      </c>
      <c r="AC688" s="79">
        <v>9700000</v>
      </c>
      <c r="AD688" s="80">
        <v>171400000</v>
      </c>
      <c r="AE688" s="73">
        <v>5.6592765460910154E-2</v>
      </c>
      <c r="AF688" s="80">
        <v>3345.9340008249997</v>
      </c>
      <c r="AG688" s="80">
        <v>3000.9340008249997</v>
      </c>
      <c r="AH688" s="25">
        <v>4.0834589751326718</v>
      </c>
      <c r="AI688" s="25">
        <v>4.1795738173050134</v>
      </c>
      <c r="AJ688" s="25">
        <v>4.0166047577176842</v>
      </c>
      <c r="AK688" s="25">
        <v>10.10142895440808</v>
      </c>
      <c r="AL688" s="25">
        <v>0.99664857706117194</v>
      </c>
      <c r="AM688" s="74" t="s">
        <v>533</v>
      </c>
      <c r="AN688" s="74" t="s">
        <v>4683</v>
      </c>
      <c r="AO688" s="74" t="s">
        <v>4684</v>
      </c>
      <c r="AP688" s="74" t="s">
        <v>1552</v>
      </c>
      <c r="AQ688" s="73">
        <f>_xll.BDP($H688,$AQ$1, "CUST_TRR_START_DT=20030101","CUST_TRR_END_DT=20230630")*0.01</f>
        <v>9.7747539999999994E-2</v>
      </c>
      <c r="AR688" s="73">
        <f>_xll.BDP($H688,$AQ$1, "CUST_TRR_START_DT=20130101","CUST_TRR_END_DT=20230630")*0.01</f>
        <v>0.1014439</v>
      </c>
      <c r="AS688" s="73">
        <f>_xll.BDP($H688,$AQ$1, "CUST_TRR_START_DT=20180101","CUST_TRR_END_DT=20230630")*0.01</f>
        <v>-8.7995550000000006E-2</v>
      </c>
      <c r="AT688" s="74" t="s">
        <v>3697</v>
      </c>
      <c r="AU688" s="74" t="s">
        <v>3021</v>
      </c>
      <c r="AV688" s="74" t="s">
        <v>3021</v>
      </c>
      <c r="AW688" s="25">
        <v>7.6335877862595423</v>
      </c>
      <c r="AX688" s="25">
        <v>7.6335877862595423</v>
      </c>
      <c r="AY688" s="25">
        <v>0</v>
      </c>
      <c r="AZ688" s="25">
        <v>7.6335877862595423</v>
      </c>
      <c r="BA688" s="25">
        <v>95.921464384349846</v>
      </c>
      <c r="BB688" s="25">
        <v>0</v>
      </c>
      <c r="BC688" s="25">
        <v>95.921464384349846</v>
      </c>
      <c r="BD688" s="25">
        <v>750.20177295000008</v>
      </c>
      <c r="BE688" s="25">
        <v>3000.9340008249997</v>
      </c>
      <c r="BF688" s="74">
        <v>253.167</v>
      </c>
      <c r="BG688" s="74">
        <v>285.41700000000003</v>
      </c>
      <c r="BH688" s="74">
        <v>349.2</v>
      </c>
      <c r="BI688" s="74">
        <v>-151.108</v>
      </c>
      <c r="BJ688" s="74">
        <v>351.04599999999999</v>
      </c>
      <c r="BK688" s="74">
        <v>199.66499999999999</v>
      </c>
      <c r="BL688" s="72">
        <v>8.4362735045289489E-2</v>
      </c>
      <c r="BM688" s="72">
        <v>9.5109389250658233E-2</v>
      </c>
      <c r="BN688" s="72">
        <v>0.11636377204696935</v>
      </c>
      <c r="BO688" s="72">
        <v>-5.0353656547747552E-2</v>
      </c>
      <c r="BP688" s="72">
        <v>0.11697891386598054</v>
      </c>
      <c r="BQ688" s="72">
        <v>6.6534285640773586E-2</v>
      </c>
      <c r="BR688" s="72">
        <f>IF(IF(BN688&gt;BQ688,BN688,BQ688)=0,IF(BM688&gt;BP688,BM688,BP688),IF(BN688&gt;BQ688,BN688,BQ688))</f>
        <v>0.11636377204696935</v>
      </c>
      <c r="CI688" s="73">
        <f>IFERROR(L688,M688)</f>
        <v>0.44283641659065492</v>
      </c>
      <c r="CJ688" s="74">
        <f>IF(AND(M688&lt;0,AA688&gt;0),1,0)</f>
        <v>0</v>
      </c>
      <c r="CK688" s="74">
        <f>IF(AND(CJ688=0,CI688&lt;0.1,CI688&gt;0),1,0)</f>
        <v>0</v>
      </c>
      <c r="CL688" s="74">
        <f>IF(AND(CK688=0,CI688&lt;0.2,CI688&gt;0.1),1,0)</f>
        <v>0</v>
      </c>
      <c r="CM688" s="74">
        <f>IF(AND(CL688=0,CI688&lt;0.3,CI688&gt;0.2),1,0)</f>
        <v>0</v>
      </c>
      <c r="CN688" s="74">
        <f>IF(AND(CM688=0,CI688&lt;0.4,CI688&gt;0.3),1,0)</f>
        <v>0</v>
      </c>
      <c r="CO688" s="74">
        <f>IF(AND(CN688=0,CI688&lt;0.5,CI688&gt;0.4),1,0)</f>
        <v>1</v>
      </c>
      <c r="CP688" s="74">
        <f>IF(AND(CJ688=0,CK688=0,CL688=0,CM688=0,CN688=0,CO688=0),1,0)</f>
        <v>0</v>
      </c>
      <c r="CR688" s="74" t="str">
        <f>_xll.BDP($H688,CR$1)</f>
        <v>Dean Kendal Finch</v>
      </c>
      <c r="CS688" s="74" t="str">
        <f>_xll.BDP($H688,CS$1)</f>
        <v>No</v>
      </c>
      <c r="CT688" s="81">
        <f>_xll.BDP($H688,CT$1)</f>
        <v>0</v>
      </c>
      <c r="CU688" s="78">
        <f>_xll.BDP($H688,CU$1)</f>
        <v>3.0833299160003662</v>
      </c>
      <c r="CV688" s="78">
        <f>_xll.BDP($H688,CV$1)</f>
        <v>0.63207385615656331</v>
      </c>
      <c r="CW688" s="78">
        <f>_xll.BDP($H688,CW$1)</f>
        <v>0.45356392982595806</v>
      </c>
    </row>
    <row r="689" spans="1:101" s="74" customFormat="1" hidden="1" x14ac:dyDescent="0.3">
      <c r="A689" s="74" t="str">
        <f>B689&amp;C689</f>
        <v>15</v>
      </c>
      <c r="B689" s="74">
        <v>15</v>
      </c>
      <c r="D689" s="74">
        <v>1</v>
      </c>
      <c r="E689" s="74">
        <v>1</v>
      </c>
      <c r="F689" s="75">
        <v>0.19</v>
      </c>
      <c r="G689" s="74" t="s">
        <v>565</v>
      </c>
      <c r="H689" s="74" t="s">
        <v>2065</v>
      </c>
      <c r="I689" s="74">
        <v>1630</v>
      </c>
      <c r="J689" s="74" t="str">
        <f>I689&amp;H689</f>
        <v>1630PGHN SW Equity</v>
      </c>
      <c r="K689" s="76" t="s">
        <v>4949</v>
      </c>
      <c r="L689" s="73">
        <v>0.6734471862683542</v>
      </c>
      <c r="M689" s="73">
        <v>0.41325543180573304</v>
      </c>
      <c r="N689" s="73">
        <v>0.65632716987932793</v>
      </c>
      <c r="O689" s="73">
        <v>0.40873302513724358</v>
      </c>
      <c r="P689" s="77">
        <v>39.106109011887192</v>
      </c>
      <c r="Q689" s="77">
        <v>34.418797702788673</v>
      </c>
      <c r="R689" s="77">
        <v>53.426299694189602</v>
      </c>
      <c r="S689" s="78">
        <v>66.436658496467743</v>
      </c>
      <c r="T689" s="78">
        <v>64.623187606814042</v>
      </c>
      <c r="U689" s="73">
        <v>0.22030385056209914</v>
      </c>
      <c r="V689" s="79">
        <v>0.72457491177414179</v>
      </c>
      <c r="W689" s="73">
        <v>0.48610505930767367</v>
      </c>
      <c r="X689" s="72">
        <v>6.0017373450209268E-3</v>
      </c>
      <c r="Y689" s="79">
        <v>9.8863011803269387</v>
      </c>
      <c r="Z689" s="79">
        <v>8.1624359423730688</v>
      </c>
      <c r="AA689" s="79">
        <v>2738500000</v>
      </c>
      <c r="AB689" s="79">
        <v>2768800000</v>
      </c>
      <c r="AC689" s="79">
        <v>61100000</v>
      </c>
      <c r="AD689" s="80">
        <v>1158100000</v>
      </c>
      <c r="AE689" s="73">
        <v>5.2758829116656594E-2</v>
      </c>
      <c r="AF689" s="80">
        <v>27768.000000000004</v>
      </c>
      <c r="AG689" s="80">
        <v>28671.400000000005</v>
      </c>
      <c r="AH689" s="25">
        <v>22.995989733718325</v>
      </c>
      <c r="AI689" s="25">
        <v>23.77987890851788</v>
      </c>
      <c r="AJ689" s="25">
        <v>4.1267098885624849</v>
      </c>
      <c r="AK689" s="25">
        <v>23.941501335636506</v>
      </c>
      <c r="AL689" s="25">
        <v>13.431482695084908</v>
      </c>
      <c r="AM689" s="74" t="s">
        <v>502</v>
      </c>
      <c r="AN689" s="74" t="s">
        <v>565</v>
      </c>
      <c r="AO689" s="74" t="s">
        <v>565</v>
      </c>
      <c r="AP689" s="74" t="s">
        <v>4616</v>
      </c>
      <c r="AQ689" s="73" t="e">
        <f>_xll.BDP($H689,$AQ$1, "CUST_TRR_START_DT=20030101","CUST_TRR_END_DT=20230630")*0.01</f>
        <v>#VALUE!</v>
      </c>
      <c r="AR689" s="73">
        <f>_xll.BDP($H689,$AQ$1, "CUST_TRR_START_DT=20130101","CUST_TRR_END_DT=20230630")*0.01</f>
        <v>0.1763739</v>
      </c>
      <c r="AS689" s="73">
        <f>_xll.BDP($H689,$AQ$1, "CUST_TRR_START_DT=20180101","CUST_TRR_END_DT=20230630")*0.01</f>
        <v>7.8826280000000012E-2</v>
      </c>
      <c r="AT689" s="74" t="s">
        <v>3425</v>
      </c>
      <c r="AU689" s="74" t="s">
        <v>3425</v>
      </c>
      <c r="AV689" s="74" t="s">
        <v>3425</v>
      </c>
      <c r="AW689" s="25">
        <v>3.5549235691432637</v>
      </c>
      <c r="AX689" s="25">
        <v>3.5549235691432637</v>
      </c>
      <c r="AY689" s="25">
        <v>0</v>
      </c>
      <c r="AZ689" s="25">
        <v>3.5549235691432637</v>
      </c>
      <c r="BA689" s="25">
        <v>98.30828938202805</v>
      </c>
      <c r="BB689" s="25">
        <v>0</v>
      </c>
      <c r="BC689" s="25" t="s">
        <v>3021</v>
      </c>
      <c r="BD689" s="25" t="s">
        <v>3021</v>
      </c>
      <c r="BE689" s="25">
        <v>27768.000000000004</v>
      </c>
      <c r="BF689" s="74">
        <v>1111.5</v>
      </c>
      <c r="BG689" s="74">
        <v>1289.2940000000001</v>
      </c>
      <c r="BH689" s="74">
        <v>1431.375</v>
      </c>
      <c r="BI689" s="74">
        <v>803.96500000000003</v>
      </c>
      <c r="BJ689" s="74">
        <v>1162.3330000000001</v>
      </c>
      <c r="BK689" s="74">
        <v>1374.6669999999999</v>
      </c>
      <c r="BL689" s="72">
        <v>4.0028089887640443E-2</v>
      </c>
      <c r="BM689" s="72">
        <v>4.6430927686545664E-2</v>
      </c>
      <c r="BN689" s="72">
        <v>5.1547644770959369E-2</v>
      </c>
      <c r="BO689" s="72">
        <v>2.8952931431864014E-2</v>
      </c>
      <c r="BP689" s="72">
        <v>4.1858722270239124E-2</v>
      </c>
      <c r="BQ689" s="72">
        <v>4.9505437914145772E-2</v>
      </c>
      <c r="BR689" s="72">
        <f>IF(IF(BN689&gt;BQ689,BN689,BQ689)=0,IF(BM689&gt;BP689,BM689,BP689),IF(BN689&gt;BQ689,BN689,BQ689))</f>
        <v>5.1547644770959369E-2</v>
      </c>
      <c r="CI689" s="73">
        <f>IFERROR(L689,M689)</f>
        <v>0.6734471862683542</v>
      </c>
      <c r="CJ689" s="74">
        <f>IF(AND(M689&lt;0,AA689&gt;0),1,0)</f>
        <v>0</v>
      </c>
      <c r="CK689" s="74">
        <f>IF(AND(CJ689=0,CI689&lt;0.1,CI689&gt;0),1,0)</f>
        <v>0</v>
      </c>
      <c r="CL689" s="74">
        <f>IF(AND(CK689=0,CI689&lt;0.2,CI689&gt;0.1),1,0)</f>
        <v>0</v>
      </c>
      <c r="CM689" s="74">
        <f>IF(AND(CL689=0,CI689&lt;0.3,CI689&gt;0.2),1,0)</f>
        <v>0</v>
      </c>
      <c r="CN689" s="74">
        <f>IF(AND(CM689=0,CI689&lt;0.4,CI689&gt;0.3),1,0)</f>
        <v>0</v>
      </c>
      <c r="CO689" s="74">
        <f>IF(AND(CN689=0,CI689&lt;0.5,CI689&gt;0.4),1,0)</f>
        <v>0</v>
      </c>
      <c r="CP689" s="74">
        <f>IF(AND(CJ689=0,CK689=0,CL689=0,CM689=0,CN689=0,CO689=0),1,0)</f>
        <v>1</v>
      </c>
      <c r="CR689" s="74" t="str">
        <f>_xll.BDP($H689,CR$1)</f>
        <v>David Layton</v>
      </c>
      <c r="CS689" s="74" t="str">
        <f>_xll.BDP($H689,CS$1)</f>
        <v>No</v>
      </c>
      <c r="CT689" s="81">
        <f>_xll.BDP($H689,CT$1)</f>
        <v>0</v>
      </c>
      <c r="CU689" s="78">
        <f>_xll.BDP($H689,CU$1)</f>
        <v>4.75</v>
      </c>
      <c r="CV689" s="78">
        <f>_xll.BDP($H689,CV$1)</f>
        <v>16.55948689138577</v>
      </c>
      <c r="CW689" s="78">
        <f>_xll.BDP($H689,CW$1)</f>
        <v>0</v>
      </c>
    </row>
    <row r="690" spans="1:101" s="74" customFormat="1" hidden="1" x14ac:dyDescent="0.3">
      <c r="A690" s="74" t="str">
        <f>B690&amp;C690</f>
        <v>15</v>
      </c>
      <c r="B690" s="74">
        <v>15</v>
      </c>
      <c r="D690" s="74">
        <v>1</v>
      </c>
      <c r="E690" s="74">
        <v>1</v>
      </c>
      <c r="F690" s="75"/>
      <c r="H690" s="74" t="s">
        <v>485</v>
      </c>
      <c r="I690" s="74">
        <v>1632</v>
      </c>
      <c r="J690" s="74" t="str">
        <f>I690&amp;H690</f>
        <v>1632BIP US Equity</v>
      </c>
      <c r="K690" s="76" t="s">
        <v>562</v>
      </c>
      <c r="L690" s="73">
        <v>5.640014088299837E-2</v>
      </c>
      <c r="M690" s="73">
        <v>7.21444545680444E-2</v>
      </c>
      <c r="N690" s="73">
        <v>4.8140869944554833E-2</v>
      </c>
      <c r="O690" s="73">
        <v>6.1036071547450117E-2</v>
      </c>
      <c r="P690" s="77">
        <v>5.1219529584554291</v>
      </c>
      <c r="Q690" s="77">
        <v>4.4841966230646815</v>
      </c>
      <c r="R690" s="77">
        <v>2.8990024937655861</v>
      </c>
      <c r="S690" s="78">
        <v>43.156884590714817</v>
      </c>
      <c r="T690" s="78">
        <v>39.107229500242603</v>
      </c>
      <c r="U690" s="73">
        <v>0.4692928295052276</v>
      </c>
      <c r="V690" s="79">
        <v>7.4518775123370045</v>
      </c>
      <c r="W690" s="73">
        <v>0.350467118071286</v>
      </c>
      <c r="X690" s="72">
        <v>5.5360419397116646E-2</v>
      </c>
      <c r="Y690" s="79">
        <v>31.937761328976148</v>
      </c>
      <c r="Z690" s="79">
        <v>-5.0830654904487238</v>
      </c>
      <c r="AA690" s="79">
        <v>48292000000</v>
      </c>
      <c r="AB690" s="79">
        <v>57081000000</v>
      </c>
      <c r="AC690" s="79" t="e">
        <v>#N/A</v>
      </c>
      <c r="AD690" s="80">
        <v>2826530342.2806864</v>
      </c>
      <c r="AE690" s="73">
        <v>0</v>
      </c>
      <c r="AF690" s="80">
        <v>19501.631773519999</v>
      </c>
      <c r="AG690" s="80">
        <v>75861.631773519999</v>
      </c>
      <c r="AH690" s="25">
        <v>12.80321875607912</v>
      </c>
      <c r="AI690" s="25">
        <v>21.153764924856393</v>
      </c>
      <c r="AJ690" s="25">
        <v>2.2912895810812737</v>
      </c>
      <c r="AK690" s="25" t="s">
        <v>3021</v>
      </c>
      <c r="AL690" s="25">
        <v>2.3211668048154226</v>
      </c>
      <c r="AM690" s="74" t="s">
        <v>4685</v>
      </c>
      <c r="AN690" s="74" t="s">
        <v>4686</v>
      </c>
      <c r="AO690" s="74" t="s">
        <v>4687</v>
      </c>
      <c r="AP690" s="74" t="s">
        <v>496</v>
      </c>
      <c r="AQ690" s="73" t="e">
        <f>_xll.BDP($H690,$AQ$1, "CUST_TRR_START_DT=20030101","CUST_TRR_END_DT=20230630")*0.01</f>
        <v>#VALUE!</v>
      </c>
      <c r="AR690" s="73">
        <f>_xll.BDP($H690,$AQ$1, "CUST_TRR_START_DT=20130101","CUST_TRR_END_DT=20230630")*0.01</f>
        <v>0.1449336</v>
      </c>
      <c r="AS690" s="73">
        <f>_xll.BDP($H690,$AQ$1, "CUST_TRR_START_DT=20180101","CUST_TRR_END_DT=20230630")*0.01</f>
        <v>0.10272640000000001</v>
      </c>
      <c r="AT690" s="74" t="s">
        <v>3826</v>
      </c>
      <c r="AU690" s="74" t="s">
        <v>3427</v>
      </c>
      <c r="AV690" s="74" t="s">
        <v>3826</v>
      </c>
      <c r="AW690" s="25">
        <v>4.6760390323648249</v>
      </c>
      <c r="AX690" s="25">
        <v>4.6760390323648249</v>
      </c>
      <c r="AY690" s="25">
        <v>-9.2150712212190733E-2</v>
      </c>
      <c r="AZ690" s="25">
        <v>4.5838883201526341</v>
      </c>
      <c r="BA690" s="25">
        <v>422.86153846153843</v>
      </c>
      <c r="BB690" s="25">
        <v>-8.3333333333333144</v>
      </c>
      <c r="BC690" s="25">
        <v>414.52820512820512</v>
      </c>
      <c r="BD690" s="25">
        <v>646.66399999999999</v>
      </c>
      <c r="BE690" s="25">
        <v>19501.631773519999</v>
      </c>
      <c r="BF690" s="74">
        <v>675.28600000000006</v>
      </c>
      <c r="BG690" s="74">
        <v>733.66700000000003</v>
      </c>
      <c r="BH690" s="74">
        <v>992.5</v>
      </c>
      <c r="BI690" s="74">
        <v>-1049.643</v>
      </c>
      <c r="BJ690" s="74">
        <v>1952.25</v>
      </c>
      <c r="BK690" s="74">
        <v>1577.0450000000001</v>
      </c>
      <c r="BL690" s="72">
        <v>3.4627153657825038E-2</v>
      </c>
      <c r="BM690" s="72">
        <v>3.7620800583272156E-2</v>
      </c>
      <c r="BN690" s="72">
        <v>5.089317712108847E-2</v>
      </c>
      <c r="BO690" s="72">
        <v>-5.3823342179255079E-2</v>
      </c>
      <c r="BP690" s="72">
        <v>0.10010700759158184</v>
      </c>
      <c r="BQ690" s="72">
        <v>8.0867335529397455E-2</v>
      </c>
      <c r="BR690" s="72">
        <f>IF(IF(BN690&gt;BQ690,BN690,BQ690)=0,IF(BM690&gt;BP690,BM690,BP690),IF(BN690&gt;BQ690,BN690,BQ690))</f>
        <v>8.0867335529397455E-2</v>
      </c>
      <c r="CI690" s="73">
        <f>IFERROR(L690,M690)</f>
        <v>5.640014088299837E-2</v>
      </c>
      <c r="CJ690" s="74">
        <f>IF(AND(M690&lt;0,AA690&gt;0),1,0)</f>
        <v>0</v>
      </c>
      <c r="CK690" s="74">
        <f>IF(AND(CJ690=0,CI690&lt;0.1,CI690&gt;0),1,0)</f>
        <v>1</v>
      </c>
      <c r="CL690" s="74">
        <f>IF(AND(CK690=0,CI690&lt;0.2,CI690&gt;0.1),1,0)</f>
        <v>0</v>
      </c>
      <c r="CM690" s="74">
        <f>IF(AND(CL690=0,CI690&lt;0.3,CI690&gt;0.2),1,0)</f>
        <v>0</v>
      </c>
      <c r="CN690" s="74">
        <f>IF(AND(CM690=0,CI690&lt;0.4,CI690&gt;0.3),1,0)</f>
        <v>0</v>
      </c>
      <c r="CO690" s="74">
        <f>IF(AND(CN690=0,CI690&lt;0.5,CI690&gt;0.4),1,0)</f>
        <v>0</v>
      </c>
      <c r="CP690" s="74">
        <f>IF(AND(CJ690=0,CK690=0,CL690=0,CM690=0,CN690=0,CO690=0),1,0)</f>
        <v>0</v>
      </c>
      <c r="CR690" s="74" t="str">
        <f>_xll.BDP($H690,CR$1)</f>
        <v>Samuel J B Pollock "Sam"</v>
      </c>
      <c r="CS690" s="74" t="str">
        <f>_xll.BDP($H690,CS$1)</f>
        <v>No</v>
      </c>
      <c r="CT690" s="81">
        <f>_xll.BDP($H690,CT$1)</f>
        <v>0</v>
      </c>
      <c r="CU690" s="78">
        <f>_xll.BDP($H690,CU$1)</f>
        <v>29.75</v>
      </c>
      <c r="CV690" s="78">
        <f>_xll.BDP($H690,CV$1)</f>
        <v>2.274488787719035E-2</v>
      </c>
      <c r="CW690" s="78">
        <f>_xll.BDP($H690,CW$1)</f>
        <v>2.5258685131998271</v>
      </c>
    </row>
    <row r="691" spans="1:101" s="74" customFormat="1" hidden="1" x14ac:dyDescent="0.3">
      <c r="A691" s="74" t="str">
        <f>B691&amp;C691</f>
        <v>15</v>
      </c>
      <c r="B691" s="74">
        <v>15</v>
      </c>
      <c r="D691" s="74">
        <v>2</v>
      </c>
      <c r="E691" s="74">
        <v>2</v>
      </c>
      <c r="F691" s="75">
        <v>0.08</v>
      </c>
      <c r="G691" s="74" t="s">
        <v>2259</v>
      </c>
      <c r="H691" s="74" t="s">
        <v>1362</v>
      </c>
      <c r="I691" s="74">
        <v>1633</v>
      </c>
      <c r="J691" s="74" t="str">
        <f>I691&amp;H691</f>
        <v>1633SW FP Equity</v>
      </c>
      <c r="K691" s="76" t="s">
        <v>1363</v>
      </c>
      <c r="L691" s="73">
        <v>-3.419069994641684</v>
      </c>
      <c r="M691" s="73">
        <v>0.82314588427057866</v>
      </c>
      <c r="N691" s="73">
        <v>0.12201469641015014</v>
      </c>
      <c r="O691" s="73">
        <v>0.12885940290890532</v>
      </c>
      <c r="P691" s="77">
        <v>10.566139710849885</v>
      </c>
      <c r="Q691" s="77">
        <v>7.7299147657172957</v>
      </c>
      <c r="R691" s="77">
        <v>20.697704577875761</v>
      </c>
      <c r="S691" s="78">
        <v>6.7141928408483604</v>
      </c>
      <c r="T691" s="78">
        <v>7.2568047337278108</v>
      </c>
      <c r="U691" s="73">
        <v>0.27357367868393417</v>
      </c>
      <c r="V691" s="79">
        <v>2.2988235294117647</v>
      </c>
      <c r="W691" s="73">
        <v>0.19930970784113558</v>
      </c>
      <c r="X691" s="72">
        <v>1.8195602729340409E-2</v>
      </c>
      <c r="Y691" s="79">
        <v>4.0826481923017903</v>
      </c>
      <c r="Z691" s="79">
        <v>1.6839778026894292</v>
      </c>
      <c r="AA691" s="79">
        <v>1227000000</v>
      </c>
      <c r="AB691" s="79">
        <v>7838000000</v>
      </c>
      <c r="AC691" s="79">
        <v>40000000</v>
      </c>
      <c r="AD691" s="80">
        <v>1073000000</v>
      </c>
      <c r="AE691" s="73">
        <v>3.7278657968313138E-2</v>
      </c>
      <c r="AF691" s="80">
        <v>14988.789263549999</v>
      </c>
      <c r="AG691" s="80">
        <v>18900.789263549999</v>
      </c>
      <c r="AH691" s="25">
        <v>11.111575110846561</v>
      </c>
      <c r="AI691" s="25">
        <v>16.099479781558774</v>
      </c>
      <c r="AJ691" s="25">
        <v>4.5126394097572957</v>
      </c>
      <c r="AK691" s="25">
        <v>18.62727717330824</v>
      </c>
      <c r="AL691" s="25">
        <v>3.6228160059571808</v>
      </c>
      <c r="AM691" s="74" t="s">
        <v>533</v>
      </c>
      <c r="AN691" s="74" t="s">
        <v>4648</v>
      </c>
      <c r="AO691" s="74" t="s">
        <v>4649</v>
      </c>
      <c r="AP691" s="74" t="s">
        <v>1339</v>
      </c>
      <c r="AQ691" s="73">
        <f>_xll.BDP($H691,$AQ$1, "CUST_TRR_START_DT=20030101","CUST_TRR_END_DT=20230630")*0.01</f>
        <v>0.1049311</v>
      </c>
      <c r="AR691" s="73">
        <f>_xll.BDP($H691,$AQ$1, "CUST_TRR_START_DT=20130101","CUST_TRR_END_DT=20230630")*0.01</f>
        <v>7.0384349999999998E-2</v>
      </c>
      <c r="AS691" s="73">
        <f>_xll.BDP($H691,$AQ$1, "CUST_TRR_START_DT=20180101","CUST_TRR_END_DT=20230630")*0.01</f>
        <v>6.2485690000000007E-3</v>
      </c>
      <c r="AT691" s="74" t="s">
        <v>3697</v>
      </c>
      <c r="AU691" s="74" t="s">
        <v>3021</v>
      </c>
      <c r="AV691" s="74" t="s">
        <v>3021</v>
      </c>
      <c r="AW691" s="25">
        <v>1.9675356615838659</v>
      </c>
      <c r="AX691" s="25">
        <v>1.9675356615838659</v>
      </c>
      <c r="AY691" s="25">
        <v>0</v>
      </c>
      <c r="AZ691" s="25">
        <v>1.9675356615838659</v>
      </c>
      <c r="BA691" s="25">
        <v>52.635583119424147</v>
      </c>
      <c r="BB691" s="25">
        <v>0</v>
      </c>
      <c r="BC691" s="25" t="s">
        <v>3021</v>
      </c>
      <c r="BD691" s="25" t="s">
        <v>3021</v>
      </c>
      <c r="BE691" s="25">
        <v>14988.789263549999</v>
      </c>
      <c r="BF691" s="74">
        <v>859.83299999999997</v>
      </c>
      <c r="BG691" s="74">
        <v>946.55600000000004</v>
      </c>
      <c r="BH691" s="74">
        <v>1043.2380000000001</v>
      </c>
      <c r="BI691" s="74">
        <v>823.40499999999997</v>
      </c>
      <c r="BJ691" s="74">
        <v>870.08400000000006</v>
      </c>
      <c r="BK691" s="74">
        <v>957.404</v>
      </c>
      <c r="BL691" s="72">
        <v>5.736507364814028E-2</v>
      </c>
      <c r="BM691" s="72">
        <v>6.3150931229772611E-2</v>
      </c>
      <c r="BN691" s="72">
        <v>6.9601218727983888E-2</v>
      </c>
      <c r="BO691" s="72">
        <v>5.4934723914116981E-2</v>
      </c>
      <c r="BP691" s="72">
        <v>5.8048984791312368E-2</v>
      </c>
      <c r="BQ691" s="72">
        <v>6.3874672141013542E-2</v>
      </c>
      <c r="BR691" s="72">
        <f>IF(IF(BN691&gt;BQ691,BN691,BQ691)=0,IF(BM691&gt;BP691,BM691,BP691),IF(BN691&gt;BQ691,BN691,BQ691))</f>
        <v>6.9601218727983888E-2</v>
      </c>
      <c r="CI691" s="73">
        <f>IFERROR(L691,M691)</f>
        <v>-3.419069994641684</v>
      </c>
      <c r="CJ691" s="74">
        <f>IF(AND(M691&lt;0,AA691&gt;0),1,0)</f>
        <v>0</v>
      </c>
      <c r="CK691" s="74">
        <f>IF(AND(CJ691=0,CI691&lt;0.1,CI691&gt;0),1,0)</f>
        <v>0</v>
      </c>
      <c r="CL691" s="74">
        <f>IF(AND(CK691=0,CI691&lt;0.2,CI691&gt;0.1),1,0)</f>
        <v>0</v>
      </c>
      <c r="CM691" s="74">
        <f>IF(AND(CL691=0,CI691&lt;0.3,CI691&gt;0.2),1,0)</f>
        <v>0</v>
      </c>
      <c r="CN691" s="74">
        <f>IF(AND(CM691=0,CI691&lt;0.4,CI691&gt;0.3),1,0)</f>
        <v>0</v>
      </c>
      <c r="CO691" s="74">
        <f>IF(AND(CN691=0,CI691&lt;0.5,CI691&gt;0.4),1,0)</f>
        <v>0</v>
      </c>
      <c r="CP691" s="74">
        <f>IF(AND(CJ691=0,CK691=0,CL691=0,CM691=0,CN691=0,CO691=0),1,0)</f>
        <v>1</v>
      </c>
      <c r="CR691" s="74" t="str">
        <f>_xll.BDP($H691,CR$1)</f>
        <v>Sophie Clamens Bellon</v>
      </c>
      <c r="CS691" s="74" t="str">
        <f>_xll.BDP($H691,CS$1)</f>
        <v>No</v>
      </c>
      <c r="CT691" s="81">
        <f>_xll.BDP($H691,CT$1)</f>
        <v>0</v>
      </c>
      <c r="CU691" s="78">
        <f>_xll.BDP($H691,CU$1)</f>
        <v>2</v>
      </c>
      <c r="CV691" s="78">
        <f>_xll.BDP($H691,CV$1)</f>
        <v>3.6520319094177266E-2</v>
      </c>
      <c r="CW691" s="78">
        <f>_xll.BDP($H691,CW$1)</f>
        <v>0</v>
      </c>
    </row>
    <row r="692" spans="1:101" s="74" customFormat="1" hidden="1" x14ac:dyDescent="0.3">
      <c r="A692" s="74" t="str">
        <f>B692&amp;C692</f>
        <v>15</v>
      </c>
      <c r="B692" s="74">
        <v>15</v>
      </c>
      <c r="D692" s="74">
        <v>2</v>
      </c>
      <c r="E692" s="74">
        <v>2</v>
      </c>
      <c r="F692" s="75" t="s">
        <v>2262</v>
      </c>
      <c r="H692" s="74" t="s">
        <v>1368</v>
      </c>
      <c r="I692" s="74">
        <v>1634</v>
      </c>
      <c r="J692" s="74" t="str">
        <f>I692&amp;H692</f>
        <v>1634KOF FP Equity</v>
      </c>
      <c r="K692" s="76" t="s">
        <v>1369</v>
      </c>
      <c r="L692" s="73">
        <v>0.6356606509575069</v>
      </c>
      <c r="M692" s="73">
        <v>0.32629973686308905</v>
      </c>
      <c r="N692" s="73">
        <v>0.45238523867398772</v>
      </c>
      <c r="O692" s="73">
        <v>0.26569005397070161</v>
      </c>
      <c r="P692" s="77">
        <v>25.235518735457774</v>
      </c>
      <c r="Q692" s="77">
        <v>21.299003142083613</v>
      </c>
      <c r="R692" s="77">
        <v>29.58405130604466</v>
      </c>
      <c r="S692" s="78">
        <v>8.986822836632216</v>
      </c>
      <c r="T692" s="78">
        <v>9.4698519558468544</v>
      </c>
      <c r="U692" s="73">
        <v>-3.5553632724110121E-2</v>
      </c>
      <c r="V692" s="79">
        <v>-0.36421413810582132</v>
      </c>
      <c r="W692" s="73">
        <v>0.15083827748869327</v>
      </c>
      <c r="X692" s="72">
        <v>3.5065107375045014E-2</v>
      </c>
      <c r="Y692" s="79">
        <v>2.3098147100186308</v>
      </c>
      <c r="Z692" s="79">
        <v>-3.8543376879115021</v>
      </c>
      <c r="AA692" s="79">
        <v>300984000</v>
      </c>
      <c r="AB692" s="79">
        <v>369645000</v>
      </c>
      <c r="AC692" s="79">
        <v>2662000</v>
      </c>
      <c r="AD692" s="80">
        <v>318684000</v>
      </c>
      <c r="AE692" s="73">
        <v>8.3531021325199892E-3</v>
      </c>
      <c r="AF692" s="80">
        <v>548.19180719999997</v>
      </c>
      <c r="AG692" s="80">
        <v>509.0848072</v>
      </c>
      <c r="AH692" s="25">
        <v>3.3082804174627309</v>
      </c>
      <c r="AI692" s="25">
        <v>4.1337253130227198</v>
      </c>
      <c r="AJ692" s="25" t="s">
        <v>3021</v>
      </c>
      <c r="AK692" s="25">
        <v>9.0134634956267465</v>
      </c>
      <c r="AL692" s="25">
        <v>2.462247109240534</v>
      </c>
      <c r="AM692" s="74" t="s">
        <v>533</v>
      </c>
      <c r="AN692" s="74" t="s">
        <v>4683</v>
      </c>
      <c r="AO692" s="74" t="s">
        <v>4684</v>
      </c>
      <c r="AP692" s="74" t="s">
        <v>1339</v>
      </c>
      <c r="AQ692" s="73">
        <f>_xll.BDP($H692,$AQ$1, "CUST_TRR_START_DT=20030101","CUST_TRR_END_DT=20230630")*0.01</f>
        <v>0.112844</v>
      </c>
      <c r="AR692" s="73">
        <f>_xll.BDP($H692,$AQ$1, "CUST_TRR_START_DT=20130101","CUST_TRR_END_DT=20230630")*0.01</f>
        <v>0.10128819999999999</v>
      </c>
      <c r="AS692" s="73">
        <f>_xll.BDP($H692,$AQ$1, "CUST_TRR_START_DT=20180101","CUST_TRR_END_DT=20230630")*0.01</f>
        <v>6.0980280000000002E-5</v>
      </c>
      <c r="AT692" s="74" t="s">
        <v>3428</v>
      </c>
      <c r="AU692" s="74" t="s">
        <v>3428</v>
      </c>
      <c r="AV692" s="74" t="s">
        <v>3428</v>
      </c>
      <c r="AW692" s="25">
        <v>8.695652519447215</v>
      </c>
      <c r="AX692" s="25">
        <v>8.695652519447215</v>
      </c>
      <c r="AY692" s="25">
        <v>-2.3080532289823079</v>
      </c>
      <c r="AZ692" s="25">
        <v>6.387599290464907</v>
      </c>
      <c r="BA692" s="25">
        <v>100.87403180666934</v>
      </c>
      <c r="BB692" s="25">
        <v>-26.774601941735341</v>
      </c>
      <c r="BC692" s="25">
        <v>74.099429864933995</v>
      </c>
      <c r="BD692" s="25">
        <v>36.246299200000003</v>
      </c>
      <c r="BE692" s="25">
        <v>509.0848072</v>
      </c>
      <c r="BF692" s="74">
        <v>59.88</v>
      </c>
      <c r="BG692" s="74">
        <v>55.160000000000004</v>
      </c>
      <c r="BH692" s="74">
        <v>60.14</v>
      </c>
      <c r="BI692" s="74">
        <v>173.47</v>
      </c>
      <c r="BJ692" s="74">
        <v>42.300000000000004</v>
      </c>
      <c r="BK692" s="74">
        <v>35.874000000000002</v>
      </c>
      <c r="BL692" s="72">
        <v>0.11762283838196616</v>
      </c>
      <c r="BM692" s="72">
        <v>0.10835129868318727</v>
      </c>
      <c r="BN692" s="72">
        <v>0.11813355878910228</v>
      </c>
      <c r="BO692" s="72">
        <v>0.34074872702270653</v>
      </c>
      <c r="BP692" s="72">
        <v>8.3090281622531209E-2</v>
      </c>
      <c r="BQ692" s="72">
        <v>7.0467630329236045E-2</v>
      </c>
      <c r="BR692" s="72">
        <f>IF(IF(BN692&gt;BQ692,BN692,BQ692)=0,IF(BM692&gt;BP692,BM692,BP692),IF(BN692&gt;BQ692,BN692,BQ692))</f>
        <v>0.11813355878910228</v>
      </c>
      <c r="CI692" s="73">
        <f>IFERROR(L692,M692)</f>
        <v>0.6356606509575069</v>
      </c>
      <c r="CJ692" s="74">
        <f>IF(AND(M692&lt;0,AA692&gt;0),1,0)</f>
        <v>0</v>
      </c>
      <c r="CK692" s="74">
        <f>IF(AND(CJ692=0,CI692&lt;0.1,CI692&gt;0),1,0)</f>
        <v>0</v>
      </c>
      <c r="CL692" s="74">
        <f>IF(AND(CK692=0,CI692&lt;0.2,CI692&gt;0.1),1,0)</f>
        <v>0</v>
      </c>
      <c r="CM692" s="74">
        <f>IF(AND(CL692=0,CI692&lt;0.3,CI692&gt;0.2),1,0)</f>
        <v>0</v>
      </c>
      <c r="CN692" s="74">
        <f>IF(AND(CM692=0,CI692&lt;0.4,CI692&gt;0.3),1,0)</f>
        <v>0</v>
      </c>
      <c r="CO692" s="74">
        <f>IF(AND(CN692=0,CI692&lt;0.5,CI692&gt;0.4),1,0)</f>
        <v>0</v>
      </c>
      <c r="CP692" s="74">
        <f>IF(AND(CJ692=0,CK692=0,CL692=0,CM692=0,CN692=0,CO692=0),1,0)</f>
        <v>1</v>
      </c>
      <c r="CR692" s="74" t="str">
        <f>_xll.BDP($H692,CR$1)</f>
        <v>Nordine Hachemi</v>
      </c>
      <c r="CS692" s="74" t="str">
        <f>_xll.BDP($H692,CS$1)</f>
        <v>No</v>
      </c>
      <c r="CT692" s="81">
        <f>_xll.BDP($H692,CT$1)</f>
        <v>0.55919802188873291</v>
      </c>
      <c r="CU692" s="78">
        <f>_xll.BDP($H692,CU$1)</f>
        <v>9.75</v>
      </c>
      <c r="CV692" s="78">
        <f>_xll.BDP($H692,CV$1)</f>
        <v>0.59210996665998727</v>
      </c>
      <c r="CW692" s="78">
        <f>_xll.BDP($H692,CW$1)</f>
        <v>0</v>
      </c>
    </row>
    <row r="693" spans="1:101" s="74" customFormat="1" hidden="1" x14ac:dyDescent="0.3">
      <c r="A693" s="74" t="str">
        <f>B693&amp;C693</f>
        <v>15</v>
      </c>
      <c r="B693" s="74">
        <v>15</v>
      </c>
      <c r="D693" s="74">
        <v>2</v>
      </c>
      <c r="E693" s="74">
        <v>2</v>
      </c>
      <c r="F693" s="75">
        <v>0.12</v>
      </c>
      <c r="H693" s="74" t="s">
        <v>280</v>
      </c>
      <c r="I693" s="74">
        <v>1635</v>
      </c>
      <c r="J693" s="74" t="str">
        <f>I693&amp;H693</f>
        <v>1635HAS US Equity</v>
      </c>
      <c r="K693" s="76" t="s">
        <v>955</v>
      </c>
      <c r="L693" s="73">
        <v>0.32690811415246446</v>
      </c>
      <c r="M693" s="73">
        <v>0.39569739309388979</v>
      </c>
      <c r="N693" s="73">
        <v>0.19368651408114626</v>
      </c>
      <c r="O693" s="73">
        <v>0.18271643672977153</v>
      </c>
      <c r="P693" s="77">
        <v>-1.4724227194392969</v>
      </c>
      <c r="Q693" s="77">
        <v>-2.0497681763446134</v>
      </c>
      <c r="R693" s="77">
        <v>-9.4644897357461399</v>
      </c>
      <c r="S693" s="78">
        <v>20.641740660485858</v>
      </c>
      <c r="T693" s="78">
        <v>25.68837637646644</v>
      </c>
      <c r="U693" s="73">
        <v>0.71697234894330142</v>
      </c>
      <c r="V693" s="79">
        <v>17.99299065420561</v>
      </c>
      <c r="W693" s="73">
        <v>0.28690895153141227</v>
      </c>
      <c r="X693" s="72">
        <v>4.4405104374124066E-2</v>
      </c>
      <c r="Y693" s="79">
        <v>2.8322655062497639</v>
      </c>
      <c r="Z693" s="79" t="e">
        <v>#N/A</v>
      </c>
      <c r="AA693" s="79">
        <v>2977000000</v>
      </c>
      <c r="AB693" s="79">
        <v>6447100000</v>
      </c>
      <c r="AC693" s="79">
        <v>137400000</v>
      </c>
      <c r="AD693" s="80">
        <v>344300000</v>
      </c>
      <c r="AE693" s="73">
        <v>0.399070577984316</v>
      </c>
      <c r="AF693" s="80">
        <v>9208.2318073799997</v>
      </c>
      <c r="AG693" s="80">
        <v>13085.93180738</v>
      </c>
      <c r="AH693" s="25">
        <v>9.9277413494599624</v>
      </c>
      <c r="AI693" s="25">
        <v>12.988131063333315</v>
      </c>
      <c r="AJ693" s="25">
        <v>1.4579586741357622</v>
      </c>
      <c r="AK693" s="25">
        <v>13.8847199566078</v>
      </c>
      <c r="AL693" s="25">
        <v>3.7514791810595485</v>
      </c>
      <c r="AM693" s="74" t="s">
        <v>533</v>
      </c>
      <c r="AN693" s="74" t="s">
        <v>956</v>
      </c>
      <c r="AO693" s="74" t="s">
        <v>957</v>
      </c>
      <c r="AP693" s="74" t="s">
        <v>574</v>
      </c>
      <c r="AQ693" s="73">
        <f>_xll.BDP($H693,$AQ$1, "CUST_TRR_START_DT=20030101","CUST_TRR_END_DT=20230630")*0.01</f>
        <v>0.11635569999999999</v>
      </c>
      <c r="AR693" s="73">
        <f>_xll.BDP($H693,$AQ$1, "CUST_TRR_START_DT=20130101","CUST_TRR_END_DT=20230630")*0.01</f>
        <v>8.8702989999999995E-2</v>
      </c>
      <c r="AS693" s="73">
        <f>_xll.BDP($H693,$AQ$1, "CUST_TRR_START_DT=20180101","CUST_TRR_END_DT=20230630")*0.01</f>
        <v>-2.988712E-2</v>
      </c>
      <c r="AT693" s="74" t="s">
        <v>3697</v>
      </c>
      <c r="AU693" s="74" t="s">
        <v>3429</v>
      </c>
      <c r="AV693" s="74" t="s">
        <v>3429</v>
      </c>
      <c r="AW693" s="25">
        <v>4.2194092108443106</v>
      </c>
      <c r="AX693" s="25">
        <v>4.2194092108443106</v>
      </c>
      <c r="AY693" s="25">
        <v>0.54970890050638566</v>
      </c>
      <c r="AZ693" s="25">
        <v>4.7691181113506964</v>
      </c>
      <c r="BA693" s="25">
        <v>47.745501576107841</v>
      </c>
      <c r="BB693" s="25">
        <v>6.2203322465317967</v>
      </c>
      <c r="BC693" s="25">
        <v>53.965833822639638</v>
      </c>
      <c r="BD693" s="25">
        <v>438.95593367999999</v>
      </c>
      <c r="BE693" s="25">
        <v>9208.2318073799997</v>
      </c>
      <c r="BF693" s="74">
        <v>557.75</v>
      </c>
      <c r="BG693" s="74">
        <v>696.75</v>
      </c>
      <c r="BH693" s="74">
        <v>781.2</v>
      </c>
      <c r="BI693" s="74">
        <v>559.51800000000003</v>
      </c>
      <c r="BJ693" s="74">
        <v>734.01499999999999</v>
      </c>
      <c r="BK693" s="74">
        <v>893.09300000000007</v>
      </c>
      <c r="BL693" s="72">
        <v>6.0570803566542222E-2</v>
      </c>
      <c r="BM693" s="72">
        <v>7.566599262212155E-2</v>
      </c>
      <c r="BN693" s="72">
        <v>8.4837134462004096E-2</v>
      </c>
      <c r="BO693" s="72">
        <v>6.0762805683450598E-2</v>
      </c>
      <c r="BP693" s="72">
        <v>7.9712915069288182E-2</v>
      </c>
      <c r="BQ693" s="72">
        <v>9.6988544454780626E-2</v>
      </c>
      <c r="BR693" s="72">
        <f>IF(IF(BN693&gt;BQ693,BN693,BQ693)=0,IF(BM693&gt;BP693,BM693,BP693),IF(BN693&gt;BQ693,BN693,BQ693))</f>
        <v>9.6988544454780626E-2</v>
      </c>
      <c r="CI693" s="73">
        <f>IFERROR(L693,M693)</f>
        <v>0.32690811415246446</v>
      </c>
      <c r="CJ693" s="74">
        <f>IF(AND(M693&lt;0,AA693&gt;0),1,0)</f>
        <v>0</v>
      </c>
      <c r="CK693" s="74">
        <f>IF(AND(CJ693=0,CI693&lt;0.1,CI693&gt;0),1,0)</f>
        <v>0</v>
      </c>
      <c r="CL693" s="74">
        <f>IF(AND(CK693=0,CI693&lt;0.2,CI693&gt;0.1),1,0)</f>
        <v>0</v>
      </c>
      <c r="CM693" s="74">
        <f>IF(AND(CL693=0,CI693&lt;0.3,CI693&gt;0.2),1,0)</f>
        <v>0</v>
      </c>
      <c r="CN693" s="74">
        <f>IF(AND(CM693=0,CI693&lt;0.4,CI693&gt;0.3),1,0)</f>
        <v>1</v>
      </c>
      <c r="CO693" s="74">
        <f>IF(AND(CN693=0,CI693&lt;0.5,CI693&gt;0.4),1,0)</f>
        <v>0</v>
      </c>
      <c r="CP693" s="74">
        <f>IF(AND(CJ693=0,CK693=0,CL693=0,CM693=0,CN693=0,CO693=0),1,0)</f>
        <v>0</v>
      </c>
      <c r="CR693" s="74" t="str">
        <f>_xll.BDP($H693,CR$1)</f>
        <v>Christian P Cocks "Chris"</v>
      </c>
      <c r="CS693" s="74" t="str">
        <f>_xll.BDP($H693,CS$1)</f>
        <v>No</v>
      </c>
      <c r="CT693" s="81">
        <f>_xll.BDP($H693,CT$1)</f>
        <v>8.1980802118778229E-2</v>
      </c>
      <c r="CU693" s="78">
        <f>_xll.BDP($H693,CU$1)</f>
        <v>1.6666699647903442</v>
      </c>
      <c r="CV693" s="78">
        <f>_xll.BDP($H693,CV$1)</f>
        <v>0.68927713060820561</v>
      </c>
      <c r="CW693" s="78">
        <f>_xll.BDP($H693,CW$1)</f>
        <v>3.0119083716375594</v>
      </c>
    </row>
    <row r="694" spans="1:101" s="74" customFormat="1" hidden="1" x14ac:dyDescent="0.3">
      <c r="A694" s="74" t="str">
        <f>B694&amp;C694</f>
        <v>15</v>
      </c>
      <c r="B694" s="74">
        <v>15</v>
      </c>
      <c r="D694" s="74">
        <v>2</v>
      </c>
      <c r="E694" s="74">
        <v>2</v>
      </c>
      <c r="F694" s="75" t="s">
        <v>2149</v>
      </c>
      <c r="H694" s="74" t="s">
        <v>1284</v>
      </c>
      <c r="I694" s="74">
        <v>1636</v>
      </c>
      <c r="J694" s="74" t="str">
        <f>I694&amp;H694</f>
        <v>1636TISG IM Equity</v>
      </c>
      <c r="K694" s="76" t="s">
        <v>1285</v>
      </c>
      <c r="L694" s="73">
        <v>0.17462111382461473</v>
      </c>
      <c r="M694" s="73">
        <v>0.28307844767495571</v>
      </c>
      <c r="N694" s="73">
        <v>0.17400944291518733</v>
      </c>
      <c r="O694" s="73">
        <v>0.28307844767495571</v>
      </c>
      <c r="P694" s="77">
        <v>19.561525624762709</v>
      </c>
      <c r="Q694" s="77">
        <v>16.256590989104318</v>
      </c>
      <c r="R694" s="77">
        <v>23.822119194801079</v>
      </c>
      <c r="S694" s="78">
        <v>10.075997697559622</v>
      </c>
      <c r="T694" s="78">
        <v>14.955233096634764</v>
      </c>
      <c r="U694" s="73">
        <v>2.9430670071465697E-2</v>
      </c>
      <c r="V694" s="79">
        <v>0.23359847869947345</v>
      </c>
      <c r="W694" s="73">
        <v>0.3184694765997978</v>
      </c>
      <c r="X694" s="72">
        <v>4.2619076276657439E-2</v>
      </c>
      <c r="Y694" s="79">
        <v>38.255179079899023</v>
      </c>
      <c r="Z694" s="79" t="e">
        <v>#N/A</v>
      </c>
      <c r="AA694" s="79">
        <v>119073000</v>
      </c>
      <c r="AB694" s="79">
        <v>119073000</v>
      </c>
      <c r="AC694" s="79" t="e">
        <v>#N/A</v>
      </c>
      <c r="AD694" s="80">
        <v>64369000</v>
      </c>
      <c r="AE694" s="73">
        <v>0</v>
      </c>
      <c r="AF694" s="80">
        <v>396.44</v>
      </c>
      <c r="AG694" s="80">
        <v>406.51299999999998</v>
      </c>
      <c r="AH694" s="25">
        <v>9.3245481236810708</v>
      </c>
      <c r="AI694" s="25">
        <v>12.060195211677099</v>
      </c>
      <c r="AJ694" s="25" t="s">
        <v>3021</v>
      </c>
      <c r="AK694" s="25">
        <v>16.622222264607746</v>
      </c>
      <c r="AL694" s="25">
        <v>3.6370642294577498</v>
      </c>
      <c r="AM694" s="74" t="s">
        <v>498</v>
      </c>
      <c r="AN694" s="74" t="s">
        <v>4632</v>
      </c>
      <c r="AO694" s="74" t="s">
        <v>4632</v>
      </c>
      <c r="AP694" s="74" t="s">
        <v>1250</v>
      </c>
      <c r="AQ694" s="73" t="e">
        <f>_xll.BDP($H694,$AQ$1, "CUST_TRR_START_DT=20030101","CUST_TRR_END_DT=20230630")*0.01</f>
        <v>#VALUE!</v>
      </c>
      <c r="AR694" s="73" t="e">
        <f>_xll.BDP($H694,$AQ$1, "CUST_TRR_START_DT=20130101","CUST_TRR_END_DT=20230630")*0.01</f>
        <v>#VALUE!</v>
      </c>
      <c r="AS694" s="73" t="e">
        <f>_xll.BDP($H694,$AQ$1, "CUST_TRR_START_DT=20180101","CUST_TRR_END_DT=20230630")*0.01</f>
        <v>#VALUE!</v>
      </c>
      <c r="AT694" s="74" t="s">
        <v>3430</v>
      </c>
      <c r="AU694" s="74" t="s">
        <v>3430</v>
      </c>
      <c r="AV694" s="74" t="s">
        <v>3430</v>
      </c>
      <c r="AW694" s="25">
        <v>3.6363638339833138</v>
      </c>
      <c r="AX694" s="25">
        <v>3.6363638339833138</v>
      </c>
      <c r="AY694" s="25">
        <v>-5.044899606497831E-2</v>
      </c>
      <c r="AZ694" s="25">
        <v>3.5859148379183354</v>
      </c>
      <c r="BA694" s="25">
        <v>0</v>
      </c>
      <c r="BB694" s="25">
        <v>-0.8194034742707309</v>
      </c>
      <c r="BC694" s="25">
        <v>-0.8194034742707309</v>
      </c>
      <c r="BD694" s="25">
        <v>-0.2</v>
      </c>
      <c r="BE694" s="25">
        <v>396.44</v>
      </c>
      <c r="BF694" s="74">
        <v>32.9</v>
      </c>
      <c r="BG694" s="74">
        <v>41.325000000000003</v>
      </c>
      <c r="BH694" s="74">
        <v>47.300000000000004</v>
      </c>
      <c r="BI694" s="74">
        <v>30.528000000000002</v>
      </c>
      <c r="BJ694" s="74">
        <v>52.045000000000002</v>
      </c>
      <c r="BK694" s="74">
        <v>57.056000000000004</v>
      </c>
      <c r="BL694" s="72">
        <v>8.2988598526889307E-2</v>
      </c>
      <c r="BM694" s="72">
        <v>0.10424023811926143</v>
      </c>
      <c r="BN694" s="72">
        <v>0.11931187569367371</v>
      </c>
      <c r="BO694" s="72">
        <v>7.7005347593582893E-2</v>
      </c>
      <c r="BP694" s="72">
        <v>0.1312809000100898</v>
      </c>
      <c r="BQ694" s="72">
        <v>0.14392089597417013</v>
      </c>
      <c r="BR694" s="72">
        <f>IF(IF(BN694&gt;BQ694,BN694,BQ694)=0,IF(BM694&gt;BP694,BM694,BP694),IF(BN694&gt;BQ694,BN694,BQ694))</f>
        <v>0.14392089597417013</v>
      </c>
      <c r="CI694" s="73">
        <f>IFERROR(L694,M694)</f>
        <v>0.17462111382461473</v>
      </c>
      <c r="CJ694" s="74">
        <f>IF(AND(M694&lt;0,AA694&gt;0),1,0)</f>
        <v>0</v>
      </c>
      <c r="CK694" s="74">
        <f>IF(AND(CJ694=0,CI694&lt;0.1,CI694&gt;0),1,0)</f>
        <v>0</v>
      </c>
      <c r="CL694" s="74">
        <f>IF(AND(CK694=0,CI694&lt;0.2,CI694&gt;0.1),1,0)</f>
        <v>1</v>
      </c>
      <c r="CM694" s="74">
        <f>IF(AND(CL694=0,CI694&lt;0.3,CI694&gt;0.2),1,0)</f>
        <v>0</v>
      </c>
      <c r="CN694" s="74">
        <f>IF(AND(CM694=0,CI694&lt;0.4,CI694&gt;0.3),1,0)</f>
        <v>0</v>
      </c>
      <c r="CO694" s="74">
        <f>IF(AND(CN694=0,CI694&lt;0.5,CI694&gt;0.4),1,0)</f>
        <v>0</v>
      </c>
      <c r="CP694" s="74">
        <f>IF(AND(CJ694=0,CK694=0,CL694=0,CM694=0,CN694=0,CO694=0),1,0)</f>
        <v>0</v>
      </c>
      <c r="CR694" s="74" t="str">
        <f>_xll.BDP($H694,CR$1)</f>
        <v>Giovanni Costantino</v>
      </c>
      <c r="CS694" s="74" t="str">
        <f>_xll.BDP($H694,CS$1)</f>
        <v>Yes</v>
      </c>
      <c r="CT694" s="81">
        <f>_xll.BDP($H694,CT$1)</f>
        <v>0</v>
      </c>
      <c r="CU694" s="78">
        <f>_xll.BDP($H694,CU$1)</f>
        <v>10.83329963684082</v>
      </c>
      <c r="CV694" s="78">
        <f>_xll.BDP($H694,CV$1)</f>
        <v>0</v>
      </c>
      <c r="CW694" s="78">
        <f>_xll.BDP($H694,CW$1)</f>
        <v>0</v>
      </c>
    </row>
    <row r="695" spans="1:101" s="74" customFormat="1" hidden="1" x14ac:dyDescent="0.3">
      <c r="A695" s="74" t="str">
        <f>B695&amp;C695</f>
        <v>15</v>
      </c>
      <c r="B695" s="74">
        <v>15</v>
      </c>
      <c r="D695" s="74">
        <v>2</v>
      </c>
      <c r="E695" s="74">
        <v>2</v>
      </c>
      <c r="F695" s="75"/>
      <c r="H695" s="74" t="s">
        <v>1778</v>
      </c>
      <c r="I695" s="74">
        <v>1637</v>
      </c>
      <c r="J695" s="74" t="str">
        <f>I695&amp;H695</f>
        <v>1637TEP LN Equity</v>
      </c>
      <c r="K695" s="76" t="s">
        <v>1779</v>
      </c>
      <c r="L695" s="73">
        <v>0.28044939334058594</v>
      </c>
      <c r="M695" s="73">
        <v>0.69457350536659601</v>
      </c>
      <c r="N695" s="73">
        <v>0.27384756663765458</v>
      </c>
      <c r="O695" s="73">
        <v>0.67415386065805605</v>
      </c>
      <c r="P695" s="77">
        <v>27.327406148936813</v>
      </c>
      <c r="Q695" s="77">
        <v>30.920291261924259</v>
      </c>
      <c r="R695" s="77">
        <v>31.302494098702628</v>
      </c>
      <c r="S695" s="78">
        <v>6.9279452608554593</v>
      </c>
      <c r="T695" s="78">
        <v>4.3508298453433314</v>
      </c>
      <c r="U695" s="73">
        <v>-0.13075144406363109</v>
      </c>
      <c r="V695" s="79">
        <v>-0.95962885641382512</v>
      </c>
      <c r="W695" s="73">
        <v>0.29029404622146388</v>
      </c>
      <c r="X695" s="72">
        <v>5.5886258021686216E-2</v>
      </c>
      <c r="Y695" s="79">
        <v>35.369206212243512</v>
      </c>
      <c r="Z695" s="79">
        <v>17.157597717579431</v>
      </c>
      <c r="AA695" s="79">
        <v>123542000</v>
      </c>
      <c r="AB695" s="79">
        <v>127284000</v>
      </c>
      <c r="AC695" s="79">
        <v>2849000</v>
      </c>
      <c r="AD695" s="80">
        <v>232112000</v>
      </c>
      <c r="AE695" s="73">
        <v>1.2274246915282278E-2</v>
      </c>
      <c r="AF695" s="80">
        <v>1246.5842099199999</v>
      </c>
      <c r="AG695" s="80">
        <v>1143.1602099199999</v>
      </c>
      <c r="AH695" s="25">
        <v>10.615286562540625</v>
      </c>
      <c r="AI695" s="25">
        <v>13.322148142036383</v>
      </c>
      <c r="AJ695" s="25">
        <v>18.43263200123441</v>
      </c>
      <c r="AK695" s="25">
        <v>18.127293368508912</v>
      </c>
      <c r="AL695" s="25">
        <v>5.4013889127381791</v>
      </c>
      <c r="AM695" s="74" t="s">
        <v>4685</v>
      </c>
      <c r="AN695" s="74" t="s">
        <v>4686</v>
      </c>
      <c r="AO695" s="74" t="s">
        <v>4688</v>
      </c>
      <c r="AP695" s="74" t="s">
        <v>1552</v>
      </c>
      <c r="AQ695" s="73">
        <f>_xll.BDP($H695,$AQ$1, "CUST_TRR_START_DT=20030101","CUST_TRR_END_DT=20230630")*0.01</f>
        <v>0.16666129999999998</v>
      </c>
      <c r="AR695" s="73">
        <f>_xll.BDP($H695,$AQ$1, "CUST_TRR_START_DT=20130101","CUST_TRR_END_DT=20230630")*0.01</f>
        <v>9.6971799999999997E-2</v>
      </c>
      <c r="AS695" s="73">
        <f>_xll.BDP($H695,$AQ$1, "CUST_TRR_START_DT=20180101","CUST_TRR_END_DT=20230630")*0.01</f>
        <v>0.1021566</v>
      </c>
      <c r="AT695" s="74" t="s">
        <v>3827</v>
      </c>
      <c r="AU695" s="74" t="s">
        <v>3021</v>
      </c>
      <c r="AV695" s="74" t="s">
        <v>3827</v>
      </c>
      <c r="AW695" s="25">
        <v>5.1020408163265305</v>
      </c>
      <c r="AX695" s="25">
        <v>5.1020408163265305</v>
      </c>
      <c r="AY695" s="25">
        <v>-0.28696562021321004</v>
      </c>
      <c r="AZ695" s="25">
        <v>4.8150751961133205</v>
      </c>
      <c r="BA695" s="25">
        <v>96.740479057287615</v>
      </c>
      <c r="BB695" s="25">
        <v>-5.4411935481899292</v>
      </c>
      <c r="BC695" s="25">
        <v>91.299285509097686</v>
      </c>
      <c r="BD695" s="25">
        <v>59.750999999999998</v>
      </c>
      <c r="BE695" s="25">
        <v>1143.1602099199999</v>
      </c>
      <c r="BF695" s="74">
        <v>84.55</v>
      </c>
      <c r="BG695" s="74">
        <v>97.4</v>
      </c>
      <c r="BH695" s="74">
        <v>115.5</v>
      </c>
      <c r="BI695" s="74">
        <v>-116.9</v>
      </c>
      <c r="BJ695" s="74">
        <v>72.25</v>
      </c>
      <c r="BK695" s="74">
        <v>90</v>
      </c>
      <c r="BL695" s="72">
        <v>7.3961636581032622E-2</v>
      </c>
      <c r="BM695" s="72">
        <v>8.5202405712508311E-2</v>
      </c>
      <c r="BN695" s="72">
        <v>0.1010357069794118</v>
      </c>
      <c r="BO695" s="72">
        <v>-0.10226038221552589</v>
      </c>
      <c r="BP695" s="72">
        <v>6.3201989863744618E-2</v>
      </c>
      <c r="BQ695" s="72">
        <v>7.8729122321619591E-2</v>
      </c>
      <c r="BR695" s="72">
        <f>IF(IF(BN695&gt;BQ695,BN695,BQ695)=0,IF(BM695&gt;BP695,BM695,BP695),IF(BN695&gt;BQ695,BN695,BQ695))</f>
        <v>0.1010357069794118</v>
      </c>
      <c r="CI695" s="73">
        <f>IFERROR(L695,M695)</f>
        <v>0.28044939334058594</v>
      </c>
      <c r="CJ695" s="74">
        <f>IF(AND(M695&lt;0,AA695&gt;0),1,0)</f>
        <v>0</v>
      </c>
      <c r="CK695" s="74">
        <f>IF(AND(CJ695=0,CI695&lt;0.1,CI695&gt;0),1,0)</f>
        <v>0</v>
      </c>
      <c r="CL695" s="74">
        <f>IF(AND(CK695=0,CI695&lt;0.2,CI695&gt;0.1),1,0)</f>
        <v>0</v>
      </c>
      <c r="CM695" s="74">
        <f>IF(AND(CL695=0,CI695&lt;0.3,CI695&gt;0.2),1,0)</f>
        <v>1</v>
      </c>
      <c r="CN695" s="74">
        <f>IF(AND(CM695=0,CI695&lt;0.4,CI695&gt;0.3),1,0)</f>
        <v>0</v>
      </c>
      <c r="CO695" s="74">
        <f>IF(AND(CN695=0,CI695&lt;0.5,CI695&gt;0.4),1,0)</f>
        <v>0</v>
      </c>
      <c r="CP695" s="74">
        <f>IF(AND(CJ695=0,CK695=0,CL695=0,CM695=0,CN695=0,CO695=0),1,0)</f>
        <v>0</v>
      </c>
      <c r="CR695" s="74" t="str">
        <f>_xll.BDP($H695,CR$1)</f>
        <v>#N/A Field Not Applicable</v>
      </c>
      <c r="CS695" s="74" t="str">
        <f>_xll.BDP($H695,CS$1)</f>
        <v>No</v>
      </c>
      <c r="CT695" s="81">
        <f>_xll.BDP($H695,CT$1)</f>
        <v>0</v>
      </c>
      <c r="CU695" s="78">
        <f>_xll.BDP($H695,CU$1)</f>
        <v>12.33329963684082</v>
      </c>
      <c r="CV695" s="78">
        <f>_xll.BDP($H695,CV$1)</f>
        <v>9.0342061298435219</v>
      </c>
      <c r="CW695" s="78">
        <f>_xll.BDP($H695,CW$1)</f>
        <v>0</v>
      </c>
    </row>
    <row r="696" spans="1:101" s="74" customFormat="1" hidden="1" x14ac:dyDescent="0.3">
      <c r="A696" s="74" t="str">
        <f>B696&amp;C696</f>
        <v>15</v>
      </c>
      <c r="B696" s="74">
        <v>15</v>
      </c>
      <c r="D696" s="74">
        <v>2</v>
      </c>
      <c r="E696" s="74">
        <v>2</v>
      </c>
      <c r="F696" s="75" t="s">
        <v>2157</v>
      </c>
      <c r="G696" s="74" t="s">
        <v>2917</v>
      </c>
      <c r="H696" s="74" t="s">
        <v>1314</v>
      </c>
      <c r="I696" s="74">
        <v>1638</v>
      </c>
      <c r="J696" s="74" t="str">
        <f>I696&amp;H696</f>
        <v>1638DAL IM Equity</v>
      </c>
      <c r="K696" s="76" t="s">
        <v>1315</v>
      </c>
      <c r="L696" s="73">
        <v>0.26634364761328716</v>
      </c>
      <c r="M696" s="73">
        <v>0.15610714273028548</v>
      </c>
      <c r="N696" s="73">
        <v>0.13906636896912522</v>
      </c>
      <c r="O696" s="73">
        <v>8.9042372572299189E-2</v>
      </c>
      <c r="P696" s="77">
        <v>6.6330633881615757</v>
      </c>
      <c r="Q696" s="77">
        <v>6.6038199096679229</v>
      </c>
      <c r="R696" s="77">
        <v>7.5544230136204291</v>
      </c>
      <c r="S696" s="78">
        <v>14.193422239911616</v>
      </c>
      <c r="T696" s="78">
        <v>12.278501509244887</v>
      </c>
      <c r="U696" s="73">
        <v>4.3507651668391281E-2</v>
      </c>
      <c r="V696" s="79">
        <v>0.33343074613780349</v>
      </c>
      <c r="W696" s="73">
        <v>0.5556119883655064</v>
      </c>
      <c r="X696" s="72" t="e">
        <v>#N/A</v>
      </c>
      <c r="Y696" s="79">
        <v>1.2413204444202408</v>
      </c>
      <c r="Z696" s="79">
        <v>-10.781505902828592</v>
      </c>
      <c r="AA696" s="79">
        <v>281531000</v>
      </c>
      <c r="AB696" s="79">
        <v>493574000</v>
      </c>
      <c r="AC696" s="79" t="e">
        <v>#N/A</v>
      </c>
      <c r="AD696" s="80">
        <v>92260000</v>
      </c>
      <c r="AE696" s="73">
        <v>0</v>
      </c>
      <c r="AF696" s="80">
        <v>356.815827555</v>
      </c>
      <c r="AG696" s="80">
        <v>385.20682755499996</v>
      </c>
      <c r="AH696" s="25">
        <v>4.6641985222429412</v>
      </c>
      <c r="AI696" s="25">
        <v>8.5136106518808301</v>
      </c>
      <c r="AJ696" s="25">
        <v>23.906397468585723</v>
      </c>
      <c r="AK696" s="25">
        <v>10.394231702106064</v>
      </c>
      <c r="AL696" s="25">
        <v>0.78941943234334322</v>
      </c>
      <c r="AM696" s="74" t="s">
        <v>506</v>
      </c>
      <c r="AN696" s="74" t="s">
        <v>4677</v>
      </c>
      <c r="AO696" s="74" t="s">
        <v>4678</v>
      </c>
      <c r="AP696" s="74" t="s">
        <v>1250</v>
      </c>
      <c r="AQ696" s="73">
        <f>_xll.BDP($H696,$AQ$1, "CUST_TRR_START_DT=20030101","CUST_TRR_END_DT=20230630")*0.01</f>
        <v>7.7658480000000002E-2</v>
      </c>
      <c r="AR696" s="73">
        <f>_xll.BDP($H696,$AQ$1, "CUST_TRR_START_DT=20130101","CUST_TRR_END_DT=20230630")*0.01</f>
        <v>2.7864049999999998E-2</v>
      </c>
      <c r="AS696" s="73">
        <f>_xll.BDP($H696,$AQ$1, "CUST_TRR_START_DT=20180101","CUST_TRR_END_DT=20230630")*0.01</f>
        <v>-0.21579809999999999</v>
      </c>
      <c r="AT696" s="74" t="s">
        <v>3431</v>
      </c>
      <c r="AU696" s="74" t="s">
        <v>3431</v>
      </c>
      <c r="AV696" s="74" t="s">
        <v>3431</v>
      </c>
      <c r="AW696" s="25">
        <v>4.914005109269926</v>
      </c>
      <c r="AX696" s="25">
        <v>4.914005109269926</v>
      </c>
      <c r="AY696" s="25">
        <v>0</v>
      </c>
      <c r="AZ696" s="25">
        <v>4.914005109269926</v>
      </c>
      <c r="BA696" s="25">
        <v>53.695365905986328</v>
      </c>
      <c r="BB696" s="25">
        <v>0</v>
      </c>
      <c r="BC696" s="25">
        <v>53.695365905986328</v>
      </c>
      <c r="BD696" s="25">
        <v>17.033831399999997</v>
      </c>
      <c r="BE696" s="25">
        <v>356.815827555</v>
      </c>
      <c r="BF696" s="74">
        <v>24.516999999999999</v>
      </c>
      <c r="BG696" s="74">
        <v>33.917000000000002</v>
      </c>
      <c r="BH696" s="74">
        <v>39.020000000000003</v>
      </c>
      <c r="BI696" s="74">
        <v>35.414000000000001</v>
      </c>
      <c r="BJ696" s="74">
        <v>27.437000000000001</v>
      </c>
      <c r="BK696" s="74">
        <v>29.209</v>
      </c>
      <c r="BL696" s="72">
        <v>6.8710517041794955E-2</v>
      </c>
      <c r="BM696" s="72">
        <v>9.5054639903192059E-2</v>
      </c>
      <c r="BN696" s="72">
        <v>0.10935613553741647</v>
      </c>
      <c r="BO696" s="72">
        <v>9.9250081597182641E-2</v>
      </c>
      <c r="BP696" s="72">
        <v>7.6894010526399173E-2</v>
      </c>
      <c r="BQ696" s="72">
        <v>8.1860157942398704E-2</v>
      </c>
      <c r="BR696" s="72">
        <f>IF(IF(BN696&gt;BQ696,BN696,BQ696)=0,IF(BM696&gt;BP696,BM696,BP696),IF(BN696&gt;BQ696,BN696,BQ696))</f>
        <v>0.10935613553741647</v>
      </c>
      <c r="CI696" s="73">
        <f>IFERROR(L696,M696)</f>
        <v>0.26634364761328716</v>
      </c>
      <c r="CJ696" s="74">
        <f>IF(AND(M696&lt;0,AA696&gt;0),1,0)</f>
        <v>0</v>
      </c>
      <c r="CK696" s="74">
        <f>IF(AND(CJ696=0,CI696&lt;0.1,CI696&gt;0),1,0)</f>
        <v>0</v>
      </c>
      <c r="CL696" s="74">
        <f>IF(AND(CK696=0,CI696&lt;0.2,CI696&gt;0.1),1,0)</f>
        <v>0</v>
      </c>
      <c r="CM696" s="74">
        <f>IF(AND(CL696=0,CI696&lt;0.3,CI696&gt;0.2),1,0)</f>
        <v>1</v>
      </c>
      <c r="CN696" s="74">
        <f>IF(AND(CM696=0,CI696&lt;0.4,CI696&gt;0.3),1,0)</f>
        <v>0</v>
      </c>
      <c r="CO696" s="74">
        <f>IF(AND(CN696=0,CI696&lt;0.5,CI696&gt;0.4),1,0)</f>
        <v>0</v>
      </c>
      <c r="CP696" s="74">
        <f>IF(AND(CJ696=0,CK696=0,CL696=0,CM696=0,CN696=0,CO696=0),1,0)</f>
        <v>0</v>
      </c>
      <c r="CR696" s="74" t="str">
        <f>_xll.BDP($H696,CR$1)</f>
        <v>Valentina Volta</v>
      </c>
      <c r="CS696" s="74" t="str">
        <f>_xll.BDP($H696,CS$1)</f>
        <v>No</v>
      </c>
      <c r="CT696" s="81">
        <f>_xll.BDP($H696,CT$1)</f>
        <v>0</v>
      </c>
      <c r="CU696" s="78">
        <f>_xll.BDP($H696,CU$1)</f>
        <v>6.8333301544189453</v>
      </c>
      <c r="CV696" s="78">
        <f>_xll.BDP($H696,CV$1)</f>
        <v>0</v>
      </c>
      <c r="CW696" s="78">
        <f>_xll.BDP($H696,CW$1)</f>
        <v>0</v>
      </c>
    </row>
    <row r="697" spans="1:101" s="74" customFormat="1" hidden="1" x14ac:dyDescent="0.3">
      <c r="A697" s="74" t="str">
        <f>B697&amp;C697</f>
        <v>15</v>
      </c>
      <c r="B697" s="74">
        <v>15</v>
      </c>
      <c r="D697" s="74">
        <v>2</v>
      </c>
      <c r="E697" s="74">
        <v>2</v>
      </c>
      <c r="F697" s="75" t="s">
        <v>2149</v>
      </c>
      <c r="G697" s="74" t="s">
        <v>2627</v>
      </c>
      <c r="H697" s="74" t="s">
        <v>11</v>
      </c>
      <c r="I697" s="74">
        <v>1639</v>
      </c>
      <c r="J697" s="74" t="str">
        <f>I697&amp;H697</f>
        <v>1639SHLS US Equity</v>
      </c>
      <c r="K697" s="76" t="s">
        <v>596</v>
      </c>
      <c r="L697" s="73" t="e">
        <v>#N/A</v>
      </c>
      <c r="M697" s="73">
        <v>0.14386630395907618</v>
      </c>
      <c r="N697" s="73" t="e">
        <v>#N/A</v>
      </c>
      <c r="O697" s="73">
        <v>0.12492706376603185</v>
      </c>
      <c r="P697" s="77">
        <v>19.627318819894711</v>
      </c>
      <c r="Q697" s="77">
        <v>17.981531789959838</v>
      </c>
      <c r="R697" s="77">
        <v>56.482034086297347</v>
      </c>
      <c r="S697" s="78" t="e">
        <v>#N/A</v>
      </c>
      <c r="T697" s="78">
        <v>23.515323912644522</v>
      </c>
      <c r="U697" s="73">
        <v>0.27340731947350638</v>
      </c>
      <c r="V697" s="79">
        <v>1.8400434962345202</v>
      </c>
      <c r="W697" s="73">
        <v>0.6465462494809604</v>
      </c>
      <c r="X697" s="72">
        <v>0.1093637973685835</v>
      </c>
      <c r="Y697" s="79" t="e">
        <v>#N/A</v>
      </c>
      <c r="Z697" s="79" t="e">
        <v>#N/A</v>
      </c>
      <c r="AA697" s="79">
        <v>461345000</v>
      </c>
      <c r="AB697" s="79">
        <v>531286000</v>
      </c>
      <c r="AC697" s="79">
        <v>20180000</v>
      </c>
      <c r="AD697" s="80">
        <v>84032000</v>
      </c>
      <c r="AE697" s="73">
        <v>0.24014661081492764</v>
      </c>
      <c r="AF697" s="80">
        <v>3567.0301259899993</v>
      </c>
      <c r="AG697" s="80">
        <v>3771.7791259899991</v>
      </c>
      <c r="AH697" s="25">
        <v>33.887183982516341</v>
      </c>
      <c r="AI697" s="25">
        <v>37.305564769200323</v>
      </c>
      <c r="AJ697" s="25">
        <v>2.7938372576538728</v>
      </c>
      <c r="AK697" s="25">
        <v>45.56139886111297</v>
      </c>
      <c r="AL697" s="25">
        <v>7.9830236602328197</v>
      </c>
      <c r="AM697" s="74" t="s">
        <v>519</v>
      </c>
      <c r="AN697" s="74" t="s">
        <v>4676</v>
      </c>
      <c r="AO697" s="74" t="s">
        <v>4676</v>
      </c>
      <c r="AP697" s="74" t="s">
        <v>574</v>
      </c>
      <c r="AQ697" s="73" t="e">
        <f>_xll.BDP($H697,$AQ$1, "CUST_TRR_START_DT=20030101","CUST_TRR_END_DT=20230630")*0.01</f>
        <v>#VALUE!</v>
      </c>
      <c r="AR697" s="73" t="e">
        <f>_xll.BDP($H697,$AQ$1, "CUST_TRR_START_DT=20130101","CUST_TRR_END_DT=20230630")*0.01</f>
        <v>#VALUE!</v>
      </c>
      <c r="AS697" s="73" t="e">
        <f>_xll.BDP($H697,$AQ$1, "CUST_TRR_START_DT=20180101","CUST_TRR_END_DT=20230630")*0.01</f>
        <v>#VALUE!</v>
      </c>
      <c r="AT697" s="74" t="s">
        <v>3432</v>
      </c>
      <c r="AU697" s="74" t="s">
        <v>3432</v>
      </c>
      <c r="AV697" s="74" t="s">
        <v>3432</v>
      </c>
      <c r="AW697" s="25" t="s">
        <v>3021</v>
      </c>
      <c r="AX697" s="25">
        <v>0</v>
      </c>
      <c r="AY697" s="25">
        <v>-1.2038866643460582</v>
      </c>
      <c r="AZ697" s="25">
        <v>-1.2038866643460582</v>
      </c>
      <c r="BA697" s="25">
        <v>0</v>
      </c>
      <c r="BB697" s="25">
        <v>-107.2149193867224</v>
      </c>
      <c r="BC697" s="25">
        <v>-107.2149193867224</v>
      </c>
      <c r="BD697" s="25">
        <v>-42.942999999999998</v>
      </c>
      <c r="BE697" s="25">
        <v>3567.0301259899993</v>
      </c>
      <c r="BF697" s="74">
        <v>99.013999999999996</v>
      </c>
      <c r="BG697" s="74">
        <v>152.143</v>
      </c>
      <c r="BH697" s="74">
        <v>186.08199999999999</v>
      </c>
      <c r="BI697" s="74">
        <v>100.095</v>
      </c>
      <c r="BJ697" s="74">
        <v>113.405</v>
      </c>
      <c r="BK697" s="74">
        <v>209.881</v>
      </c>
      <c r="BL697" s="72">
        <v>2.7758105904003121E-2</v>
      </c>
      <c r="BM697" s="72">
        <v>4.265256939980959E-2</v>
      </c>
      <c r="BN697" s="72">
        <v>5.2167207292188059E-2</v>
      </c>
      <c r="BO697" s="72">
        <v>2.8061159133669911E-2</v>
      </c>
      <c r="BP697" s="72">
        <v>3.179255458867912E-2</v>
      </c>
      <c r="BQ697" s="72">
        <v>5.883914421433413E-2</v>
      </c>
      <c r="BR697" s="72">
        <f>IF(IF(BN697&gt;BQ697,BN697,BQ697)=0,IF(BM697&gt;BP697,BM697,BP697),IF(BN697&gt;BQ697,BN697,BQ697))</f>
        <v>5.883914421433413E-2</v>
      </c>
      <c r="CI697" s="73">
        <f>IFERROR(L697,M697)</f>
        <v>0.14386630395907618</v>
      </c>
      <c r="CJ697" s="74">
        <f>IF(AND(M697&lt;0,AA697&gt;0),1,0)</f>
        <v>0</v>
      </c>
      <c r="CK697" s="74">
        <f>IF(AND(CJ697=0,CI697&lt;0.1,CI697&gt;0),1,0)</f>
        <v>0</v>
      </c>
      <c r="CL697" s="74">
        <f>IF(AND(CK697=0,CI697&lt;0.2,CI697&gt;0.1),1,0)</f>
        <v>1</v>
      </c>
      <c r="CM697" s="74">
        <f>IF(AND(CL697=0,CI697&lt;0.3,CI697&gt;0.2),1,0)</f>
        <v>0</v>
      </c>
      <c r="CN697" s="74">
        <f>IF(AND(CM697=0,CI697&lt;0.4,CI697&gt;0.3),1,0)</f>
        <v>0</v>
      </c>
      <c r="CO697" s="74">
        <f>IF(AND(CN697=0,CI697&lt;0.5,CI697&gt;0.4),1,0)</f>
        <v>0</v>
      </c>
      <c r="CP697" s="74">
        <f>IF(AND(CJ697=0,CK697=0,CL697=0,CM697=0,CN697=0,CO697=0),1,0)</f>
        <v>0</v>
      </c>
      <c r="CR697" s="74" t="str">
        <f>_xll.BDP($H697,CR$1)</f>
        <v>Brandon Moss</v>
      </c>
      <c r="CS697" s="74" t="str">
        <f>_xll.BDP($H697,CS$1)</f>
        <v>No</v>
      </c>
      <c r="CT697" s="81">
        <f>_xll.BDP($H697,CT$1)</f>
        <v>0</v>
      </c>
      <c r="CU697" s="78">
        <f>_xll.BDP($H697,CU$1)</f>
        <v>0.25</v>
      </c>
      <c r="CV697" s="78">
        <f>_xll.BDP($H697,CV$1)</f>
        <v>0.5794209115597021</v>
      </c>
      <c r="CW697" s="78">
        <f>_xll.BDP($H697,CW$1)</f>
        <v>18.677232734723397</v>
      </c>
    </row>
    <row r="698" spans="1:101" s="74" customFormat="1" hidden="1" x14ac:dyDescent="0.3">
      <c r="A698" s="74" t="str">
        <f>B698&amp;C698</f>
        <v>15</v>
      </c>
      <c r="B698" s="74">
        <v>15</v>
      </c>
      <c r="D698" s="74">
        <v>2</v>
      </c>
      <c r="E698" s="74">
        <v>2</v>
      </c>
      <c r="F698" s="75">
        <v>0.12</v>
      </c>
      <c r="G698" s="74" t="s">
        <v>2679</v>
      </c>
      <c r="H698" s="74" t="s">
        <v>487</v>
      </c>
      <c r="I698" s="74">
        <v>1640</v>
      </c>
      <c r="J698" s="74" t="str">
        <f>I698&amp;H698</f>
        <v>1640BN CN Equity</v>
      </c>
      <c r="K698" s="76" t="s">
        <v>564</v>
      </c>
      <c r="L698" s="73">
        <v>4.0175160338722551E-2</v>
      </c>
      <c r="M698" s="73">
        <v>4.3700725734871819E-2</v>
      </c>
      <c r="N698" s="73">
        <v>3.7770172388398936E-2</v>
      </c>
      <c r="O698" s="73">
        <v>4.0165075099572914E-2</v>
      </c>
      <c r="P698" s="77">
        <v>3.9159843360626558</v>
      </c>
      <c r="Q698" s="77">
        <v>2.6400334508689469</v>
      </c>
      <c r="R698" s="77">
        <v>0.36275106512477179</v>
      </c>
      <c r="S698" s="78">
        <v>22.709920724853511</v>
      </c>
      <c r="T698" s="78">
        <v>23.619959253629982</v>
      </c>
      <c r="U698" s="73">
        <v>0.49053516091967364</v>
      </c>
      <c r="V698" s="79">
        <v>9.1155156795928054</v>
      </c>
      <c r="W698" s="73">
        <v>0.33593517211001567</v>
      </c>
      <c r="X698" s="72">
        <v>6.049554864314062E-2</v>
      </c>
      <c r="Y698" s="79">
        <v>13.441397500936976</v>
      </c>
      <c r="Z698" s="79">
        <v>-44.9267497972738</v>
      </c>
      <c r="AA698" s="79">
        <v>325601000000</v>
      </c>
      <c r="AB698" s="79">
        <v>354263000000</v>
      </c>
      <c r="AC698" s="79">
        <v>223000000</v>
      </c>
      <c r="AD698" s="80">
        <v>6677000000</v>
      </c>
      <c r="AE698" s="73">
        <v>3.3398232739254158E-2</v>
      </c>
      <c r="AF698" s="80">
        <v>79909.023535917324</v>
      </c>
      <c r="AG698" s="80">
        <v>385577.76398166869</v>
      </c>
      <c r="AH698" s="25">
        <v>16.631918387683591</v>
      </c>
      <c r="AI698" s="25">
        <v>26.061356132589975</v>
      </c>
      <c r="AJ698" s="25">
        <v>-0.91752247344563698</v>
      </c>
      <c r="AK698" s="25">
        <v>32.564290325840012</v>
      </c>
      <c r="AL698" s="25">
        <v>1.3948289912686072</v>
      </c>
      <c r="AM698" s="74" t="s">
        <v>502</v>
      </c>
      <c r="AN698" s="74" t="s">
        <v>565</v>
      </c>
      <c r="AO698" s="74" t="s">
        <v>565</v>
      </c>
      <c r="AP698" s="74" t="s">
        <v>496</v>
      </c>
      <c r="AQ698" s="73">
        <f>_xll.BDP($H698,$AQ$1, "CUST_TRR_START_DT=20030101","CUST_TRR_END_DT=20230630")*0.01</f>
        <v>0.15757650000000001</v>
      </c>
      <c r="AR698" s="73">
        <f>_xll.BDP($H698,$AQ$1, "CUST_TRR_START_DT=20130101","CUST_TRR_END_DT=20230630")*0.01</f>
        <v>0.1450689</v>
      </c>
      <c r="AS698" s="73">
        <f>_xll.BDP($H698,$AQ$1, "CUST_TRR_START_DT=20180101","CUST_TRR_END_DT=20230630")*0.01</f>
        <v>9.2148330000000001E-2</v>
      </c>
      <c r="AT698" s="74" t="s">
        <v>3828</v>
      </c>
      <c r="AU698" s="74" t="s">
        <v>3021</v>
      </c>
      <c r="AV698" s="74" t="s">
        <v>3828</v>
      </c>
      <c r="AW698" s="25">
        <v>0.77674456334788566</v>
      </c>
      <c r="AX698" s="25">
        <v>0.77674456334788566</v>
      </c>
      <c r="AY698" s="25">
        <v>-1.2388270547813178E-2</v>
      </c>
      <c r="AZ698" s="25">
        <v>0.76435629280007245</v>
      </c>
      <c r="BA698" s="25">
        <v>46.98489503602282</v>
      </c>
      <c r="BB698" s="25">
        <v>-0.74936036740068346</v>
      </c>
      <c r="BC698" s="25">
        <v>46.235534668622137</v>
      </c>
      <c r="BD698" s="25">
        <v>863.8</v>
      </c>
      <c r="BE698" s="25">
        <v>79909.023535917324</v>
      </c>
      <c r="BF698" s="74">
        <v>2730.8</v>
      </c>
      <c r="BG698" s="74">
        <v>4118</v>
      </c>
      <c r="BH698" s="74">
        <v>6464.5</v>
      </c>
      <c r="BI698" s="74">
        <v>-5314.97</v>
      </c>
      <c r="BJ698" s="74">
        <v>-4541.13</v>
      </c>
      <c r="BK698" s="74">
        <v>-3079.38</v>
      </c>
      <c r="BL698" s="72">
        <v>3.4173862714923134E-2</v>
      </c>
      <c r="BM698" s="72">
        <v>5.1533604313773788E-2</v>
      </c>
      <c r="BN698" s="72">
        <v>8.0898247956869992E-2</v>
      </c>
      <c r="BO698" s="72">
        <v>-6.6512763700723232E-2</v>
      </c>
      <c r="BP698" s="72">
        <v>-5.6828750985285954E-2</v>
      </c>
      <c r="BQ698" s="72">
        <v>-3.8536073446272155E-2</v>
      </c>
      <c r="BR698" s="72">
        <f>IF(IF(BN698&gt;BQ698,BN698,BQ698)=0,IF(BM698&gt;BP698,BM698,BP698),IF(BN698&gt;BQ698,BN698,BQ698))</f>
        <v>8.0898247956869992E-2</v>
      </c>
      <c r="CI698" s="73">
        <f>IFERROR(L698,M698)</f>
        <v>4.0175160338722551E-2</v>
      </c>
      <c r="CJ698" s="74">
        <f>IF(AND(M698&lt;0,AA698&gt;0),1,0)</f>
        <v>0</v>
      </c>
      <c r="CK698" s="74">
        <f>IF(AND(CJ698=0,CI698&lt;0.1,CI698&gt;0),1,0)</f>
        <v>1</v>
      </c>
      <c r="CL698" s="74">
        <f>IF(AND(CK698=0,CI698&lt;0.2,CI698&gt;0.1),1,0)</f>
        <v>0</v>
      </c>
      <c r="CM698" s="74">
        <f>IF(AND(CL698=0,CI698&lt;0.3,CI698&gt;0.2),1,0)</f>
        <v>0</v>
      </c>
      <c r="CN698" s="74">
        <f>IF(AND(CM698=0,CI698&lt;0.4,CI698&gt;0.3),1,0)</f>
        <v>0</v>
      </c>
      <c r="CO698" s="74">
        <f>IF(AND(CN698=0,CI698&lt;0.5,CI698&gt;0.4),1,0)</f>
        <v>0</v>
      </c>
      <c r="CP698" s="74">
        <f>IF(AND(CJ698=0,CK698=0,CL698=0,CM698=0,CN698=0,CO698=0),1,0)</f>
        <v>0</v>
      </c>
      <c r="CR698" s="74" t="str">
        <f>_xll.BDP($H698,CR$1)</f>
        <v>J Bruce Flatt</v>
      </c>
      <c r="CS698" s="74" t="str">
        <f>_xll.BDP($H698,CS$1)</f>
        <v>No</v>
      </c>
      <c r="CT698" s="81">
        <f>_xll.BDP($H698,CT$1)</f>
        <v>4.0400500297546387</v>
      </c>
      <c r="CU698" s="78">
        <f>_xll.BDP($H698,CU$1)</f>
        <v>21.75</v>
      </c>
      <c r="CV698" s="78">
        <f>_xll.BDP($H698,CV$1)</f>
        <v>10.521876407910304</v>
      </c>
      <c r="CW698" s="78">
        <f>_xll.BDP($H698,CW$1)</f>
        <v>2.8208272904209593</v>
      </c>
    </row>
    <row r="699" spans="1:101" s="74" customFormat="1" hidden="1" x14ac:dyDescent="0.3">
      <c r="A699" s="74" t="str">
        <f>B699&amp;C699</f>
        <v>15</v>
      </c>
      <c r="B699" s="74">
        <v>15</v>
      </c>
      <c r="D699" s="74">
        <v>2</v>
      </c>
      <c r="E699" s="74">
        <v>2</v>
      </c>
      <c r="F699" s="75">
        <v>0.15</v>
      </c>
      <c r="G699" s="74" t="s">
        <v>2675</v>
      </c>
      <c r="H699" s="74" t="s">
        <v>488</v>
      </c>
      <c r="I699" s="74">
        <v>1641</v>
      </c>
      <c r="J699" s="74" t="str">
        <f>I699&amp;H699</f>
        <v>1641PVF-U CN Equity</v>
      </c>
      <c r="K699" s="76" t="s">
        <v>566</v>
      </c>
      <c r="L699" s="73" t="e">
        <v>#N/A</v>
      </c>
      <c r="M699" s="73">
        <v>-4.1973410337110996E-4</v>
      </c>
      <c r="N699" s="73">
        <v>-4.7166104060775333E-4</v>
      </c>
      <c r="O699" s="73">
        <v>-4.1973410337110996E-4</v>
      </c>
      <c r="P699" s="77">
        <v>-2.9369936271513138E-2</v>
      </c>
      <c r="Q699" s="77">
        <v>4.8210952301822738</v>
      </c>
      <c r="R699" s="77">
        <v>23.079900878775522</v>
      </c>
      <c r="S699" s="78" t="e">
        <v>#N/A</v>
      </c>
      <c r="T699" s="78" t="e">
        <v>#N/A</v>
      </c>
      <c r="U699" s="73">
        <v>0.1763355577142863</v>
      </c>
      <c r="V699" s="79" t="e">
        <v>#N/A</v>
      </c>
      <c r="W699" s="73">
        <v>0.80680954923951542</v>
      </c>
      <c r="X699" s="72">
        <v>3.0000422648227302E-3</v>
      </c>
      <c r="Y699" s="79" t="e">
        <v>#N/A</v>
      </c>
      <c r="Z699" s="79">
        <v>50.876763327644369</v>
      </c>
      <c r="AA699" s="79">
        <v>7316549097</v>
      </c>
      <c r="AB699" s="79">
        <v>7316549097</v>
      </c>
      <c r="AC699" s="79" t="e">
        <v>#N/A</v>
      </c>
      <c r="AD699" s="80">
        <v>36599372.800629377</v>
      </c>
      <c r="AE699" s="73">
        <v>0</v>
      </c>
      <c r="AF699" s="80">
        <v>4455.4494082500014</v>
      </c>
      <c r="AG699" s="80">
        <v>6083.2593376500008</v>
      </c>
      <c r="AH699" s="25" t="s">
        <v>3021</v>
      </c>
      <c r="AI699" s="25" t="s">
        <v>3021</v>
      </c>
      <c r="AJ699" s="25">
        <v>0.92382406764822811</v>
      </c>
      <c r="AK699" s="25">
        <v>2.5636695707966881</v>
      </c>
      <c r="AL699" s="25">
        <v>0.64283031050099759</v>
      </c>
      <c r="AM699" s="74" t="s">
        <v>502</v>
      </c>
      <c r="AN699" s="74" t="s">
        <v>4681</v>
      </c>
      <c r="AO699" s="74" t="s">
        <v>4681</v>
      </c>
      <c r="AP699" s="74" t="s">
        <v>496</v>
      </c>
      <c r="AQ699" s="73" t="e">
        <f>_xll.BDP($H699,$AQ$1, "CUST_TRR_START_DT=20030101","CUST_TRR_END_DT=20230630")*0.01</f>
        <v>#VALUE!</v>
      </c>
      <c r="AR699" s="73" t="e">
        <f>_xll.BDP($H699,$AQ$1, "CUST_TRR_START_DT=20130101","CUST_TRR_END_DT=20230630")*0.01</f>
        <v>#VALUE!</v>
      </c>
      <c r="AS699" s="73">
        <f>_xll.BDP($H699,$AQ$1, "CUST_TRR_START_DT=20180101","CUST_TRR_END_DT=20230630")*0.01</f>
        <v>8.9693960000000003E-2</v>
      </c>
      <c r="AT699" s="74" t="s">
        <v>3829</v>
      </c>
      <c r="AU699" s="74" t="s">
        <v>3021</v>
      </c>
      <c r="AV699" s="74" t="s">
        <v>3829</v>
      </c>
      <c r="AW699" s="25" t="s">
        <v>3021</v>
      </c>
      <c r="AX699" s="25">
        <v>0</v>
      </c>
      <c r="AY699" s="25">
        <v>0</v>
      </c>
      <c r="AZ699" s="25">
        <v>0</v>
      </c>
      <c r="BA699" s="25">
        <v>0</v>
      </c>
      <c r="BB699" s="25">
        <v>0</v>
      </c>
      <c r="BC699" s="25">
        <v>0</v>
      </c>
      <c r="BD699" s="25">
        <v>0</v>
      </c>
      <c r="BE699" s="25">
        <v>4455.4494082500014</v>
      </c>
      <c r="BF699" s="74" t="s">
        <v>3021</v>
      </c>
      <c r="BG699" s="74" t="s">
        <v>3021</v>
      </c>
      <c r="BH699" s="74" t="s">
        <v>3021</v>
      </c>
      <c r="BI699" s="74" t="s">
        <v>3021</v>
      </c>
      <c r="BJ699" s="74" t="s">
        <v>3021</v>
      </c>
      <c r="BK699" s="74" t="s">
        <v>3021</v>
      </c>
      <c r="BL699" s="72">
        <v>0</v>
      </c>
      <c r="BM699" s="72">
        <v>0</v>
      </c>
      <c r="BN699" s="72">
        <v>0</v>
      </c>
      <c r="BO699" s="72">
        <v>0</v>
      </c>
      <c r="BP699" s="72">
        <v>0</v>
      </c>
      <c r="BQ699" s="72">
        <v>0</v>
      </c>
      <c r="BR699" s="72">
        <f>IF(IF(BN699&gt;BQ699,BN699,BQ699)=0,IF(BM699&gt;BP699,BM699,BP699),IF(BN699&gt;BQ699,BN699,BQ699))</f>
        <v>0</v>
      </c>
      <c r="CI699" s="73">
        <f>IFERROR(L699,M699)</f>
        <v>-4.1973410337110996E-4</v>
      </c>
      <c r="CJ699" s="74">
        <f>IF(AND(M699&lt;0,AA699&gt;0),1,0)</f>
        <v>1</v>
      </c>
      <c r="CK699" s="74">
        <f>IF(AND(CJ699=0,CI699&lt;0.1,CI699&gt;0),1,0)</f>
        <v>0</v>
      </c>
      <c r="CL699" s="74">
        <f>IF(AND(CK699=0,CI699&lt;0.2,CI699&gt;0.1),1,0)</f>
        <v>0</v>
      </c>
      <c r="CM699" s="74">
        <f>IF(AND(CL699=0,CI699&lt;0.3,CI699&gt;0.2),1,0)</f>
        <v>0</v>
      </c>
      <c r="CN699" s="74">
        <f>IF(AND(CM699=0,CI699&lt;0.4,CI699&gt;0.3),1,0)</f>
        <v>0</v>
      </c>
      <c r="CO699" s="74">
        <f>IF(AND(CN699=0,CI699&lt;0.5,CI699&gt;0.4),1,0)</f>
        <v>0</v>
      </c>
      <c r="CP699" s="74">
        <f>IF(AND(CJ699=0,CK699=0,CL699=0,CM699=0,CN699=0,CO699=0),1,0)</f>
        <v>0</v>
      </c>
      <c r="CR699" s="74" t="str">
        <f>_xll.BDP($H699,CR$1)</f>
        <v>#N/A Field Not Applicable</v>
      </c>
      <c r="CS699" s="74" t="str">
        <f>_xll.BDP($H699,CS$1)</f>
        <v>#N/A N/A</v>
      </c>
      <c r="CT699" s="81" t="str">
        <f>_xll.BDP($H699,CT$1)</f>
        <v>#N/A N/A</v>
      </c>
      <c r="CU699" s="78" t="str">
        <f>_xll.BDP($H699,CU$1)</f>
        <v>#N/A N/A</v>
      </c>
      <c r="CV699" s="78">
        <f>_xll.BDP($H699,CV$1)</f>
        <v>7.1595169559943024</v>
      </c>
      <c r="CW699" s="78">
        <f>_xll.BDP($H699,CW$1)</f>
        <v>0</v>
      </c>
    </row>
    <row r="700" spans="1:101" s="74" customFormat="1" hidden="1" x14ac:dyDescent="0.3">
      <c r="A700" s="74" t="str">
        <f>B700&amp;C700</f>
        <v>15</v>
      </c>
      <c r="B700" s="74">
        <v>15</v>
      </c>
      <c r="D700" s="74">
        <v>3</v>
      </c>
      <c r="E700" s="74">
        <v>3</v>
      </c>
      <c r="F700" s="75" t="s">
        <v>2794</v>
      </c>
      <c r="G700" s="74" t="s">
        <v>2793</v>
      </c>
      <c r="H700" s="74" t="s">
        <v>65</v>
      </c>
      <c r="I700" s="74">
        <v>1642</v>
      </c>
      <c r="J700" s="74" t="str">
        <f>I700&amp;H700</f>
        <v>1642SOM LN Equity</v>
      </c>
      <c r="K700" s="76" t="s">
        <v>678</v>
      </c>
      <c r="L700" s="73">
        <v>1.0667648731655095</v>
      </c>
      <c r="M700" s="73">
        <v>1.0345226336457154</v>
      </c>
      <c r="N700" s="73">
        <v>0.96563663647214182</v>
      </c>
      <c r="O700" s="73">
        <v>0.9584626029506953</v>
      </c>
      <c r="P700" s="77">
        <v>50.967601956900602</v>
      </c>
      <c r="Q700" s="77">
        <v>38.957177475792761</v>
      </c>
      <c r="R700" s="77">
        <v>36.59728226866595</v>
      </c>
      <c r="S700" s="78">
        <v>31.962380749491196</v>
      </c>
      <c r="T700" s="78">
        <v>33.478553783965872</v>
      </c>
      <c r="U700" s="73">
        <v>-0.26305117953274326</v>
      </c>
      <c r="V700" s="79">
        <v>-0.60451297086463696</v>
      </c>
      <c r="W700" s="73">
        <v>0.81149061844691106</v>
      </c>
      <c r="X700" s="72">
        <v>9.3023255813953487E-3</v>
      </c>
      <c r="Y700" s="79">
        <v>8.3122441017997541</v>
      </c>
      <c r="Z700" s="79">
        <v>6.0871722164287823</v>
      </c>
      <c r="AA700" s="79">
        <v>41509000</v>
      </c>
      <c r="AB700" s="79">
        <v>44803000</v>
      </c>
      <c r="AC700" s="79">
        <v>1040000</v>
      </c>
      <c r="AD700" s="80">
        <v>23803000</v>
      </c>
      <c r="AE700" s="73">
        <v>4.3691971600218461E-2</v>
      </c>
      <c r="AF700" s="80">
        <v>167.12857500000001</v>
      </c>
      <c r="AG700" s="80">
        <v>183.97094799625003</v>
      </c>
      <c r="AH700" s="25">
        <v>4.829647904973486</v>
      </c>
      <c r="AI700" s="25">
        <v>5.0677909756005191</v>
      </c>
      <c r="AJ700" s="25">
        <v>9.6560500433158083</v>
      </c>
      <c r="AK700" s="25">
        <v>7.7680038120556256</v>
      </c>
      <c r="AL700" s="25">
        <v>2.8042459806969005</v>
      </c>
      <c r="AM700" s="74" t="s">
        <v>498</v>
      </c>
      <c r="AN700" s="74" t="s">
        <v>679</v>
      </c>
      <c r="AO700" s="74" t="s">
        <v>679</v>
      </c>
      <c r="AP700" s="74" t="s">
        <v>574</v>
      </c>
      <c r="AQ700" s="73" t="e">
        <f>_xll.BDP($H700,$AQ$1, "CUST_TRR_START_DT=20030101","CUST_TRR_END_DT=20230630")*0.01</f>
        <v>#VALUE!</v>
      </c>
      <c r="AR700" s="73">
        <f>_xll.BDP($H700,$AQ$1, "CUST_TRR_START_DT=20130101","CUST_TRR_END_DT=20230630")*0.01</f>
        <v>0.2960564</v>
      </c>
      <c r="AS700" s="73">
        <f>_xll.BDP($H700,$AQ$1, "CUST_TRR_START_DT=20180101","CUST_TRR_END_DT=20230630")*0.01</f>
        <v>6.2076820000000005E-2</v>
      </c>
      <c r="AT700" s="74" t="s">
        <v>3433</v>
      </c>
      <c r="AU700" s="74" t="s">
        <v>3433</v>
      </c>
      <c r="AV700" s="74" t="s">
        <v>3433</v>
      </c>
      <c r="AW700" s="25">
        <v>7.5024223327636728</v>
      </c>
      <c r="AX700" s="25">
        <v>7.5024223327636728</v>
      </c>
      <c r="AY700" s="25">
        <v>0</v>
      </c>
      <c r="AZ700" s="25">
        <v>7.5024223327636728</v>
      </c>
      <c r="BA700" s="25">
        <v>64.286875629553677</v>
      </c>
      <c r="BB700" s="25">
        <v>0</v>
      </c>
      <c r="BC700" s="25">
        <v>64.286875629553677</v>
      </c>
      <c r="BD700" s="25">
        <v>19.925189949</v>
      </c>
      <c r="BE700" s="25">
        <v>167.12857500000001</v>
      </c>
      <c r="BF700" s="74">
        <v>24.7</v>
      </c>
      <c r="BG700" s="74" t="s">
        <v>3021</v>
      </c>
      <c r="BH700" s="74" t="s">
        <v>3021</v>
      </c>
      <c r="BI700" s="74">
        <v>21.3</v>
      </c>
      <c r="BJ700" s="74" t="s">
        <v>3021</v>
      </c>
      <c r="BK700" s="74" t="s">
        <v>3021</v>
      </c>
      <c r="BL700" s="72">
        <v>0.14779040627851939</v>
      </c>
      <c r="BM700" s="72">
        <v>0</v>
      </c>
      <c r="BN700" s="72">
        <v>0</v>
      </c>
      <c r="BO700" s="72">
        <v>0.12744678760050457</v>
      </c>
      <c r="BP700" s="72">
        <v>0</v>
      </c>
      <c r="BQ700" s="72">
        <v>0</v>
      </c>
      <c r="BR700" s="72">
        <f>IF(IF(BN700&gt;BQ700,BN700,BQ700)=0,IF(BM700&gt;BP700,BM700,BP700),IF(BN700&gt;BQ700,BN700,BQ700))</f>
        <v>0</v>
      </c>
      <c r="CI700" s="73">
        <f>IFERROR(L700,M700)</f>
        <v>1.0667648731655095</v>
      </c>
      <c r="CJ700" s="74">
        <f>IF(AND(M700&lt;0,AA700&gt;0),1,0)</f>
        <v>0</v>
      </c>
      <c r="CK700" s="74">
        <f>IF(AND(CJ700=0,CI700&lt;0.1,CI700&gt;0),1,0)</f>
        <v>0</v>
      </c>
      <c r="CL700" s="74">
        <f>IF(AND(CK700=0,CI700&lt;0.2,CI700&gt;0.1),1,0)</f>
        <v>0</v>
      </c>
      <c r="CM700" s="74">
        <f>IF(AND(CL700=0,CI700&lt;0.3,CI700&gt;0.2),1,0)</f>
        <v>0</v>
      </c>
      <c r="CN700" s="74">
        <f>IF(AND(CM700=0,CI700&lt;0.4,CI700&gt;0.3),1,0)</f>
        <v>0</v>
      </c>
      <c r="CO700" s="74">
        <f>IF(AND(CN700=0,CI700&lt;0.5,CI700&gt;0.4),1,0)</f>
        <v>0</v>
      </c>
      <c r="CP700" s="74">
        <f>IF(AND(CJ700=0,CK700=0,CL700=0,CM700=0,CN700=0,CO700=0),1,0)</f>
        <v>1</v>
      </c>
      <c r="CR700" s="74" t="str">
        <f>_xll.BDP($H700,CR$1)</f>
        <v>#N/A Field Not Applicable</v>
      </c>
      <c r="CS700" s="74" t="str">
        <f>_xll.BDP($H700,CS$1)</f>
        <v>#N/A N/A</v>
      </c>
      <c r="CT700" s="81" t="str">
        <f>_xll.BDP($H700,CT$1)</f>
        <v>#N/A N/A</v>
      </c>
      <c r="CU700" s="78" t="str">
        <f>_xll.BDP($H700,CU$1)</f>
        <v>#N/A N/A</v>
      </c>
      <c r="CV700" s="78">
        <f>_xll.BDP($H700,CV$1)</f>
        <v>9.2734582395507553E-2</v>
      </c>
      <c r="CW700" s="78">
        <f>_xll.BDP($H700,CW$1)</f>
        <v>0</v>
      </c>
    </row>
    <row r="701" spans="1:101" s="74" customFormat="1" hidden="1" x14ac:dyDescent="0.3">
      <c r="A701" s="74" t="str">
        <f>B701&amp;C701</f>
        <v>15</v>
      </c>
      <c r="B701" s="74">
        <v>15</v>
      </c>
      <c r="D701" s="74">
        <v>3</v>
      </c>
      <c r="E701" s="74">
        <v>1</v>
      </c>
      <c r="F701" s="75">
        <v>0.2</v>
      </c>
      <c r="G701" s="74" t="s">
        <v>2829</v>
      </c>
      <c r="H701" s="74" t="s">
        <v>392</v>
      </c>
      <c r="I701" s="74">
        <v>1643</v>
      </c>
      <c r="J701" s="74" t="str">
        <f>I701&amp;H701</f>
        <v>1643WMS US Equity</v>
      </c>
      <c r="K701" s="76" t="s">
        <v>1081</v>
      </c>
      <c r="L701" s="73">
        <v>0.24530263951406547</v>
      </c>
      <c r="M701" s="73">
        <v>0.47860739266861424</v>
      </c>
      <c r="N701" s="73">
        <v>0.17744443130565496</v>
      </c>
      <c r="O701" s="73">
        <v>0.34080788685944335</v>
      </c>
      <c r="P701" s="77">
        <v>26.444800797399999</v>
      </c>
      <c r="Q701" s="77">
        <v>20.44216177447279</v>
      </c>
      <c r="R701" s="77">
        <v>51.026015833207559</v>
      </c>
      <c r="S701" s="78">
        <v>19.149421162046853</v>
      </c>
      <c r="T701" s="78">
        <v>29.167069613994368</v>
      </c>
      <c r="U701" s="73">
        <v>0.3927703222208998</v>
      </c>
      <c r="V701" s="79">
        <v>1.1090462983958649</v>
      </c>
      <c r="W701" s="73">
        <v>0.36470538454650209</v>
      </c>
      <c r="X701" s="72">
        <v>6.1235978467168495E-2</v>
      </c>
      <c r="Y701" s="79">
        <v>17.660543835677966</v>
      </c>
      <c r="Z701" s="79">
        <v>38.110663991286643</v>
      </c>
      <c r="AA701" s="79">
        <v>1533871000</v>
      </c>
      <c r="AB701" s="79">
        <v>2154064000</v>
      </c>
      <c r="AC701" s="79">
        <v>22289000</v>
      </c>
      <c r="AD701" s="80">
        <v>702012000</v>
      </c>
      <c r="AE701" s="73">
        <v>3.1750169512771861E-2</v>
      </c>
      <c r="AF701" s="80">
        <v>9401.3614349199997</v>
      </c>
      <c r="AG701" s="80">
        <v>10522.296434919999</v>
      </c>
      <c r="AH701" s="25">
        <v>12.278889860597332</v>
      </c>
      <c r="AI701" s="25">
        <v>14.817401908830906</v>
      </c>
      <c r="AJ701" s="25">
        <v>5.4561514213321738</v>
      </c>
      <c r="AK701" s="25">
        <v>19.916848570220207</v>
      </c>
      <c r="AL701" s="25">
        <v>8.7946539697259105</v>
      </c>
      <c r="AM701" s="74" t="s">
        <v>498</v>
      </c>
      <c r="AN701" s="74" t="s">
        <v>667</v>
      </c>
      <c r="AO701" s="74" t="s">
        <v>4689</v>
      </c>
      <c r="AP701" s="74" t="s">
        <v>574</v>
      </c>
      <c r="AQ701" s="73" t="e">
        <f>_xll.BDP($H701,$AQ$1, "CUST_TRR_START_DT=20030101","CUST_TRR_END_DT=20230630")*0.01</f>
        <v>#VALUE!</v>
      </c>
      <c r="AR701" s="73" t="e">
        <f>_xll.BDP($H701,$AQ$1, "CUST_TRR_START_DT=20130101","CUST_TRR_END_DT=20230630")*0.01</f>
        <v>#VALUE!</v>
      </c>
      <c r="AS701" s="73">
        <f>_xll.BDP($H701,$AQ$1, "CUST_TRR_START_DT=20180101","CUST_TRR_END_DT=20230630")*0.01</f>
        <v>0.34689219999999998</v>
      </c>
      <c r="AT701" s="74" t="s">
        <v>3434</v>
      </c>
      <c r="AU701" s="74" t="s">
        <v>3434</v>
      </c>
      <c r="AV701" s="74" t="s">
        <v>3434</v>
      </c>
      <c r="AW701" s="25">
        <v>0.46873692339849821</v>
      </c>
      <c r="AX701" s="25">
        <v>0.46873692339849821</v>
      </c>
      <c r="AY701" s="25">
        <v>6.7538300656716315</v>
      </c>
      <c r="AZ701" s="25">
        <v>7.2225669890701294</v>
      </c>
      <c r="BA701" s="25">
        <v>7.6160666020698891</v>
      </c>
      <c r="BB701" s="25">
        <v>109.7366497742004</v>
      </c>
      <c r="BC701" s="25">
        <v>117.35271637627029</v>
      </c>
      <c r="BD701" s="25">
        <v>608.81119999999999</v>
      </c>
      <c r="BE701" s="25">
        <v>9401.3614349199997</v>
      </c>
      <c r="BF701" s="74">
        <v>455</v>
      </c>
      <c r="BG701" s="74">
        <v>502.44400000000002</v>
      </c>
      <c r="BH701" s="74">
        <v>538.20000000000005</v>
      </c>
      <c r="BI701" s="74">
        <v>497.60300000000001</v>
      </c>
      <c r="BJ701" s="74">
        <v>464.32600000000002</v>
      </c>
      <c r="BK701" s="74">
        <v>478.19</v>
      </c>
      <c r="BL701" s="72">
        <v>4.8397245776549788E-2</v>
      </c>
      <c r="BM701" s="72">
        <v>5.3443748916379742E-2</v>
      </c>
      <c r="BN701" s="72">
        <v>5.7247027861404606E-2</v>
      </c>
      <c r="BO701" s="72">
        <v>5.2928823494831877E-2</v>
      </c>
      <c r="BP701" s="72">
        <v>4.9389229763609356E-2</v>
      </c>
      <c r="BQ701" s="72">
        <v>5.0863909797556797E-2</v>
      </c>
      <c r="BR701" s="72">
        <f>IF(IF(BN701&gt;BQ701,BN701,BQ701)=0,IF(BM701&gt;BP701,BM701,BP701),IF(BN701&gt;BQ701,BN701,BQ701))</f>
        <v>5.7247027861404606E-2</v>
      </c>
      <c r="CI701" s="73">
        <f>IFERROR(L701,M701)</f>
        <v>0.24530263951406547</v>
      </c>
      <c r="CJ701" s="74">
        <f>IF(AND(M701&lt;0,AA701&gt;0),1,0)</f>
        <v>0</v>
      </c>
      <c r="CK701" s="74">
        <f>IF(AND(CJ701=0,CI701&lt;0.1,CI701&gt;0),1,0)</f>
        <v>0</v>
      </c>
      <c r="CL701" s="74">
        <f>IF(AND(CK701=0,CI701&lt;0.2,CI701&gt;0.1),1,0)</f>
        <v>0</v>
      </c>
      <c r="CM701" s="74">
        <f>IF(AND(CL701=0,CI701&lt;0.3,CI701&gt;0.2),1,0)</f>
        <v>1</v>
      </c>
      <c r="CN701" s="74">
        <f>IF(AND(CM701=0,CI701&lt;0.4,CI701&gt;0.3),1,0)</f>
        <v>0</v>
      </c>
      <c r="CO701" s="74">
        <f>IF(AND(CN701=0,CI701&lt;0.5,CI701&gt;0.4),1,0)</f>
        <v>0</v>
      </c>
      <c r="CP701" s="74">
        <f>IF(AND(CJ701=0,CK701=0,CL701=0,CM701=0,CN701=0,CO701=0),1,0)</f>
        <v>0</v>
      </c>
      <c r="CR701" s="74" t="str">
        <f>_xll.BDP($H701,CR$1)</f>
        <v>D Scott Barbour</v>
      </c>
      <c r="CS701" s="74" t="str">
        <f>_xll.BDP($H701,CS$1)</f>
        <v>No</v>
      </c>
      <c r="CT701" s="81">
        <f>_xll.BDP($H701,CT$1)</f>
        <v>0.39212599396705627</v>
      </c>
      <c r="CU701" s="78">
        <f>_xll.BDP($H701,CU$1)</f>
        <v>6.0833301544189453</v>
      </c>
      <c r="CV701" s="78">
        <f>_xll.BDP($H701,CV$1)</f>
        <v>1.4460032153106837</v>
      </c>
      <c r="CW701" s="78">
        <f>_xll.BDP($H701,CW$1)</f>
        <v>11.746470748793559</v>
      </c>
    </row>
    <row r="702" spans="1:101" s="74" customFormat="1" hidden="1" x14ac:dyDescent="0.3">
      <c r="A702" s="74" t="str">
        <f>B702&amp;C702</f>
        <v>15</v>
      </c>
      <c r="B702" s="74">
        <v>15</v>
      </c>
      <c r="D702" s="74">
        <v>3</v>
      </c>
      <c r="E702" s="74">
        <v>1</v>
      </c>
      <c r="F702" s="75">
        <v>0.12</v>
      </c>
      <c r="H702" s="74" t="s">
        <v>1657</v>
      </c>
      <c r="I702" s="74">
        <v>1645</v>
      </c>
      <c r="J702" s="74" t="str">
        <f>I702&amp;H702</f>
        <v>1645AAL LN Equity</v>
      </c>
      <c r="K702" s="76" t="s">
        <v>1658</v>
      </c>
      <c r="L702" s="73">
        <v>0.24354930914938949</v>
      </c>
      <c r="M702" s="73">
        <v>0.28522525347548866</v>
      </c>
      <c r="N702" s="73">
        <v>0.23135094501580422</v>
      </c>
      <c r="O702" s="73">
        <v>0.27329176994917248</v>
      </c>
      <c r="P702" s="77">
        <v>10.196258253851799</v>
      </c>
      <c r="Q702" s="77">
        <v>5.6314361338953685</v>
      </c>
      <c r="R702" s="77">
        <v>7.6042592559000131</v>
      </c>
      <c r="S702" s="78">
        <v>34.035965688175089</v>
      </c>
      <c r="T702" s="78">
        <v>38.046016287943502</v>
      </c>
      <c r="U702" s="73">
        <v>0.12705994378829999</v>
      </c>
      <c r="V702" s="79">
        <v>1.0297485685835199</v>
      </c>
      <c r="W702" s="73">
        <v>0.49719984426941394</v>
      </c>
      <c r="X702" s="72">
        <v>6.6815007107979482E-2</v>
      </c>
      <c r="Y702" s="79">
        <v>5.2587654970588442</v>
      </c>
      <c r="Z702" s="79">
        <v>-6.2606511579171737</v>
      </c>
      <c r="AA702" s="79">
        <v>38268000000</v>
      </c>
      <c r="AB702" s="79">
        <v>39939000000</v>
      </c>
      <c r="AC702" s="79">
        <v>243000000</v>
      </c>
      <c r="AD702" s="80">
        <v>7131000000</v>
      </c>
      <c r="AE702" s="73">
        <v>3.4076567101388303E-2</v>
      </c>
      <c r="AF702" s="80">
        <v>27966.965419799995</v>
      </c>
      <c r="AG702" s="80">
        <v>49577.671806861203</v>
      </c>
      <c r="AH702" s="25">
        <v>4.9140322932759641</v>
      </c>
      <c r="AI702" s="25">
        <v>6.5113832160311533</v>
      </c>
      <c r="AJ702" s="25">
        <v>3.0206158952226394</v>
      </c>
      <c r="AK702" s="25">
        <v>16.374799867978009</v>
      </c>
      <c r="AL702" s="25">
        <v>1.3051215415594266</v>
      </c>
      <c r="AM702" s="74" t="s">
        <v>550</v>
      </c>
      <c r="AN702" s="74" t="s">
        <v>551</v>
      </c>
      <c r="AO702" s="74" t="s">
        <v>4690</v>
      </c>
      <c r="AP702" s="74" t="s">
        <v>1552</v>
      </c>
      <c r="AQ702" s="73">
        <f>_xll.BDP($H702,$AQ$1, "CUST_TRR_START_DT=20030101","CUST_TRR_END_DT=20230630")*0.01</f>
        <v>7.8665620000000006E-2</v>
      </c>
      <c r="AR702" s="73">
        <f>_xll.BDP($H702,$AQ$1, "CUST_TRR_START_DT=20130101","CUST_TRR_END_DT=20230630")*0.01</f>
        <v>6.2330969999999999E-2</v>
      </c>
      <c r="AS702" s="73">
        <f>_xll.BDP($H702,$AQ$1, "CUST_TRR_START_DT=20180101","CUST_TRR_END_DT=20230630")*0.01</f>
        <v>0.13159219999999999</v>
      </c>
      <c r="AT702" s="74" t="s">
        <v>3830</v>
      </c>
      <c r="AU702" s="74" t="s">
        <v>3021</v>
      </c>
      <c r="AV702" s="74" t="s">
        <v>3830</v>
      </c>
      <c r="AW702" s="25">
        <v>4.564491507519981</v>
      </c>
      <c r="AX702" s="25">
        <v>4.564491507519981</v>
      </c>
      <c r="AY702" s="25">
        <v>0.24707233652109514</v>
      </c>
      <c r="AZ702" s="25">
        <v>4.8115638440410757</v>
      </c>
      <c r="BA702" s="25">
        <v>39.197985964093355</v>
      </c>
      <c r="BB702" s="25">
        <v>2.1217561612534652</v>
      </c>
      <c r="BC702" s="25">
        <v>41.319742125346821</v>
      </c>
      <c r="BD702" s="25">
        <v>2531.6606000199999</v>
      </c>
      <c r="BE702" s="25">
        <v>27966.965419799995</v>
      </c>
      <c r="BF702" s="74">
        <v>3517.4</v>
      </c>
      <c r="BG702" s="74">
        <v>3972.2670000000003</v>
      </c>
      <c r="BH702" s="74">
        <v>3827</v>
      </c>
      <c r="BI702" s="74">
        <v>1965.2640000000001</v>
      </c>
      <c r="BJ702" s="74">
        <v>2326.114</v>
      </c>
      <c r="BK702" s="74">
        <v>2839.1350000000002</v>
      </c>
      <c r="BL702" s="72">
        <v>0.12576981260575945</v>
      </c>
      <c r="BM702" s="72">
        <v>0.14203425149543478</v>
      </c>
      <c r="BN702" s="72">
        <v>0.13684001616030061</v>
      </c>
      <c r="BO702" s="72">
        <v>7.0270906067221597E-2</v>
      </c>
      <c r="BP702" s="72">
        <v>8.317362878251934E-2</v>
      </c>
      <c r="BQ702" s="72">
        <v>0.1015174495116998</v>
      </c>
      <c r="BR702" s="72">
        <f>IF(IF(BN702&gt;BQ702,BN702,BQ702)=0,IF(BM702&gt;BP702,BM702,BP702),IF(BN702&gt;BQ702,BN702,BQ702))</f>
        <v>0.13684001616030061</v>
      </c>
      <c r="CI702" s="73">
        <f>IFERROR(L702,M702)</f>
        <v>0.24354930914938949</v>
      </c>
      <c r="CJ702" s="74">
        <f>IF(AND(M702&lt;0,AA702&gt;0),1,0)</f>
        <v>0</v>
      </c>
      <c r="CK702" s="74">
        <f>IF(AND(CJ702=0,CI702&lt;0.1,CI702&gt;0),1,0)</f>
        <v>0</v>
      </c>
      <c r="CL702" s="74">
        <f>IF(AND(CK702=0,CI702&lt;0.2,CI702&gt;0.1),1,0)</f>
        <v>0</v>
      </c>
      <c r="CM702" s="74">
        <f>IF(AND(CL702=0,CI702&lt;0.3,CI702&gt;0.2),1,0)</f>
        <v>1</v>
      </c>
      <c r="CN702" s="74">
        <f>IF(AND(CM702=0,CI702&lt;0.4,CI702&gt;0.3),1,0)</f>
        <v>0</v>
      </c>
      <c r="CO702" s="74">
        <f>IF(AND(CN702=0,CI702&lt;0.5,CI702&gt;0.4),1,0)</f>
        <v>0</v>
      </c>
      <c r="CP702" s="74">
        <f>IF(AND(CJ702=0,CK702=0,CL702=0,CM702=0,CN702=0,CO702=0),1,0)</f>
        <v>0</v>
      </c>
      <c r="CR702" s="74" t="str">
        <f>_xll.BDP($H702,CR$1)</f>
        <v>Duncan Graham Wanblad</v>
      </c>
      <c r="CS702" s="74" t="str">
        <f>_xll.BDP($H702,CS$1)</f>
        <v>No</v>
      </c>
      <c r="CT702" s="81">
        <f>_xll.BDP($H702,CT$1)</f>
        <v>0</v>
      </c>
      <c r="CU702" s="78">
        <f>_xll.BDP($H702,CU$1)</f>
        <v>1.5</v>
      </c>
      <c r="CV702" s="78">
        <f>_xll.BDP($H702,CV$1)</f>
        <v>0.13054931207448431</v>
      </c>
      <c r="CW702" s="78">
        <f>_xll.BDP($H702,CW$1)</f>
        <v>0.13897827181145031</v>
      </c>
    </row>
    <row r="703" spans="1:101" s="74" customFormat="1" hidden="1" x14ac:dyDescent="0.3">
      <c r="A703" s="74" t="str">
        <f>B703&amp;C703</f>
        <v>15</v>
      </c>
      <c r="B703" s="74">
        <v>15</v>
      </c>
      <c r="D703" s="74">
        <v>3</v>
      </c>
      <c r="E703" s="74">
        <v>1</v>
      </c>
      <c r="F703" s="75">
        <v>0.1</v>
      </c>
      <c r="G703" s="74" t="s">
        <v>2720</v>
      </c>
      <c r="H703" s="74" t="s">
        <v>1380</v>
      </c>
      <c r="I703" s="74">
        <v>1646</v>
      </c>
      <c r="J703" s="74" t="str">
        <f>I703&amp;H703</f>
        <v>1646SU FP Equity</v>
      </c>
      <c r="K703" s="76" t="s">
        <v>1381</v>
      </c>
      <c r="L703" s="73">
        <v>0.51116395121423053</v>
      </c>
      <c r="M703" s="73">
        <v>0.7563218390804598</v>
      </c>
      <c r="N703" s="73">
        <v>0.14383739519089947</v>
      </c>
      <c r="O703" s="73">
        <v>0.17192831453075527</v>
      </c>
      <c r="P703" s="77">
        <v>12.642275520844889</v>
      </c>
      <c r="Q703" s="77">
        <v>9.6690706446847177</v>
      </c>
      <c r="R703" s="77">
        <v>15.566591069054509</v>
      </c>
      <c r="S703" s="78">
        <v>19.611026998807297</v>
      </c>
      <c r="T703" s="78">
        <v>20.701661985018728</v>
      </c>
      <c r="U703" s="73">
        <v>0.37490772728614874</v>
      </c>
      <c r="V703" s="79">
        <v>1.7763010632344711</v>
      </c>
      <c r="W703" s="73">
        <v>0.43709218529055999</v>
      </c>
      <c r="X703" s="72">
        <v>1.796520423600605E-2</v>
      </c>
      <c r="Y703" s="79">
        <v>7.7182645704634867</v>
      </c>
      <c r="Z703" s="79">
        <v>11.594400878428912</v>
      </c>
      <c r="AA703" s="79">
        <v>7395000000</v>
      </c>
      <c r="AB703" s="79">
        <v>32531000000</v>
      </c>
      <c r="AC703" s="79">
        <v>183000000</v>
      </c>
      <c r="AD703" s="80">
        <v>4875000000</v>
      </c>
      <c r="AE703" s="73">
        <v>3.7538461538461541E-2</v>
      </c>
      <c r="AF703" s="80">
        <v>89557.16210455999</v>
      </c>
      <c r="AG703" s="80">
        <v>102901.16210455999</v>
      </c>
      <c r="AH703" s="25">
        <v>13.82151270712693</v>
      </c>
      <c r="AI703" s="25">
        <v>17.164497431953293</v>
      </c>
      <c r="AJ703" s="25">
        <v>4.6687041147918986</v>
      </c>
      <c r="AK703" s="25">
        <v>22.051269744679836</v>
      </c>
      <c r="AL703" s="25">
        <v>3.5701018644725884</v>
      </c>
      <c r="AM703" s="74" t="s">
        <v>498</v>
      </c>
      <c r="AN703" s="74" t="s">
        <v>778</v>
      </c>
      <c r="AO703" s="74" t="s">
        <v>4691</v>
      </c>
      <c r="AP703" s="74" t="s">
        <v>1339</v>
      </c>
      <c r="AQ703" s="73">
        <f>_xll.BDP($H703,$AQ$1, "CUST_TRR_START_DT=20030101","CUST_TRR_END_DT=20230630")*0.01</f>
        <v>0.1373337</v>
      </c>
      <c r="AR703" s="73">
        <f>_xll.BDP($H703,$AQ$1, "CUST_TRR_START_DT=20130101","CUST_TRR_END_DT=20230630")*0.01</f>
        <v>0.1444318</v>
      </c>
      <c r="AS703" s="73">
        <f>_xll.BDP($H703,$AQ$1, "CUST_TRR_START_DT=20180101","CUST_TRR_END_DT=20230630")*0.01</f>
        <v>0.2011105</v>
      </c>
      <c r="AT703" s="74" t="s">
        <v>3697</v>
      </c>
      <c r="AU703" s="74" t="s">
        <v>3021</v>
      </c>
      <c r="AV703" s="74" t="s">
        <v>3021</v>
      </c>
      <c r="AW703" s="25">
        <v>2.0140665571403016</v>
      </c>
      <c r="AX703" s="25">
        <v>2.0140665571403016</v>
      </c>
      <c r="AY703" s="25">
        <v>0</v>
      </c>
      <c r="AZ703" s="25">
        <v>2.0140665571403016</v>
      </c>
      <c r="BA703" s="25">
        <v>45.163032672059288</v>
      </c>
      <c r="BB703" s="25">
        <v>0</v>
      </c>
      <c r="BC703" s="25" t="s">
        <v>3021</v>
      </c>
      <c r="BD703" s="25" t="s">
        <v>3021</v>
      </c>
      <c r="BE703" s="25">
        <v>89557.16210455999</v>
      </c>
      <c r="BF703" s="74">
        <v>4400.8240000000005</v>
      </c>
      <c r="BG703" s="74">
        <v>4737.4440000000004</v>
      </c>
      <c r="BH703" s="74">
        <v>5113.9380000000001</v>
      </c>
      <c r="BI703" s="74">
        <v>3897.4749999999999</v>
      </c>
      <c r="BJ703" s="74">
        <v>4554.1260000000002</v>
      </c>
      <c r="BK703" s="74">
        <v>5065.4939999999997</v>
      </c>
      <c r="BL703" s="72">
        <v>4.9139833114206319E-2</v>
      </c>
      <c r="BM703" s="72">
        <v>5.2898549805195129E-2</v>
      </c>
      <c r="BN703" s="72">
        <v>5.7102501685229408E-2</v>
      </c>
      <c r="BO703" s="72">
        <v>4.351941160718794E-2</v>
      </c>
      <c r="BP703" s="72">
        <v>5.0851611339391888E-2</v>
      </c>
      <c r="BQ703" s="72">
        <v>5.656157342375278E-2</v>
      </c>
      <c r="BR703" s="72">
        <f>IF(IF(BN703&gt;BQ703,BN703,BQ703)=0,IF(BM703&gt;BP703,BM703,BP703),IF(BN703&gt;BQ703,BN703,BQ703))</f>
        <v>5.7102501685229408E-2</v>
      </c>
      <c r="CI703" s="73">
        <f>IFERROR(L703,M703)</f>
        <v>0.51116395121423053</v>
      </c>
      <c r="CJ703" s="74">
        <f>IF(AND(M703&lt;0,AA703&gt;0),1,0)</f>
        <v>0</v>
      </c>
      <c r="CK703" s="74">
        <f>IF(AND(CJ703=0,CI703&lt;0.1,CI703&gt;0),1,0)</f>
        <v>0</v>
      </c>
      <c r="CL703" s="74">
        <f>IF(AND(CK703=0,CI703&lt;0.2,CI703&gt;0.1),1,0)</f>
        <v>0</v>
      </c>
      <c r="CM703" s="74">
        <f>IF(AND(CL703=0,CI703&lt;0.3,CI703&gt;0.2),1,0)</f>
        <v>0</v>
      </c>
      <c r="CN703" s="74">
        <f>IF(AND(CM703=0,CI703&lt;0.4,CI703&gt;0.3),1,0)</f>
        <v>0</v>
      </c>
      <c r="CO703" s="74">
        <f>IF(AND(CN703=0,CI703&lt;0.5,CI703&gt;0.4),1,0)</f>
        <v>0</v>
      </c>
      <c r="CP703" s="74">
        <f>IF(AND(CJ703=0,CK703=0,CL703=0,CM703=0,CN703=0,CO703=0),1,0)</f>
        <v>1</v>
      </c>
      <c r="CR703" s="74" t="str">
        <f>_xll.BDP($H703,CR$1)</f>
        <v>Peter Herweck</v>
      </c>
      <c r="CS703" s="74" t="str">
        <f>_xll.BDP($H703,CS$1)</f>
        <v>No</v>
      </c>
      <c r="CT703" s="81">
        <f>_xll.BDP($H703,CT$1)</f>
        <v>0</v>
      </c>
      <c r="CU703" s="78">
        <f>_xll.BDP($H703,CU$1)</f>
        <v>0.41666701436042786</v>
      </c>
      <c r="CV703" s="78">
        <f>_xll.BDP($H703,CV$1)</f>
        <v>0.16193031896220192</v>
      </c>
      <c r="CW703" s="78">
        <f>_xll.BDP($H703,CW$1)</f>
        <v>-0.37076538563574124</v>
      </c>
    </row>
    <row r="704" spans="1:101" s="74" customFormat="1" hidden="1" x14ac:dyDescent="0.3">
      <c r="A704" s="74" t="str">
        <f>B704&amp;C704</f>
        <v>15</v>
      </c>
      <c r="B704" s="74">
        <v>15</v>
      </c>
      <c r="D704" s="74">
        <v>3</v>
      </c>
      <c r="E704" s="74">
        <v>2</v>
      </c>
      <c r="F704" s="75">
        <v>0.08</v>
      </c>
      <c r="H704" s="74" t="s">
        <v>1699</v>
      </c>
      <c r="I704" s="74">
        <v>1647</v>
      </c>
      <c r="J704" s="74" t="str">
        <f>I704&amp;H704</f>
        <v>1647RKT LN Equity</v>
      </c>
      <c r="K704" s="76" t="s">
        <v>1700</v>
      </c>
      <c r="L704" s="73">
        <v>0.27816849090409501</v>
      </c>
      <c r="M704" s="73">
        <v>0.28644082406689081</v>
      </c>
      <c r="N704" s="73">
        <v>0.18165371578891781</v>
      </c>
      <c r="O704" s="73">
        <v>0.19308541545613014</v>
      </c>
      <c r="P704" s="77">
        <v>15.200858489245556</v>
      </c>
      <c r="Q704" s="77">
        <v>11.312384071459118</v>
      </c>
      <c r="R704" s="77">
        <v>24.569346289752652</v>
      </c>
      <c r="S704" s="78">
        <v>28.936953573528701</v>
      </c>
      <c r="T704" s="78">
        <v>27.191586521829379</v>
      </c>
      <c r="U704" s="73">
        <v>0.34771295535469732</v>
      </c>
      <c r="V704" s="79">
        <v>1.9651702786377709</v>
      </c>
      <c r="W704" s="73">
        <v>0.33465382518626202</v>
      </c>
      <c r="X704" s="72" t="e">
        <v>#N/A</v>
      </c>
      <c r="Y704" s="79">
        <v>3.6527962315587894</v>
      </c>
      <c r="Z704" s="79">
        <v>-19.498260491094765</v>
      </c>
      <c r="AA704" s="79">
        <v>11601000000</v>
      </c>
      <c r="AB704" s="79">
        <v>17210000000</v>
      </c>
      <c r="AC704" s="79">
        <v>92000000</v>
      </c>
      <c r="AD704" s="80">
        <v>2495000000</v>
      </c>
      <c r="AE704" s="73">
        <v>3.6873747494989978E-2</v>
      </c>
      <c r="AF704" s="80">
        <v>41664.029367160001</v>
      </c>
      <c r="AG704" s="80">
        <v>49302.029367160001</v>
      </c>
      <c r="AH704" s="25">
        <v>12.631829199887267</v>
      </c>
      <c r="AI704" s="25">
        <v>15.008228117856925</v>
      </c>
      <c r="AJ704" s="25">
        <v>5.1287431076748202</v>
      </c>
      <c r="AK704" s="25">
        <v>18.703764076144875</v>
      </c>
      <c r="AL704" s="25">
        <v>4.5345136428039625</v>
      </c>
      <c r="AM704" s="74" t="s">
        <v>493</v>
      </c>
      <c r="AN704" s="74" t="s">
        <v>572</v>
      </c>
      <c r="AO704" s="74" t="s">
        <v>964</v>
      </c>
      <c r="AP704" s="74" t="s">
        <v>1552</v>
      </c>
      <c r="AQ704" s="73">
        <f>_xll.BDP($H704,$AQ$1, "CUST_TRR_START_DT=20030101","CUST_TRR_END_DT=20230630")*0.01</f>
        <v>0.1107701</v>
      </c>
      <c r="AR704" s="73">
        <f>_xll.BDP($H704,$AQ$1, "CUST_TRR_START_DT=20130101","CUST_TRR_END_DT=20230630")*0.01</f>
        <v>7.0952580000000001E-2</v>
      </c>
      <c r="AS704" s="73">
        <f>_xll.BDP($H704,$AQ$1, "CUST_TRR_START_DT=20180101","CUST_TRR_END_DT=20230630")*0.01</f>
        <v>-5.0898239999999997E-4</v>
      </c>
      <c r="AT704" s="74" t="s">
        <v>3697</v>
      </c>
      <c r="AU704" s="74" t="s">
        <v>3435</v>
      </c>
      <c r="AV704" s="74" t="s">
        <v>3435</v>
      </c>
      <c r="AW704" s="25">
        <v>3.2157603905107428</v>
      </c>
      <c r="AX704" s="25">
        <v>3.2157603905107428</v>
      </c>
      <c r="AY704" s="25">
        <v>-0.1323559916826067</v>
      </c>
      <c r="AZ704" s="25">
        <v>3.0834043988281361</v>
      </c>
      <c r="BA704" s="25">
        <v>54.489128768568797</v>
      </c>
      <c r="BB704" s="25">
        <v>-2.2426927999258481</v>
      </c>
      <c r="BC704" s="25">
        <v>52.246435968642949</v>
      </c>
      <c r="BD704" s="25">
        <v>1258</v>
      </c>
      <c r="BE704" s="25">
        <v>41664.029367160001</v>
      </c>
      <c r="BF704" s="74">
        <v>2405.5259999999998</v>
      </c>
      <c r="BG704" s="74">
        <v>2559.105</v>
      </c>
      <c r="BH704" s="74">
        <v>2745.105</v>
      </c>
      <c r="BI704" s="74">
        <v>2342.893</v>
      </c>
      <c r="BJ704" s="74">
        <v>2700.9</v>
      </c>
      <c r="BK704" s="74">
        <v>2770.8670000000002</v>
      </c>
      <c r="BL704" s="72">
        <v>5.7736278428606791E-2</v>
      </c>
      <c r="BM704" s="72">
        <v>6.1422407742855324E-2</v>
      </c>
      <c r="BN704" s="72">
        <v>6.5886690310460433E-2</v>
      </c>
      <c r="BO704" s="72">
        <v>5.6232991277763725E-2</v>
      </c>
      <c r="BP704" s="72">
        <v>6.4825703155078809E-2</v>
      </c>
      <c r="BQ704" s="72">
        <v>6.6505017447592935E-2</v>
      </c>
      <c r="BR704" s="72">
        <f>IF(IF(BN704&gt;BQ704,BN704,BQ704)=0,IF(BM704&gt;BP704,BM704,BP704),IF(BN704&gt;BQ704,BN704,BQ704))</f>
        <v>6.6505017447592935E-2</v>
      </c>
      <c r="CI704" s="73">
        <f>IFERROR(L704,M704)</f>
        <v>0.27816849090409501</v>
      </c>
      <c r="CJ704" s="74">
        <f>IF(AND(M704&lt;0,AA704&gt;0),1,0)</f>
        <v>0</v>
      </c>
      <c r="CK704" s="74">
        <f>IF(AND(CJ704=0,CI704&lt;0.1,CI704&gt;0),1,0)</f>
        <v>0</v>
      </c>
      <c r="CL704" s="74">
        <f>IF(AND(CK704=0,CI704&lt;0.2,CI704&gt;0.1),1,0)</f>
        <v>0</v>
      </c>
      <c r="CM704" s="74">
        <f>IF(AND(CL704=0,CI704&lt;0.3,CI704&gt;0.2),1,0)</f>
        <v>1</v>
      </c>
      <c r="CN704" s="74">
        <f>IF(AND(CM704=0,CI704&lt;0.4,CI704&gt;0.3),1,0)</f>
        <v>0</v>
      </c>
      <c r="CO704" s="74">
        <f>IF(AND(CN704=0,CI704&lt;0.5,CI704&gt;0.4),1,0)</f>
        <v>0</v>
      </c>
      <c r="CP704" s="74">
        <f>IF(AND(CJ704=0,CK704=0,CL704=0,CM704=0,CN704=0,CO704=0),1,0)</f>
        <v>0</v>
      </c>
      <c r="CR704" s="74" t="str">
        <f>_xll.BDP($H704,CR$1)</f>
        <v>Nicandro Durante</v>
      </c>
      <c r="CS704" s="74" t="str">
        <f>_xll.BDP($H704,CS$1)</f>
        <v>No</v>
      </c>
      <c r="CT704" s="81">
        <f>_xll.BDP($H704,CT$1)</f>
        <v>0</v>
      </c>
      <c r="CU704" s="78">
        <f>_xll.BDP($H704,CU$1)</f>
        <v>1</v>
      </c>
      <c r="CV704" s="78">
        <f>_xll.BDP($H704,CV$1)</f>
        <v>8.1016941122041015E-3</v>
      </c>
      <c r="CW704" s="78">
        <f>_xll.BDP($H704,CW$1)</f>
        <v>71.955042886719895</v>
      </c>
    </row>
    <row r="705" spans="1:101" s="74" customFormat="1" hidden="1" x14ac:dyDescent="0.3">
      <c r="A705" s="74" t="str">
        <f>B705&amp;C705</f>
        <v>15</v>
      </c>
      <c r="B705" s="74">
        <v>15</v>
      </c>
      <c r="D705" s="74">
        <v>3</v>
      </c>
      <c r="E705" s="74">
        <v>3</v>
      </c>
      <c r="F705" s="75"/>
      <c r="H705" s="74" t="s">
        <v>2092</v>
      </c>
      <c r="I705" s="74">
        <v>1648</v>
      </c>
      <c r="J705" s="74" t="str">
        <f>I705&amp;H705</f>
        <v>1648DOM PW Equity</v>
      </c>
      <c r="K705" s="76" t="s">
        <v>4950</v>
      </c>
      <c r="L705" s="73">
        <v>0.32153069540934603</v>
      </c>
      <c r="M705" s="73">
        <v>0.33890169098917461</v>
      </c>
      <c r="N705" s="73">
        <v>0.32153069540934603</v>
      </c>
      <c r="O705" s="73">
        <v>0.33890169098917461</v>
      </c>
      <c r="P705" s="77">
        <v>27.379488109228987</v>
      </c>
      <c r="Q705" s="77">
        <v>21.680957062262372</v>
      </c>
      <c r="R705" s="77">
        <v>30.593084126839809</v>
      </c>
      <c r="S705" s="78">
        <v>20.921543939645236</v>
      </c>
      <c r="T705" s="78">
        <v>21.679009038948326</v>
      </c>
      <c r="U705" s="73">
        <v>-4.642468585447649E-2</v>
      </c>
      <c r="V705" s="79">
        <v>-0.39973162074311919</v>
      </c>
      <c r="W705" s="73">
        <v>0.30973380952848867</v>
      </c>
      <c r="X705" s="72" t="e">
        <v>#N/A</v>
      </c>
      <c r="Y705" s="79">
        <v>8.8657022884068208</v>
      </c>
      <c r="Z705" s="79">
        <v>12.002476435205644</v>
      </c>
      <c r="AA705" s="79">
        <v>1498886000</v>
      </c>
      <c r="AB705" s="79">
        <v>1498886000</v>
      </c>
      <c r="AC705" s="79">
        <v>6815000</v>
      </c>
      <c r="AD705" s="80">
        <v>386822000</v>
      </c>
      <c r="AE705" s="73">
        <v>1.7617922455289512E-2</v>
      </c>
      <c r="AF705" s="80">
        <v>4240.2396299999991</v>
      </c>
      <c r="AG705" s="80">
        <v>4037.138629999999</v>
      </c>
      <c r="AH705" s="25">
        <v>7.8440999898964758</v>
      </c>
      <c r="AI705" s="25">
        <v>8.1313757807323004</v>
      </c>
      <c r="AJ705" s="25">
        <v>8.4747115487527065</v>
      </c>
      <c r="AK705" s="25">
        <v>10.633642654182985</v>
      </c>
      <c r="AL705" s="25">
        <v>3.1284923363647494</v>
      </c>
      <c r="AM705" s="74" t="s">
        <v>533</v>
      </c>
      <c r="AN705" s="74" t="s">
        <v>4683</v>
      </c>
      <c r="AO705" s="74" t="s">
        <v>4684</v>
      </c>
      <c r="AP705" s="74" t="s">
        <v>2085</v>
      </c>
      <c r="AQ705" s="73" t="e">
        <f>_xll.BDP($H705,$AQ$1, "CUST_TRR_START_DT=20030101","CUST_TRR_END_DT=20230630")*0.01</f>
        <v>#VALUE!</v>
      </c>
      <c r="AR705" s="73">
        <f>_xll.BDP($H705,$AQ$1, "CUST_TRR_START_DT=20130101","CUST_TRR_END_DT=20230630")*0.01</f>
        <v>0.24028720000000001</v>
      </c>
      <c r="AS705" s="73">
        <f>_xll.BDP($H705,$AQ$1, "CUST_TRR_START_DT=20180101","CUST_TRR_END_DT=20230630")*0.01</f>
        <v>0.2077444</v>
      </c>
      <c r="AT705" s="74" t="s">
        <v>3697</v>
      </c>
      <c r="AU705" s="74" t="s">
        <v>3436</v>
      </c>
      <c r="AV705" s="74" t="s">
        <v>3436</v>
      </c>
      <c r="AW705" s="25">
        <v>6.6828675577156744</v>
      </c>
      <c r="AX705" s="25">
        <v>6.6828675577156744</v>
      </c>
      <c r="AY705" s="25">
        <v>-0.20212731815182944</v>
      </c>
      <c r="AZ705" s="25">
        <v>6.4807402395638452</v>
      </c>
      <c r="BA705" s="25">
        <v>67.640936507797448</v>
      </c>
      <c r="BB705" s="25">
        <v>-2.0458404981876726</v>
      </c>
      <c r="BC705" s="25">
        <v>65.595096009609776</v>
      </c>
      <c r="BD705" s="25">
        <v>272.53264200000001</v>
      </c>
      <c r="BE705" s="25">
        <v>4037.138629999999</v>
      </c>
      <c r="BF705" s="74">
        <v>416.40000000000003</v>
      </c>
      <c r="BG705" s="74">
        <v>373.2</v>
      </c>
      <c r="BH705" s="74">
        <v>424</v>
      </c>
      <c r="BI705" s="74">
        <v>365.67400000000004</v>
      </c>
      <c r="BJ705" s="74">
        <v>276.36500000000001</v>
      </c>
      <c r="BK705" s="74">
        <v>327.95300000000003</v>
      </c>
      <c r="BL705" s="72">
        <v>0.10314235852733156</v>
      </c>
      <c r="BM705" s="72">
        <v>9.2441710380403774E-2</v>
      </c>
      <c r="BN705" s="72">
        <v>0.10502487996058736</v>
      </c>
      <c r="BO705" s="72">
        <v>9.0577518761103357E-2</v>
      </c>
      <c r="BP705" s="72">
        <v>6.8455662618650298E-2</v>
      </c>
      <c r="BQ705" s="72">
        <v>8.1234019947439881E-2</v>
      </c>
      <c r="BR705" s="72">
        <f>IF(IF(BN705&gt;BQ705,BN705,BQ705)=0,IF(BM705&gt;BP705,BM705,BP705),IF(BN705&gt;BQ705,BN705,BQ705))</f>
        <v>0.10502487996058736</v>
      </c>
      <c r="CI705" s="73">
        <f>IFERROR(L705,M705)</f>
        <v>0.32153069540934603</v>
      </c>
      <c r="CJ705" s="74">
        <f>IF(AND(M705&lt;0,AA705&gt;0),1,0)</f>
        <v>0</v>
      </c>
      <c r="CK705" s="74">
        <f>IF(AND(CJ705=0,CI705&lt;0.1,CI705&gt;0),1,0)</f>
        <v>0</v>
      </c>
      <c r="CL705" s="74">
        <f>IF(AND(CK705=0,CI705&lt;0.2,CI705&gt;0.1),1,0)</f>
        <v>0</v>
      </c>
      <c r="CM705" s="74">
        <f>IF(AND(CL705=0,CI705&lt;0.3,CI705&gt;0.2),1,0)</f>
        <v>0</v>
      </c>
      <c r="CN705" s="74">
        <f>IF(AND(CM705=0,CI705&lt;0.4,CI705&gt;0.3),1,0)</f>
        <v>1</v>
      </c>
      <c r="CO705" s="74">
        <f>IF(AND(CN705=0,CI705&lt;0.5,CI705&gt;0.4),1,0)</f>
        <v>0</v>
      </c>
      <c r="CP705" s="74">
        <f>IF(AND(CJ705=0,CK705=0,CL705=0,CM705=0,CN705=0,CO705=0),1,0)</f>
        <v>0</v>
      </c>
      <c r="CR705" s="74" t="str">
        <f>_xll.BDP($H705,CR$1)</f>
        <v>Jaroslaw Tomasz Szanajca</v>
      </c>
      <c r="CS705" s="74" t="str">
        <f>_xll.BDP($H705,CS$1)</f>
        <v>Yes</v>
      </c>
      <c r="CT705" s="81">
        <f>_xll.BDP($H705,CT$1)</f>
        <v>0</v>
      </c>
      <c r="CU705" s="78">
        <f>_xll.BDP($H705,CU$1)</f>
        <v>17.08329963684082</v>
      </c>
      <c r="CV705" s="78">
        <f>_xll.BDP($H705,CV$1)</f>
        <v>14.151550951381447</v>
      </c>
      <c r="CW705" s="78">
        <f>_xll.BDP($H705,CW$1)</f>
        <v>-3.5729749522667364</v>
      </c>
    </row>
    <row r="706" spans="1:101" s="74" customFormat="1" hidden="1" x14ac:dyDescent="0.3">
      <c r="A706" s="74" t="str">
        <f>B706&amp;C706</f>
        <v>15</v>
      </c>
      <c r="B706" s="74">
        <v>15</v>
      </c>
      <c r="D706" s="74">
        <v>3</v>
      </c>
      <c r="E706" s="74">
        <v>2</v>
      </c>
      <c r="F706" s="75">
        <v>0.14000000000000001</v>
      </c>
      <c r="G706" s="74" t="s">
        <v>2624</v>
      </c>
      <c r="H706" s="74" t="s">
        <v>1871</v>
      </c>
      <c r="I706" s="74">
        <v>1649</v>
      </c>
      <c r="J706" s="74" t="str">
        <f>I706&amp;H706</f>
        <v>1649DCC LN Equity</v>
      </c>
      <c r="K706" s="76" t="s">
        <v>1872</v>
      </c>
      <c r="L706" s="73">
        <v>0.2752196856321133</v>
      </c>
      <c r="M706" s="73">
        <v>0.24092546449394098</v>
      </c>
      <c r="N706" s="73">
        <v>0.13917520479175663</v>
      </c>
      <c r="O706" s="73">
        <v>0.12553631408572816</v>
      </c>
      <c r="P706" s="77">
        <v>8.5943614731281581</v>
      </c>
      <c r="Q706" s="77">
        <v>6.9049115903658658</v>
      </c>
      <c r="R706" s="77">
        <v>11.354968108748954</v>
      </c>
      <c r="S706" s="78">
        <v>4.4098975374919451</v>
      </c>
      <c r="T706" s="78">
        <v>3.8857058499752712</v>
      </c>
      <c r="U706" s="73">
        <v>0.15099071123403501</v>
      </c>
      <c r="V706" s="79">
        <v>1.3996745914294835</v>
      </c>
      <c r="W706" s="73">
        <v>0.31077935317296118</v>
      </c>
      <c r="X706" s="72">
        <v>3.0767030568273169E-2</v>
      </c>
      <c r="Y706" s="79">
        <v>12.255247199073722</v>
      </c>
      <c r="Z706" s="79">
        <v>2.9158749677724805</v>
      </c>
      <c r="AA706" s="79">
        <v>2208102000</v>
      </c>
      <c r="AB706" s="79">
        <v>4237722000</v>
      </c>
      <c r="AC706" s="79">
        <v>7160000</v>
      </c>
      <c r="AD706" s="80">
        <v>672440000</v>
      </c>
      <c r="AE706" s="73">
        <v>1.0647790137410029E-2</v>
      </c>
      <c r="AF706" s="80">
        <v>4558.2459760500005</v>
      </c>
      <c r="AG706" s="80">
        <v>5817.8769760500008</v>
      </c>
      <c r="AH706" s="25">
        <v>6.7429019848403193</v>
      </c>
      <c r="AI706" s="25">
        <v>10.936105656612556</v>
      </c>
      <c r="AJ706" s="25">
        <v>9.7221575471823716</v>
      </c>
      <c r="AK706" s="25">
        <v>13.639480310678692</v>
      </c>
      <c r="AL706" s="25">
        <v>1.5302365028133795</v>
      </c>
      <c r="AM706" s="74" t="s">
        <v>519</v>
      </c>
      <c r="AN706" s="74" t="s">
        <v>520</v>
      </c>
      <c r="AO706" s="74" t="s">
        <v>4651</v>
      </c>
      <c r="AP706" s="74" t="s">
        <v>2138</v>
      </c>
      <c r="AQ706" s="73">
        <f>_xll.BDP($H706,$AQ$1, "CUST_TRR_START_DT=20030101","CUST_TRR_END_DT=20230630")*0.01</f>
        <v>0.1287758</v>
      </c>
      <c r="AR706" s="73">
        <f>_xll.BDP($H706,$AQ$1, "CUST_TRR_START_DT=20130101","CUST_TRR_END_DT=20230630")*0.01</f>
        <v>0.103532</v>
      </c>
      <c r="AS706" s="73">
        <f>_xll.BDP($H706,$AQ$1, "CUST_TRR_START_DT=20180101","CUST_TRR_END_DT=20230630")*0.01</f>
        <v>-6.6144709999999995E-2</v>
      </c>
      <c r="AT706" s="74" t="s">
        <v>3697</v>
      </c>
      <c r="AU706" s="74" t="s">
        <v>3021</v>
      </c>
      <c r="AV706" s="74" t="s">
        <v>3021</v>
      </c>
      <c r="AW706" s="25">
        <v>4.0565548583719861</v>
      </c>
      <c r="AX706" s="25">
        <v>4.0565548583719861</v>
      </c>
      <c r="AY706" s="25">
        <v>-7.6362957106114997E-3</v>
      </c>
      <c r="AZ706" s="25">
        <v>4.0489185626613748</v>
      </c>
      <c r="BA706" s="25">
        <v>52.504753910413847</v>
      </c>
      <c r="BB706" s="25">
        <v>-9.8838014293171739E-2</v>
      </c>
      <c r="BC706" s="25">
        <v>52.405915896120675</v>
      </c>
      <c r="BD706" s="25">
        <v>184.5166443526</v>
      </c>
      <c r="BE706" s="25">
        <v>4558.2459760500005</v>
      </c>
      <c r="BF706" s="74">
        <v>435</v>
      </c>
      <c r="BG706" s="74">
        <v>458.7</v>
      </c>
      <c r="BH706" s="74">
        <v>483.33300000000003</v>
      </c>
      <c r="BI706" s="74">
        <v>470.161</v>
      </c>
      <c r="BJ706" s="74">
        <v>473.14300000000003</v>
      </c>
      <c r="BK706" s="74">
        <v>489.45499999999998</v>
      </c>
      <c r="BL706" s="72">
        <v>9.5431444964923576E-2</v>
      </c>
      <c r="BM706" s="72">
        <v>0.10063081334577113</v>
      </c>
      <c r="BN706" s="72">
        <v>0.10603486572237106</v>
      </c>
      <c r="BO706" s="72">
        <v>0.10314515769230675</v>
      </c>
      <c r="BP706" s="72">
        <v>0.10379935670123872</v>
      </c>
      <c r="BQ706" s="72">
        <v>0.10737792619610728</v>
      </c>
      <c r="BR706" s="72">
        <f>IF(IF(BN706&gt;BQ706,BN706,BQ706)=0,IF(BM706&gt;BP706,BM706,BP706),IF(BN706&gt;BQ706,BN706,BQ706))</f>
        <v>0.10737792619610728</v>
      </c>
      <c r="CI706" s="73">
        <f>IFERROR(L706,M706)</f>
        <v>0.2752196856321133</v>
      </c>
      <c r="CJ706" s="74">
        <f>IF(AND(M706&lt;0,AA706&gt;0),1,0)</f>
        <v>0</v>
      </c>
      <c r="CK706" s="74">
        <f>IF(AND(CJ706=0,CI706&lt;0.1,CI706&gt;0),1,0)</f>
        <v>0</v>
      </c>
      <c r="CL706" s="74">
        <f>IF(AND(CK706=0,CI706&lt;0.2,CI706&gt;0.1),1,0)</f>
        <v>0</v>
      </c>
      <c r="CM706" s="74">
        <f>IF(AND(CL706=0,CI706&lt;0.3,CI706&gt;0.2),1,0)</f>
        <v>1</v>
      </c>
      <c r="CN706" s="74">
        <f>IF(AND(CM706=0,CI706&lt;0.4,CI706&gt;0.3),1,0)</f>
        <v>0</v>
      </c>
      <c r="CO706" s="74">
        <f>IF(AND(CN706=0,CI706&lt;0.5,CI706&gt;0.4),1,0)</f>
        <v>0</v>
      </c>
      <c r="CP706" s="74">
        <f>IF(AND(CJ706=0,CK706=0,CL706=0,CM706=0,CN706=0,CO706=0),1,0)</f>
        <v>0</v>
      </c>
      <c r="CR706" s="74" t="str">
        <f>_xll.BDP($H706,CR$1)</f>
        <v>Donal Murphy</v>
      </c>
      <c r="CS706" s="74" t="str">
        <f>_xll.BDP($H706,CS$1)</f>
        <v>No</v>
      </c>
      <c r="CT706" s="81">
        <f>_xll.BDP($H706,CT$1)</f>
        <v>0</v>
      </c>
      <c r="CU706" s="78">
        <f>_xll.BDP($H706,CU$1)</f>
        <v>6.25</v>
      </c>
      <c r="CV706" s="78">
        <f>_xll.BDP($H706,CV$1)</f>
        <v>0.20223907547851208</v>
      </c>
      <c r="CW706" s="78">
        <f>_xll.BDP($H706,CW$1)</f>
        <v>0.77440380996584546</v>
      </c>
    </row>
    <row r="707" spans="1:101" s="74" customFormat="1" hidden="1" x14ac:dyDescent="0.3">
      <c r="A707" s="74" t="str">
        <f>B707&amp;C707</f>
        <v>15</v>
      </c>
      <c r="B707" s="74">
        <v>15</v>
      </c>
      <c r="D707" s="74">
        <v>3</v>
      </c>
      <c r="E707" s="74">
        <v>2</v>
      </c>
      <c r="F707" s="75">
        <v>0.12</v>
      </c>
      <c r="G707" s="74" t="s">
        <v>2789</v>
      </c>
      <c r="H707" s="74" t="s">
        <v>2022</v>
      </c>
      <c r="I707" s="74">
        <v>1650</v>
      </c>
      <c r="J707" s="74" t="str">
        <f>I707&amp;H707</f>
        <v>1650KCR FH Equity</v>
      </c>
      <c r="K707" s="76" t="s">
        <v>2023</v>
      </c>
      <c r="L707" s="73">
        <v>0.26135306549541065</v>
      </c>
      <c r="M707" s="73">
        <v>0.2286334448765488</v>
      </c>
      <c r="N707" s="73">
        <v>0.12766066714109747</v>
      </c>
      <c r="O707" s="73">
        <v>0.11894791323577848</v>
      </c>
      <c r="P707" s="77">
        <v>15.682129088421837</v>
      </c>
      <c r="Q707" s="77">
        <v>11.414626169718243</v>
      </c>
      <c r="R707" s="77">
        <v>17.981692176555608</v>
      </c>
      <c r="S707" s="78">
        <v>11.360997729092137</v>
      </c>
      <c r="T707" s="78">
        <v>11.210175939134572</v>
      </c>
      <c r="U707" s="73">
        <v>0.18661130362050424</v>
      </c>
      <c r="V707" s="79">
        <v>1.2494000000000001</v>
      </c>
      <c r="W707" s="73">
        <v>0.32710940884116452</v>
      </c>
      <c r="X707" s="72" t="e">
        <v>#N/A</v>
      </c>
      <c r="Y707" s="79">
        <v>3.9154846203866378</v>
      </c>
      <c r="Z707" s="79">
        <v>38.89594456369754</v>
      </c>
      <c r="AA707" s="79">
        <v>1105700000</v>
      </c>
      <c r="AB707" s="79">
        <v>2125300000</v>
      </c>
      <c r="AC707" s="79" t="e">
        <v>#N/A</v>
      </c>
      <c r="AD707" s="80">
        <v>325500000</v>
      </c>
      <c r="AE707" s="73">
        <v>0</v>
      </c>
      <c r="AF707" s="80">
        <v>2492.3211627599999</v>
      </c>
      <c r="AG707" s="80">
        <v>3117.0211627600002</v>
      </c>
      <c r="AH707" s="25">
        <v>6.2754603639218844</v>
      </c>
      <c r="AI707" s="25">
        <v>8.3120564340266672</v>
      </c>
      <c r="AJ707" s="25">
        <v>11.036762139275565</v>
      </c>
      <c r="AK707" s="25">
        <v>10.281045452442044</v>
      </c>
      <c r="AL707" s="25">
        <v>1.7366202345192183</v>
      </c>
      <c r="AM707" s="74" t="s">
        <v>498</v>
      </c>
      <c r="AN707" s="74" t="s">
        <v>896</v>
      </c>
      <c r="AO707" s="74" t="s">
        <v>1048</v>
      </c>
      <c r="AP707" s="74" t="s">
        <v>1981</v>
      </c>
      <c r="AQ707" s="73">
        <f>_xll.BDP($H707,$AQ$1, "CUST_TRR_START_DT=20030101","CUST_TRR_END_DT=20230630")*0.01</f>
        <v>0.14001649999999999</v>
      </c>
      <c r="AR707" s="73">
        <f>_xll.BDP($H707,$AQ$1, "CUST_TRR_START_DT=20130101","CUST_TRR_END_DT=20230630")*0.01</f>
        <v>7.9553310000000002E-2</v>
      </c>
      <c r="AS707" s="73">
        <f>_xll.BDP($H707,$AQ$1, "CUST_TRR_START_DT=20180101","CUST_TRR_END_DT=20230630")*0.01</f>
        <v>3.7270340000000006E-2</v>
      </c>
      <c r="AT707" s="74" t="s">
        <v>3697</v>
      </c>
      <c r="AU707" s="74" t="s">
        <v>3437</v>
      </c>
      <c r="AV707" s="74" t="s">
        <v>3437</v>
      </c>
      <c r="AW707" s="25">
        <v>3.9669946048873368</v>
      </c>
      <c r="AX707" s="25">
        <v>3.9669946048873368</v>
      </c>
      <c r="AY707" s="25">
        <v>0</v>
      </c>
      <c r="AZ707" s="25">
        <v>3.9669946048873368</v>
      </c>
      <c r="BA707" s="25">
        <v>53.055033642504824</v>
      </c>
      <c r="BB707" s="25">
        <v>0</v>
      </c>
      <c r="BC707" s="25">
        <v>53.055033642504824</v>
      </c>
      <c r="BD707" s="25">
        <v>98.958248749999996</v>
      </c>
      <c r="BE707" s="25">
        <v>2492.3211627599999</v>
      </c>
      <c r="BF707" s="74">
        <v>254.8</v>
      </c>
      <c r="BG707" s="74">
        <v>276.2</v>
      </c>
      <c r="BH707" s="74">
        <v>301.2</v>
      </c>
      <c r="BI707" s="74">
        <v>395.66700000000003</v>
      </c>
      <c r="BJ707" s="74">
        <v>250.31300000000002</v>
      </c>
      <c r="BK707" s="74">
        <v>287.66399999999999</v>
      </c>
      <c r="BL707" s="72">
        <v>0.1022340153456925</v>
      </c>
      <c r="BM707" s="72">
        <v>0.11082038869105286</v>
      </c>
      <c r="BN707" s="72">
        <v>0.12085119867395047</v>
      </c>
      <c r="BO707" s="72">
        <v>0.15875441974012605</v>
      </c>
      <c r="BP707" s="72">
        <v>0.10043368556996204</v>
      </c>
      <c r="BQ707" s="72">
        <v>0.11542011691681038</v>
      </c>
      <c r="BR707" s="72">
        <f>IF(IF(BN707&gt;BQ707,BN707,BQ707)=0,IF(BM707&gt;BP707,BM707,BP707),IF(BN707&gt;BQ707,BN707,BQ707))</f>
        <v>0.12085119867395047</v>
      </c>
      <c r="CI707" s="73">
        <f>IFERROR(L707,M707)</f>
        <v>0.26135306549541065</v>
      </c>
      <c r="CJ707" s="74">
        <f>IF(AND(M707&lt;0,AA707&gt;0),1,0)</f>
        <v>0</v>
      </c>
      <c r="CK707" s="74">
        <f>IF(AND(CJ707=0,CI707&lt;0.1,CI707&gt;0),1,0)</f>
        <v>0</v>
      </c>
      <c r="CL707" s="74">
        <f>IF(AND(CK707=0,CI707&lt;0.2,CI707&gt;0.1),1,0)</f>
        <v>0</v>
      </c>
      <c r="CM707" s="74">
        <f>IF(AND(CL707=0,CI707&lt;0.3,CI707&gt;0.2),1,0)</f>
        <v>1</v>
      </c>
      <c r="CN707" s="74">
        <f>IF(AND(CM707=0,CI707&lt;0.4,CI707&gt;0.3),1,0)</f>
        <v>0</v>
      </c>
      <c r="CO707" s="74">
        <f>IF(AND(CN707=0,CI707&lt;0.5,CI707&gt;0.4),1,0)</f>
        <v>0</v>
      </c>
      <c r="CP707" s="74">
        <f>IF(AND(CJ707=0,CK707=0,CL707=0,CM707=0,CN707=0,CO707=0),1,0)</f>
        <v>0</v>
      </c>
      <c r="CR707" s="74" t="str">
        <f>_xll.BDP($H707,CR$1)</f>
        <v>Anders Svensson</v>
      </c>
      <c r="CS707" s="74" t="str">
        <f>_xll.BDP($H707,CS$1)</f>
        <v>No</v>
      </c>
      <c r="CT707" s="81">
        <f>_xll.BDP($H707,CT$1)</f>
        <v>0</v>
      </c>
      <c r="CU707" s="78">
        <f>_xll.BDP($H707,CU$1)</f>
        <v>1</v>
      </c>
      <c r="CV707" s="78">
        <f>_xll.BDP($H707,CV$1)</f>
        <v>3.1809483007920405</v>
      </c>
      <c r="CW707" s="78">
        <f>_xll.BDP($H707,CW$1)</f>
        <v>1.2025217237732195E-2</v>
      </c>
    </row>
    <row r="708" spans="1:101" s="74" customFormat="1" hidden="1" x14ac:dyDescent="0.3">
      <c r="A708" s="74" t="str">
        <f>B708&amp;C708</f>
        <v>15</v>
      </c>
      <c r="B708" s="74">
        <v>15</v>
      </c>
      <c r="D708" s="74">
        <v>3</v>
      </c>
      <c r="E708" s="74">
        <v>3</v>
      </c>
      <c r="F708" s="75"/>
      <c r="G708" s="74" t="s">
        <v>2678</v>
      </c>
      <c r="H708" s="74" t="s">
        <v>476</v>
      </c>
      <c r="I708" s="74">
        <v>1651</v>
      </c>
      <c r="J708" s="74" t="str">
        <f>I708&amp;H708</f>
        <v>1651FIH/U CN Equity</v>
      </c>
      <c r="K708" s="76" t="s">
        <v>546</v>
      </c>
      <c r="L708" s="73">
        <v>0.77266540443219667</v>
      </c>
      <c r="M708" s="73">
        <v>0.15416871038787425</v>
      </c>
      <c r="N708" s="73">
        <v>0.77266540443219667</v>
      </c>
      <c r="O708" s="73">
        <v>0.15416871038787425</v>
      </c>
      <c r="P708" s="77">
        <v>-2.1187939970932899</v>
      </c>
      <c r="Q708" s="77">
        <v>-1.8899160755315396</v>
      </c>
      <c r="R708" s="77">
        <v>11.759362695035595</v>
      </c>
      <c r="S708" s="78" t="e">
        <v>#N/A</v>
      </c>
      <c r="T708" s="78" t="e">
        <v>#N/A</v>
      </c>
      <c r="U708" s="73">
        <v>-0.85806551990629731</v>
      </c>
      <c r="V708" s="79">
        <v>42.615321820152289</v>
      </c>
      <c r="W708" s="73">
        <v>0.81451037193997522</v>
      </c>
      <c r="X708" s="72">
        <v>5.1291584851889296E-2</v>
      </c>
      <c r="Y708" s="79" t="e">
        <v>#N/A</v>
      </c>
      <c r="Z708" s="79" t="e">
        <v>#N/A</v>
      </c>
      <c r="AA708" s="79">
        <v>-103977000</v>
      </c>
      <c r="AB708" s="79">
        <v>-103977000</v>
      </c>
      <c r="AC708" s="79" t="e">
        <v>#N/A</v>
      </c>
      <c r="AD708" s="80">
        <v>102657000</v>
      </c>
      <c r="AE708" s="73">
        <v>0</v>
      </c>
      <c r="AF708" s="80">
        <v>1872.3623853199999</v>
      </c>
      <c r="AG708" s="80">
        <v>-1029.4236146800001</v>
      </c>
      <c r="AH708" s="25" t="s">
        <v>3021</v>
      </c>
      <c r="AI708" s="25" t="s">
        <v>3021</v>
      </c>
      <c r="AJ708" s="25">
        <v>5.6156492003810623</v>
      </c>
      <c r="AK708" s="25" t="s">
        <v>3021</v>
      </c>
      <c r="AL708" s="25">
        <v>0.65461970137931547</v>
      </c>
      <c r="AM708" s="74" t="s">
        <v>502</v>
      </c>
      <c r="AN708" s="74" t="s">
        <v>4681</v>
      </c>
      <c r="AO708" s="74" t="s">
        <v>4681</v>
      </c>
      <c r="AP708" s="74" t="s">
        <v>496</v>
      </c>
      <c r="AQ708" s="73" t="e">
        <f>_xll.BDP($H708,$AQ$1, "CUST_TRR_START_DT=20030101","CUST_TRR_END_DT=20230630")*0.01</f>
        <v>#VALUE!</v>
      </c>
      <c r="AR708" s="73" t="e">
        <f>_xll.BDP($H708,$AQ$1, "CUST_TRR_START_DT=20130101","CUST_TRR_END_DT=20230630")*0.01</f>
        <v>#VALUE!</v>
      </c>
      <c r="AS708" s="73">
        <f>_xll.BDP($H708,$AQ$1, "CUST_TRR_START_DT=20180101","CUST_TRR_END_DT=20230630")*0.01</f>
        <v>-1.2346760000000002E-2</v>
      </c>
      <c r="AT708" s="74" t="s">
        <v>3438</v>
      </c>
      <c r="AU708" s="74" t="s">
        <v>3438</v>
      </c>
      <c r="AV708" s="74" t="s">
        <v>3438</v>
      </c>
      <c r="AW708" s="25" t="s">
        <v>3021</v>
      </c>
      <c r="AX708" s="25">
        <v>0</v>
      </c>
      <c r="AY708" s="25">
        <v>0</v>
      </c>
      <c r="AZ708" s="25">
        <v>0</v>
      </c>
      <c r="BA708" s="25">
        <v>0</v>
      </c>
      <c r="BB708" s="25">
        <v>0</v>
      </c>
      <c r="BC708" s="25">
        <v>0</v>
      </c>
      <c r="BD708" s="25">
        <v>0</v>
      </c>
      <c r="BE708" s="25">
        <v>-1029.4236146800001</v>
      </c>
      <c r="BF708" s="74" t="s">
        <v>3021</v>
      </c>
      <c r="BG708" s="74" t="s">
        <v>3021</v>
      </c>
      <c r="BH708" s="74" t="s">
        <v>3021</v>
      </c>
      <c r="BI708" s="74" t="s">
        <v>3021</v>
      </c>
      <c r="BJ708" s="74" t="s">
        <v>3021</v>
      </c>
      <c r="BK708" s="74" t="s">
        <v>3021</v>
      </c>
      <c r="BL708" s="72">
        <v>0</v>
      </c>
      <c r="BM708" s="72">
        <v>0</v>
      </c>
      <c r="BN708" s="72">
        <v>0</v>
      </c>
      <c r="BO708" s="72">
        <v>0</v>
      </c>
      <c r="BP708" s="72">
        <v>0</v>
      </c>
      <c r="BQ708" s="72">
        <v>0</v>
      </c>
      <c r="BR708" s="72">
        <f>IF(IF(BN708&gt;BQ708,BN708,BQ708)=0,IF(BM708&gt;BP708,BM708,BP708),IF(BN708&gt;BQ708,BN708,BQ708))</f>
        <v>0</v>
      </c>
      <c r="CI708" s="73">
        <f>IFERROR(L708,M708)</f>
        <v>0.77266540443219667</v>
      </c>
      <c r="CJ708" s="74">
        <f>IF(AND(M708&lt;0,AA708&gt;0),1,0)</f>
        <v>0</v>
      </c>
      <c r="CK708" s="74">
        <f>IF(AND(CJ708=0,CI708&lt;0.1,CI708&gt;0),1,0)</f>
        <v>0</v>
      </c>
      <c r="CL708" s="74">
        <f>IF(AND(CK708=0,CI708&lt;0.2,CI708&gt;0.1),1,0)</f>
        <v>0</v>
      </c>
      <c r="CM708" s="74">
        <f>IF(AND(CL708=0,CI708&lt;0.3,CI708&gt;0.2),1,0)</f>
        <v>0</v>
      </c>
      <c r="CN708" s="74">
        <f>IF(AND(CM708=0,CI708&lt;0.4,CI708&gt;0.3),1,0)</f>
        <v>0</v>
      </c>
      <c r="CO708" s="74">
        <f>IF(AND(CN708=0,CI708&lt;0.5,CI708&gt;0.4),1,0)</f>
        <v>0</v>
      </c>
      <c r="CP708" s="74">
        <f>IF(AND(CJ708=0,CK708=0,CL708=0,CM708=0,CN708=0,CO708=0),1,0)</f>
        <v>1</v>
      </c>
      <c r="CR708" s="74" t="str">
        <f>_xll.BDP($H708,CR$1)</f>
        <v>#N/A Field Not Applicable</v>
      </c>
      <c r="CS708" s="74" t="str">
        <f>_xll.BDP($H708,CS$1)</f>
        <v>#N/A N/A</v>
      </c>
      <c r="CT708" s="81" t="str">
        <f>_xll.BDP($H708,CT$1)</f>
        <v>#N/A N/A</v>
      </c>
      <c r="CU708" s="78" t="str">
        <f>_xll.BDP($H708,CU$1)</f>
        <v>#N/A N/A</v>
      </c>
      <c r="CV708" s="78">
        <f>_xll.BDP($H708,CV$1)</f>
        <v>0.45110209767289411</v>
      </c>
      <c r="CW708" s="78">
        <f>_xll.BDP($H708,CW$1)</f>
        <v>3.1002355201902074</v>
      </c>
    </row>
    <row r="709" spans="1:101" s="74" customFormat="1" hidden="1" x14ac:dyDescent="0.3">
      <c r="A709" s="74" t="str">
        <f>B709&amp;C709</f>
        <v>15</v>
      </c>
      <c r="B709" s="74">
        <v>15</v>
      </c>
      <c r="D709" s="74">
        <v>3</v>
      </c>
      <c r="E709" s="74">
        <v>3</v>
      </c>
      <c r="F709" s="75"/>
      <c r="G709" s="74" t="s">
        <v>2683</v>
      </c>
      <c r="H709" s="74" t="s">
        <v>1206</v>
      </c>
      <c r="I709" s="74">
        <v>1652</v>
      </c>
      <c r="J709" s="74" t="str">
        <f>I709&amp;H709</f>
        <v>1652PXA AU Equity</v>
      </c>
      <c r="K709" s="76" t="s">
        <v>4951</v>
      </c>
      <c r="L709" s="73" t="e">
        <v>#N/A</v>
      </c>
      <c r="M709" s="73">
        <v>-8.6419519457007869E-4</v>
      </c>
      <c r="N709" s="73" t="e">
        <v>#N/A</v>
      </c>
      <c r="O709" s="73">
        <v>-4.5310945536904937E-4</v>
      </c>
      <c r="P709" s="77">
        <v>-4.3518810291023308E-2</v>
      </c>
      <c r="Q709" s="77">
        <v>-1.2693992244122103</v>
      </c>
      <c r="R709" s="77">
        <v>-1.7425654728683591</v>
      </c>
      <c r="S709" s="78">
        <v>21.336801508648531</v>
      </c>
      <c r="T709" s="78">
        <v>27.01712533015251</v>
      </c>
      <c r="U709" s="73">
        <v>0.27988104733938335</v>
      </c>
      <c r="V709" s="79">
        <v>3.5455166614107019</v>
      </c>
      <c r="W709" s="73">
        <v>0.73784407430555388</v>
      </c>
      <c r="X709" s="72">
        <v>4.64214487852804E-2</v>
      </c>
      <c r="Y709" s="79" t="e">
        <v>#N/A</v>
      </c>
      <c r="Z709" s="79" t="e">
        <v>#N/A</v>
      </c>
      <c r="AA709" s="79">
        <v>792645000</v>
      </c>
      <c r="AB709" s="79">
        <v>1511776000</v>
      </c>
      <c r="AC709" s="79">
        <v>0</v>
      </c>
      <c r="AD709" s="80">
        <v>83233000</v>
      </c>
      <c r="AE709" s="73">
        <v>0</v>
      </c>
      <c r="AF709" s="80">
        <v>2030.6640608499999</v>
      </c>
      <c r="AG709" s="80">
        <v>2300.4920608500001</v>
      </c>
      <c r="AH709" s="25">
        <v>30.228267382134977</v>
      </c>
      <c r="AI709" s="25" t="s">
        <v>3021</v>
      </c>
      <c r="AJ709" s="25">
        <v>3.9884617265309044</v>
      </c>
      <c r="AK709" s="25" t="s">
        <v>3021</v>
      </c>
      <c r="AL709" s="25">
        <v>1.6348351450928622</v>
      </c>
      <c r="AM709" s="74" t="s">
        <v>502</v>
      </c>
      <c r="AN709" s="74" t="s">
        <v>1016</v>
      </c>
      <c r="AO709" s="74" t="s">
        <v>1017</v>
      </c>
      <c r="AP709" s="74" t="s">
        <v>2136</v>
      </c>
      <c r="AQ709" s="73" t="e">
        <f>_xll.BDP($H709,$AQ$1, "CUST_TRR_START_DT=20030101","CUST_TRR_END_DT=20230630")*0.01</f>
        <v>#VALUE!</v>
      </c>
      <c r="AR709" s="73" t="e">
        <f>_xll.BDP($H709,$AQ$1, "CUST_TRR_START_DT=20130101","CUST_TRR_END_DT=20230630")*0.01</f>
        <v>#VALUE!</v>
      </c>
      <c r="AS709" s="73" t="e">
        <f>_xll.BDP($H709,$AQ$1, "CUST_TRR_START_DT=20180101","CUST_TRR_END_DT=20230630")*0.01</f>
        <v>#VALUE!</v>
      </c>
      <c r="AT709" s="74" t="s">
        <v>3439</v>
      </c>
      <c r="AU709" s="74" t="s">
        <v>3439</v>
      </c>
      <c r="AV709" s="74" t="s">
        <v>3439</v>
      </c>
      <c r="AW709" s="25" t="s">
        <v>3021</v>
      </c>
      <c r="AX709" s="25">
        <v>0</v>
      </c>
      <c r="AY709" s="25">
        <v>0</v>
      </c>
      <c r="AZ709" s="25">
        <v>0</v>
      </c>
      <c r="BA709" s="25" t="s">
        <v>3021</v>
      </c>
      <c r="BB709" s="25">
        <v>0</v>
      </c>
      <c r="BC709" s="25" t="s">
        <v>3021</v>
      </c>
      <c r="BD709" s="25">
        <v>0</v>
      </c>
      <c r="BE709" s="25">
        <v>2030.6640608499999</v>
      </c>
      <c r="BF709" s="74">
        <v>47.588000000000001</v>
      </c>
      <c r="BG709" s="74">
        <v>71.844000000000008</v>
      </c>
      <c r="BH709" s="74">
        <v>85.100000000000009</v>
      </c>
      <c r="BI709" s="74">
        <v>33.616</v>
      </c>
      <c r="BJ709" s="74">
        <v>57.855000000000004</v>
      </c>
      <c r="BK709" s="74">
        <v>93.492000000000004</v>
      </c>
      <c r="BL709" s="72">
        <v>2.3434698489754387E-2</v>
      </c>
      <c r="BM709" s="72">
        <v>3.5379559517061322E-2</v>
      </c>
      <c r="BN709" s="72">
        <v>4.1907473343660129E-2</v>
      </c>
      <c r="BO709" s="72">
        <v>1.6554190645364029E-2</v>
      </c>
      <c r="BP709" s="72">
        <v>2.8490680026997141E-2</v>
      </c>
      <c r="BQ709" s="72">
        <v>4.6040111608054907E-2</v>
      </c>
      <c r="BR709" s="72">
        <f>IF(IF(BN709&gt;BQ709,BN709,BQ709)=0,IF(BM709&gt;BP709,BM709,BP709),IF(BN709&gt;BQ709,BN709,BQ709))</f>
        <v>4.6040111608054907E-2</v>
      </c>
      <c r="CI709" s="73">
        <f>IFERROR(L709,M709)</f>
        <v>-8.6419519457007869E-4</v>
      </c>
      <c r="CJ709" s="74">
        <f>IF(AND(M709&lt;0,AA709&gt;0),1,0)</f>
        <v>1</v>
      </c>
      <c r="CK709" s="74">
        <f>IF(AND(CJ709=0,CI709&lt;0.1,CI709&gt;0),1,0)</f>
        <v>0</v>
      </c>
      <c r="CL709" s="74">
        <f>IF(AND(CK709=0,CI709&lt;0.2,CI709&gt;0.1),1,0)</f>
        <v>0</v>
      </c>
      <c r="CM709" s="74">
        <f>IF(AND(CL709=0,CI709&lt;0.3,CI709&gt;0.2),1,0)</f>
        <v>0</v>
      </c>
      <c r="CN709" s="74">
        <f>IF(AND(CM709=0,CI709&lt;0.4,CI709&gt;0.3),1,0)</f>
        <v>0</v>
      </c>
      <c r="CO709" s="74">
        <f>IF(AND(CN709=0,CI709&lt;0.5,CI709&gt;0.4),1,0)</f>
        <v>0</v>
      </c>
      <c r="CP709" s="74">
        <f>IF(AND(CJ709=0,CK709=0,CL709=0,CM709=0,CN709=0,CO709=0),1,0)</f>
        <v>0</v>
      </c>
      <c r="CR709" s="74" t="str">
        <f>_xll.BDP($H709,CR$1)</f>
        <v>#N/A Field Not Applicable</v>
      </c>
      <c r="CS709" s="74" t="str">
        <f>_xll.BDP($H709,CS$1)</f>
        <v>#N/A N/A</v>
      </c>
      <c r="CT709" s="81" t="str">
        <f>_xll.BDP($H709,CT$1)</f>
        <v>#N/A N/A</v>
      </c>
      <c r="CU709" s="78" t="str">
        <f>_xll.BDP($H709,CU$1)</f>
        <v>#N/A N/A</v>
      </c>
      <c r="CV709" s="78">
        <f>_xll.BDP($H709,CV$1)</f>
        <v>1.3461087811374757</v>
      </c>
      <c r="CW709" s="78">
        <f>_xll.BDP($H709,CW$1)</f>
        <v>0.1483768528753521</v>
      </c>
    </row>
    <row r="710" spans="1:101" s="74" customFormat="1" hidden="1" x14ac:dyDescent="0.3">
      <c r="A710" s="74" t="str">
        <f>B710&amp;C710</f>
        <v>15</v>
      </c>
      <c r="B710" s="74">
        <v>15</v>
      </c>
      <c r="D710" s="74">
        <v>3</v>
      </c>
      <c r="E710" s="74">
        <v>3</v>
      </c>
      <c r="F710" s="75">
        <v>0.2</v>
      </c>
      <c r="G710" s="74" t="s">
        <v>2629</v>
      </c>
      <c r="H710" s="74" t="s">
        <v>1513</v>
      </c>
      <c r="I710" s="74">
        <v>1653</v>
      </c>
      <c r="J710" s="74" t="str">
        <f>I710&amp;H710</f>
        <v>1653PEN PW Equity</v>
      </c>
      <c r="K710" s="76" t="s">
        <v>1514</v>
      </c>
      <c r="L710" s="73">
        <v>2.3251920076230417E-2</v>
      </c>
      <c r="M710" s="73">
        <v>8.4447061774440682E-2</v>
      </c>
      <c r="N710" s="73">
        <v>2.1938368004256307E-2</v>
      </c>
      <c r="O710" s="73">
        <v>7.7879301414570126E-2</v>
      </c>
      <c r="P710" s="77">
        <v>4.5611561663449489</v>
      </c>
      <c r="Q710" s="77">
        <v>-1.7652534642911297</v>
      </c>
      <c r="R710" s="77">
        <v>-2.6513205220429557</v>
      </c>
      <c r="S710" s="78">
        <v>29.419992727315456</v>
      </c>
      <c r="T710" s="78">
        <v>25.685334678775646</v>
      </c>
      <c r="U710" s="73">
        <v>0.58678685784289408</v>
      </c>
      <c r="V710" s="79">
        <v>7.9430696905512219</v>
      </c>
      <c r="W710" s="73">
        <v>0.26001391046131556</v>
      </c>
      <c r="X710" s="72" t="e">
        <v>#N/A</v>
      </c>
      <c r="Y710" s="79">
        <v>45.442085040473707</v>
      </c>
      <c r="Z710" s="79" t="e">
        <v>#N/A</v>
      </c>
      <c r="AA710" s="79">
        <v>183393000</v>
      </c>
      <c r="AB710" s="79">
        <v>198859000</v>
      </c>
      <c r="AC710" s="79" t="e">
        <v>#N/A</v>
      </c>
      <c r="AD710" s="80">
        <v>-9481000</v>
      </c>
      <c r="AE710" s="73">
        <v>0</v>
      </c>
      <c r="AF710" s="80">
        <v>629.53199587999995</v>
      </c>
      <c r="AG710" s="80">
        <v>289.23997428391846</v>
      </c>
      <c r="AH710" s="25">
        <v>16.886967204806076</v>
      </c>
      <c r="AI710" s="25">
        <v>35.463459328582445</v>
      </c>
      <c r="AJ710" s="25">
        <v>-31.127385518620223</v>
      </c>
      <c r="AK710" s="25" t="s">
        <v>3021</v>
      </c>
      <c r="AL710" s="25">
        <v>1.8277355407623583</v>
      </c>
      <c r="AM710" s="74" t="s">
        <v>519</v>
      </c>
      <c r="AN710" s="74" t="s">
        <v>4676</v>
      </c>
      <c r="AO710" s="74" t="s">
        <v>4676</v>
      </c>
      <c r="AP710" s="74" t="s">
        <v>1458</v>
      </c>
      <c r="AQ710" s="73" t="e">
        <f>_xll.BDP($H710,$AQ$1, "CUST_TRR_START_DT=20030101","CUST_TRR_END_DT=20230630")*0.01</f>
        <v>#VALUE!</v>
      </c>
      <c r="AR710" s="73" t="e">
        <f>_xll.BDP($H710,$AQ$1, "CUST_TRR_START_DT=20130101","CUST_TRR_END_DT=20230630")*0.01</f>
        <v>#VALUE!</v>
      </c>
      <c r="AS710" s="73">
        <f>_xll.BDP($H710,$AQ$1, "CUST_TRR_START_DT=20180101","CUST_TRR_END_DT=20230630")*0.01</f>
        <v>0.48935670000000003</v>
      </c>
      <c r="AT710" s="74" t="s">
        <v>3831</v>
      </c>
      <c r="AU710" s="74" t="s">
        <v>3021</v>
      </c>
      <c r="AV710" s="74" t="s">
        <v>3831</v>
      </c>
      <c r="AW710" s="25" t="s">
        <v>3021</v>
      </c>
      <c r="AX710" s="25">
        <v>0</v>
      </c>
      <c r="AY710" s="25">
        <v>0</v>
      </c>
      <c r="AZ710" s="25">
        <v>0</v>
      </c>
      <c r="BA710" s="25">
        <v>0</v>
      </c>
      <c r="BB710" s="25">
        <v>0</v>
      </c>
      <c r="BC710" s="25">
        <v>0</v>
      </c>
      <c r="BD710" s="25">
        <v>0</v>
      </c>
      <c r="BE710" s="25">
        <v>289.23997428391846</v>
      </c>
      <c r="BF710" s="74">
        <v>6.36</v>
      </c>
      <c r="BG710" s="74">
        <v>10.050000000000001</v>
      </c>
      <c r="BH710" s="74">
        <v>23.150000000000002</v>
      </c>
      <c r="BI710" s="74">
        <v>-13.5</v>
      </c>
      <c r="BJ710" s="74">
        <v>-30.5</v>
      </c>
      <c r="BK710" s="74">
        <v>-78.100000000000009</v>
      </c>
      <c r="BL710" s="72">
        <v>2.1988661891378172E-2</v>
      </c>
      <c r="BM710" s="72">
        <v>3.474623459250796E-2</v>
      </c>
      <c r="BN710" s="72">
        <v>8.0037346349906405E-2</v>
      </c>
      <c r="BO710" s="72">
        <v>-4.6674046467548004E-2</v>
      </c>
      <c r="BP710" s="72">
        <v>-0.10544877164890475</v>
      </c>
      <c r="BQ710" s="72">
        <v>-0.27001800215670368</v>
      </c>
      <c r="BR710" s="72">
        <f>IF(IF(BN710&gt;BQ710,BN710,BQ710)=0,IF(BM710&gt;BP710,BM710,BP710),IF(BN710&gt;BQ710,BN710,BQ710))</f>
        <v>8.0037346349906405E-2</v>
      </c>
      <c r="CI710" s="73">
        <f>IFERROR(L710,M710)</f>
        <v>2.3251920076230417E-2</v>
      </c>
      <c r="CJ710" s="74">
        <f>IF(AND(M710&lt;0,AA710&gt;0),1,0)</f>
        <v>0</v>
      </c>
      <c r="CK710" s="74">
        <f>IF(AND(CJ710=0,CI710&lt;0.1,CI710&gt;0),1,0)</f>
        <v>1</v>
      </c>
      <c r="CL710" s="74">
        <f>IF(AND(CK710=0,CI710&lt;0.2,CI710&gt;0.1),1,0)</f>
        <v>0</v>
      </c>
      <c r="CM710" s="74">
        <f>IF(AND(CL710=0,CI710&lt;0.3,CI710&gt;0.2),1,0)</f>
        <v>0</v>
      </c>
      <c r="CN710" s="74">
        <f>IF(AND(CM710=0,CI710&lt;0.4,CI710&gt;0.3),1,0)</f>
        <v>0</v>
      </c>
      <c r="CO710" s="74">
        <f>IF(AND(CN710=0,CI710&lt;0.5,CI710&gt;0.4),1,0)</f>
        <v>0</v>
      </c>
      <c r="CP710" s="74">
        <f>IF(AND(CJ710=0,CK710=0,CL710=0,CM710=0,CN710=0,CO710=0),1,0)</f>
        <v>0</v>
      </c>
      <c r="CR710" s="74" t="str">
        <f>_xll.BDP($H710,CR$1)</f>
        <v>Georg Hotar</v>
      </c>
      <c r="CS710" s="74" t="str">
        <f>_xll.BDP($H710,CS$1)</f>
        <v>Yes</v>
      </c>
      <c r="CT710" s="81">
        <f>_xll.BDP($H710,CT$1)</f>
        <v>0</v>
      </c>
      <c r="CU710" s="78">
        <f>_xll.BDP($H710,CU$1)</f>
        <v>12.75</v>
      </c>
      <c r="CV710" s="78">
        <f>_xll.BDP($H710,CV$1)</f>
        <v>0</v>
      </c>
      <c r="CW710" s="78">
        <f>_xll.BDP($H710,CW$1)</f>
        <v>0</v>
      </c>
    </row>
    <row r="711" spans="1:101" s="74" customFormat="1" hidden="1" x14ac:dyDescent="0.3">
      <c r="A711" s="74" t="str">
        <f>B711&amp;C711</f>
        <v>15</v>
      </c>
      <c r="B711" s="74">
        <v>15</v>
      </c>
      <c r="D711" s="74">
        <v>4</v>
      </c>
      <c r="E711" s="74">
        <v>4</v>
      </c>
      <c r="F711" s="75" t="s">
        <v>2149</v>
      </c>
      <c r="G711" s="74" t="s">
        <v>2449</v>
      </c>
      <c r="H711" s="74" t="s">
        <v>2450</v>
      </c>
      <c r="I711" s="74">
        <v>1654</v>
      </c>
      <c r="J711" s="74" t="str">
        <f>I711&amp;H711</f>
        <v>1654OX2 SS Equity</v>
      </c>
      <c r="K711" s="76" t="s">
        <v>2451</v>
      </c>
      <c r="L711" s="73">
        <v>12.712117964513499</v>
      </c>
      <c r="M711" s="73">
        <v>15.572916666666666</v>
      </c>
      <c r="N711" s="73">
        <v>12.712117964513499</v>
      </c>
      <c r="O711" s="73">
        <v>15.572916666666666</v>
      </c>
      <c r="P711" s="77">
        <v>29.867568329106792</v>
      </c>
      <c r="Q711" s="77">
        <v>28.105717388344875</v>
      </c>
      <c r="R711" s="77">
        <v>31.064730792498484</v>
      </c>
      <c r="S711" s="78">
        <v>10.84001051537663</v>
      </c>
      <c r="T711" s="78">
        <v>19.845630559916273</v>
      </c>
      <c r="U711" s="73">
        <v>-0.33881321434163142</v>
      </c>
      <c r="V711" s="79">
        <v>-1.992633517495396</v>
      </c>
      <c r="W711" s="73">
        <v>0.59760956175298807</v>
      </c>
      <c r="X711" s="72" t="e">
        <v>#N/A</v>
      </c>
      <c r="Y711" s="79">
        <v>34.10037764856169</v>
      </c>
      <c r="Z711" s="79" t="e">
        <v>#N/A</v>
      </c>
      <c r="AA711" s="79">
        <v>96000000</v>
      </c>
      <c r="AB711" s="79">
        <v>96000000</v>
      </c>
      <c r="AC711" s="79" t="e">
        <v>#N/A</v>
      </c>
      <c r="AD711" s="80">
        <v>-21000000</v>
      </c>
      <c r="AE711" s="73">
        <v>0</v>
      </c>
      <c r="AF711" s="80">
        <v>14252.669747799999</v>
      </c>
      <c r="AG711" s="80">
        <v>12090.669747799999</v>
      </c>
      <c r="AH711" s="25">
        <v>7.6523226251898731</v>
      </c>
      <c r="AI711" s="25">
        <v>7.8206143258732208</v>
      </c>
      <c r="AJ711" s="25">
        <v>-0.5332334394431627</v>
      </c>
      <c r="AK711" s="25">
        <v>14.211956314418629</v>
      </c>
      <c r="AL711" s="25">
        <v>3.6564057311148237</v>
      </c>
      <c r="AM711" s="74" t="s">
        <v>519</v>
      </c>
      <c r="AN711" s="74" t="s">
        <v>4676</v>
      </c>
      <c r="AO711" s="74" t="s">
        <v>4676</v>
      </c>
      <c r="AP711" s="74" t="s">
        <v>4617</v>
      </c>
      <c r="AQ711" s="73" t="e">
        <f>_xll.BDP($H711,$AQ$1, "CUST_TRR_START_DT=20030101","CUST_TRR_END_DT=20230630")*0.01</f>
        <v>#VALUE!</v>
      </c>
      <c r="AR711" s="73" t="e">
        <f>_xll.BDP($H711,$AQ$1, "CUST_TRR_START_DT=20130101","CUST_TRR_END_DT=20230630")*0.01</f>
        <v>#VALUE!</v>
      </c>
      <c r="AS711" s="73" t="e">
        <f>_xll.BDP($H711,$AQ$1, "CUST_TRR_START_DT=20180101","CUST_TRR_END_DT=20230630")*0.01</f>
        <v>#VALUE!</v>
      </c>
      <c r="AT711" s="74" t="s">
        <v>3440</v>
      </c>
      <c r="AU711" s="74" t="s">
        <v>3440</v>
      </c>
      <c r="AV711" s="74" t="s">
        <v>3440</v>
      </c>
      <c r="AW711" s="25" t="s">
        <v>3021</v>
      </c>
      <c r="AX711" s="25">
        <v>0</v>
      </c>
      <c r="AY711" s="25">
        <v>0</v>
      </c>
      <c r="AZ711" s="25">
        <v>0</v>
      </c>
      <c r="BA711" s="25">
        <v>0</v>
      </c>
      <c r="BB711" s="25">
        <v>0</v>
      </c>
      <c r="BC711" s="25">
        <v>0</v>
      </c>
      <c r="BD711" s="25">
        <v>0</v>
      </c>
      <c r="BE711" s="25">
        <v>12090.669747799999</v>
      </c>
      <c r="BF711" s="74">
        <v>1063.3330000000001</v>
      </c>
      <c r="BG711" s="74">
        <v>1606.3330000000001</v>
      </c>
      <c r="BH711" s="74">
        <v>2204</v>
      </c>
      <c r="BI711" s="74">
        <v>367.517</v>
      </c>
      <c r="BJ711" s="74">
        <v>1229.7170000000001</v>
      </c>
      <c r="BK711" s="74">
        <v>1703.204</v>
      </c>
      <c r="BL711" s="72">
        <v>8.7946575514849593E-2</v>
      </c>
      <c r="BM711" s="72">
        <v>0.13285723897075977</v>
      </c>
      <c r="BN711" s="72">
        <v>0.18228932275658566</v>
      </c>
      <c r="BO711" s="72">
        <v>3.0396744569660655E-2</v>
      </c>
      <c r="BP711" s="72">
        <v>0.10170793063169703</v>
      </c>
      <c r="BQ711" s="72">
        <v>0.1408692847896133</v>
      </c>
      <c r="BR711" s="72">
        <f>IF(IF(BN711&gt;BQ711,BN711,BQ711)=0,IF(BM711&gt;BP711,BM711,BP711),IF(BN711&gt;BQ711,BN711,BQ711))</f>
        <v>0.18228932275658566</v>
      </c>
      <c r="CI711" s="73">
        <f>IFERROR(L711,M711)</f>
        <v>12.712117964513499</v>
      </c>
      <c r="CJ711" s="74">
        <f>IF(AND(M711&lt;0,AA711&gt;0),1,0)</f>
        <v>0</v>
      </c>
      <c r="CK711" s="74">
        <f>IF(AND(CJ711=0,CI711&lt;0.1,CI711&gt;0),1,0)</f>
        <v>0</v>
      </c>
      <c r="CL711" s="74">
        <f>IF(AND(CK711=0,CI711&lt;0.2,CI711&gt;0.1),1,0)</f>
        <v>0</v>
      </c>
      <c r="CM711" s="74">
        <f>IF(AND(CL711=0,CI711&lt;0.3,CI711&gt;0.2),1,0)</f>
        <v>0</v>
      </c>
      <c r="CN711" s="74">
        <f>IF(AND(CM711=0,CI711&lt;0.4,CI711&gt;0.3),1,0)</f>
        <v>0</v>
      </c>
      <c r="CO711" s="74">
        <f>IF(AND(CN711=0,CI711&lt;0.5,CI711&gt;0.4),1,0)</f>
        <v>0</v>
      </c>
      <c r="CP711" s="74">
        <f>IF(AND(CJ711=0,CK711=0,CL711=0,CM711=0,CN711=0,CO711=0),1,0)</f>
        <v>1</v>
      </c>
      <c r="CR711" s="74" t="str">
        <f>_xll.BDP($H711,CR$1)</f>
        <v>Paul Stormoen</v>
      </c>
      <c r="CS711" s="74" t="str">
        <f>_xll.BDP($H711,CS$1)</f>
        <v>No</v>
      </c>
      <c r="CT711" s="81">
        <f>_xll.BDP($H711,CT$1)</f>
        <v>0</v>
      </c>
      <c r="CU711" s="78">
        <f>_xll.BDP($H711,CU$1)</f>
        <v>12.75</v>
      </c>
      <c r="CV711" s="78">
        <f>_xll.BDP($H711,CV$1)</f>
        <v>0.61867196834259519</v>
      </c>
      <c r="CW711" s="78">
        <f>_xll.BDP($H711,CW$1)</f>
        <v>0</v>
      </c>
    </row>
    <row r="712" spans="1:101" s="74" customFormat="1" hidden="1" x14ac:dyDescent="0.3">
      <c r="A712" s="74" t="str">
        <f>B712&amp;C712</f>
        <v>15</v>
      </c>
      <c r="B712" s="74">
        <v>15</v>
      </c>
      <c r="D712" s="74">
        <v>4</v>
      </c>
      <c r="E712" s="74">
        <v>4</v>
      </c>
      <c r="F712" s="75" t="s">
        <v>2217</v>
      </c>
      <c r="G712" s="74" t="s">
        <v>2680</v>
      </c>
      <c r="H712" s="74" t="s">
        <v>1603</v>
      </c>
      <c r="I712" s="74">
        <v>1655</v>
      </c>
      <c r="J712" s="74" t="str">
        <f>I712&amp;H712</f>
        <v>1655LSL LN Equity</v>
      </c>
      <c r="K712" s="76" t="s">
        <v>1604</v>
      </c>
      <c r="L712" s="73">
        <v>0.95163710715822203</v>
      </c>
      <c r="M712" s="73">
        <v>0.61350354943718866</v>
      </c>
      <c r="N712" s="73">
        <v>0.18596758625403295</v>
      </c>
      <c r="O712" s="73">
        <v>0.29095829768237791</v>
      </c>
      <c r="P712" s="77">
        <v>-26.666508544525218</v>
      </c>
      <c r="Q712" s="77">
        <v>-25.544674643928705</v>
      </c>
      <c r="R712" s="77">
        <v>-36.714404275421209</v>
      </c>
      <c r="S712" s="78">
        <v>15.662462470349032</v>
      </c>
      <c r="T712" s="78">
        <v>14.616240543547853</v>
      </c>
      <c r="U712" s="73">
        <v>-0.1460775305453462</v>
      </c>
      <c r="V712" s="79">
        <v>0.58133616642783015</v>
      </c>
      <c r="W712" s="73">
        <v>0.602260089521236</v>
      </c>
      <c r="X712" s="72">
        <v>7.8254952366550723E-2</v>
      </c>
      <c r="Y712" s="79">
        <v>1.3487236349565517</v>
      </c>
      <c r="Z712" s="79" t="e">
        <v>#N/A</v>
      </c>
      <c r="AA712" s="79">
        <v>50994000</v>
      </c>
      <c r="AB712" s="79">
        <v>107524000</v>
      </c>
      <c r="AC712" s="79">
        <v>1977000</v>
      </c>
      <c r="AD712" s="80">
        <v>26335000</v>
      </c>
      <c r="AE712" s="73">
        <v>7.5071198025441432E-2</v>
      </c>
      <c r="AF712" s="80">
        <v>283.87225503000002</v>
      </c>
      <c r="AG712" s="80">
        <v>260.77125503000002</v>
      </c>
      <c r="AH712" s="25">
        <v>5.54525698613533</v>
      </c>
      <c r="AI712" s="25">
        <v>8.3353445750359612</v>
      </c>
      <c r="AJ712" s="25">
        <v>7.6741333693991276</v>
      </c>
      <c r="AK712" s="25" t="s">
        <v>3021</v>
      </c>
      <c r="AL712" s="25">
        <v>2.1755535210717705</v>
      </c>
      <c r="AM712" s="74" t="s">
        <v>502</v>
      </c>
      <c r="AN712" s="74" t="s">
        <v>1016</v>
      </c>
      <c r="AO712" s="74" t="s">
        <v>4692</v>
      </c>
      <c r="AP712" s="74" t="s">
        <v>1552</v>
      </c>
      <c r="AQ712" s="73" t="e">
        <f>_xll.BDP($H712,$AQ$1, "CUST_TRR_START_DT=20030101","CUST_TRR_END_DT=20230630")*0.01</f>
        <v>#VALUE!</v>
      </c>
      <c r="AR712" s="73">
        <f>_xll.BDP($H712,$AQ$1, "CUST_TRR_START_DT=20130101","CUST_TRR_END_DT=20230630")*0.01</f>
        <v>4.5416169999999999E-2</v>
      </c>
      <c r="AS712" s="73">
        <f>_xll.BDP($H712,$AQ$1, "CUST_TRR_START_DT=20180101","CUST_TRR_END_DT=20230630")*0.01</f>
        <v>2.9758360000000001E-2</v>
      </c>
      <c r="AT712" s="74" t="s">
        <v>3832</v>
      </c>
      <c r="AU712" s="74" t="s">
        <v>3441</v>
      </c>
      <c r="AV712" s="74" t="s">
        <v>3832</v>
      </c>
      <c r="AW712" s="25">
        <v>4.175824036091675</v>
      </c>
      <c r="AX712" s="25">
        <v>4.175824036091675</v>
      </c>
      <c r="AY712" s="25">
        <v>0</v>
      </c>
      <c r="AZ712" s="25">
        <v>4.175824036091675</v>
      </c>
      <c r="BA712" s="25">
        <v>170.72259015968925</v>
      </c>
      <c r="BB712" s="25">
        <v>0</v>
      </c>
      <c r="BC712" s="25" t="s">
        <v>3021</v>
      </c>
      <c r="BD712" s="25" t="s">
        <v>3021</v>
      </c>
      <c r="BE712" s="25">
        <v>260.77125503000002</v>
      </c>
      <c r="BF712" s="74">
        <v>6.867</v>
      </c>
      <c r="BG712" s="74">
        <v>18.067</v>
      </c>
      <c r="BH712" s="74">
        <v>24.233000000000001</v>
      </c>
      <c r="BI712" s="74">
        <v>-4.8</v>
      </c>
      <c r="BJ712" s="74">
        <v>8.0500000000000007</v>
      </c>
      <c r="BK712" s="74">
        <v>18</v>
      </c>
      <c r="BL712" s="72">
        <v>2.6333423901380527E-2</v>
      </c>
      <c r="BM712" s="72">
        <v>6.9282943006588327E-2</v>
      </c>
      <c r="BN712" s="72">
        <v>9.2928187185401828E-2</v>
      </c>
      <c r="BO712" s="72">
        <v>-1.8406936759374767E-2</v>
      </c>
      <c r="BP712" s="72">
        <v>3.0869966856868106E-2</v>
      </c>
      <c r="BQ712" s="72">
        <v>6.9026012847655388E-2</v>
      </c>
      <c r="BR712" s="72">
        <f>IF(IF(BN712&gt;BQ712,BN712,BQ712)=0,IF(BM712&gt;BP712,BM712,BP712),IF(BN712&gt;BQ712,BN712,BQ712))</f>
        <v>9.2928187185401828E-2</v>
      </c>
      <c r="CI712" s="73">
        <f>IFERROR(L712,M712)</f>
        <v>0.95163710715822203</v>
      </c>
      <c r="CJ712" s="74">
        <f>IF(AND(M712&lt;0,AA712&gt;0),1,0)</f>
        <v>0</v>
      </c>
      <c r="CK712" s="74">
        <f>IF(AND(CJ712=0,CI712&lt;0.1,CI712&gt;0),1,0)</f>
        <v>0</v>
      </c>
      <c r="CL712" s="74">
        <f>IF(AND(CK712=0,CI712&lt;0.2,CI712&gt;0.1),1,0)</f>
        <v>0</v>
      </c>
      <c r="CM712" s="74">
        <f>IF(AND(CL712=0,CI712&lt;0.3,CI712&gt;0.2),1,0)</f>
        <v>0</v>
      </c>
      <c r="CN712" s="74">
        <f>IF(AND(CM712=0,CI712&lt;0.4,CI712&gt;0.3),1,0)</f>
        <v>0</v>
      </c>
      <c r="CO712" s="74">
        <f>IF(AND(CN712=0,CI712&lt;0.5,CI712&gt;0.4),1,0)</f>
        <v>0</v>
      </c>
      <c r="CP712" s="74">
        <f>IF(AND(CJ712=0,CK712=0,CL712=0,CM712=0,CN712=0,CO712=0),1,0)</f>
        <v>1</v>
      </c>
      <c r="CR712" s="74" t="str">
        <f>_xll.BDP($H712,CR$1)</f>
        <v>David Stewart</v>
      </c>
      <c r="CS712" s="74" t="str">
        <f>_xll.BDP($H712,CS$1)</f>
        <v>No</v>
      </c>
      <c r="CT712" s="81">
        <f>_xll.BDP($H712,CT$1)</f>
        <v>2.5357000529766083E-2</v>
      </c>
      <c r="CU712" s="78">
        <f>_xll.BDP($H712,CU$1)</f>
        <v>3.4166700839996338</v>
      </c>
      <c r="CV712" s="78">
        <f>_xll.BDP($H712,CV$1)</f>
        <v>10.324578655062149</v>
      </c>
      <c r="CW712" s="78">
        <f>_xll.BDP($H712,CW$1)</f>
        <v>2.4773839719685727E-2</v>
      </c>
    </row>
    <row r="713" spans="1:101" s="74" customFormat="1" hidden="1" x14ac:dyDescent="0.3">
      <c r="A713" s="74" t="str">
        <f>B713&amp;C713</f>
        <v>15</v>
      </c>
      <c r="B713" s="74">
        <v>15</v>
      </c>
      <c r="D713" s="74">
        <v>4</v>
      </c>
      <c r="E713" s="74">
        <v>4</v>
      </c>
      <c r="F713" s="75">
        <v>0.14000000000000001</v>
      </c>
      <c r="G713" s="74" t="s">
        <v>2692</v>
      </c>
      <c r="H713" s="74" t="s">
        <v>118</v>
      </c>
      <c r="I713" s="74">
        <v>1656</v>
      </c>
      <c r="J713" s="74" t="str">
        <f>I713&amp;H713</f>
        <v>1656LII US Equity</v>
      </c>
      <c r="K713" s="76" t="s">
        <v>752</v>
      </c>
      <c r="L713" s="73">
        <v>0.65440834613624754</v>
      </c>
      <c r="M713" s="73">
        <v>0.50769585962752029</v>
      </c>
      <c r="N713" s="73">
        <v>0.53982683039619617</v>
      </c>
      <c r="O713" s="73">
        <v>0.44403311570303555</v>
      </c>
      <c r="P713" s="77">
        <v>41.780429046690379</v>
      </c>
      <c r="Q713" s="77">
        <v>33.792883506867049</v>
      </c>
      <c r="R713" s="77" t="e">
        <v>#N/A</v>
      </c>
      <c r="S713" s="78">
        <v>17.84953954194993</v>
      </c>
      <c r="T713" s="78">
        <v>17.067226178365551</v>
      </c>
      <c r="U713" s="73">
        <v>0.62370746717234959</v>
      </c>
      <c r="V713" s="79">
        <v>2.1547589616810878</v>
      </c>
      <c r="W713" s="73">
        <v>2.0997551403750044E-2</v>
      </c>
      <c r="X713" s="72" t="e">
        <v>#N/A</v>
      </c>
      <c r="Y713" s="79">
        <v>4.2556484204825766</v>
      </c>
      <c r="Z713" s="79">
        <v>14.973938318026846</v>
      </c>
      <c r="AA713" s="79">
        <v>1299400000.0000002</v>
      </c>
      <c r="AB713" s="79">
        <v>1485700000.0000002</v>
      </c>
      <c r="AC713" s="79">
        <v>31500000</v>
      </c>
      <c r="AD713" s="80">
        <v>419800000</v>
      </c>
      <c r="AE713" s="73">
        <v>7.5035731300619343E-2</v>
      </c>
      <c r="AF713" s="80">
        <v>13368.667523359998</v>
      </c>
      <c r="AG713" s="80">
        <v>15111.867523359999</v>
      </c>
      <c r="AH713" s="25">
        <v>18.495602968149463</v>
      </c>
      <c r="AI713" s="25">
        <v>20.519829671611241</v>
      </c>
      <c r="AJ713" s="25">
        <v>2.1013019485617601</v>
      </c>
      <c r="AK713" s="25">
        <v>24.110669189146787</v>
      </c>
      <c r="AL713" s="25">
        <v>213.53830785443984</v>
      </c>
      <c r="AM713" s="74" t="s">
        <v>498</v>
      </c>
      <c r="AN713" s="74" t="s">
        <v>726</v>
      </c>
      <c r="AO713" s="74" t="s">
        <v>753</v>
      </c>
      <c r="AP713" s="74" t="s">
        <v>574</v>
      </c>
      <c r="AQ713" s="73">
        <f>_xll.BDP($H713,$AQ$1, "CUST_TRR_START_DT=20030101","CUST_TRR_END_DT=20230630")*0.01</f>
        <v>0.19011209999999998</v>
      </c>
      <c r="AR713" s="73">
        <f>_xll.BDP($H713,$AQ$1, "CUST_TRR_START_DT=20130101","CUST_TRR_END_DT=20230630")*0.01</f>
        <v>0.20506540000000001</v>
      </c>
      <c r="AS713" s="73">
        <f>_xll.BDP($H713,$AQ$1, "CUST_TRR_START_DT=20180101","CUST_TRR_END_DT=20230630")*0.01</f>
        <v>9.9409899999999995E-2</v>
      </c>
      <c r="AT713" s="74" t="s">
        <v>3751</v>
      </c>
      <c r="AU713" s="74" t="s">
        <v>3204</v>
      </c>
      <c r="AV713" s="74" t="s">
        <v>3751</v>
      </c>
      <c r="AW713" s="25">
        <v>1.1688449939877354</v>
      </c>
      <c r="AX713" s="25">
        <v>1.1688449939877354</v>
      </c>
      <c r="AY713" s="25">
        <v>2.5090062375960365</v>
      </c>
      <c r="AZ713" s="25">
        <v>3.6778512315837721</v>
      </c>
      <c r="BA713" s="25">
        <v>28.999261001273929</v>
      </c>
      <c r="BB713" s="25">
        <v>62.248909917164973</v>
      </c>
      <c r="BC713" s="25">
        <v>91.248170918438902</v>
      </c>
      <c r="BD713" s="25">
        <v>460.56328044860101</v>
      </c>
      <c r="BE713" s="25">
        <v>13368.667523359998</v>
      </c>
      <c r="BF713" s="74">
        <v>590</v>
      </c>
      <c r="BG713" s="74">
        <v>640.63200000000006</v>
      </c>
      <c r="BH713" s="74">
        <v>697.36400000000003</v>
      </c>
      <c r="BI713" s="74">
        <v>371.23399999999998</v>
      </c>
      <c r="BJ713" s="74">
        <v>581.82600000000002</v>
      </c>
      <c r="BK713" s="74">
        <v>703.09</v>
      </c>
      <c r="BL713" s="72">
        <v>4.4133044596183738E-2</v>
      </c>
      <c r="BM713" s="72">
        <v>4.7920407840241326E-2</v>
      </c>
      <c r="BN713" s="72">
        <v>5.2164061884361151E-2</v>
      </c>
      <c r="BO713" s="72">
        <v>2.776896047054182E-2</v>
      </c>
      <c r="BP713" s="72">
        <v>4.3521614924100338E-2</v>
      </c>
      <c r="BQ713" s="72">
        <v>5.2592376822255635E-2</v>
      </c>
      <c r="BR713" s="72">
        <f>IF(IF(BN713&gt;BQ713,BN713,BQ713)=0,IF(BM713&gt;BP713,BM713,BP713),IF(BN713&gt;BQ713,BN713,BQ713))</f>
        <v>5.2592376822255635E-2</v>
      </c>
      <c r="CI713" s="73">
        <f>IFERROR(L713,M713)</f>
        <v>0.65440834613624754</v>
      </c>
      <c r="CJ713" s="74">
        <f>IF(AND(M713&lt;0,AA713&gt;0),1,0)</f>
        <v>0</v>
      </c>
      <c r="CK713" s="74">
        <f>IF(AND(CJ713=0,CI713&lt;0.1,CI713&gt;0),1,0)</f>
        <v>0</v>
      </c>
      <c r="CL713" s="74">
        <f>IF(AND(CK713=0,CI713&lt;0.2,CI713&gt;0.1),1,0)</f>
        <v>0</v>
      </c>
      <c r="CM713" s="74">
        <f>IF(AND(CL713=0,CI713&lt;0.3,CI713&gt;0.2),1,0)</f>
        <v>0</v>
      </c>
      <c r="CN713" s="74">
        <f>IF(AND(CM713=0,CI713&lt;0.4,CI713&gt;0.3),1,0)</f>
        <v>0</v>
      </c>
      <c r="CO713" s="74">
        <f>IF(AND(CN713=0,CI713&lt;0.5,CI713&gt;0.4),1,0)</f>
        <v>0</v>
      </c>
      <c r="CP713" s="74">
        <f>IF(AND(CJ713=0,CK713=0,CL713=0,CM713=0,CN713=0,CO713=0),1,0)</f>
        <v>1</v>
      </c>
      <c r="CR713" s="74" t="str">
        <f>_xll.BDP($H713,CR$1)</f>
        <v>Alok Maskara</v>
      </c>
      <c r="CS713" s="74" t="str">
        <f>_xll.BDP($H713,CS$1)</f>
        <v>No</v>
      </c>
      <c r="CT713" s="81">
        <f>_xll.BDP($H713,CT$1)</f>
        <v>0</v>
      </c>
      <c r="CU713" s="78">
        <f>_xll.BDP($H713,CU$1)</f>
        <v>1.4166699647903442</v>
      </c>
      <c r="CV713" s="78">
        <f>_xll.BDP($H713,CV$1)</f>
        <v>1.6900407863300326</v>
      </c>
      <c r="CW713" s="78">
        <f>_xll.BDP($H713,CW$1)</f>
        <v>-1.4875178492294057</v>
      </c>
    </row>
    <row r="714" spans="1:101" s="74" customFormat="1" hidden="1" x14ac:dyDescent="0.3">
      <c r="A714" s="74" t="str">
        <f>B714&amp;C714</f>
        <v>15</v>
      </c>
      <c r="B714" s="74">
        <v>15</v>
      </c>
      <c r="D714" s="74">
        <v>4</v>
      </c>
      <c r="E714" s="74">
        <v>2</v>
      </c>
      <c r="F714" s="75">
        <v>0.14000000000000001</v>
      </c>
      <c r="G714" s="74" t="s">
        <v>2828</v>
      </c>
      <c r="H714" s="74" t="s">
        <v>375</v>
      </c>
      <c r="I714" s="74">
        <v>1657</v>
      </c>
      <c r="J714" s="74" t="str">
        <f>I714&amp;H714</f>
        <v>1657VMI US Equity</v>
      </c>
      <c r="K714" s="76" t="s">
        <v>1063</v>
      </c>
      <c r="L714" s="73">
        <v>0.21169564171855715</v>
      </c>
      <c r="M714" s="73">
        <v>0.24522427106103536</v>
      </c>
      <c r="N714" s="73">
        <v>0.1545672145307985</v>
      </c>
      <c r="O714" s="73">
        <v>0.17284281101903889</v>
      </c>
      <c r="P714" s="77">
        <v>17.4860619944109</v>
      </c>
      <c r="Q714" s="77">
        <v>11.985072270463091</v>
      </c>
      <c r="R714" s="77">
        <v>17.826192686203925</v>
      </c>
      <c r="S714" s="78">
        <v>12.552144752310074</v>
      </c>
      <c r="T714" s="78">
        <v>12.783568264196539</v>
      </c>
      <c r="U714" s="73">
        <v>0.33093336778604304</v>
      </c>
      <c r="V714" s="79">
        <v>1.6676751474990961</v>
      </c>
      <c r="W714" s="73">
        <v>0.4619374751095181</v>
      </c>
      <c r="X714" s="72">
        <v>4.7356572876061244E-2</v>
      </c>
      <c r="Y714" s="79">
        <v>9.7442392173628303</v>
      </c>
      <c r="Z714" s="79">
        <v>23.026857985568139</v>
      </c>
      <c r="AA714" s="79">
        <v>1766746000</v>
      </c>
      <c r="AB714" s="79">
        <v>2506607000</v>
      </c>
      <c r="AC714" s="79">
        <v>42927000</v>
      </c>
      <c r="AD714" s="80">
        <v>367792000</v>
      </c>
      <c r="AE714" s="73">
        <v>0.11671542611041023</v>
      </c>
      <c r="AF714" s="80">
        <v>5020.5830475399998</v>
      </c>
      <c r="AG714" s="80">
        <v>6028.9490475399998</v>
      </c>
      <c r="AH714" s="25">
        <v>10.581131847633221</v>
      </c>
      <c r="AI714" s="25">
        <v>12.777636821988995</v>
      </c>
      <c r="AJ714" s="25">
        <v>5.4895743520467475</v>
      </c>
      <c r="AK714" s="25">
        <v>16.685613483564236</v>
      </c>
      <c r="AL714" s="25">
        <v>3.1140727923897775</v>
      </c>
      <c r="AM714" s="74" t="s">
        <v>498</v>
      </c>
      <c r="AN714" s="74" t="s">
        <v>667</v>
      </c>
      <c r="AO714" s="74" t="s">
        <v>4689</v>
      </c>
      <c r="AP714" s="74" t="s">
        <v>574</v>
      </c>
      <c r="AQ714" s="73">
        <f>_xll.BDP($H714,$AQ$1, "CUST_TRR_START_DT=20030101","CUST_TRR_END_DT=20230630")*0.01</f>
        <v>0.15243950000000001</v>
      </c>
      <c r="AR714" s="73">
        <f>_xll.BDP($H714,$AQ$1, "CUST_TRR_START_DT=20130101","CUST_TRR_END_DT=20230630")*0.01</f>
        <v>8.5980249999999994E-2</v>
      </c>
      <c r="AS714" s="73">
        <f>_xll.BDP($H714,$AQ$1, "CUST_TRR_START_DT=20180101","CUST_TRR_END_DT=20230630")*0.01</f>
        <v>0.119588</v>
      </c>
      <c r="AT714" s="74" t="s">
        <v>3697</v>
      </c>
      <c r="AU714" s="74" t="s">
        <v>3442</v>
      </c>
      <c r="AV714" s="74" t="s">
        <v>3442</v>
      </c>
      <c r="AW714" s="25">
        <v>1.0044783389977949</v>
      </c>
      <c r="AX714" s="25">
        <v>1.0044783389977949</v>
      </c>
      <c r="AY714" s="25">
        <v>1.4879644980982054</v>
      </c>
      <c r="AZ714" s="25">
        <v>2.4924428370960001</v>
      </c>
      <c r="BA714" s="25">
        <v>16.442088465493836</v>
      </c>
      <c r="BB714" s="25">
        <v>24.356168730980006</v>
      </c>
      <c r="BC714" s="25">
        <v>40.798257196473841</v>
      </c>
      <c r="BD714" s="25">
        <v>116.3352</v>
      </c>
      <c r="BE714" s="25">
        <v>5020.5830475399998</v>
      </c>
      <c r="BF714" s="74">
        <v>329.286</v>
      </c>
      <c r="BG714" s="74">
        <v>355.286</v>
      </c>
      <c r="BH714" s="74">
        <v>398.5</v>
      </c>
      <c r="BI714" s="74">
        <v>211.316</v>
      </c>
      <c r="BJ714" s="74">
        <v>236.745</v>
      </c>
      <c r="BK714" s="74">
        <v>283.74700000000001</v>
      </c>
      <c r="BL714" s="72">
        <v>6.5587203096131336E-2</v>
      </c>
      <c r="BM714" s="72">
        <v>7.0765884487078462E-2</v>
      </c>
      <c r="BN714" s="72">
        <v>7.9373251318939589E-2</v>
      </c>
      <c r="BO714" s="72">
        <v>4.2089932184976253E-2</v>
      </c>
      <c r="BP714" s="72">
        <v>4.7154881765376043E-2</v>
      </c>
      <c r="BQ714" s="72">
        <v>5.6516742639887457E-2</v>
      </c>
      <c r="BR714" s="72">
        <f>IF(IF(BN714&gt;BQ714,BN714,BQ714)=0,IF(BM714&gt;BP714,BM714,BP714),IF(BN714&gt;BQ714,BN714,BQ714))</f>
        <v>7.9373251318939589E-2</v>
      </c>
      <c r="CI714" s="73">
        <f>IFERROR(L714,M714)</f>
        <v>0.21169564171855715</v>
      </c>
      <c r="CJ714" s="74">
        <f>IF(AND(M714&lt;0,AA714&gt;0),1,0)</f>
        <v>0</v>
      </c>
      <c r="CK714" s="74">
        <f>IF(AND(CJ714=0,CI714&lt;0.1,CI714&gt;0),1,0)</f>
        <v>0</v>
      </c>
      <c r="CL714" s="74">
        <f>IF(AND(CK714=0,CI714&lt;0.2,CI714&gt;0.1),1,0)</f>
        <v>0</v>
      </c>
      <c r="CM714" s="74">
        <f>IF(AND(CL714=0,CI714&lt;0.3,CI714&gt;0.2),1,0)</f>
        <v>1</v>
      </c>
      <c r="CN714" s="74">
        <f>IF(AND(CM714=0,CI714&lt;0.4,CI714&gt;0.3),1,0)</f>
        <v>0</v>
      </c>
      <c r="CO714" s="74">
        <f>IF(AND(CN714=0,CI714&lt;0.5,CI714&gt;0.4),1,0)</f>
        <v>0</v>
      </c>
      <c r="CP714" s="74">
        <f>IF(AND(CJ714=0,CK714=0,CL714=0,CM714=0,CN714=0,CO714=0),1,0)</f>
        <v>0</v>
      </c>
      <c r="CR714" s="74" t="str">
        <f>_xll.BDP($H714,CR$1)</f>
        <v>Avner M Applbaum</v>
      </c>
      <c r="CS714" s="74" t="str">
        <f>_xll.BDP($H714,CS$1)</f>
        <v>No</v>
      </c>
      <c r="CT714" s="81">
        <f>_xll.BDP($H714,CT$1)</f>
        <v>0</v>
      </c>
      <c r="CU714" s="78">
        <f>_xll.BDP($H714,CU$1)</f>
        <v>0.25</v>
      </c>
      <c r="CV714" s="78">
        <f>_xll.BDP($H714,CV$1)</f>
        <v>2.643943352569246</v>
      </c>
      <c r="CW714" s="78">
        <f>_xll.BDP($H714,CW$1)</f>
        <v>2.5546077636890905</v>
      </c>
    </row>
    <row r="715" spans="1:101" s="74" customFormat="1" hidden="1" x14ac:dyDescent="0.3">
      <c r="A715" s="74" t="str">
        <f>B715&amp;C715</f>
        <v>15</v>
      </c>
      <c r="B715" s="74">
        <v>15</v>
      </c>
      <c r="D715" s="74">
        <v>4</v>
      </c>
      <c r="E715" s="74">
        <v>2</v>
      </c>
      <c r="F715" s="75">
        <v>0.08</v>
      </c>
      <c r="H715" s="74" t="s">
        <v>197</v>
      </c>
      <c r="I715" s="74">
        <v>1658</v>
      </c>
      <c r="J715" s="74" t="str">
        <f>I715&amp;H715</f>
        <v>1658KMB US Equity</v>
      </c>
      <c r="K715" s="76" t="s">
        <v>851</v>
      </c>
      <c r="L715" s="73">
        <v>0.46547184737531111</v>
      </c>
      <c r="M715" s="73">
        <v>0.36940350877192984</v>
      </c>
      <c r="N715" s="73">
        <v>0.37120384869193507</v>
      </c>
      <c r="O715" s="73">
        <v>0.28611805631046855</v>
      </c>
      <c r="P715" s="77">
        <v>25.59557412216326</v>
      </c>
      <c r="Q715" s="77">
        <v>21.873774777774763</v>
      </c>
      <c r="R715" s="77">
        <v>252.03376822716805</v>
      </c>
      <c r="S715" s="78">
        <v>21.511120644285072</v>
      </c>
      <c r="T715" s="78">
        <v>17.581164807930609</v>
      </c>
      <c r="U715" s="73">
        <v>0.49388769039680985</v>
      </c>
      <c r="V715" s="79">
        <v>2.5033134526176277</v>
      </c>
      <c r="W715" s="73">
        <v>4.9531151124662026E-2</v>
      </c>
      <c r="X715" s="72">
        <v>3.6631837738168409E-2</v>
      </c>
      <c r="Y715" s="79">
        <v>1.8359059836672416</v>
      </c>
      <c r="Z715" s="79">
        <v>-0.24560263911719282</v>
      </c>
      <c r="AA715" s="79">
        <v>7125000000</v>
      </c>
      <c r="AB715" s="79">
        <v>9199000000</v>
      </c>
      <c r="AC715" s="79">
        <v>153000000</v>
      </c>
      <c r="AD715" s="80">
        <v>3189000000</v>
      </c>
      <c r="AE715" s="73">
        <v>4.7977422389463779E-2</v>
      </c>
      <c r="AF715" s="80">
        <v>42276.526976610003</v>
      </c>
      <c r="AG715" s="80">
        <v>49982.526976610003</v>
      </c>
      <c r="AH715" s="25">
        <v>11.591495124445734</v>
      </c>
      <c r="AI715" s="25">
        <v>14.036092944849763</v>
      </c>
      <c r="AJ715" s="25">
        <v>5.6679341589007786</v>
      </c>
      <c r="AK715" s="25">
        <v>16.011956277309309</v>
      </c>
      <c r="AL715" s="25">
        <v>59.547017918976259</v>
      </c>
      <c r="AM715" s="74" t="s">
        <v>493</v>
      </c>
      <c r="AN715" s="74" t="s">
        <v>572</v>
      </c>
      <c r="AO715" s="74" t="s">
        <v>4647</v>
      </c>
      <c r="AP715" s="74" t="s">
        <v>574</v>
      </c>
      <c r="AQ715" s="73">
        <f>_xll.BDP($H715,$AQ$1, "CUST_TRR_START_DT=20030101","CUST_TRR_END_DT=20230630")*0.01</f>
        <v>9.2380660000000003E-2</v>
      </c>
      <c r="AR715" s="73">
        <f>_xll.BDP($H715,$AQ$1, "CUST_TRR_START_DT=20130101","CUST_TRR_END_DT=20230630")*0.01</f>
        <v>8.6965660000000014E-2</v>
      </c>
      <c r="AS715" s="73">
        <f>_xll.BDP($H715,$AQ$1, "CUST_TRR_START_DT=20180101","CUST_TRR_END_DT=20230630")*0.01</f>
        <v>6.0001670000000007E-2</v>
      </c>
      <c r="AT715" s="74" t="s">
        <v>3697</v>
      </c>
      <c r="AU715" s="74" t="s">
        <v>3443</v>
      </c>
      <c r="AV715" s="74" t="s">
        <v>3443</v>
      </c>
      <c r="AW715" s="25">
        <v>3.7756977763312141</v>
      </c>
      <c r="AX715" s="25">
        <v>3.7756977763312141</v>
      </c>
      <c r="AY715" s="25">
        <v>1.4470562579197658E-2</v>
      </c>
      <c r="AZ715" s="25">
        <v>3.7901683389104117</v>
      </c>
      <c r="BA715" s="25">
        <v>83.368533162925701</v>
      </c>
      <c r="BB715" s="25">
        <v>0.31951433820592001</v>
      </c>
      <c r="BC715" s="25">
        <v>83.688047501131621</v>
      </c>
      <c r="BD715" s="25">
        <v>1571.5360000000001</v>
      </c>
      <c r="BE715" s="25">
        <v>42276.526976610003</v>
      </c>
      <c r="BF715" s="74">
        <v>2187.067</v>
      </c>
      <c r="BG715" s="74">
        <v>2392.4670000000001</v>
      </c>
      <c r="BH715" s="74">
        <v>2535.846</v>
      </c>
      <c r="BI715" s="74">
        <v>2051.3150000000001</v>
      </c>
      <c r="BJ715" s="74">
        <v>2306.2739999999999</v>
      </c>
      <c r="BK715" s="74">
        <v>2460.011</v>
      </c>
      <c r="BL715" s="72">
        <v>5.173241882451747E-2</v>
      </c>
      <c r="BM715" s="72">
        <v>5.6590906848229545E-2</v>
      </c>
      <c r="BN715" s="72">
        <v>5.9982363295901467E-2</v>
      </c>
      <c r="BO715" s="72">
        <v>4.8521369816752327E-2</v>
      </c>
      <c r="BP715" s="72">
        <v>5.4552115912358971E-2</v>
      </c>
      <c r="BQ715" s="72">
        <v>5.818857829454701E-2</v>
      </c>
      <c r="BR715" s="72">
        <f>IF(IF(BN715&gt;BQ715,BN715,BQ715)=0,IF(BM715&gt;BP715,BM715,BP715),IF(BN715&gt;BQ715,BN715,BQ715))</f>
        <v>5.9982363295901467E-2</v>
      </c>
      <c r="CI715" s="73">
        <f>IFERROR(L715,M715)</f>
        <v>0.46547184737531111</v>
      </c>
      <c r="CJ715" s="74">
        <f>IF(AND(M715&lt;0,AA715&gt;0),1,0)</f>
        <v>0</v>
      </c>
      <c r="CK715" s="74">
        <f>IF(AND(CJ715=0,CI715&lt;0.1,CI715&gt;0),1,0)</f>
        <v>0</v>
      </c>
      <c r="CL715" s="74">
        <f>IF(AND(CK715=0,CI715&lt;0.2,CI715&gt;0.1),1,0)</f>
        <v>0</v>
      </c>
      <c r="CM715" s="74">
        <f>IF(AND(CL715=0,CI715&lt;0.3,CI715&gt;0.2),1,0)</f>
        <v>0</v>
      </c>
      <c r="CN715" s="74">
        <f>IF(AND(CM715=0,CI715&lt;0.4,CI715&gt;0.3),1,0)</f>
        <v>0</v>
      </c>
      <c r="CO715" s="74">
        <f>IF(AND(CN715=0,CI715&lt;0.5,CI715&gt;0.4),1,0)</f>
        <v>1</v>
      </c>
      <c r="CP715" s="74">
        <f>IF(AND(CJ715=0,CK715=0,CL715=0,CM715=0,CN715=0,CO715=0),1,0)</f>
        <v>0</v>
      </c>
      <c r="CR715" s="74" t="str">
        <f>_xll.BDP($H715,CR$1)</f>
        <v>Michael D Hsu "Mike"</v>
      </c>
      <c r="CS715" s="74" t="str">
        <f>_xll.BDP($H715,CS$1)</f>
        <v>No</v>
      </c>
      <c r="CT715" s="81">
        <f>_xll.BDP($H715,CT$1)</f>
        <v>0</v>
      </c>
      <c r="CU715" s="78">
        <f>_xll.BDP($H715,CU$1)</f>
        <v>4.75</v>
      </c>
      <c r="CV715" s="78">
        <f>_xll.BDP($H715,CV$1)</f>
        <v>0.15721621762276999</v>
      </c>
      <c r="CW715" s="78">
        <f>_xll.BDP($H715,CW$1)</f>
        <v>2.1693221149908672</v>
      </c>
    </row>
    <row r="716" spans="1:101" s="74" customFormat="1" hidden="1" x14ac:dyDescent="0.3">
      <c r="A716" s="74" t="str">
        <f>B716&amp;C716</f>
        <v>15</v>
      </c>
      <c r="B716" s="74">
        <v>15</v>
      </c>
      <c r="D716" s="74">
        <v>4</v>
      </c>
      <c r="E716" s="74">
        <v>4</v>
      </c>
      <c r="F716" s="75" t="s">
        <v>2217</v>
      </c>
      <c r="G716" s="74" t="s">
        <v>2795</v>
      </c>
      <c r="H716" s="74" t="s">
        <v>2006</v>
      </c>
      <c r="I716" s="74">
        <v>1659</v>
      </c>
      <c r="J716" s="74" t="str">
        <f>I716&amp;H716</f>
        <v>1659MOCORP FH Equity</v>
      </c>
      <c r="K716" s="76" t="s">
        <v>2007</v>
      </c>
      <c r="L716" s="73">
        <v>0.14957558945689878</v>
      </c>
      <c r="M716" s="73">
        <v>0.34866701515943543</v>
      </c>
      <c r="N716" s="73">
        <v>0.11280720679000251</v>
      </c>
      <c r="O716" s="73">
        <v>0.21933574482078264</v>
      </c>
      <c r="P716" s="77">
        <v>22.170136495243348</v>
      </c>
      <c r="Q716" s="77">
        <v>16.573010972424644</v>
      </c>
      <c r="R716" s="77">
        <v>22.995126273814797</v>
      </c>
      <c r="S716" s="78">
        <v>12.169476624466592</v>
      </c>
      <c r="T716" s="78">
        <v>15.542965061378659</v>
      </c>
      <c r="U716" s="73">
        <v>0.1465353378261621</v>
      </c>
      <c r="V716" s="79">
        <v>0.88241415192507799</v>
      </c>
      <c r="W716" s="73">
        <v>0.34225372486619415</v>
      </c>
      <c r="X716" s="72" t="e">
        <v>#N/A</v>
      </c>
      <c r="Y716" s="79">
        <v>42.914549364361172</v>
      </c>
      <c r="Z716" s="79" t="e">
        <v>#N/A</v>
      </c>
      <c r="AA716" s="79">
        <v>1913000000</v>
      </c>
      <c r="AB716" s="79">
        <v>3041000000</v>
      </c>
      <c r="AC716" s="79" t="e">
        <v>#N/A</v>
      </c>
      <c r="AD716" s="80">
        <v>192000000</v>
      </c>
      <c r="AE716" s="73">
        <v>0</v>
      </c>
      <c r="AF716" s="80" t="e">
        <v>#VALUE!</v>
      </c>
      <c r="AG716" s="80" t="s">
        <v>3021</v>
      </c>
      <c r="AH716" s="25" t="s">
        <v>3697</v>
      </c>
      <c r="AI716" s="25" t="s">
        <v>3697</v>
      </c>
      <c r="AJ716" s="25" t="s">
        <v>3697</v>
      </c>
      <c r="AK716" s="25" t="s">
        <v>3697</v>
      </c>
      <c r="AL716" s="25" t="s">
        <v>3697</v>
      </c>
      <c r="AM716" s="74" t="s">
        <v>498</v>
      </c>
      <c r="AN716" s="74" t="s">
        <v>679</v>
      </c>
      <c r="AO716" s="74" t="s">
        <v>679</v>
      </c>
      <c r="AP716" s="74" t="s">
        <v>1981</v>
      </c>
      <c r="AQ716" s="73" t="e">
        <f>_xll.BDP($H716,$AQ$1, "CUST_TRR_START_DT=20030101","CUST_TRR_END_DT=20230630")*0.01</f>
        <v>#VALUE!</v>
      </c>
      <c r="AR716" s="73" t="e">
        <f>_xll.BDP($H716,$AQ$1, "CUST_TRR_START_DT=20130101","CUST_TRR_END_DT=20230630")*0.01</f>
        <v>#VALUE!</v>
      </c>
      <c r="AS716" s="73" t="e">
        <f>_xll.BDP($H716,$AQ$1, "CUST_TRR_START_DT=20180101","CUST_TRR_END_DT=20230630")*0.01</f>
        <v>#VALUE!</v>
      </c>
      <c r="AT716" s="74" t="s">
        <v>3697</v>
      </c>
      <c r="AU716" s="74" t="s">
        <v>3021</v>
      </c>
      <c r="AV716" s="74" t="s">
        <v>3021</v>
      </c>
      <c r="AW716" s="25" t="s">
        <v>3021</v>
      </c>
      <c r="AX716" s="25">
        <v>0</v>
      </c>
      <c r="AY716" s="25">
        <v>0</v>
      </c>
      <c r="AZ716" s="25">
        <v>0</v>
      </c>
      <c r="BA716" s="25">
        <v>54.010200719581327</v>
      </c>
      <c r="BB716" s="25">
        <v>7.1054273576010019E-15</v>
      </c>
      <c r="BC716" s="25">
        <v>54.010200719581334</v>
      </c>
      <c r="BD716" s="25">
        <v>247.69078049999999</v>
      </c>
      <c r="BE716" s="25" t="e">
        <v>#VALUE!</v>
      </c>
      <c r="BF716" s="74">
        <v>616.93299999999999</v>
      </c>
      <c r="BG716" s="74">
        <v>650.4</v>
      </c>
      <c r="BH716" s="74">
        <v>694.42899999999997</v>
      </c>
      <c r="BI716" s="74">
        <v>548.59699999999998</v>
      </c>
      <c r="BJ716" s="74">
        <v>677.85199999999998</v>
      </c>
      <c r="BK716" s="74">
        <v>700.26900000000001</v>
      </c>
      <c r="BL716" s="72">
        <v>0</v>
      </c>
      <c r="BM716" s="72">
        <v>0</v>
      </c>
      <c r="BN716" s="72">
        <v>0</v>
      </c>
      <c r="BO716" s="72">
        <v>0</v>
      </c>
      <c r="BP716" s="72">
        <v>0</v>
      </c>
      <c r="BQ716" s="72">
        <v>0</v>
      </c>
      <c r="BR716" s="72">
        <f>IF(IF(BN716&gt;BQ716,BN716,BQ716)=0,IF(BM716&gt;BP716,BM716,BP716),IF(BN716&gt;BQ716,BN716,BQ716))</f>
        <v>0</v>
      </c>
      <c r="CI716" s="73">
        <f>IFERROR(L716,M716)</f>
        <v>0.14957558945689878</v>
      </c>
      <c r="CJ716" s="74">
        <f>IF(AND(M716&lt;0,AA716&gt;0),1,0)</f>
        <v>0</v>
      </c>
      <c r="CK716" s="74">
        <f>IF(AND(CJ716=0,CI716&lt;0.1,CI716&gt;0),1,0)</f>
        <v>0</v>
      </c>
      <c r="CL716" s="74">
        <f>IF(AND(CK716=0,CI716&lt;0.2,CI716&gt;0.1),1,0)</f>
        <v>1</v>
      </c>
      <c r="CM716" s="74">
        <f>IF(AND(CL716=0,CI716&lt;0.3,CI716&gt;0.2),1,0)</f>
        <v>0</v>
      </c>
      <c r="CN716" s="74">
        <f>IF(AND(CM716=0,CI716&lt;0.4,CI716&gt;0.3),1,0)</f>
        <v>0</v>
      </c>
      <c r="CO716" s="74">
        <f>IF(AND(CN716=0,CI716&lt;0.5,CI716&gt;0.4),1,0)</f>
        <v>0</v>
      </c>
      <c r="CP716" s="74">
        <f>IF(AND(CJ716=0,CK716=0,CL716=0,CM716=0,CN716=0,CO716=0),1,0)</f>
        <v>0</v>
      </c>
      <c r="CR716" s="74" t="str">
        <f>_xll.BDP($H716,CR$1)</f>
        <v>#N/A Field Not Applicable</v>
      </c>
      <c r="CS716" s="74" t="str">
        <f>_xll.BDP($H716,CS$1)</f>
        <v>No</v>
      </c>
      <c r="CT716" s="81">
        <f>_xll.BDP($H716,CT$1)</f>
        <v>0</v>
      </c>
      <c r="CU716" s="78">
        <f>_xll.BDP($H716,CU$1)</f>
        <v>3.25</v>
      </c>
      <c r="CV716" s="78" t="str">
        <f>_xll.BDP($H716,CV$1)</f>
        <v>#N/A Field Not Applicable</v>
      </c>
      <c r="CW716" s="78" t="str">
        <f>_xll.BDP($H716,CW$1)</f>
        <v>#N/A Field Not Applicable</v>
      </c>
    </row>
    <row r="717" spans="1:101" s="74" customFormat="1" hidden="1" x14ac:dyDescent="0.3">
      <c r="A717" s="74" t="str">
        <f>B717&amp;C717</f>
        <v>15</v>
      </c>
      <c r="B717" s="74">
        <v>15</v>
      </c>
      <c r="D717" s="74">
        <v>4</v>
      </c>
      <c r="E717" s="74">
        <v>4</v>
      </c>
      <c r="F717" s="75">
        <v>0.15</v>
      </c>
      <c r="H717" s="74" t="s">
        <v>1335</v>
      </c>
      <c r="I717" s="74">
        <v>1660</v>
      </c>
      <c r="J717" s="74" t="str">
        <f>I717&amp;H717</f>
        <v>1660SEM PL Equity</v>
      </c>
      <c r="K717" s="76" t="s">
        <v>4952</v>
      </c>
      <c r="L717" s="73">
        <v>0.1498260903080309</v>
      </c>
      <c r="M717" s="73">
        <v>0.29210898487687109</v>
      </c>
      <c r="N717" s="73">
        <v>0.13022211932769356</v>
      </c>
      <c r="O717" s="73">
        <v>0.25297587502951058</v>
      </c>
      <c r="P717" s="77">
        <v>16.765230203811061</v>
      </c>
      <c r="Q717" s="77">
        <v>12.532907349212701</v>
      </c>
      <c r="R717" s="77">
        <v>21.348661473312703</v>
      </c>
      <c r="S717" s="78">
        <v>23.838684493130433</v>
      </c>
      <c r="T717" s="78">
        <v>28.448877388328718</v>
      </c>
      <c r="U717" s="73">
        <v>0.21219862848112159</v>
      </c>
      <c r="V717" s="79">
        <v>1.128137822571627</v>
      </c>
      <c r="W717" s="73">
        <v>0.35837643638381578</v>
      </c>
      <c r="X717" s="72" t="e">
        <v>#N/A</v>
      </c>
      <c r="Y717" s="79">
        <v>8.1281161893736691</v>
      </c>
      <c r="Z717" s="79">
        <v>14.473832026738043</v>
      </c>
      <c r="AA717" s="79">
        <v>2190213164</v>
      </c>
      <c r="AB717" s="79">
        <v>2529019591</v>
      </c>
      <c r="AC717" s="79" t="e">
        <v>#N/A</v>
      </c>
      <c r="AD717" s="80">
        <v>535740356.60626954</v>
      </c>
      <c r="AE717" s="73">
        <v>0</v>
      </c>
      <c r="AF717" s="80">
        <v>1059.7607999999998</v>
      </c>
      <c r="AG717" s="80">
        <v>2265.4002460000002</v>
      </c>
      <c r="AH717" s="25">
        <v>2.550610809241765</v>
      </c>
      <c r="AI717" s="25">
        <v>3.5408998458697454</v>
      </c>
      <c r="AJ717" s="25">
        <v>47.601133317584356</v>
      </c>
      <c r="AK717" s="25">
        <v>3.8254750121828547</v>
      </c>
      <c r="AL717" s="25">
        <v>0.81459962732504632</v>
      </c>
      <c r="AM717" s="74" t="s">
        <v>550</v>
      </c>
      <c r="AN717" s="74" t="s">
        <v>1240</v>
      </c>
      <c r="AO717" s="74" t="s">
        <v>1241</v>
      </c>
      <c r="AP717" s="74" t="s">
        <v>2135</v>
      </c>
      <c r="AQ717" s="73">
        <f>_xll.BDP($H717,$AQ$1, "CUST_TRR_START_DT=20030101","CUST_TRR_END_DT=20230630")*0.01</f>
        <v>0.11487360000000001</v>
      </c>
      <c r="AR717" s="73">
        <f>_xll.BDP($H717,$AQ$1, "CUST_TRR_START_DT=20130101","CUST_TRR_END_DT=20230630")*0.01</f>
        <v>0.1371793</v>
      </c>
      <c r="AS717" s="73">
        <f>_xll.BDP($H717,$AQ$1, "CUST_TRR_START_DT=20180101","CUST_TRR_END_DT=20230630")*0.01</f>
        <v>-2.205501E-4</v>
      </c>
      <c r="AT717" s="74" t="s">
        <v>3697</v>
      </c>
      <c r="AU717" s="74" t="s">
        <v>3444</v>
      </c>
      <c r="AV717" s="74" t="s">
        <v>3444</v>
      </c>
      <c r="AW717" s="25">
        <v>7.2852759822014654</v>
      </c>
      <c r="AX717" s="25">
        <v>7.2852759822014654</v>
      </c>
      <c r="AY717" s="25">
        <v>-1.0278747700136189E-15</v>
      </c>
      <c r="AZ717" s="25">
        <v>7.2852759822014646</v>
      </c>
      <c r="BA717" s="25">
        <v>12.590298152498173</v>
      </c>
      <c r="BB717" s="25">
        <v>-1.7763568394002505E-15</v>
      </c>
      <c r="BC717" s="25">
        <v>12.590298152498171</v>
      </c>
      <c r="BD717" s="25">
        <v>40.893118999999999</v>
      </c>
      <c r="BE717" s="25">
        <v>1059.7607999999998</v>
      </c>
      <c r="BF717" s="74">
        <v>160.5</v>
      </c>
      <c r="BG717" s="74">
        <v>112</v>
      </c>
      <c r="BH717" s="74">
        <v>128.5</v>
      </c>
      <c r="BI717" s="74" t="s">
        <v>3021</v>
      </c>
      <c r="BJ717" s="74" t="s">
        <v>3021</v>
      </c>
      <c r="BK717" s="74" t="s">
        <v>3021</v>
      </c>
      <c r="BL717" s="72">
        <v>0.15144927043914064</v>
      </c>
      <c r="BM717" s="72">
        <v>0.10568422610083335</v>
      </c>
      <c r="BN717" s="72">
        <v>0.12125377726747397</v>
      </c>
      <c r="BO717" s="72">
        <v>0</v>
      </c>
      <c r="BP717" s="72">
        <v>0</v>
      </c>
      <c r="BQ717" s="72">
        <v>0</v>
      </c>
      <c r="BR717" s="72">
        <f>IF(IF(BN717&gt;BQ717,BN717,BQ717)=0,IF(BM717&gt;BP717,BM717,BP717),IF(BN717&gt;BQ717,BN717,BQ717))</f>
        <v>0.12125377726747397</v>
      </c>
      <c r="CI717" s="73">
        <f>IFERROR(L717,M717)</f>
        <v>0.1498260903080309</v>
      </c>
      <c r="CJ717" s="74">
        <f>IF(AND(M717&lt;0,AA717&gt;0),1,0)</f>
        <v>0</v>
      </c>
      <c r="CK717" s="74">
        <f>IF(AND(CJ717=0,CI717&lt;0.1,CI717&gt;0),1,0)</f>
        <v>0</v>
      </c>
      <c r="CL717" s="74">
        <f>IF(AND(CK717=0,CI717&lt;0.2,CI717&gt;0.1),1,0)</f>
        <v>1</v>
      </c>
      <c r="CM717" s="74">
        <f>IF(AND(CL717=0,CI717&lt;0.3,CI717&gt;0.2),1,0)</f>
        <v>0</v>
      </c>
      <c r="CN717" s="74">
        <f>IF(AND(CM717=0,CI717&lt;0.4,CI717&gt;0.3),1,0)</f>
        <v>0</v>
      </c>
      <c r="CO717" s="74">
        <f>IF(AND(CN717=0,CI717&lt;0.5,CI717&gt;0.4),1,0)</f>
        <v>0</v>
      </c>
      <c r="CP717" s="74">
        <f>IF(AND(CJ717=0,CK717=0,CL717=0,CM717=0,CN717=0,CO717=0),1,0)</f>
        <v>0</v>
      </c>
      <c r="CR717" s="74" t="str">
        <f>_xll.BDP($H717,CR$1)</f>
        <v>Ricardo Miguel Dos Santos Pacheco Pires</v>
      </c>
      <c r="CS717" s="74" t="str">
        <f>_xll.BDP($H717,CS$1)</f>
        <v>No</v>
      </c>
      <c r="CT717" s="81">
        <f>_xll.BDP($H717,CT$1)</f>
        <v>0</v>
      </c>
      <c r="CU717" s="78">
        <f>_xll.BDP($H717,CU$1)</f>
        <v>1.75</v>
      </c>
      <c r="CV717" s="78">
        <f>_xll.BDP($H717,CV$1)</f>
        <v>0</v>
      </c>
      <c r="CW717" s="78">
        <f>_xll.BDP($H717,CW$1)</f>
        <v>0</v>
      </c>
    </row>
    <row r="718" spans="1:101" s="74" customFormat="1" hidden="1" x14ac:dyDescent="0.3">
      <c r="A718" s="74" t="str">
        <f>B718&amp;C718</f>
        <v>15</v>
      </c>
      <c r="B718" s="74">
        <v>15</v>
      </c>
      <c r="D718" s="74">
        <v>4</v>
      </c>
      <c r="E718" s="74">
        <v>2</v>
      </c>
      <c r="F718" s="75">
        <v>0.14000000000000001</v>
      </c>
      <c r="H718" s="74" t="s">
        <v>335</v>
      </c>
      <c r="I718" s="74">
        <v>1661</v>
      </c>
      <c r="J718" s="74" t="str">
        <f>I718&amp;H718</f>
        <v>1661PKG US Equity</v>
      </c>
      <c r="K718" s="76" t="s">
        <v>1020</v>
      </c>
      <c r="L718" s="73">
        <v>0.26396219149082878</v>
      </c>
      <c r="M718" s="73">
        <v>0.28306726917536557</v>
      </c>
      <c r="N718" s="73">
        <v>0.21793779817820758</v>
      </c>
      <c r="O718" s="73">
        <v>0.23947847281347556</v>
      </c>
      <c r="P718" s="77">
        <v>17.949157724401758</v>
      </c>
      <c r="Q718" s="77">
        <v>13.548249815975849</v>
      </c>
      <c r="R718" s="77">
        <v>22.014309301045678</v>
      </c>
      <c r="S718" s="78">
        <v>21.977022304406393</v>
      </c>
      <c r="T718" s="78">
        <v>23.268459542344893</v>
      </c>
      <c r="U718" s="73">
        <v>0.29978702969056675</v>
      </c>
      <c r="V718" s="79">
        <v>1.2715947334238651</v>
      </c>
      <c r="W718" s="73">
        <v>0.47475482637389749</v>
      </c>
      <c r="X718" s="72">
        <v>2.2132001580857256E-2</v>
      </c>
      <c r="Y718" s="79">
        <v>3.7817763443925343</v>
      </c>
      <c r="Z718" s="79">
        <v>4.041327057533417</v>
      </c>
      <c r="AA718" s="79">
        <v>5067700000</v>
      </c>
      <c r="AB718" s="79">
        <v>5990100000</v>
      </c>
      <c r="AC718" s="79">
        <v>38900000</v>
      </c>
      <c r="AD718" s="80">
        <v>1491000000</v>
      </c>
      <c r="AE718" s="73">
        <v>2.6089872568745807E-2</v>
      </c>
      <c r="AF718" s="80">
        <v>13464.783379750001</v>
      </c>
      <c r="AG718" s="80">
        <v>15618.483379750001</v>
      </c>
      <c r="AH718" s="25">
        <v>9.0557681798283785</v>
      </c>
      <c r="AI718" s="25">
        <v>12.651667379303364</v>
      </c>
      <c r="AJ718" s="25">
        <v>6.0923947898319168</v>
      </c>
      <c r="AK718" s="25">
        <v>15.406495893075729</v>
      </c>
      <c r="AL718" s="25">
        <v>3.498654315855116</v>
      </c>
      <c r="AM718" s="74" t="s">
        <v>498</v>
      </c>
      <c r="AN718" s="74" t="s">
        <v>510</v>
      </c>
      <c r="AO718" s="74" t="s">
        <v>511</v>
      </c>
      <c r="AP718" s="74" t="s">
        <v>574</v>
      </c>
      <c r="AQ718" s="73">
        <f>_xll.BDP($H718,$AQ$1, "CUST_TRR_START_DT=20030101","CUST_TRR_END_DT=20230630")*0.01</f>
        <v>0.13757610000000001</v>
      </c>
      <c r="AR718" s="73">
        <f>_xll.BDP($H718,$AQ$1, "CUST_TRR_START_DT=20130101","CUST_TRR_END_DT=20230630")*0.01</f>
        <v>0.15891810000000001</v>
      </c>
      <c r="AS718" s="73">
        <f>_xll.BDP($H718,$AQ$1, "CUST_TRR_START_DT=20180101","CUST_TRR_END_DT=20230630")*0.01</f>
        <v>4.9589340000000003E-2</v>
      </c>
      <c r="AT718" s="74" t="s">
        <v>3833</v>
      </c>
      <c r="AU718" s="74" t="s">
        <v>3445</v>
      </c>
      <c r="AV718" s="74" t="s">
        <v>3833</v>
      </c>
      <c r="AW718" s="25">
        <v>3.33889816360601</v>
      </c>
      <c r="AX718" s="25">
        <v>3.33889816360601</v>
      </c>
      <c r="AY718" s="25">
        <v>4.2015894964126499</v>
      </c>
      <c r="AZ718" s="25">
        <v>7.5404876600186599</v>
      </c>
      <c r="BA718" s="25">
        <v>40.714908456843951</v>
      </c>
      <c r="BB718" s="25">
        <v>51.234665850043591</v>
      </c>
      <c r="BC718" s="25">
        <v>91.949574306887541</v>
      </c>
      <c r="BD718" s="25">
        <v>949.19545556999992</v>
      </c>
      <c r="BE718" s="25">
        <v>13464.783379750001</v>
      </c>
      <c r="BF718" s="74">
        <v>729.88900000000001</v>
      </c>
      <c r="BG718" s="74">
        <v>698.66700000000003</v>
      </c>
      <c r="BH718" s="74">
        <v>763.5</v>
      </c>
      <c r="BI718" s="74">
        <v>757.85800000000006</v>
      </c>
      <c r="BJ718" s="74">
        <v>761.29100000000005</v>
      </c>
      <c r="BK718" s="74">
        <v>779.01</v>
      </c>
      <c r="BL718" s="72">
        <v>5.4207258996657681E-2</v>
      </c>
      <c r="BM718" s="72">
        <v>5.1888469371942629E-2</v>
      </c>
      <c r="BN718" s="72">
        <v>5.6703474424122213E-2</v>
      </c>
      <c r="BO718" s="72">
        <v>5.6284455429098122E-2</v>
      </c>
      <c r="BP718" s="72">
        <v>5.6539416827523808E-2</v>
      </c>
      <c r="BQ718" s="72">
        <v>5.785536818747275E-2</v>
      </c>
      <c r="BR718" s="72">
        <f>IF(IF(BN718&gt;BQ718,BN718,BQ718)=0,IF(BM718&gt;BP718,BM718,BP718),IF(BN718&gt;BQ718,BN718,BQ718))</f>
        <v>5.785536818747275E-2</v>
      </c>
      <c r="CI718" s="73">
        <f>IFERROR(L718,M718)</f>
        <v>0.26396219149082878</v>
      </c>
      <c r="CJ718" s="74">
        <f>IF(AND(M718&lt;0,AA718&gt;0),1,0)</f>
        <v>0</v>
      </c>
      <c r="CK718" s="74">
        <f>IF(AND(CJ718=0,CI718&lt;0.1,CI718&gt;0),1,0)</f>
        <v>0</v>
      </c>
      <c r="CL718" s="74">
        <f>IF(AND(CK718=0,CI718&lt;0.2,CI718&gt;0.1),1,0)</f>
        <v>0</v>
      </c>
      <c r="CM718" s="74">
        <f>IF(AND(CL718=0,CI718&lt;0.3,CI718&gt;0.2),1,0)</f>
        <v>1</v>
      </c>
      <c r="CN718" s="74">
        <f>IF(AND(CM718=0,CI718&lt;0.4,CI718&gt;0.3),1,0)</f>
        <v>0</v>
      </c>
      <c r="CO718" s="74">
        <f>IF(AND(CN718=0,CI718&lt;0.5,CI718&gt;0.4),1,0)</f>
        <v>0</v>
      </c>
      <c r="CP718" s="74">
        <f>IF(AND(CJ718=0,CK718=0,CL718=0,CM718=0,CN718=0,CO718=0),1,0)</f>
        <v>0</v>
      </c>
      <c r="CR718" s="74" t="str">
        <f>_xll.BDP($H718,CR$1)</f>
        <v>Mark W Kowlzan</v>
      </c>
      <c r="CS718" s="74" t="str">
        <f>_xll.BDP($H718,CS$1)</f>
        <v>No</v>
      </c>
      <c r="CT718" s="81">
        <f>_xll.BDP($H718,CT$1)</f>
        <v>0</v>
      </c>
      <c r="CU718" s="78">
        <f>_xll.BDP($H718,CU$1)</f>
        <v>13.25</v>
      </c>
      <c r="CV718" s="78">
        <f>_xll.BDP($H718,CV$1)</f>
        <v>1.7167430290892252</v>
      </c>
      <c r="CW718" s="78">
        <f>_xll.BDP($H718,CW$1)</f>
        <v>-3.410457858563555</v>
      </c>
    </row>
    <row r="719" spans="1:101" s="74" customFormat="1" hidden="1" x14ac:dyDescent="0.3">
      <c r="A719" s="74" t="str">
        <f>B719&amp;C719</f>
        <v>15</v>
      </c>
      <c r="B719" s="74">
        <v>15</v>
      </c>
      <c r="D719" s="74">
        <v>4</v>
      </c>
      <c r="E719" s="74">
        <v>3</v>
      </c>
      <c r="F719" s="75">
        <v>0.14000000000000001</v>
      </c>
      <c r="G719" s="74" t="s">
        <v>2623</v>
      </c>
      <c r="H719" s="74" t="s">
        <v>2016</v>
      </c>
      <c r="I719" s="74">
        <v>1662</v>
      </c>
      <c r="J719" s="74" t="str">
        <f>I719&amp;H719</f>
        <v>1662NESTE FH Equity</v>
      </c>
      <c r="K719" s="76" t="s">
        <v>2017</v>
      </c>
      <c r="L719" s="73">
        <v>0.28912510052748769</v>
      </c>
      <c r="M719" s="73">
        <v>0.2748753522653371</v>
      </c>
      <c r="N719" s="73">
        <v>0.2823227467731661</v>
      </c>
      <c r="O719" s="73">
        <v>0.26342578165575986</v>
      </c>
      <c r="P719" s="77">
        <v>13.16367220753618</v>
      </c>
      <c r="Q719" s="77">
        <v>11.090273288400445</v>
      </c>
      <c r="R719" s="77">
        <v>14.840256626271792</v>
      </c>
      <c r="S719" s="78">
        <v>14.522737461482532</v>
      </c>
      <c r="T719" s="78">
        <v>12.346831602287315</v>
      </c>
      <c r="U719" s="73">
        <v>0.16513082666307929</v>
      </c>
      <c r="V719" s="79">
        <v>1.1230558096980787</v>
      </c>
      <c r="W719" s="73">
        <v>0.50943149069950222</v>
      </c>
      <c r="X719" s="72" t="e">
        <v>#N/A</v>
      </c>
      <c r="Y719" s="79">
        <v>14.845561232546336</v>
      </c>
      <c r="Z719" s="79">
        <v>3.0624138001266177</v>
      </c>
      <c r="AA719" s="79">
        <v>9226000000</v>
      </c>
      <c r="AB719" s="79">
        <v>9627000000</v>
      </c>
      <c r="AC719" s="79" t="e">
        <v>#N/A</v>
      </c>
      <c r="AD719" s="80">
        <v>2377000000</v>
      </c>
      <c r="AE719" s="73">
        <v>0</v>
      </c>
      <c r="AF719" s="80">
        <v>27806.979746700003</v>
      </c>
      <c r="AG719" s="80">
        <v>30265.979746699999</v>
      </c>
      <c r="AH719" s="25">
        <v>13.119193648331166</v>
      </c>
      <c r="AI719" s="25">
        <v>19.035207387861636</v>
      </c>
      <c r="AJ719" s="25">
        <v>1.0565005598389461</v>
      </c>
      <c r="AK719" s="25">
        <v>24.100001017252605</v>
      </c>
      <c r="AL719" s="25">
        <v>3.5722179092140198</v>
      </c>
      <c r="AM719" s="74" t="s">
        <v>519</v>
      </c>
      <c r="AN719" s="74" t="s">
        <v>520</v>
      </c>
      <c r="AO719" s="74" t="s">
        <v>4651</v>
      </c>
      <c r="AP719" s="74" t="s">
        <v>1981</v>
      </c>
      <c r="AQ719" s="73" t="e">
        <f>_xll.BDP($H719,$AQ$1, "CUST_TRR_START_DT=20030101","CUST_TRR_END_DT=20230630")*0.01</f>
        <v>#VALUE!</v>
      </c>
      <c r="AR719" s="73">
        <f>_xll.BDP($H719,$AQ$1, "CUST_TRR_START_DT=20130101","CUST_TRR_END_DT=20230630")*0.01</f>
        <v>0.29113060000000002</v>
      </c>
      <c r="AS719" s="73">
        <f>_xll.BDP($H719,$AQ$1, "CUST_TRR_START_DT=20180101","CUST_TRR_END_DT=20230630")*0.01</f>
        <v>0.1597886</v>
      </c>
      <c r="AT719" s="74" t="s">
        <v>3446</v>
      </c>
      <c r="AU719" s="74" t="s">
        <v>3446</v>
      </c>
      <c r="AV719" s="74" t="s">
        <v>3446</v>
      </c>
      <c r="AW719" s="25">
        <v>2.8207964074295182</v>
      </c>
      <c r="AX719" s="25">
        <v>2.8207964074295182</v>
      </c>
      <c r="AY719" s="25">
        <v>0</v>
      </c>
      <c r="AZ719" s="25">
        <v>2.8207964074295182</v>
      </c>
      <c r="BA719" s="25">
        <v>58.303718598569809</v>
      </c>
      <c r="BB719" s="25">
        <v>0</v>
      </c>
      <c r="BC719" s="25">
        <v>58.303718598569809</v>
      </c>
      <c r="BD719" s="25">
        <v>1167</v>
      </c>
      <c r="BE719" s="25">
        <v>27806.979746700003</v>
      </c>
      <c r="BF719" s="74">
        <v>2062.9050000000002</v>
      </c>
      <c r="BG719" s="74">
        <v>2231.7139999999999</v>
      </c>
      <c r="BH719" s="74">
        <v>2334</v>
      </c>
      <c r="BI719" s="74">
        <v>696.745</v>
      </c>
      <c r="BJ719" s="74">
        <v>1767.5319999999999</v>
      </c>
      <c r="BK719" s="74">
        <v>1887.1310000000001</v>
      </c>
      <c r="BL719" s="72">
        <v>7.4186589798369451E-2</v>
      </c>
      <c r="BM719" s="72">
        <v>8.0257331804071561E-2</v>
      </c>
      <c r="BN719" s="72">
        <v>8.3935760778801868E-2</v>
      </c>
      <c r="BO719" s="72">
        <v>2.5056478853396021E-2</v>
      </c>
      <c r="BP719" s="72">
        <v>6.3564328672183895E-2</v>
      </c>
      <c r="BQ719" s="72">
        <v>6.7865371111508629E-2</v>
      </c>
      <c r="BR719" s="72">
        <f>IF(IF(BN719&gt;BQ719,BN719,BQ719)=0,IF(BM719&gt;BP719,BM719,BP719),IF(BN719&gt;BQ719,BN719,BQ719))</f>
        <v>8.3935760778801868E-2</v>
      </c>
      <c r="CI719" s="73">
        <f>IFERROR(L719,M719)</f>
        <v>0.28912510052748769</v>
      </c>
      <c r="CJ719" s="74">
        <f>IF(AND(M719&lt;0,AA719&gt;0),1,0)</f>
        <v>0</v>
      </c>
      <c r="CK719" s="74">
        <f>IF(AND(CJ719=0,CI719&lt;0.1,CI719&gt;0),1,0)</f>
        <v>0</v>
      </c>
      <c r="CL719" s="74">
        <f>IF(AND(CK719=0,CI719&lt;0.2,CI719&gt;0.1),1,0)</f>
        <v>0</v>
      </c>
      <c r="CM719" s="74">
        <f>IF(AND(CL719=0,CI719&lt;0.3,CI719&gt;0.2),1,0)</f>
        <v>1</v>
      </c>
      <c r="CN719" s="74">
        <f>IF(AND(CM719=0,CI719&lt;0.4,CI719&gt;0.3),1,0)</f>
        <v>0</v>
      </c>
      <c r="CO719" s="74">
        <f>IF(AND(CN719=0,CI719&lt;0.5,CI719&gt;0.4),1,0)</f>
        <v>0</v>
      </c>
      <c r="CP719" s="74">
        <f>IF(AND(CJ719=0,CK719=0,CL719=0,CM719=0,CN719=0,CO719=0),1,0)</f>
        <v>0</v>
      </c>
      <c r="CR719" s="74" t="str">
        <f>_xll.BDP($H719,CR$1)</f>
        <v>Matti Lehmus</v>
      </c>
      <c r="CS719" s="74" t="str">
        <f>_xll.BDP($H719,CS$1)</f>
        <v>No</v>
      </c>
      <c r="CT719" s="81">
        <f>_xll.BDP($H719,CT$1)</f>
        <v>2.7912999503314495E-3</v>
      </c>
      <c r="CU719" s="78">
        <f>_xll.BDP($H719,CU$1)</f>
        <v>1.4166699647903442</v>
      </c>
      <c r="CV719" s="78">
        <f>_xll.BDP($H719,CV$1)</f>
        <v>1.3921535973674846E-2</v>
      </c>
      <c r="CW719" s="78">
        <f>_xll.BDP($H719,CW$1)</f>
        <v>4.1500111847032164</v>
      </c>
    </row>
    <row r="720" spans="1:101" s="74" customFormat="1" hidden="1" x14ac:dyDescent="0.3">
      <c r="A720" s="74" t="str">
        <f>B720&amp;C720</f>
        <v>15</v>
      </c>
      <c r="B720" s="74">
        <v>15</v>
      </c>
      <c r="D720" s="74">
        <v>4</v>
      </c>
      <c r="E720" s="74">
        <v>3</v>
      </c>
      <c r="F720" s="75">
        <v>0.11</v>
      </c>
      <c r="G720" s="74" t="s">
        <v>2713</v>
      </c>
      <c r="H720" s="74" t="s">
        <v>244</v>
      </c>
      <c r="I720" s="74">
        <v>1663</v>
      </c>
      <c r="J720" s="74" t="str">
        <f>I720&amp;H720</f>
        <v>1663EMR US Equity</v>
      </c>
      <c r="K720" s="76" t="s">
        <v>912</v>
      </c>
      <c r="L720" s="73">
        <v>0.38658280718805049</v>
      </c>
      <c r="M720" s="73">
        <v>0.2335759611795446</v>
      </c>
      <c r="N720" s="73">
        <v>0.18404442630953957</v>
      </c>
      <c r="O720" s="73">
        <v>9.8628733548743006E-2</v>
      </c>
      <c r="P720" s="77">
        <v>7.6455771225366718</v>
      </c>
      <c r="Q720" s="77">
        <v>5.4828069221404316</v>
      </c>
      <c r="R720" s="77">
        <v>85.870236200006502</v>
      </c>
      <c r="S720" s="78">
        <v>22.958803234652699</v>
      </c>
      <c r="T720" s="78">
        <v>26.999420457838308</v>
      </c>
      <c r="U720" s="73">
        <v>-3.80134478396911E-2</v>
      </c>
      <c r="V720" s="79">
        <v>-0.31057927658417189</v>
      </c>
      <c r="W720" s="73">
        <v>0.59794444570212568</v>
      </c>
      <c r="X720" s="72">
        <v>2.7680090754395915E-2</v>
      </c>
      <c r="Y720" s="79">
        <v>-2.0678463135661787</v>
      </c>
      <c r="Z720" s="79">
        <v>47.551518182848305</v>
      </c>
      <c r="AA720" s="79">
        <v>10716000000</v>
      </c>
      <c r="AB720" s="79">
        <v>25378000000</v>
      </c>
      <c r="AC720" s="79">
        <v>235000000</v>
      </c>
      <c r="AD720" s="80">
        <v>2497000000</v>
      </c>
      <c r="AE720" s="73">
        <v>9.4112935522627159E-2</v>
      </c>
      <c r="AF720" s="80">
        <v>56498.49</v>
      </c>
      <c r="AG720" s="80">
        <v>61305.49</v>
      </c>
      <c r="AH720" s="25">
        <v>15.96081489195522</v>
      </c>
      <c r="AI720" s="25">
        <v>22.341650874635569</v>
      </c>
      <c r="AJ720" s="25">
        <v>3.6584467524103421</v>
      </c>
      <c r="AK720" s="25">
        <v>28.190453117574823</v>
      </c>
      <c r="AL720" s="25">
        <v>2.760872280532443</v>
      </c>
      <c r="AM720" s="74" t="s">
        <v>498</v>
      </c>
      <c r="AN720" s="74" t="s">
        <v>778</v>
      </c>
      <c r="AO720" s="74" t="s">
        <v>913</v>
      </c>
      <c r="AP720" s="74" t="s">
        <v>574</v>
      </c>
      <c r="AQ720" s="73">
        <f>_xll.BDP($H720,$AQ$1, "CUST_TRR_START_DT=20030101","CUST_TRR_END_DT=20230630")*0.01</f>
        <v>9.4320280000000006E-2</v>
      </c>
      <c r="AR720" s="73">
        <f>_xll.BDP($H720,$AQ$1, "CUST_TRR_START_DT=20130101","CUST_TRR_END_DT=20230630")*0.01</f>
        <v>8.3032030000000007E-2</v>
      </c>
      <c r="AS720" s="73">
        <f>_xll.BDP($H720,$AQ$1, "CUST_TRR_START_DT=20180101","CUST_TRR_END_DT=20230630")*0.01</f>
        <v>7.6345739999999995E-2</v>
      </c>
      <c r="AT720" s="74" t="s">
        <v>3834</v>
      </c>
      <c r="AU720" s="74" t="s">
        <v>3021</v>
      </c>
      <c r="AV720" s="74" t="s">
        <v>3834</v>
      </c>
      <c r="AW720" s="25">
        <v>2.1041982030410264</v>
      </c>
      <c r="AX720" s="25">
        <v>2.1041982030410264</v>
      </c>
      <c r="AY720" s="25">
        <v>0.89269961186282853</v>
      </c>
      <c r="AZ720" s="25">
        <v>2.9968978149038552</v>
      </c>
      <c r="BA720" s="25">
        <v>67.468690396919683</v>
      </c>
      <c r="BB720" s="25">
        <v>28.6233842625562</v>
      </c>
      <c r="BC720" s="25">
        <v>96.092074659475884</v>
      </c>
      <c r="BD720" s="25">
        <v>1744.7024799999999</v>
      </c>
      <c r="BE720" s="25">
        <v>56498.49</v>
      </c>
      <c r="BF720" s="74">
        <v>2468.3850000000002</v>
      </c>
      <c r="BG720" s="74">
        <v>2732.4380000000001</v>
      </c>
      <c r="BH720" s="74">
        <v>2968.4549999999999</v>
      </c>
      <c r="BI720" s="74">
        <v>2248.1390000000001</v>
      </c>
      <c r="BJ720" s="74">
        <v>3096.7420000000002</v>
      </c>
      <c r="BK720" s="74">
        <v>3323.7910000000002</v>
      </c>
      <c r="BL720" s="72">
        <v>4.3689397716646948E-2</v>
      </c>
      <c r="BM720" s="72">
        <v>4.836302704727153E-2</v>
      </c>
      <c r="BN720" s="72">
        <v>5.2540430726555704E-2</v>
      </c>
      <c r="BO720" s="72">
        <v>3.9791134240932814E-2</v>
      </c>
      <c r="BP720" s="72">
        <v>5.4811057782252239E-2</v>
      </c>
      <c r="BQ720" s="72">
        <v>5.8829731555657509E-2</v>
      </c>
      <c r="BR720" s="72">
        <f>IF(IF(BN720&gt;BQ720,BN720,BQ720)=0,IF(BM720&gt;BP720,BM720,BP720),IF(BN720&gt;BQ720,BN720,BQ720))</f>
        <v>5.8829731555657509E-2</v>
      </c>
      <c r="CI720" s="73">
        <f>IFERROR(L720,M720)</f>
        <v>0.38658280718805049</v>
      </c>
      <c r="CJ720" s="74">
        <f>IF(AND(M720&lt;0,AA720&gt;0),1,0)</f>
        <v>0</v>
      </c>
      <c r="CK720" s="74">
        <f>IF(AND(CJ720=0,CI720&lt;0.1,CI720&gt;0),1,0)</f>
        <v>0</v>
      </c>
      <c r="CL720" s="74">
        <f>IF(AND(CK720=0,CI720&lt;0.2,CI720&gt;0.1),1,0)</f>
        <v>0</v>
      </c>
      <c r="CM720" s="74">
        <f>IF(AND(CL720=0,CI720&lt;0.3,CI720&gt;0.2),1,0)</f>
        <v>0</v>
      </c>
      <c r="CN720" s="74">
        <f>IF(AND(CM720=0,CI720&lt;0.4,CI720&gt;0.3),1,0)</f>
        <v>1</v>
      </c>
      <c r="CO720" s="74">
        <f>IF(AND(CN720=0,CI720&lt;0.5,CI720&gt;0.4),1,0)</f>
        <v>0</v>
      </c>
      <c r="CP720" s="74">
        <f>IF(AND(CJ720=0,CK720=0,CL720=0,CM720=0,CN720=0,CO720=0),1,0)</f>
        <v>0</v>
      </c>
      <c r="CR720" s="74" t="str">
        <f>_xll.BDP($H720,CR$1)</f>
        <v>Surendralal Lal Karsanbhai</v>
      </c>
      <c r="CS720" s="74" t="str">
        <f>_xll.BDP($H720,CS$1)</f>
        <v>No</v>
      </c>
      <c r="CT720" s="81">
        <f>_xll.BDP($H720,CT$1)</f>
        <v>2.5924999266862869E-2</v>
      </c>
      <c r="CU720" s="78">
        <f>_xll.BDP($H720,CU$1)</f>
        <v>2.6666700839996338</v>
      </c>
      <c r="CV720" s="78">
        <f>_xll.BDP($H720,CV$1)</f>
        <v>0.32580813527559049</v>
      </c>
      <c r="CW720" s="78">
        <f>_xll.BDP($H720,CW$1)</f>
        <v>-2.2802577436652003</v>
      </c>
    </row>
    <row r="721" spans="1:101" s="74" customFormat="1" hidden="1" x14ac:dyDescent="0.3">
      <c r="A721" s="74" t="str">
        <f>B721&amp;C721</f>
        <v>15</v>
      </c>
      <c r="B721" s="74">
        <v>15</v>
      </c>
      <c r="D721" s="74">
        <v>4</v>
      </c>
      <c r="E721" s="74">
        <v>4</v>
      </c>
      <c r="F721" s="75"/>
      <c r="G721" s="74" t="s">
        <v>2677</v>
      </c>
      <c r="H721" s="74" t="s">
        <v>1931</v>
      </c>
      <c r="I721" s="74">
        <v>1664</v>
      </c>
      <c r="J721" s="74" t="str">
        <f>I721&amp;H721</f>
        <v>1664BKHT GR Equity</v>
      </c>
      <c r="K721" s="76" t="s">
        <v>4953</v>
      </c>
      <c r="L721" s="73" t="e">
        <v>#N/A</v>
      </c>
      <c r="M721" s="73">
        <v>0.11654791771199197</v>
      </c>
      <c r="N721" s="73" t="e">
        <v>#N/A</v>
      </c>
      <c r="O721" s="73">
        <v>6.1637452474307998E-2</v>
      </c>
      <c r="P721" s="77">
        <v>4.8436403292515271</v>
      </c>
      <c r="Q721" s="77">
        <v>2.6229180674776624</v>
      </c>
      <c r="R721" s="77">
        <v>19.816349094378293</v>
      </c>
      <c r="S721" s="78" t="e">
        <v>#N/A</v>
      </c>
      <c r="T721" s="78">
        <v>31.712820225348949</v>
      </c>
      <c r="U721" s="73">
        <v>0.35916443136449916</v>
      </c>
      <c r="V721" s="79">
        <v>3.4264214046822743</v>
      </c>
      <c r="W721" s="73">
        <v>0.48105670555247909</v>
      </c>
      <c r="X721" s="72">
        <v>4.8933669451380946E-2</v>
      </c>
      <c r="Y721" s="79" t="e">
        <v>#N/A</v>
      </c>
      <c r="Z721" s="79" t="e">
        <v>#N/A</v>
      </c>
      <c r="AA721" s="79">
        <v>249125000</v>
      </c>
      <c r="AB721" s="79">
        <v>471061000</v>
      </c>
      <c r="AC721" s="79">
        <v>673000</v>
      </c>
      <c r="AD721" s="80">
        <v>30642000</v>
      </c>
      <c r="AE721" s="73">
        <v>2.1963318321258404E-2</v>
      </c>
      <c r="AF721" s="80">
        <v>241.94277770000002</v>
      </c>
      <c r="AG721" s="80">
        <v>478.0327777</v>
      </c>
      <c r="AH721" s="25">
        <v>9.8758940934633515</v>
      </c>
      <c r="AI721" s="25">
        <v>14.744541429937387</v>
      </c>
      <c r="AJ721" s="25">
        <v>12.149567622134262</v>
      </c>
      <c r="AK721" s="25">
        <v>245.55555979410809</v>
      </c>
      <c r="AL721" s="25">
        <v>0.88720900134650094</v>
      </c>
      <c r="AM721" s="74" t="s">
        <v>502</v>
      </c>
      <c r="AN721" s="74" t="s">
        <v>4681</v>
      </c>
      <c r="AO721" s="74" t="s">
        <v>4681</v>
      </c>
      <c r="AP721" s="74" t="s">
        <v>2139</v>
      </c>
      <c r="AQ721" s="73" t="e">
        <f>_xll.BDP($H721,$AQ$1, "CUST_TRR_START_DT=20030101","CUST_TRR_END_DT=20230630")*0.01</f>
        <v>#VALUE!</v>
      </c>
      <c r="AR721" s="73" t="e">
        <f>_xll.BDP($H721,$AQ$1, "CUST_TRR_START_DT=20130101","CUST_TRR_END_DT=20230630")*0.01</f>
        <v>#VALUE!</v>
      </c>
      <c r="AS721" s="73" t="e">
        <f>_xll.BDP($H721,$AQ$1, "CUST_TRR_START_DT=20180101","CUST_TRR_END_DT=20230630")*0.01</f>
        <v>#VALUE!</v>
      </c>
      <c r="AT721" s="74" t="s">
        <v>3447</v>
      </c>
      <c r="AU721" s="74" t="s">
        <v>3447</v>
      </c>
      <c r="AV721" s="74" t="s">
        <v>3447</v>
      </c>
      <c r="AW721" s="25" t="s">
        <v>3021</v>
      </c>
      <c r="AX721" s="25">
        <v>0</v>
      </c>
      <c r="AY721" s="25">
        <v>0</v>
      </c>
      <c r="AZ721" s="25">
        <v>0</v>
      </c>
      <c r="BA721" s="25">
        <v>0</v>
      </c>
      <c r="BB721" s="25">
        <v>0</v>
      </c>
      <c r="BC721" s="25">
        <v>0</v>
      </c>
      <c r="BD721" s="25">
        <v>0</v>
      </c>
      <c r="BE721" s="25">
        <v>241.94277770000002</v>
      </c>
      <c r="BF721" s="74">
        <v>21.632999999999999</v>
      </c>
      <c r="BG721" s="74">
        <v>29.7</v>
      </c>
      <c r="BH721" s="74">
        <v>35.466999999999999</v>
      </c>
      <c r="BI721" s="74">
        <v>32.4</v>
      </c>
      <c r="BJ721" s="74">
        <v>45.445999999999998</v>
      </c>
      <c r="BK721" s="74">
        <v>54.414999999999999</v>
      </c>
      <c r="BL721" s="72">
        <v>8.9413704371138977E-2</v>
      </c>
      <c r="BM721" s="72">
        <v>0.12275629916437053</v>
      </c>
      <c r="BN721" s="72">
        <v>0.146592513887634</v>
      </c>
      <c r="BO721" s="72">
        <v>0.13391596272476786</v>
      </c>
      <c r="BP721" s="72">
        <v>0.18783780376511727</v>
      </c>
      <c r="BQ721" s="72">
        <v>0.22490855282926675</v>
      </c>
      <c r="BR721" s="72">
        <f>IF(IF(BN721&gt;BQ721,BN721,BQ721)=0,IF(BM721&gt;BP721,BM721,BP721),IF(BN721&gt;BQ721,BN721,BQ721))</f>
        <v>0.22490855282926675</v>
      </c>
      <c r="CI721" s="73">
        <f>IFERROR(L721,M721)</f>
        <v>0.11654791771199197</v>
      </c>
      <c r="CJ721" s="74">
        <f>IF(AND(M721&lt;0,AA721&gt;0),1,0)</f>
        <v>0</v>
      </c>
      <c r="CK721" s="74">
        <f>IF(AND(CJ721=0,CI721&lt;0.1,CI721&gt;0),1,0)</f>
        <v>0</v>
      </c>
      <c r="CL721" s="74">
        <f>IF(AND(CK721=0,CI721&lt;0.2,CI721&gt;0.1),1,0)</f>
        <v>1</v>
      </c>
      <c r="CM721" s="74">
        <f>IF(AND(CL721=0,CI721&lt;0.3,CI721&gt;0.2),1,0)</f>
        <v>0</v>
      </c>
      <c r="CN721" s="74">
        <f>IF(AND(CM721=0,CI721&lt;0.4,CI721&gt;0.3),1,0)</f>
        <v>0</v>
      </c>
      <c r="CO721" s="74">
        <f>IF(AND(CN721=0,CI721&lt;0.5,CI721&gt;0.4),1,0)</f>
        <v>0</v>
      </c>
      <c r="CP721" s="74">
        <f>IF(AND(CJ721=0,CK721=0,CL721=0,CM721=0,CN721=0,CO721=0),1,0)</f>
        <v>0</v>
      </c>
      <c r="CR721" s="74" t="str">
        <f>_xll.BDP($H721,CR$1)</f>
        <v>Marco Brockhaus</v>
      </c>
      <c r="CS721" s="74" t="str">
        <f>_xll.BDP($H721,CS$1)</f>
        <v>No</v>
      </c>
      <c r="CT721" s="81">
        <f>_xll.BDP($H721,CT$1)</f>
        <v>21.399299621582031</v>
      </c>
      <c r="CU721" s="78">
        <f>_xll.BDP($H721,CU$1)</f>
        <v>6.25</v>
      </c>
      <c r="CV721" s="78">
        <f>_xll.BDP($H721,CV$1)</f>
        <v>21.399994135722402</v>
      </c>
      <c r="CW721" s="78">
        <f>_xll.BDP($H721,CW$1)</f>
        <v>0</v>
      </c>
    </row>
    <row r="722" spans="1:101" s="74" customFormat="1" hidden="1" x14ac:dyDescent="0.3">
      <c r="A722" s="74" t="str">
        <f>B722&amp;C722</f>
        <v>15</v>
      </c>
      <c r="B722" s="74">
        <v>15</v>
      </c>
      <c r="D722" s="74">
        <v>4</v>
      </c>
      <c r="E722" s="74">
        <v>2</v>
      </c>
      <c r="F722" s="75">
        <v>0.12</v>
      </c>
      <c r="H722" s="74" t="s">
        <v>484</v>
      </c>
      <c r="I722" s="74">
        <v>1665</v>
      </c>
      <c r="J722" s="74" t="str">
        <f>I722&amp;H722</f>
        <v>1665ALS CN Equity</v>
      </c>
      <c r="K722" s="76" t="s">
        <v>560</v>
      </c>
      <c r="L722" s="73">
        <v>6.2344139835703284E-2</v>
      </c>
      <c r="M722" s="73">
        <v>8.9235698605122538E-2</v>
      </c>
      <c r="N722" s="73">
        <v>6.1975891459388512E-2</v>
      </c>
      <c r="O722" s="73">
        <v>8.9235698605122538E-2</v>
      </c>
      <c r="P722" s="77">
        <v>6.0327285231709045</v>
      </c>
      <c r="Q722" s="77">
        <v>4.3004804171223565</v>
      </c>
      <c r="R722" s="77">
        <v>5.2845833802805142</v>
      </c>
      <c r="S722" s="78">
        <v>73.388197016228744</v>
      </c>
      <c r="T722" s="78">
        <v>80.408047272335295</v>
      </c>
      <c r="U722" s="73">
        <v>4.6503226133583479E-2</v>
      </c>
      <c r="V722" s="79">
        <v>0.56152515651069168</v>
      </c>
      <c r="W722" s="73">
        <v>0.79406492831518505</v>
      </c>
      <c r="X722" s="72">
        <v>7.5072433774834441E-2</v>
      </c>
      <c r="Y722" s="79">
        <v>22.067515755170454</v>
      </c>
      <c r="Z722" s="79" t="e">
        <v>#N/A</v>
      </c>
      <c r="AA722" s="79">
        <v>647297000</v>
      </c>
      <c r="AB722" s="79">
        <v>647297000</v>
      </c>
      <c r="AC722" s="79">
        <v>4167000</v>
      </c>
      <c r="AD722" s="80">
        <v>62412000</v>
      </c>
      <c r="AE722" s="73">
        <v>6.6766006537204381E-2</v>
      </c>
      <c r="AF722" s="80">
        <v>1041.6167319900001</v>
      </c>
      <c r="AG722" s="80">
        <v>1199.1357319900001</v>
      </c>
      <c r="AH722" s="25">
        <v>18.175332423760157</v>
      </c>
      <c r="AI722" s="25">
        <v>26.423739714638288</v>
      </c>
      <c r="AJ722" s="25">
        <v>5.7996620196015929</v>
      </c>
      <c r="AK722" s="25">
        <v>46.495357471856387</v>
      </c>
      <c r="AL722" s="25">
        <v>2.0623623706633221</v>
      </c>
      <c r="AM722" s="74" t="s">
        <v>550</v>
      </c>
      <c r="AN722" s="74" t="s">
        <v>551</v>
      </c>
      <c r="AO722" s="74" t="s">
        <v>561</v>
      </c>
      <c r="AP722" s="74" t="s">
        <v>496</v>
      </c>
      <c r="AQ722" s="73">
        <f>_xll.BDP($H722,$AQ$1, "CUST_TRR_START_DT=20030101","CUST_TRR_END_DT=20230630")*0.01</f>
        <v>0.1385208</v>
      </c>
      <c r="AR722" s="73">
        <f>_xll.BDP($H722,$AQ$1, "CUST_TRR_START_DT=20130101","CUST_TRR_END_DT=20230630")*0.01</f>
        <v>9.2467679999999997E-2</v>
      </c>
      <c r="AS722" s="73">
        <f>_xll.BDP($H722,$AQ$1, "CUST_TRR_START_DT=20180101","CUST_TRR_END_DT=20230630")*0.01</f>
        <v>8.9434020000000003E-2</v>
      </c>
      <c r="AT722" s="74" t="s">
        <v>3835</v>
      </c>
      <c r="AU722" s="74" t="s">
        <v>3021</v>
      </c>
      <c r="AV722" s="74" t="s">
        <v>3835</v>
      </c>
      <c r="AW722" s="25">
        <v>1.4591882938779874</v>
      </c>
      <c r="AX722" s="25">
        <v>1.4591882938779874</v>
      </c>
      <c r="AY722" s="25">
        <v>0.50925186956114299</v>
      </c>
      <c r="AZ722" s="25">
        <v>1.9684401634391304</v>
      </c>
      <c r="BA722" s="25">
        <v>39.412034126372262</v>
      </c>
      <c r="BB722" s="25">
        <v>13.754669048723116</v>
      </c>
      <c r="BC722" s="25">
        <v>53.166703175095378</v>
      </c>
      <c r="BD722" s="25">
        <v>18.689</v>
      </c>
      <c r="BE722" s="25">
        <v>1041.6167319900001</v>
      </c>
      <c r="BF722" s="74">
        <v>16.2</v>
      </c>
      <c r="BG722" s="74">
        <v>22.233000000000001</v>
      </c>
      <c r="BH722" s="74">
        <v>24.875</v>
      </c>
      <c r="BI722" s="74">
        <v>29.533000000000001</v>
      </c>
      <c r="BJ722" s="74">
        <v>34</v>
      </c>
      <c r="BK722" s="74">
        <v>-2.35</v>
      </c>
      <c r="BL722" s="72">
        <v>1.5552745556467814E-2</v>
      </c>
      <c r="BM722" s="72">
        <v>2.1344703207219071E-2</v>
      </c>
      <c r="BN722" s="72">
        <v>2.3881144797354127E-2</v>
      </c>
      <c r="BO722" s="72">
        <v>2.835303916784963E-2</v>
      </c>
      <c r="BP722" s="72">
        <v>3.2641564748142324E-2</v>
      </c>
      <c r="BQ722" s="72">
        <v>-2.2561081517098376E-3</v>
      </c>
      <c r="BR722" s="72">
        <f>IF(IF(BN722&gt;BQ722,BN722,BQ722)=0,IF(BM722&gt;BP722,BM722,BP722),IF(BN722&gt;BQ722,BN722,BQ722))</f>
        <v>2.3881144797354127E-2</v>
      </c>
      <c r="CI722" s="73">
        <f>IFERROR(L722,M722)</f>
        <v>6.2344139835703284E-2</v>
      </c>
      <c r="CJ722" s="74">
        <f>IF(AND(M722&lt;0,AA722&gt;0),1,0)</f>
        <v>0</v>
      </c>
      <c r="CK722" s="74">
        <f>IF(AND(CJ722=0,CI722&lt;0.1,CI722&gt;0),1,0)</f>
        <v>1</v>
      </c>
      <c r="CL722" s="74">
        <f>IF(AND(CK722=0,CI722&lt;0.2,CI722&gt;0.1),1,0)</f>
        <v>0</v>
      </c>
      <c r="CM722" s="74">
        <f>IF(AND(CL722=0,CI722&lt;0.3,CI722&gt;0.2),1,0)</f>
        <v>0</v>
      </c>
      <c r="CN722" s="74">
        <f>IF(AND(CM722=0,CI722&lt;0.4,CI722&gt;0.3),1,0)</f>
        <v>0</v>
      </c>
      <c r="CO722" s="74">
        <f>IF(AND(CN722=0,CI722&lt;0.5,CI722&gt;0.4),1,0)</f>
        <v>0</v>
      </c>
      <c r="CP722" s="74">
        <f>IF(AND(CJ722=0,CK722=0,CL722=0,CM722=0,CN722=0,CO722=0),1,0)</f>
        <v>0</v>
      </c>
      <c r="CR722" s="74" t="str">
        <f>_xll.BDP($H722,CR$1)</f>
        <v>Brian F Dalton</v>
      </c>
      <c r="CS722" s="74" t="str">
        <f>_xll.BDP($H722,CS$1)</f>
        <v>Yes</v>
      </c>
      <c r="CT722" s="81">
        <f>_xll.BDP($H722,CT$1)</f>
        <v>2.3939599990844727</v>
      </c>
      <c r="CU722" s="78">
        <f>_xll.BDP($H722,CU$1)</f>
        <v>26.33329963684082</v>
      </c>
      <c r="CV722" s="78">
        <f>_xll.BDP($H722,CV$1)</f>
        <v>4.9221156384757547</v>
      </c>
      <c r="CW722" s="78">
        <f>_xll.BDP($H722,CW$1)</f>
        <v>0</v>
      </c>
    </row>
    <row r="723" spans="1:101" s="74" customFormat="1" hidden="1" x14ac:dyDescent="0.3">
      <c r="A723" s="74" t="str">
        <f>B723&amp;C723</f>
        <v>15</v>
      </c>
      <c r="B723" s="74">
        <v>15</v>
      </c>
      <c r="D723" s="74">
        <v>5</v>
      </c>
      <c r="E723" s="74">
        <v>1</v>
      </c>
      <c r="F723" s="75">
        <v>0.14000000000000001</v>
      </c>
      <c r="G723" s="74" t="s">
        <v>2703</v>
      </c>
      <c r="H723" s="74" t="s">
        <v>1621</v>
      </c>
      <c r="I723" s="74">
        <v>1666</v>
      </c>
      <c r="J723" s="74" t="str">
        <f>I723&amp;H723</f>
        <v>1666JHD LN Equity</v>
      </c>
      <c r="K723" s="76" t="s">
        <v>1622</v>
      </c>
      <c r="L723" s="73">
        <v>0.59791500633932526</v>
      </c>
      <c r="M723" s="73">
        <v>0.40983090342286738</v>
      </c>
      <c r="N723" s="73">
        <v>0.59791500633932526</v>
      </c>
      <c r="O723" s="73">
        <v>0.40983090342286738</v>
      </c>
      <c r="P723" s="77">
        <v>29.540847174307359</v>
      </c>
      <c r="Q723" s="77">
        <v>22.896259090411565</v>
      </c>
      <c r="R723" s="77">
        <v>24.331281547776392</v>
      </c>
      <c r="S723" s="78">
        <v>20.730211999297062</v>
      </c>
      <c r="T723" s="78">
        <v>20.212773247447405</v>
      </c>
      <c r="U723" s="73">
        <v>-0.15496331720143117</v>
      </c>
      <c r="V723" s="79">
        <v>-0.62071037285739539</v>
      </c>
      <c r="W723" s="73">
        <v>0.71567853251159164</v>
      </c>
      <c r="X723" s="72" t="e">
        <v>#N/A</v>
      </c>
      <c r="Y723" s="79">
        <v>4.5709590665249866</v>
      </c>
      <c r="Z723" s="79">
        <v>-3.1810384692864901</v>
      </c>
      <c r="AA723" s="79">
        <v>127028000</v>
      </c>
      <c r="AB723" s="79">
        <v>127028000</v>
      </c>
      <c r="AC723" s="79">
        <v>15000</v>
      </c>
      <c r="AD723" s="80">
        <v>12838000</v>
      </c>
      <c r="AE723" s="73">
        <v>1.1684062938152361E-3</v>
      </c>
      <c r="AF723" s="80">
        <v>912.69137388000001</v>
      </c>
      <c r="AG723" s="80">
        <v>877.56537388000004</v>
      </c>
      <c r="AH723" s="25">
        <v>15.548917838374175</v>
      </c>
      <c r="AI723" s="25">
        <v>17.662581742578244</v>
      </c>
      <c r="AJ723" s="25">
        <v>1.3316136394488689</v>
      </c>
      <c r="AK723" s="25">
        <v>28.821098623430633</v>
      </c>
      <c r="AL723" s="25">
        <v>5.62608336495608</v>
      </c>
      <c r="AM723" s="74" t="s">
        <v>498</v>
      </c>
      <c r="AN723" s="74" t="s">
        <v>726</v>
      </c>
      <c r="AO723" s="74" t="s">
        <v>4655</v>
      </c>
      <c r="AP723" s="74" t="s">
        <v>1552</v>
      </c>
      <c r="AQ723" s="73">
        <f>_xll.BDP($H723,$AQ$1, "CUST_TRR_START_DT=20030101","CUST_TRR_END_DT=20230630")*0.01</f>
        <v>0.17520530000000001</v>
      </c>
      <c r="AR723" s="73">
        <f>_xll.BDP($H723,$AQ$1, "CUST_TRR_START_DT=20130101","CUST_TRR_END_DT=20230630")*0.01</f>
        <v>6.862219E-2</v>
      </c>
      <c r="AS723" s="73">
        <f>_xll.BDP($H723,$AQ$1, "CUST_TRR_START_DT=20180101","CUST_TRR_END_DT=20230630")*0.01</f>
        <v>1.8925270000000001E-2</v>
      </c>
      <c r="AT723" s="74" t="s">
        <v>3697</v>
      </c>
      <c r="AU723" s="74" t="s">
        <v>3021</v>
      </c>
      <c r="AV723" s="74" t="s">
        <v>3021</v>
      </c>
      <c r="AW723" s="25">
        <v>3.5388127853881275</v>
      </c>
      <c r="AX723" s="25">
        <v>3.5388127853881275</v>
      </c>
      <c r="AY723" s="25">
        <v>-9.0175033081933684E-2</v>
      </c>
      <c r="AZ723" s="25">
        <v>3.448637752306194</v>
      </c>
      <c r="BA723" s="25">
        <v>79.283266780486073</v>
      </c>
      <c r="BB723" s="25">
        <v>-2.0202739275426183</v>
      </c>
      <c r="BC723" s="25">
        <v>77.262992852943455</v>
      </c>
      <c r="BD723" s="25">
        <v>31.47466403</v>
      </c>
      <c r="BE723" s="25">
        <v>877.56537388000004</v>
      </c>
      <c r="BF723" s="74">
        <v>39.85</v>
      </c>
      <c r="BG723" s="74">
        <v>41.15</v>
      </c>
      <c r="BH723" s="74">
        <v>42.6</v>
      </c>
      <c r="BI723" s="74">
        <v>40.700000000000003</v>
      </c>
      <c r="BJ723" s="74">
        <v>44</v>
      </c>
      <c r="BK723" s="74">
        <v>45.7</v>
      </c>
      <c r="BL723" s="72">
        <v>4.5409722382060584E-2</v>
      </c>
      <c r="BM723" s="72">
        <v>4.6891093501174222E-2</v>
      </c>
      <c r="BN723" s="72">
        <v>4.8543392057108677E-2</v>
      </c>
      <c r="BO723" s="72">
        <v>4.6378311190711813E-2</v>
      </c>
      <c r="BP723" s="72">
        <v>5.0138714800769528E-2</v>
      </c>
      <c r="BQ723" s="72">
        <v>5.2075892418071985E-2</v>
      </c>
      <c r="BR723" s="72">
        <f>IF(IF(BN723&gt;BQ723,BN723,BQ723)=0,IF(BM723&gt;BP723,BM723,BP723),IF(BN723&gt;BQ723,BN723,BQ723))</f>
        <v>5.2075892418071985E-2</v>
      </c>
      <c r="CI723" s="73">
        <f>IFERROR(L723,M723)</f>
        <v>0.59791500633932526</v>
      </c>
      <c r="CJ723" s="74">
        <f>IF(AND(M723&lt;0,AA723&gt;0),1,0)</f>
        <v>0</v>
      </c>
      <c r="CK723" s="74">
        <f>IF(AND(CJ723=0,CI723&lt;0.1,CI723&gt;0),1,0)</f>
        <v>0</v>
      </c>
      <c r="CL723" s="74">
        <f>IF(AND(CK723=0,CI723&lt;0.2,CI723&gt;0.1),1,0)</f>
        <v>0</v>
      </c>
      <c r="CM723" s="74">
        <f>IF(AND(CL723=0,CI723&lt;0.3,CI723&gt;0.2),1,0)</f>
        <v>0</v>
      </c>
      <c r="CN723" s="74">
        <f>IF(AND(CM723=0,CI723&lt;0.4,CI723&gt;0.3),1,0)</f>
        <v>0</v>
      </c>
      <c r="CO723" s="74">
        <f>IF(AND(CN723=0,CI723&lt;0.5,CI723&gt;0.4),1,0)</f>
        <v>0</v>
      </c>
      <c r="CP723" s="74">
        <f>IF(AND(CJ723=0,CK723=0,CL723=0,CM723=0,CN723=0,CO723=0),1,0)</f>
        <v>1</v>
      </c>
      <c r="CR723" s="74" t="str">
        <f>_xll.BDP($H723,CR$1)</f>
        <v>Mark Halstead</v>
      </c>
      <c r="CS723" s="74" t="str">
        <f>_xll.BDP($H723,CS$1)</f>
        <v>No</v>
      </c>
      <c r="CT723" s="81">
        <f>_xll.BDP($H723,CT$1)</f>
        <v>0</v>
      </c>
      <c r="CU723" s="78">
        <f>_xll.BDP($H723,CU$1)</f>
        <v>21.5</v>
      </c>
      <c r="CV723" s="78">
        <f>_xll.BDP($H723,CV$1)</f>
        <v>6.8685169504031283</v>
      </c>
      <c r="CW723" s="78">
        <f>_xll.BDP($H723,CW$1)</f>
        <v>0</v>
      </c>
    </row>
    <row r="724" spans="1:101" s="74" customFormat="1" hidden="1" x14ac:dyDescent="0.3">
      <c r="A724" s="74" t="str">
        <f>B724&amp;C724</f>
        <v>15</v>
      </c>
      <c r="B724" s="74">
        <v>15</v>
      </c>
      <c r="D724" s="74">
        <v>5</v>
      </c>
      <c r="E724" s="74">
        <v>5</v>
      </c>
      <c r="F724" s="75" t="s">
        <v>2157</v>
      </c>
      <c r="G724" s="74" t="s">
        <v>2501</v>
      </c>
      <c r="H724" s="74" t="s">
        <v>2502</v>
      </c>
      <c r="I724" s="74">
        <v>1667</v>
      </c>
      <c r="J724" s="74" t="str">
        <f>I724&amp;H724</f>
        <v>1667ARISE SS Equity</v>
      </c>
      <c r="K724" s="76" t="s">
        <v>4954</v>
      </c>
      <c r="L724" s="73">
        <v>0.16038012364142293</v>
      </c>
      <c r="M724" s="73">
        <v>0.57287889775199419</v>
      </c>
      <c r="N724" s="73">
        <v>0.16038012364142293</v>
      </c>
      <c r="O724" s="73">
        <v>0.57287889775199419</v>
      </c>
      <c r="P724" s="77">
        <v>22.87564067979498</v>
      </c>
      <c r="Q724" s="77">
        <v>22.363096843809011</v>
      </c>
      <c r="R724" s="77">
        <v>32.943508424182362</v>
      </c>
      <c r="S724" s="78">
        <v>49.435180635668686</v>
      </c>
      <c r="T724" s="78">
        <v>73.109965635738831</v>
      </c>
      <c r="U724" s="73">
        <v>3.4636871508379886E-2</v>
      </c>
      <c r="V724" s="79">
        <v>0.13641364136413642</v>
      </c>
      <c r="W724" s="73">
        <v>1.0695530726256983</v>
      </c>
      <c r="X724" s="72" t="e">
        <v>#N/A</v>
      </c>
      <c r="Y724" s="79">
        <v>88.875306450780428</v>
      </c>
      <c r="Z724" s="79" t="e">
        <v>#N/A</v>
      </c>
      <c r="AA724" s="79">
        <v>1379000000</v>
      </c>
      <c r="AB724" s="79">
        <v>1379000000</v>
      </c>
      <c r="AC724" s="79" t="e">
        <v>#N/A</v>
      </c>
      <c r="AD724" s="80">
        <v>837000000</v>
      </c>
      <c r="AE724" s="73">
        <v>0</v>
      </c>
      <c r="AF724" s="80">
        <v>1693.0056417499998</v>
      </c>
      <c r="AG724" s="80">
        <v>2145.00564175</v>
      </c>
      <c r="AH724" s="25" t="s">
        <v>3021</v>
      </c>
      <c r="AI724" s="25" t="s">
        <v>3021</v>
      </c>
      <c r="AJ724" s="25">
        <v>38.144384482815283</v>
      </c>
      <c r="AK724" s="25">
        <v>2.0380288825420756</v>
      </c>
      <c r="AL724" s="25">
        <v>0.93889146371179311</v>
      </c>
      <c r="AM724" s="74" t="s">
        <v>519</v>
      </c>
      <c r="AN724" s="74" t="s">
        <v>4676</v>
      </c>
      <c r="AO724" s="74" t="s">
        <v>4676</v>
      </c>
      <c r="AP724" s="74" t="s">
        <v>4617</v>
      </c>
      <c r="AQ724" s="73" t="e">
        <f>_xll.BDP($H724,$AQ$1, "CUST_TRR_START_DT=20030101","CUST_TRR_END_DT=20230630")*0.01</f>
        <v>#VALUE!</v>
      </c>
      <c r="AR724" s="73">
        <f>_xll.BDP($H724,$AQ$1, "CUST_TRR_START_DT=20130101","CUST_TRR_END_DT=20230630")*0.01</f>
        <v>6.038959E-2</v>
      </c>
      <c r="AS724" s="73">
        <f>_xll.BDP($H724,$AQ$1, "CUST_TRR_START_DT=20180101","CUST_TRR_END_DT=20230630")*0.01</f>
        <v>0.2561621</v>
      </c>
      <c r="AT724" s="74" t="s">
        <v>3448</v>
      </c>
      <c r="AU724" s="74" t="s">
        <v>3448</v>
      </c>
      <c r="AV724" s="74" t="s">
        <v>3448</v>
      </c>
      <c r="AW724" s="25">
        <v>2.6246719160104988</v>
      </c>
      <c r="AX724" s="25">
        <v>2.6246719160104988</v>
      </c>
      <c r="AY724" s="25">
        <v>0</v>
      </c>
      <c r="AZ724" s="25">
        <v>2.6246719160104988</v>
      </c>
      <c r="BA724" s="25">
        <v>0</v>
      </c>
      <c r="BB724" s="25">
        <v>0</v>
      </c>
      <c r="BC724" s="25">
        <v>0</v>
      </c>
      <c r="BD724" s="25">
        <v>0</v>
      </c>
      <c r="BE724" s="25">
        <v>1693.0056417499998</v>
      </c>
      <c r="BF724" s="74">
        <v>214</v>
      </c>
      <c r="BG724" s="74">
        <v>235.25</v>
      </c>
      <c r="BH724" s="74">
        <v>385</v>
      </c>
      <c r="BI724" s="74">
        <v>-112.5</v>
      </c>
      <c r="BJ724" s="74">
        <v>222.667</v>
      </c>
      <c r="BK724" s="74">
        <v>281.33300000000003</v>
      </c>
      <c r="BL724" s="72">
        <v>0.12640241398061486</v>
      </c>
      <c r="BM724" s="72">
        <v>0.13895405555579274</v>
      </c>
      <c r="BN724" s="72">
        <v>0.2274062120679286</v>
      </c>
      <c r="BO724" s="72">
        <v>-6.6449867162706414E-2</v>
      </c>
      <c r="BP724" s="72">
        <v>0.13152171174682975</v>
      </c>
      <c r="BQ724" s="72">
        <v>0.16617369314209496</v>
      </c>
      <c r="BR724" s="72">
        <f>IF(IF(BN724&gt;BQ724,BN724,BQ724)=0,IF(BM724&gt;BP724,BM724,BP724),IF(BN724&gt;BQ724,BN724,BQ724))</f>
        <v>0.2274062120679286</v>
      </c>
      <c r="CI724" s="73">
        <f>IFERROR(L724,M724)</f>
        <v>0.16038012364142293</v>
      </c>
      <c r="CJ724" s="74">
        <f>IF(AND(M724&lt;0,AA724&gt;0),1,0)</f>
        <v>0</v>
      </c>
      <c r="CK724" s="74">
        <f>IF(AND(CJ724=0,CI724&lt;0.1,CI724&gt;0),1,0)</f>
        <v>0</v>
      </c>
      <c r="CL724" s="74">
        <f>IF(AND(CK724=0,CI724&lt;0.2,CI724&gt;0.1),1,0)</f>
        <v>1</v>
      </c>
      <c r="CM724" s="74">
        <f>IF(AND(CL724=0,CI724&lt;0.3,CI724&gt;0.2),1,0)</f>
        <v>0</v>
      </c>
      <c r="CN724" s="74">
        <f>IF(AND(CM724=0,CI724&lt;0.4,CI724&gt;0.3),1,0)</f>
        <v>0</v>
      </c>
      <c r="CO724" s="74">
        <f>IF(AND(CN724=0,CI724&lt;0.5,CI724&gt;0.4),1,0)</f>
        <v>0</v>
      </c>
      <c r="CP724" s="74">
        <f>IF(AND(CJ724=0,CK724=0,CL724=0,CM724=0,CN724=0,CO724=0),1,0)</f>
        <v>0</v>
      </c>
      <c r="CR724" s="74" t="str">
        <f>_xll.BDP($H724,CR$1)</f>
        <v>#N/A Field Not Applicable</v>
      </c>
      <c r="CS724" s="74" t="str">
        <f>_xll.BDP($H724,CS$1)</f>
        <v>#N/A N/A</v>
      </c>
      <c r="CT724" s="81" t="str">
        <f>_xll.BDP($H724,CT$1)</f>
        <v>#N/A N/A</v>
      </c>
      <c r="CU724" s="78" t="str">
        <f>_xll.BDP($H724,CU$1)</f>
        <v>#N/A N/A</v>
      </c>
      <c r="CV724" s="78">
        <f>_xll.BDP($H724,CV$1)</f>
        <v>0.25696135050289654</v>
      </c>
      <c r="CW724" s="78">
        <f>_xll.BDP($H724,CW$1)</f>
        <v>19.930139615872783</v>
      </c>
    </row>
    <row r="725" spans="1:101" s="74" customFormat="1" hidden="1" x14ac:dyDescent="0.3">
      <c r="A725" s="74" t="str">
        <f>B725&amp;C725</f>
        <v>15</v>
      </c>
      <c r="B725" s="74">
        <v>15</v>
      </c>
      <c r="D725" s="74">
        <v>5</v>
      </c>
      <c r="E725" s="74">
        <v>1</v>
      </c>
      <c r="F725" s="75">
        <v>0.15</v>
      </c>
      <c r="G725" s="74" t="s">
        <v>2784</v>
      </c>
      <c r="H725" s="74" t="s">
        <v>408</v>
      </c>
      <c r="I725" s="74">
        <v>1668</v>
      </c>
      <c r="J725" s="74" t="str">
        <f>I725&amp;H725</f>
        <v>1668CLH US Equity</v>
      </c>
      <c r="K725" s="76" t="s">
        <v>1100</v>
      </c>
      <c r="L725" s="73">
        <v>0.14726284161939321</v>
      </c>
      <c r="M725" s="73">
        <v>0.23749318897005495</v>
      </c>
      <c r="N725" s="73">
        <v>0.10795374535049207</v>
      </c>
      <c r="O725" s="73">
        <v>0.16297892942050371</v>
      </c>
      <c r="P725" s="77">
        <v>14.065043945249368</v>
      </c>
      <c r="Q725" s="77">
        <v>10.650984612287884</v>
      </c>
      <c r="R725" s="77">
        <v>21.241568752880973</v>
      </c>
      <c r="S725" s="78">
        <v>18.176909271018026</v>
      </c>
      <c r="T725" s="78">
        <v>20.406533884436683</v>
      </c>
      <c r="U725" s="73">
        <v>0.44903643139915972</v>
      </c>
      <c r="V725" s="79">
        <v>2.1674209869176497</v>
      </c>
      <c r="W725" s="73">
        <v>0.34580715669368861</v>
      </c>
      <c r="X725" s="72">
        <v>4.6900020302691012E-2</v>
      </c>
      <c r="Y725" s="79">
        <v>12.394936799107727</v>
      </c>
      <c r="Z725" s="79">
        <v>30.059208916379255</v>
      </c>
      <c r="AA725" s="79">
        <v>2727194000</v>
      </c>
      <c r="AB725" s="79">
        <v>3974072000</v>
      </c>
      <c r="AC725" s="79">
        <v>24815000</v>
      </c>
      <c r="AD725" s="80">
        <v>729817000</v>
      </c>
      <c r="AE725" s="73">
        <v>3.4001674392347671E-2</v>
      </c>
      <c r="AF725" s="80">
        <v>9104.9205562000006</v>
      </c>
      <c r="AG725" s="80">
        <v>11266.153556200001</v>
      </c>
      <c r="AH725" s="25">
        <v>11.14767605508654</v>
      </c>
      <c r="AI725" s="25">
        <v>17.050683026280943</v>
      </c>
      <c r="AJ725" s="25">
        <v>3.6123739473475669</v>
      </c>
      <c r="AK725" s="25">
        <v>22.235908173613648</v>
      </c>
      <c r="AL725" s="25">
        <v>4.3105298254341511</v>
      </c>
      <c r="AM725" s="74" t="s">
        <v>498</v>
      </c>
      <c r="AN725" s="74" t="s">
        <v>540</v>
      </c>
      <c r="AO725" s="74" t="s">
        <v>4693</v>
      </c>
      <c r="AP725" s="74" t="s">
        <v>574</v>
      </c>
      <c r="AQ725" s="73">
        <f>_xll.BDP($H725,$AQ$1, "CUST_TRR_START_DT=20030101","CUST_TRR_END_DT=20230630")*0.01</f>
        <v>0.1604131</v>
      </c>
      <c r="AR725" s="73">
        <f>_xll.BDP($H725,$AQ$1, "CUST_TRR_START_DT=20130101","CUST_TRR_END_DT=20230630")*0.01</f>
        <v>0.10992950000000001</v>
      </c>
      <c r="AS725" s="73">
        <f>_xll.BDP($H725,$AQ$1, "CUST_TRR_START_DT=20180101","CUST_TRR_END_DT=20230630")*0.01</f>
        <v>0.22376660000000001</v>
      </c>
      <c r="AT725" s="74" t="s">
        <v>3697</v>
      </c>
      <c r="AU725" s="74" t="s">
        <v>3449</v>
      </c>
      <c r="AV725" s="74" t="s">
        <v>3449</v>
      </c>
      <c r="AW725" s="25" t="s">
        <v>3021</v>
      </c>
      <c r="AX725" s="25">
        <v>0</v>
      </c>
      <c r="AY725" s="25">
        <v>2.3381803022436349</v>
      </c>
      <c r="AZ725" s="25">
        <v>2.3381803022436349</v>
      </c>
      <c r="BA725" s="25">
        <v>0</v>
      </c>
      <c r="BB725" s="25">
        <v>53.029894070219491</v>
      </c>
      <c r="BC725" s="25">
        <v>53.029894070219491</v>
      </c>
      <c r="BD725" s="25">
        <v>212.88945898</v>
      </c>
      <c r="BE725" s="25">
        <v>9104.9205562000006</v>
      </c>
      <c r="BF725" s="74">
        <v>394.33300000000003</v>
      </c>
      <c r="BG725" s="74">
        <v>433.88900000000001</v>
      </c>
      <c r="BH725" s="74">
        <v>458</v>
      </c>
      <c r="BI725" s="74">
        <v>322.47500000000002</v>
      </c>
      <c r="BJ725" s="74">
        <v>421.7</v>
      </c>
      <c r="BK725" s="74">
        <v>471.87400000000002</v>
      </c>
      <c r="BL725" s="72">
        <v>4.3309878165985617E-2</v>
      </c>
      <c r="BM725" s="72">
        <v>4.7654342212194598E-2</v>
      </c>
      <c r="BN725" s="72">
        <v>5.0302470754467449E-2</v>
      </c>
      <c r="BO725" s="72">
        <v>3.5417662132198449E-2</v>
      </c>
      <c r="BP725" s="72">
        <v>4.6315615539648303E-2</v>
      </c>
      <c r="BQ725" s="72">
        <v>5.182626219387243E-2</v>
      </c>
      <c r="BR725" s="72">
        <f>IF(IF(BN725&gt;BQ725,BN725,BQ725)=0,IF(BM725&gt;BP725,BM725,BP725),IF(BN725&gt;BQ725,BN725,BQ725))</f>
        <v>5.182626219387243E-2</v>
      </c>
      <c r="CI725" s="73">
        <f>IFERROR(L725,M725)</f>
        <v>0.14726284161939321</v>
      </c>
      <c r="CJ725" s="74">
        <f>IF(AND(M725&lt;0,AA725&gt;0),1,0)</f>
        <v>0</v>
      </c>
      <c r="CK725" s="74">
        <f>IF(AND(CJ725=0,CI725&lt;0.1,CI725&gt;0),1,0)</f>
        <v>0</v>
      </c>
      <c r="CL725" s="74">
        <f>IF(AND(CK725=0,CI725&lt;0.2,CI725&gt;0.1),1,0)</f>
        <v>1</v>
      </c>
      <c r="CM725" s="74">
        <f>IF(AND(CL725=0,CI725&lt;0.3,CI725&gt;0.2),1,0)</f>
        <v>0</v>
      </c>
      <c r="CN725" s="74">
        <f>IF(AND(CM725=0,CI725&lt;0.4,CI725&gt;0.3),1,0)</f>
        <v>0</v>
      </c>
      <c r="CO725" s="74">
        <f>IF(AND(CN725=0,CI725&lt;0.5,CI725&gt;0.4),1,0)</f>
        <v>0</v>
      </c>
      <c r="CP725" s="74">
        <f>IF(AND(CJ725=0,CK725=0,CL725=0,CM725=0,CN725=0,CO725=0),1,0)</f>
        <v>0</v>
      </c>
      <c r="CR725" s="74" t="str">
        <f>_xll.BDP($H725,CR$1)</f>
        <v>#N/A Field Not Applicable</v>
      </c>
      <c r="CS725" s="74" t="str">
        <f>_xll.BDP($H725,CS$1)</f>
        <v>No</v>
      </c>
      <c r="CT725" s="81">
        <f>_xll.BDP($H725,CT$1)</f>
        <v>0.2792930006980896</v>
      </c>
      <c r="CU725" s="78">
        <f>_xll.BDP($H725,CU$1)</f>
        <v>0.58333301544189453</v>
      </c>
      <c r="CV725" s="78">
        <f>_xll.BDP($H725,CV$1)</f>
        <v>6.603161945994179</v>
      </c>
      <c r="CW725" s="78">
        <f>_xll.BDP($H725,CW$1)</f>
        <v>-6.5490737539173463</v>
      </c>
    </row>
    <row r="726" spans="1:101" s="74" customFormat="1" hidden="1" x14ac:dyDescent="0.3">
      <c r="A726" s="74" t="str">
        <f>B726&amp;C726</f>
        <v>15</v>
      </c>
      <c r="B726" s="74">
        <v>15</v>
      </c>
      <c r="D726" s="74">
        <v>5</v>
      </c>
      <c r="E726" s="74">
        <v>1</v>
      </c>
      <c r="F726" s="75">
        <v>0.12</v>
      </c>
      <c r="G726" s="74" t="s">
        <v>2719</v>
      </c>
      <c r="H726" s="74" t="s">
        <v>1677</v>
      </c>
      <c r="I726" s="74">
        <v>1669</v>
      </c>
      <c r="J726" s="74" t="str">
        <f>I726&amp;H726</f>
        <v>1669TFW LN Equity</v>
      </c>
      <c r="K726" s="76" t="s">
        <v>1678</v>
      </c>
      <c r="L726" s="73">
        <v>0.35416816733876977</v>
      </c>
      <c r="M726" s="73">
        <v>0.33214632137020156</v>
      </c>
      <c r="N726" s="73">
        <v>0.26957134754381035</v>
      </c>
      <c r="O726" s="73">
        <v>0.23191538711323467</v>
      </c>
      <c r="P726" s="77">
        <v>17.984886481201851</v>
      </c>
      <c r="Q726" s="77">
        <v>14.630061256490597</v>
      </c>
      <c r="R726" s="77">
        <v>15.038795389209858</v>
      </c>
      <c r="S726" s="78">
        <v>21.018311627033174</v>
      </c>
      <c r="T726" s="78">
        <v>22.257941063911215</v>
      </c>
      <c r="U726" s="73">
        <v>-0.1024911854170219</v>
      </c>
      <c r="V726" s="79">
        <v>-0.53740770650669123</v>
      </c>
      <c r="W726" s="73">
        <v>0.69900199228282023</v>
      </c>
      <c r="X726" s="72" t="e">
        <v>#N/A</v>
      </c>
      <c r="Y726" s="79">
        <v>9.1285417886997671</v>
      </c>
      <c r="Z726" s="79">
        <v>8.0262678260801579</v>
      </c>
      <c r="AA726" s="79">
        <v>75259000</v>
      </c>
      <c r="AB726" s="79">
        <v>107785000</v>
      </c>
      <c r="AC726" s="79">
        <v>2000</v>
      </c>
      <c r="AD726" s="80">
        <v>20968000</v>
      </c>
      <c r="AE726" s="73">
        <v>9.5383441434566965E-5</v>
      </c>
      <c r="AF726" s="80">
        <v>471.27097572000002</v>
      </c>
      <c r="AG726" s="80">
        <v>452.63797572000004</v>
      </c>
      <c r="AH726" s="25">
        <v>12.929927606478707</v>
      </c>
      <c r="AI726" s="25">
        <v>16.645385787518851</v>
      </c>
      <c r="AJ726" s="25">
        <v>2.7769716615279094</v>
      </c>
      <c r="AK726" s="25">
        <v>21.831926748998015</v>
      </c>
      <c r="AL726" s="25">
        <v>3.1446128606614825</v>
      </c>
      <c r="AM726" s="74" t="s">
        <v>498</v>
      </c>
      <c r="AN726" s="74" t="s">
        <v>778</v>
      </c>
      <c r="AO726" s="74" t="s">
        <v>4694</v>
      </c>
      <c r="AP726" s="74" t="s">
        <v>1552</v>
      </c>
      <c r="AQ726" s="73">
        <f>_xll.BDP($H726,$AQ$1, "CUST_TRR_START_DT=20030101","CUST_TRR_END_DT=20230630")*0.01</f>
        <v>0.22484680000000001</v>
      </c>
      <c r="AR726" s="73">
        <f>_xll.BDP($H726,$AQ$1, "CUST_TRR_START_DT=20130101","CUST_TRR_END_DT=20230630")*0.01</f>
        <v>0.15491240000000001</v>
      </c>
      <c r="AS726" s="73">
        <f>_xll.BDP($H726,$AQ$1, "CUST_TRR_START_DT=20180101","CUST_TRR_END_DT=20230630")*0.01</f>
        <v>2.531688E-2</v>
      </c>
      <c r="AT726" s="74" t="s">
        <v>3697</v>
      </c>
      <c r="AU726" s="74" t="s">
        <v>3021</v>
      </c>
      <c r="AV726" s="74" t="s">
        <v>3021</v>
      </c>
      <c r="AW726" s="25">
        <v>1.549751248525743</v>
      </c>
      <c r="AX726" s="25">
        <v>1.549751248525743</v>
      </c>
      <c r="AY726" s="25">
        <v>-7.7573440925429296E-2</v>
      </c>
      <c r="AZ726" s="25">
        <v>1.4721778076003136</v>
      </c>
      <c r="BA726" s="25">
        <v>86.980512997509734</v>
      </c>
      <c r="BB726" s="25">
        <v>-4.3538456207694907</v>
      </c>
      <c r="BC726" s="25">
        <v>82.626667376740244</v>
      </c>
      <c r="BD726" s="25">
        <v>16.453803569400002</v>
      </c>
      <c r="BE726" s="25">
        <v>452.63797572000004</v>
      </c>
      <c r="BF726" s="74" t="s">
        <v>3021</v>
      </c>
      <c r="BG726" s="74" t="s">
        <v>3021</v>
      </c>
      <c r="BH726" s="74" t="s">
        <v>3021</v>
      </c>
      <c r="BI726" s="74" t="s">
        <v>3021</v>
      </c>
      <c r="BJ726" s="74" t="s">
        <v>3021</v>
      </c>
      <c r="BK726" s="74" t="s">
        <v>3021</v>
      </c>
      <c r="BL726" s="72">
        <v>0</v>
      </c>
      <c r="BM726" s="72">
        <v>0</v>
      </c>
      <c r="BN726" s="72">
        <v>0</v>
      </c>
      <c r="BO726" s="72">
        <v>0</v>
      </c>
      <c r="BP726" s="72">
        <v>0</v>
      </c>
      <c r="BQ726" s="72">
        <v>0</v>
      </c>
      <c r="BR726" s="72">
        <f>IF(IF(BN726&gt;BQ726,BN726,BQ726)=0,IF(BM726&gt;BP726,BM726,BP726),IF(BN726&gt;BQ726,BN726,BQ726))</f>
        <v>0</v>
      </c>
      <c r="CI726" s="73">
        <f>IFERROR(L726,M726)</f>
        <v>0.35416816733876977</v>
      </c>
      <c r="CJ726" s="74">
        <f>IF(AND(M726&lt;0,AA726&gt;0),1,0)</f>
        <v>0</v>
      </c>
      <c r="CK726" s="74">
        <f>IF(AND(CJ726=0,CI726&lt;0.1,CI726&gt;0),1,0)</f>
        <v>0</v>
      </c>
      <c r="CL726" s="74">
        <f>IF(AND(CK726=0,CI726&lt;0.2,CI726&gt;0.1),1,0)</f>
        <v>0</v>
      </c>
      <c r="CM726" s="74">
        <f>IF(AND(CL726=0,CI726&lt;0.3,CI726&gt;0.2),1,0)</f>
        <v>0</v>
      </c>
      <c r="CN726" s="74">
        <f>IF(AND(CM726=0,CI726&lt;0.4,CI726&gt;0.3),1,0)</f>
        <v>1</v>
      </c>
      <c r="CO726" s="74">
        <f>IF(AND(CN726=0,CI726&lt;0.5,CI726&gt;0.4),1,0)</f>
        <v>0</v>
      </c>
      <c r="CP726" s="74">
        <f>IF(AND(CJ726=0,CK726=0,CL726=0,CM726=0,CN726=0,CO726=0),1,0)</f>
        <v>0</v>
      </c>
      <c r="CR726" s="74" t="str">
        <f>_xll.BDP($H726,CR$1)</f>
        <v>#N/A Field Not Applicable</v>
      </c>
      <c r="CS726" s="74" t="str">
        <f>_xll.BDP($H726,CS$1)</f>
        <v>No</v>
      </c>
      <c r="CT726" s="81">
        <f>_xll.BDP($H726,CT$1)</f>
        <v>0</v>
      </c>
      <c r="CU726" s="78">
        <f>_xll.BDP($H726,CU$1)</f>
        <v>13.33329963684082</v>
      </c>
      <c r="CV726" s="78">
        <f>_xll.BDP($H726,CV$1)</f>
        <v>46.259801964657996</v>
      </c>
      <c r="CW726" s="78">
        <f>_xll.BDP($H726,CW$1)</f>
        <v>4.9961234428624074E-2</v>
      </c>
    </row>
    <row r="727" spans="1:101" s="74" customFormat="1" hidden="1" x14ac:dyDescent="0.3">
      <c r="A727" s="74" t="str">
        <f>B727&amp;C727</f>
        <v>15</v>
      </c>
      <c r="B727" s="74">
        <v>15</v>
      </c>
      <c r="D727" s="74">
        <v>5</v>
      </c>
      <c r="E727" s="74">
        <v>3</v>
      </c>
      <c r="F727" s="75">
        <v>0.08</v>
      </c>
      <c r="H727" s="74" t="s">
        <v>117</v>
      </c>
      <c r="I727" s="74">
        <v>1670</v>
      </c>
      <c r="J727" s="74" t="str">
        <f>I727&amp;H727</f>
        <v>1670CLX US Equity</v>
      </c>
      <c r="K727" s="76" t="s">
        <v>751</v>
      </c>
      <c r="L727" s="73">
        <v>0.62097678607888773</v>
      </c>
      <c r="M727" s="73">
        <v>0.55310504933255944</v>
      </c>
      <c r="N727" s="73">
        <v>0.33001582093037346</v>
      </c>
      <c r="O727" s="73">
        <v>0.32033613445378151</v>
      </c>
      <c r="P727" s="77">
        <v>11.156685808039377</v>
      </c>
      <c r="Q727" s="77">
        <v>7.9846869018321023</v>
      </c>
      <c r="R727" s="77">
        <v>38.402061855670105</v>
      </c>
      <c r="S727" s="78">
        <v>19.184033494946682</v>
      </c>
      <c r="T727" s="78">
        <v>17.295980511571255</v>
      </c>
      <c r="U727" s="73">
        <v>0.55124653739612184</v>
      </c>
      <c r="V727" s="79">
        <v>3.5293315143246931</v>
      </c>
      <c r="W727" s="73">
        <v>6.5264928511354084E-2</v>
      </c>
      <c r="X727" s="72">
        <v>3.0467163168584971E-2</v>
      </c>
      <c r="Y727" s="79">
        <v>3.926756714875951</v>
      </c>
      <c r="Z727" s="79">
        <v>-28.13434593056936</v>
      </c>
      <c r="AA727" s="79">
        <v>1723000000</v>
      </c>
      <c r="AB727" s="79">
        <v>2975000000</v>
      </c>
      <c r="AC727" s="79">
        <v>73000000</v>
      </c>
      <c r="AD727" s="80">
        <v>1158000000</v>
      </c>
      <c r="AE727" s="73">
        <v>6.3039723661485317E-2</v>
      </c>
      <c r="AF727" s="80">
        <v>18103.360176599999</v>
      </c>
      <c r="AG727" s="80">
        <v>20858.360176599999</v>
      </c>
      <c r="AH727" s="25">
        <v>16.321095599843506</v>
      </c>
      <c r="AI727" s="25">
        <v>21.609741700393531</v>
      </c>
      <c r="AJ727" s="25">
        <v>5.144437221357812</v>
      </c>
      <c r="AK727" s="25">
        <v>30.567254012682312</v>
      </c>
      <c r="AL727" s="25">
        <v>82.284031084233092</v>
      </c>
      <c r="AM727" s="74" t="s">
        <v>493</v>
      </c>
      <c r="AN727" s="74" t="s">
        <v>572</v>
      </c>
      <c r="AO727" s="74" t="s">
        <v>4647</v>
      </c>
      <c r="AP727" s="74" t="s">
        <v>574</v>
      </c>
      <c r="AQ727" s="73">
        <f>_xll.BDP($H727,$AQ$1, "CUST_TRR_START_DT=20030101","CUST_TRR_END_DT=20230630")*0.01</f>
        <v>9.7438200000000003E-2</v>
      </c>
      <c r="AR727" s="73">
        <f>_xll.BDP($H727,$AQ$1, "CUST_TRR_START_DT=20130101","CUST_TRR_END_DT=20230630")*0.01</f>
        <v>0.1065175</v>
      </c>
      <c r="AS727" s="73">
        <f>_xll.BDP($H727,$AQ$1, "CUST_TRR_START_DT=20180101","CUST_TRR_END_DT=20230630")*0.01</f>
        <v>3.9645E-2</v>
      </c>
      <c r="AT727" s="74" t="s">
        <v>3626</v>
      </c>
      <c r="AU727" s="74" t="s">
        <v>3021</v>
      </c>
      <c r="AV727" s="74" t="s">
        <v>3626</v>
      </c>
      <c r="AW727" s="25">
        <v>3.2831738650717264</v>
      </c>
      <c r="AX727" s="25">
        <v>3.2831738650717264</v>
      </c>
      <c r="AY727" s="25">
        <v>-4.5052128508702979E-2</v>
      </c>
      <c r="AZ727" s="25">
        <v>3.2381217365630235</v>
      </c>
      <c r="BA727" s="25">
        <v>101.11872344115862</v>
      </c>
      <c r="BB727" s="25">
        <v>-1.3875639580261918</v>
      </c>
      <c r="BC727" s="25">
        <v>99.73115948313243</v>
      </c>
      <c r="BD727" s="25">
        <v>575</v>
      </c>
      <c r="BE727" s="25">
        <v>18103.360176599999</v>
      </c>
      <c r="BF727" s="74">
        <v>703.06299999999999</v>
      </c>
      <c r="BG727" s="74">
        <v>804.6</v>
      </c>
      <c r="BH727" s="74">
        <v>855.18200000000002</v>
      </c>
      <c r="BI727" s="74">
        <v>736.62200000000007</v>
      </c>
      <c r="BJ727" s="74">
        <v>852.13700000000006</v>
      </c>
      <c r="BK727" s="74">
        <v>916.31500000000005</v>
      </c>
      <c r="BL727" s="72">
        <v>3.8836049945510313E-2</v>
      </c>
      <c r="BM727" s="72">
        <v>4.4444787716260988E-2</v>
      </c>
      <c r="BN727" s="72">
        <v>4.7238854646740623E-2</v>
      </c>
      <c r="BO727" s="72">
        <v>4.0689794204732295E-2</v>
      </c>
      <c r="BP727" s="72">
        <v>4.7070653828202205E-2</v>
      </c>
      <c r="BQ727" s="72">
        <v>5.0615741556333194E-2</v>
      </c>
      <c r="BR727" s="72">
        <f>IF(IF(BN727&gt;BQ727,BN727,BQ727)=0,IF(BM727&gt;BP727,BM727,BP727),IF(BN727&gt;BQ727,BN727,BQ727))</f>
        <v>5.0615741556333194E-2</v>
      </c>
      <c r="CI727" s="73">
        <f>IFERROR(L727,M727)</f>
        <v>0.62097678607888773</v>
      </c>
      <c r="CJ727" s="74">
        <f>IF(AND(M727&lt;0,AA727&gt;0),1,0)</f>
        <v>0</v>
      </c>
      <c r="CK727" s="74">
        <f>IF(AND(CJ727=0,CI727&lt;0.1,CI727&gt;0),1,0)</f>
        <v>0</v>
      </c>
      <c r="CL727" s="74">
        <f>IF(AND(CK727=0,CI727&lt;0.2,CI727&gt;0.1),1,0)</f>
        <v>0</v>
      </c>
      <c r="CM727" s="74">
        <f>IF(AND(CL727=0,CI727&lt;0.3,CI727&gt;0.2),1,0)</f>
        <v>0</v>
      </c>
      <c r="CN727" s="74">
        <f>IF(AND(CM727=0,CI727&lt;0.4,CI727&gt;0.3),1,0)</f>
        <v>0</v>
      </c>
      <c r="CO727" s="74">
        <f>IF(AND(CN727=0,CI727&lt;0.5,CI727&gt;0.4),1,0)</f>
        <v>0</v>
      </c>
      <c r="CP727" s="74">
        <f>IF(AND(CJ727=0,CK727=0,CL727=0,CM727=0,CN727=0,CO727=0),1,0)</f>
        <v>1</v>
      </c>
      <c r="CR727" s="74" t="str">
        <f>_xll.BDP($H727,CR$1)</f>
        <v>Linda J Rendle</v>
      </c>
      <c r="CS727" s="74" t="str">
        <f>_xll.BDP($H727,CS$1)</f>
        <v>No</v>
      </c>
      <c r="CT727" s="81">
        <f>_xll.BDP($H727,CT$1)</f>
        <v>3.6145899444818497E-2</v>
      </c>
      <c r="CU727" s="78">
        <f>_xll.BDP($H727,CU$1)</f>
        <v>3.0833299160003662</v>
      </c>
      <c r="CV727" s="78">
        <f>_xll.BDP($H727,CV$1)</f>
        <v>0.19918369486214527</v>
      </c>
      <c r="CW727" s="78">
        <f>_xll.BDP($H727,CW$1)</f>
        <v>10.11937866506014</v>
      </c>
    </row>
    <row r="728" spans="1:101" s="74" customFormat="1" hidden="1" x14ac:dyDescent="0.3">
      <c r="A728" s="74" t="str">
        <f>B728&amp;C728</f>
        <v>15</v>
      </c>
      <c r="B728" s="74">
        <v>15</v>
      </c>
      <c r="D728" s="74">
        <v>5</v>
      </c>
      <c r="E728" s="74">
        <v>4</v>
      </c>
      <c r="F728" s="75">
        <v>0.08</v>
      </c>
      <c r="G728" s="74" t="s">
        <v>2269</v>
      </c>
      <c r="H728" s="74" t="s">
        <v>1693</v>
      </c>
      <c r="I728" s="74">
        <v>1671</v>
      </c>
      <c r="J728" s="74" t="str">
        <f>I728&amp;H728</f>
        <v>1671HWDN LN Equity</v>
      </c>
      <c r="K728" s="76" t="s">
        <v>1694</v>
      </c>
      <c r="L728" s="73">
        <v>0.48153942943435568</v>
      </c>
      <c r="M728" s="73">
        <v>0.33840520748576081</v>
      </c>
      <c r="N728" s="73">
        <v>0.48153942943435568</v>
      </c>
      <c r="O728" s="73">
        <v>0.33840520748576081</v>
      </c>
      <c r="P728" s="77">
        <v>25.066074982869445</v>
      </c>
      <c r="Q728" s="77">
        <v>23.169473656019655</v>
      </c>
      <c r="R728" s="77">
        <v>40.116448326055313</v>
      </c>
      <c r="S728" s="78">
        <v>20.912232108487395</v>
      </c>
      <c r="T728" s="78">
        <v>23.3160845191893</v>
      </c>
      <c r="U728" s="73">
        <v>0.29132741503388138</v>
      </c>
      <c r="V728" s="79">
        <v>1.0777302759424796</v>
      </c>
      <c r="W728" s="73">
        <v>0.43720123969112779</v>
      </c>
      <c r="X728" s="72">
        <v>2.1415823914336704E-2</v>
      </c>
      <c r="Y728" s="79">
        <v>10.636343548836303</v>
      </c>
      <c r="Z728" s="79">
        <v>15.311521043393196</v>
      </c>
      <c r="AA728" s="79">
        <v>1229000000</v>
      </c>
      <c r="AB728" s="79">
        <v>1229000000</v>
      </c>
      <c r="AC728" s="79">
        <v>5800000</v>
      </c>
      <c r="AD728" s="80">
        <v>374000000</v>
      </c>
      <c r="AE728" s="73">
        <v>1.5508021390374332E-2</v>
      </c>
      <c r="AF728" s="80">
        <v>4055.7933662399996</v>
      </c>
      <c r="AG728" s="80">
        <v>4610.3933662399995</v>
      </c>
      <c r="AH728" s="25">
        <v>8.9591787140303136</v>
      </c>
      <c r="AI728" s="25">
        <v>12.003106915490756</v>
      </c>
      <c r="AJ728" s="25">
        <v>5.9278924721503028</v>
      </c>
      <c r="AK728" s="25">
        <v>11.851339002592981</v>
      </c>
      <c r="AL728" s="25">
        <v>4.8701583983392345</v>
      </c>
      <c r="AM728" s="74" t="s">
        <v>533</v>
      </c>
      <c r="AN728" s="74" t="s">
        <v>4636</v>
      </c>
      <c r="AO728" s="74" t="s">
        <v>4636</v>
      </c>
      <c r="AP728" s="74" t="s">
        <v>1552</v>
      </c>
      <c r="AQ728" s="73">
        <f>_xll.BDP($H728,$AQ$1, "CUST_TRR_START_DT=20030101","CUST_TRR_END_DT=20230630")*0.01</f>
        <v>0.1073421</v>
      </c>
      <c r="AR728" s="73">
        <f>_xll.BDP($H728,$AQ$1, "CUST_TRR_START_DT=20130101","CUST_TRR_END_DT=20230630")*0.01</f>
        <v>0.15792690000000001</v>
      </c>
      <c r="AS728" s="73">
        <f>_xll.BDP($H728,$AQ$1, "CUST_TRR_START_DT=20180101","CUST_TRR_END_DT=20230630")*0.01</f>
        <v>8.4564739999999999E-2</v>
      </c>
      <c r="AT728" s="74" t="s">
        <v>3697</v>
      </c>
      <c r="AU728" s="74" t="s">
        <v>3450</v>
      </c>
      <c r="AV728" s="74" t="s">
        <v>3450</v>
      </c>
      <c r="AW728" s="25">
        <v>2.801840926223532</v>
      </c>
      <c r="AX728" s="25">
        <v>2.801840926223532</v>
      </c>
      <c r="AY728" s="25">
        <v>0</v>
      </c>
      <c r="AZ728" s="25">
        <v>2.801840926223532</v>
      </c>
      <c r="BA728" s="25">
        <v>30.464991982896848</v>
      </c>
      <c r="BB728" s="25">
        <v>0</v>
      </c>
      <c r="BC728" s="25" t="s">
        <v>3021</v>
      </c>
      <c r="BD728" s="25" t="s">
        <v>3021</v>
      </c>
      <c r="BE728" s="25">
        <v>4055.7933662399996</v>
      </c>
      <c r="BF728" s="74">
        <v>270.714</v>
      </c>
      <c r="BG728" s="74">
        <v>293.92900000000003</v>
      </c>
      <c r="BH728" s="74">
        <v>318.41700000000003</v>
      </c>
      <c r="BI728" s="74">
        <v>176.45099999999999</v>
      </c>
      <c r="BJ728" s="74">
        <v>240.91800000000001</v>
      </c>
      <c r="BK728" s="74">
        <v>233.75800000000001</v>
      </c>
      <c r="BL728" s="72">
        <v>6.6747483304597094E-2</v>
      </c>
      <c r="BM728" s="72">
        <v>7.2471394239813677E-2</v>
      </c>
      <c r="BN728" s="72">
        <v>7.8509177181083703E-2</v>
      </c>
      <c r="BO728" s="72">
        <v>4.3505914642683649E-2</v>
      </c>
      <c r="BP728" s="72">
        <v>5.9400955188046875E-2</v>
      </c>
      <c r="BQ728" s="72">
        <v>5.763557925454911E-2</v>
      </c>
      <c r="BR728" s="72">
        <f>IF(IF(BN728&gt;BQ728,BN728,BQ728)=0,IF(BM728&gt;BP728,BM728,BP728),IF(BN728&gt;BQ728,BN728,BQ728))</f>
        <v>7.8509177181083703E-2</v>
      </c>
      <c r="CI728" s="73">
        <f>IFERROR(L728,M728)</f>
        <v>0.48153942943435568</v>
      </c>
      <c r="CJ728" s="74">
        <f>IF(AND(M728&lt;0,AA728&gt;0),1,0)</f>
        <v>0</v>
      </c>
      <c r="CK728" s="74">
        <f>IF(AND(CJ728=0,CI728&lt;0.1,CI728&gt;0),1,0)</f>
        <v>0</v>
      </c>
      <c r="CL728" s="74">
        <f>IF(AND(CK728=0,CI728&lt;0.2,CI728&gt;0.1),1,0)</f>
        <v>0</v>
      </c>
      <c r="CM728" s="74">
        <f>IF(AND(CL728=0,CI728&lt;0.3,CI728&gt;0.2),1,0)</f>
        <v>0</v>
      </c>
      <c r="CN728" s="74">
        <f>IF(AND(CM728=0,CI728&lt;0.4,CI728&gt;0.3),1,0)</f>
        <v>0</v>
      </c>
      <c r="CO728" s="74">
        <f>IF(AND(CN728=0,CI728&lt;0.5,CI728&gt;0.4),1,0)</f>
        <v>1</v>
      </c>
      <c r="CP728" s="74">
        <f>IF(AND(CJ728=0,CK728=0,CL728=0,CM728=0,CN728=0,CO728=0),1,0)</f>
        <v>0</v>
      </c>
      <c r="CR728" s="74" t="str">
        <f>_xll.BDP($H728,CR$1)</f>
        <v>Andrew Livingston</v>
      </c>
      <c r="CS728" s="74" t="str">
        <f>_xll.BDP($H728,CS$1)</f>
        <v>No</v>
      </c>
      <c r="CT728" s="81">
        <f>_xll.BDP($H728,CT$1)</f>
        <v>0</v>
      </c>
      <c r="CU728" s="78">
        <f>_xll.BDP($H728,CU$1)</f>
        <v>5.5</v>
      </c>
      <c r="CV728" s="78">
        <f>_xll.BDP($H728,CV$1)</f>
        <v>3.8213450517821809E-2</v>
      </c>
      <c r="CW728" s="78">
        <f>_xll.BDP($H728,CW$1)</f>
        <v>81.55030436326166</v>
      </c>
    </row>
    <row r="729" spans="1:101" s="74" customFormat="1" hidden="1" x14ac:dyDescent="0.3">
      <c r="A729" s="74" t="str">
        <f>B729&amp;C729</f>
        <v>15</v>
      </c>
      <c r="B729" s="74">
        <v>15</v>
      </c>
      <c r="D729" s="74">
        <v>5</v>
      </c>
      <c r="E729" s="74">
        <v>5</v>
      </c>
      <c r="F729" s="75" t="s">
        <v>2157</v>
      </c>
      <c r="H729" s="74" t="s">
        <v>1719</v>
      </c>
      <c r="I729" s="74">
        <v>1672</v>
      </c>
      <c r="J729" s="74" t="str">
        <f>I729&amp;H729</f>
        <v>1672WJG LN Equity</v>
      </c>
      <c r="K729" s="76" t="s">
        <v>1720</v>
      </c>
      <c r="L729" s="73">
        <v>0.2874884152160308</v>
      </c>
      <c r="M729" s="73">
        <v>-0.20160741654517589</v>
      </c>
      <c r="N729" s="73">
        <v>0.26107202361640186</v>
      </c>
      <c r="O729" s="73">
        <v>-0.18791768583753196</v>
      </c>
      <c r="P729" s="77">
        <v>13.97904560470111</v>
      </c>
      <c r="Q729" s="77">
        <v>10.663947201392169</v>
      </c>
      <c r="R729" s="77">
        <v>16.208894247906937</v>
      </c>
      <c r="S729" s="78">
        <v>11.990055880249674</v>
      </c>
      <c r="T729" s="78">
        <v>-4.5581169118297318</v>
      </c>
      <c r="U729" s="73">
        <v>5.7588349744800357E-3</v>
      </c>
      <c r="V729" s="79">
        <v>4.6698133822822438E-2</v>
      </c>
      <c r="W729" s="73">
        <v>0.43337114587764491</v>
      </c>
      <c r="X729" s="72" t="e">
        <v>#N/A</v>
      </c>
      <c r="Y729" s="79">
        <v>3.821276326987328</v>
      </c>
      <c r="Z729" s="79">
        <v>-7.4055377620977474</v>
      </c>
      <c r="AA729" s="79">
        <v>133755000</v>
      </c>
      <c r="AB729" s="79">
        <v>143499000</v>
      </c>
      <c r="AC729" s="79" t="e">
        <v>#N/A</v>
      </c>
      <c r="AD729" s="80">
        <v>30665000</v>
      </c>
      <c r="AE729" s="73">
        <v>0</v>
      </c>
      <c r="AF729" s="80">
        <v>105.65379623599999</v>
      </c>
      <c r="AG729" s="80">
        <v>107.79079623599999</v>
      </c>
      <c r="AH729" s="25" t="s">
        <v>3021</v>
      </c>
      <c r="AI729" s="25" t="s">
        <v>3021</v>
      </c>
      <c r="AJ729" s="25">
        <v>28.712221336505046</v>
      </c>
      <c r="AK729" s="25">
        <v>4.0434971109546831</v>
      </c>
      <c r="AL729" s="25">
        <v>0.64017473562304372</v>
      </c>
      <c r="AM729" s="74" t="s">
        <v>502</v>
      </c>
      <c r="AN729" s="74" t="s">
        <v>1016</v>
      </c>
      <c r="AO729" s="74" t="s">
        <v>4692</v>
      </c>
      <c r="AP729" s="74" t="s">
        <v>1552</v>
      </c>
      <c r="AQ729" s="73" t="e">
        <f>_xll.BDP($H729,$AQ$1, "CUST_TRR_START_DT=20030101","CUST_TRR_END_DT=20230630")*0.01</f>
        <v>#VALUE!</v>
      </c>
      <c r="AR729" s="73" t="e">
        <f>_xll.BDP($H729,$AQ$1, "CUST_TRR_START_DT=20130101","CUST_TRR_END_DT=20230630")*0.01</f>
        <v>#VALUE!</v>
      </c>
      <c r="AS729" s="73">
        <f>_xll.BDP($H729,$AQ$1, "CUST_TRR_START_DT=20180101","CUST_TRR_END_DT=20230630")*0.01</f>
        <v>-0.14926550000000002</v>
      </c>
      <c r="AT729" s="74" t="s">
        <v>3451</v>
      </c>
      <c r="AU729" s="74" t="s">
        <v>3451</v>
      </c>
      <c r="AV729" s="74" t="s">
        <v>3451</v>
      </c>
      <c r="AW729" s="25">
        <v>14.32038858098891</v>
      </c>
      <c r="AX729" s="25">
        <v>14.32038858098891</v>
      </c>
      <c r="AY729" s="25">
        <v>0</v>
      </c>
      <c r="AZ729" s="25">
        <v>14.32038858098891</v>
      </c>
      <c r="BA729" s="25">
        <v>192.96257641270313</v>
      </c>
      <c r="BB729" s="25">
        <v>0</v>
      </c>
      <c r="BC729" s="25">
        <v>192.96257641270313</v>
      </c>
      <c r="BD729" s="25">
        <v>25.884</v>
      </c>
      <c r="BE729" s="25">
        <v>105.65379623599999</v>
      </c>
      <c r="BF729" s="74">
        <v>18.62</v>
      </c>
      <c r="BG729" s="74">
        <v>25.562000000000001</v>
      </c>
      <c r="BH729" s="74">
        <v>28.975000000000001</v>
      </c>
      <c r="BI729" s="74">
        <v>-8.2680000000000007</v>
      </c>
      <c r="BJ729" s="74">
        <v>22.324999999999999</v>
      </c>
      <c r="BK729" s="74">
        <v>37.192999999999998</v>
      </c>
      <c r="BL729" s="72">
        <v>0.17623597696772117</v>
      </c>
      <c r="BM729" s="72">
        <v>0.24194114088339896</v>
      </c>
      <c r="BN729" s="72">
        <v>0.27424476007732124</v>
      </c>
      <c r="BO729" s="72">
        <v>-7.8255588483840968E-2</v>
      </c>
      <c r="BP729" s="72">
        <v>0.21130333973170651</v>
      </c>
      <c r="BQ729" s="72">
        <v>0.35202710479916505</v>
      </c>
      <c r="BR729" s="72">
        <f>IF(IF(BN729&gt;BQ729,BN729,BQ729)=0,IF(BM729&gt;BP729,BM729,BP729),IF(BN729&gt;BQ729,BN729,BQ729))</f>
        <v>0.35202710479916505</v>
      </c>
      <c r="CI729" s="73">
        <f>IFERROR(L729,M729)</f>
        <v>0.2874884152160308</v>
      </c>
      <c r="CJ729" s="74">
        <f>IF(AND(M729&lt;0,AA729&gt;0),1,0)</f>
        <v>1</v>
      </c>
      <c r="CK729" s="74">
        <f>IF(AND(CJ729=0,CI729&lt;0.1,CI729&gt;0),1,0)</f>
        <v>0</v>
      </c>
      <c r="CL729" s="74">
        <f>IF(AND(CK729=0,CI729&lt;0.2,CI729&gt;0.1),1,0)</f>
        <v>0</v>
      </c>
      <c r="CM729" s="74">
        <f>IF(AND(CL729=0,CI729&lt;0.3,CI729&gt;0.2),1,0)</f>
        <v>1</v>
      </c>
      <c r="CN729" s="74">
        <f>IF(AND(CM729=0,CI729&lt;0.4,CI729&gt;0.3),1,0)</f>
        <v>0</v>
      </c>
      <c r="CO729" s="74">
        <f>IF(AND(CN729=0,CI729&lt;0.5,CI729&gt;0.4),1,0)</f>
        <v>0</v>
      </c>
      <c r="CP729" s="74">
        <f>IF(AND(CJ729=0,CK729=0,CL729=0,CM729=0,CN729=0,CO729=0),1,0)</f>
        <v>0</v>
      </c>
      <c r="CR729" s="74" t="str">
        <f>_xll.BDP($H729,CR$1)</f>
        <v>Alexander Thomas Pease "Alex"</v>
      </c>
      <c r="CS729" s="74" t="str">
        <f>_xll.BDP($H729,CS$1)</f>
        <v>No</v>
      </c>
      <c r="CT729" s="81">
        <f>_xll.BDP($H729,CT$1)</f>
        <v>0</v>
      </c>
      <c r="CU729" s="78">
        <f>_xll.BDP($H729,CU$1)</f>
        <v>0.25</v>
      </c>
      <c r="CV729" s="78">
        <f>_xll.BDP($H729,CV$1)</f>
        <v>0.87017964735009534</v>
      </c>
      <c r="CW729" s="78">
        <f>_xll.BDP($H729,CW$1)</f>
        <v>26.430594900849858</v>
      </c>
    </row>
    <row r="730" spans="1:101" s="74" customFormat="1" hidden="1" x14ac:dyDescent="0.3">
      <c r="A730" s="74" t="str">
        <f>B730&amp;C730</f>
        <v>15</v>
      </c>
      <c r="B730" s="74">
        <v>15</v>
      </c>
      <c r="D730" s="74">
        <v>5</v>
      </c>
      <c r="E730" s="74">
        <v>3</v>
      </c>
      <c r="F730" s="75">
        <v>0.14000000000000001</v>
      </c>
      <c r="G730" s="74" t="s">
        <v>2333</v>
      </c>
      <c r="H730" s="74" t="s">
        <v>56</v>
      </c>
      <c r="I730" s="74">
        <v>1673</v>
      </c>
      <c r="J730" s="74" t="str">
        <f>I730&amp;H730</f>
        <v>1673OFLX US Equity</v>
      </c>
      <c r="K730" s="76" t="s">
        <v>666</v>
      </c>
      <c r="L730" s="73">
        <v>1.287767201702849</v>
      </c>
      <c r="M730" s="73">
        <v>0.93551306026422154</v>
      </c>
      <c r="N730" s="73">
        <v>1.0993330615550745</v>
      </c>
      <c r="O730" s="73">
        <v>0.84558342420937838</v>
      </c>
      <c r="P730" s="77">
        <v>39.450255576994685</v>
      </c>
      <c r="Q730" s="77">
        <v>30.288541122085093</v>
      </c>
      <c r="R730" s="77">
        <v>32.972605192479861</v>
      </c>
      <c r="S730" s="78">
        <v>25.162152261530636</v>
      </c>
      <c r="T730" s="78">
        <v>25.991536971957245</v>
      </c>
      <c r="U730" s="73">
        <v>-0.40427077600440287</v>
      </c>
      <c r="V730" s="79">
        <v>-1.1974048837740032</v>
      </c>
      <c r="W730" s="73">
        <v>0.79566839026871239</v>
      </c>
      <c r="X730" s="72" t="e">
        <v>#N/A</v>
      </c>
      <c r="Y730" s="79">
        <v>2.8606017887366644</v>
      </c>
      <c r="Z730" s="79">
        <v>5.7766933607212412</v>
      </c>
      <c r="AA730" s="79">
        <v>33154000</v>
      </c>
      <c r="AB730" s="79">
        <v>36680000</v>
      </c>
      <c r="AC730" s="79" t="e">
        <v>#N/A</v>
      </c>
      <c r="AD730" s="80">
        <v>23830000</v>
      </c>
      <c r="AE730" s="73">
        <v>0</v>
      </c>
      <c r="AF730" s="80">
        <v>836.21363448</v>
      </c>
      <c r="AG730" s="80">
        <v>799.68463448</v>
      </c>
      <c r="AH730" s="25">
        <v>26.071288575620251</v>
      </c>
      <c r="AI730" s="25">
        <v>27.447559103483783</v>
      </c>
      <c r="AJ730" s="25">
        <v>2.6995942066167329</v>
      </c>
      <c r="AK730" s="25">
        <v>36.297257347693311</v>
      </c>
      <c r="AL730" s="25">
        <v>11.165444000286927</v>
      </c>
      <c r="AM730" s="74" t="s">
        <v>498</v>
      </c>
      <c r="AN730" s="74" t="s">
        <v>667</v>
      </c>
      <c r="AO730" s="74" t="s">
        <v>4689</v>
      </c>
      <c r="AP730" s="74" t="s">
        <v>574</v>
      </c>
      <c r="AQ730" s="73" t="e">
        <f>_xll.BDP($H730,$AQ$1, "CUST_TRR_START_DT=20030101","CUST_TRR_END_DT=20230630")*0.01</f>
        <v>#VALUE!</v>
      </c>
      <c r="AR730" s="73">
        <f>_xll.BDP($H730,$AQ$1, "CUST_TRR_START_DT=20130101","CUST_TRR_END_DT=20230630")*0.01</f>
        <v>0.24534690000000001</v>
      </c>
      <c r="AS730" s="73">
        <f>_xll.BDP($H730,$AQ$1, "CUST_TRR_START_DT=20180101","CUST_TRR_END_DT=20230630")*0.01</f>
        <v>8.8666880000000003E-2</v>
      </c>
      <c r="AT730" s="74" t="s">
        <v>3836</v>
      </c>
      <c r="AU730" s="74" t="s">
        <v>3021</v>
      </c>
      <c r="AV730" s="74" t="s">
        <v>3836</v>
      </c>
      <c r="AW730" s="25">
        <v>1.5934331874119838</v>
      </c>
      <c r="AX730" s="25">
        <v>1.5934331874119838</v>
      </c>
      <c r="AY730" s="25">
        <v>0</v>
      </c>
      <c r="AZ730" s="25">
        <v>1.5934331874119838</v>
      </c>
      <c r="BA730" s="25">
        <v>53.843221234442474</v>
      </c>
      <c r="BB730" s="25">
        <v>0</v>
      </c>
      <c r="BC730" s="25">
        <v>53.843221234442474</v>
      </c>
      <c r="BD730" s="25">
        <v>12.718845720000001</v>
      </c>
      <c r="BE730" s="25">
        <v>799.68463448</v>
      </c>
      <c r="BF730" s="74" t="s">
        <v>3021</v>
      </c>
      <c r="BG730" s="74" t="s">
        <v>3021</v>
      </c>
      <c r="BH730" s="74" t="s">
        <v>3021</v>
      </c>
      <c r="BI730" s="74" t="s">
        <v>3021</v>
      </c>
      <c r="BJ730" s="74" t="s">
        <v>3021</v>
      </c>
      <c r="BK730" s="74" t="s">
        <v>3021</v>
      </c>
      <c r="BL730" s="72">
        <v>0</v>
      </c>
      <c r="BM730" s="72">
        <v>0</v>
      </c>
      <c r="BN730" s="72">
        <v>0</v>
      </c>
      <c r="BO730" s="72">
        <v>0</v>
      </c>
      <c r="BP730" s="72">
        <v>0</v>
      </c>
      <c r="BQ730" s="72">
        <v>0</v>
      </c>
      <c r="BR730" s="72">
        <f>IF(IF(BN730&gt;BQ730,BN730,BQ730)=0,IF(BM730&gt;BP730,BM730,BP730),IF(BN730&gt;BQ730,BN730,BQ730))</f>
        <v>0</v>
      </c>
      <c r="CI730" s="73">
        <f>IFERROR(L730,M730)</f>
        <v>1.287767201702849</v>
      </c>
      <c r="CJ730" s="74">
        <f>IF(AND(M730&lt;0,AA730&gt;0),1,0)</f>
        <v>0</v>
      </c>
      <c r="CK730" s="74">
        <f>IF(AND(CJ730=0,CI730&lt;0.1,CI730&gt;0),1,0)</f>
        <v>0</v>
      </c>
      <c r="CL730" s="74">
        <f>IF(AND(CK730=0,CI730&lt;0.2,CI730&gt;0.1),1,0)</f>
        <v>0</v>
      </c>
      <c r="CM730" s="74">
        <f>IF(AND(CL730=0,CI730&lt;0.3,CI730&gt;0.2),1,0)</f>
        <v>0</v>
      </c>
      <c r="CN730" s="74">
        <f>IF(AND(CM730=0,CI730&lt;0.4,CI730&gt;0.3),1,0)</f>
        <v>0</v>
      </c>
      <c r="CO730" s="74">
        <f>IF(AND(CN730=0,CI730&lt;0.5,CI730&gt;0.4),1,0)</f>
        <v>0</v>
      </c>
      <c r="CP730" s="74">
        <f>IF(AND(CJ730=0,CK730=0,CL730=0,CM730=0,CN730=0,CO730=0),1,0)</f>
        <v>1</v>
      </c>
      <c r="CR730" s="74" t="str">
        <f>_xll.BDP($H730,CR$1)</f>
        <v>Kevin R Hoben</v>
      </c>
      <c r="CS730" s="74" t="str">
        <f>_xll.BDP($H730,CS$1)</f>
        <v>No</v>
      </c>
      <c r="CT730" s="81">
        <f>_xll.BDP($H730,CT$1)</f>
        <v>0</v>
      </c>
      <c r="CU730" s="78">
        <f>_xll.BDP($H730,CU$1)</f>
        <v>18.83329963684082</v>
      </c>
      <c r="CV730" s="78">
        <f>_xll.BDP($H730,CV$1)</f>
        <v>40.729063473319648</v>
      </c>
      <c r="CW730" s="78">
        <f>_xll.BDP($H730,CW$1)</f>
        <v>-4.4977452924409682E-2</v>
      </c>
    </row>
    <row r="731" spans="1:101" s="74" customFormat="1" hidden="1" x14ac:dyDescent="0.3">
      <c r="A731" s="74" t="str">
        <f>B731&amp;C731</f>
        <v>15</v>
      </c>
      <c r="B731" s="74">
        <v>15</v>
      </c>
      <c r="D731" s="74">
        <v>5</v>
      </c>
      <c r="E731" s="74">
        <v>3</v>
      </c>
      <c r="F731" s="75">
        <v>0.11</v>
      </c>
      <c r="G731" s="74" t="s">
        <v>2788</v>
      </c>
      <c r="H731" s="74" t="s">
        <v>361</v>
      </c>
      <c r="I731" s="74">
        <v>1674</v>
      </c>
      <c r="J731" s="74" t="str">
        <f>I731&amp;H731</f>
        <v>1674FELE US Equity</v>
      </c>
      <c r="K731" s="76" t="s">
        <v>1047</v>
      </c>
      <c r="L731" s="73">
        <v>0.23037262129202563</v>
      </c>
      <c r="M731" s="73">
        <v>0.26970185971165422</v>
      </c>
      <c r="N731" s="73">
        <v>0.16468145680758245</v>
      </c>
      <c r="O731" s="73">
        <v>0.20110667634252541</v>
      </c>
      <c r="P731" s="77">
        <v>18.910352905633289</v>
      </c>
      <c r="Q731" s="77">
        <v>15.493577529710837</v>
      </c>
      <c r="R731" s="77">
        <v>18.260777420283521</v>
      </c>
      <c r="S731" s="78">
        <v>14.453779653359296</v>
      </c>
      <c r="T731" s="78">
        <v>16.008281014292137</v>
      </c>
      <c r="U731" s="73">
        <v>0.16189135677736857</v>
      </c>
      <c r="V731" s="79">
        <v>0.7210171551950938</v>
      </c>
      <c r="W731" s="73">
        <v>0.63802014440837651</v>
      </c>
      <c r="X731" s="72">
        <v>4.9455183811176105E-2</v>
      </c>
      <c r="Y731" s="79">
        <v>11.705000308700306</v>
      </c>
      <c r="Z731" s="79">
        <v>18.390285470740643</v>
      </c>
      <c r="AA731" s="79">
        <v>961762000</v>
      </c>
      <c r="AB731" s="79">
        <v>1289808000</v>
      </c>
      <c r="AC731" s="79">
        <v>11061000</v>
      </c>
      <c r="AD731" s="80">
        <v>207241000</v>
      </c>
      <c r="AE731" s="73">
        <v>5.3372643444106138E-2</v>
      </c>
      <c r="AF731" s="80">
        <v>4266.6351519099999</v>
      </c>
      <c r="AG731" s="80">
        <v>4508.8091519099999</v>
      </c>
      <c r="AH731" s="25">
        <v>13.562571709335378</v>
      </c>
      <c r="AI731" s="25">
        <v>16.605013578128624</v>
      </c>
      <c r="AJ731" s="25">
        <v>3.8584770890204427</v>
      </c>
      <c r="AK731" s="25">
        <v>22.116865039871406</v>
      </c>
      <c r="AL731" s="25">
        <v>3.7206207471285504</v>
      </c>
      <c r="AM731" s="74" t="s">
        <v>498</v>
      </c>
      <c r="AN731" s="74" t="s">
        <v>896</v>
      </c>
      <c r="AO731" s="74" t="s">
        <v>1048</v>
      </c>
      <c r="AP731" s="74" t="s">
        <v>574</v>
      </c>
      <c r="AQ731" s="73">
        <f>_xll.BDP($H731,$AQ$1, "CUST_TRR_START_DT=20030101","CUST_TRR_END_DT=20230630")*0.01</f>
        <v>0.12266220000000001</v>
      </c>
      <c r="AR731" s="73">
        <f>_xll.BDP($H731,$AQ$1, "CUST_TRR_START_DT=20130101","CUST_TRR_END_DT=20230630")*0.01</f>
        <v>0.13259389999999999</v>
      </c>
      <c r="AS731" s="73">
        <f>_xll.BDP($H731,$AQ$1, "CUST_TRR_START_DT=20180101","CUST_TRR_END_DT=20230630")*0.01</f>
        <v>0.1701241</v>
      </c>
      <c r="AT731" s="74" t="s">
        <v>3697</v>
      </c>
      <c r="AU731" s="74" t="s">
        <v>3021</v>
      </c>
      <c r="AV731" s="74" t="s">
        <v>3021</v>
      </c>
      <c r="AW731" s="25">
        <v>0.97582129042409416</v>
      </c>
      <c r="AX731" s="25">
        <v>0.97582129042409416</v>
      </c>
      <c r="AY731" s="25">
        <v>0.3402543550040581</v>
      </c>
      <c r="AZ731" s="25">
        <v>1.3160756454281524</v>
      </c>
      <c r="BA731" s="25">
        <v>19.165534516430331</v>
      </c>
      <c r="BB731" s="25">
        <v>6.6827365309501552</v>
      </c>
      <c r="BC731" s="25">
        <v>25.848271047380486</v>
      </c>
      <c r="BD731" s="25">
        <v>48.706414099999996</v>
      </c>
      <c r="BE731" s="25">
        <v>4266.6351519099999</v>
      </c>
      <c r="BF731" s="74">
        <v>201.6</v>
      </c>
      <c r="BG731" s="74">
        <v>212.8</v>
      </c>
      <c r="BH731" s="74">
        <v>227</v>
      </c>
      <c r="BI731" s="74">
        <v>197.49700000000001</v>
      </c>
      <c r="BJ731" s="74">
        <v>207.18</v>
      </c>
      <c r="BK731" s="74">
        <v>292.12099999999998</v>
      </c>
      <c r="BL731" s="72">
        <v>4.725034900388702E-2</v>
      </c>
      <c r="BM731" s="72">
        <v>4.9875368392991858E-2</v>
      </c>
      <c r="BN731" s="72">
        <v>5.3203517975606913E-2</v>
      </c>
      <c r="BO731" s="72">
        <v>4.6288701275896203E-2</v>
      </c>
      <c r="BP731" s="72">
        <v>4.8558171163816034E-2</v>
      </c>
      <c r="BQ731" s="72">
        <v>6.8466365086133324E-2</v>
      </c>
      <c r="BR731" s="72">
        <f>IF(IF(BN731&gt;BQ731,BN731,BQ731)=0,IF(BM731&gt;BP731,BM731,BP731),IF(BN731&gt;BQ731,BN731,BQ731))</f>
        <v>6.8466365086133324E-2</v>
      </c>
      <c r="CI731" s="73">
        <f>IFERROR(L731,M731)</f>
        <v>0.23037262129202563</v>
      </c>
      <c r="CJ731" s="74">
        <f>IF(AND(M731&lt;0,AA731&gt;0),1,0)</f>
        <v>0</v>
      </c>
      <c r="CK731" s="74">
        <f>IF(AND(CJ731=0,CI731&lt;0.1,CI731&gt;0),1,0)</f>
        <v>0</v>
      </c>
      <c r="CL731" s="74">
        <f>IF(AND(CK731=0,CI731&lt;0.2,CI731&gt;0.1),1,0)</f>
        <v>0</v>
      </c>
      <c r="CM731" s="74">
        <f>IF(AND(CL731=0,CI731&lt;0.3,CI731&gt;0.2),1,0)</f>
        <v>1</v>
      </c>
      <c r="CN731" s="74">
        <f>IF(AND(CM731=0,CI731&lt;0.4,CI731&gt;0.3),1,0)</f>
        <v>0</v>
      </c>
      <c r="CO731" s="74">
        <f>IF(AND(CN731=0,CI731&lt;0.5,CI731&gt;0.4),1,0)</f>
        <v>0</v>
      </c>
      <c r="CP731" s="74">
        <f>IF(AND(CJ731=0,CK731=0,CL731=0,CM731=0,CN731=0,CO731=0),1,0)</f>
        <v>0</v>
      </c>
      <c r="CR731" s="74" t="str">
        <f>_xll.BDP($H731,CR$1)</f>
        <v>Gregg C Sengstack</v>
      </c>
      <c r="CS731" s="74" t="str">
        <f>_xll.BDP($H731,CS$1)</f>
        <v>No</v>
      </c>
      <c r="CT731" s="81">
        <f>_xll.BDP($H731,CT$1)</f>
        <v>0</v>
      </c>
      <c r="CU731" s="78">
        <f>_xll.BDP($H731,CU$1)</f>
        <v>9.4166698455810547</v>
      </c>
      <c r="CV731" s="78">
        <f>_xll.BDP($H731,CV$1)</f>
        <v>1.3233833727979747</v>
      </c>
      <c r="CW731" s="78">
        <f>_xll.BDP($H731,CW$1)</f>
        <v>3.9912622662053199</v>
      </c>
    </row>
    <row r="732" spans="1:101" s="74" customFormat="1" hidden="1" x14ac:dyDescent="0.3">
      <c r="A732" s="74" t="str">
        <f>B732&amp;C732</f>
        <v>15</v>
      </c>
      <c r="B732" s="74">
        <v>15</v>
      </c>
      <c r="D732" s="74">
        <v>5</v>
      </c>
      <c r="E732" s="74">
        <v>3</v>
      </c>
      <c r="F732" s="75">
        <v>0.15</v>
      </c>
      <c r="G732" s="74" t="s">
        <v>2856</v>
      </c>
      <c r="H732" s="74" t="s">
        <v>393</v>
      </c>
      <c r="I732" s="74">
        <v>1675</v>
      </c>
      <c r="J732" s="74" t="str">
        <f>I732&amp;H732</f>
        <v>1675BERY US Equity</v>
      </c>
      <c r="K732" s="76" t="s">
        <v>1082</v>
      </c>
      <c r="L732" s="73">
        <v>0.18161576830003084</v>
      </c>
      <c r="M732" s="73">
        <v>0.19319022945965952</v>
      </c>
      <c r="N732" s="73">
        <v>0.10486100020642888</v>
      </c>
      <c r="O732" s="73">
        <v>0.11262621903857771</v>
      </c>
      <c r="P732" s="77">
        <v>8.8230635197212095</v>
      </c>
      <c r="Q732" s="77">
        <v>7.326493251819131</v>
      </c>
      <c r="R732" s="77">
        <v>20.19704433497537</v>
      </c>
      <c r="S732" s="78">
        <v>17.215244672554565</v>
      </c>
      <c r="T732" s="78">
        <v>15.563987581924801</v>
      </c>
      <c r="U732" s="73">
        <v>0.8013740325245674</v>
      </c>
      <c r="V732" s="79">
        <v>4.6399798590130921</v>
      </c>
      <c r="W732" s="73">
        <v>0.20466493443712611</v>
      </c>
      <c r="X732" s="72">
        <v>3.066612510154346E-2</v>
      </c>
      <c r="Y732" s="79">
        <v>12.682180121923917</v>
      </c>
      <c r="Z732" s="79">
        <v>8.7775630667705773</v>
      </c>
      <c r="AA732" s="79">
        <v>6755000000</v>
      </c>
      <c r="AB732" s="79">
        <v>11587000000</v>
      </c>
      <c r="AC732" s="79">
        <v>41000000</v>
      </c>
      <c r="AD732" s="80">
        <v>1708000000</v>
      </c>
      <c r="AE732" s="73">
        <v>2.4004683840749413E-2</v>
      </c>
      <c r="AF732" s="80">
        <v>7528.8750000000009</v>
      </c>
      <c r="AG732" s="80">
        <v>16743.875</v>
      </c>
      <c r="AH732" s="25">
        <v>7.9279711174242422</v>
      </c>
      <c r="AI732" s="25">
        <v>13.503125000000001</v>
      </c>
      <c r="AJ732" s="25">
        <v>12.936005808965264</v>
      </c>
      <c r="AK732" s="25">
        <v>10.682242577223816</v>
      </c>
      <c r="AL732" s="25">
        <v>2.2228742249778564</v>
      </c>
      <c r="AM732" s="74" t="s">
        <v>498</v>
      </c>
      <c r="AN732" s="74" t="s">
        <v>510</v>
      </c>
      <c r="AO732" s="74" t="s">
        <v>511</v>
      </c>
      <c r="AP732" s="74" t="s">
        <v>574</v>
      </c>
      <c r="AQ732" s="73" t="e">
        <f>_xll.BDP($H732,$AQ$1, "CUST_TRR_START_DT=20030101","CUST_TRR_END_DT=20230630")*0.01</f>
        <v>#VALUE!</v>
      </c>
      <c r="AR732" s="73">
        <f>_xll.BDP($H732,$AQ$1, "CUST_TRR_START_DT=20130101","CUST_TRR_END_DT=20230630")*0.01</f>
        <v>0.142568</v>
      </c>
      <c r="AS732" s="73">
        <f>_xll.BDP($H732,$AQ$1, "CUST_TRR_START_DT=20180101","CUST_TRR_END_DT=20230630")*0.01</f>
        <v>1.9268110000000001E-2</v>
      </c>
      <c r="AT732" s="74" t="s">
        <v>3452</v>
      </c>
      <c r="AU732" s="74" t="s">
        <v>3452</v>
      </c>
      <c r="AV732" s="74" t="s">
        <v>3452</v>
      </c>
      <c r="AW732" s="25">
        <v>1.5686274509803921</v>
      </c>
      <c r="AX732" s="25">
        <v>1.5686274509803921</v>
      </c>
      <c r="AY732" s="25">
        <v>33.987653572831277</v>
      </c>
      <c r="AZ732" s="25">
        <v>35.556281023811671</v>
      </c>
      <c r="BA732" s="25">
        <v>4.0926582849693522</v>
      </c>
      <c r="BB732" s="25">
        <v>88.676155638216542</v>
      </c>
      <c r="BC732" s="25">
        <v>92.768813923185888</v>
      </c>
      <c r="BD732" s="25">
        <v>740.08176683500005</v>
      </c>
      <c r="BE732" s="25">
        <v>7528.8750000000009</v>
      </c>
      <c r="BF732" s="74">
        <v>887.63599999999997</v>
      </c>
      <c r="BG732" s="74">
        <v>912</v>
      </c>
      <c r="BH732" s="74">
        <v>952.55600000000004</v>
      </c>
      <c r="BI732" s="74">
        <v>794.93100000000004</v>
      </c>
      <c r="BJ732" s="74">
        <v>830.72500000000002</v>
      </c>
      <c r="BK732" s="74">
        <v>973.45900000000006</v>
      </c>
      <c r="BL732" s="72">
        <v>0.11789756105659874</v>
      </c>
      <c r="BM732" s="72">
        <v>0.12113363550331223</v>
      </c>
      <c r="BN732" s="72">
        <v>0.12652036326808452</v>
      </c>
      <c r="BO732" s="72">
        <v>0.10558430044329331</v>
      </c>
      <c r="BP732" s="72">
        <v>0.11033852999286081</v>
      </c>
      <c r="BQ732" s="72">
        <v>0.1292967408809417</v>
      </c>
      <c r="BR732" s="72">
        <f>IF(IF(BN732&gt;BQ732,BN732,BQ732)=0,IF(BM732&gt;BP732,BM732,BP732),IF(BN732&gt;BQ732,BN732,BQ732))</f>
        <v>0.1292967408809417</v>
      </c>
      <c r="CI732" s="73">
        <f>IFERROR(L732,M732)</f>
        <v>0.18161576830003084</v>
      </c>
      <c r="CJ732" s="74">
        <f>IF(AND(M732&lt;0,AA732&gt;0),1,0)</f>
        <v>0</v>
      </c>
      <c r="CK732" s="74">
        <f>IF(AND(CJ732=0,CI732&lt;0.1,CI732&gt;0),1,0)</f>
        <v>0</v>
      </c>
      <c r="CL732" s="74">
        <f>IF(AND(CK732=0,CI732&lt;0.2,CI732&gt;0.1),1,0)</f>
        <v>1</v>
      </c>
      <c r="CM732" s="74">
        <f>IF(AND(CL732=0,CI732&lt;0.3,CI732&gt;0.2),1,0)</f>
        <v>0</v>
      </c>
      <c r="CN732" s="74">
        <f>IF(AND(CM732=0,CI732&lt;0.4,CI732&gt;0.3),1,0)</f>
        <v>0</v>
      </c>
      <c r="CO732" s="74">
        <f>IF(AND(CN732=0,CI732&lt;0.5,CI732&gt;0.4),1,0)</f>
        <v>0</v>
      </c>
      <c r="CP732" s="74">
        <f>IF(AND(CJ732=0,CK732=0,CL732=0,CM732=0,CN732=0,CO732=0),1,0)</f>
        <v>0</v>
      </c>
      <c r="CR732" s="74" t="str">
        <f>_xll.BDP($H732,CR$1)</f>
        <v>Thomas E Salmon "Tom"</v>
      </c>
      <c r="CS732" s="74" t="str">
        <f>_xll.BDP($H732,CS$1)</f>
        <v>No</v>
      </c>
      <c r="CT732" s="81">
        <f>_xll.BDP($H732,CT$1)</f>
        <v>5.6048300117254257E-2</v>
      </c>
      <c r="CU732" s="78">
        <f>_xll.BDP($H732,CU$1)</f>
        <v>6.6666698455810547</v>
      </c>
      <c r="CV732" s="78">
        <f>_xll.BDP($H732,CV$1)</f>
        <v>0.26242506350550376</v>
      </c>
      <c r="CW732" s="78">
        <f>_xll.BDP($H732,CW$1)</f>
        <v>12.24763757664274</v>
      </c>
    </row>
    <row r="733" spans="1:101" s="74" customFormat="1" hidden="1" x14ac:dyDescent="0.3">
      <c r="A733" s="74" t="str">
        <f>B733&amp;C733</f>
        <v>15</v>
      </c>
      <c r="B733" s="74">
        <v>15</v>
      </c>
      <c r="D733" s="74">
        <v>5</v>
      </c>
      <c r="E733" s="74">
        <v>1</v>
      </c>
      <c r="F733" s="75">
        <v>0.12</v>
      </c>
      <c r="G733" s="74" t="s">
        <v>2797</v>
      </c>
      <c r="H733" s="74" t="s">
        <v>285</v>
      </c>
      <c r="I733" s="74">
        <v>1676</v>
      </c>
      <c r="J733" s="74" t="str">
        <f>I733&amp;H733</f>
        <v>1676BWXT US Equity</v>
      </c>
      <c r="K733" s="76" t="s">
        <v>962</v>
      </c>
      <c r="L733" s="73">
        <v>0.31339542885005078</v>
      </c>
      <c r="M733" s="73">
        <v>0.21764663792011335</v>
      </c>
      <c r="N733" s="73">
        <v>0.24530780886909803</v>
      </c>
      <c r="O733" s="73">
        <v>0.18571440725339697</v>
      </c>
      <c r="P733" s="77">
        <v>16.686564577659226</v>
      </c>
      <c r="Q733" s="77">
        <v>13.70949462670592</v>
      </c>
      <c r="R733" s="77">
        <v>29.012286983042735</v>
      </c>
      <c r="S733" s="78">
        <v>20.320698465891855</v>
      </c>
      <c r="T733" s="78">
        <v>19.926828416263817</v>
      </c>
      <c r="U733" s="73">
        <v>0.53321656070505552</v>
      </c>
      <c r="V733" s="79">
        <v>3.0139139808327102</v>
      </c>
      <c r="W733" s="73">
        <v>0.30706268102959455</v>
      </c>
      <c r="X733" s="72">
        <v>3.2972688706309899E-2</v>
      </c>
      <c r="Y733" s="79">
        <v>6.027876686586592</v>
      </c>
      <c r="Z733" s="79">
        <v>9.4481177693199747</v>
      </c>
      <c r="AA733" s="79">
        <v>1705016000</v>
      </c>
      <c r="AB733" s="79">
        <v>1998181000</v>
      </c>
      <c r="AC733" s="79">
        <v>13830000</v>
      </c>
      <c r="AD733" s="80">
        <v>240255000</v>
      </c>
      <c r="AE733" s="73">
        <v>5.756383842167697E-2</v>
      </c>
      <c r="AF733" s="80">
        <v>6843.5043760799981</v>
      </c>
      <c r="AG733" s="80">
        <v>8146.2853760799981</v>
      </c>
      <c r="AH733" s="25">
        <v>17.968095673735867</v>
      </c>
      <c r="AI733" s="25">
        <v>21.58842803291417</v>
      </c>
      <c r="AJ733" s="25">
        <v>0.98327564441631699</v>
      </c>
      <c r="AK733" s="25">
        <v>28.44294805144677</v>
      </c>
      <c r="AL733" s="25">
        <v>8.1300574479567764</v>
      </c>
      <c r="AM733" s="74" t="s">
        <v>498</v>
      </c>
      <c r="AN733" s="74" t="s">
        <v>679</v>
      </c>
      <c r="AO733" s="74" t="s">
        <v>4695</v>
      </c>
      <c r="AP733" s="74" t="s">
        <v>574</v>
      </c>
      <c r="AQ733" s="73" t="e">
        <f>_xll.BDP($H733,$AQ$1, "CUST_TRR_START_DT=20030101","CUST_TRR_END_DT=20230630")*0.01</f>
        <v>#VALUE!</v>
      </c>
      <c r="AR733" s="73">
        <f>_xll.BDP($H733,$AQ$1, "CUST_TRR_START_DT=20130101","CUST_TRR_END_DT=20230630")*0.01</f>
        <v>0.1500795</v>
      </c>
      <c r="AS733" s="73">
        <f>_xll.BDP($H733,$AQ$1, "CUST_TRR_START_DT=20180101","CUST_TRR_END_DT=20230630")*0.01</f>
        <v>4.5370710000000002E-2</v>
      </c>
      <c r="AT733" s="74" t="s">
        <v>3837</v>
      </c>
      <c r="AU733" s="74" t="s">
        <v>3021</v>
      </c>
      <c r="AV733" s="74" t="s">
        <v>3837</v>
      </c>
      <c r="AW733" s="25">
        <v>1.2296177715708374</v>
      </c>
      <c r="AX733" s="25">
        <v>1.2296177715708374</v>
      </c>
      <c r="AY733" s="25">
        <v>4.497249801887937E-2</v>
      </c>
      <c r="AZ733" s="25">
        <v>1.2745902695897167</v>
      </c>
      <c r="BA733" s="25">
        <v>31.823005085399199</v>
      </c>
      <c r="BB733" s="25">
        <v>1.1639064319390862</v>
      </c>
      <c r="BC733" s="25">
        <v>32.986911517338285</v>
      </c>
      <c r="BD733" s="25">
        <v>84.364619969999993</v>
      </c>
      <c r="BE733" s="25">
        <v>6843.5043760799981</v>
      </c>
      <c r="BF733" s="74">
        <v>268</v>
      </c>
      <c r="BG733" s="74">
        <v>286.14300000000003</v>
      </c>
      <c r="BH733" s="74">
        <v>319.66700000000003</v>
      </c>
      <c r="BI733" s="74">
        <v>186.68</v>
      </c>
      <c r="BJ733" s="74">
        <v>271.21100000000001</v>
      </c>
      <c r="BK733" s="74">
        <v>281.464</v>
      </c>
      <c r="BL733" s="72">
        <v>3.9161222857800243E-2</v>
      </c>
      <c r="BM733" s="72">
        <v>4.1812349970893788E-2</v>
      </c>
      <c r="BN733" s="72">
        <v>4.6711009803300119E-2</v>
      </c>
      <c r="BO733" s="72">
        <v>2.727842195184384E-2</v>
      </c>
      <c r="BP733" s="72">
        <v>3.9630426912264406E-2</v>
      </c>
      <c r="BQ733" s="72">
        <v>4.1128635934507038E-2</v>
      </c>
      <c r="BR733" s="72">
        <f>IF(IF(BN733&gt;BQ733,BN733,BQ733)=0,IF(BM733&gt;BP733,BM733,BP733),IF(BN733&gt;BQ733,BN733,BQ733))</f>
        <v>4.6711009803300119E-2</v>
      </c>
      <c r="CI733" s="73">
        <f>IFERROR(L733,M733)</f>
        <v>0.31339542885005078</v>
      </c>
      <c r="CJ733" s="74">
        <f>IF(AND(M733&lt;0,AA733&gt;0),1,0)</f>
        <v>0</v>
      </c>
      <c r="CK733" s="74">
        <f>IF(AND(CJ733=0,CI733&lt;0.1,CI733&gt;0),1,0)</f>
        <v>0</v>
      </c>
      <c r="CL733" s="74">
        <f>IF(AND(CK733=0,CI733&lt;0.2,CI733&gt;0.1),1,0)</f>
        <v>0</v>
      </c>
      <c r="CM733" s="74">
        <f>IF(AND(CL733=0,CI733&lt;0.3,CI733&gt;0.2),1,0)</f>
        <v>0</v>
      </c>
      <c r="CN733" s="74">
        <f>IF(AND(CM733=0,CI733&lt;0.4,CI733&gt;0.3),1,0)</f>
        <v>1</v>
      </c>
      <c r="CO733" s="74">
        <f>IF(AND(CN733=0,CI733&lt;0.5,CI733&gt;0.4),1,0)</f>
        <v>0</v>
      </c>
      <c r="CP733" s="74">
        <f>IF(AND(CJ733=0,CK733=0,CL733=0,CM733=0,CN733=0,CO733=0),1,0)</f>
        <v>0</v>
      </c>
      <c r="CR733" s="74" t="str">
        <f>_xll.BDP($H733,CR$1)</f>
        <v>Rex D Geveden</v>
      </c>
      <c r="CS733" s="74" t="str">
        <f>_xll.BDP($H733,CS$1)</f>
        <v>No</v>
      </c>
      <c r="CT733" s="81">
        <f>_xll.BDP($H733,CT$1)</f>
        <v>0.20443099737167358</v>
      </c>
      <c r="CU733" s="78">
        <f>_xll.BDP($H733,CU$1)</f>
        <v>6.75</v>
      </c>
      <c r="CV733" s="78">
        <f>_xll.BDP($H733,CV$1)</f>
        <v>0.42764412312127403</v>
      </c>
      <c r="CW733" s="78">
        <f>_xll.BDP($H733,CW$1)</f>
        <v>3.4919778172889679</v>
      </c>
    </row>
    <row r="734" spans="1:101" s="74" customFormat="1" hidden="1" x14ac:dyDescent="0.3">
      <c r="A734" s="74" t="str">
        <f>B734&amp;C734</f>
        <v>15</v>
      </c>
      <c r="B734" s="74">
        <v>15</v>
      </c>
      <c r="D734" s="74">
        <v>5</v>
      </c>
      <c r="E734" s="74">
        <v>4</v>
      </c>
      <c r="F734" s="75" t="s">
        <v>2157</v>
      </c>
      <c r="H734" s="74" t="s">
        <v>1435</v>
      </c>
      <c r="I734" s="74">
        <v>1677</v>
      </c>
      <c r="J734" s="74" t="str">
        <f>I734&amp;H734</f>
        <v>1677RUI FP Equity</v>
      </c>
      <c r="K734" s="76" t="s">
        <v>1436</v>
      </c>
      <c r="L734" s="73">
        <v>0.20921853113349939</v>
      </c>
      <c r="M734" s="73">
        <v>0.19193806868101826</v>
      </c>
      <c r="N734" s="73">
        <v>0.12927449096008589</v>
      </c>
      <c r="O734" s="73">
        <v>0.11644879825400239</v>
      </c>
      <c r="P734" s="77">
        <v>10.092726452937233</v>
      </c>
      <c r="Q734" s="77">
        <v>8.4181921948908922</v>
      </c>
      <c r="R734" s="77">
        <v>9.8993583624101067</v>
      </c>
      <c r="S734" s="78">
        <v>12.233778452457791</v>
      </c>
      <c r="T734" s="78">
        <v>8.5489173518598047</v>
      </c>
      <c r="U734" s="73">
        <v>0.36871921633817145</v>
      </c>
      <c r="V734" s="79">
        <v>2.5814929536952702</v>
      </c>
      <c r="W734" s="73">
        <v>0.43687232446353924</v>
      </c>
      <c r="X734" s="72">
        <v>3.3376495929914568E-2</v>
      </c>
      <c r="Y734" s="79">
        <v>11.761843645685298</v>
      </c>
      <c r="Z734" s="79">
        <v>-1.0321875187249252</v>
      </c>
      <c r="AA734" s="79">
        <v>2651970000</v>
      </c>
      <c r="AB734" s="79">
        <v>4371140000</v>
      </c>
      <c r="AC734" s="79">
        <v>22811000</v>
      </c>
      <c r="AD734" s="80">
        <v>645392000</v>
      </c>
      <c r="AE734" s="73">
        <v>3.5344410838684087E-2</v>
      </c>
      <c r="AF734" s="80">
        <v>2336.3386940800001</v>
      </c>
      <c r="AG734" s="80">
        <v>4133.2596940800004</v>
      </c>
      <c r="AH734" s="25">
        <v>5.8861405892891225</v>
      </c>
      <c r="AI734" s="25">
        <v>7.0271423006027032</v>
      </c>
      <c r="AJ734" s="25">
        <v>15.07681206590731</v>
      </c>
      <c r="AK734" s="25">
        <v>8.8331775521986344</v>
      </c>
      <c r="AL734" s="25">
        <v>0.90342368397382922</v>
      </c>
      <c r="AM734" s="74" t="s">
        <v>519</v>
      </c>
      <c r="AN734" s="74" t="s">
        <v>520</v>
      </c>
      <c r="AO734" s="74" t="s">
        <v>4651</v>
      </c>
      <c r="AP734" s="74" t="s">
        <v>1339</v>
      </c>
      <c r="AQ734" s="73">
        <f>_xll.BDP($H734,$AQ$1, "CUST_TRR_START_DT=20030101","CUST_TRR_END_DT=20230630")*0.01</f>
        <v>0.11434580000000001</v>
      </c>
      <c r="AR734" s="73">
        <f>_xll.BDP($H734,$AQ$1, "CUST_TRR_START_DT=20130101","CUST_TRR_END_DT=20230630")*0.01</f>
        <v>3.3087610000000003E-2</v>
      </c>
      <c r="AS734" s="73">
        <f>_xll.BDP($H734,$AQ$1, "CUST_TRR_START_DT=20180101","CUST_TRR_END_DT=20230630")*0.01</f>
        <v>-0.11717860000000001</v>
      </c>
      <c r="AT734" s="74" t="s">
        <v>3697</v>
      </c>
      <c r="AU734" s="74" t="s">
        <v>3021</v>
      </c>
      <c r="AV734" s="74" t="s">
        <v>3021</v>
      </c>
      <c r="AW734" s="25">
        <v>8.480565181469327</v>
      </c>
      <c r="AX734" s="25">
        <v>8.480565181469327</v>
      </c>
      <c r="AY734" s="25">
        <v>-0.15065386440876399</v>
      </c>
      <c r="AZ734" s="25">
        <v>8.3299113170605636</v>
      </c>
      <c r="BA734" s="25">
        <v>60.482578733733071</v>
      </c>
      <c r="BB734" s="25">
        <v>-1.074448933610519</v>
      </c>
      <c r="BC734" s="25">
        <v>59.408129800122552</v>
      </c>
      <c r="BD734" s="25">
        <v>187.93655694</v>
      </c>
      <c r="BE734" s="25">
        <v>2336.3386940800001</v>
      </c>
      <c r="BF734" s="74">
        <v>323.16700000000003</v>
      </c>
      <c r="BG734" s="74">
        <v>348.66700000000003</v>
      </c>
      <c r="BH734" s="74">
        <v>365.66700000000003</v>
      </c>
      <c r="BI734" s="74">
        <v>270.2</v>
      </c>
      <c r="BJ734" s="74">
        <v>185.60900000000001</v>
      </c>
      <c r="BK734" s="74">
        <v>191.595</v>
      </c>
      <c r="BL734" s="72">
        <v>0.13832198251857325</v>
      </c>
      <c r="BM734" s="72">
        <v>0.14923649592564642</v>
      </c>
      <c r="BN734" s="72">
        <v>0.15651283819702855</v>
      </c>
      <c r="BO734" s="72">
        <v>0.1156510401016146</v>
      </c>
      <c r="BP734" s="72">
        <v>7.94443889793508E-2</v>
      </c>
      <c r="BQ734" s="72">
        <v>8.2006517499144532E-2</v>
      </c>
      <c r="BR734" s="72">
        <f>IF(IF(BN734&gt;BQ734,BN734,BQ734)=0,IF(BM734&gt;BP734,BM734,BP734),IF(BN734&gt;BQ734,BN734,BQ734))</f>
        <v>0.15651283819702855</v>
      </c>
      <c r="CI734" s="73">
        <f>IFERROR(L734,M734)</f>
        <v>0.20921853113349939</v>
      </c>
      <c r="CJ734" s="74">
        <f>IF(AND(M734&lt;0,AA734&gt;0),1,0)</f>
        <v>0</v>
      </c>
      <c r="CK734" s="74">
        <f>IF(AND(CJ734=0,CI734&lt;0.1,CI734&gt;0),1,0)</f>
        <v>0</v>
      </c>
      <c r="CL734" s="74">
        <f>IF(AND(CK734=0,CI734&lt;0.2,CI734&gt;0.1),1,0)</f>
        <v>0</v>
      </c>
      <c r="CM734" s="74">
        <f>IF(AND(CL734=0,CI734&lt;0.3,CI734&gt;0.2),1,0)</f>
        <v>1</v>
      </c>
      <c r="CN734" s="74">
        <f>IF(AND(CM734=0,CI734&lt;0.4,CI734&gt;0.3),1,0)</f>
        <v>0</v>
      </c>
      <c r="CO734" s="74">
        <f>IF(AND(CN734=0,CI734&lt;0.5,CI734&gt;0.4),1,0)</f>
        <v>0</v>
      </c>
      <c r="CP734" s="74">
        <f>IF(AND(CJ734=0,CK734=0,CL734=0,CM734=0,CN734=0,CO734=0),1,0)</f>
        <v>0</v>
      </c>
      <c r="CR734" s="74" t="str">
        <f>_xll.BDP($H734,CR$1)</f>
        <v>#N/A Field Not Applicable</v>
      </c>
      <c r="CS734" s="74" t="str">
        <f>_xll.BDP($H734,CS$1)</f>
        <v>#N/A N/A</v>
      </c>
      <c r="CT734" s="81" t="str">
        <f>_xll.BDP($H734,CT$1)</f>
        <v>#N/A N/A</v>
      </c>
      <c r="CU734" s="78" t="str">
        <f>_xll.BDP($H734,CU$1)</f>
        <v>#N/A N/A</v>
      </c>
      <c r="CV734" s="78">
        <f>_xll.BDP($H734,CV$1)</f>
        <v>1.1896861481929393</v>
      </c>
      <c r="CW734" s="78">
        <f>_xll.BDP($H734,CW$1)</f>
        <v>0</v>
      </c>
    </row>
    <row r="735" spans="1:101" s="74" customFormat="1" hidden="1" x14ac:dyDescent="0.3">
      <c r="A735" s="74" t="str">
        <f>B735&amp;C735</f>
        <v>15</v>
      </c>
      <c r="B735" s="74">
        <v>15</v>
      </c>
      <c r="D735" s="74">
        <v>5</v>
      </c>
      <c r="E735" s="74">
        <v>5</v>
      </c>
      <c r="F735" s="75">
        <v>0.08</v>
      </c>
      <c r="H735" s="74" t="s">
        <v>2024</v>
      </c>
      <c r="I735" s="74">
        <v>1678</v>
      </c>
      <c r="J735" s="74" t="str">
        <f>I735&amp;H735</f>
        <v>1678UPM FH Equity</v>
      </c>
      <c r="K735" s="76" t="s">
        <v>2025</v>
      </c>
      <c r="L735" s="73">
        <v>0.14594682232569633</v>
      </c>
      <c r="M735" s="73">
        <v>0.13678566758205832</v>
      </c>
      <c r="N735" s="73">
        <v>0.14269690466740026</v>
      </c>
      <c r="O735" s="73">
        <v>0.13430919363122754</v>
      </c>
      <c r="P735" s="77">
        <v>11.949405707748046</v>
      </c>
      <c r="Q735" s="77">
        <v>9.5169217396383221</v>
      </c>
      <c r="R735" s="77">
        <v>12.222570954580101</v>
      </c>
      <c r="S735" s="78">
        <v>20.212979736047025</v>
      </c>
      <c r="T735" s="78">
        <v>22.303754266211605</v>
      </c>
      <c r="U735" s="73">
        <v>0.14477296726504751</v>
      </c>
      <c r="V735" s="79">
        <v>1.1643312101910828</v>
      </c>
      <c r="W735" s="73">
        <v>0.60842872008324667</v>
      </c>
      <c r="X735" s="72" t="e">
        <v>#N/A</v>
      </c>
      <c r="Y735" s="79">
        <v>4.0382286179574027</v>
      </c>
      <c r="Z735" s="79">
        <v>4.2402216277297899</v>
      </c>
      <c r="AA735" s="79">
        <v>15294000000</v>
      </c>
      <c r="AB735" s="79">
        <v>15576000000</v>
      </c>
      <c r="AC735" s="79" t="e">
        <v>#N/A</v>
      </c>
      <c r="AD735" s="80">
        <v>2550000000</v>
      </c>
      <c r="AE735" s="73">
        <v>0</v>
      </c>
      <c r="AF735" s="80">
        <v>17143.590651879997</v>
      </c>
      <c r="AG735" s="80">
        <v>20249.590651879997</v>
      </c>
      <c r="AH735" s="25">
        <v>8.5225549881649822</v>
      </c>
      <c r="AI735" s="25">
        <v>10.652072936286164</v>
      </c>
      <c r="AJ735" s="25">
        <v>6.8825148198247348</v>
      </c>
      <c r="AK735" s="25">
        <v>12.546874582767487</v>
      </c>
      <c r="AL735" s="25">
        <v>1.5119477306150451</v>
      </c>
      <c r="AM735" s="74" t="s">
        <v>550</v>
      </c>
      <c r="AN735" s="74" t="s">
        <v>1240</v>
      </c>
      <c r="AO735" s="74" t="s">
        <v>1241</v>
      </c>
      <c r="AP735" s="74" t="s">
        <v>1981</v>
      </c>
      <c r="AQ735" s="73">
        <f>_xll.BDP($H735,$AQ$1, "CUST_TRR_START_DT=20030101","CUST_TRR_END_DT=20230630")*0.01</f>
        <v>8.0647959999999991E-2</v>
      </c>
      <c r="AR735" s="73">
        <f>_xll.BDP($H735,$AQ$1, "CUST_TRR_START_DT=20130101","CUST_TRR_END_DT=20230630")*0.01</f>
        <v>0.1678278</v>
      </c>
      <c r="AS735" s="73">
        <f>_xll.BDP($H735,$AQ$1, "CUST_TRR_START_DT=20180101","CUST_TRR_END_DT=20230630")*0.01</f>
        <v>5.6170780000000003E-2</v>
      </c>
      <c r="AT735" s="74" t="s">
        <v>3838</v>
      </c>
      <c r="AU735" s="74" t="s">
        <v>3021</v>
      </c>
      <c r="AV735" s="74" t="s">
        <v>3838</v>
      </c>
      <c r="AW735" s="25">
        <v>4.677268475210477</v>
      </c>
      <c r="AX735" s="25">
        <v>4.677268475210477</v>
      </c>
      <c r="AY735" s="25">
        <v>6.8088139845112503E-16</v>
      </c>
      <c r="AZ735" s="25">
        <v>4.6772684752104778</v>
      </c>
      <c r="BA735" s="25">
        <v>48.810250152532028</v>
      </c>
      <c r="BB735" s="25">
        <v>7.1054273576010019E-15</v>
      </c>
      <c r="BC735" s="25">
        <v>48.810250152532035</v>
      </c>
      <c r="BD735" s="25">
        <v>800</v>
      </c>
      <c r="BE735" s="25">
        <v>17143.590651879997</v>
      </c>
      <c r="BF735" s="74">
        <v>681.75</v>
      </c>
      <c r="BG735" s="74">
        <v>1220.375</v>
      </c>
      <c r="BH735" s="74">
        <v>1439.7329999999999</v>
      </c>
      <c r="BI735" s="74">
        <v>752.70400000000006</v>
      </c>
      <c r="BJ735" s="74">
        <v>1205.8</v>
      </c>
      <c r="BK735" s="74">
        <v>1373.4010000000001</v>
      </c>
      <c r="BL735" s="72">
        <v>3.9767048446483884E-2</v>
      </c>
      <c r="BM735" s="72">
        <v>7.1185495779798699E-2</v>
      </c>
      <c r="BN735" s="72">
        <v>8.3980831625964911E-2</v>
      </c>
      <c r="BO735" s="72">
        <v>4.390585468846675E-2</v>
      </c>
      <c r="BP735" s="72">
        <v>7.0335323823645421E-2</v>
      </c>
      <c r="BQ735" s="72">
        <v>8.0111630514777279E-2</v>
      </c>
      <c r="BR735" s="72">
        <f>IF(IF(BN735&gt;BQ735,BN735,BQ735)=0,IF(BM735&gt;BP735,BM735,BP735),IF(BN735&gt;BQ735,BN735,BQ735))</f>
        <v>8.3980831625964911E-2</v>
      </c>
      <c r="CI735" s="73">
        <f>IFERROR(L735,M735)</f>
        <v>0.14594682232569633</v>
      </c>
      <c r="CJ735" s="74">
        <f>IF(AND(M735&lt;0,AA735&gt;0),1,0)</f>
        <v>0</v>
      </c>
      <c r="CK735" s="74">
        <f>IF(AND(CJ735=0,CI735&lt;0.1,CI735&gt;0),1,0)</f>
        <v>0</v>
      </c>
      <c r="CL735" s="74">
        <f>IF(AND(CK735=0,CI735&lt;0.2,CI735&gt;0.1),1,0)</f>
        <v>1</v>
      </c>
      <c r="CM735" s="74">
        <f>IF(AND(CL735=0,CI735&lt;0.3,CI735&gt;0.2),1,0)</f>
        <v>0</v>
      </c>
      <c r="CN735" s="74">
        <f>IF(AND(CM735=0,CI735&lt;0.4,CI735&gt;0.3),1,0)</f>
        <v>0</v>
      </c>
      <c r="CO735" s="74">
        <f>IF(AND(CN735=0,CI735&lt;0.5,CI735&gt;0.4),1,0)</f>
        <v>0</v>
      </c>
      <c r="CP735" s="74">
        <f>IF(AND(CJ735=0,CK735=0,CL735=0,CM735=0,CN735=0,CO735=0),1,0)</f>
        <v>0</v>
      </c>
      <c r="CR735" s="74" t="str">
        <f>_xll.BDP($H735,CR$1)</f>
        <v>Jussi I Pesonen</v>
      </c>
      <c r="CS735" s="74" t="str">
        <f>_xll.BDP($H735,CS$1)</f>
        <v>No</v>
      </c>
      <c r="CT735" s="81">
        <f>_xll.BDP($H735,CT$1)</f>
        <v>0.10630500316619873</v>
      </c>
      <c r="CU735" s="78">
        <f>_xll.BDP($H735,CU$1)</f>
        <v>19.75</v>
      </c>
      <c r="CV735" s="78">
        <f>_xll.BDP($H735,CV$1)</f>
        <v>0.32731855860494247</v>
      </c>
      <c r="CW735" s="78">
        <f>_xll.BDP($H735,CW$1)</f>
        <v>0.49915465280362459</v>
      </c>
    </row>
    <row r="736" spans="1:101" s="74" customFormat="1" hidden="1" x14ac:dyDescent="0.3">
      <c r="A736" s="74" t="str">
        <f>B736&amp;C736</f>
        <v>15</v>
      </c>
      <c r="B736" s="74">
        <v>15</v>
      </c>
      <c r="D736" s="74">
        <v>5</v>
      </c>
      <c r="E736" s="74">
        <v>2</v>
      </c>
      <c r="F736" s="75">
        <v>0.12</v>
      </c>
      <c r="H736" s="74" t="s">
        <v>415</v>
      </c>
      <c r="I736" s="74">
        <v>1679</v>
      </c>
      <c r="J736" s="74" t="str">
        <f>I736&amp;H736</f>
        <v>1679RGLD US Equity</v>
      </c>
      <c r="K736" s="76" t="s">
        <v>1109</v>
      </c>
      <c r="L736" s="73">
        <v>9.2617036872873273E-2</v>
      </c>
      <c r="M736" s="73">
        <v>8.8299902645987444E-2</v>
      </c>
      <c r="N736" s="73">
        <v>9.2617036872873273E-2</v>
      </c>
      <c r="O736" s="73">
        <v>8.8299902645987444E-2</v>
      </c>
      <c r="P736" s="77">
        <v>9.6754127712500271</v>
      </c>
      <c r="Q736" s="77">
        <v>7.4945597860556754</v>
      </c>
      <c r="R736" s="77">
        <v>8.3399671654835998</v>
      </c>
      <c r="S736" s="78">
        <v>75.457079704171534</v>
      </c>
      <c r="T736" s="78">
        <v>76.697512955772993</v>
      </c>
      <c r="U736" s="73">
        <v>8.3651103789046152E-2</v>
      </c>
      <c r="V736" s="79">
        <v>0.62506900188624859</v>
      </c>
      <c r="W736" s="73">
        <v>0.80108625720818827</v>
      </c>
      <c r="X736" s="72" t="e">
        <v>#N/A</v>
      </c>
      <c r="Y736" s="79">
        <v>7.248913140078713</v>
      </c>
      <c r="Z736" s="79">
        <v>31.800505048120552</v>
      </c>
      <c r="AA736" s="79">
        <v>3213016000</v>
      </c>
      <c r="AB736" s="79">
        <v>3213016000</v>
      </c>
      <c r="AC736" s="79">
        <v>8448000</v>
      </c>
      <c r="AD736" s="80">
        <v>407427404.23424536</v>
      </c>
      <c r="AE736" s="73">
        <v>2.0734982262368702E-2</v>
      </c>
      <c r="AF736" s="80">
        <v>7394.5807863799992</v>
      </c>
      <c r="AG736" s="80">
        <v>7776.950786379999</v>
      </c>
      <c r="AH736" s="25">
        <v>16.672170753907594</v>
      </c>
      <c r="AI736" s="25">
        <v>26.892370314051757</v>
      </c>
      <c r="AJ736" s="25">
        <v>-6.2239644383064476</v>
      </c>
      <c r="AK736" s="25">
        <v>33.685711056623006</v>
      </c>
      <c r="AL736" s="25">
        <v>2.6538549475216442</v>
      </c>
      <c r="AM736" s="74" t="s">
        <v>550</v>
      </c>
      <c r="AN736" s="74" t="s">
        <v>551</v>
      </c>
      <c r="AO736" s="74" t="s">
        <v>552</v>
      </c>
      <c r="AP736" s="74" t="s">
        <v>574</v>
      </c>
      <c r="AQ736" s="73">
        <f>_xll.BDP($H736,$AQ$1, "CUST_TRR_START_DT=20030101","CUST_TRR_END_DT=20230630")*0.01</f>
        <v>8.847199E-2</v>
      </c>
      <c r="AR736" s="73">
        <f>_xll.BDP($H736,$AQ$1, "CUST_TRR_START_DT=20130101","CUST_TRR_END_DT=20230630")*0.01</f>
        <v>4.6722970000000003E-2</v>
      </c>
      <c r="AS736" s="73">
        <f>_xll.BDP($H736,$AQ$1, "CUST_TRR_START_DT=20180101","CUST_TRR_END_DT=20230630")*0.01</f>
        <v>7.4916090000000005E-2</v>
      </c>
      <c r="AT736" s="74" t="s">
        <v>3697</v>
      </c>
      <c r="AU736" s="74" t="s">
        <v>3021</v>
      </c>
      <c r="AV736" s="74" t="s">
        <v>3021</v>
      </c>
      <c r="AW736" s="25">
        <v>1.3323858589447504</v>
      </c>
      <c r="AX736" s="25">
        <v>1.3323858589447504</v>
      </c>
      <c r="AY736" s="25">
        <v>0</v>
      </c>
      <c r="AZ736" s="25">
        <v>1.3323858589447504</v>
      </c>
      <c r="BA736" s="25">
        <v>42.220428153241848</v>
      </c>
      <c r="BB736" s="25">
        <v>0</v>
      </c>
      <c r="BC736" s="25">
        <v>42.220428153241848</v>
      </c>
      <c r="BD736" s="25">
        <v>93.447217875000007</v>
      </c>
      <c r="BE736" s="25">
        <v>7394.5807863799992</v>
      </c>
      <c r="BF736" s="74">
        <v>247.714</v>
      </c>
      <c r="BG736" s="74">
        <v>275.714</v>
      </c>
      <c r="BH736" s="74">
        <v>297.83300000000003</v>
      </c>
      <c r="BI736" s="74">
        <v>259.75600000000003</v>
      </c>
      <c r="BJ736" s="74">
        <v>477.31200000000001</v>
      </c>
      <c r="BK736" s="74">
        <v>488.16399999999999</v>
      </c>
      <c r="BL736" s="72">
        <v>3.3499397350051516E-2</v>
      </c>
      <c r="BM736" s="72">
        <v>3.728595412843886E-2</v>
      </c>
      <c r="BN736" s="72">
        <v>4.0277198749194207E-2</v>
      </c>
      <c r="BO736" s="72">
        <v>3.512788723309939E-2</v>
      </c>
      <c r="BP736" s="72">
        <v>6.4548892464486418E-2</v>
      </c>
      <c r="BQ736" s="72">
        <v>6.601645368445283E-2</v>
      </c>
      <c r="BR736" s="72">
        <f>IF(IF(BN736&gt;BQ736,BN736,BQ736)=0,IF(BM736&gt;BP736,BM736,BP736),IF(BN736&gt;BQ736,BN736,BQ736))</f>
        <v>6.601645368445283E-2</v>
      </c>
      <c r="CI736" s="73">
        <f>IFERROR(L736,M736)</f>
        <v>9.2617036872873273E-2</v>
      </c>
      <c r="CJ736" s="74">
        <f>IF(AND(M736&lt;0,AA736&gt;0),1,0)</f>
        <v>0</v>
      </c>
      <c r="CK736" s="74">
        <f>IF(AND(CJ736=0,CI736&lt;0.1,CI736&gt;0),1,0)</f>
        <v>1</v>
      </c>
      <c r="CL736" s="74">
        <f>IF(AND(CK736=0,CI736&lt;0.2,CI736&gt;0.1),1,0)</f>
        <v>0</v>
      </c>
      <c r="CM736" s="74">
        <f>IF(AND(CL736=0,CI736&lt;0.3,CI736&gt;0.2),1,0)</f>
        <v>0</v>
      </c>
      <c r="CN736" s="74">
        <f>IF(AND(CM736=0,CI736&lt;0.4,CI736&gt;0.3),1,0)</f>
        <v>0</v>
      </c>
      <c r="CO736" s="74">
        <f>IF(AND(CN736=0,CI736&lt;0.5,CI736&gt;0.4),1,0)</f>
        <v>0</v>
      </c>
      <c r="CP736" s="74">
        <f>IF(AND(CJ736=0,CK736=0,CL736=0,CM736=0,CN736=0,CO736=0),1,0)</f>
        <v>0</v>
      </c>
      <c r="CR736" s="74" t="str">
        <f>_xll.BDP($H736,CR$1)</f>
        <v>William H Heissenbuttel "Bill"</v>
      </c>
      <c r="CS736" s="74" t="str">
        <f>_xll.BDP($H736,CS$1)</f>
        <v>No</v>
      </c>
      <c r="CT736" s="81">
        <f>_xll.BDP($H736,CT$1)</f>
        <v>0.14688900113105774</v>
      </c>
      <c r="CU736" s="78">
        <f>_xll.BDP($H736,CU$1)</f>
        <v>3.75</v>
      </c>
      <c r="CV736" s="78">
        <f>_xll.BDP($H736,CV$1)</f>
        <v>0.32142956638071707</v>
      </c>
      <c r="CW736" s="78">
        <f>_xll.BDP($H736,CW$1)</f>
        <v>-4.6818711232698611</v>
      </c>
    </row>
    <row r="737" spans="1:101" s="74" customFormat="1" hidden="1" x14ac:dyDescent="0.3">
      <c r="A737" s="74" t="str">
        <f>B737&amp;C737</f>
        <v>15</v>
      </c>
      <c r="B737" s="74">
        <v>15</v>
      </c>
      <c r="D737" s="74">
        <v>6</v>
      </c>
      <c r="E737" s="74">
        <v>6</v>
      </c>
      <c r="F737" s="75">
        <v>0.08</v>
      </c>
      <c r="H737" s="74" t="s">
        <v>1352</v>
      </c>
      <c r="I737" s="74">
        <v>1680</v>
      </c>
      <c r="J737" s="74" t="str">
        <f>I737&amp;H737</f>
        <v>1680IPS FP Equity</v>
      </c>
      <c r="K737" s="76" t="s">
        <v>1353</v>
      </c>
      <c r="L737" s="73">
        <v>0.63646626046744925</v>
      </c>
      <c r="M737" s="73">
        <v>0.92898391580679607</v>
      </c>
      <c r="N737" s="73">
        <v>0.13144604744481836</v>
      </c>
      <c r="O737" s="73">
        <v>0.18051680862444966</v>
      </c>
      <c r="P737" s="77">
        <v>12.671355557051275</v>
      </c>
      <c r="Q737" s="77">
        <v>8.6286845447142113</v>
      </c>
      <c r="R737" s="77">
        <v>12.815673506280831</v>
      </c>
      <c r="S737" s="78">
        <v>14.251226410512453</v>
      </c>
      <c r="T737" s="78">
        <v>16.43401474238248</v>
      </c>
      <c r="U737" s="73">
        <v>0.13595612248688779</v>
      </c>
      <c r="V737" s="79">
        <v>0.50140642041819361</v>
      </c>
      <c r="W737" s="73">
        <v>0.5260837663207677</v>
      </c>
      <c r="X737" s="72" t="e">
        <v>#N/A</v>
      </c>
      <c r="Y737" s="79">
        <v>6.5312895161775133</v>
      </c>
      <c r="Z737" s="79">
        <v>6.23857160872483</v>
      </c>
      <c r="AA737" s="79">
        <v>330573000</v>
      </c>
      <c r="AB737" s="79">
        <v>1701210000</v>
      </c>
      <c r="AC737" s="79">
        <v>16002000</v>
      </c>
      <c r="AD737" s="80">
        <v>298228723.8514545</v>
      </c>
      <c r="AE737" s="73">
        <v>5.3656803386820905E-2</v>
      </c>
      <c r="AF737" s="80">
        <v>2072.8210590000003</v>
      </c>
      <c r="AG737" s="80">
        <v>2292.9100590000003</v>
      </c>
      <c r="AH737" s="25">
        <v>5.8005916152485915</v>
      </c>
      <c r="AI737" s="25">
        <v>7.46640331556479</v>
      </c>
      <c r="AJ737" s="25">
        <v>13.600334339566425</v>
      </c>
      <c r="AK737" s="25">
        <v>9.6018944989975594</v>
      </c>
      <c r="AL737" s="25">
        <v>1.399198617797653</v>
      </c>
      <c r="AM737" s="74" t="s">
        <v>543</v>
      </c>
      <c r="AN737" s="74" t="s">
        <v>638</v>
      </c>
      <c r="AO737" s="74" t="s">
        <v>639</v>
      </c>
      <c r="AP737" s="74" t="s">
        <v>1339</v>
      </c>
      <c r="AQ737" s="73">
        <f>_xll.BDP($H737,$AQ$1, "CUST_TRR_START_DT=20030101","CUST_TRR_END_DT=20230630")*0.01</f>
        <v>9.0954739999999992E-2</v>
      </c>
      <c r="AR737" s="73">
        <f>_xll.BDP($H737,$AQ$1, "CUST_TRR_START_DT=20130101","CUST_TRR_END_DT=20230630")*0.01</f>
        <v>8.6531999999999998E-2</v>
      </c>
      <c r="AS737" s="73">
        <f>_xll.BDP($H737,$AQ$1, "CUST_TRR_START_DT=20180101","CUST_TRR_END_DT=20230630")*0.01</f>
        <v>0.12484030000000002</v>
      </c>
      <c r="AT737" s="74" t="s">
        <v>3453</v>
      </c>
      <c r="AU737" s="74" t="s">
        <v>3453</v>
      </c>
      <c r="AV737" s="74" t="s">
        <v>3453</v>
      </c>
      <c r="AW737" s="25">
        <v>2.8809219458853135</v>
      </c>
      <c r="AX737" s="25">
        <v>2.8809219458853135</v>
      </c>
      <c r="AY737" s="25">
        <v>3.6366924127958499E-16</v>
      </c>
      <c r="AZ737" s="25">
        <v>2.8809219458853139</v>
      </c>
      <c r="BA737" s="25">
        <v>28.143955118917198</v>
      </c>
      <c r="BB737" s="25">
        <v>3.5527136788005009E-15</v>
      </c>
      <c r="BC737" s="25">
        <v>28.143955118917201</v>
      </c>
      <c r="BD737" s="25">
        <v>59.729212350000005</v>
      </c>
      <c r="BE737" s="25">
        <v>2072.8210590000003</v>
      </c>
      <c r="BF737" s="74">
        <v>218.22200000000001</v>
      </c>
      <c r="BG737" s="74">
        <v>235.88900000000001</v>
      </c>
      <c r="BH737" s="74">
        <v>255.714</v>
      </c>
      <c r="BI737" s="74">
        <v>210.60599999999999</v>
      </c>
      <c r="BJ737" s="74">
        <v>234.08600000000001</v>
      </c>
      <c r="BK737" s="74">
        <v>264.87700000000001</v>
      </c>
      <c r="BL737" s="72">
        <v>0.10527778027558141</v>
      </c>
      <c r="BM737" s="72">
        <v>0.11380094725291962</v>
      </c>
      <c r="BN737" s="72">
        <v>0.12336520747399449</v>
      </c>
      <c r="BO737" s="72">
        <v>0.10160356056089256</v>
      </c>
      <c r="BP737" s="72">
        <v>0.11293111818968643</v>
      </c>
      <c r="BQ737" s="72">
        <v>0.12778575306822951</v>
      </c>
      <c r="BR737" s="72">
        <f>IF(IF(BN737&gt;BQ737,BN737,BQ737)=0,IF(BM737&gt;BP737,BM737,BP737),IF(BN737&gt;BQ737,BN737,BQ737))</f>
        <v>0.12778575306822951</v>
      </c>
      <c r="CI737" s="73">
        <f>IFERROR(L737,M737)</f>
        <v>0.63646626046744925</v>
      </c>
      <c r="CJ737" s="74">
        <f>IF(AND(M737&lt;0,AA737&gt;0),1,0)</f>
        <v>0</v>
      </c>
      <c r="CK737" s="74">
        <f>IF(AND(CJ737=0,CI737&lt;0.1,CI737&gt;0),1,0)</f>
        <v>0</v>
      </c>
      <c r="CL737" s="74">
        <f>IF(AND(CK737=0,CI737&lt;0.2,CI737&gt;0.1),1,0)</f>
        <v>0</v>
      </c>
      <c r="CM737" s="74">
        <f>IF(AND(CL737=0,CI737&lt;0.3,CI737&gt;0.2),1,0)</f>
        <v>0</v>
      </c>
      <c r="CN737" s="74">
        <f>IF(AND(CM737=0,CI737&lt;0.4,CI737&gt;0.3),1,0)</f>
        <v>0</v>
      </c>
      <c r="CO737" s="74">
        <f>IF(AND(CN737=0,CI737&lt;0.5,CI737&gt;0.4),1,0)</f>
        <v>0</v>
      </c>
      <c r="CP737" s="74">
        <f>IF(AND(CJ737=0,CK737=0,CL737=0,CM737=0,CN737=0,CO737=0),1,0)</f>
        <v>1</v>
      </c>
      <c r="CR737" s="74" t="str">
        <f>_xll.BDP($H737,CR$1)</f>
        <v>Ben Page</v>
      </c>
      <c r="CS737" s="74" t="str">
        <f>_xll.BDP($H737,CS$1)</f>
        <v>No</v>
      </c>
      <c r="CT737" s="81">
        <f>_xll.BDP($H737,CT$1)</f>
        <v>0</v>
      </c>
      <c r="CU737" s="78">
        <f>_xll.BDP($H737,CU$1)</f>
        <v>1.9166699647903442</v>
      </c>
      <c r="CV737" s="78">
        <f>_xll.BDP($H737,CV$1)</f>
        <v>0.9318574034030962</v>
      </c>
      <c r="CW737" s="78">
        <f>_xll.BDP($H737,CW$1)</f>
        <v>8.3158881794088515</v>
      </c>
    </row>
    <row r="738" spans="1:101" s="74" customFormat="1" hidden="1" x14ac:dyDescent="0.3">
      <c r="A738" s="74" t="str">
        <f>B738&amp;C738</f>
        <v>15</v>
      </c>
      <c r="B738" s="74">
        <v>15</v>
      </c>
      <c r="D738" s="74">
        <v>6</v>
      </c>
      <c r="E738" s="74">
        <v>5</v>
      </c>
      <c r="F738" s="75">
        <v>0.1</v>
      </c>
      <c r="G738" s="74" t="s">
        <v>2268</v>
      </c>
      <c r="H738" s="74" t="s">
        <v>1263</v>
      </c>
      <c r="I738" s="74">
        <v>1681</v>
      </c>
      <c r="J738" s="74" t="str">
        <f>I738&amp;H738</f>
        <v>1681DLG IM Equity</v>
      </c>
      <c r="K738" s="76" t="s">
        <v>1264</v>
      </c>
      <c r="L738" s="73">
        <v>0.3269849733019824</v>
      </c>
      <c r="M738" s="73">
        <v>0.24128829156072162</v>
      </c>
      <c r="N738" s="73">
        <v>0.25938520014933514</v>
      </c>
      <c r="O738" s="73">
        <v>0.180711067703173</v>
      </c>
      <c r="P738" s="77">
        <v>10.200422293836668</v>
      </c>
      <c r="Q738" s="77">
        <v>7.9993120983608055</v>
      </c>
      <c r="R738" s="77">
        <v>11.675643522025439</v>
      </c>
      <c r="S738" s="78">
        <v>14.34504664411231</v>
      </c>
      <c r="T738" s="78">
        <v>11.871875986707613</v>
      </c>
      <c r="U738" s="73">
        <v>-6.1014644262021495E-2</v>
      </c>
      <c r="V738" s="79">
        <v>-0.50981196382169125</v>
      </c>
      <c r="W738" s="73">
        <v>0.46457308385903884</v>
      </c>
      <c r="X738" s="72" t="e">
        <v>#N/A</v>
      </c>
      <c r="Y738" s="79">
        <v>9.3096070640143491</v>
      </c>
      <c r="Z738" s="79">
        <v>1.1278280396627594</v>
      </c>
      <c r="AA738" s="79">
        <v>1114965000</v>
      </c>
      <c r="AB738" s="79">
        <v>1488719000</v>
      </c>
      <c r="AC738" s="79">
        <v>619000</v>
      </c>
      <c r="AD738" s="80">
        <v>463799000</v>
      </c>
      <c r="AE738" s="73">
        <v>1.3346298719919621E-3</v>
      </c>
      <c r="AF738" s="80">
        <v>3398.85</v>
      </c>
      <c r="AG738" s="80">
        <v>3206.1889999999999</v>
      </c>
      <c r="AH738" s="25">
        <v>8.404385436053369</v>
      </c>
      <c r="AI738" s="25">
        <v>11.661455813835071</v>
      </c>
      <c r="AJ738" s="25" t="s">
        <v>3021</v>
      </c>
      <c r="AK738" s="25">
        <v>17.730580286431614</v>
      </c>
      <c r="AL738" s="25">
        <v>2.0611723446893788</v>
      </c>
      <c r="AM738" s="74" t="s">
        <v>533</v>
      </c>
      <c r="AN738" s="74" t="s">
        <v>4636</v>
      </c>
      <c r="AO738" s="74" t="s">
        <v>4637</v>
      </c>
      <c r="AP738" s="74" t="s">
        <v>1250</v>
      </c>
      <c r="AQ738" s="73">
        <f>_xll.BDP($H738,$AQ$1, "CUST_TRR_START_DT=20030101","CUST_TRR_END_DT=20230630")*0.01</f>
        <v>0.10934820000000001</v>
      </c>
      <c r="AR738" s="73">
        <f>_xll.BDP($H738,$AQ$1, "CUST_TRR_START_DT=20130101","CUST_TRR_END_DT=20230630")*0.01</f>
        <v>8.7894710000000015E-2</v>
      </c>
      <c r="AS738" s="73">
        <f>_xll.BDP($H738,$AQ$1, "CUST_TRR_START_DT=20180101","CUST_TRR_END_DT=20230630")*0.01</f>
        <v>-1.3783160000000001E-2</v>
      </c>
      <c r="AT738" s="74" t="s">
        <v>3454</v>
      </c>
      <c r="AU738" s="74" t="s">
        <v>3454</v>
      </c>
      <c r="AV738" s="74" t="s">
        <v>3454</v>
      </c>
      <c r="AW738" s="25">
        <v>2.1333332856496177</v>
      </c>
      <c r="AX738" s="25">
        <v>2.1333332856496177</v>
      </c>
      <c r="AY738" s="25">
        <v>-3.8187280091431323E-16</v>
      </c>
      <c r="AZ738" s="25">
        <v>2.1333332856496172</v>
      </c>
      <c r="BA738" s="25">
        <v>39.694486369394291</v>
      </c>
      <c r="BB738" s="25">
        <v>-7.1054273576010019E-15</v>
      </c>
      <c r="BC738" s="25">
        <v>39.694486369394284</v>
      </c>
      <c r="BD738" s="25">
        <v>72.000356159999995</v>
      </c>
      <c r="BE738" s="25">
        <v>3206.1889999999999</v>
      </c>
      <c r="BF738" s="74">
        <v>204.333</v>
      </c>
      <c r="BG738" s="74">
        <v>230</v>
      </c>
      <c r="BH738" s="74">
        <v>245.333</v>
      </c>
      <c r="BI738" s="74">
        <v>164.53800000000001</v>
      </c>
      <c r="BJ738" s="74">
        <v>223.054</v>
      </c>
      <c r="BK738" s="74">
        <v>233.35400000000001</v>
      </c>
      <c r="BL738" s="72">
        <v>6.3730803143545192E-2</v>
      </c>
      <c r="BM738" s="72">
        <v>7.173625759429654E-2</v>
      </c>
      <c r="BN738" s="72">
        <v>7.6518570801658914E-2</v>
      </c>
      <c r="BO738" s="72">
        <v>5.1318871095871146E-2</v>
      </c>
      <c r="BP738" s="72">
        <v>6.9569822614948776E-2</v>
      </c>
      <c r="BQ738" s="72">
        <v>7.2782359368084665E-2</v>
      </c>
      <c r="BR738" s="72">
        <f>IF(IF(BN738&gt;BQ738,BN738,BQ738)=0,IF(BM738&gt;BP738,BM738,BP738),IF(BN738&gt;BQ738,BN738,BQ738))</f>
        <v>7.6518570801658914E-2</v>
      </c>
      <c r="CI738" s="73">
        <f>IFERROR(L738,M738)</f>
        <v>0.3269849733019824</v>
      </c>
      <c r="CJ738" s="74">
        <f>IF(AND(M738&lt;0,AA738&gt;0),1,0)</f>
        <v>0</v>
      </c>
      <c r="CK738" s="74">
        <f>IF(AND(CJ738=0,CI738&lt;0.1,CI738&gt;0),1,0)</f>
        <v>0</v>
      </c>
      <c r="CL738" s="74">
        <f>IF(AND(CK738=0,CI738&lt;0.2,CI738&gt;0.1),1,0)</f>
        <v>0</v>
      </c>
      <c r="CM738" s="74">
        <f>IF(AND(CL738=0,CI738&lt;0.3,CI738&gt;0.2),1,0)</f>
        <v>0</v>
      </c>
      <c r="CN738" s="74">
        <f>IF(AND(CM738=0,CI738&lt;0.4,CI738&gt;0.3),1,0)</f>
        <v>1</v>
      </c>
      <c r="CO738" s="74">
        <f>IF(AND(CN738=0,CI738&lt;0.5,CI738&gt;0.4),1,0)</f>
        <v>0</v>
      </c>
      <c r="CP738" s="74">
        <f>IF(AND(CJ738=0,CK738=0,CL738=0,CM738=0,CN738=0,CO738=0),1,0)</f>
        <v>0</v>
      </c>
      <c r="CR738" s="74" t="str">
        <f>_xll.BDP($H738,CR$1)</f>
        <v>Fabio De'Longhi</v>
      </c>
      <c r="CS738" s="74" t="str">
        <f>_xll.BDP($H738,CS$1)</f>
        <v>No</v>
      </c>
      <c r="CT738" s="81">
        <f>_xll.BDP($H738,CT$1)</f>
        <v>0</v>
      </c>
      <c r="CU738" s="78">
        <f>_xll.BDP($H738,CU$1)</f>
        <v>1.0833300352096558</v>
      </c>
      <c r="CV738" s="78">
        <f>_xll.BDP($H738,CV$1)</f>
        <v>0</v>
      </c>
      <c r="CW738" s="78">
        <f>_xll.BDP($H738,CW$1)</f>
        <v>0</v>
      </c>
    </row>
    <row r="739" spans="1:101" s="74" customFormat="1" hidden="1" x14ac:dyDescent="0.3">
      <c r="A739" s="74" t="str">
        <f>B739&amp;C739</f>
        <v>15</v>
      </c>
      <c r="B739" s="74">
        <v>15</v>
      </c>
      <c r="D739" s="74">
        <v>6</v>
      </c>
      <c r="E739" s="74">
        <v>2</v>
      </c>
      <c r="F739" s="75">
        <v>0.14000000000000001</v>
      </c>
      <c r="G739" s="74" t="s">
        <v>2718</v>
      </c>
      <c r="H739" s="74" t="s">
        <v>199</v>
      </c>
      <c r="I739" s="74">
        <v>1682</v>
      </c>
      <c r="J739" s="74" t="str">
        <f>I739&amp;H739</f>
        <v>1682AYI US Equity</v>
      </c>
      <c r="K739" s="76" t="s">
        <v>853</v>
      </c>
      <c r="L739" s="73">
        <v>0.45654303119178746</v>
      </c>
      <c r="M739" s="73">
        <v>0.42410863045651448</v>
      </c>
      <c r="N739" s="73">
        <v>0.22295431264310822</v>
      </c>
      <c r="O739" s="73">
        <v>0.22283013087057382</v>
      </c>
      <c r="P739" s="77">
        <v>19.119454687674601</v>
      </c>
      <c r="Q739" s="77">
        <v>14.911770078953682</v>
      </c>
      <c r="R739" s="77">
        <v>19.46816171175805</v>
      </c>
      <c r="S739" s="78">
        <v>15.328837058951217</v>
      </c>
      <c r="T739" s="78">
        <v>15.543795711539898</v>
      </c>
      <c r="U739" s="73">
        <v>9.9607206899496203E-2</v>
      </c>
      <c r="V739" s="79">
        <v>0.38428594959644208</v>
      </c>
      <c r="W739" s="73">
        <v>0.5727994416819332</v>
      </c>
      <c r="X739" s="72">
        <v>4.9949375632804591E-2</v>
      </c>
      <c r="Y739" s="79">
        <v>2.9091722482734474</v>
      </c>
      <c r="Z739" s="79">
        <v>7.8054327723966255</v>
      </c>
      <c r="AA739" s="79">
        <v>1200400000</v>
      </c>
      <c r="AB739" s="79">
        <v>2284700000</v>
      </c>
      <c r="AC739" s="79">
        <v>42300000</v>
      </c>
      <c r="AD739" s="80">
        <v>622100000</v>
      </c>
      <c r="AE739" s="73">
        <v>6.7995499115897765E-2</v>
      </c>
      <c r="AF739" s="80">
        <v>4977.99607354</v>
      </c>
      <c r="AG739" s="80">
        <v>5211.2960735400002</v>
      </c>
      <c r="AH739" s="25">
        <v>8.2261974325809</v>
      </c>
      <c r="AI739" s="25">
        <v>9.6559126802668143</v>
      </c>
      <c r="AJ739" s="25">
        <v>10.818326110612308</v>
      </c>
      <c r="AK739" s="25">
        <v>13.030898174856924</v>
      </c>
      <c r="AL739" s="25">
        <v>2.5395582529238991</v>
      </c>
      <c r="AM739" s="74" t="s">
        <v>498</v>
      </c>
      <c r="AN739" s="74" t="s">
        <v>778</v>
      </c>
      <c r="AO739" s="74" t="s">
        <v>4694</v>
      </c>
      <c r="AP739" s="74" t="s">
        <v>574</v>
      </c>
      <c r="AQ739" s="73">
        <f>_xll.BDP($H739,$AQ$1, "CUST_TRR_START_DT=20030101","CUST_TRR_END_DT=20230630")*0.01</f>
        <v>0.1508874</v>
      </c>
      <c r="AR739" s="73">
        <f>_xll.BDP($H739,$AQ$1, "CUST_TRR_START_DT=20130101","CUST_TRR_END_DT=20230630")*0.01</f>
        <v>9.1426479999999991E-2</v>
      </c>
      <c r="AS739" s="73">
        <f>_xll.BDP($H739,$AQ$1, "CUST_TRR_START_DT=20180101","CUST_TRR_END_DT=20230630")*0.01</f>
        <v>-1.0007330000000002E-2</v>
      </c>
      <c r="AT739" s="74" t="s">
        <v>3839</v>
      </c>
      <c r="AU739" s="74" t="s">
        <v>3021</v>
      </c>
      <c r="AV739" s="74" t="s">
        <v>3839</v>
      </c>
      <c r="AW739" s="25">
        <v>0.32589620263632091</v>
      </c>
      <c r="AX739" s="25">
        <v>0.32589620263632091</v>
      </c>
      <c r="AY739" s="25">
        <v>9.1534042223606793</v>
      </c>
      <c r="AZ739" s="25">
        <v>9.4793004249969997</v>
      </c>
      <c r="BA739" s="25">
        <v>4.6345332519829165</v>
      </c>
      <c r="BB739" s="25">
        <v>130.16953218295498</v>
      </c>
      <c r="BC739" s="25">
        <v>134.80406543493791</v>
      </c>
      <c r="BD739" s="25">
        <v>517.00864000000001</v>
      </c>
      <c r="BE739" s="25">
        <v>4977.99607354</v>
      </c>
      <c r="BF739" s="74">
        <v>435.57100000000003</v>
      </c>
      <c r="BG739" s="74">
        <v>394.875</v>
      </c>
      <c r="BH739" s="74">
        <v>418.5</v>
      </c>
      <c r="BI739" s="74">
        <v>483.52500000000003</v>
      </c>
      <c r="BJ739" s="74">
        <v>476.66700000000003</v>
      </c>
      <c r="BK739" s="74">
        <v>444.40899999999999</v>
      </c>
      <c r="BL739" s="72">
        <v>8.7499265480587785E-2</v>
      </c>
      <c r="BM739" s="72">
        <v>7.932408828100837E-2</v>
      </c>
      <c r="BN739" s="72">
        <v>8.4069973904658452E-2</v>
      </c>
      <c r="BO739" s="72">
        <v>9.7132459097371504E-2</v>
      </c>
      <c r="BP739" s="72">
        <v>9.5754796299191952E-2</v>
      </c>
      <c r="BQ739" s="72">
        <v>8.927467869293991E-2</v>
      </c>
      <c r="BR739" s="72">
        <f>IF(IF(BN739&gt;BQ739,BN739,BQ739)=0,IF(BM739&gt;BP739,BM739,BP739),IF(BN739&gt;BQ739,BN739,BQ739))</f>
        <v>8.927467869293991E-2</v>
      </c>
      <c r="CI739" s="73">
        <f>IFERROR(L739,M739)</f>
        <v>0.45654303119178746</v>
      </c>
      <c r="CJ739" s="74">
        <f>IF(AND(M739&lt;0,AA739&gt;0),1,0)</f>
        <v>0</v>
      </c>
      <c r="CK739" s="74">
        <f>IF(AND(CJ739=0,CI739&lt;0.1,CI739&gt;0),1,0)</f>
        <v>0</v>
      </c>
      <c r="CL739" s="74">
        <f>IF(AND(CK739=0,CI739&lt;0.2,CI739&gt;0.1),1,0)</f>
        <v>0</v>
      </c>
      <c r="CM739" s="74">
        <f>IF(AND(CL739=0,CI739&lt;0.3,CI739&gt;0.2),1,0)</f>
        <v>0</v>
      </c>
      <c r="CN739" s="74">
        <f>IF(AND(CM739=0,CI739&lt;0.4,CI739&gt;0.3),1,0)</f>
        <v>0</v>
      </c>
      <c r="CO739" s="74">
        <f>IF(AND(CN739=0,CI739&lt;0.5,CI739&gt;0.4),1,0)</f>
        <v>1</v>
      </c>
      <c r="CP739" s="74">
        <f>IF(AND(CJ739=0,CK739=0,CL739=0,CM739=0,CN739=0,CO739=0),1,0)</f>
        <v>0</v>
      </c>
      <c r="CR739" s="74" t="str">
        <f>_xll.BDP($H739,CR$1)</f>
        <v>Neil M Ashe</v>
      </c>
      <c r="CS739" s="74" t="str">
        <f>_xll.BDP($H739,CS$1)</f>
        <v>No</v>
      </c>
      <c r="CT739" s="81">
        <f>_xll.BDP($H739,CT$1)</f>
        <v>0</v>
      </c>
      <c r="CU739" s="78">
        <f>_xll.BDP($H739,CU$1)</f>
        <v>3.75</v>
      </c>
      <c r="CV739" s="78">
        <f>_xll.BDP($H739,CV$1)</f>
        <v>0.73380030590775125</v>
      </c>
      <c r="CW739" s="78">
        <f>_xll.BDP($H739,CW$1)</f>
        <v>0.14306777562422615</v>
      </c>
    </row>
    <row r="740" spans="1:101" s="74" customFormat="1" hidden="1" x14ac:dyDescent="0.3">
      <c r="A740" s="74" t="str">
        <f>B740&amp;C740</f>
        <v>15</v>
      </c>
      <c r="B740" s="74">
        <v>15</v>
      </c>
      <c r="D740" s="74">
        <v>6</v>
      </c>
      <c r="E740" s="74">
        <v>2</v>
      </c>
      <c r="F740" s="75">
        <v>0.15</v>
      </c>
      <c r="G740" s="74" t="s">
        <v>2783</v>
      </c>
      <c r="H740" s="74" t="s">
        <v>2108</v>
      </c>
      <c r="I740" s="74">
        <v>1683</v>
      </c>
      <c r="J740" s="74" t="str">
        <f>I740&amp;H740</f>
        <v>1683MBR PW Equity</v>
      </c>
      <c r="K740" s="76" t="s">
        <v>4955</v>
      </c>
      <c r="L740" s="73">
        <v>0.82206703292769867</v>
      </c>
      <c r="M740" s="73">
        <v>1.0908679893305875</v>
      </c>
      <c r="N740" s="73">
        <v>0.81552068578429149</v>
      </c>
      <c r="O740" s="73">
        <v>1.0820913119087632</v>
      </c>
      <c r="P740" s="77">
        <v>59.000930032848387</v>
      </c>
      <c r="Q740" s="77">
        <v>47.746138767193756</v>
      </c>
      <c r="R740" s="77">
        <v>53.767347104660331</v>
      </c>
      <c r="S740" s="78">
        <v>49.478701772809337</v>
      </c>
      <c r="T740" s="78">
        <v>49.079083456681353</v>
      </c>
      <c r="U740" s="73">
        <v>-0.32836967014502028</v>
      </c>
      <c r="V740" s="79">
        <v>-0.81163156615279142</v>
      </c>
      <c r="W740" s="73">
        <v>0.63636290662950823</v>
      </c>
      <c r="X740" s="72">
        <v>4.5499294231938298E-2</v>
      </c>
      <c r="Y740" s="79">
        <v>29.901170645303132</v>
      </c>
      <c r="Z740" s="79">
        <v>56.661891675221312</v>
      </c>
      <c r="AA740" s="79">
        <v>102621584.00000001</v>
      </c>
      <c r="AB740" s="79">
        <v>103453932.00000001</v>
      </c>
      <c r="AC740" s="79" t="e">
        <v>#N/A</v>
      </c>
      <c r="AD740" s="80">
        <v>97098009</v>
      </c>
      <c r="AE740" s="73">
        <v>0</v>
      </c>
      <c r="AF740" s="80">
        <v>960.77404749999982</v>
      </c>
      <c r="AG740" s="80">
        <v>866.79588749999994</v>
      </c>
      <c r="AH740" s="25">
        <v>7.474142560322794</v>
      </c>
      <c r="AI740" s="25">
        <v>8.2638150970035671</v>
      </c>
      <c r="AJ740" s="25">
        <v>6.0209957950597115</v>
      </c>
      <c r="AK740" s="25">
        <v>11.017704786904698</v>
      </c>
      <c r="AL740" s="25">
        <v>5.2600669837913561</v>
      </c>
      <c r="AM740" s="74" t="s">
        <v>498</v>
      </c>
      <c r="AN740" s="74" t="s">
        <v>540</v>
      </c>
      <c r="AO740" s="74" t="s">
        <v>4693</v>
      </c>
      <c r="AP740" s="74" t="s">
        <v>2085</v>
      </c>
      <c r="AQ740" s="73" t="e">
        <f>_xll.BDP($H740,$AQ$1, "CUST_TRR_START_DT=20030101","CUST_TRR_END_DT=20230630")*0.01</f>
        <v>#VALUE!</v>
      </c>
      <c r="AR740" s="73">
        <f>_xll.BDP($H740,$AQ$1, "CUST_TRR_START_DT=20130101","CUST_TRR_END_DT=20230630")*0.01</f>
        <v>0.2077109</v>
      </c>
      <c r="AS740" s="73">
        <f>_xll.BDP($H740,$AQ$1, "CUST_TRR_START_DT=20180101","CUST_TRR_END_DT=20230630")*0.01</f>
        <v>0.65699169999999996</v>
      </c>
      <c r="AT740" s="74" t="s">
        <v>3840</v>
      </c>
      <c r="AU740" s="74" t="s">
        <v>3021</v>
      </c>
      <c r="AV740" s="74" t="s">
        <v>3840</v>
      </c>
      <c r="AW740" s="25">
        <v>4.8241758521223241</v>
      </c>
      <c r="AX740" s="25">
        <v>4.8241758521223241</v>
      </c>
      <c r="AY740" s="25">
        <v>0</v>
      </c>
      <c r="AZ740" s="25">
        <v>4.8241758521223241</v>
      </c>
      <c r="BA740" s="25">
        <v>120.07651272662588</v>
      </c>
      <c r="BB740" s="25">
        <v>0</v>
      </c>
      <c r="BC740" s="25">
        <v>120.07651272662588</v>
      </c>
      <c r="BD740" s="25">
        <v>110.6558775</v>
      </c>
      <c r="BE740" s="25">
        <v>866.79588749999994</v>
      </c>
      <c r="BF740" s="74">
        <v>96.174999999999997</v>
      </c>
      <c r="BG740" s="74">
        <v>98.966999999999999</v>
      </c>
      <c r="BH740" s="74">
        <v>117.967</v>
      </c>
      <c r="BI740" s="74" t="s">
        <v>3021</v>
      </c>
      <c r="BJ740" s="74" t="s">
        <v>3021</v>
      </c>
      <c r="BK740" s="74" t="s">
        <v>3021</v>
      </c>
      <c r="BL740" s="72">
        <v>0.11095461040705504</v>
      </c>
      <c r="BM740" s="72">
        <v>0.1141756686057189</v>
      </c>
      <c r="BN740" s="72">
        <v>0.13609547726424812</v>
      </c>
      <c r="BO740" s="72">
        <v>0</v>
      </c>
      <c r="BP740" s="72">
        <v>0</v>
      </c>
      <c r="BQ740" s="72">
        <v>0</v>
      </c>
      <c r="BR740" s="72">
        <f>IF(IF(BN740&gt;BQ740,BN740,BQ740)=0,IF(BM740&gt;BP740,BM740,BP740),IF(BN740&gt;BQ740,BN740,BQ740))</f>
        <v>0.13609547726424812</v>
      </c>
      <c r="CI740" s="73">
        <f>IFERROR(L740,M740)</f>
        <v>0.82206703292769867</v>
      </c>
      <c r="CJ740" s="74">
        <f>IF(AND(M740&lt;0,AA740&gt;0),1,0)</f>
        <v>0</v>
      </c>
      <c r="CK740" s="74">
        <f>IF(AND(CJ740=0,CI740&lt;0.1,CI740&gt;0),1,0)</f>
        <v>0</v>
      </c>
      <c r="CL740" s="74">
        <f>IF(AND(CK740=0,CI740&lt;0.2,CI740&gt;0.1),1,0)</f>
        <v>0</v>
      </c>
      <c r="CM740" s="74">
        <f>IF(AND(CL740=0,CI740&lt;0.3,CI740&gt;0.2),1,0)</f>
        <v>0</v>
      </c>
      <c r="CN740" s="74">
        <f>IF(AND(CM740=0,CI740&lt;0.4,CI740&gt;0.3),1,0)</f>
        <v>0</v>
      </c>
      <c r="CO740" s="74">
        <f>IF(AND(CN740=0,CI740&lt;0.5,CI740&gt;0.4),1,0)</f>
        <v>0</v>
      </c>
      <c r="CP740" s="74">
        <f>IF(AND(CJ740=0,CK740=0,CL740=0,CM740=0,CN740=0,CO740=0),1,0)</f>
        <v>1</v>
      </c>
      <c r="CR740" s="74" t="str">
        <f>_xll.BDP($H740,CR$1)</f>
        <v>#N/A Field Not Applicable</v>
      </c>
      <c r="CS740" s="74" t="str">
        <f>_xll.BDP($H740,CS$1)</f>
        <v>#N/A N/A</v>
      </c>
      <c r="CT740" s="81" t="str">
        <f>_xll.BDP($H740,CT$1)</f>
        <v>#N/A N/A</v>
      </c>
      <c r="CU740" s="78" t="str">
        <f>_xll.BDP($H740,CU$1)</f>
        <v>#N/A N/A</v>
      </c>
      <c r="CV740" s="78">
        <f>_xll.BDP($H740,CV$1)</f>
        <v>0</v>
      </c>
      <c r="CW740" s="78">
        <f>_xll.BDP($H740,CW$1)</f>
        <v>0</v>
      </c>
    </row>
    <row r="741" spans="1:101" s="74" customFormat="1" hidden="1" x14ac:dyDescent="0.3">
      <c r="A741" s="74" t="str">
        <f>B741&amp;C741</f>
        <v>15</v>
      </c>
      <c r="B741" s="74">
        <v>15</v>
      </c>
      <c r="D741" s="74">
        <v>6</v>
      </c>
      <c r="E741" s="74">
        <v>1</v>
      </c>
      <c r="F741" s="75">
        <v>0.1</v>
      </c>
      <c r="H741" s="74" t="s">
        <v>249</v>
      </c>
      <c r="I741" s="74">
        <v>1684</v>
      </c>
      <c r="J741" s="74" t="str">
        <f>I741&amp;H741</f>
        <v>1684AVY US Equity</v>
      </c>
      <c r="K741" s="76" t="s">
        <v>920</v>
      </c>
      <c r="L741" s="73">
        <v>0.37731230275729299</v>
      </c>
      <c r="M741" s="73">
        <v>0.33333333333333331</v>
      </c>
      <c r="N741" s="73">
        <v>0.24805373834045899</v>
      </c>
      <c r="O741" s="73">
        <v>0.21215670199683787</v>
      </c>
      <c r="P741" s="77">
        <v>14.905400818251657</v>
      </c>
      <c r="Q741" s="77">
        <v>11.245610321421537</v>
      </c>
      <c r="R741" s="77">
        <v>28.64299992409099</v>
      </c>
      <c r="S741" s="78">
        <v>15.530626045363054</v>
      </c>
      <c r="T741" s="78">
        <v>16.023364641067339</v>
      </c>
      <c r="U741" s="73">
        <v>0.52989874546265048</v>
      </c>
      <c r="V741" s="79">
        <v>2.9556877719563093</v>
      </c>
      <c r="W741" s="73">
        <v>0.2437850065930344</v>
      </c>
      <c r="X741" s="72">
        <v>2.8768861937667464E-2</v>
      </c>
      <c r="Y741" s="79">
        <v>4.1970634640468116</v>
      </c>
      <c r="Z741" s="79">
        <v>18.183975550140353</v>
      </c>
      <c r="AA741" s="79">
        <v>3260700000</v>
      </c>
      <c r="AB741" s="79">
        <v>5123100000</v>
      </c>
      <c r="AC741" s="79">
        <v>35700000</v>
      </c>
      <c r="AD741" s="80">
        <v>758100000</v>
      </c>
      <c r="AE741" s="73">
        <v>4.7091412742382273E-2</v>
      </c>
      <c r="AF741" s="80">
        <v>14550.036868159999</v>
      </c>
      <c r="AG741" s="80">
        <v>17878.436868159999</v>
      </c>
      <c r="AH741" s="25">
        <v>14.514074418054879</v>
      </c>
      <c r="AI741" s="25">
        <v>19.019613689531912</v>
      </c>
      <c r="AJ741" s="25">
        <v>3.2076876298670265</v>
      </c>
      <c r="AK741" s="25">
        <v>23.504632005742561</v>
      </c>
      <c r="AL741" s="25">
        <v>7.2262423574327244</v>
      </c>
      <c r="AM741" s="74" t="s">
        <v>493</v>
      </c>
      <c r="AN741" s="74" t="s">
        <v>572</v>
      </c>
      <c r="AO741" s="74" t="s">
        <v>4696</v>
      </c>
      <c r="AP741" s="74" t="s">
        <v>574</v>
      </c>
      <c r="AQ741" s="73">
        <f>_xll.BDP($H741,$AQ$1, "CUST_TRR_START_DT=20030101","CUST_TRR_END_DT=20230630")*0.01</f>
        <v>7.8826690000000005E-2</v>
      </c>
      <c r="AR741" s="73">
        <f>_xll.BDP($H741,$AQ$1, "CUST_TRR_START_DT=20130101","CUST_TRR_END_DT=20230630")*0.01</f>
        <v>0.18792200000000001</v>
      </c>
      <c r="AS741" s="73">
        <f>_xll.BDP($H741,$AQ$1, "CUST_TRR_START_DT=20180101","CUST_TRR_END_DT=20230630")*0.01</f>
        <v>9.5000360000000006E-2</v>
      </c>
      <c r="AT741" s="74" t="s">
        <v>3455</v>
      </c>
      <c r="AU741" s="74" t="s">
        <v>3455</v>
      </c>
      <c r="AV741" s="74" t="s">
        <v>3455</v>
      </c>
      <c r="AW741" s="25">
        <v>1.7944173734696183</v>
      </c>
      <c r="AX741" s="25">
        <v>1.7944173734696183</v>
      </c>
      <c r="AY741" s="25">
        <v>2.8175261801877101</v>
      </c>
      <c r="AZ741" s="25">
        <v>4.6119435536573281</v>
      </c>
      <c r="BA741" s="25">
        <v>31.776714513556612</v>
      </c>
      <c r="BB741" s="25">
        <v>49.894593301435407</v>
      </c>
      <c r="BC741" s="25">
        <v>81.671307814992019</v>
      </c>
      <c r="BD741" s="25">
        <v>614.49491999999998</v>
      </c>
      <c r="BE741" s="25">
        <v>14550.036868159999</v>
      </c>
      <c r="BF741" s="74">
        <v>666.45500000000004</v>
      </c>
      <c r="BG741" s="74">
        <v>798.25</v>
      </c>
      <c r="BH741" s="74">
        <v>889.77800000000002</v>
      </c>
      <c r="BI741" s="74">
        <v>607.95600000000002</v>
      </c>
      <c r="BJ741" s="74">
        <v>783.66499999999996</v>
      </c>
      <c r="BK741" s="74">
        <v>851.60800000000006</v>
      </c>
      <c r="BL741" s="72">
        <v>4.5804351290573746E-2</v>
      </c>
      <c r="BM741" s="72">
        <v>5.4862403939801622E-2</v>
      </c>
      <c r="BN741" s="72">
        <v>6.115297219260734E-2</v>
      </c>
      <c r="BO741" s="72">
        <v>4.1783811650016954E-2</v>
      </c>
      <c r="BP741" s="72">
        <v>5.3860000981502835E-2</v>
      </c>
      <c r="BQ741" s="72">
        <v>5.8529611142332079E-2</v>
      </c>
      <c r="BR741" s="72">
        <f>IF(IF(BN741&gt;BQ741,BN741,BQ741)=0,IF(BM741&gt;BP741,BM741,BP741),IF(BN741&gt;BQ741,BN741,BQ741))</f>
        <v>6.115297219260734E-2</v>
      </c>
      <c r="CI741" s="73">
        <f>IFERROR(L741,M741)</f>
        <v>0.37731230275729299</v>
      </c>
      <c r="CJ741" s="74">
        <f>IF(AND(M741&lt;0,AA741&gt;0),1,0)</f>
        <v>0</v>
      </c>
      <c r="CK741" s="74">
        <f>IF(AND(CJ741=0,CI741&lt;0.1,CI741&gt;0),1,0)</f>
        <v>0</v>
      </c>
      <c r="CL741" s="74">
        <f>IF(AND(CK741=0,CI741&lt;0.2,CI741&gt;0.1),1,0)</f>
        <v>0</v>
      </c>
      <c r="CM741" s="74">
        <f>IF(AND(CL741=0,CI741&lt;0.3,CI741&gt;0.2),1,0)</f>
        <v>0</v>
      </c>
      <c r="CN741" s="74">
        <f>IF(AND(CM741=0,CI741&lt;0.4,CI741&gt;0.3),1,0)</f>
        <v>1</v>
      </c>
      <c r="CO741" s="74">
        <f>IF(AND(CN741=0,CI741&lt;0.5,CI741&gt;0.4),1,0)</f>
        <v>0</v>
      </c>
      <c r="CP741" s="74">
        <f>IF(AND(CJ741=0,CK741=0,CL741=0,CM741=0,CN741=0,CO741=0),1,0)</f>
        <v>0</v>
      </c>
      <c r="CR741" s="74" t="str">
        <f>_xll.BDP($H741,CR$1)</f>
        <v>Deon M Stander</v>
      </c>
      <c r="CS741" s="74" t="str">
        <f>_xll.BDP($H741,CS$1)</f>
        <v>No</v>
      </c>
      <c r="CT741" s="81">
        <f>_xll.BDP($H741,CT$1)</f>
        <v>0</v>
      </c>
      <c r="CU741" s="78">
        <f>_xll.BDP($H741,CU$1)</f>
        <v>8.3333298563957214E-2</v>
      </c>
      <c r="CV741" s="78">
        <f>_xll.BDP($H741,CV$1)</f>
        <v>0.77594990906252459</v>
      </c>
      <c r="CW741" s="78">
        <f>_xll.BDP($H741,CW$1)</f>
        <v>-0.78180354399835839</v>
      </c>
    </row>
    <row r="742" spans="1:101" s="74" customFormat="1" hidden="1" x14ac:dyDescent="0.3">
      <c r="A742" s="74" t="str">
        <f>B742&amp;C742</f>
        <v>15</v>
      </c>
      <c r="B742" s="74">
        <v>15</v>
      </c>
      <c r="D742" s="74">
        <v>6</v>
      </c>
      <c r="E742" s="74">
        <v>3</v>
      </c>
      <c r="F742" s="75">
        <v>0.13</v>
      </c>
      <c r="G742" s="74" t="s">
        <v>2849</v>
      </c>
      <c r="H742" s="74" t="s">
        <v>365</v>
      </c>
      <c r="I742" s="74">
        <v>1685</v>
      </c>
      <c r="J742" s="74" t="str">
        <f>I742&amp;H742</f>
        <v>1685CCK US Equity</v>
      </c>
      <c r="K742" s="76" t="s">
        <v>1052</v>
      </c>
      <c r="L742" s="73">
        <v>0.22389501213665511</v>
      </c>
      <c r="M742" s="73">
        <v>0.21407135711903968</v>
      </c>
      <c r="N742" s="73">
        <v>0.13522661065890224</v>
      </c>
      <c r="O742" s="73">
        <v>0.143479718404291</v>
      </c>
      <c r="P742" s="77">
        <v>11.670767840104453</v>
      </c>
      <c r="Q742" s="77">
        <v>9.2948771600908398</v>
      </c>
      <c r="R742" s="77">
        <v>23.905385002516354</v>
      </c>
      <c r="S742" s="78">
        <v>15.44253272957558</v>
      </c>
      <c r="T742" s="78">
        <v>13.9071312678668</v>
      </c>
      <c r="U742" s="73">
        <v>0.60031252712909111</v>
      </c>
      <c r="V742" s="79">
        <v>4.2190359975594873</v>
      </c>
      <c r="W742" s="73">
        <v>0.18635458850984968</v>
      </c>
      <c r="X742" s="72">
        <v>5.0656660412757973E-2</v>
      </c>
      <c r="Y742" s="79">
        <v>5.0022335780048071</v>
      </c>
      <c r="Z742" s="79">
        <v>11.382417860287909</v>
      </c>
      <c r="AA742" s="79">
        <v>5998000000</v>
      </c>
      <c r="AB742" s="79">
        <v>8949000000</v>
      </c>
      <c r="AC742" s="79">
        <v>30000000</v>
      </c>
      <c r="AD742" s="80">
        <v>900000000</v>
      </c>
      <c r="AE742" s="73">
        <v>3.3333333333333333E-2</v>
      </c>
      <c r="AF742" s="80">
        <v>10899.463995460001</v>
      </c>
      <c r="AG742" s="80">
        <v>18294.463995459999</v>
      </c>
      <c r="AH742" s="25">
        <v>10.857248661994065</v>
      </c>
      <c r="AI742" s="25">
        <v>15.144423837301323</v>
      </c>
      <c r="AJ742" s="25">
        <v>-0.76028355740845932</v>
      </c>
      <c r="AK742" s="25">
        <v>18.917901109231227</v>
      </c>
      <c r="AL742" s="25">
        <v>4.8546189362554566</v>
      </c>
      <c r="AM742" s="74" t="s">
        <v>498</v>
      </c>
      <c r="AN742" s="74" t="s">
        <v>510</v>
      </c>
      <c r="AO742" s="74" t="s">
        <v>1053</v>
      </c>
      <c r="AP742" s="74" t="s">
        <v>574</v>
      </c>
      <c r="AQ742" s="73">
        <f>_xll.BDP($H742,$AQ$1, "CUST_TRR_START_DT=20030101","CUST_TRR_END_DT=20230630")*0.01</f>
        <v>0.12492789999999999</v>
      </c>
      <c r="AR742" s="73">
        <f>_xll.BDP($H742,$AQ$1, "CUST_TRR_START_DT=20130101","CUST_TRR_END_DT=20230630")*0.01</f>
        <v>8.7583599999999998E-2</v>
      </c>
      <c r="AS742" s="73">
        <f>_xll.BDP($H742,$AQ$1, "CUST_TRR_START_DT=20180101","CUST_TRR_END_DT=20230630")*0.01</f>
        <v>8.6789419999999992E-2</v>
      </c>
      <c r="AT742" s="74" t="s">
        <v>3697</v>
      </c>
      <c r="AU742" s="74" t="s">
        <v>3456</v>
      </c>
      <c r="AV742" s="74" t="s">
        <v>3456</v>
      </c>
      <c r="AW742" s="25">
        <v>1.0626521790373342</v>
      </c>
      <c r="AX742" s="25">
        <v>1.0626521790373342</v>
      </c>
      <c r="AY742" s="25">
        <v>1.2070233473710248E-16</v>
      </c>
      <c r="AZ742" s="25">
        <v>1.0626521790373344</v>
      </c>
      <c r="BA742" s="25">
        <v>15.63888113886091</v>
      </c>
      <c r="BB742" s="25">
        <v>1.7763568394002505E-15</v>
      </c>
      <c r="BC742" s="25">
        <v>15.638881138860912</v>
      </c>
      <c r="BD742" s="25">
        <v>106.35301159999999</v>
      </c>
      <c r="BE742" s="25">
        <v>10899.463995460001</v>
      </c>
      <c r="BF742" s="74">
        <v>734.154</v>
      </c>
      <c r="BG742" s="74">
        <v>842.21400000000006</v>
      </c>
      <c r="BH742" s="74">
        <v>904.88900000000001</v>
      </c>
      <c r="BI742" s="74">
        <v>492.48599999999999</v>
      </c>
      <c r="BJ742" s="74">
        <v>836.5</v>
      </c>
      <c r="BK742" s="74">
        <v>945.83</v>
      </c>
      <c r="BL742" s="72">
        <v>6.7356890238437439E-2</v>
      </c>
      <c r="BM742" s="72">
        <v>7.7271139236829531E-2</v>
      </c>
      <c r="BN742" s="72">
        <v>8.3021422005423132E-2</v>
      </c>
      <c r="BO742" s="72">
        <v>4.5184423766630843E-2</v>
      </c>
      <c r="BP742" s="72">
        <v>7.6746893273690414E-2</v>
      </c>
      <c r="BQ742" s="72">
        <v>8.6777661763364752E-2</v>
      </c>
      <c r="BR742" s="72">
        <f>IF(IF(BN742&gt;BQ742,BN742,BQ742)=0,IF(BM742&gt;BP742,BM742,BP742),IF(BN742&gt;BQ742,BN742,BQ742))</f>
        <v>8.6777661763364752E-2</v>
      </c>
      <c r="CI742" s="73">
        <f>IFERROR(L742,M742)</f>
        <v>0.22389501213665511</v>
      </c>
      <c r="CJ742" s="74">
        <f>IF(AND(M742&lt;0,AA742&gt;0),1,0)</f>
        <v>0</v>
      </c>
      <c r="CK742" s="74">
        <f>IF(AND(CJ742=0,CI742&lt;0.1,CI742&gt;0),1,0)</f>
        <v>0</v>
      </c>
      <c r="CL742" s="74">
        <f>IF(AND(CK742=0,CI742&lt;0.2,CI742&gt;0.1),1,0)</f>
        <v>0</v>
      </c>
      <c r="CM742" s="74">
        <f>IF(AND(CL742=0,CI742&lt;0.3,CI742&gt;0.2),1,0)</f>
        <v>1</v>
      </c>
      <c r="CN742" s="74">
        <f>IF(AND(CM742=0,CI742&lt;0.4,CI742&gt;0.3),1,0)</f>
        <v>0</v>
      </c>
      <c r="CO742" s="74">
        <f>IF(AND(CN742=0,CI742&lt;0.5,CI742&gt;0.4),1,0)</f>
        <v>0</v>
      </c>
      <c r="CP742" s="74">
        <f>IF(AND(CJ742=0,CK742=0,CL742=0,CM742=0,CN742=0,CO742=0),1,0)</f>
        <v>0</v>
      </c>
      <c r="CR742" s="74" t="str">
        <f>_xll.BDP($H742,CR$1)</f>
        <v>Timothy J Donahue</v>
      </c>
      <c r="CS742" s="74" t="str">
        <f>_xll.BDP($H742,CS$1)</f>
        <v>No</v>
      </c>
      <c r="CT742" s="81">
        <f>_xll.BDP($H742,CT$1)</f>
        <v>0.48566800355911255</v>
      </c>
      <c r="CU742" s="78">
        <f>_xll.BDP($H742,CU$1)</f>
        <v>7.75</v>
      </c>
      <c r="CV742" s="78">
        <f>_xll.BDP($H742,CV$1)</f>
        <v>0.87044610250859111</v>
      </c>
      <c r="CW742" s="78">
        <f>_xll.BDP($H742,CW$1)</f>
        <v>-1.3217696886554444</v>
      </c>
    </row>
    <row r="743" spans="1:101" s="74" customFormat="1" hidden="1" x14ac:dyDescent="0.3">
      <c r="A743" s="74" t="str">
        <f>B743&amp;C743</f>
        <v>15</v>
      </c>
      <c r="B743" s="74">
        <v>15</v>
      </c>
      <c r="D743" s="74">
        <v>6</v>
      </c>
      <c r="E743" s="74">
        <v>3</v>
      </c>
      <c r="F743" s="75">
        <v>0.3</v>
      </c>
      <c r="G743" s="74" t="s">
        <v>2461</v>
      </c>
      <c r="H743" s="74" t="s">
        <v>2462</v>
      </c>
      <c r="I743" s="74">
        <v>1686</v>
      </c>
      <c r="J743" s="74" t="str">
        <f>I743&amp;H743</f>
        <v>1686TROAX SS Equity</v>
      </c>
      <c r="K743" s="76" t="s">
        <v>4956</v>
      </c>
      <c r="L743" s="73">
        <v>0.52306887296240212</v>
      </c>
      <c r="M743" s="73">
        <v>0.47489242300123347</v>
      </c>
      <c r="N743" s="73">
        <v>0.2402008774805077</v>
      </c>
      <c r="O743" s="73">
        <v>0.26138218755668419</v>
      </c>
      <c r="P743" s="77">
        <v>11.804640546246272</v>
      </c>
      <c r="Q743" s="77">
        <v>8.9623084407509666</v>
      </c>
      <c r="R743" s="77">
        <v>11.407079559491178</v>
      </c>
      <c r="S743" s="78">
        <v>23.026898269267473</v>
      </c>
      <c r="T743" s="78">
        <v>21.850106131701875</v>
      </c>
      <c r="U743" s="73">
        <v>0.2890298088952159</v>
      </c>
      <c r="V743" s="79">
        <v>0.89184692179700498</v>
      </c>
      <c r="W743" s="73">
        <v>1.160521675238795</v>
      </c>
      <c r="X743" s="72" t="e">
        <v>#N/A</v>
      </c>
      <c r="Y743" s="79">
        <v>13.041245044545709</v>
      </c>
      <c r="Z743" s="79">
        <v>12.322720670278752</v>
      </c>
      <c r="AA743" s="79">
        <v>106203000</v>
      </c>
      <c r="AB743" s="79">
        <v>192955000</v>
      </c>
      <c r="AC743" s="79" t="e">
        <v>#N/A</v>
      </c>
      <c r="AD743" s="80">
        <v>62600000</v>
      </c>
      <c r="AE743" s="73">
        <v>0</v>
      </c>
      <c r="AF743" s="80">
        <v>9936</v>
      </c>
      <c r="AG743" s="80">
        <v>884.37090762239484</v>
      </c>
      <c r="AH743" s="25">
        <v>14.714990143467469</v>
      </c>
      <c r="AI743" s="25">
        <v>18.347944141543461</v>
      </c>
      <c r="AJ743" s="25" t="s">
        <v>3021</v>
      </c>
      <c r="AK743" s="25">
        <v>23.468105600059332</v>
      </c>
      <c r="AL743" s="25">
        <v>5.5944170925393957</v>
      </c>
      <c r="AM743" s="74" t="s">
        <v>498</v>
      </c>
      <c r="AN743" s="74" t="s">
        <v>667</v>
      </c>
      <c r="AO743" s="74" t="s">
        <v>877</v>
      </c>
      <c r="AP743" s="74" t="s">
        <v>4617</v>
      </c>
      <c r="AQ743" s="73" t="e">
        <f>_xll.BDP($H743,$AQ$1, "CUST_TRR_START_DT=20030101","CUST_TRR_END_DT=20230630")*0.01</f>
        <v>#VALUE!</v>
      </c>
      <c r="AR743" s="73" t="e">
        <f>_xll.BDP($H743,$AQ$1, "CUST_TRR_START_DT=20130101","CUST_TRR_END_DT=20230630")*0.01</f>
        <v>#VALUE!</v>
      </c>
      <c r="AS743" s="73">
        <f>_xll.BDP($H743,$AQ$1, "CUST_TRR_START_DT=20180101","CUST_TRR_END_DT=20230630")*0.01</f>
        <v>0.17876690000000001</v>
      </c>
      <c r="AT743" s="74" t="s">
        <v>3457</v>
      </c>
      <c r="AU743" s="74" t="s">
        <v>3457</v>
      </c>
      <c r="AV743" s="74" t="s">
        <v>3457</v>
      </c>
      <c r="AW743" s="25">
        <v>2.2005532917223474</v>
      </c>
      <c r="AX743" s="25">
        <v>2.2005532917223474</v>
      </c>
      <c r="AY743" s="25">
        <v>-3.0574706228258059E-16</v>
      </c>
      <c r="AZ743" s="25">
        <v>2.2005532917223469</v>
      </c>
      <c r="BA743" s="25">
        <v>51.139891399550933</v>
      </c>
      <c r="BB743" s="25">
        <v>-7.1054273576010019E-15</v>
      </c>
      <c r="BC743" s="25">
        <v>51.139891399550926</v>
      </c>
      <c r="BD743" s="25">
        <v>19.173330239999999</v>
      </c>
      <c r="BE743" s="25">
        <v>884.37090762239484</v>
      </c>
      <c r="BF743" s="74">
        <v>35.825000000000003</v>
      </c>
      <c r="BG743" s="74">
        <v>40.1</v>
      </c>
      <c r="BH743" s="74">
        <v>44.825000000000003</v>
      </c>
      <c r="BI743" s="74">
        <v>39.767000000000003</v>
      </c>
      <c r="BJ743" s="74">
        <v>37.433</v>
      </c>
      <c r="BK743" s="74">
        <v>41.233000000000004</v>
      </c>
      <c r="BL743" s="72">
        <v>4.0509021374656548E-2</v>
      </c>
      <c r="BM743" s="72">
        <v>4.5342966004849335E-2</v>
      </c>
      <c r="BN743" s="72">
        <v>5.0685746911904528E-2</v>
      </c>
      <c r="BO743" s="72">
        <v>4.4966427159971165E-2</v>
      </c>
      <c r="BP743" s="72">
        <v>4.2327263003978183E-2</v>
      </c>
      <c r="BQ743" s="72">
        <v>4.6624102675260667E-2</v>
      </c>
      <c r="BR743" s="72">
        <f>IF(IF(BN743&gt;BQ743,BN743,BQ743)=0,IF(BM743&gt;BP743,BM743,BP743),IF(BN743&gt;BQ743,BN743,BQ743))</f>
        <v>5.0685746911904528E-2</v>
      </c>
      <c r="CI743" s="73">
        <f>IFERROR(L743,M743)</f>
        <v>0.52306887296240212</v>
      </c>
      <c r="CJ743" s="74">
        <f>IF(AND(M743&lt;0,AA743&gt;0),1,0)</f>
        <v>0</v>
      </c>
      <c r="CK743" s="74">
        <f>IF(AND(CJ743=0,CI743&lt;0.1,CI743&gt;0),1,0)</f>
        <v>0</v>
      </c>
      <c r="CL743" s="74">
        <f>IF(AND(CK743=0,CI743&lt;0.2,CI743&gt;0.1),1,0)</f>
        <v>0</v>
      </c>
      <c r="CM743" s="74">
        <f>IF(AND(CL743=0,CI743&lt;0.3,CI743&gt;0.2),1,0)</f>
        <v>0</v>
      </c>
      <c r="CN743" s="74">
        <f>IF(AND(CM743=0,CI743&lt;0.4,CI743&gt;0.3),1,0)</f>
        <v>0</v>
      </c>
      <c r="CO743" s="74">
        <f>IF(AND(CN743=0,CI743&lt;0.5,CI743&gt;0.4),1,0)</f>
        <v>0</v>
      </c>
      <c r="CP743" s="74">
        <f>IF(AND(CJ743=0,CK743=0,CL743=0,CM743=0,CN743=0,CO743=0),1,0)</f>
        <v>1</v>
      </c>
      <c r="CR743" s="74" t="str">
        <f>_xll.BDP($H743,CR$1)</f>
        <v>Thomas Widstrand</v>
      </c>
      <c r="CS743" s="74" t="str">
        <f>_xll.BDP($H743,CS$1)</f>
        <v>No</v>
      </c>
      <c r="CT743" s="81">
        <f>_xll.BDP($H743,CT$1)</f>
        <v>5.7800002098083496</v>
      </c>
      <c r="CU743" s="78">
        <f>_xll.BDP($H743,CU$1)</f>
        <v>15.75</v>
      </c>
      <c r="CV743" s="78">
        <f>_xll.BDP($H743,CV$1)</f>
        <v>5.9553633333333336</v>
      </c>
      <c r="CW743" s="78">
        <f>_xll.BDP($H743,CW$1)</f>
        <v>0.34259866139401712</v>
      </c>
    </row>
    <row r="744" spans="1:101" s="74" customFormat="1" hidden="1" x14ac:dyDescent="0.3">
      <c r="A744" s="74" t="str">
        <f>B744&amp;C744</f>
        <v>15</v>
      </c>
      <c r="B744" s="74">
        <v>15</v>
      </c>
      <c r="D744" s="74">
        <v>6</v>
      </c>
      <c r="E744" s="74">
        <v>6</v>
      </c>
      <c r="F744" s="75">
        <v>7.0000000000000007E-2</v>
      </c>
      <c r="H744" s="74" t="s">
        <v>1801</v>
      </c>
      <c r="I744" s="74">
        <v>1687</v>
      </c>
      <c r="J744" s="74" t="str">
        <f>I744&amp;H744</f>
        <v>1687MNDI LN Equity</v>
      </c>
      <c r="K744" s="76" t="s">
        <v>1802</v>
      </c>
      <c r="L744" s="73">
        <v>0.19605068844673784</v>
      </c>
      <c r="M744" s="73">
        <v>0.19630200308166409</v>
      </c>
      <c r="N744" s="73">
        <v>0.16865822464012403</v>
      </c>
      <c r="O744" s="73">
        <v>0.17550626808100289</v>
      </c>
      <c r="P744" s="77">
        <v>13.331788961603058</v>
      </c>
      <c r="Q744" s="77">
        <v>10.244427307337086</v>
      </c>
      <c r="R744" s="77">
        <v>15.66243833685694</v>
      </c>
      <c r="S744" s="78">
        <v>20.40478289457544</v>
      </c>
      <c r="T744" s="78">
        <v>18.950797573578971</v>
      </c>
      <c r="U744" s="73">
        <v>0.12544652237865098</v>
      </c>
      <c r="V744" s="79">
        <v>0.76099426386233271</v>
      </c>
      <c r="W744" s="73">
        <v>0.59013042631886314</v>
      </c>
      <c r="X744" s="72">
        <v>6.2408581179912236E-2</v>
      </c>
      <c r="Y744" s="79">
        <v>3.6819754646237124</v>
      </c>
      <c r="Z744" s="79">
        <v>5.8954801310283633</v>
      </c>
      <c r="AA744" s="79">
        <v>6490000000</v>
      </c>
      <c r="AB744" s="79">
        <v>7259000000</v>
      </c>
      <c r="AC744" s="79">
        <v>11000000</v>
      </c>
      <c r="AD744" s="80">
        <v>1430000000</v>
      </c>
      <c r="AE744" s="73">
        <v>7.6923076923076927E-3</v>
      </c>
      <c r="AF744" s="80">
        <v>6763.7641554000002</v>
      </c>
      <c r="AG744" s="80">
        <v>9476.1315287355792</v>
      </c>
      <c r="AH744" s="25">
        <v>6.8370357350184552</v>
      </c>
      <c r="AI744" s="25">
        <v>9.7893920751400607</v>
      </c>
      <c r="AJ744" s="25">
        <v>9.9913450512906614</v>
      </c>
      <c r="AK744" s="25">
        <v>10.124890429612451</v>
      </c>
      <c r="AL744" s="25">
        <v>1.3938122186775335</v>
      </c>
      <c r="AM744" s="74" t="s">
        <v>550</v>
      </c>
      <c r="AN744" s="74" t="s">
        <v>1240</v>
      </c>
      <c r="AO744" s="74" t="s">
        <v>1241</v>
      </c>
      <c r="AP744" s="74" t="s">
        <v>1552</v>
      </c>
      <c r="AQ744" s="73" t="e">
        <f>_xll.BDP($H744,$AQ$1, "CUST_TRR_START_DT=20030101","CUST_TRR_END_DT=20230630")*0.01</f>
        <v>#VALUE!</v>
      </c>
      <c r="AR744" s="73">
        <f>_xll.BDP($H744,$AQ$1, "CUST_TRR_START_DT=20130101","CUST_TRR_END_DT=20230630")*0.01</f>
        <v>9.6346760000000004E-2</v>
      </c>
      <c r="AS744" s="73">
        <f>_xll.BDP($H744,$AQ$1, "CUST_TRR_START_DT=20180101","CUST_TRR_END_DT=20230630")*0.01</f>
        <v>-4.1432740000000003E-2</v>
      </c>
      <c r="AT744" s="74" t="s">
        <v>3841</v>
      </c>
      <c r="AU744" s="74" t="s">
        <v>3021</v>
      </c>
      <c r="AV744" s="74" t="s">
        <v>3841</v>
      </c>
      <c r="AW744" s="25">
        <v>4.4902437296345008</v>
      </c>
      <c r="AX744" s="25">
        <v>4.4902437296345008</v>
      </c>
      <c r="AY744" s="25">
        <v>9.3269157588847199E-2</v>
      </c>
      <c r="AZ744" s="25">
        <v>4.5835128872233479</v>
      </c>
      <c r="BA744" s="25">
        <v>42.959313809849114</v>
      </c>
      <c r="BB744" s="25">
        <v>0.89232996044196966</v>
      </c>
      <c r="BC744" s="25">
        <v>43.851643770291084</v>
      </c>
      <c r="BD744" s="25">
        <v>344</v>
      </c>
      <c r="BE744" s="25">
        <v>6763.7641554000002</v>
      </c>
      <c r="BF744" s="74">
        <v>516.27300000000002</v>
      </c>
      <c r="BG744" s="74">
        <v>569.54499999999996</v>
      </c>
      <c r="BH744" s="74">
        <v>683.4</v>
      </c>
      <c r="BI744" s="74">
        <v>289.57900000000001</v>
      </c>
      <c r="BJ744" s="74">
        <v>151.16800000000001</v>
      </c>
      <c r="BK744" s="74">
        <v>407.01100000000002</v>
      </c>
      <c r="BL744" s="72">
        <v>7.632924332345653E-2</v>
      </c>
      <c r="BM744" s="72">
        <v>8.4205331072238987E-2</v>
      </c>
      <c r="BN744" s="72">
        <v>0.10103841356656301</v>
      </c>
      <c r="BO744" s="72">
        <v>4.2813290550470812E-2</v>
      </c>
      <c r="BP744" s="72">
        <v>2.2349685253190223E-2</v>
      </c>
      <c r="BQ744" s="72">
        <v>6.0175220579661078E-2</v>
      </c>
      <c r="BR744" s="72">
        <f>IF(IF(BN744&gt;BQ744,BN744,BQ744)=0,IF(BM744&gt;BP744,BM744,BP744),IF(BN744&gt;BQ744,BN744,BQ744))</f>
        <v>0.10103841356656301</v>
      </c>
      <c r="CI744" s="73">
        <f>IFERROR(L744,M744)</f>
        <v>0.19605068844673784</v>
      </c>
      <c r="CJ744" s="74">
        <f>IF(AND(M744&lt;0,AA744&gt;0),1,0)</f>
        <v>0</v>
      </c>
      <c r="CK744" s="74">
        <f>IF(AND(CJ744=0,CI744&lt;0.1,CI744&gt;0),1,0)</f>
        <v>0</v>
      </c>
      <c r="CL744" s="74">
        <f>IF(AND(CK744=0,CI744&lt;0.2,CI744&gt;0.1),1,0)</f>
        <v>1</v>
      </c>
      <c r="CM744" s="74">
        <f>IF(AND(CL744=0,CI744&lt;0.3,CI744&gt;0.2),1,0)</f>
        <v>0</v>
      </c>
      <c r="CN744" s="74">
        <f>IF(AND(CM744=0,CI744&lt;0.4,CI744&gt;0.3),1,0)</f>
        <v>0</v>
      </c>
      <c r="CO744" s="74">
        <f>IF(AND(CN744=0,CI744&lt;0.5,CI744&gt;0.4),1,0)</f>
        <v>0</v>
      </c>
      <c r="CP744" s="74">
        <f>IF(AND(CJ744=0,CK744=0,CL744=0,CM744=0,CN744=0,CO744=0),1,0)</f>
        <v>0</v>
      </c>
      <c r="CR744" s="74" t="str">
        <f>_xll.BDP($H744,CR$1)</f>
        <v>Andrew C W King</v>
      </c>
      <c r="CS744" s="74" t="str">
        <f>_xll.BDP($H744,CS$1)</f>
        <v>No</v>
      </c>
      <c r="CT744" s="81">
        <f>_xll.BDP($H744,CT$1)</f>
        <v>0</v>
      </c>
      <c r="CU744" s="78">
        <f>_xll.BDP($H744,CU$1)</f>
        <v>3.5</v>
      </c>
      <c r="CV744" s="78">
        <f>_xll.BDP($H744,CV$1)</f>
        <v>6.0386305286870369E-2</v>
      </c>
      <c r="CW744" s="78">
        <f>_xll.BDP($H744,CW$1)</f>
        <v>9.5586628796154691E-2</v>
      </c>
    </row>
    <row r="745" spans="1:101" s="74" customFormat="1" hidden="1" x14ac:dyDescent="0.3">
      <c r="A745" s="74" t="str">
        <f>B745&amp;C745</f>
        <v>15</v>
      </c>
      <c r="B745" s="74">
        <v>15</v>
      </c>
      <c r="D745" s="74">
        <v>7</v>
      </c>
      <c r="E745" s="74">
        <v>2</v>
      </c>
      <c r="F745" s="75">
        <v>0.13</v>
      </c>
      <c r="G745" s="74" t="s">
        <v>2777</v>
      </c>
      <c r="H745" s="74" t="s">
        <v>115</v>
      </c>
      <c r="I745" s="74">
        <v>1688</v>
      </c>
      <c r="J745" s="74" t="str">
        <f>I745&amp;H745</f>
        <v>1688J US Equity</v>
      </c>
      <c r="K745" s="76" t="s">
        <v>749</v>
      </c>
      <c r="L745" s="73">
        <v>0.6896782505398753</v>
      </c>
      <c r="M745" s="73">
        <v>0.58195366358486744</v>
      </c>
      <c r="N745" s="73">
        <v>0.13349093954815197</v>
      </c>
      <c r="O745" s="73">
        <v>0.15363403021843272</v>
      </c>
      <c r="P745" s="77">
        <v>9.6983052219319656</v>
      </c>
      <c r="Q745" s="77">
        <v>7.9344440062847506</v>
      </c>
      <c r="R745" s="77">
        <v>11.908542177689313</v>
      </c>
      <c r="S745" s="78">
        <v>10.26223446872803</v>
      </c>
      <c r="T745" s="78">
        <v>12.978212905398275</v>
      </c>
      <c r="U745" s="73">
        <v>0.37654319428471228</v>
      </c>
      <c r="V745" s="79">
        <v>1.8366244472932201</v>
      </c>
      <c r="W745" s="73">
        <v>0.4831564859143242</v>
      </c>
      <c r="X745" s="72">
        <v>4.0048535649291714E-2</v>
      </c>
      <c r="Y745" s="79">
        <v>9.4103389637682344</v>
      </c>
      <c r="Z745" s="79">
        <v>21.505734686533806</v>
      </c>
      <c r="AA745" s="79">
        <v>2577066000</v>
      </c>
      <c r="AB745" s="79">
        <v>9761724000</v>
      </c>
      <c r="AC745" s="79">
        <v>67586000</v>
      </c>
      <c r="AD745" s="80">
        <v>1032940000</v>
      </c>
      <c r="AE745" s="73">
        <v>6.5430712335663249E-2</v>
      </c>
      <c r="AF745" s="80">
        <v>16648.818460999999</v>
      </c>
      <c r="AG745" s="80">
        <v>20176.276460999998</v>
      </c>
      <c r="AH745" s="25">
        <v>11.681149098191286</v>
      </c>
      <c r="AI745" s="25">
        <v>15.628203548830109</v>
      </c>
      <c r="AJ745" s="25">
        <v>5.2825627361862697</v>
      </c>
      <c r="AK745" s="25">
        <v>20.834052443873269</v>
      </c>
      <c r="AL745" s="25">
        <v>2.5520815889595636</v>
      </c>
      <c r="AM745" s="74" t="s">
        <v>498</v>
      </c>
      <c r="AN745" s="74" t="s">
        <v>716</v>
      </c>
      <c r="AO745" s="74" t="s">
        <v>717</v>
      </c>
      <c r="AP745" s="74" t="s">
        <v>574</v>
      </c>
      <c r="AQ745" s="73">
        <f>_xll.BDP($H745,$AQ$1, "CUST_TRR_START_DT=20030101","CUST_TRR_END_DT=20230630")*0.01</f>
        <v>9.9997880000000011E-2</v>
      </c>
      <c r="AR745" s="73">
        <f>_xll.BDP($H745,$AQ$1, "CUST_TRR_START_DT=20130101","CUST_TRR_END_DT=20230630")*0.01</f>
        <v>0.10861409999999999</v>
      </c>
      <c r="AS745" s="73">
        <f>_xll.BDP($H745,$AQ$1, "CUST_TRR_START_DT=20180101","CUST_TRR_END_DT=20230630")*0.01</f>
        <v>0.1222331</v>
      </c>
      <c r="AT745" s="74" t="s">
        <v>3842</v>
      </c>
      <c r="AU745" s="74" t="s">
        <v>3021</v>
      </c>
      <c r="AV745" s="74" t="s">
        <v>3842</v>
      </c>
      <c r="AW745" s="25">
        <v>0.78656781262519093</v>
      </c>
      <c r="AX745" s="25">
        <v>0.78656781262519093</v>
      </c>
      <c r="AY745" s="25">
        <v>1.8470304960196957</v>
      </c>
      <c r="AZ745" s="25">
        <v>2.6335983086448866</v>
      </c>
      <c r="BA745" s="25">
        <v>11.236132742339015</v>
      </c>
      <c r="BB745" s="25">
        <v>26.384857731668788</v>
      </c>
      <c r="BC745" s="25">
        <v>37.620990474007804</v>
      </c>
      <c r="BD745" s="25">
        <v>396.33426040000001</v>
      </c>
      <c r="BE745" s="25">
        <v>16648.818460999999</v>
      </c>
      <c r="BF745" s="74">
        <v>930.64700000000005</v>
      </c>
      <c r="BG745" s="74">
        <v>1057.1880000000001</v>
      </c>
      <c r="BH745" s="74">
        <v>1174</v>
      </c>
      <c r="BI745" s="74">
        <v>883.678</v>
      </c>
      <c r="BJ745" s="74">
        <v>1064.9660000000001</v>
      </c>
      <c r="BK745" s="74">
        <v>1200.9950000000001</v>
      </c>
      <c r="BL745" s="72">
        <v>5.5898681469802119E-2</v>
      </c>
      <c r="BM745" s="72">
        <v>6.3499280893504373E-2</v>
      </c>
      <c r="BN745" s="72">
        <v>7.0515514524355297E-2</v>
      </c>
      <c r="BO745" s="72">
        <v>5.3077520309926095E-2</v>
      </c>
      <c r="BP745" s="72">
        <v>6.396646119330883E-2</v>
      </c>
      <c r="BQ745" s="72">
        <v>7.2136950908158512E-2</v>
      </c>
      <c r="BR745" s="72">
        <f>IF(IF(BN745&gt;BQ745,BN745,BQ745)=0,IF(BM745&gt;BP745,BM745,BP745),IF(BN745&gt;BQ745,BN745,BQ745))</f>
        <v>7.2136950908158512E-2</v>
      </c>
      <c r="CI745" s="73">
        <f>IFERROR(L745,M745)</f>
        <v>0.6896782505398753</v>
      </c>
      <c r="CJ745" s="74">
        <f>IF(AND(M745&lt;0,AA745&gt;0),1,0)</f>
        <v>0</v>
      </c>
      <c r="CK745" s="74">
        <f>IF(AND(CJ745=0,CI745&lt;0.1,CI745&gt;0),1,0)</f>
        <v>0</v>
      </c>
      <c r="CL745" s="74">
        <f>IF(AND(CK745=0,CI745&lt;0.2,CI745&gt;0.1),1,0)</f>
        <v>0</v>
      </c>
      <c r="CM745" s="74">
        <f>IF(AND(CL745=0,CI745&lt;0.3,CI745&gt;0.2),1,0)</f>
        <v>0</v>
      </c>
      <c r="CN745" s="74">
        <f>IF(AND(CM745=0,CI745&lt;0.4,CI745&gt;0.3),1,0)</f>
        <v>0</v>
      </c>
      <c r="CO745" s="74">
        <f>IF(AND(CN745=0,CI745&lt;0.5,CI745&gt;0.4),1,0)</f>
        <v>0</v>
      </c>
      <c r="CP745" s="74">
        <f>IF(AND(CJ745=0,CK745=0,CL745=0,CM745=0,CN745=0,CO745=0),1,0)</f>
        <v>1</v>
      </c>
      <c r="CR745" s="74" t="str">
        <f>_xll.BDP($H745,CR$1)</f>
        <v>Robert V Pragada "Bob"</v>
      </c>
      <c r="CS745" s="74" t="str">
        <f>_xll.BDP($H745,CS$1)</f>
        <v>No</v>
      </c>
      <c r="CT745" s="81">
        <f>_xll.BDP($H745,CT$1)</f>
        <v>0.17945300042629242</v>
      </c>
      <c r="CU745" s="78">
        <f>_xll.BDP($H745,CU$1)</f>
        <v>0.75</v>
      </c>
      <c r="CV745" s="78">
        <f>_xll.BDP($H745,CV$1)</f>
        <v>1.1681186744347098</v>
      </c>
      <c r="CW745" s="78">
        <f>_xll.BDP($H745,CW$1)</f>
        <v>-2.5103049496235603</v>
      </c>
    </row>
    <row r="746" spans="1:101" s="74" customFormat="1" hidden="1" x14ac:dyDescent="0.3">
      <c r="A746" s="74" t="str">
        <f>B746&amp;C746</f>
        <v>15</v>
      </c>
      <c r="B746" s="74">
        <v>15</v>
      </c>
      <c r="D746" s="74">
        <v>7</v>
      </c>
      <c r="E746" s="74">
        <v>3</v>
      </c>
      <c r="F746" s="75">
        <v>0.13</v>
      </c>
      <c r="G746" s="74" t="s">
        <v>2702</v>
      </c>
      <c r="H746" s="74" t="s">
        <v>2055</v>
      </c>
      <c r="I746" s="74">
        <v>1689</v>
      </c>
      <c r="J746" s="74" t="str">
        <f>I746&amp;H746</f>
        <v>1689GEBN SW Equity</v>
      </c>
      <c r="K746" s="76" t="s">
        <v>4957</v>
      </c>
      <c r="L746" s="73">
        <v>0.77955934211070743</v>
      </c>
      <c r="M746" s="73">
        <v>0.78023219973286762</v>
      </c>
      <c r="N746" s="73">
        <v>0.34614474313649302</v>
      </c>
      <c r="O746" s="73">
        <v>0.32720065491835065</v>
      </c>
      <c r="P746" s="77">
        <v>26.859641970275376</v>
      </c>
      <c r="Q746" s="77">
        <v>25.709278818161991</v>
      </c>
      <c r="R746" s="77">
        <v>49.372477064220185</v>
      </c>
      <c r="S746" s="78">
        <v>29.603306424119893</v>
      </c>
      <c r="T746" s="78">
        <v>26.91706713051682</v>
      </c>
      <c r="U746" s="73">
        <v>0.59782963066461736</v>
      </c>
      <c r="V746" s="79">
        <v>1.4688179425563566</v>
      </c>
      <c r="W746" s="73">
        <v>0.35096002518098834</v>
      </c>
      <c r="X746" s="72">
        <v>1.3440292730983041E-2</v>
      </c>
      <c r="Y746" s="79">
        <v>0.75098314694861679</v>
      </c>
      <c r="Z746" s="79">
        <v>3.3679887583376589</v>
      </c>
      <c r="AA746" s="79">
        <v>973300000</v>
      </c>
      <c r="AB746" s="79">
        <v>2320900000</v>
      </c>
      <c r="AC746" s="79">
        <v>-17800000</v>
      </c>
      <c r="AD746" s="80">
        <v>760700000</v>
      </c>
      <c r="AE746" s="73">
        <v>-2.3399500460102536E-2</v>
      </c>
      <c r="AF746" s="80">
        <v>15954.7297788</v>
      </c>
      <c r="AG746" s="80">
        <v>17238.329778799998</v>
      </c>
      <c r="AH746" s="25">
        <v>19.626926766252989</v>
      </c>
      <c r="AI746" s="25">
        <v>23.64329965546564</v>
      </c>
      <c r="AJ746" s="25" t="s">
        <v>3021</v>
      </c>
      <c r="AK746" s="25">
        <v>22.866813212806182</v>
      </c>
      <c r="AL746" s="25">
        <v>12.396479285548438</v>
      </c>
      <c r="AM746" s="74" t="s">
        <v>498</v>
      </c>
      <c r="AN746" s="74" t="s">
        <v>726</v>
      </c>
      <c r="AO746" s="74" t="s">
        <v>4655</v>
      </c>
      <c r="AP746" s="74" t="s">
        <v>4616</v>
      </c>
      <c r="AQ746" s="73">
        <f>_xll.BDP($H746,$AQ$1, "CUST_TRR_START_DT=20030101","CUST_TRR_END_DT=20230630")*0.01</f>
        <v>0.1589266</v>
      </c>
      <c r="AR746" s="73">
        <f>_xll.BDP($H746,$AQ$1, "CUST_TRR_START_DT=20130101","CUST_TRR_END_DT=20230630")*0.01</f>
        <v>0.11185109999999999</v>
      </c>
      <c r="AS746" s="73">
        <f>_xll.BDP($H746,$AQ$1, "CUST_TRR_START_DT=20180101","CUST_TRR_END_DT=20230630")*0.01</f>
        <v>4.3104490000000002E-2</v>
      </c>
      <c r="AT746" s="74" t="s">
        <v>3458</v>
      </c>
      <c r="AU746" s="74" t="s">
        <v>3458</v>
      </c>
      <c r="AV746" s="74" t="s">
        <v>3458</v>
      </c>
      <c r="AW746" s="25">
        <v>2.7796162324001163</v>
      </c>
      <c r="AX746" s="25">
        <v>2.7796162324001163</v>
      </c>
      <c r="AY746" s="25">
        <v>0</v>
      </c>
      <c r="AZ746" s="25">
        <v>2.7796162324001163</v>
      </c>
      <c r="BA746" s="25">
        <v>61.330739678499512</v>
      </c>
      <c r="BB746" s="25">
        <v>0</v>
      </c>
      <c r="BC746" s="25" t="s">
        <v>3021</v>
      </c>
      <c r="BD746" s="25" t="s">
        <v>3021</v>
      </c>
      <c r="BE746" s="25">
        <v>15954.7297788</v>
      </c>
      <c r="BF746" s="74">
        <v>622.053</v>
      </c>
      <c r="BG746" s="74">
        <v>629.42100000000005</v>
      </c>
      <c r="BH746" s="74">
        <v>670.11099999999999</v>
      </c>
      <c r="BI746" s="74">
        <v>627.48500000000001</v>
      </c>
      <c r="BJ746" s="74">
        <v>622.47</v>
      </c>
      <c r="BK746" s="74">
        <v>660.50300000000004</v>
      </c>
      <c r="BL746" s="72">
        <v>3.8988626484076146E-2</v>
      </c>
      <c r="BM746" s="72">
        <v>3.9450433114595854E-2</v>
      </c>
      <c r="BN746" s="72">
        <v>4.2000774020655392E-2</v>
      </c>
      <c r="BO746" s="72">
        <v>3.9329089787141162E-2</v>
      </c>
      <c r="BP746" s="72">
        <v>3.9014762934256209E-2</v>
      </c>
      <c r="BQ746" s="72">
        <v>4.1398570151758365E-2</v>
      </c>
      <c r="BR746" s="72">
        <f>IF(IF(BN746&gt;BQ746,BN746,BQ746)=0,IF(BM746&gt;BP746,BM746,BP746),IF(BN746&gt;BQ746,BN746,BQ746))</f>
        <v>4.2000774020655392E-2</v>
      </c>
      <c r="CI746" s="73">
        <f>IFERROR(L746,M746)</f>
        <v>0.77955934211070743</v>
      </c>
      <c r="CJ746" s="74">
        <f>IF(AND(M746&lt;0,AA746&gt;0),1,0)</f>
        <v>0</v>
      </c>
      <c r="CK746" s="74">
        <f>IF(AND(CJ746=0,CI746&lt;0.1,CI746&gt;0),1,0)</f>
        <v>0</v>
      </c>
      <c r="CL746" s="74">
        <f>IF(AND(CK746=0,CI746&lt;0.2,CI746&gt;0.1),1,0)</f>
        <v>0</v>
      </c>
      <c r="CM746" s="74">
        <f>IF(AND(CL746=0,CI746&lt;0.3,CI746&gt;0.2),1,0)</f>
        <v>0</v>
      </c>
      <c r="CN746" s="74">
        <f>IF(AND(CM746=0,CI746&lt;0.4,CI746&gt;0.3),1,0)</f>
        <v>0</v>
      </c>
      <c r="CO746" s="74">
        <f>IF(AND(CN746=0,CI746&lt;0.5,CI746&gt;0.4),1,0)</f>
        <v>0</v>
      </c>
      <c r="CP746" s="74">
        <f>IF(AND(CJ746=0,CK746=0,CL746=0,CM746=0,CN746=0,CO746=0),1,0)</f>
        <v>1</v>
      </c>
      <c r="CR746" s="74" t="str">
        <f>_xll.BDP($H746,CR$1)</f>
        <v>Christian Buhl</v>
      </c>
      <c r="CS746" s="74" t="str">
        <f>_xll.BDP($H746,CS$1)</f>
        <v>No</v>
      </c>
      <c r="CT746" s="81">
        <f>_xll.BDP($H746,CT$1)</f>
        <v>4.7577399760484695E-2</v>
      </c>
      <c r="CU746" s="78">
        <f>_xll.BDP($H746,CU$1)</f>
        <v>8.75</v>
      </c>
      <c r="CV746" s="78">
        <f>_xll.BDP($H746,CV$1)</f>
        <v>0.50731931610601921</v>
      </c>
      <c r="CW746" s="78">
        <f>_xll.BDP($H746,CW$1)</f>
        <v>0</v>
      </c>
    </row>
    <row r="747" spans="1:101" s="74" customFormat="1" hidden="1" x14ac:dyDescent="0.3">
      <c r="A747" s="74" t="str">
        <f>B747&amp;C747</f>
        <v>15</v>
      </c>
      <c r="B747" s="74">
        <v>15</v>
      </c>
      <c r="D747" s="74">
        <v>7</v>
      </c>
      <c r="E747" s="74">
        <v>6</v>
      </c>
      <c r="F747" s="75" t="s">
        <v>2217</v>
      </c>
      <c r="G747" s="74" t="s">
        <v>2266</v>
      </c>
      <c r="H747" s="74" t="s">
        <v>1901</v>
      </c>
      <c r="I747" s="74">
        <v>1690</v>
      </c>
      <c r="J747" s="74" t="str">
        <f>I747&amp;H747</f>
        <v>1690VIB3 GR Equity</v>
      </c>
      <c r="K747" s="76" t="s">
        <v>4958</v>
      </c>
      <c r="L747" s="73">
        <v>0.54149909882194758</v>
      </c>
      <c r="M747" s="73">
        <v>0.47088607594936704</v>
      </c>
      <c r="N747" s="73">
        <v>0.43042223377017741</v>
      </c>
      <c r="O747" s="73">
        <v>0.40771591407277502</v>
      </c>
      <c r="P747" s="77">
        <v>18.023430459597474</v>
      </c>
      <c r="Q747" s="77">
        <v>13.571505852058163</v>
      </c>
      <c r="R747" s="77">
        <v>19.907674552798614</v>
      </c>
      <c r="S747" s="78">
        <v>12.562254851242226</v>
      </c>
      <c r="T747" s="78">
        <v>13.514328808446455</v>
      </c>
      <c r="U747" s="73">
        <v>-9.6557991593774845E-2</v>
      </c>
      <c r="V747" s="79">
        <v>-0.63338301043219081</v>
      </c>
      <c r="W747" s="73">
        <v>0.40191019870457789</v>
      </c>
      <c r="X747" s="72">
        <v>5.5555555555555552E-2</v>
      </c>
      <c r="Y747" s="79">
        <v>2.3431425323450816</v>
      </c>
      <c r="Z747" s="79">
        <v>10.188054060119867</v>
      </c>
      <c r="AA747" s="79">
        <v>197500000.00000003</v>
      </c>
      <c r="AB747" s="79">
        <v>228100000.00000003</v>
      </c>
      <c r="AC747" s="79" t="e">
        <v>#N/A</v>
      </c>
      <c r="AD747" s="80">
        <v>28200000</v>
      </c>
      <c r="AE747" s="73">
        <v>0</v>
      </c>
      <c r="AF747" s="80">
        <v>512.63519287109375</v>
      </c>
      <c r="AG747" s="80">
        <v>431.13519287109375</v>
      </c>
      <c r="AH747" s="25" t="s">
        <v>3021</v>
      </c>
      <c r="AI747" s="25" t="s">
        <v>3021</v>
      </c>
      <c r="AJ747" s="25">
        <v>-1.0917112443725283</v>
      </c>
      <c r="AK747" s="25">
        <v>6.977267870121123</v>
      </c>
      <c r="AL747" s="25">
        <v>0.70688798055708768</v>
      </c>
      <c r="AM747" s="74" t="s">
        <v>533</v>
      </c>
      <c r="AN747" s="74" t="s">
        <v>4636</v>
      </c>
      <c r="AO747" s="74" t="s">
        <v>4637</v>
      </c>
      <c r="AP747" s="74" t="s">
        <v>2139</v>
      </c>
      <c r="AQ747" s="73">
        <f>_xll.BDP($H747,$AQ$1, "CUST_TRR_START_DT=20030101","CUST_TRR_END_DT=20230630")*0.01</f>
        <v>9.4725810000000008E-2</v>
      </c>
      <c r="AR747" s="73">
        <f>_xll.BDP($H747,$AQ$1, "CUST_TRR_START_DT=20130101","CUST_TRR_END_DT=20230630")*0.01</f>
        <v>0.14262840000000002</v>
      </c>
      <c r="AS747" s="73">
        <f>_xll.BDP($H747,$AQ$1, "CUST_TRR_START_DT=20180101","CUST_TRR_END_DT=20230630")*0.01</f>
        <v>2.79405E-2</v>
      </c>
      <c r="AT747" s="74" t="s">
        <v>3697</v>
      </c>
      <c r="AU747" s="74" t="s">
        <v>3021</v>
      </c>
      <c r="AV747" s="74" t="s">
        <v>3021</v>
      </c>
      <c r="AW747" s="25">
        <v>6.6852370344496705</v>
      </c>
      <c r="AX747" s="25">
        <v>6.6852370344496705</v>
      </c>
      <c r="AY747" s="25">
        <v>0</v>
      </c>
      <c r="AZ747" s="25">
        <v>6.6852370344496705</v>
      </c>
      <c r="BA747" s="25">
        <v>18.666144376049246</v>
      </c>
      <c r="BB747" s="25">
        <v>0</v>
      </c>
      <c r="BC747" s="25">
        <v>18.666144376049246</v>
      </c>
      <c r="BD747" s="25">
        <v>13.342560000000001</v>
      </c>
      <c r="BE747" s="25">
        <v>431.13519287109375</v>
      </c>
      <c r="BF747" s="74">
        <v>61</v>
      </c>
      <c r="BG747" s="74">
        <v>63.5</v>
      </c>
      <c r="BH747" s="74">
        <v>67.8</v>
      </c>
      <c r="BI747" s="74" t="s">
        <v>3021</v>
      </c>
      <c r="BJ747" s="74" t="s">
        <v>3021</v>
      </c>
      <c r="BK747" s="74" t="s">
        <v>3021</v>
      </c>
      <c r="BL747" s="72">
        <v>0.14148694193526101</v>
      </c>
      <c r="BM747" s="72">
        <v>0.14728558709654221</v>
      </c>
      <c r="BN747" s="72">
        <v>0.15725925677394584</v>
      </c>
      <c r="BO747" s="72">
        <v>0</v>
      </c>
      <c r="BP747" s="72">
        <v>0</v>
      </c>
      <c r="BQ747" s="72">
        <v>0</v>
      </c>
      <c r="BR747" s="72">
        <f>IF(IF(BN747&gt;BQ747,BN747,BQ747)=0,IF(BM747&gt;BP747,BM747,BP747),IF(BN747&gt;BQ747,BN747,BQ747))</f>
        <v>0.15725925677394584</v>
      </c>
      <c r="CI747" s="73">
        <f>IFERROR(L747,M747)</f>
        <v>0.54149909882194758</v>
      </c>
      <c r="CJ747" s="74">
        <f>IF(AND(M747&lt;0,AA747&gt;0),1,0)</f>
        <v>0</v>
      </c>
      <c r="CK747" s="74">
        <f>IF(AND(CJ747=0,CI747&lt;0.1,CI747&gt;0),1,0)</f>
        <v>0</v>
      </c>
      <c r="CL747" s="74">
        <f>IF(AND(CK747=0,CI747&lt;0.2,CI747&gt;0.1),1,0)</f>
        <v>0</v>
      </c>
      <c r="CM747" s="74">
        <f>IF(AND(CL747=0,CI747&lt;0.3,CI747&gt;0.2),1,0)</f>
        <v>0</v>
      </c>
      <c r="CN747" s="74">
        <f>IF(AND(CM747=0,CI747&lt;0.4,CI747&gt;0.3),1,0)</f>
        <v>0</v>
      </c>
      <c r="CO747" s="74">
        <f>IF(AND(CN747=0,CI747&lt;0.5,CI747&gt;0.4),1,0)</f>
        <v>0</v>
      </c>
      <c r="CP747" s="74">
        <f>IF(AND(CJ747=0,CK747=0,CL747=0,CM747=0,CN747=0,CO747=0),1,0)</f>
        <v>1</v>
      </c>
      <c r="CR747" s="74" t="str">
        <f>_xll.BDP($H747,CR$1)</f>
        <v>Frank Goering</v>
      </c>
      <c r="CS747" s="74" t="str">
        <f>_xll.BDP($H747,CS$1)</f>
        <v>No</v>
      </c>
      <c r="CT747" s="81">
        <f>_xll.BDP($H747,CT$1)</f>
        <v>0</v>
      </c>
      <c r="CU747" s="78">
        <f>_xll.BDP($H747,CU$1)</f>
        <v>16.33329963684082</v>
      </c>
      <c r="CV747" s="78">
        <f>_xll.BDP($H747,CV$1)</f>
        <v>0</v>
      </c>
      <c r="CW747" s="78">
        <f>_xll.BDP($H747,CW$1)</f>
        <v>0</v>
      </c>
    </row>
    <row r="748" spans="1:101" s="74" customFormat="1" hidden="1" x14ac:dyDescent="0.3">
      <c r="A748" s="74" t="str">
        <f>B748&amp;C748</f>
        <v>15</v>
      </c>
      <c r="B748" s="74">
        <v>15</v>
      </c>
      <c r="D748" s="74">
        <v>7</v>
      </c>
      <c r="E748" s="74">
        <v>1</v>
      </c>
      <c r="F748" s="75">
        <v>0.13</v>
      </c>
      <c r="G748" s="74">
        <v>1</v>
      </c>
      <c r="H748" s="74" t="s">
        <v>1967</v>
      </c>
      <c r="I748" s="74">
        <v>1691</v>
      </c>
      <c r="J748" s="74" t="str">
        <f>I748&amp;H748</f>
        <v>1691TOM NO Equity</v>
      </c>
      <c r="K748" s="76" t="s">
        <v>1968</v>
      </c>
      <c r="L748" s="73">
        <v>0.28308979421865166</v>
      </c>
      <c r="M748" s="73">
        <v>0.23477514812056852</v>
      </c>
      <c r="N748" s="73">
        <v>0.17111748226859036</v>
      </c>
      <c r="O748" s="73">
        <v>0.15606874213091998</v>
      </c>
      <c r="P748" s="77">
        <v>15.663534658560293</v>
      </c>
      <c r="Q748" s="77">
        <v>10.65962758962435</v>
      </c>
      <c r="R748" s="77">
        <v>18.148580073754218</v>
      </c>
      <c r="S748" s="78">
        <v>20.357529208925857</v>
      </c>
      <c r="T748" s="78">
        <v>19.371512963570726</v>
      </c>
      <c r="U748" s="73">
        <v>0.30223015022317501</v>
      </c>
      <c r="V748" s="79">
        <v>1.4422643814177196</v>
      </c>
      <c r="W748" s="73">
        <v>0.44864792177604745</v>
      </c>
      <c r="X748" s="72" t="e">
        <v>#N/A</v>
      </c>
      <c r="Y748" s="79">
        <v>12.20777328233812</v>
      </c>
      <c r="Z748" s="79">
        <v>13.462242197236263</v>
      </c>
      <c r="AA748" s="79">
        <v>6177400000</v>
      </c>
      <c r="AB748" s="79">
        <v>9292700000</v>
      </c>
      <c r="AC748" s="79" t="e">
        <v>#N/A</v>
      </c>
      <c r="AD748" s="80">
        <v>1511919101.5399997</v>
      </c>
      <c r="AE748" s="73">
        <v>0</v>
      </c>
      <c r="AF748" s="80">
        <v>39698.984919599992</v>
      </c>
      <c r="AG748" s="80">
        <v>43700.084919599991</v>
      </c>
      <c r="AH748" s="25" t="s">
        <v>3021</v>
      </c>
      <c r="AI748" s="25" t="s">
        <v>3021</v>
      </c>
      <c r="AJ748" s="25" t="s">
        <v>3021</v>
      </c>
      <c r="AK748" s="25">
        <v>35.567849875437105</v>
      </c>
      <c r="AL748" s="25">
        <v>5.8416987222655727</v>
      </c>
      <c r="AM748" s="74" t="s">
        <v>498</v>
      </c>
      <c r="AN748" s="74" t="s">
        <v>540</v>
      </c>
      <c r="AO748" s="74" t="s">
        <v>4697</v>
      </c>
      <c r="AP748" s="74" t="s">
        <v>1952</v>
      </c>
      <c r="AQ748" s="73">
        <f>_xll.BDP($H748,$AQ$1, "CUST_TRR_START_DT=20030101","CUST_TRR_END_DT=20230630")*0.01</f>
        <v>0.12447850000000001</v>
      </c>
      <c r="AR748" s="73">
        <f>_xll.BDP($H748,$AQ$1, "CUST_TRR_START_DT=20130101","CUST_TRR_END_DT=20230630")*0.01</f>
        <v>0.22215530000000003</v>
      </c>
      <c r="AS748" s="73">
        <f>_xll.BDP($H748,$AQ$1, "CUST_TRR_START_DT=20180101","CUST_TRR_END_DT=20230630")*0.01</f>
        <v>0.20821909999999999</v>
      </c>
      <c r="AT748" s="74" t="s">
        <v>3697</v>
      </c>
      <c r="AU748" s="74" t="s">
        <v>3021</v>
      </c>
      <c r="AV748" s="74" t="s">
        <v>3021</v>
      </c>
      <c r="AW748" s="25">
        <v>1.3437849588027506</v>
      </c>
      <c r="AX748" s="25">
        <v>1.3437849588027506</v>
      </c>
      <c r="AY748" s="25">
        <v>-0.13477491091878474</v>
      </c>
      <c r="AZ748" s="25">
        <v>1.2090100478839658</v>
      </c>
      <c r="BA748" s="25">
        <v>51.639887670146692</v>
      </c>
      <c r="BB748" s="25">
        <v>-5.1792224752990919</v>
      </c>
      <c r="BC748" s="25">
        <v>46.4606651948476</v>
      </c>
      <c r="BD748" s="25">
        <v>478.13228080000005</v>
      </c>
      <c r="BE748" s="25">
        <v>39698.984919599992</v>
      </c>
      <c r="BF748" s="74">
        <v>1145.5709999999999</v>
      </c>
      <c r="BG748" s="74">
        <v>1472.5</v>
      </c>
      <c r="BH748" s="74">
        <v>1789.385</v>
      </c>
      <c r="BI748" s="74">
        <v>780.00900000000001</v>
      </c>
      <c r="BJ748" s="74">
        <v>1247.0309999999999</v>
      </c>
      <c r="BK748" s="74">
        <v>1596.546</v>
      </c>
      <c r="BL748" s="72">
        <v>2.8856430518816971E-2</v>
      </c>
      <c r="BM748" s="72">
        <v>3.7091628488289237E-2</v>
      </c>
      <c r="BN748" s="72">
        <v>4.5073822507651913E-2</v>
      </c>
      <c r="BO748" s="72">
        <v>1.9648084241441089E-2</v>
      </c>
      <c r="BP748" s="72">
        <v>3.1412163372074579E-2</v>
      </c>
      <c r="BQ748" s="72">
        <v>4.0216292765001181E-2</v>
      </c>
      <c r="BR748" s="72">
        <f>IF(IF(BN748&gt;BQ748,BN748,BQ748)=0,IF(BM748&gt;BP748,BM748,BP748),IF(BN748&gt;BQ748,BN748,BQ748))</f>
        <v>4.5073822507651913E-2</v>
      </c>
      <c r="CI748" s="73">
        <f>IFERROR(L748,M748)</f>
        <v>0.28308979421865166</v>
      </c>
      <c r="CJ748" s="74">
        <f>IF(AND(M748&lt;0,AA748&gt;0),1,0)</f>
        <v>0</v>
      </c>
      <c r="CK748" s="74">
        <f>IF(AND(CJ748=0,CI748&lt;0.1,CI748&gt;0),1,0)</f>
        <v>0</v>
      </c>
      <c r="CL748" s="74">
        <f>IF(AND(CK748=0,CI748&lt;0.2,CI748&gt;0.1),1,0)</f>
        <v>0</v>
      </c>
      <c r="CM748" s="74">
        <f>IF(AND(CL748=0,CI748&lt;0.3,CI748&gt;0.2),1,0)</f>
        <v>1</v>
      </c>
      <c r="CN748" s="74">
        <f>IF(AND(CM748=0,CI748&lt;0.4,CI748&gt;0.3),1,0)</f>
        <v>0</v>
      </c>
      <c r="CO748" s="74">
        <f>IF(AND(CN748=0,CI748&lt;0.5,CI748&gt;0.4),1,0)</f>
        <v>0</v>
      </c>
      <c r="CP748" s="74">
        <f>IF(AND(CJ748=0,CK748=0,CL748=0,CM748=0,CN748=0,CO748=0),1,0)</f>
        <v>0</v>
      </c>
      <c r="CR748" s="74" t="str">
        <f>_xll.BDP($H748,CR$1)</f>
        <v>Tove Andersen</v>
      </c>
      <c r="CS748" s="74" t="str">
        <f>_xll.BDP($H748,CS$1)</f>
        <v>No</v>
      </c>
      <c r="CT748" s="81">
        <f>_xll.BDP($H748,CT$1)</f>
        <v>8.0830296501517296E-3</v>
      </c>
      <c r="CU748" s="78">
        <f>_xll.BDP($H748,CU$1)</f>
        <v>1.9166699647903442</v>
      </c>
      <c r="CV748" s="78">
        <f>_xll.BDP($H748,CV$1)</f>
        <v>7.2630338717512011E-2</v>
      </c>
      <c r="CW748" s="78">
        <f>_xll.BDP($H748,CW$1)</f>
        <v>18.735090121929669</v>
      </c>
    </row>
    <row r="749" spans="1:101" s="74" customFormat="1" hidden="1" x14ac:dyDescent="0.3">
      <c r="A749" s="74" t="str">
        <f>B749&amp;C749</f>
        <v>15</v>
      </c>
      <c r="B749" s="74">
        <v>15</v>
      </c>
      <c r="D749" s="74">
        <v>7</v>
      </c>
      <c r="E749" s="74">
        <v>3</v>
      </c>
      <c r="F749" s="75">
        <v>0.09</v>
      </c>
      <c r="H749" s="74" t="s">
        <v>1916</v>
      </c>
      <c r="I749" s="74">
        <v>1692</v>
      </c>
      <c r="J749" s="74" t="str">
        <f>I749&amp;H749</f>
        <v>1692HEN3 GR Equity</v>
      </c>
      <c r="K749" s="76" t="s">
        <v>4959</v>
      </c>
      <c r="L749" s="73">
        <v>0.43021432269111048</v>
      </c>
      <c r="M749" s="73">
        <v>0.28815355628827133</v>
      </c>
      <c r="N749" s="73">
        <v>0.14805612785060115</v>
      </c>
      <c r="O749" s="73">
        <v>0.11057887839486646</v>
      </c>
      <c r="P749" s="77">
        <v>8.8708598939062995</v>
      </c>
      <c r="Q749" s="77">
        <v>6.4861695618752853</v>
      </c>
      <c r="R749" s="77">
        <v>6.9760957185226502</v>
      </c>
      <c r="S749" s="78">
        <v>17.669800175374878</v>
      </c>
      <c r="T749" s="78">
        <v>13.421440371478322</v>
      </c>
      <c r="U749" s="73">
        <v>1.5170396055697026E-3</v>
      </c>
      <c r="V749" s="79">
        <v>1.1089108910891089E-2</v>
      </c>
      <c r="W749" s="73">
        <v>0.61363137599147255</v>
      </c>
      <c r="X749" s="72">
        <v>5.5818852027382834E-2</v>
      </c>
      <c r="Y749" s="79">
        <v>2.5246536039335741</v>
      </c>
      <c r="Z749" s="79">
        <v>-10.324681002293811</v>
      </c>
      <c r="AA749" s="79">
        <v>8492000000</v>
      </c>
      <c r="AB749" s="79">
        <v>22129000000</v>
      </c>
      <c r="AC749" s="79" t="e">
        <v>#N/A</v>
      </c>
      <c r="AD749" s="80">
        <v>1964000000</v>
      </c>
      <c r="AE749" s="73">
        <v>0</v>
      </c>
      <c r="AF749" s="80">
        <v>28003.154429999995</v>
      </c>
      <c r="AG749" s="80">
        <v>28284.154429999995</v>
      </c>
      <c r="AH749" s="25">
        <v>8.9140102206114076</v>
      </c>
      <c r="AI749" s="25">
        <v>10.721817448824865</v>
      </c>
      <c r="AJ749" s="25">
        <v>4.7298728617500823</v>
      </c>
      <c r="AK749" s="25">
        <v>20.948949736246892</v>
      </c>
      <c r="AL749" s="25">
        <v>1.4818583847016802</v>
      </c>
      <c r="AM749" s="74" t="s">
        <v>493</v>
      </c>
      <c r="AN749" s="74" t="s">
        <v>572</v>
      </c>
      <c r="AO749" s="74" t="s">
        <v>964</v>
      </c>
      <c r="AP749" s="74" t="s">
        <v>2139</v>
      </c>
      <c r="AQ749" s="73">
        <f>_xll.BDP($H749,$AQ$1, "CUST_TRR_START_DT=20030101","CUST_TRR_END_DT=20230630")*0.01</f>
        <v>8.4586210000000009E-2</v>
      </c>
      <c r="AR749" s="73">
        <f>_xll.BDP($H749,$AQ$1, "CUST_TRR_START_DT=20130101","CUST_TRR_END_DT=20230630")*0.01</f>
        <v>3.5668270000000002E-2</v>
      </c>
      <c r="AS749" s="73">
        <f>_xll.BDP($H749,$AQ$1, "CUST_TRR_START_DT=20180101","CUST_TRR_END_DT=20230630")*0.01</f>
        <v>-4.8657510000000008E-2</v>
      </c>
      <c r="AT749" s="74" t="s">
        <v>3843</v>
      </c>
      <c r="AU749" s="74" t="s">
        <v>3021</v>
      </c>
      <c r="AV749" s="74" t="s">
        <v>3843</v>
      </c>
      <c r="AW749" s="25">
        <v>2.714201912913524</v>
      </c>
      <c r="AX749" s="25">
        <v>2.714201912913524</v>
      </c>
      <c r="AY749" s="25">
        <v>4.1299209952692845E-16</v>
      </c>
      <c r="AZ749" s="25">
        <v>2.7142019129135244</v>
      </c>
      <c r="BA749" s="25">
        <v>46.697175437883267</v>
      </c>
      <c r="BB749" s="25">
        <v>7.1054273576010019E-15</v>
      </c>
      <c r="BC749" s="25">
        <v>46.697175437883274</v>
      </c>
      <c r="BD749" s="25">
        <v>792.57061195000006</v>
      </c>
      <c r="BE749" s="25">
        <v>28003.154429999995</v>
      </c>
      <c r="BF749" s="74">
        <v>1641.211</v>
      </c>
      <c r="BG749" s="74">
        <v>1830</v>
      </c>
      <c r="BH749" s="74">
        <v>2009.5</v>
      </c>
      <c r="BI749" s="74">
        <v>1546.65</v>
      </c>
      <c r="BJ749" s="74">
        <v>1776.0140000000001</v>
      </c>
      <c r="BK749" s="74">
        <v>1857.0620000000001</v>
      </c>
      <c r="BL749" s="72">
        <v>5.8608075890256066E-2</v>
      </c>
      <c r="BM749" s="72">
        <v>6.5349780667548901E-2</v>
      </c>
      <c r="BN749" s="72">
        <v>7.1759772814994266E-2</v>
      </c>
      <c r="BO749" s="72">
        <v>5.5231277742876783E-2</v>
      </c>
      <c r="BP749" s="72">
        <v>6.3421926427593547E-2</v>
      </c>
      <c r="BQ749" s="72">
        <v>6.6316171795650108E-2</v>
      </c>
      <c r="BR749" s="72">
        <f>IF(IF(BN749&gt;BQ749,BN749,BQ749)=0,IF(BM749&gt;BP749,BM749,BP749),IF(BN749&gt;BQ749,BN749,BQ749))</f>
        <v>7.1759772814994266E-2</v>
      </c>
      <c r="CI749" s="73">
        <f>IFERROR(L749,M749)</f>
        <v>0.43021432269111048</v>
      </c>
      <c r="CJ749" s="74">
        <f>IF(AND(M749&lt;0,AA749&gt;0),1,0)</f>
        <v>0</v>
      </c>
      <c r="CK749" s="74">
        <f>IF(AND(CJ749=0,CI749&lt;0.1,CI749&gt;0),1,0)</f>
        <v>0</v>
      </c>
      <c r="CL749" s="74">
        <f>IF(AND(CK749=0,CI749&lt;0.2,CI749&gt;0.1),1,0)</f>
        <v>0</v>
      </c>
      <c r="CM749" s="74">
        <f>IF(AND(CL749=0,CI749&lt;0.3,CI749&gt;0.2),1,0)</f>
        <v>0</v>
      </c>
      <c r="CN749" s="74">
        <f>IF(AND(CM749=0,CI749&lt;0.4,CI749&gt;0.3),1,0)</f>
        <v>0</v>
      </c>
      <c r="CO749" s="74">
        <f>IF(AND(CN749=0,CI749&lt;0.5,CI749&gt;0.4),1,0)</f>
        <v>1</v>
      </c>
      <c r="CP749" s="74">
        <f>IF(AND(CJ749=0,CK749=0,CL749=0,CM749=0,CN749=0,CO749=0),1,0)</f>
        <v>0</v>
      </c>
      <c r="CR749" s="74" t="str">
        <f>_xll.BDP($H749,CR$1)</f>
        <v>Carsten Knobel</v>
      </c>
      <c r="CS749" s="74" t="str">
        <f>_xll.BDP($H749,CS$1)</f>
        <v>No</v>
      </c>
      <c r="CT749" s="81">
        <f>_xll.BDP($H749,CT$1)</f>
        <v>0</v>
      </c>
      <c r="CU749" s="78">
        <f>_xll.BDP($H749,CU$1)</f>
        <v>3.75</v>
      </c>
      <c r="CV749" s="78">
        <f>_xll.BDP($H749,CV$1)</f>
        <v>0</v>
      </c>
      <c r="CW749" s="78">
        <f>_xll.BDP($H749,CW$1)</f>
        <v>0</v>
      </c>
    </row>
    <row r="750" spans="1:101" s="74" customFormat="1" hidden="1" x14ac:dyDescent="0.3">
      <c r="A750" s="74" t="str">
        <f>B750&amp;C750</f>
        <v>15</v>
      </c>
      <c r="B750" s="74">
        <v>15</v>
      </c>
      <c r="D750" s="74">
        <v>7</v>
      </c>
      <c r="E750" s="74">
        <v>4</v>
      </c>
      <c r="F750" s="75">
        <v>0.13</v>
      </c>
      <c r="G750" s="74" t="s">
        <v>2851</v>
      </c>
      <c r="H750" s="74" t="s">
        <v>373</v>
      </c>
      <c r="I750" s="74">
        <v>1693</v>
      </c>
      <c r="J750" s="74" t="str">
        <f>I750&amp;H750</f>
        <v>1693SLGN US Equity</v>
      </c>
      <c r="K750" s="76" t="s">
        <v>1061</v>
      </c>
      <c r="L750" s="73">
        <v>0.2134254179756471</v>
      </c>
      <c r="M750" s="73">
        <v>0.24249845040432969</v>
      </c>
      <c r="N750" s="73">
        <v>0.13018147266289543</v>
      </c>
      <c r="O750" s="73">
        <v>0.14164565862718048</v>
      </c>
      <c r="P750" s="77">
        <v>9.7904294309936031</v>
      </c>
      <c r="Q750" s="77">
        <v>6.9389338984318565</v>
      </c>
      <c r="R750" s="77">
        <v>17.973007485273548</v>
      </c>
      <c r="S750" s="78">
        <v>15.807227846058691</v>
      </c>
      <c r="T750" s="78">
        <v>16.062250029205341</v>
      </c>
      <c r="U750" s="73">
        <v>0.66470295528545387</v>
      </c>
      <c r="V750" s="79">
        <v>4.6969579506395283</v>
      </c>
      <c r="W750" s="73">
        <v>0.23644199738656443</v>
      </c>
      <c r="X750" s="72">
        <v>3.6492180418650717E-2</v>
      </c>
      <c r="Y750" s="79">
        <v>7.8373638069852802</v>
      </c>
      <c r="Z750" s="79">
        <v>-0.28031275040245607</v>
      </c>
      <c r="AA750" s="79">
        <v>2787824000</v>
      </c>
      <c r="AB750" s="79">
        <v>4772776000</v>
      </c>
      <c r="AC750" s="79">
        <v>204113000</v>
      </c>
      <c r="AD750" s="80">
        <v>288600000</v>
      </c>
      <c r="AE750" s="73">
        <v>0.7072522522522523</v>
      </c>
      <c r="AF750" s="80">
        <v>4837.6429200000002</v>
      </c>
      <c r="AG750" s="80">
        <v>8763.5999200000006</v>
      </c>
      <c r="AH750" s="25">
        <v>9.6095792272729774</v>
      </c>
      <c r="AI750" s="25">
        <v>13.444300286110963</v>
      </c>
      <c r="AJ750" s="25">
        <v>1.5098118632864592</v>
      </c>
      <c r="AK750" s="25">
        <v>11.609498680738787</v>
      </c>
      <c r="AL750" s="25">
        <v>2.5853941135224803</v>
      </c>
      <c r="AM750" s="74" t="s">
        <v>498</v>
      </c>
      <c r="AN750" s="74" t="s">
        <v>510</v>
      </c>
      <c r="AO750" s="74" t="s">
        <v>1053</v>
      </c>
      <c r="AP750" s="74" t="s">
        <v>574</v>
      </c>
      <c r="AQ750" s="73">
        <f>_xll.BDP($H750,$AQ$1, "CUST_TRR_START_DT=20030101","CUST_TRR_END_DT=20230630")*0.01</f>
        <v>0.15608750000000002</v>
      </c>
      <c r="AR750" s="73">
        <f>_xll.BDP($H750,$AQ$1, "CUST_TRR_START_DT=20130101","CUST_TRR_END_DT=20230630")*0.01</f>
        <v>9.5163440000000002E-2</v>
      </c>
      <c r="AS750" s="73">
        <f>_xll.BDP($H750,$AQ$1, "CUST_TRR_START_DT=20180101","CUST_TRR_END_DT=20230630")*0.01</f>
        <v>0.104431</v>
      </c>
      <c r="AT750" s="74" t="s">
        <v>3844</v>
      </c>
      <c r="AU750" s="74" t="s">
        <v>3459</v>
      </c>
      <c r="AV750" s="74" t="s">
        <v>3844</v>
      </c>
      <c r="AW750" s="25">
        <v>1.636363701386885</v>
      </c>
      <c r="AX750" s="25">
        <v>1.636363701386885</v>
      </c>
      <c r="AY750" s="25">
        <v>0</v>
      </c>
      <c r="AZ750" s="25">
        <v>1.636363701386885</v>
      </c>
      <c r="BA750" s="25">
        <v>15.233517824607388</v>
      </c>
      <c r="BB750" s="25">
        <v>0</v>
      </c>
      <c r="BC750" s="25" t="s">
        <v>3021</v>
      </c>
      <c r="BD750" s="25" t="s">
        <v>3021</v>
      </c>
      <c r="BE750" s="25">
        <v>4837.6429200000002</v>
      </c>
      <c r="BF750" s="74">
        <v>375.54500000000002</v>
      </c>
      <c r="BG750" s="74">
        <v>415.63600000000002</v>
      </c>
      <c r="BH750" s="74">
        <v>444</v>
      </c>
      <c r="BI750" s="74">
        <v>371.02500000000003</v>
      </c>
      <c r="BJ750" s="74">
        <v>392.88499999999999</v>
      </c>
      <c r="BK750" s="74">
        <v>401.42599999999999</v>
      </c>
      <c r="BL750" s="72">
        <v>7.7629747835956442E-2</v>
      </c>
      <c r="BM750" s="72">
        <v>8.5917048214050495E-2</v>
      </c>
      <c r="BN750" s="72">
        <v>9.1780234164120567E-2</v>
      </c>
      <c r="BO750" s="72">
        <v>7.6695408515186567E-2</v>
      </c>
      <c r="BP750" s="72">
        <v>8.1214138062095736E-2</v>
      </c>
      <c r="BQ750" s="72">
        <v>8.2979667296320406E-2</v>
      </c>
      <c r="BR750" s="72">
        <f>IF(IF(BN750&gt;BQ750,BN750,BQ750)=0,IF(BM750&gt;BP750,BM750,BP750),IF(BN750&gt;BQ750,BN750,BQ750))</f>
        <v>9.1780234164120567E-2</v>
      </c>
      <c r="CI750" s="73">
        <f>IFERROR(L750,M750)</f>
        <v>0.2134254179756471</v>
      </c>
      <c r="CJ750" s="74">
        <f>IF(AND(M750&lt;0,AA750&gt;0),1,0)</f>
        <v>0</v>
      </c>
      <c r="CK750" s="74">
        <f>IF(AND(CJ750=0,CI750&lt;0.1,CI750&gt;0),1,0)</f>
        <v>0</v>
      </c>
      <c r="CL750" s="74">
        <f>IF(AND(CK750=0,CI750&lt;0.2,CI750&gt;0.1),1,0)</f>
        <v>0</v>
      </c>
      <c r="CM750" s="74">
        <f>IF(AND(CL750=0,CI750&lt;0.3,CI750&gt;0.2),1,0)</f>
        <v>1</v>
      </c>
      <c r="CN750" s="74">
        <f>IF(AND(CM750=0,CI750&lt;0.4,CI750&gt;0.3),1,0)</f>
        <v>0</v>
      </c>
      <c r="CO750" s="74">
        <f>IF(AND(CN750=0,CI750&lt;0.5,CI750&gt;0.4),1,0)</f>
        <v>0</v>
      </c>
      <c r="CP750" s="74">
        <f>IF(AND(CJ750=0,CK750=0,CL750=0,CM750=0,CN750=0,CO750=0),1,0)</f>
        <v>0</v>
      </c>
      <c r="CR750" s="74" t="str">
        <f>_xll.BDP($H750,CR$1)</f>
        <v>Adam J Greenlee</v>
      </c>
      <c r="CS750" s="74" t="str">
        <f>_xll.BDP($H750,CS$1)</f>
        <v>No</v>
      </c>
      <c r="CT750" s="81">
        <f>_xll.BDP($H750,CT$1)</f>
        <v>0</v>
      </c>
      <c r="CU750" s="78">
        <f>_xll.BDP($H750,CU$1)</f>
        <v>2.0833299160003662</v>
      </c>
      <c r="CV750" s="78">
        <f>_xll.BDP($H750,CV$1)</f>
        <v>23.94516600816398</v>
      </c>
      <c r="CW750" s="78">
        <f>_xll.BDP($H750,CW$1)</f>
        <v>-3.597725673875086</v>
      </c>
    </row>
    <row r="751" spans="1:101" s="74" customFormat="1" hidden="1" x14ac:dyDescent="0.3">
      <c r="A751" s="74" t="str">
        <f>B751&amp;C751</f>
        <v>15</v>
      </c>
      <c r="B751" s="74">
        <v>15</v>
      </c>
      <c r="D751" s="74">
        <v>7</v>
      </c>
      <c r="E751" s="74">
        <v>4</v>
      </c>
      <c r="F751" s="75">
        <v>0.11</v>
      </c>
      <c r="H751" s="74" t="s">
        <v>390</v>
      </c>
      <c r="I751" s="74">
        <v>1694</v>
      </c>
      <c r="J751" s="74" t="str">
        <f>I751&amp;H751</f>
        <v>1694HLIO US Equity</v>
      </c>
      <c r="K751" s="76" t="s">
        <v>1079</v>
      </c>
      <c r="L751" s="73">
        <v>0.18391988992564329</v>
      </c>
      <c r="M751" s="73">
        <v>0.20387959866220737</v>
      </c>
      <c r="N751" s="73">
        <v>0.10796085895746592</v>
      </c>
      <c r="O751" s="73">
        <v>0.12532894736842104</v>
      </c>
      <c r="P751" s="77">
        <v>7.790916994533104</v>
      </c>
      <c r="Q751" s="77">
        <v>6.3934986974654011</v>
      </c>
      <c r="R751" s="77">
        <v>8.601689281566161</v>
      </c>
      <c r="S751" s="78">
        <v>24.321951222599534</v>
      </c>
      <c r="T751" s="78">
        <v>23.80844815902417</v>
      </c>
      <c r="U751" s="73">
        <v>0.48123921141092024</v>
      </c>
      <c r="V751" s="79">
        <v>3.0750564563413967</v>
      </c>
      <c r="W751" s="73">
        <v>0.5261687465077296</v>
      </c>
      <c r="X751" s="72" t="e">
        <v>#N/A</v>
      </c>
      <c r="Y751" s="79">
        <v>17.980647038689266</v>
      </c>
      <c r="Z751" s="79">
        <v>12.995952835136615</v>
      </c>
      <c r="AA751" s="79">
        <v>747500000</v>
      </c>
      <c r="AB751" s="79">
        <v>1216000000</v>
      </c>
      <c r="AC751" s="79">
        <v>10728000</v>
      </c>
      <c r="AD751" s="80">
        <v>104096000</v>
      </c>
      <c r="AE751" s="73">
        <v>0.1030587150322779</v>
      </c>
      <c r="AF751" s="80">
        <v>1854.9090173499999</v>
      </c>
      <c r="AG751" s="80">
        <v>2384.6090173499997</v>
      </c>
      <c r="AH751" s="25">
        <v>12.622054462905719</v>
      </c>
      <c r="AI751" s="25">
        <v>19.339219481022983</v>
      </c>
      <c r="AJ751" s="25">
        <v>3.4124733875919779</v>
      </c>
      <c r="AK751" s="25">
        <v>22.61289999495747</v>
      </c>
      <c r="AL751" s="25">
        <v>2.1598702651842507</v>
      </c>
      <c r="AM751" s="74" t="s">
        <v>498</v>
      </c>
      <c r="AN751" s="74" t="s">
        <v>667</v>
      </c>
      <c r="AO751" s="74" t="s">
        <v>877</v>
      </c>
      <c r="AP751" s="74" t="s">
        <v>574</v>
      </c>
      <c r="AQ751" s="73">
        <f>_xll.BDP($H751,$AQ$1, "CUST_TRR_START_DT=20030101","CUST_TRR_END_DT=20230630")*0.01</f>
        <v>0.20746810000000002</v>
      </c>
      <c r="AR751" s="73">
        <f>_xll.BDP($H751,$AQ$1, "CUST_TRR_START_DT=20130101","CUST_TRR_END_DT=20230630")*0.01</f>
        <v>0.10527380000000001</v>
      </c>
      <c r="AS751" s="73">
        <f>_xll.BDP($H751,$AQ$1, "CUST_TRR_START_DT=20180101","CUST_TRR_END_DT=20230630")*0.01</f>
        <v>1.0959300000000002E-2</v>
      </c>
      <c r="AT751" s="74" t="s">
        <v>3845</v>
      </c>
      <c r="AU751" s="74" t="s">
        <v>3460</v>
      </c>
      <c r="AV751" s="74" t="s">
        <v>3845</v>
      </c>
      <c r="AW751" s="25">
        <v>0.64113982957277782</v>
      </c>
      <c r="AX751" s="25">
        <v>0.64113982957277782</v>
      </c>
      <c r="AY751" s="25">
        <v>-0.11507637966690883</v>
      </c>
      <c r="AZ751" s="25">
        <v>0.52606344990586895</v>
      </c>
      <c r="BA751" s="25">
        <v>10.663856910028937</v>
      </c>
      <c r="BB751" s="25">
        <v>-1.9140255992359627</v>
      </c>
      <c r="BC751" s="25">
        <v>8.7498313107929739</v>
      </c>
      <c r="BD751" s="25">
        <v>9.6</v>
      </c>
      <c r="BE751" s="25">
        <v>1854.9090173499999</v>
      </c>
      <c r="BF751" s="74">
        <v>90.424999999999997</v>
      </c>
      <c r="BG751" s="74">
        <v>123.667</v>
      </c>
      <c r="BH751" s="74">
        <v>147</v>
      </c>
      <c r="BI751" s="74">
        <v>92.7</v>
      </c>
      <c r="BJ751" s="74">
        <v>118.767</v>
      </c>
      <c r="BK751" s="74">
        <v>155.43800000000002</v>
      </c>
      <c r="BL751" s="72">
        <v>4.8749021733251859E-2</v>
      </c>
      <c r="BM751" s="72">
        <v>6.6670116347094924E-2</v>
      </c>
      <c r="BN751" s="72">
        <v>7.9249169972773273E-2</v>
      </c>
      <c r="BO751" s="72">
        <v>4.9975496982830499E-2</v>
      </c>
      <c r="BP751" s="72">
        <v>6.4028477348002474E-2</v>
      </c>
      <c r="BQ751" s="72">
        <v>8.3798180151210433E-2</v>
      </c>
      <c r="BR751" s="72">
        <f>IF(IF(BN751&gt;BQ751,BN751,BQ751)=0,IF(BM751&gt;BP751,BM751,BP751),IF(BN751&gt;BQ751,BN751,BQ751))</f>
        <v>8.3798180151210433E-2</v>
      </c>
      <c r="CI751" s="73">
        <f>IFERROR(L751,M751)</f>
        <v>0.18391988992564329</v>
      </c>
      <c r="CJ751" s="74">
        <f>IF(AND(M751&lt;0,AA751&gt;0),1,0)</f>
        <v>0</v>
      </c>
      <c r="CK751" s="74">
        <f>IF(AND(CJ751=0,CI751&lt;0.1,CI751&gt;0),1,0)</f>
        <v>0</v>
      </c>
      <c r="CL751" s="74">
        <f>IF(AND(CK751=0,CI751&lt;0.2,CI751&gt;0.1),1,0)</f>
        <v>1</v>
      </c>
      <c r="CM751" s="74">
        <f>IF(AND(CL751=0,CI751&lt;0.3,CI751&gt;0.2),1,0)</f>
        <v>0</v>
      </c>
      <c r="CN751" s="74">
        <f>IF(AND(CM751=0,CI751&lt;0.4,CI751&gt;0.3),1,0)</f>
        <v>0</v>
      </c>
      <c r="CO751" s="74">
        <f>IF(AND(CN751=0,CI751&lt;0.5,CI751&gt;0.4),1,0)</f>
        <v>0</v>
      </c>
      <c r="CP751" s="74">
        <f>IF(AND(CJ751=0,CK751=0,CL751=0,CM751=0,CN751=0,CO751=0),1,0)</f>
        <v>0</v>
      </c>
      <c r="CR751" s="74" t="str">
        <f>_xll.BDP($H751,CR$1)</f>
        <v>Josef Matosevic</v>
      </c>
      <c r="CS751" s="74" t="str">
        <f>_xll.BDP($H751,CS$1)</f>
        <v>No</v>
      </c>
      <c r="CT751" s="81">
        <f>_xll.BDP($H751,CT$1)</f>
        <v>0</v>
      </c>
      <c r="CU751" s="78">
        <f>_xll.BDP($H751,CU$1)</f>
        <v>3.3333299160003662</v>
      </c>
      <c r="CV751" s="78">
        <f>_xll.BDP($H751,CV$1)</f>
        <v>0.70815193148819311</v>
      </c>
      <c r="CW751" s="78">
        <f>_xll.BDP($H751,CW$1)</f>
        <v>2.3780847376063758</v>
      </c>
    </row>
    <row r="752" spans="1:101" s="74" customFormat="1" hidden="1" x14ac:dyDescent="0.3">
      <c r="A752" s="74" t="str">
        <f>B752&amp;C752</f>
        <v>15</v>
      </c>
      <c r="B752" s="74">
        <v>15</v>
      </c>
      <c r="D752" s="74">
        <v>7</v>
      </c>
      <c r="E752" s="74">
        <v>7</v>
      </c>
      <c r="F752" s="75" t="s">
        <v>2157</v>
      </c>
      <c r="H752" s="74" t="s">
        <v>1917</v>
      </c>
      <c r="I752" s="74">
        <v>1695</v>
      </c>
      <c r="J752" s="74" t="str">
        <f>I752&amp;H752</f>
        <v>1695MBG GR Equity</v>
      </c>
      <c r="K752" s="76" t="s">
        <v>4960</v>
      </c>
      <c r="L752" s="73">
        <v>0.25633351308791447</v>
      </c>
      <c r="M752" s="73">
        <v>0.29365793044814675</v>
      </c>
      <c r="N752" s="73">
        <v>0.2512990654678075</v>
      </c>
      <c r="O752" s="73">
        <v>0.29010531076366458</v>
      </c>
      <c r="P752" s="77">
        <v>9.0996756798249834</v>
      </c>
      <c r="Q752" s="77">
        <v>6.7220627477436752</v>
      </c>
      <c r="R752" s="77">
        <v>18.690387402300523</v>
      </c>
      <c r="S752" s="78">
        <v>13.752477322046085</v>
      </c>
      <c r="T752" s="78">
        <v>16.319483791836927</v>
      </c>
      <c r="U752" s="73">
        <v>-0.12131697639455044</v>
      </c>
      <c r="V752" s="79">
        <v>-1.2256410256410257</v>
      </c>
      <c r="W752" s="73">
        <v>0.34259938956071551</v>
      </c>
      <c r="X752" s="72">
        <v>2.5349844989123547E-3</v>
      </c>
      <c r="Y752" s="79">
        <v>-0.41093572292958613</v>
      </c>
      <c r="Z752" s="79">
        <v>10.483870345086466</v>
      </c>
      <c r="AA752" s="79">
        <v>61163000000</v>
      </c>
      <c r="AB752" s="79">
        <v>61912000000</v>
      </c>
      <c r="AC752" s="79" t="e">
        <v>#N/A</v>
      </c>
      <c r="AD752" s="80">
        <v>16272000000</v>
      </c>
      <c r="AE752" s="73">
        <v>0</v>
      </c>
      <c r="AF752" s="80">
        <v>71390.25283831</v>
      </c>
      <c r="AG752" s="80">
        <v>41098.25283831</v>
      </c>
      <c r="AH752" s="25">
        <v>1.6217446467646595</v>
      </c>
      <c r="AI752" s="25">
        <v>2.1902714153863783</v>
      </c>
      <c r="AJ752" s="25">
        <v>17.943520620561806</v>
      </c>
      <c r="AK752" s="25">
        <v>4.6304085748621491</v>
      </c>
      <c r="AL752" s="25">
        <v>0.81441803634001753</v>
      </c>
      <c r="AM752" s="74" t="s">
        <v>533</v>
      </c>
      <c r="AN752" s="74" t="s">
        <v>835</v>
      </c>
      <c r="AO752" s="74" t="s">
        <v>1085</v>
      </c>
      <c r="AP752" s="74" t="s">
        <v>2139</v>
      </c>
      <c r="AQ752" s="73">
        <f>_xll.BDP($H752,$AQ$1, "CUST_TRR_START_DT=20030101","CUST_TRR_END_DT=20230630")*0.01</f>
        <v>0.10064629999999999</v>
      </c>
      <c r="AR752" s="73">
        <f>_xll.BDP($H752,$AQ$1, "CUST_TRR_START_DT=20130101","CUST_TRR_END_DT=20230630")*0.01</f>
        <v>0.12970860000000001</v>
      </c>
      <c r="AS752" s="73">
        <f>_xll.BDP($H752,$AQ$1, "CUST_TRR_START_DT=20180101","CUST_TRR_END_DT=20230630")*0.01</f>
        <v>0.10131270000000001</v>
      </c>
      <c r="AT752" s="74" t="s">
        <v>3846</v>
      </c>
      <c r="AU752" s="74" t="s">
        <v>3021</v>
      </c>
      <c r="AV752" s="74" t="s">
        <v>3846</v>
      </c>
      <c r="AW752" s="25">
        <v>7.794933007442868</v>
      </c>
      <c r="AX752" s="25">
        <v>7.794933007442868</v>
      </c>
      <c r="AY752" s="25">
        <v>0</v>
      </c>
      <c r="AZ752" s="25">
        <v>7.794933007442868</v>
      </c>
      <c r="BA752" s="25">
        <v>39.175494545292921</v>
      </c>
      <c r="BB752" s="25">
        <v>0</v>
      </c>
      <c r="BC752" s="25">
        <v>39.175494545292921</v>
      </c>
      <c r="BD752" s="25">
        <v>5564</v>
      </c>
      <c r="BE752" s="25">
        <v>41098.25283831</v>
      </c>
      <c r="BF752" s="74">
        <v>13790.682000000001</v>
      </c>
      <c r="BG752" s="74">
        <v>13329.364</v>
      </c>
      <c r="BH752" s="74">
        <v>13542.5</v>
      </c>
      <c r="BI752" s="74">
        <v>9530.27</v>
      </c>
      <c r="BJ752" s="74">
        <v>10013.473</v>
      </c>
      <c r="BK752" s="74">
        <v>11249.754000000001</v>
      </c>
      <c r="BL752" s="72">
        <v>0.33555397243419866</v>
      </c>
      <c r="BM752" s="72">
        <v>0.32432921303104512</v>
      </c>
      <c r="BN752" s="72">
        <v>0.32951522424272672</v>
      </c>
      <c r="BO752" s="72">
        <v>0.2318899063056106</v>
      </c>
      <c r="BP752" s="72">
        <v>0.24364717009735939</v>
      </c>
      <c r="BQ752" s="72">
        <v>0.27372827852948217</v>
      </c>
      <c r="BR752" s="72">
        <f>IF(IF(BN752&gt;BQ752,BN752,BQ752)=0,IF(BM752&gt;BP752,BM752,BP752),IF(BN752&gt;BQ752,BN752,BQ752))</f>
        <v>0.32951522424272672</v>
      </c>
      <c r="CI752" s="73">
        <f>IFERROR(L752,M752)</f>
        <v>0.25633351308791447</v>
      </c>
      <c r="CJ752" s="74">
        <f>IF(AND(M752&lt;0,AA752&gt;0),1,0)</f>
        <v>0</v>
      </c>
      <c r="CK752" s="74">
        <f>IF(AND(CJ752=0,CI752&lt;0.1,CI752&gt;0),1,0)</f>
        <v>0</v>
      </c>
      <c r="CL752" s="74">
        <f>IF(AND(CK752=0,CI752&lt;0.2,CI752&gt;0.1),1,0)</f>
        <v>0</v>
      </c>
      <c r="CM752" s="74">
        <f>IF(AND(CL752=0,CI752&lt;0.3,CI752&gt;0.2),1,0)</f>
        <v>1</v>
      </c>
      <c r="CN752" s="74">
        <f>IF(AND(CM752=0,CI752&lt;0.4,CI752&gt;0.3),1,0)</f>
        <v>0</v>
      </c>
      <c r="CO752" s="74">
        <f>IF(AND(CN752=0,CI752&lt;0.5,CI752&gt;0.4),1,0)</f>
        <v>0</v>
      </c>
      <c r="CP752" s="74">
        <f>IF(AND(CJ752=0,CK752=0,CL752=0,CM752=0,CN752=0,CO752=0),1,0)</f>
        <v>0</v>
      </c>
      <c r="CR752" s="74" t="str">
        <f>_xll.BDP($H752,CR$1)</f>
        <v>Ola Kaellenius</v>
      </c>
      <c r="CS752" s="74" t="str">
        <f>_xll.BDP($H752,CS$1)</f>
        <v>No</v>
      </c>
      <c r="CT752" s="81">
        <f>_xll.BDP($H752,CT$1)</f>
        <v>0</v>
      </c>
      <c r="CU752" s="78">
        <f>_xll.BDP($H752,CU$1)</f>
        <v>4.4166698455810547</v>
      </c>
      <c r="CV752" s="78">
        <f>_xll.BDP($H752,CV$1)</f>
        <v>0</v>
      </c>
      <c r="CW752" s="78">
        <f>_xll.BDP($H752,CW$1)</f>
        <v>0</v>
      </c>
    </row>
    <row r="753" spans="1:101" s="74" customFormat="1" hidden="1" x14ac:dyDescent="0.3">
      <c r="A753" s="74" t="str">
        <f>B753&amp;C753</f>
        <v>15</v>
      </c>
      <c r="B753" s="74">
        <v>15</v>
      </c>
      <c r="D753" s="74">
        <v>8</v>
      </c>
      <c r="E753" s="74">
        <v>5</v>
      </c>
      <c r="F753" s="75">
        <v>0.1</v>
      </c>
      <c r="G753" s="74" t="s">
        <v>3001</v>
      </c>
      <c r="H753" s="74" t="s">
        <v>1555</v>
      </c>
      <c r="I753" s="74">
        <v>1696</v>
      </c>
      <c r="J753" s="74" t="str">
        <f>I753&amp;H753</f>
        <v>1696BA/ LN Equity</v>
      </c>
      <c r="K753" s="76" t="s">
        <v>1556</v>
      </c>
      <c r="L753" s="73">
        <v>1.5675067324292846</v>
      </c>
      <c r="M753" s="73">
        <v>0.66666666666666663</v>
      </c>
      <c r="N753" s="73">
        <v>0.21179294524237502</v>
      </c>
      <c r="O753" s="73">
        <v>0.14582231623479641</v>
      </c>
      <c r="P753" s="77">
        <v>14.639111136241553</v>
      </c>
      <c r="Q753" s="77">
        <v>11.171510794313077</v>
      </c>
      <c r="R753" s="77">
        <v>17.689678742310321</v>
      </c>
      <c r="S753" s="78">
        <v>13.581345054834127</v>
      </c>
      <c r="T753" s="78">
        <v>13.985323172452723</v>
      </c>
      <c r="U753" s="73">
        <v>0.16731090681153363</v>
      </c>
      <c r="V753" s="79">
        <v>0.94735285418515236</v>
      </c>
      <c r="W753" s="73">
        <v>0.34948163937602944</v>
      </c>
      <c r="X753" s="72" t="e">
        <v>#N/A</v>
      </c>
      <c r="Y753" s="79">
        <v>5.3162034975217285</v>
      </c>
      <c r="Z753" s="79">
        <v>20.910337182389082</v>
      </c>
      <c r="AA753" s="79">
        <v>3309000000</v>
      </c>
      <c r="AB753" s="79">
        <v>15128000000</v>
      </c>
      <c r="AC753" s="79">
        <v>106000000</v>
      </c>
      <c r="AD753" s="80">
        <v>3732000000</v>
      </c>
      <c r="AE753" s="73">
        <v>2.840300107181136E-2</v>
      </c>
      <c r="AF753" s="80">
        <v>31952.663893500001</v>
      </c>
      <c r="AG753" s="80">
        <v>35358.663893500001</v>
      </c>
      <c r="AH753" s="25">
        <v>11.035787732053683</v>
      </c>
      <c r="AI753" s="25">
        <v>14.659479226160864</v>
      </c>
      <c r="AJ753" s="25">
        <v>9.2303693084234695</v>
      </c>
      <c r="AK753" s="25">
        <v>16.573251403596554</v>
      </c>
      <c r="AL753" s="25">
        <v>3.2831919758899981</v>
      </c>
      <c r="AM753" s="74" t="s">
        <v>498</v>
      </c>
      <c r="AN753" s="74" t="s">
        <v>828</v>
      </c>
      <c r="AO753" s="74" t="s">
        <v>828</v>
      </c>
      <c r="AP753" s="74" t="s">
        <v>1552</v>
      </c>
      <c r="AQ753" s="73">
        <f>_xll.BDP($H753,$AQ$1, "CUST_TRR_START_DT=20030101","CUST_TRR_END_DT=20230630")*0.01</f>
        <v>0.1511952</v>
      </c>
      <c r="AR753" s="73">
        <f>_xll.BDP($H753,$AQ$1, "CUST_TRR_START_DT=20130101","CUST_TRR_END_DT=20230630")*0.01</f>
        <v>0.14829690000000001</v>
      </c>
      <c r="AS753" s="73">
        <f>_xll.BDP($H753,$AQ$1, "CUST_TRR_START_DT=20180101","CUST_TRR_END_DT=20230630")*0.01</f>
        <v>0.13685060000000002</v>
      </c>
      <c r="AT753" s="74" t="s">
        <v>3697</v>
      </c>
      <c r="AU753" s="74" t="s">
        <v>4759</v>
      </c>
      <c r="AV753" s="74" t="s">
        <v>4759</v>
      </c>
      <c r="AW753" s="25">
        <v>2.6774654960904933</v>
      </c>
      <c r="AX753" s="25">
        <v>2.6774654960904933</v>
      </c>
      <c r="AY753" s="25">
        <v>-3.5172537037154712E-16</v>
      </c>
      <c r="AZ753" s="25">
        <v>2.6774654960904929</v>
      </c>
      <c r="BA753" s="25">
        <v>54.089179193577799</v>
      </c>
      <c r="BB753" s="25">
        <v>-7.1054273576010019E-15</v>
      </c>
      <c r="BC753" s="25">
        <v>54.089179193577792</v>
      </c>
      <c r="BD753" s="25">
        <v>830.76652107000007</v>
      </c>
      <c r="BE753" s="25">
        <v>31952.663893500001</v>
      </c>
      <c r="BF753" s="74">
        <v>1906.722</v>
      </c>
      <c r="BG753" s="74">
        <v>2016.722</v>
      </c>
      <c r="BH753" s="74">
        <v>2184.9410000000003</v>
      </c>
      <c r="BI753" s="74">
        <v>1801.404</v>
      </c>
      <c r="BJ753" s="74">
        <v>1734.222</v>
      </c>
      <c r="BK753" s="74">
        <v>1945.655</v>
      </c>
      <c r="BL753" s="72">
        <v>5.9673334478627826E-2</v>
      </c>
      <c r="BM753" s="72">
        <v>6.3115926944991074E-2</v>
      </c>
      <c r="BN753" s="72">
        <v>6.83805584186198E-2</v>
      </c>
      <c r="BO753" s="72">
        <v>5.6377271266151059E-2</v>
      </c>
      <c r="BP753" s="72">
        <v>5.4274723565467281E-2</v>
      </c>
      <c r="BQ753" s="72">
        <v>6.0891793137654374E-2</v>
      </c>
      <c r="BR753" s="72">
        <f>IF(IF(BN753&gt;BQ753,BN753,BQ753)=0,IF(BM753&gt;BP753,BM753,BP753),IF(BN753&gt;BQ753,BN753,BQ753))</f>
        <v>6.83805584186198E-2</v>
      </c>
      <c r="CI753" s="73">
        <f>IFERROR(L753,M753)</f>
        <v>1.5675067324292846</v>
      </c>
      <c r="CJ753" s="74">
        <f>IF(AND(M753&lt;0,AA753&gt;0),1,0)</f>
        <v>0</v>
      </c>
      <c r="CK753" s="74">
        <f>IF(AND(CJ753=0,CI753&lt;0.1,CI753&gt;0),1,0)</f>
        <v>0</v>
      </c>
      <c r="CL753" s="74">
        <f>IF(AND(CK753=0,CI753&lt;0.2,CI753&gt;0.1),1,0)</f>
        <v>0</v>
      </c>
      <c r="CM753" s="74">
        <f>IF(AND(CL753=0,CI753&lt;0.3,CI753&gt;0.2),1,0)</f>
        <v>0</v>
      </c>
      <c r="CN753" s="74">
        <f>IF(AND(CM753=0,CI753&lt;0.4,CI753&gt;0.3),1,0)</f>
        <v>0</v>
      </c>
      <c r="CO753" s="74">
        <f>IF(AND(CN753=0,CI753&lt;0.5,CI753&gt;0.4),1,0)</f>
        <v>0</v>
      </c>
      <c r="CP753" s="74">
        <f>IF(AND(CJ753=0,CK753=0,CL753=0,CM753=0,CN753=0,CO753=0),1,0)</f>
        <v>1</v>
      </c>
      <c r="CR753" s="74" t="str">
        <f>_xll.BDP($H753,CR$1)</f>
        <v>Charles Woodburn</v>
      </c>
      <c r="CS753" s="74" t="str">
        <f>_xll.BDP($H753,CS$1)</f>
        <v>No</v>
      </c>
      <c r="CT753" s="81">
        <f>_xll.BDP($H753,CT$1)</f>
        <v>0</v>
      </c>
      <c r="CU753" s="78">
        <f>_xll.BDP($H753,CU$1)</f>
        <v>6.25</v>
      </c>
      <c r="CV753" s="78">
        <f>_xll.BDP($H753,CV$1)</f>
        <v>4.6709239327780025E-2</v>
      </c>
      <c r="CW753" s="78">
        <f>_xll.BDP($H753,CW$1)</f>
        <v>21.047638512765488</v>
      </c>
    </row>
    <row r="754" spans="1:101" s="74" customFormat="1" hidden="1" x14ac:dyDescent="0.3">
      <c r="A754" s="74" t="str">
        <f>B754&amp;C754</f>
        <v>15</v>
      </c>
      <c r="B754" s="74">
        <v>15</v>
      </c>
      <c r="D754" s="74">
        <v>8</v>
      </c>
      <c r="E754" s="74">
        <v>8</v>
      </c>
      <c r="F754" s="75">
        <v>0.13</v>
      </c>
      <c r="G754" s="74" t="s">
        <v>2329</v>
      </c>
      <c r="H754" s="74" t="s">
        <v>2099</v>
      </c>
      <c r="I754" s="74">
        <v>1697</v>
      </c>
      <c r="J754" s="74" t="str">
        <f>I754&amp;H754</f>
        <v>1697TABAK CP Equity</v>
      </c>
      <c r="K754" s="76" t="s">
        <v>4961</v>
      </c>
      <c r="L754" s="73">
        <v>-0.9445922504998373</v>
      </c>
      <c r="M754" s="73">
        <v>2.8544169611307422</v>
      </c>
      <c r="N754" s="73">
        <v>-0.9445922504998373</v>
      </c>
      <c r="O754" s="73">
        <v>2.8544169611307422</v>
      </c>
      <c r="P754" s="77">
        <v>29.511340586391295</v>
      </c>
      <c r="Q754" s="77">
        <v>23.347091899938807</v>
      </c>
      <c r="R754" s="77">
        <v>41.588009839254049</v>
      </c>
      <c r="S754" s="78">
        <v>30.053570847893507</v>
      </c>
      <c r="T754" s="78">
        <v>22.50334160779072</v>
      </c>
      <c r="U754" s="73">
        <v>-0.44820437778184258</v>
      </c>
      <c r="V754" s="79">
        <v>-1.5720701454234389</v>
      </c>
      <c r="W754" s="73">
        <v>0.53447960490214008</v>
      </c>
      <c r="X754" s="72" t="e">
        <v>#N/A</v>
      </c>
      <c r="Y754" s="79">
        <v>11.592240651025939</v>
      </c>
      <c r="Z754" s="79">
        <v>0.85796196584788653</v>
      </c>
      <c r="AA754" s="79">
        <v>1415000000</v>
      </c>
      <c r="AB754" s="79">
        <v>1415000000</v>
      </c>
      <c r="AC754" s="79">
        <v>15000000</v>
      </c>
      <c r="AD754" s="80">
        <v>2610000000</v>
      </c>
      <c r="AE754" s="73">
        <v>5.7471264367816091E-3</v>
      </c>
      <c r="AF754" s="80">
        <v>47495.177799999998</v>
      </c>
      <c r="AG754" s="80">
        <v>40145.177799999998</v>
      </c>
      <c r="AH754" s="25">
        <v>8.5161599066610094</v>
      </c>
      <c r="AI754" s="25">
        <v>9.9393854419410737</v>
      </c>
      <c r="AJ754" s="25">
        <v>4.2939000790630617</v>
      </c>
      <c r="AK754" s="25">
        <v>13.064248962217784</v>
      </c>
      <c r="AL754" s="25">
        <v>5.4187310667427271</v>
      </c>
      <c r="AM754" s="74" t="s">
        <v>493</v>
      </c>
      <c r="AN754" s="74" t="s">
        <v>661</v>
      </c>
      <c r="AO754" s="74" t="s">
        <v>662</v>
      </c>
      <c r="AP754" s="74" t="s">
        <v>4698</v>
      </c>
      <c r="AQ754" s="73">
        <f>_xll.BDP($H754,$AQ$1, "CUST_TRR_START_DT=20030101","CUST_TRR_END_DT=20230630")*0.01</f>
        <v>0.11626060000000001</v>
      </c>
      <c r="AR754" s="73">
        <f>_xll.BDP($H754,$AQ$1, "CUST_TRR_START_DT=20130101","CUST_TRR_END_DT=20230630")*0.01</f>
        <v>0.13677590000000001</v>
      </c>
      <c r="AS754" s="73">
        <f>_xll.BDP($H754,$AQ$1, "CUST_TRR_START_DT=20180101","CUST_TRR_END_DT=20230630")*0.01</f>
        <v>0.10014300000000001</v>
      </c>
      <c r="AT754" s="74" t="s">
        <v>3697</v>
      </c>
      <c r="AU754" s="74" t="s">
        <v>3021</v>
      </c>
      <c r="AV754" s="74" t="s">
        <v>3021</v>
      </c>
      <c r="AW754" s="25">
        <v>7.5722543352601157</v>
      </c>
      <c r="AX754" s="25">
        <v>7.5722543352601157</v>
      </c>
      <c r="AY754" s="25">
        <v>1.080330739952978E-15</v>
      </c>
      <c r="AZ754" s="25">
        <v>7.5722543352601166</v>
      </c>
      <c r="BA754" s="25">
        <v>99.606724353343623</v>
      </c>
      <c r="BB754" s="25">
        <v>1.4210854715202004E-14</v>
      </c>
      <c r="BC754" s="25">
        <v>99.606724353343637</v>
      </c>
      <c r="BD754" s="25">
        <v>3651.3633799999998</v>
      </c>
      <c r="BE754" s="25">
        <v>40145.177799999998</v>
      </c>
      <c r="BF754" s="74" t="s">
        <v>3021</v>
      </c>
      <c r="BG754" s="74" t="s">
        <v>3021</v>
      </c>
      <c r="BH754" s="74" t="s">
        <v>3021</v>
      </c>
      <c r="BI754" s="74" t="s">
        <v>3021</v>
      </c>
      <c r="BJ754" s="74" t="s">
        <v>3021</v>
      </c>
      <c r="BK754" s="74" t="s">
        <v>3021</v>
      </c>
      <c r="BL754" s="72">
        <v>0</v>
      </c>
      <c r="BM754" s="72">
        <v>0</v>
      </c>
      <c r="BN754" s="72">
        <v>0</v>
      </c>
      <c r="BO754" s="72">
        <v>0</v>
      </c>
      <c r="BP754" s="72">
        <v>0</v>
      </c>
      <c r="BQ754" s="72">
        <v>0</v>
      </c>
      <c r="BR754" s="72">
        <f>IF(IF(BN754&gt;BQ754,BN754,BQ754)=0,IF(BM754&gt;BP754,BM754,BP754),IF(BN754&gt;BQ754,BN754,BQ754))</f>
        <v>0</v>
      </c>
      <c r="CI754" s="73">
        <f>IFERROR(L754,M754)</f>
        <v>-0.9445922504998373</v>
      </c>
      <c r="CJ754" s="74">
        <f>IF(AND(M754&lt;0,AA754&gt;0),1,0)</f>
        <v>0</v>
      </c>
      <c r="CK754" s="74">
        <f>IF(AND(CJ754=0,CI754&lt;0.1,CI754&gt;0),1,0)</f>
        <v>0</v>
      </c>
      <c r="CL754" s="74">
        <f>IF(AND(CK754=0,CI754&lt;0.2,CI754&gt;0.1),1,0)</f>
        <v>0</v>
      </c>
      <c r="CM754" s="74">
        <f>IF(AND(CL754=0,CI754&lt;0.3,CI754&gt;0.2),1,0)</f>
        <v>0</v>
      </c>
      <c r="CN754" s="74">
        <f>IF(AND(CM754=0,CI754&lt;0.4,CI754&gt;0.3),1,0)</f>
        <v>0</v>
      </c>
      <c r="CO754" s="74">
        <f>IF(AND(CN754=0,CI754&lt;0.5,CI754&gt;0.4),1,0)</f>
        <v>0</v>
      </c>
      <c r="CP754" s="74">
        <f>IF(AND(CJ754=0,CK754=0,CL754=0,CM754=0,CN754=0,CO754=0),1,0)</f>
        <v>1</v>
      </c>
      <c r="CR754" s="74" t="str">
        <f>_xll.BDP($H754,CR$1)</f>
        <v>#N/A Field Not Applicable</v>
      </c>
      <c r="CS754" s="74" t="str">
        <f>_xll.BDP($H754,CS$1)</f>
        <v>#N/A N/A</v>
      </c>
      <c r="CT754" s="81" t="str">
        <f>_xll.BDP($H754,CT$1)</f>
        <v>#N/A N/A</v>
      </c>
      <c r="CU754" s="78" t="str">
        <f>_xll.BDP($H754,CU$1)</f>
        <v>#N/A N/A</v>
      </c>
      <c r="CV754" s="78">
        <f>_xll.BDP($H754,CV$1)</f>
        <v>0</v>
      </c>
      <c r="CW754" s="78">
        <f>_xll.BDP($H754,CW$1)</f>
        <v>0</v>
      </c>
    </row>
    <row r="755" spans="1:101" s="74" customFormat="1" hidden="1" x14ac:dyDescent="0.3">
      <c r="A755" s="74" t="str">
        <f>B755&amp;C755</f>
        <v>15</v>
      </c>
      <c r="B755" s="74">
        <v>15</v>
      </c>
      <c r="D755" s="74">
        <v>8</v>
      </c>
      <c r="E755" s="74">
        <v>4</v>
      </c>
      <c r="F755" s="75">
        <v>0.13</v>
      </c>
      <c r="G755" s="74" t="s">
        <v>2707</v>
      </c>
      <c r="H755" s="74" t="s">
        <v>122</v>
      </c>
      <c r="I755" s="74">
        <v>1698</v>
      </c>
      <c r="J755" s="74" t="str">
        <f>I755&amp;H755</f>
        <v>1698TREX US Equity</v>
      </c>
      <c r="K755" s="76" t="s">
        <v>759</v>
      </c>
      <c r="L755" s="73">
        <v>0.64551098107015437</v>
      </c>
      <c r="M755" s="73">
        <v>0.35779129279906707</v>
      </c>
      <c r="N755" s="73">
        <v>0.52575039923575884</v>
      </c>
      <c r="O755" s="73">
        <v>0.34903737527749029</v>
      </c>
      <c r="P755" s="77">
        <v>25.583588976605455</v>
      </c>
      <c r="Q755" s="77">
        <v>18.970417385324293</v>
      </c>
      <c r="R755" s="77">
        <v>22.555889328063241</v>
      </c>
      <c r="S755" s="78">
        <v>28.921667275723014</v>
      </c>
      <c r="T755" s="78">
        <v>28.731884745891435</v>
      </c>
      <c r="U755" s="73">
        <v>0.21274572183180637</v>
      </c>
      <c r="V755" s="79">
        <v>0.89197347486452327</v>
      </c>
      <c r="W755" s="73">
        <v>0.58283441529610258</v>
      </c>
      <c r="X755" s="72" t="e">
        <v>#N/A</v>
      </c>
      <c r="Y755" s="79">
        <v>11.377148333451895</v>
      </c>
      <c r="Z755" s="79">
        <v>5.4963375756700961</v>
      </c>
      <c r="AA755" s="79">
        <v>740904000</v>
      </c>
      <c r="AB755" s="79">
        <v>759486000</v>
      </c>
      <c r="AC755" s="79">
        <v>6609000</v>
      </c>
      <c r="AD755" s="80">
        <v>134009000</v>
      </c>
      <c r="AE755" s="73">
        <v>4.9317583147400548E-2</v>
      </c>
      <c r="AF755" s="80">
        <v>7046.8271211299989</v>
      </c>
      <c r="AG755" s="80">
        <v>7270.5171211299985</v>
      </c>
      <c r="AH755" s="25">
        <v>26.902035163047298</v>
      </c>
      <c r="AI755" s="25">
        <v>33.677211989455081</v>
      </c>
      <c r="AJ755" s="25">
        <v>-0.81989121362905526</v>
      </c>
      <c r="AK755" s="25">
        <v>45.011406214298511</v>
      </c>
      <c r="AL755" s="25">
        <v>11.302092673344641</v>
      </c>
      <c r="AM755" s="74" t="s">
        <v>498</v>
      </c>
      <c r="AN755" s="74" t="s">
        <v>726</v>
      </c>
      <c r="AO755" s="74" t="s">
        <v>4655</v>
      </c>
      <c r="AP755" s="74" t="s">
        <v>574</v>
      </c>
      <c r="AQ755" s="73">
        <f>_xll.BDP($H755,$AQ$1, "CUST_TRR_START_DT=20030101","CUST_TRR_END_DT=20230630")*0.01</f>
        <v>0.14064209999999999</v>
      </c>
      <c r="AR755" s="73">
        <f>_xll.BDP($H755,$AQ$1, "CUST_TRR_START_DT=20130101","CUST_TRR_END_DT=20230630")*0.01</f>
        <v>0.28655160000000002</v>
      </c>
      <c r="AS755" s="73">
        <f>_xll.BDP($H755,$AQ$1, "CUST_TRR_START_DT=20180101","CUST_TRR_END_DT=20230630")*0.01</f>
        <v>0.17440410000000001</v>
      </c>
      <c r="AT755" s="74" t="s">
        <v>3338</v>
      </c>
      <c r="AU755" s="74" t="s">
        <v>3461</v>
      </c>
      <c r="AV755" s="74" t="s">
        <v>3338</v>
      </c>
      <c r="AW755" s="25" t="s">
        <v>3021</v>
      </c>
      <c r="AX755" s="25">
        <v>0</v>
      </c>
      <c r="AY755" s="25">
        <v>6.0352227300249428</v>
      </c>
      <c r="AZ755" s="25">
        <v>6.0352227300249428</v>
      </c>
      <c r="BA755" s="25">
        <v>0</v>
      </c>
      <c r="BB755" s="25">
        <v>214.80532478250052</v>
      </c>
      <c r="BC755" s="25">
        <v>214.80532478250052</v>
      </c>
      <c r="BD755" s="25">
        <v>425.29171216000003</v>
      </c>
      <c r="BE755" s="25">
        <v>7046.8271211299989</v>
      </c>
      <c r="BF755" s="74">
        <v>191.529</v>
      </c>
      <c r="BG755" s="74">
        <v>231.05600000000001</v>
      </c>
      <c r="BH755" s="74">
        <v>255</v>
      </c>
      <c r="BI755" s="74">
        <v>154.00399999999999</v>
      </c>
      <c r="BJ755" s="74">
        <v>131.61099999999999</v>
      </c>
      <c r="BK755" s="74">
        <v>205.43899999999999</v>
      </c>
      <c r="BL755" s="72">
        <v>2.7179466263007632E-2</v>
      </c>
      <c r="BM755" s="72">
        <v>3.2788657367111465E-2</v>
      </c>
      <c r="BN755" s="72">
        <v>3.6186498635021047E-2</v>
      </c>
      <c r="BO755" s="72">
        <v>2.185437465014816E-2</v>
      </c>
      <c r="BP755" s="72">
        <v>1.8676632438642177E-2</v>
      </c>
      <c r="BQ755" s="72">
        <v>2.9153404286588584E-2</v>
      </c>
      <c r="BR755" s="72">
        <f>IF(IF(BN755&gt;BQ755,BN755,BQ755)=0,IF(BM755&gt;BP755,BM755,BP755),IF(BN755&gt;BQ755,BN755,BQ755))</f>
        <v>3.6186498635021047E-2</v>
      </c>
      <c r="CI755" s="73">
        <f>IFERROR(L755,M755)</f>
        <v>0.64551098107015437</v>
      </c>
      <c r="CJ755" s="74">
        <f>IF(AND(M755&lt;0,AA755&gt;0),1,0)</f>
        <v>0</v>
      </c>
      <c r="CK755" s="74">
        <f>IF(AND(CJ755=0,CI755&lt;0.1,CI755&gt;0),1,0)</f>
        <v>0</v>
      </c>
      <c r="CL755" s="74">
        <f>IF(AND(CK755=0,CI755&lt;0.2,CI755&gt;0.1),1,0)</f>
        <v>0</v>
      </c>
      <c r="CM755" s="74">
        <f>IF(AND(CL755=0,CI755&lt;0.3,CI755&gt;0.2),1,0)</f>
        <v>0</v>
      </c>
      <c r="CN755" s="74">
        <f>IF(AND(CM755=0,CI755&lt;0.4,CI755&gt;0.3),1,0)</f>
        <v>0</v>
      </c>
      <c r="CO755" s="74">
        <f>IF(AND(CN755=0,CI755&lt;0.5,CI755&gt;0.4),1,0)</f>
        <v>0</v>
      </c>
      <c r="CP755" s="74">
        <f>IF(AND(CJ755=0,CK755=0,CL755=0,CM755=0,CN755=0,CO755=0),1,0)</f>
        <v>1</v>
      </c>
      <c r="CR755" s="74" t="str">
        <f>_xll.BDP($H755,CR$1)</f>
        <v>Bryan H Fairbanks</v>
      </c>
      <c r="CS755" s="74" t="str">
        <f>_xll.BDP($H755,CS$1)</f>
        <v>No</v>
      </c>
      <c r="CT755" s="81">
        <f>_xll.BDP($H755,CT$1)</f>
        <v>0.11504200100898743</v>
      </c>
      <c r="CU755" s="78">
        <f>_xll.BDP($H755,CU$1)</f>
        <v>3.5</v>
      </c>
      <c r="CV755" s="78">
        <f>_xll.BDP($H755,CV$1)</f>
        <v>0.5823438924863904</v>
      </c>
      <c r="CW755" s="78">
        <f>_xll.BDP($H755,CW$1)</f>
        <v>1.4342075918821828</v>
      </c>
    </row>
    <row r="756" spans="1:101" s="74" customFormat="1" hidden="1" x14ac:dyDescent="0.3">
      <c r="A756" s="74" t="str">
        <f>B756&amp;C756</f>
        <v>15</v>
      </c>
      <c r="B756" s="74">
        <v>15</v>
      </c>
      <c r="D756" s="74">
        <v>8</v>
      </c>
      <c r="E756" s="74">
        <v>4</v>
      </c>
      <c r="F756" s="75">
        <v>0.12</v>
      </c>
      <c r="G756" s="74" t="s">
        <v>2717</v>
      </c>
      <c r="H756" s="74" t="s">
        <v>135</v>
      </c>
      <c r="I756" s="74">
        <v>1699</v>
      </c>
      <c r="J756" s="74" t="str">
        <f>I756&amp;H756</f>
        <v>1699OLED US Equity</v>
      </c>
      <c r="K756" s="76" t="s">
        <v>777</v>
      </c>
      <c r="L756" s="73">
        <v>0.6256976044057414</v>
      </c>
      <c r="M756" s="73">
        <v>0.37366665034588409</v>
      </c>
      <c r="N756" s="73">
        <v>0.58204987502750272</v>
      </c>
      <c r="O756" s="73">
        <v>0.36571874529348147</v>
      </c>
      <c r="P756" s="77">
        <v>19.932905170248645</v>
      </c>
      <c r="Q756" s="77">
        <v>15.888969059454169</v>
      </c>
      <c r="R756" s="77">
        <v>16.64132423058085</v>
      </c>
      <c r="S756" s="78">
        <v>45.893569702710479</v>
      </c>
      <c r="T756" s="78">
        <v>50.893663672381166</v>
      </c>
      <c r="U756" s="73">
        <v>-0.3462840584270841</v>
      </c>
      <c r="V756" s="79">
        <v>-1.760065844937837</v>
      </c>
      <c r="W756" s="73">
        <v>0.86884619253596218</v>
      </c>
      <c r="X756" s="72" t="e">
        <v>#N/A</v>
      </c>
      <c r="Y756" s="79">
        <v>17.797114905712501</v>
      </c>
      <c r="Z756" s="79">
        <v>26.744033268876688</v>
      </c>
      <c r="AA756" s="79">
        <v>714834999.99999988</v>
      </c>
      <c r="AB756" s="79">
        <v>730369999.99999988</v>
      </c>
      <c r="AC756" s="79">
        <v>26210000</v>
      </c>
      <c r="AD756" s="80">
        <v>98083000</v>
      </c>
      <c r="AE756" s="73">
        <v>0.26722265836077608</v>
      </c>
      <c r="AF756" s="80">
        <v>7475.5253064599983</v>
      </c>
      <c r="AG756" s="80">
        <v>6948.8313064599988</v>
      </c>
      <c r="AH756" s="25">
        <v>23.155129828689862</v>
      </c>
      <c r="AI756" s="25">
        <v>27.191350938787643</v>
      </c>
      <c r="AJ756" s="25">
        <v>0.66249205400554823</v>
      </c>
      <c r="AK756" s="25">
        <v>36.296551583827224</v>
      </c>
      <c r="AL756" s="25">
        <v>5.5895500983836968</v>
      </c>
      <c r="AM756" s="74" t="s">
        <v>498</v>
      </c>
      <c r="AN756" s="74" t="s">
        <v>778</v>
      </c>
      <c r="AO756" s="74" t="s">
        <v>4694</v>
      </c>
      <c r="AP756" s="74" t="s">
        <v>574</v>
      </c>
      <c r="AQ756" s="73">
        <f>_xll.BDP($H756,$AQ$1, "CUST_TRR_START_DT=20030101","CUST_TRR_END_DT=20230630")*0.01</f>
        <v>0.15378710000000001</v>
      </c>
      <c r="AR756" s="73">
        <f>_xll.BDP($H756,$AQ$1, "CUST_TRR_START_DT=20130101","CUST_TRR_END_DT=20230630")*0.01</f>
        <v>0.18202989999999999</v>
      </c>
      <c r="AS756" s="73">
        <f>_xll.BDP($H756,$AQ$1, "CUST_TRR_START_DT=20180101","CUST_TRR_END_DT=20230630")*0.01</f>
        <v>-2.74877E-2</v>
      </c>
      <c r="AT756" s="74" t="s">
        <v>3462</v>
      </c>
      <c r="AU756" s="74" t="s">
        <v>3462</v>
      </c>
      <c r="AV756" s="74" t="s">
        <v>3462</v>
      </c>
      <c r="AW756" s="25">
        <v>0.88669325236439434</v>
      </c>
      <c r="AX756" s="25">
        <v>0.88669325236439434</v>
      </c>
      <c r="AY756" s="25">
        <v>-2.4479462370528171E-2</v>
      </c>
      <c r="AZ756" s="25">
        <v>0.86221378999386622</v>
      </c>
      <c r="BA756" s="25">
        <v>27.072337273458658</v>
      </c>
      <c r="BB756" s="25">
        <v>-0.74740194514926728</v>
      </c>
      <c r="BC756" s="25">
        <v>26.32493532830939</v>
      </c>
      <c r="BD756" s="25">
        <v>55.2984224</v>
      </c>
      <c r="BE756" s="25">
        <v>6948.8313064599988</v>
      </c>
      <c r="BF756" s="74">
        <v>189.9</v>
      </c>
      <c r="BG756" s="74">
        <v>239.5</v>
      </c>
      <c r="BH756" s="74">
        <v>303.33300000000003</v>
      </c>
      <c r="BI756" s="74">
        <v>162.875</v>
      </c>
      <c r="BJ756" s="74">
        <v>202.245</v>
      </c>
      <c r="BK756" s="74">
        <v>312.78399999999999</v>
      </c>
      <c r="BL756" s="72">
        <v>2.7328336467667445E-2</v>
      </c>
      <c r="BM756" s="72">
        <v>3.4466227403930245E-2</v>
      </c>
      <c r="BN756" s="72">
        <v>4.3652376438899264E-2</v>
      </c>
      <c r="BO756" s="72">
        <v>2.343919327104442E-2</v>
      </c>
      <c r="BP756" s="72">
        <v>2.9104894201703015E-2</v>
      </c>
      <c r="BQ756" s="72">
        <v>4.5012461262258524E-2</v>
      </c>
      <c r="BR756" s="72">
        <f>IF(IF(BN756&gt;BQ756,BN756,BQ756)=0,IF(BM756&gt;BP756,BM756,BP756),IF(BN756&gt;BQ756,BN756,BQ756))</f>
        <v>4.5012461262258524E-2</v>
      </c>
      <c r="CI756" s="73">
        <f>IFERROR(L756,M756)</f>
        <v>0.6256976044057414</v>
      </c>
      <c r="CJ756" s="74">
        <f>IF(AND(M756&lt;0,AA756&gt;0),1,0)</f>
        <v>0</v>
      </c>
      <c r="CK756" s="74">
        <f>IF(AND(CJ756=0,CI756&lt;0.1,CI756&gt;0),1,0)</f>
        <v>0</v>
      </c>
      <c r="CL756" s="74">
        <f>IF(AND(CK756=0,CI756&lt;0.2,CI756&gt;0.1),1,0)</f>
        <v>0</v>
      </c>
      <c r="CM756" s="74">
        <f>IF(AND(CL756=0,CI756&lt;0.3,CI756&gt;0.2),1,0)</f>
        <v>0</v>
      </c>
      <c r="CN756" s="74">
        <f>IF(AND(CM756=0,CI756&lt;0.4,CI756&gt;0.3),1,0)</f>
        <v>0</v>
      </c>
      <c r="CO756" s="74">
        <f>IF(AND(CN756=0,CI756&lt;0.5,CI756&gt;0.4),1,0)</f>
        <v>0</v>
      </c>
      <c r="CP756" s="74">
        <f>IF(AND(CJ756=0,CK756=0,CL756=0,CM756=0,CN756=0,CO756=0),1,0)</f>
        <v>1</v>
      </c>
      <c r="CR756" s="74" t="str">
        <f>_xll.BDP($H756,CR$1)</f>
        <v>Steven V Abramson</v>
      </c>
      <c r="CS756" s="74" t="str">
        <f>_xll.BDP($H756,CS$1)</f>
        <v>No</v>
      </c>
      <c r="CT756" s="81">
        <f>_xll.BDP($H756,CT$1)</f>
        <v>0.47519698739051819</v>
      </c>
      <c r="CU756" s="78">
        <f>_xll.BDP($H756,CU$1)</f>
        <v>27.41670036315918</v>
      </c>
      <c r="CV756" s="78">
        <f>_xll.BDP($H756,CV$1)</f>
        <v>2.0292879650220574</v>
      </c>
      <c r="CW756" s="78">
        <f>_xll.BDP($H756,CW$1)</f>
        <v>-2.2061742343277659</v>
      </c>
    </row>
    <row r="757" spans="1:101" s="74" customFormat="1" hidden="1" x14ac:dyDescent="0.3">
      <c r="A757" s="74" t="str">
        <f>B757&amp;C757</f>
        <v>15</v>
      </c>
      <c r="B757" s="74">
        <v>15</v>
      </c>
      <c r="D757" s="74">
        <v>8</v>
      </c>
      <c r="E757" s="74">
        <v>6</v>
      </c>
      <c r="F757" s="75">
        <v>0.15</v>
      </c>
      <c r="G757" s="74" t="s">
        <v>2226</v>
      </c>
      <c r="H757" s="74" t="s">
        <v>1876</v>
      </c>
      <c r="I757" s="74">
        <v>1700</v>
      </c>
      <c r="J757" s="74" t="str">
        <f>I757&amp;H757</f>
        <v>1700APTV US Equity</v>
      </c>
      <c r="K757" s="76" t="s">
        <v>4962</v>
      </c>
      <c r="L757" s="73">
        <v>0.21160697966743011</v>
      </c>
      <c r="M757" s="73">
        <v>0.15321724357613081</v>
      </c>
      <c r="N757" s="73">
        <v>0.14682607571919165</v>
      </c>
      <c r="O757" s="73">
        <v>9.9352795373175429E-2</v>
      </c>
      <c r="P757" s="77">
        <v>10.333932222291061</v>
      </c>
      <c r="Q757" s="77">
        <v>7.535140486291013</v>
      </c>
      <c r="R757" s="77">
        <v>10.316773411805436</v>
      </c>
      <c r="S757" s="78">
        <v>14.725661454534819</v>
      </c>
      <c r="T757" s="78">
        <v>13.276916919206359</v>
      </c>
      <c r="U757" s="73">
        <v>0.33612454298855998</v>
      </c>
      <c r="V757" s="79">
        <v>2.2928399034593725</v>
      </c>
      <c r="W757" s="73">
        <v>0.43089872386641326</v>
      </c>
      <c r="X757" s="72">
        <v>3.6989431590974009E-2</v>
      </c>
      <c r="Y757" s="79">
        <v>6.1333728314318776</v>
      </c>
      <c r="Z757" s="79">
        <v>-6.8055587234243875</v>
      </c>
      <c r="AA757" s="79">
        <v>9418000000</v>
      </c>
      <c r="AB757" s="79">
        <v>14524000000</v>
      </c>
      <c r="AC757" s="79">
        <v>91000000</v>
      </c>
      <c r="AD757" s="80">
        <v>1896000000</v>
      </c>
      <c r="AE757" s="73">
        <v>4.7995780590717296E-2</v>
      </c>
      <c r="AF757" s="80">
        <v>28978.176241099995</v>
      </c>
      <c r="AG757" s="80">
        <v>34968.176241099995</v>
      </c>
      <c r="AH757" s="25">
        <v>12.960776961119345</v>
      </c>
      <c r="AI757" s="25">
        <v>18.600093745265955</v>
      </c>
      <c r="AJ757" s="25">
        <v>3.6492250162539519</v>
      </c>
      <c r="AK757" s="25">
        <v>26.201741928559887</v>
      </c>
      <c r="AL757" s="25">
        <v>3.1388838802173558</v>
      </c>
      <c r="AM757" s="74" t="s">
        <v>533</v>
      </c>
      <c r="AN757" s="74" t="s">
        <v>729</v>
      </c>
      <c r="AO757" s="74" t="s">
        <v>730</v>
      </c>
      <c r="AP757" s="74" t="s">
        <v>2138</v>
      </c>
      <c r="AQ757" s="73" t="e">
        <f>_xll.BDP($H757,$AQ$1, "CUST_TRR_START_DT=20030101","CUST_TRR_END_DT=20230630")*0.01</f>
        <v>#VALUE!</v>
      </c>
      <c r="AR757" s="73">
        <f>_xll.BDP($H757,$AQ$1, "CUST_TRR_START_DT=20130101","CUST_TRR_END_DT=20230630")*0.01</f>
        <v>0.12679019999999999</v>
      </c>
      <c r="AS757" s="73">
        <f>_xll.BDP($H757,$AQ$1, "CUST_TRR_START_DT=20180101","CUST_TRR_END_DT=20230630")*0.01</f>
        <v>3.8558200000000001E-2</v>
      </c>
      <c r="AT757" s="74" t="s">
        <v>3463</v>
      </c>
      <c r="AU757" s="74" t="s">
        <v>3463</v>
      </c>
      <c r="AV757" s="74" t="s">
        <v>3463</v>
      </c>
      <c r="AW757" s="25" t="s">
        <v>3021</v>
      </c>
      <c r="AX757" s="25">
        <v>0</v>
      </c>
      <c r="AY757" s="25">
        <v>0.19636880967440745</v>
      </c>
      <c r="AZ757" s="25">
        <v>0.19636880967440745</v>
      </c>
      <c r="BA757" s="25">
        <v>0</v>
      </c>
      <c r="BB757" s="25">
        <v>8.4427447700296749</v>
      </c>
      <c r="BC757" s="25">
        <v>8.4427447700296749</v>
      </c>
      <c r="BD757" s="25">
        <v>56.90409975</v>
      </c>
      <c r="BE757" s="25">
        <v>28978.176241099995</v>
      </c>
      <c r="BF757" s="74">
        <v>1285.857</v>
      </c>
      <c r="BG757" s="74">
        <v>1727.4780000000001</v>
      </c>
      <c r="BH757" s="74">
        <v>2242</v>
      </c>
      <c r="BI757" s="74">
        <v>1054.2439999999999</v>
      </c>
      <c r="BJ757" s="74">
        <v>1387.4570000000001</v>
      </c>
      <c r="BK757" s="74">
        <v>1666.2940000000001</v>
      </c>
      <c r="BL757" s="72">
        <v>4.4373289378241067E-2</v>
      </c>
      <c r="BM757" s="72">
        <v>5.9613068318285098E-2</v>
      </c>
      <c r="BN757" s="72">
        <v>7.7368568033627738E-2</v>
      </c>
      <c r="BO757" s="72">
        <v>3.6380619374685029E-2</v>
      </c>
      <c r="BP757" s="72">
        <v>4.7879376136589234E-2</v>
      </c>
      <c r="BQ757" s="72">
        <v>5.7501686308218426E-2</v>
      </c>
      <c r="BR757" s="72">
        <f>IF(IF(BN757&gt;BQ757,BN757,BQ757)=0,IF(BM757&gt;BP757,BM757,BP757),IF(BN757&gt;BQ757,BN757,BQ757))</f>
        <v>7.7368568033627738E-2</v>
      </c>
      <c r="CI757" s="73">
        <f>IFERROR(L757,M757)</f>
        <v>0.21160697966743011</v>
      </c>
      <c r="CJ757" s="74">
        <f>IF(AND(M757&lt;0,AA757&gt;0),1,0)</f>
        <v>0</v>
      </c>
      <c r="CK757" s="74">
        <f>IF(AND(CJ757=0,CI757&lt;0.1,CI757&gt;0),1,0)</f>
        <v>0</v>
      </c>
      <c r="CL757" s="74">
        <f>IF(AND(CK757=0,CI757&lt;0.2,CI757&gt;0.1),1,0)</f>
        <v>0</v>
      </c>
      <c r="CM757" s="74">
        <f>IF(AND(CL757=0,CI757&lt;0.3,CI757&gt;0.2),1,0)</f>
        <v>1</v>
      </c>
      <c r="CN757" s="74">
        <f>IF(AND(CM757=0,CI757&lt;0.4,CI757&gt;0.3),1,0)</f>
        <v>0</v>
      </c>
      <c r="CO757" s="74">
        <f>IF(AND(CN757=0,CI757&lt;0.5,CI757&gt;0.4),1,0)</f>
        <v>0</v>
      </c>
      <c r="CP757" s="74">
        <f>IF(AND(CJ757=0,CK757=0,CL757=0,CM757=0,CN757=0,CO757=0),1,0)</f>
        <v>0</v>
      </c>
      <c r="CR757" s="74" t="str">
        <f>_xll.BDP($H757,CR$1)</f>
        <v>Kevin P Clark</v>
      </c>
      <c r="CS757" s="74" t="str">
        <f>_xll.BDP($H757,CS$1)</f>
        <v>No</v>
      </c>
      <c r="CT757" s="81">
        <f>_xll.BDP($H757,CT$1)</f>
        <v>0</v>
      </c>
      <c r="CU757" s="78">
        <f>_xll.BDP($H757,CU$1)</f>
        <v>8.5833301544189453</v>
      </c>
      <c r="CV757" s="78">
        <f>_xll.BDP($H757,CV$1)</f>
        <v>0.65358669675837622</v>
      </c>
      <c r="CW757" s="78">
        <f>_xll.BDP($H757,CW$1)</f>
        <v>-4.703767457853953</v>
      </c>
    </row>
    <row r="758" spans="1:101" s="74" customFormat="1" hidden="1" x14ac:dyDescent="0.3">
      <c r="A758" s="74" t="str">
        <f>B758&amp;C758</f>
        <v>15</v>
      </c>
      <c r="B758" s="74">
        <v>15</v>
      </c>
      <c r="D758" s="74">
        <v>8</v>
      </c>
      <c r="E758" s="74">
        <v>2</v>
      </c>
      <c r="F758" s="75" t="s">
        <v>2149</v>
      </c>
      <c r="G758" s="74">
        <v>2</v>
      </c>
      <c r="H758" s="74" t="s">
        <v>2109</v>
      </c>
      <c r="I758" s="74">
        <v>1701</v>
      </c>
      <c r="J758" s="74" t="str">
        <f>I758&amp;H758</f>
        <v>1701BFSA GR Equity</v>
      </c>
      <c r="K758" s="76" t="s">
        <v>4963</v>
      </c>
      <c r="L758" s="73">
        <v>0.2770508565150494</v>
      </c>
      <c r="M758" s="73">
        <v>0.20263889691747419</v>
      </c>
      <c r="N758" s="73">
        <v>0.15012301062589639</v>
      </c>
      <c r="O758" s="73">
        <v>0.11760771493018873</v>
      </c>
      <c r="P758" s="77">
        <v>8.4923453933752029</v>
      </c>
      <c r="Q758" s="77">
        <v>7.1346926143525513</v>
      </c>
      <c r="R758" s="77">
        <v>12.151514611501323</v>
      </c>
      <c r="S758" s="78">
        <v>23.423281088376342</v>
      </c>
      <c r="T758" s="78">
        <v>20.677568345285746</v>
      </c>
      <c r="U758" s="73">
        <v>0.36316945401691592</v>
      </c>
      <c r="V758" s="79">
        <v>2.5278263233523632</v>
      </c>
      <c r="W758" s="73">
        <v>0.43964426516900279</v>
      </c>
      <c r="X758" s="72" t="e">
        <v>#N/A</v>
      </c>
      <c r="Y758" s="79">
        <v>12.20485864047709</v>
      </c>
      <c r="Z758" s="79">
        <v>-13.186292569694057</v>
      </c>
      <c r="AA758" s="79">
        <v>813067000</v>
      </c>
      <c r="AB758" s="79">
        <v>1400920000</v>
      </c>
      <c r="AC758" s="79" t="e">
        <v>#N/A</v>
      </c>
      <c r="AD758" s="80">
        <v>115322000</v>
      </c>
      <c r="AE758" s="73">
        <v>0</v>
      </c>
      <c r="AF758" s="80">
        <v>1234.39993828</v>
      </c>
      <c r="AG758" s="80">
        <v>1776.7529382799999</v>
      </c>
      <c r="AH758" s="25">
        <v>8.4593586670729497</v>
      </c>
      <c r="AI758" s="25">
        <v>13.173330404300277</v>
      </c>
      <c r="AJ758" s="25" t="s">
        <v>3021</v>
      </c>
      <c r="AK758" s="25">
        <v>10.828070389597039</v>
      </c>
      <c r="AL758" s="25">
        <v>1.4268457884052146</v>
      </c>
      <c r="AM758" s="74" t="s">
        <v>498</v>
      </c>
      <c r="AN758" s="74" t="s">
        <v>540</v>
      </c>
      <c r="AO758" s="74" t="s">
        <v>4697</v>
      </c>
      <c r="AP758" s="74" t="s">
        <v>2101</v>
      </c>
      <c r="AQ758" s="73" t="e">
        <f>_xll.BDP($H758,$AQ$1, "CUST_TRR_START_DT=20030101","CUST_TRR_END_DT=20230630")*0.01</f>
        <v>#VALUE!</v>
      </c>
      <c r="AR758" s="73" t="e">
        <f>_xll.BDP($H758,$AQ$1, "CUST_TRR_START_DT=20130101","CUST_TRR_END_DT=20230630")*0.01</f>
        <v>#VALUE!</v>
      </c>
      <c r="AS758" s="73">
        <f>_xll.BDP($H758,$AQ$1, "CUST_TRR_START_DT=20180101","CUST_TRR_END_DT=20230630")*0.01</f>
        <v>1.5610769999999999E-3</v>
      </c>
      <c r="AT758" s="74" t="s">
        <v>3464</v>
      </c>
      <c r="AU758" s="74" t="s">
        <v>3464</v>
      </c>
      <c r="AV758" s="74" t="s">
        <v>3464</v>
      </c>
      <c r="AW758" s="25">
        <v>4.0505508749189891</v>
      </c>
      <c r="AX758" s="25">
        <v>4.0505508749189891</v>
      </c>
      <c r="AY758" s="25">
        <v>0</v>
      </c>
      <c r="AZ758" s="25">
        <v>4.0505508749189891</v>
      </c>
      <c r="BA758" s="25">
        <v>47.072112125776684</v>
      </c>
      <c r="BB758" s="25">
        <v>0</v>
      </c>
      <c r="BC758" s="25">
        <v>47.072112125776684</v>
      </c>
      <c r="BD758" s="25">
        <v>49.999997499999999</v>
      </c>
      <c r="BE758" s="25">
        <v>1234.39993828</v>
      </c>
      <c r="BF758" s="74">
        <v>74.867000000000004</v>
      </c>
      <c r="BG758" s="74">
        <v>118.14400000000001</v>
      </c>
      <c r="BH758" s="74">
        <v>131.857</v>
      </c>
      <c r="BI758" s="74">
        <v>7.375</v>
      </c>
      <c r="BJ758" s="74">
        <v>60.825000000000003</v>
      </c>
      <c r="BK758" s="74">
        <v>91.2</v>
      </c>
      <c r="BL758" s="72">
        <v>6.0650521503038068E-2</v>
      </c>
      <c r="BM758" s="72">
        <v>9.5709661298768872E-2</v>
      </c>
      <c r="BN758" s="72">
        <v>0.10681870268377376</v>
      </c>
      <c r="BO758" s="72">
        <v>5.9745628392336506E-3</v>
      </c>
      <c r="BP758" s="72">
        <v>4.9274953857137198E-2</v>
      </c>
      <c r="BQ758" s="72">
        <v>7.3882051652624944E-2</v>
      </c>
      <c r="BR758" s="72">
        <f>IF(IF(BN758&gt;BQ758,BN758,BQ758)=0,IF(BM758&gt;BP758,BM758,BP758),IF(BN758&gt;BQ758,BN758,BQ758))</f>
        <v>0.10681870268377376</v>
      </c>
      <c r="CI758" s="73">
        <f>IFERROR(L758,M758)</f>
        <v>0.2770508565150494</v>
      </c>
      <c r="CJ758" s="74">
        <f>IF(AND(M758&lt;0,AA758&gt;0),1,0)</f>
        <v>0</v>
      </c>
      <c r="CK758" s="74">
        <f>IF(AND(CJ758=0,CI758&lt;0.1,CI758&gt;0),1,0)</f>
        <v>0</v>
      </c>
      <c r="CL758" s="74">
        <f>IF(AND(CK758=0,CI758&lt;0.2,CI758&gt;0.1),1,0)</f>
        <v>0</v>
      </c>
      <c r="CM758" s="74">
        <f>IF(AND(CL758=0,CI758&lt;0.3,CI758&gt;0.2),1,0)</f>
        <v>1</v>
      </c>
      <c r="CN758" s="74">
        <f>IF(AND(CM758=0,CI758&lt;0.4,CI758&gt;0.3),1,0)</f>
        <v>0</v>
      </c>
      <c r="CO758" s="74">
        <f>IF(AND(CN758=0,CI758&lt;0.5,CI758&gt;0.4),1,0)</f>
        <v>0</v>
      </c>
      <c r="CP758" s="74">
        <f>IF(AND(CJ758=0,CK758=0,CL758=0,CM758=0,CN758=0,CO758=0),1,0)</f>
        <v>0</v>
      </c>
      <c r="CR758" s="74" t="str">
        <f>_xll.BDP($H758,CR$1)</f>
        <v>Javier Molina Montes</v>
      </c>
      <c r="CS758" s="74" t="str">
        <f>_xll.BDP($H758,CS$1)</f>
        <v>No</v>
      </c>
      <c r="CT758" s="81">
        <f>_xll.BDP($H758,CT$1)</f>
        <v>0</v>
      </c>
      <c r="CU758" s="78">
        <f>_xll.BDP($H758,CU$1)</f>
        <v>6</v>
      </c>
      <c r="CV758" s="78">
        <f>_xll.BDP($H758,CV$1)</f>
        <v>0</v>
      </c>
      <c r="CW758" s="78">
        <f>_xll.BDP($H758,CW$1)</f>
        <v>0</v>
      </c>
    </row>
    <row r="759" spans="1:101" s="74" customFormat="1" hidden="1" x14ac:dyDescent="0.3">
      <c r="A759" s="74" t="str">
        <f>B759&amp;C759</f>
        <v>15</v>
      </c>
      <c r="B759" s="74">
        <v>15</v>
      </c>
      <c r="D759" s="74">
        <v>8</v>
      </c>
      <c r="E759" s="74">
        <v>4</v>
      </c>
      <c r="F759" s="75">
        <v>0.13</v>
      </c>
      <c r="H759" s="74" t="s">
        <v>309</v>
      </c>
      <c r="I759" s="74">
        <v>1702</v>
      </c>
      <c r="J759" s="74" t="str">
        <f>I759&amp;H759</f>
        <v>1702HELE US Equity</v>
      </c>
      <c r="K759" s="76" t="s">
        <v>990</v>
      </c>
      <c r="L759" s="73">
        <v>0.27174577863039506</v>
      </c>
      <c r="M759" s="73">
        <v>0.18480423793597359</v>
      </c>
      <c r="N759" s="73">
        <v>0.14649843875785026</v>
      </c>
      <c r="O759" s="73">
        <v>0.10416000052374402</v>
      </c>
      <c r="P759" s="77">
        <v>8.7433992223927817</v>
      </c>
      <c r="Q759" s="77">
        <v>7.3350110508010475</v>
      </c>
      <c r="R759" s="77">
        <v>9.8392730894742151</v>
      </c>
      <c r="S759" s="78">
        <v>15.590369924688542</v>
      </c>
      <c r="T759" s="78">
        <v>15.224056734632244</v>
      </c>
      <c r="U759" s="73">
        <v>0.46487510644494373</v>
      </c>
      <c r="V759" s="79">
        <v>3.1876701355009436</v>
      </c>
      <c r="W759" s="73">
        <v>0.5273229027286005</v>
      </c>
      <c r="X759" s="72">
        <v>5.740603930202088E-2</v>
      </c>
      <c r="Y759" s="79">
        <v>5.901041038272453</v>
      </c>
      <c r="Z759" s="79">
        <v>15.546993102225869</v>
      </c>
      <c r="AA759" s="79">
        <v>1377463000</v>
      </c>
      <c r="AB759" s="79">
        <v>2443942000</v>
      </c>
      <c r="AC759" s="79">
        <v>18398822.784809999</v>
      </c>
      <c r="AD759" s="80">
        <v>367726000</v>
      </c>
      <c r="AE759" s="73">
        <v>5.0034054662466076E-2</v>
      </c>
      <c r="AF759" s="80">
        <v>2823.7238859200002</v>
      </c>
      <c r="AG759" s="80">
        <v>3663.3338859200003</v>
      </c>
      <c r="AH759" s="25">
        <v>12.026545567096953</v>
      </c>
      <c r="AI759" s="25">
        <v>14.105804631118504</v>
      </c>
      <c r="AJ759" s="25">
        <v>9.115960368978028</v>
      </c>
      <c r="AK759" s="25">
        <v>15.507224440898218</v>
      </c>
      <c r="AL759" s="25">
        <v>1.863769363352213</v>
      </c>
      <c r="AM759" s="74" t="s">
        <v>493</v>
      </c>
      <c r="AN759" s="74" t="s">
        <v>572</v>
      </c>
      <c r="AO759" s="74" t="s">
        <v>4647</v>
      </c>
      <c r="AP759" s="74" t="s">
        <v>574</v>
      </c>
      <c r="AQ759" s="73">
        <f>_xll.BDP($H759,$AQ$1, "CUST_TRR_START_DT=20030101","CUST_TRR_END_DT=20230630")*0.01</f>
        <v>0.11476120000000001</v>
      </c>
      <c r="AR759" s="73">
        <f>_xll.BDP($H759,$AQ$1, "CUST_TRR_START_DT=20130101","CUST_TRR_END_DT=20230630")*0.01</f>
        <v>0.1182269</v>
      </c>
      <c r="AS759" s="73">
        <f>_xll.BDP($H759,$AQ$1, "CUST_TRR_START_DT=20180101","CUST_TRR_END_DT=20230630")*0.01</f>
        <v>2.1020520000000001E-2</v>
      </c>
      <c r="AT759" s="74" t="s">
        <v>3697</v>
      </c>
      <c r="AU759" s="74" t="s">
        <v>3021</v>
      </c>
      <c r="AV759" s="74" t="s">
        <v>3021</v>
      </c>
      <c r="AW759" s="25" t="s">
        <v>3021</v>
      </c>
      <c r="AX759" s="25">
        <v>0</v>
      </c>
      <c r="AY759" s="25">
        <v>-0.17940847634787216</v>
      </c>
      <c r="AZ759" s="25">
        <v>-0.17940847634787216</v>
      </c>
      <c r="BA759" s="25">
        <v>0</v>
      </c>
      <c r="BB759" s="25">
        <v>-2.7282421477006533</v>
      </c>
      <c r="BC759" s="25">
        <v>-2.7282421477006533</v>
      </c>
      <c r="BD759" s="25">
        <v>-5.0659999999999998</v>
      </c>
      <c r="BE759" s="25">
        <v>2823.7238859200002</v>
      </c>
      <c r="BF759" s="74">
        <v>215.20000000000002</v>
      </c>
      <c r="BG759" s="74">
        <v>238.5</v>
      </c>
      <c r="BH759" s="74">
        <v>269</v>
      </c>
      <c r="BI759" s="74">
        <v>258.85500000000002</v>
      </c>
      <c r="BJ759" s="74">
        <v>262.33199999999999</v>
      </c>
      <c r="BK759" s="74" t="s">
        <v>3021</v>
      </c>
      <c r="BL759" s="72">
        <v>7.6211417509005314E-2</v>
      </c>
      <c r="BM759" s="72">
        <v>8.4462932508818617E-2</v>
      </c>
      <c r="BN759" s="72">
        <v>9.5264271886256635E-2</v>
      </c>
      <c r="BO759" s="72">
        <v>9.1671498509728486E-2</v>
      </c>
      <c r="BP759" s="72">
        <v>9.2902851198756409E-2</v>
      </c>
      <c r="BQ759" s="72">
        <v>0</v>
      </c>
      <c r="BR759" s="72">
        <f>IF(IF(BN759&gt;BQ759,BN759,BQ759)=0,IF(BM759&gt;BP759,BM759,BP759),IF(BN759&gt;BQ759,BN759,BQ759))</f>
        <v>9.5264271886256635E-2</v>
      </c>
      <c r="CI759" s="73">
        <f>IFERROR(L759,M759)</f>
        <v>0.27174577863039506</v>
      </c>
      <c r="CJ759" s="74">
        <f>IF(AND(M759&lt;0,AA759&gt;0),1,0)</f>
        <v>0</v>
      </c>
      <c r="CK759" s="74">
        <f>IF(AND(CJ759=0,CI759&lt;0.1,CI759&gt;0),1,0)</f>
        <v>0</v>
      </c>
      <c r="CL759" s="74">
        <f>IF(AND(CK759=0,CI759&lt;0.2,CI759&gt;0.1),1,0)</f>
        <v>0</v>
      </c>
      <c r="CM759" s="74">
        <f>IF(AND(CL759=0,CI759&lt;0.3,CI759&gt;0.2),1,0)</f>
        <v>1</v>
      </c>
      <c r="CN759" s="74">
        <f>IF(AND(CM759=0,CI759&lt;0.4,CI759&gt;0.3),1,0)</f>
        <v>0</v>
      </c>
      <c r="CO759" s="74">
        <f>IF(AND(CN759=0,CI759&lt;0.5,CI759&gt;0.4),1,0)</f>
        <v>0</v>
      </c>
      <c r="CP759" s="74">
        <f>IF(AND(CJ759=0,CK759=0,CL759=0,CM759=0,CN759=0,CO759=0),1,0)</f>
        <v>0</v>
      </c>
      <c r="CR759" s="74" t="str">
        <f>_xll.BDP($H759,CR$1)</f>
        <v>Julien R Mininberg</v>
      </c>
      <c r="CS759" s="74" t="str">
        <f>_xll.BDP($H759,CS$1)</f>
        <v>No</v>
      </c>
      <c r="CT759" s="81">
        <f>_xll.BDP($H759,CT$1)</f>
        <v>0</v>
      </c>
      <c r="CU759" s="78">
        <f>_xll.BDP($H759,CU$1)</f>
        <v>9.5833301544189453</v>
      </c>
      <c r="CV759" s="78">
        <f>_xll.BDP($H759,CV$1)</f>
        <v>1.2130057744224123</v>
      </c>
      <c r="CW759" s="78">
        <f>_xll.BDP($H759,CW$1)</f>
        <v>8.2556310130442885</v>
      </c>
    </row>
    <row r="760" spans="1:101" s="74" customFormat="1" hidden="1" x14ac:dyDescent="0.3">
      <c r="A760" s="74" t="str">
        <f>B760&amp;C760</f>
        <v>15</v>
      </c>
      <c r="B760" s="74">
        <v>15</v>
      </c>
      <c r="D760" s="74">
        <v>8</v>
      </c>
      <c r="E760" s="74">
        <v>6</v>
      </c>
      <c r="F760" s="75">
        <v>0.2</v>
      </c>
      <c r="G760" s="74" t="s">
        <v>2760</v>
      </c>
      <c r="H760" s="74" t="s">
        <v>1567</v>
      </c>
      <c r="I760" s="74">
        <v>1703</v>
      </c>
      <c r="J760" s="74" t="str">
        <f>I760&amp;H760</f>
        <v>1703RNWH LN Equity</v>
      </c>
      <c r="K760" s="76" t="s">
        <v>1568</v>
      </c>
      <c r="L760" s="73">
        <v>3.8435511633895887</v>
      </c>
      <c r="M760" s="73">
        <v>11.175369024014101</v>
      </c>
      <c r="N760" s="73">
        <v>0.27144515268443437</v>
      </c>
      <c r="O760" s="73">
        <v>0.35475997314384827</v>
      </c>
      <c r="P760" s="77">
        <v>30.446314602892176</v>
      </c>
      <c r="Q760" s="77">
        <v>24.341266165993382</v>
      </c>
      <c r="R760" s="77">
        <v>27.964280370526545</v>
      </c>
      <c r="S760" s="78">
        <v>7.2590920134037145</v>
      </c>
      <c r="T760" s="78">
        <v>8.4493480146421067</v>
      </c>
      <c r="U760" s="73">
        <v>-3.5225696337204317E-3</v>
      </c>
      <c r="V760" s="79">
        <v>-1.3263312855646478E-2</v>
      </c>
      <c r="W760" s="73">
        <v>0.3859871168069739</v>
      </c>
      <c r="X760" s="72" t="e">
        <v>#N/A</v>
      </c>
      <c r="Y760" s="79">
        <v>10.530545027019098</v>
      </c>
      <c r="Z760" s="79">
        <v>32.280539483289594</v>
      </c>
      <c r="AA760" s="79">
        <v>4539000</v>
      </c>
      <c r="AB760" s="79">
        <v>142984000</v>
      </c>
      <c r="AC760" s="79">
        <v>962000</v>
      </c>
      <c r="AD760" s="80">
        <v>58443000</v>
      </c>
      <c r="AE760" s="73">
        <v>1.6460482863644918E-2</v>
      </c>
      <c r="AF760" s="80">
        <v>566.59864524</v>
      </c>
      <c r="AG760" s="80">
        <v>565.66164523999998</v>
      </c>
      <c r="AH760" s="25">
        <v>6.9619037949071387</v>
      </c>
      <c r="AI760" s="25">
        <v>8.6092421350298309</v>
      </c>
      <c r="AJ760" s="25">
        <v>9.2424411210093229</v>
      </c>
      <c r="AK760" s="25">
        <v>13.086493313277126</v>
      </c>
      <c r="AL760" s="25">
        <v>3.5269757345308514</v>
      </c>
      <c r="AM760" s="74" t="s">
        <v>498</v>
      </c>
      <c r="AN760" s="74" t="s">
        <v>716</v>
      </c>
      <c r="AO760" s="74" t="s">
        <v>758</v>
      </c>
      <c r="AP760" s="74" t="s">
        <v>1552</v>
      </c>
      <c r="AQ760" s="73">
        <f>_xll.BDP($H760,$AQ$1, "CUST_TRR_START_DT=20030101","CUST_TRR_END_DT=20230630")*0.01</f>
        <v>0.19394860000000003</v>
      </c>
      <c r="AR760" s="73">
        <f>_xll.BDP($H760,$AQ$1, "CUST_TRR_START_DT=20130101","CUST_TRR_END_DT=20230630")*0.01</f>
        <v>0.2569381</v>
      </c>
      <c r="AS760" s="73">
        <f>_xll.BDP($H760,$AQ$1, "CUST_TRR_START_DT=20180101","CUST_TRR_END_DT=20230630")*0.01</f>
        <v>0.1238303</v>
      </c>
      <c r="AT760" s="74" t="s">
        <v>3697</v>
      </c>
      <c r="AU760" s="74" t="s">
        <v>3021</v>
      </c>
      <c r="AV760" s="74" t="s">
        <v>3021</v>
      </c>
      <c r="AW760" s="25">
        <v>2.4203910507969351</v>
      </c>
      <c r="AX760" s="25">
        <v>2.4203910507969351</v>
      </c>
      <c r="AY760" s="25">
        <v>-3.2805304845660425E-3</v>
      </c>
      <c r="AZ760" s="25">
        <v>2.4171105203123688</v>
      </c>
      <c r="BA760" s="25">
        <v>32.720058167630448</v>
      </c>
      <c r="BB760" s="25">
        <v>-4.434785372402672E-2</v>
      </c>
      <c r="BC760" s="25">
        <v>32.675710313906421</v>
      </c>
      <c r="BD760" s="25">
        <v>13.2624859212</v>
      </c>
      <c r="BE760" s="25">
        <v>565.66164523999998</v>
      </c>
      <c r="BF760" s="74">
        <v>48.125</v>
      </c>
      <c r="BG760" s="74">
        <v>46.46</v>
      </c>
      <c r="BH760" s="74">
        <v>47.92</v>
      </c>
      <c r="BI760" s="74">
        <v>41.108000000000004</v>
      </c>
      <c r="BJ760" s="74">
        <v>41.56</v>
      </c>
      <c r="BK760" s="74">
        <v>45.724000000000004</v>
      </c>
      <c r="BL760" s="72">
        <v>8.5077361007182009E-2</v>
      </c>
      <c r="BM760" s="72">
        <v>8.2133905296491977E-2</v>
      </c>
      <c r="BN760" s="72">
        <v>8.4714953547307265E-2</v>
      </c>
      <c r="BO760" s="72">
        <v>7.26724188318595E-2</v>
      </c>
      <c r="BP760" s="72">
        <v>7.347148308485163E-2</v>
      </c>
      <c r="BQ760" s="72">
        <v>8.0832774123478252E-2</v>
      </c>
      <c r="BR760" s="72">
        <f>IF(IF(BN760&gt;BQ760,BN760,BQ760)=0,IF(BM760&gt;BP760,BM760,BP760),IF(BN760&gt;BQ760,BN760,BQ760))</f>
        <v>8.4714953547307265E-2</v>
      </c>
      <c r="CI760" s="73">
        <f>IFERROR(L760,M760)</f>
        <v>3.8435511633895887</v>
      </c>
      <c r="CJ760" s="74">
        <f>IF(AND(M760&lt;0,AA760&gt;0),1,0)</f>
        <v>0</v>
      </c>
      <c r="CK760" s="74">
        <f>IF(AND(CJ760=0,CI760&lt;0.1,CI760&gt;0),1,0)</f>
        <v>0</v>
      </c>
      <c r="CL760" s="74">
        <f>IF(AND(CK760=0,CI760&lt;0.2,CI760&gt;0.1),1,0)</f>
        <v>0</v>
      </c>
      <c r="CM760" s="74">
        <f>IF(AND(CL760=0,CI760&lt;0.3,CI760&gt;0.2),1,0)</f>
        <v>0</v>
      </c>
      <c r="CN760" s="74">
        <f>IF(AND(CM760=0,CI760&lt;0.4,CI760&gt;0.3),1,0)</f>
        <v>0</v>
      </c>
      <c r="CO760" s="74">
        <f>IF(AND(CN760=0,CI760&lt;0.5,CI760&gt;0.4),1,0)</f>
        <v>0</v>
      </c>
      <c r="CP760" s="74">
        <f>IF(AND(CJ760=0,CK760=0,CL760=0,CM760=0,CN760=0,CO760=0),1,0)</f>
        <v>1</v>
      </c>
      <c r="CR760" s="74" t="str">
        <f>_xll.BDP($H760,CR$1)</f>
        <v>Paul Scott</v>
      </c>
      <c r="CS760" s="74" t="str">
        <f>_xll.BDP($H760,CS$1)</f>
        <v>No</v>
      </c>
      <c r="CT760" s="81">
        <f>_xll.BDP($H760,CT$1)</f>
        <v>0</v>
      </c>
      <c r="CU760" s="78">
        <f>_xll.BDP($H760,CU$1)</f>
        <v>7.0833301544189453</v>
      </c>
      <c r="CV760" s="78">
        <f>_xll.BDP($H760,CV$1)</f>
        <v>0.61886632895210891</v>
      </c>
      <c r="CW760" s="78">
        <f>_xll.BDP($H760,CW$1)</f>
        <v>0</v>
      </c>
    </row>
    <row r="761" spans="1:101" s="74" customFormat="1" hidden="1" x14ac:dyDescent="0.3">
      <c r="A761" s="74" t="str">
        <f>B761&amp;C761</f>
        <v>15</v>
      </c>
      <c r="B761" s="74">
        <v>15</v>
      </c>
      <c r="D761" s="74">
        <v>8</v>
      </c>
      <c r="E761" s="74">
        <v>5</v>
      </c>
      <c r="F761" s="75">
        <v>0.13</v>
      </c>
      <c r="G761" s="74" t="s">
        <v>2852</v>
      </c>
      <c r="H761" s="74" t="s">
        <v>376</v>
      </c>
      <c r="I761" s="74">
        <v>1704</v>
      </c>
      <c r="J761" s="74" t="str">
        <f>I761&amp;H761</f>
        <v>1704BALL US Equity</v>
      </c>
      <c r="K761" s="76" t="s">
        <v>1064</v>
      </c>
      <c r="L761" s="73">
        <v>0.2109983597452243</v>
      </c>
      <c r="M761" s="73">
        <v>0.15778487229862476</v>
      </c>
      <c r="N761" s="73">
        <v>0.12018053131159015</v>
      </c>
      <c r="O761" s="73">
        <v>0.10380483076177398</v>
      </c>
      <c r="P761" s="77">
        <v>9.6335152761040614</v>
      </c>
      <c r="Q761" s="77">
        <v>8.0940275613887174</v>
      </c>
      <c r="R761" s="77">
        <v>21.832625667716751</v>
      </c>
      <c r="S761" s="78">
        <v>15.80098463960643</v>
      </c>
      <c r="T761" s="78">
        <v>13.447130106195843</v>
      </c>
      <c r="U761" s="73">
        <v>0.58300842661300467</v>
      </c>
      <c r="V761" s="79">
        <v>4.6032770605759685</v>
      </c>
      <c r="W761" s="73">
        <v>0.19359476476129095</v>
      </c>
      <c r="X761" s="72">
        <v>3.9409348718951694E-2</v>
      </c>
      <c r="Y761" s="79">
        <v>5.1148462380081154</v>
      </c>
      <c r="Z761" s="79">
        <v>14.688365658756041</v>
      </c>
      <c r="AA761" s="79">
        <v>8144000000</v>
      </c>
      <c r="AB761" s="79">
        <v>12379000000</v>
      </c>
      <c r="AC761" s="79" t="e">
        <v>#N/A</v>
      </c>
      <c r="AD761" s="80">
        <v>1060000000</v>
      </c>
      <c r="AE761" s="73">
        <v>0</v>
      </c>
      <c r="AF761" s="80">
        <v>16282.299146239999</v>
      </c>
      <c r="AG761" s="80">
        <v>25622.299146239999</v>
      </c>
      <c r="AH761" s="25">
        <v>13.393778957783585</v>
      </c>
      <c r="AI761" s="25">
        <v>20.367487397647057</v>
      </c>
      <c r="AJ761" s="25">
        <v>-2.3422940544900097</v>
      </c>
      <c r="AK761" s="25">
        <v>23.805378276660033</v>
      </c>
      <c r="AL761" s="25">
        <v>4.2429310024480671</v>
      </c>
      <c r="AM761" s="74" t="s">
        <v>498</v>
      </c>
      <c r="AN761" s="74" t="s">
        <v>510</v>
      </c>
      <c r="AO761" s="74" t="s">
        <v>1053</v>
      </c>
      <c r="AP761" s="74" t="s">
        <v>574</v>
      </c>
      <c r="AQ761" s="73">
        <f>_xll.BDP($H761,$AQ$1, "CUST_TRR_START_DT=20030101","CUST_TRR_END_DT=20230630")*0.01</f>
        <v>0.1238387</v>
      </c>
      <c r="AR761" s="73">
        <f>_xll.BDP($H761,$AQ$1, "CUST_TRR_START_DT=20130101","CUST_TRR_END_DT=20230630")*0.01</f>
        <v>0.1054851</v>
      </c>
      <c r="AS761" s="73">
        <f>_xll.BDP($H761,$AQ$1, "CUST_TRR_START_DT=20180101","CUST_TRR_END_DT=20230630")*0.01</f>
        <v>9.1967049999999995E-2</v>
      </c>
      <c r="AT761" s="74" t="s">
        <v>3697</v>
      </c>
      <c r="AU761" s="74" t="s">
        <v>3465</v>
      </c>
      <c r="AV761" s="74" t="s">
        <v>3465</v>
      </c>
      <c r="AW761" s="25">
        <v>1.5482872303482271</v>
      </c>
      <c r="AX761" s="25">
        <v>1.5482872303482271</v>
      </c>
      <c r="AY761" s="25">
        <v>3.0195807457806381</v>
      </c>
      <c r="AZ761" s="25">
        <v>4.5678679761288654</v>
      </c>
      <c r="BA761" s="25">
        <v>32.010564060877009</v>
      </c>
      <c r="BB761" s="25">
        <v>62.429296712640529</v>
      </c>
      <c r="BC761" s="25">
        <v>94.439860773517537</v>
      </c>
      <c r="BD761" s="25">
        <v>746.85065611000005</v>
      </c>
      <c r="BE761" s="25">
        <v>16282.299146239999</v>
      </c>
      <c r="BF761" s="74">
        <v>932.73300000000006</v>
      </c>
      <c r="BG761" s="74">
        <v>1030.769</v>
      </c>
      <c r="BH761" s="74">
        <v>1120</v>
      </c>
      <c r="BI761" s="74">
        <v>693.13400000000001</v>
      </c>
      <c r="BJ761" s="74">
        <v>952.19600000000003</v>
      </c>
      <c r="BK761" s="74">
        <v>1017.904</v>
      </c>
      <c r="BL761" s="72">
        <v>5.7285091719702995E-2</v>
      </c>
      <c r="BM761" s="72">
        <v>6.3306108722245846E-2</v>
      </c>
      <c r="BN761" s="72">
        <v>6.8786354429474825E-2</v>
      </c>
      <c r="BO761" s="72">
        <v>4.2569786599213934E-2</v>
      </c>
      <c r="BP761" s="72">
        <v>5.8480438877078766E-2</v>
      </c>
      <c r="BQ761" s="72">
        <v>6.2515986892125133E-2</v>
      </c>
      <c r="BR761" s="72">
        <f>IF(IF(BN761&gt;BQ761,BN761,BQ761)=0,IF(BM761&gt;BP761,BM761,BP761),IF(BN761&gt;BQ761,BN761,BQ761))</f>
        <v>6.8786354429474825E-2</v>
      </c>
      <c r="CI761" s="73">
        <f>IFERROR(L761,M761)</f>
        <v>0.2109983597452243</v>
      </c>
      <c r="CJ761" s="74">
        <f>IF(AND(M761&lt;0,AA761&gt;0),1,0)</f>
        <v>0</v>
      </c>
      <c r="CK761" s="74">
        <f>IF(AND(CJ761=0,CI761&lt;0.1,CI761&gt;0),1,0)</f>
        <v>0</v>
      </c>
      <c r="CL761" s="74">
        <f>IF(AND(CK761=0,CI761&lt;0.2,CI761&gt;0.1),1,0)</f>
        <v>0</v>
      </c>
      <c r="CM761" s="74">
        <f>IF(AND(CL761=0,CI761&lt;0.3,CI761&gt;0.2),1,0)</f>
        <v>1</v>
      </c>
      <c r="CN761" s="74">
        <f>IF(AND(CM761=0,CI761&lt;0.4,CI761&gt;0.3),1,0)</f>
        <v>0</v>
      </c>
      <c r="CO761" s="74">
        <f>IF(AND(CN761=0,CI761&lt;0.5,CI761&gt;0.4),1,0)</f>
        <v>0</v>
      </c>
      <c r="CP761" s="74">
        <f>IF(AND(CJ761=0,CK761=0,CL761=0,CM761=0,CN761=0,CO761=0),1,0)</f>
        <v>0</v>
      </c>
      <c r="CR761" s="74" t="str">
        <f>_xll.BDP($H761,CR$1)</f>
        <v>Daniel W Fisher "Dan"</v>
      </c>
      <c r="CS761" s="74" t="str">
        <f>_xll.BDP($H761,CS$1)</f>
        <v>No</v>
      </c>
      <c r="CT761" s="81">
        <f>_xll.BDP($H761,CT$1)</f>
        <v>0</v>
      </c>
      <c r="CU761" s="78">
        <f>_xll.BDP($H761,CU$1)</f>
        <v>1.5</v>
      </c>
      <c r="CV761" s="78">
        <f>_xll.BDP($H761,CV$1)</f>
        <v>0.88613945605674638</v>
      </c>
      <c r="CW761" s="78">
        <f>_xll.BDP($H761,CW$1)</f>
        <v>0.39011012904339903</v>
      </c>
    </row>
    <row r="762" spans="1:101" s="74" customFormat="1" hidden="1" x14ac:dyDescent="0.3">
      <c r="A762" s="74" t="str">
        <f>B762&amp;C762</f>
        <v>15</v>
      </c>
      <c r="B762" s="74">
        <v>15</v>
      </c>
      <c r="D762" s="74">
        <v>8</v>
      </c>
      <c r="E762" s="74">
        <v>5</v>
      </c>
      <c r="F762" s="75">
        <v>0.08</v>
      </c>
      <c r="H762" s="74" t="s">
        <v>397</v>
      </c>
      <c r="I762" s="74">
        <v>1705</v>
      </c>
      <c r="J762" s="74" t="str">
        <f>I762&amp;H762</f>
        <v>1705AZZ US Equity</v>
      </c>
      <c r="K762" s="76" t="s">
        <v>1087</v>
      </c>
      <c r="L762" s="73">
        <v>0.15892753754486905</v>
      </c>
      <c r="M762" s="73">
        <v>0.1458250057769255</v>
      </c>
      <c r="N762" s="73">
        <v>9.9464891331509681E-2</v>
      </c>
      <c r="O762" s="73">
        <v>9.2906175889149401E-2</v>
      </c>
      <c r="P762" s="77">
        <v>9.6761883994766684</v>
      </c>
      <c r="Q762" s="77">
        <v>7.2317417939481956</v>
      </c>
      <c r="R762" s="77">
        <v>-7.7461102000908459</v>
      </c>
      <c r="S762" s="78">
        <v>18.385608676799819</v>
      </c>
      <c r="T762" s="78">
        <v>20.300774601121596</v>
      </c>
      <c r="U762" s="73">
        <v>0.70907565332601119</v>
      </c>
      <c r="V762" s="79">
        <v>3.865451391254195</v>
      </c>
      <c r="W762" s="73">
        <v>0.39500547829827781</v>
      </c>
      <c r="X762" s="72">
        <v>0.10304458859986008</v>
      </c>
      <c r="Y762" s="79">
        <v>19.588048712848121</v>
      </c>
      <c r="Z762" s="79" t="e">
        <v>#N/A</v>
      </c>
      <c r="AA762" s="79">
        <v>1233355000.0000002</v>
      </c>
      <c r="AB762" s="79">
        <v>1935867000.0000002</v>
      </c>
      <c r="AC762" s="79" t="e">
        <v>#N/A</v>
      </c>
      <c r="AD762" s="80">
        <v>115009000</v>
      </c>
      <c r="AE762" s="73">
        <v>0</v>
      </c>
      <c r="AF762" s="80">
        <v>1184.8749524099999</v>
      </c>
      <c r="AG762" s="80">
        <v>2249.0659524100001</v>
      </c>
      <c r="AH762" s="25">
        <v>7.1595294789836261</v>
      </c>
      <c r="AI762" s="25">
        <v>10.13016928672109</v>
      </c>
      <c r="AJ762" s="25">
        <v>4.1241015280929085</v>
      </c>
      <c r="AK762" s="25">
        <v>17.623796825887808</v>
      </c>
      <c r="AL762" s="25">
        <v>1.3546512569161233</v>
      </c>
      <c r="AM762" s="74" t="s">
        <v>498</v>
      </c>
      <c r="AN762" s="74" t="s">
        <v>667</v>
      </c>
      <c r="AO762" s="74" t="s">
        <v>877</v>
      </c>
      <c r="AP762" s="74" t="s">
        <v>574</v>
      </c>
      <c r="AQ762" s="73">
        <f>_xll.BDP($H762,$AQ$1, "CUST_TRR_START_DT=20030101","CUST_TRR_END_DT=20230630")*0.01</f>
        <v>0.14957029999999999</v>
      </c>
      <c r="AR762" s="73">
        <f>_xll.BDP($H762,$AQ$1, "CUST_TRR_START_DT=20130101","CUST_TRR_END_DT=20230630")*0.01</f>
        <v>2.6519130000000002E-2</v>
      </c>
      <c r="AS762" s="73">
        <f>_xll.BDP($H762,$AQ$1, "CUST_TRR_START_DT=20180101","CUST_TRR_END_DT=20230630")*0.01</f>
        <v>-1.3293839999999999E-2</v>
      </c>
      <c r="AT762" s="74" t="s">
        <v>3847</v>
      </c>
      <c r="AU762" s="74" t="s">
        <v>3466</v>
      </c>
      <c r="AV762" s="74" t="s">
        <v>3847</v>
      </c>
      <c r="AW762" s="25">
        <v>1.4355077203980524</v>
      </c>
      <c r="AX762" s="25">
        <v>1.4355077203980524</v>
      </c>
      <c r="AY762" s="25">
        <v>-0.20168312772961391</v>
      </c>
      <c r="AZ762" s="25">
        <v>1.2338245926684386</v>
      </c>
      <c r="BA762" s="25">
        <v>26.794376225606115</v>
      </c>
      <c r="BB762" s="25">
        <v>-3.7645033363148883</v>
      </c>
      <c r="BC762" s="25">
        <v>23.029872889291227</v>
      </c>
      <c r="BD762" s="25">
        <v>14.511040000000001</v>
      </c>
      <c r="BE762" s="25">
        <v>1184.8749524099999</v>
      </c>
      <c r="BF762" s="74">
        <v>90.424999999999997</v>
      </c>
      <c r="BG762" s="74">
        <v>109</v>
      </c>
      <c r="BH762" s="74" t="s">
        <v>3021</v>
      </c>
      <c r="BI762" s="74">
        <v>133.881</v>
      </c>
      <c r="BJ762" s="74">
        <v>125.48400000000001</v>
      </c>
      <c r="BK762" s="74" t="s">
        <v>3021</v>
      </c>
      <c r="BL762" s="72">
        <v>7.6316070160887678E-2</v>
      </c>
      <c r="BM762" s="72">
        <v>9.1992829942347323E-2</v>
      </c>
      <c r="BN762" s="72">
        <v>0</v>
      </c>
      <c r="BO762" s="72">
        <v>0.11299167032579269</v>
      </c>
      <c r="BP762" s="72">
        <v>0.10590484653656433</v>
      </c>
      <c r="BQ762" s="72">
        <v>0</v>
      </c>
      <c r="BR762" s="72">
        <f>IF(IF(BN762&gt;BQ762,BN762,BQ762)=0,IF(BM762&gt;BP762,BM762,BP762),IF(BN762&gt;BQ762,BN762,BQ762))</f>
        <v>0.10590484653656433</v>
      </c>
      <c r="CI762" s="73">
        <f>IFERROR(L762,M762)</f>
        <v>0.15892753754486905</v>
      </c>
      <c r="CJ762" s="74">
        <f>IF(AND(M762&lt;0,AA762&gt;0),1,0)</f>
        <v>0</v>
      </c>
      <c r="CK762" s="74">
        <f>IF(AND(CJ762=0,CI762&lt;0.1,CI762&gt;0),1,0)</f>
        <v>0</v>
      </c>
      <c r="CL762" s="74">
        <f>IF(AND(CK762=0,CI762&lt;0.2,CI762&gt;0.1),1,0)</f>
        <v>1</v>
      </c>
      <c r="CM762" s="74">
        <f>IF(AND(CL762=0,CI762&lt;0.3,CI762&gt;0.2),1,0)</f>
        <v>0</v>
      </c>
      <c r="CN762" s="74">
        <f>IF(AND(CM762=0,CI762&lt;0.4,CI762&gt;0.3),1,0)</f>
        <v>0</v>
      </c>
      <c r="CO762" s="74">
        <f>IF(AND(CN762=0,CI762&lt;0.5,CI762&gt;0.4),1,0)</f>
        <v>0</v>
      </c>
      <c r="CP762" s="74">
        <f>IF(AND(CJ762=0,CK762=0,CL762=0,CM762=0,CN762=0,CO762=0),1,0)</f>
        <v>0</v>
      </c>
      <c r="CR762" s="74" t="str">
        <f>_xll.BDP($H762,CR$1)</f>
        <v>Thomas E Ferguson "Tom"</v>
      </c>
      <c r="CS762" s="74" t="str">
        <f>_xll.BDP($H762,CS$1)</f>
        <v>No</v>
      </c>
      <c r="CT762" s="81">
        <f>_xll.BDP($H762,CT$1)</f>
        <v>0</v>
      </c>
      <c r="CU762" s="78">
        <f>_xll.BDP($H762,CU$1)</f>
        <v>9.9166698455810547</v>
      </c>
      <c r="CV762" s="78">
        <f>_xll.BDP($H762,CV$1)</f>
        <v>2.5286139033046164</v>
      </c>
      <c r="CW762" s="78">
        <f>_xll.BDP($H762,CW$1)</f>
        <v>13.752358274237844</v>
      </c>
    </row>
    <row r="763" spans="1:101" s="74" customFormat="1" hidden="1" x14ac:dyDescent="0.3">
      <c r="A763" s="74" t="str">
        <f>B763&amp;C763</f>
        <v>15</v>
      </c>
      <c r="B763" s="74">
        <v>15</v>
      </c>
      <c r="D763" s="74">
        <v>8</v>
      </c>
      <c r="E763" s="74">
        <v>8</v>
      </c>
      <c r="F763" s="75" t="s">
        <v>2149</v>
      </c>
      <c r="G763" s="74" t="s">
        <v>2531</v>
      </c>
      <c r="H763" s="74" t="s">
        <v>1318</v>
      </c>
      <c r="I763" s="74">
        <v>1706</v>
      </c>
      <c r="J763" s="74" t="str">
        <f>I763&amp;H763</f>
        <v>1706ICOS IM Equity</v>
      </c>
      <c r="K763" s="76" t="s">
        <v>1319</v>
      </c>
      <c r="L763" s="73">
        <v>0.1960874368036008</v>
      </c>
      <c r="M763" s="73">
        <v>0.19619919618854967</v>
      </c>
      <c r="N763" s="73">
        <v>0.14397652267478009</v>
      </c>
      <c r="O763" s="73">
        <v>0.14492029914361881</v>
      </c>
      <c r="P763" s="77">
        <v>13.091084916373013</v>
      </c>
      <c r="Q763" s="77">
        <v>8.950544240505856</v>
      </c>
      <c r="R763" s="77">
        <v>12.722132421932313</v>
      </c>
      <c r="S763" s="78">
        <v>14.821111647426568</v>
      </c>
      <c r="T763" s="78">
        <v>13.893898613805462</v>
      </c>
      <c r="U763" s="73">
        <v>0.14464090938570481</v>
      </c>
      <c r="V763" s="79">
        <v>0.91987761162689563</v>
      </c>
      <c r="W763" s="73">
        <v>0.43228911290363686</v>
      </c>
      <c r="X763" s="72" t="e">
        <v>#N/A</v>
      </c>
      <c r="Y763" s="79">
        <v>7.9948983075778504</v>
      </c>
      <c r="Z763" s="79">
        <v>9.7632573402646639</v>
      </c>
      <c r="AA763" s="79">
        <v>375710000</v>
      </c>
      <c r="AB763" s="79">
        <v>508652000</v>
      </c>
      <c r="AC763" s="79" t="e">
        <v>#N/A</v>
      </c>
      <c r="AD763" s="80">
        <v>100464000</v>
      </c>
      <c r="AE763" s="73">
        <v>0</v>
      </c>
      <c r="AF763" s="80">
        <v>1237.8772369999999</v>
      </c>
      <c r="AG763" s="80">
        <v>1362.605237</v>
      </c>
      <c r="AH763" s="25">
        <v>10.029111522467154</v>
      </c>
      <c r="AI763" s="25">
        <v>14.832691852174387</v>
      </c>
      <c r="AJ763" s="25">
        <v>5.099682715552305</v>
      </c>
      <c r="AK763" s="25">
        <v>23.920685360535046</v>
      </c>
      <c r="AL763" s="25">
        <v>2.9333304991243101</v>
      </c>
      <c r="AM763" s="74" t="s">
        <v>493</v>
      </c>
      <c r="AN763" s="74" t="s">
        <v>610</v>
      </c>
      <c r="AO763" s="74" t="s">
        <v>611</v>
      </c>
      <c r="AP763" s="74" t="s">
        <v>1250</v>
      </c>
      <c r="AQ763" s="73" t="e">
        <f>_xll.BDP($H763,$AQ$1, "CUST_TRR_START_DT=20030101","CUST_TRR_END_DT=20230630")*0.01</f>
        <v>#VALUE!</v>
      </c>
      <c r="AR763" s="73" t="e">
        <f>_xll.BDP($H763,$AQ$1, "CUST_TRR_START_DT=20130101","CUST_TRR_END_DT=20230630")*0.01</f>
        <v>#VALUE!</v>
      </c>
      <c r="AS763" s="73" t="e">
        <f>_xll.BDP($H763,$AQ$1, "CUST_TRR_START_DT=20180101","CUST_TRR_END_DT=20230630")*0.01</f>
        <v>#VALUE!</v>
      </c>
      <c r="AT763" s="74" t="s">
        <v>3467</v>
      </c>
      <c r="AU763" s="74" t="s">
        <v>3467</v>
      </c>
      <c r="AV763" s="74" t="s">
        <v>3467</v>
      </c>
      <c r="AW763" s="25">
        <v>1.2925349488784885</v>
      </c>
      <c r="AX763" s="25">
        <v>1.2925349488784885</v>
      </c>
      <c r="AY763" s="25">
        <v>-5.0085740384944663E-3</v>
      </c>
      <c r="AZ763" s="25">
        <v>1.2875263748399941</v>
      </c>
      <c r="BA763" s="25">
        <v>32.850073297768873</v>
      </c>
      <c r="BB763" s="25">
        <v>-0.12729406228017837</v>
      </c>
      <c r="BC763" s="25">
        <v>32.722779235488694</v>
      </c>
      <c r="BD763" s="25">
        <v>15.937996449</v>
      </c>
      <c r="BE763" s="25">
        <v>1237.8772369999999</v>
      </c>
      <c r="BF763" s="74">
        <v>62.167000000000002</v>
      </c>
      <c r="BG763" s="74">
        <v>72.25</v>
      </c>
      <c r="BH763" s="74">
        <v>82.067000000000007</v>
      </c>
      <c r="BI763" s="74">
        <v>21.344000000000001</v>
      </c>
      <c r="BJ763" s="74">
        <v>39.875</v>
      </c>
      <c r="BK763" s="74">
        <v>42.448999999999998</v>
      </c>
      <c r="BL763" s="72">
        <v>5.0220650434337058E-2</v>
      </c>
      <c r="BM763" s="72">
        <v>5.8366046196227137E-2</v>
      </c>
      <c r="BN763" s="72">
        <v>6.6296557967969169E-2</v>
      </c>
      <c r="BO763" s="72">
        <v>1.7242420623007224E-2</v>
      </c>
      <c r="BP763" s="72">
        <v>3.2212402658471376E-2</v>
      </c>
      <c r="BQ763" s="72">
        <v>3.4291768788700973E-2</v>
      </c>
      <c r="BR763" s="72">
        <f>IF(IF(BN763&gt;BQ763,BN763,BQ763)=0,IF(BM763&gt;BP763,BM763,BP763),IF(BN763&gt;BQ763,BN763,BQ763))</f>
        <v>6.6296557967969169E-2</v>
      </c>
      <c r="CI763" s="73">
        <f>IFERROR(L763,M763)</f>
        <v>0.1960874368036008</v>
      </c>
      <c r="CJ763" s="74">
        <f>IF(AND(M763&lt;0,AA763&gt;0),1,0)</f>
        <v>0</v>
      </c>
      <c r="CK763" s="74">
        <f>IF(AND(CJ763=0,CI763&lt;0.1,CI763&gt;0),1,0)</f>
        <v>0</v>
      </c>
      <c r="CL763" s="74">
        <f>IF(AND(CK763=0,CI763&lt;0.2,CI763&gt;0.1),1,0)</f>
        <v>1</v>
      </c>
      <c r="CM763" s="74">
        <f>IF(AND(CL763=0,CI763&lt;0.3,CI763&gt;0.2),1,0)</f>
        <v>0</v>
      </c>
      <c r="CN763" s="74">
        <f>IF(AND(CM763=0,CI763&lt;0.4,CI763&gt;0.3),1,0)</f>
        <v>0</v>
      </c>
      <c r="CO763" s="74">
        <f>IF(AND(CN763=0,CI763&lt;0.5,CI763&gt;0.4),1,0)</f>
        <v>0</v>
      </c>
      <c r="CP763" s="74">
        <f>IF(AND(CJ763=0,CK763=0,CL763=0,CM763=0,CN763=0,CO763=0),1,0)</f>
        <v>0</v>
      </c>
      <c r="CR763" s="74" t="str">
        <f>_xll.BDP($H763,CR$1)</f>
        <v>Renato Semerari</v>
      </c>
      <c r="CS763" s="74" t="str">
        <f>_xll.BDP($H763,CS$1)</f>
        <v>No</v>
      </c>
      <c r="CT763" s="81">
        <f>_xll.BDP($H763,CT$1)</f>
        <v>0</v>
      </c>
      <c r="CU763" s="78">
        <f>_xll.BDP($H763,CU$1)</f>
        <v>5.5833301544189453</v>
      </c>
      <c r="CV763" s="78">
        <f>_xll.BDP($H763,CV$1)</f>
        <v>0.19997101538106721</v>
      </c>
      <c r="CW763" s="78">
        <f>_xll.BDP($H763,CW$1)</f>
        <v>0</v>
      </c>
    </row>
    <row r="764" spans="1:101" s="74" customFormat="1" hidden="1" x14ac:dyDescent="0.3">
      <c r="A764" s="74" t="str">
        <f>B764&amp;C764</f>
        <v>15</v>
      </c>
      <c r="B764" s="74">
        <v>15</v>
      </c>
      <c r="D764" s="74">
        <v>8</v>
      </c>
      <c r="E764" s="74">
        <v>8</v>
      </c>
      <c r="F764" s="75" t="s">
        <v>2217</v>
      </c>
      <c r="G764" s="74" t="s">
        <v>2216</v>
      </c>
      <c r="H764" s="74" t="s">
        <v>1935</v>
      </c>
      <c r="I764" s="74">
        <v>1708</v>
      </c>
      <c r="J764" s="74" t="str">
        <f>I764&amp;H764</f>
        <v>1708PAH3 GR Equity</v>
      </c>
      <c r="K764" s="76" t="s">
        <v>4964</v>
      </c>
      <c r="L764" s="73">
        <v>-2.3405023585359335E-3</v>
      </c>
      <c r="M764" s="73">
        <v>-3.9123630672926448E-3</v>
      </c>
      <c r="N764" s="73">
        <v>-2.3361852498329978E-3</v>
      </c>
      <c r="O764" s="73">
        <v>-3.9123630672926448E-3</v>
      </c>
      <c r="P764" s="77">
        <v>-0.16414072331345406</v>
      </c>
      <c r="Q764" s="77">
        <v>2.0211194397329977</v>
      </c>
      <c r="R764" s="77">
        <v>7.5737041620018459</v>
      </c>
      <c r="S764" s="78" t="e">
        <v>#N/A</v>
      </c>
      <c r="T764" s="78" t="e">
        <v>#N/A</v>
      </c>
      <c r="U764" s="73">
        <v>9.9449963057220259E-2</v>
      </c>
      <c r="V764" s="79">
        <v>-68.056179775280896</v>
      </c>
      <c r="W764" s="73">
        <v>0.8725392003940563</v>
      </c>
      <c r="X764" s="72" t="e">
        <v>#N/A</v>
      </c>
      <c r="Y764" s="79" t="e">
        <v>#N/A</v>
      </c>
      <c r="Z764" s="79">
        <v>2.9526532002672301</v>
      </c>
      <c r="AA764" s="79">
        <v>58788000000</v>
      </c>
      <c r="AB764" s="79">
        <v>58788000000</v>
      </c>
      <c r="AC764" s="79" t="e">
        <v>#N/A</v>
      </c>
      <c r="AD764" s="80">
        <v>1310000000</v>
      </c>
      <c r="AE764" s="73">
        <v>0</v>
      </c>
      <c r="AF764" s="80">
        <v>14761.25</v>
      </c>
      <c r="AG764" s="80">
        <v>20818.25</v>
      </c>
      <c r="AH764" s="25" t="s">
        <v>3021</v>
      </c>
      <c r="AI764" s="25" t="s">
        <v>3021</v>
      </c>
      <c r="AJ764" s="25">
        <v>8.8745870387975874</v>
      </c>
      <c r="AK764" s="25">
        <v>3.8291181201842153</v>
      </c>
      <c r="AL764" s="25">
        <v>0.27776994154623852</v>
      </c>
      <c r="AM764" s="74" t="s">
        <v>533</v>
      </c>
      <c r="AN764" s="74" t="s">
        <v>835</v>
      </c>
      <c r="AO764" s="74" t="s">
        <v>1085</v>
      </c>
      <c r="AP764" s="74" t="s">
        <v>2139</v>
      </c>
      <c r="AQ764" s="73">
        <f>_xll.BDP($H764,$AQ$1, "CUST_TRR_START_DT=20030101","CUST_TRR_END_DT=20230630")*0.01</f>
        <v>4.8521010000000003E-2</v>
      </c>
      <c r="AR764" s="73">
        <f>_xll.BDP($H764,$AQ$1, "CUST_TRR_START_DT=20130101","CUST_TRR_END_DT=20230630")*0.01</f>
        <v>1.7400040000000002E-2</v>
      </c>
      <c r="AS764" s="73">
        <f>_xll.BDP($H764,$AQ$1, "CUST_TRR_START_DT=20180101","CUST_TRR_END_DT=20230630")*0.01</f>
        <v>-1.2596970000000001E-2</v>
      </c>
      <c r="AT764" s="74" t="s">
        <v>3848</v>
      </c>
      <c r="AU764" s="74" t="s">
        <v>3021</v>
      </c>
      <c r="AV764" s="74" t="s">
        <v>3848</v>
      </c>
      <c r="AW764" s="25">
        <v>5.31451098770924</v>
      </c>
      <c r="AX764" s="25">
        <v>5.31451098770924</v>
      </c>
      <c r="AY764" s="25">
        <v>0</v>
      </c>
      <c r="AZ764" s="25">
        <v>5.31451098770924</v>
      </c>
      <c r="BA764" s="25">
        <v>17.713569544424185</v>
      </c>
      <c r="BB764" s="25">
        <v>0</v>
      </c>
      <c r="BC764" s="25">
        <v>17.713569544424185</v>
      </c>
      <c r="BD764" s="25">
        <v>783</v>
      </c>
      <c r="BE764" s="25">
        <v>14761.25</v>
      </c>
      <c r="BF764" s="74">
        <v>5374.2730000000001</v>
      </c>
      <c r="BG764" s="74">
        <v>5449.5450000000001</v>
      </c>
      <c r="BH764" s="74">
        <v>5794.5</v>
      </c>
      <c r="BI764" s="74">
        <v>4640.1769999999997</v>
      </c>
      <c r="BJ764" s="74">
        <v>1467.1680000000001</v>
      </c>
      <c r="BK764" s="74">
        <v>1381.0730000000001</v>
      </c>
      <c r="BL764" s="72">
        <v>0.36407980353967312</v>
      </c>
      <c r="BM764" s="72">
        <v>0.36917910068591753</v>
      </c>
      <c r="BN764" s="72">
        <v>0.39254805656702513</v>
      </c>
      <c r="BO764" s="72">
        <v>0.31434851384537216</v>
      </c>
      <c r="BP764" s="72">
        <v>9.939320856973495E-2</v>
      </c>
      <c r="BQ764" s="72">
        <v>9.3560707934626133E-2</v>
      </c>
      <c r="BR764" s="72">
        <f>IF(IF(BN764&gt;BQ764,BN764,BQ764)=0,IF(BM764&gt;BP764,BM764,BP764),IF(BN764&gt;BQ764,BN764,BQ764))</f>
        <v>0.39254805656702513</v>
      </c>
      <c r="CI764" s="73">
        <f>IFERROR(L764,M764)</f>
        <v>-2.3405023585359335E-3</v>
      </c>
      <c r="CJ764" s="74">
        <f>IF(AND(M764&lt;0,AA764&gt;0),1,0)</f>
        <v>1</v>
      </c>
      <c r="CK764" s="74">
        <f>IF(AND(CJ764=0,CI764&lt;0.1,CI764&gt;0),1,0)</f>
        <v>0</v>
      </c>
      <c r="CL764" s="74">
        <f>IF(AND(CK764=0,CI764&lt;0.2,CI764&gt;0.1),1,0)</f>
        <v>0</v>
      </c>
      <c r="CM764" s="74">
        <f>IF(AND(CL764=0,CI764&lt;0.3,CI764&gt;0.2),1,0)</f>
        <v>0</v>
      </c>
      <c r="CN764" s="74">
        <f>IF(AND(CM764=0,CI764&lt;0.4,CI764&gt;0.3),1,0)</f>
        <v>0</v>
      </c>
      <c r="CO764" s="74">
        <f>IF(AND(CN764=0,CI764&lt;0.5,CI764&gt;0.4),1,0)</f>
        <v>0</v>
      </c>
      <c r="CP764" s="74">
        <f>IF(AND(CJ764=0,CK764=0,CL764=0,CM764=0,CN764=0,CO764=0),1,0)</f>
        <v>0</v>
      </c>
      <c r="CR764" s="74" t="str">
        <f>_xll.BDP($H764,CR$1)</f>
        <v>Hans Dieter Poetsch</v>
      </c>
      <c r="CS764" s="74" t="str">
        <f>_xll.BDP($H764,CS$1)</f>
        <v>No</v>
      </c>
      <c r="CT764" s="81">
        <f>_xll.BDP($H764,CT$1)</f>
        <v>0</v>
      </c>
      <c r="CU764" s="78">
        <f>_xll.BDP($H764,CU$1)</f>
        <v>7.9166698455810547</v>
      </c>
      <c r="CV764" s="78">
        <f>_xll.BDP($H764,CV$1)</f>
        <v>0</v>
      </c>
      <c r="CW764" s="78">
        <f>_xll.BDP($H764,CW$1)</f>
        <v>0</v>
      </c>
    </row>
    <row r="765" spans="1:101" s="74" customFormat="1" hidden="1" x14ac:dyDescent="0.3">
      <c r="A765" s="74" t="str">
        <f>B765&amp;C765</f>
        <v>15</v>
      </c>
      <c r="B765" s="74">
        <v>15</v>
      </c>
      <c r="D765" s="74">
        <v>9</v>
      </c>
      <c r="E765" s="74">
        <v>1</v>
      </c>
      <c r="F765" s="75">
        <v>0.1</v>
      </c>
      <c r="G765" s="74" t="s">
        <v>2687</v>
      </c>
      <c r="H765" s="74" t="s">
        <v>1370</v>
      </c>
      <c r="I765" s="74">
        <v>1709</v>
      </c>
      <c r="J765" s="74" t="str">
        <f>I765&amp;H765</f>
        <v>1709HO FP Equity</v>
      </c>
      <c r="K765" s="76" t="s">
        <v>1371</v>
      </c>
      <c r="L765" s="73">
        <v>1.7549984155001308E-2</v>
      </c>
      <c r="M765" s="73">
        <v>0.69975751697381217</v>
      </c>
      <c r="N765" s="73">
        <v>0.23122075686293622</v>
      </c>
      <c r="O765" s="73">
        <v>0.19156930430164634</v>
      </c>
      <c r="P765" s="77">
        <v>11.420866472553886</v>
      </c>
      <c r="Q765" s="77">
        <v>9.9887708530250752</v>
      </c>
      <c r="R765" s="77">
        <v>16.375915610781252</v>
      </c>
      <c r="S765" s="78">
        <v>13.522995008137158</v>
      </c>
      <c r="T765" s="78">
        <v>14.239447201857839</v>
      </c>
      <c r="U765" s="73">
        <v>2.8212239854405761E-2</v>
      </c>
      <c r="V765" s="79">
        <v>0.33532886334610462</v>
      </c>
      <c r="W765" s="73">
        <v>0.20661319057888861</v>
      </c>
      <c r="X765" s="72">
        <v>1.8500216731686173E-2</v>
      </c>
      <c r="Y765" s="79">
        <v>3.4630042772344529</v>
      </c>
      <c r="Z765" s="79">
        <v>7.7957554689914499</v>
      </c>
      <c r="AA765" s="79">
        <v>2061999999.999999</v>
      </c>
      <c r="AB765" s="79">
        <v>7531999999.999999</v>
      </c>
      <c r="AC765" s="79" t="e">
        <v>#N/A</v>
      </c>
      <c r="AD765" s="80">
        <v>2425700000</v>
      </c>
      <c r="AE765" s="73">
        <v>0</v>
      </c>
      <c r="AF765" s="80">
        <v>29187.677939000001</v>
      </c>
      <c r="AG765" s="80">
        <v>30184.777939</v>
      </c>
      <c r="AH765" s="25">
        <v>11.436660455044899</v>
      </c>
      <c r="AI765" s="25">
        <v>18.926998958490092</v>
      </c>
      <c r="AJ765" s="25">
        <v>6.1872707717694793</v>
      </c>
      <c r="AK765" s="25">
        <v>24.770050825165661</v>
      </c>
      <c r="AL765" s="25">
        <v>4.1025622632680969</v>
      </c>
      <c r="AM765" s="74" t="s">
        <v>498</v>
      </c>
      <c r="AN765" s="74" t="s">
        <v>828</v>
      </c>
      <c r="AO765" s="74" t="s">
        <v>4699</v>
      </c>
      <c r="AP765" s="74" t="s">
        <v>1339</v>
      </c>
      <c r="AQ765" s="73">
        <f>_xll.BDP($H765,$AQ$1, "CUST_TRR_START_DT=20030101","CUST_TRR_END_DT=20230630")*0.01</f>
        <v>0.11148139999999999</v>
      </c>
      <c r="AR765" s="73">
        <f>_xll.BDP($H765,$AQ$1, "CUST_TRR_START_DT=20130101","CUST_TRR_END_DT=20230630")*0.01</f>
        <v>0.1943346</v>
      </c>
      <c r="AS765" s="73">
        <f>_xll.BDP($H765,$AQ$1, "CUST_TRR_START_DT=20180101","CUST_TRR_END_DT=20230630")*0.01</f>
        <v>0.10130890000000001</v>
      </c>
      <c r="AT765" s="74" t="s">
        <v>3697</v>
      </c>
      <c r="AU765" s="74" t="s">
        <v>3021</v>
      </c>
      <c r="AV765" s="74" t="s">
        <v>3021</v>
      </c>
      <c r="AW765" s="25">
        <v>2.1166307107418714</v>
      </c>
      <c r="AX765" s="25">
        <v>2.1166307107418714</v>
      </c>
      <c r="AY765" s="25">
        <v>-2.9402883655723838E-16</v>
      </c>
      <c r="AZ765" s="25">
        <v>2.1166307107418709</v>
      </c>
      <c r="BA765" s="25">
        <v>51.149968602198662</v>
      </c>
      <c r="BB765" s="25">
        <v>-7.1054273576010019E-15</v>
      </c>
      <c r="BC765" s="25">
        <v>51.149968602198655</v>
      </c>
      <c r="BD765" s="25">
        <v>627.42924846000005</v>
      </c>
      <c r="BE765" s="25">
        <v>29187.677939000001</v>
      </c>
      <c r="BF765" s="74">
        <v>1640.5</v>
      </c>
      <c r="BG765" s="74">
        <v>1813.9380000000001</v>
      </c>
      <c r="BH765" s="74">
        <v>1971.067</v>
      </c>
      <c r="BI765" s="74">
        <v>1575.5450000000001</v>
      </c>
      <c r="BJ765" s="74">
        <v>1728.557</v>
      </c>
      <c r="BK765" s="74">
        <v>1862.443</v>
      </c>
      <c r="BL765" s="72">
        <v>5.6205224801661804E-2</v>
      </c>
      <c r="BM765" s="72">
        <v>6.2147389860577155E-2</v>
      </c>
      <c r="BN765" s="72">
        <v>6.7530791730653544E-2</v>
      </c>
      <c r="BO765" s="72">
        <v>5.3979799396607284E-2</v>
      </c>
      <c r="BP765" s="72">
        <v>5.9222148593408186E-2</v>
      </c>
      <c r="BQ765" s="72">
        <v>6.3809221271125524E-2</v>
      </c>
      <c r="BR765" s="72">
        <f>IF(IF(BN765&gt;BQ765,BN765,BQ765)=0,IF(BM765&gt;BP765,BM765,BP765),IF(BN765&gt;BQ765,BN765,BQ765))</f>
        <v>6.7530791730653544E-2</v>
      </c>
      <c r="CI765" s="73">
        <f>IFERROR(L765,M765)</f>
        <v>1.7549984155001308E-2</v>
      </c>
      <c r="CJ765" s="74">
        <f>IF(AND(M765&lt;0,AA765&gt;0),1,0)</f>
        <v>0</v>
      </c>
      <c r="CK765" s="74">
        <f>IF(AND(CJ765=0,CI765&lt;0.1,CI765&gt;0),1,0)</f>
        <v>1</v>
      </c>
      <c r="CL765" s="74">
        <f>IF(AND(CK765=0,CI765&lt;0.2,CI765&gt;0.1),1,0)</f>
        <v>0</v>
      </c>
      <c r="CM765" s="74">
        <f>IF(AND(CL765=0,CI765&lt;0.3,CI765&gt;0.2),1,0)</f>
        <v>0</v>
      </c>
      <c r="CN765" s="74">
        <f>IF(AND(CM765=0,CI765&lt;0.4,CI765&gt;0.3),1,0)</f>
        <v>0</v>
      </c>
      <c r="CO765" s="74">
        <f>IF(AND(CN765=0,CI765&lt;0.5,CI765&gt;0.4),1,0)</f>
        <v>0</v>
      </c>
      <c r="CP765" s="74">
        <f>IF(AND(CJ765=0,CK765=0,CL765=0,CM765=0,CN765=0,CO765=0),1,0)</f>
        <v>0</v>
      </c>
      <c r="CR765" s="74" t="str">
        <f>_xll.BDP($H765,CR$1)</f>
        <v>Patrice Caine</v>
      </c>
      <c r="CS765" s="74" t="str">
        <f>_xll.BDP($H765,CS$1)</f>
        <v>No</v>
      </c>
      <c r="CT765" s="81">
        <f>_xll.BDP($H765,CT$1)</f>
        <v>0</v>
      </c>
      <c r="CU765" s="78">
        <f>_xll.BDP($H765,CU$1)</f>
        <v>8.8333301544189453</v>
      </c>
      <c r="CV765" s="78">
        <f>_xll.BDP($H765,CV$1)</f>
        <v>2.4213869837843189E-4</v>
      </c>
      <c r="CW765" s="78">
        <f>_xll.BDP($H765,CW$1)</f>
        <v>0</v>
      </c>
    </row>
    <row r="766" spans="1:101" s="74" customFormat="1" hidden="1" x14ac:dyDescent="0.3">
      <c r="A766" s="74" t="str">
        <f>B766&amp;C766</f>
        <v>15</v>
      </c>
      <c r="B766" s="74">
        <v>15</v>
      </c>
      <c r="D766" s="74">
        <v>9</v>
      </c>
      <c r="E766" s="74">
        <v>5</v>
      </c>
      <c r="F766" s="75">
        <v>0.14000000000000001</v>
      </c>
      <c r="G766" s="74" t="s">
        <v>2701</v>
      </c>
      <c r="H766" s="74" t="s">
        <v>224</v>
      </c>
      <c r="I766" s="74">
        <v>1710</v>
      </c>
      <c r="J766" s="74" t="str">
        <f>I766&amp;H766</f>
        <v>1710BLDR US Equity</v>
      </c>
      <c r="K766" s="76" t="s">
        <v>886</v>
      </c>
      <c r="L766" s="73">
        <v>0.42356942951952919</v>
      </c>
      <c r="M766" s="73">
        <v>0.78262295021952255</v>
      </c>
      <c r="N766" s="73">
        <v>0.26540843786227941</v>
      </c>
      <c r="O766" s="73">
        <v>0.4595368740148425</v>
      </c>
      <c r="P766" s="77">
        <v>27.832281299873063</v>
      </c>
      <c r="Q766" s="77">
        <v>21.550932908629015</v>
      </c>
      <c r="R766" s="77">
        <v>39.266594523787894</v>
      </c>
      <c r="S766" s="78">
        <v>11.811877943374521</v>
      </c>
      <c r="T766" s="78">
        <v>19.75630739520852</v>
      </c>
      <c r="U766" s="73">
        <v>0.56603831754084899</v>
      </c>
      <c r="V766" s="79">
        <v>1.3090776490118101</v>
      </c>
      <c r="W766" s="73">
        <v>0.4045480937867787</v>
      </c>
      <c r="X766" s="72">
        <v>4.3375656157549042E-2</v>
      </c>
      <c r="Y766" s="79">
        <v>26.573328633961474</v>
      </c>
      <c r="Z766" s="79">
        <v>81.825052659079006</v>
      </c>
      <c r="AA766" s="79">
        <v>4916807000</v>
      </c>
      <c r="AB766" s="79">
        <v>8373661000</v>
      </c>
      <c r="AC766" s="79">
        <v>36607000</v>
      </c>
      <c r="AD766" s="80">
        <v>3517868000</v>
      </c>
      <c r="AE766" s="73">
        <v>1.0406018645384079E-2</v>
      </c>
      <c r="AF766" s="80">
        <v>15909.66258256</v>
      </c>
      <c r="AG766" s="80">
        <v>20003.983582559998</v>
      </c>
      <c r="AH766" s="25">
        <v>6.1919752724447292</v>
      </c>
      <c r="AI766" s="25">
        <v>7.442566195093959</v>
      </c>
      <c r="AJ766" s="25">
        <v>16.485214555549657</v>
      </c>
      <c r="AK766" s="25">
        <v>9.4403721382123873</v>
      </c>
      <c r="AL766" s="25">
        <v>3.6639455495554722</v>
      </c>
      <c r="AM766" s="74" t="s">
        <v>498</v>
      </c>
      <c r="AN766" s="74" t="s">
        <v>726</v>
      </c>
      <c r="AO766" s="74" t="s">
        <v>4655</v>
      </c>
      <c r="AP766" s="74" t="s">
        <v>574</v>
      </c>
      <c r="AQ766" s="73" t="e">
        <f>_xll.BDP($H766,$AQ$1, "CUST_TRR_START_DT=20030101","CUST_TRR_END_DT=20230630")*0.01</f>
        <v>#VALUE!</v>
      </c>
      <c r="AR766" s="73">
        <f>_xll.BDP($H766,$AQ$1, "CUST_TRR_START_DT=20130101","CUST_TRR_END_DT=20230630")*0.01</f>
        <v>0.3555121</v>
      </c>
      <c r="AS766" s="73">
        <f>_xll.BDP($H766,$AQ$1, "CUST_TRR_START_DT=20180101","CUST_TRR_END_DT=20230630")*0.01</f>
        <v>0.39541950000000003</v>
      </c>
      <c r="AT766" s="74" t="s">
        <v>3468</v>
      </c>
      <c r="AU766" s="74" t="s">
        <v>3468</v>
      </c>
      <c r="AV766" s="74" t="s">
        <v>3468</v>
      </c>
      <c r="AW766" s="25" t="s">
        <v>3021</v>
      </c>
      <c r="AX766" s="25">
        <v>0</v>
      </c>
      <c r="AY766" s="25">
        <v>16.269433663774802</v>
      </c>
      <c r="AZ766" s="25">
        <v>16.269433663774802</v>
      </c>
      <c r="BA766" s="25">
        <v>0</v>
      </c>
      <c r="BB766" s="25">
        <v>91.484036493438637</v>
      </c>
      <c r="BC766" s="25">
        <v>91.484036493438637</v>
      </c>
      <c r="BD766" s="25">
        <v>2588.4120000000003</v>
      </c>
      <c r="BE766" s="25">
        <v>15909.66258256</v>
      </c>
      <c r="BF766" s="74">
        <v>1655.5450000000001</v>
      </c>
      <c r="BG766" s="74">
        <v>1457.444</v>
      </c>
      <c r="BH766" s="74">
        <v>1715.3330000000001</v>
      </c>
      <c r="BI766" s="74">
        <v>1770.2060000000001</v>
      </c>
      <c r="BJ766" s="74">
        <v>1400.2370000000001</v>
      </c>
      <c r="BK766" s="74">
        <v>1670.529</v>
      </c>
      <c r="BL766" s="72">
        <v>0.10405908933699139</v>
      </c>
      <c r="BM766" s="72">
        <v>9.1607473913220147E-2</v>
      </c>
      <c r="BN766" s="72">
        <v>0.1078170571562171</v>
      </c>
      <c r="BO766" s="72">
        <v>0.11126609321937982</v>
      </c>
      <c r="BP766" s="72">
        <v>8.8011734550230161E-2</v>
      </c>
      <c r="BQ766" s="72">
        <v>0.10500090692251486</v>
      </c>
      <c r="BR766" s="72">
        <f>IF(IF(BN766&gt;BQ766,BN766,BQ766)=0,IF(BM766&gt;BP766,BM766,BP766),IF(BN766&gt;BQ766,BN766,BQ766))</f>
        <v>0.1078170571562171</v>
      </c>
      <c r="CI766" s="73">
        <f>IFERROR(L766,M766)</f>
        <v>0.42356942951952919</v>
      </c>
      <c r="CJ766" s="74">
        <f>IF(AND(M766&lt;0,AA766&gt;0),1,0)</f>
        <v>0</v>
      </c>
      <c r="CK766" s="74">
        <f>IF(AND(CJ766=0,CI766&lt;0.1,CI766&gt;0),1,0)</f>
        <v>0</v>
      </c>
      <c r="CL766" s="74">
        <f>IF(AND(CK766=0,CI766&lt;0.2,CI766&gt;0.1),1,0)</f>
        <v>0</v>
      </c>
      <c r="CM766" s="74">
        <f>IF(AND(CL766=0,CI766&lt;0.3,CI766&gt;0.2),1,0)</f>
        <v>0</v>
      </c>
      <c r="CN766" s="74">
        <f>IF(AND(CM766=0,CI766&lt;0.4,CI766&gt;0.3),1,0)</f>
        <v>0</v>
      </c>
      <c r="CO766" s="74">
        <f>IF(AND(CN766=0,CI766&lt;0.5,CI766&gt;0.4),1,0)</f>
        <v>1</v>
      </c>
      <c r="CP766" s="74">
        <f>IF(AND(CJ766=0,CK766=0,CL766=0,CM766=0,CN766=0,CO766=0),1,0)</f>
        <v>0</v>
      </c>
      <c r="CR766" s="74" t="str">
        <f>_xll.BDP($H766,CR$1)</f>
        <v>David E Rush "Dave"</v>
      </c>
      <c r="CS766" s="74" t="str">
        <f>_xll.BDP($H766,CS$1)</f>
        <v>No</v>
      </c>
      <c r="CT766" s="81">
        <f>_xll.BDP($H766,CT$1)</f>
        <v>0</v>
      </c>
      <c r="CU766" s="78">
        <f>_xll.BDP($H766,CU$1)</f>
        <v>0.91666698455810547</v>
      </c>
      <c r="CV766" s="78">
        <f>_xll.BDP($H766,CV$1)</f>
        <v>2.2336355914988091</v>
      </c>
      <c r="CW766" s="78">
        <f>_xll.BDP($H766,CW$1)</f>
        <v>-0.14008967455430887</v>
      </c>
    </row>
    <row r="767" spans="1:101" s="74" customFormat="1" hidden="1" x14ac:dyDescent="0.3">
      <c r="A767" s="74" t="str">
        <f>B767&amp;C767</f>
        <v>15</v>
      </c>
      <c r="B767" s="74">
        <v>15</v>
      </c>
      <c r="D767" s="74">
        <v>9</v>
      </c>
      <c r="E767" s="74">
        <v>4</v>
      </c>
      <c r="F767" s="75">
        <v>0.1</v>
      </c>
      <c r="G767" s="74" t="s">
        <v>2716</v>
      </c>
      <c r="H767" s="74" t="s">
        <v>1374</v>
      </c>
      <c r="I767" s="74">
        <v>1711</v>
      </c>
      <c r="J767" s="74" t="str">
        <f>I767&amp;H767</f>
        <v>1711LR FP Equity</v>
      </c>
      <c r="K767" s="76" t="s">
        <v>1375</v>
      </c>
      <c r="L767" s="73">
        <v>0.43912597527562369</v>
      </c>
      <c r="M767" s="73">
        <v>0.44892908699879208</v>
      </c>
      <c r="N767" s="73">
        <v>0.16460451064609885</v>
      </c>
      <c r="O767" s="73">
        <v>0.17003470323710904</v>
      </c>
      <c r="P767" s="77">
        <v>12.009363179760649</v>
      </c>
      <c r="Q767" s="77">
        <v>8.7741952358103994</v>
      </c>
      <c r="R767" s="77">
        <v>17.226936721521561</v>
      </c>
      <c r="S767" s="78">
        <v>23.508173257048625</v>
      </c>
      <c r="T767" s="78">
        <v>22.879343837686164</v>
      </c>
      <c r="U767" s="73">
        <v>0.2546357301736224</v>
      </c>
      <c r="V767" s="79">
        <v>1.2421577702355238</v>
      </c>
      <c r="W767" s="73">
        <v>0.4309406616535344</v>
      </c>
      <c r="X767" s="72" t="e">
        <v>#N/A</v>
      </c>
      <c r="Y767" s="79">
        <v>8.0238088465071495</v>
      </c>
      <c r="Z767" s="79">
        <v>7.0632553061118708</v>
      </c>
      <c r="AA767" s="79">
        <v>3394300000</v>
      </c>
      <c r="AB767" s="79">
        <v>8961700000</v>
      </c>
      <c r="AC767" s="79">
        <v>34300000</v>
      </c>
      <c r="AD767" s="80">
        <v>1748500000</v>
      </c>
      <c r="AE767" s="73">
        <v>1.9616814412353446E-2</v>
      </c>
      <c r="AF767" s="80">
        <v>23093.747384400001</v>
      </c>
      <c r="AG767" s="80">
        <v>25511.3473844</v>
      </c>
      <c r="AH767" s="25">
        <v>12.513536755971943</v>
      </c>
      <c r="AI767" s="25">
        <v>15.522572183997566</v>
      </c>
      <c r="AJ767" s="25">
        <v>6.7052878849141324</v>
      </c>
      <c r="AK767" s="25">
        <v>21.026170424583345</v>
      </c>
      <c r="AL767" s="25">
        <v>3.5713477848367177</v>
      </c>
      <c r="AM767" s="74" t="s">
        <v>498</v>
      </c>
      <c r="AN767" s="74" t="s">
        <v>778</v>
      </c>
      <c r="AO767" s="74" t="s">
        <v>913</v>
      </c>
      <c r="AP767" s="74" t="s">
        <v>1339</v>
      </c>
      <c r="AQ767" s="73" t="e">
        <f>_xll.BDP($H767,$AQ$1, "CUST_TRR_START_DT=20030101","CUST_TRR_END_DT=20230630")*0.01</f>
        <v>#VALUE!</v>
      </c>
      <c r="AR767" s="73">
        <f>_xll.BDP($H767,$AQ$1, "CUST_TRR_START_DT=20130101","CUST_TRR_END_DT=20230630")*0.01</f>
        <v>0.12968569999999999</v>
      </c>
      <c r="AS767" s="73">
        <f>_xll.BDP($H767,$AQ$1, "CUST_TRR_START_DT=20180101","CUST_TRR_END_DT=20230630")*0.01</f>
        <v>8.8827890000000007E-2</v>
      </c>
      <c r="AT767" s="74" t="s">
        <v>3469</v>
      </c>
      <c r="AU767" s="74" t="s">
        <v>3469</v>
      </c>
      <c r="AV767" s="74" t="s">
        <v>3469</v>
      </c>
      <c r="AW767" s="25">
        <v>2.1769018975230776</v>
      </c>
      <c r="AX767" s="25">
        <v>2.1769018975230776</v>
      </c>
      <c r="AY767" s="25">
        <v>0</v>
      </c>
      <c r="AZ767" s="25">
        <v>2.1769018975230776</v>
      </c>
      <c r="BA767" s="25">
        <v>41.349060940612134</v>
      </c>
      <c r="BB767" s="25">
        <v>0</v>
      </c>
      <c r="BC767" s="25" t="s">
        <v>3021</v>
      </c>
      <c r="BD767" s="25" t="s">
        <v>3021</v>
      </c>
      <c r="BE767" s="25">
        <v>23093.747384400001</v>
      </c>
      <c r="BF767" s="74">
        <v>1239.923</v>
      </c>
      <c r="BG767" s="74">
        <v>1252.4380000000001</v>
      </c>
      <c r="BH767" s="74">
        <v>1351.5330000000001</v>
      </c>
      <c r="BI767" s="74">
        <v>1494.74</v>
      </c>
      <c r="BJ767" s="74">
        <v>1429.8120000000001</v>
      </c>
      <c r="BK767" s="74">
        <v>1465.4449999999999</v>
      </c>
      <c r="BL767" s="72">
        <v>5.3690853171693441E-2</v>
      </c>
      <c r="BM767" s="72">
        <v>5.4232774748633097E-2</v>
      </c>
      <c r="BN767" s="72">
        <v>5.8523763056011029E-2</v>
      </c>
      <c r="BO767" s="72">
        <v>6.472487877864759E-2</v>
      </c>
      <c r="BP767" s="72">
        <v>6.1913381843167158E-2</v>
      </c>
      <c r="BQ767" s="72">
        <v>6.3456353601144821E-2</v>
      </c>
      <c r="BR767" s="72">
        <f>IF(IF(BN767&gt;BQ767,BN767,BQ767)=0,IF(BM767&gt;BP767,BM767,BP767),IF(BN767&gt;BQ767,BN767,BQ767))</f>
        <v>6.3456353601144821E-2</v>
      </c>
      <c r="CI767" s="73">
        <f>IFERROR(L767,M767)</f>
        <v>0.43912597527562369</v>
      </c>
      <c r="CJ767" s="74">
        <f>IF(AND(M767&lt;0,AA767&gt;0),1,0)</f>
        <v>0</v>
      </c>
      <c r="CK767" s="74">
        <f>IF(AND(CJ767=0,CI767&lt;0.1,CI767&gt;0),1,0)</f>
        <v>0</v>
      </c>
      <c r="CL767" s="74">
        <f>IF(AND(CK767=0,CI767&lt;0.2,CI767&gt;0.1),1,0)</f>
        <v>0</v>
      </c>
      <c r="CM767" s="74">
        <f>IF(AND(CL767=0,CI767&lt;0.3,CI767&gt;0.2),1,0)</f>
        <v>0</v>
      </c>
      <c r="CN767" s="74">
        <f>IF(AND(CM767=0,CI767&lt;0.4,CI767&gt;0.3),1,0)</f>
        <v>0</v>
      </c>
      <c r="CO767" s="74">
        <f>IF(AND(CN767=0,CI767&lt;0.5,CI767&gt;0.4),1,0)</f>
        <v>1</v>
      </c>
      <c r="CP767" s="74">
        <f>IF(AND(CJ767=0,CK767=0,CL767=0,CM767=0,CN767=0,CO767=0),1,0)</f>
        <v>0</v>
      </c>
      <c r="CR767" s="74" t="str">
        <f>_xll.BDP($H767,CR$1)</f>
        <v>Benoit Coquart</v>
      </c>
      <c r="CS767" s="74" t="str">
        <f>_xll.BDP($H767,CS$1)</f>
        <v>No</v>
      </c>
      <c r="CT767" s="81">
        <f>_xll.BDP($H767,CT$1)</f>
        <v>0</v>
      </c>
      <c r="CU767" s="78">
        <f>_xll.BDP($H767,CU$1)</f>
        <v>5.6666698455810547</v>
      </c>
      <c r="CV767" s="78">
        <f>_xll.BDP($H767,CV$1)</f>
        <v>1.7644678185466482</v>
      </c>
      <c r="CW767" s="78">
        <f>_xll.BDP($H767,CW$1)</f>
        <v>2.7801860842704345E-2</v>
      </c>
    </row>
    <row r="768" spans="1:101" s="74" customFormat="1" hidden="1" x14ac:dyDescent="0.3">
      <c r="A768" s="74" t="str">
        <f>B768&amp;C768</f>
        <v>15</v>
      </c>
      <c r="B768" s="74">
        <v>15</v>
      </c>
      <c r="D768" s="74">
        <v>9</v>
      </c>
      <c r="E768" s="74">
        <v>9</v>
      </c>
      <c r="F768" s="75"/>
      <c r="H768" s="74" t="s">
        <v>2100</v>
      </c>
      <c r="I768" s="74">
        <v>1712</v>
      </c>
      <c r="J768" s="74" t="str">
        <f>I768&amp;H768</f>
        <v>1712973 HK Equity</v>
      </c>
      <c r="K768" s="76" t="s">
        <v>4965</v>
      </c>
      <c r="L768" s="73">
        <v>0.2671294966212136</v>
      </c>
      <c r="M768" s="73">
        <v>0.39040036565986191</v>
      </c>
      <c r="N768" s="73">
        <v>0.13891276326590235</v>
      </c>
      <c r="O768" s="73">
        <v>0.20022548024948933</v>
      </c>
      <c r="P768" s="77">
        <v>11.804107448295694</v>
      </c>
      <c r="Q768" s="77">
        <v>7.7742638804591992</v>
      </c>
      <c r="R768" s="77">
        <v>9.5567101205983587</v>
      </c>
      <c r="S768" s="78">
        <v>24.256647052593671</v>
      </c>
      <c r="T768" s="78">
        <v>28.112666528941684</v>
      </c>
      <c r="U768" s="73">
        <v>0.33663254087865846</v>
      </c>
      <c r="V768" s="79">
        <v>1.3249127546999888</v>
      </c>
      <c r="W768" s="73">
        <v>0.42145618492643871</v>
      </c>
      <c r="X768" s="72">
        <v>2.5688399002719742E-2</v>
      </c>
      <c r="Y768" s="79">
        <v>10.515790409785707</v>
      </c>
      <c r="Z768" s="79">
        <v>3.3975226531950176</v>
      </c>
      <c r="AA768" s="79">
        <v>940765000</v>
      </c>
      <c r="AB768" s="79">
        <v>1834307000</v>
      </c>
      <c r="AC768" s="79">
        <v>5492000</v>
      </c>
      <c r="AD768" s="80">
        <v>300208000</v>
      </c>
      <c r="AE768" s="73">
        <v>1.8293982838565263E-2</v>
      </c>
      <c r="AF768" s="80">
        <v>36259.488074049994</v>
      </c>
      <c r="AG768" s="80">
        <v>5040.9596362710445</v>
      </c>
      <c r="AH768" s="25">
        <v>8.3999474041289304</v>
      </c>
      <c r="AI768" s="25">
        <v>13.72530021447429</v>
      </c>
      <c r="AJ768" s="25">
        <v>5.91846275154845</v>
      </c>
      <c r="AK768" s="25">
        <v>37.626267067416748</v>
      </c>
      <c r="AL768" s="25">
        <v>3.8154116383155885</v>
      </c>
      <c r="AM768" s="74" t="s">
        <v>493</v>
      </c>
      <c r="AN768" s="74" t="s">
        <v>610</v>
      </c>
      <c r="AO768" s="74" t="s">
        <v>611</v>
      </c>
      <c r="AP768" s="74" t="s">
        <v>2101</v>
      </c>
      <c r="AQ768" s="73" t="e">
        <f>_xll.BDP($H768,$AQ$1, "CUST_TRR_START_DT=20030101","CUST_TRR_END_DT=20230630")*0.01</f>
        <v>#VALUE!</v>
      </c>
      <c r="AR768" s="73">
        <f>_xll.BDP($H768,$AQ$1, "CUST_TRR_START_DT=20130101","CUST_TRR_END_DT=20230630")*0.01</f>
        <v>-8.4798510000000001E-3</v>
      </c>
      <c r="AS768" s="73">
        <f>_xll.BDP($H768,$AQ$1, "CUST_TRR_START_DT=20180101","CUST_TRR_END_DT=20230630")*0.01</f>
        <v>6.7411089999999993E-2</v>
      </c>
      <c r="AT768" s="74" t="s">
        <v>3470</v>
      </c>
      <c r="AU768" s="74" t="s">
        <v>3470</v>
      </c>
      <c r="AV768" s="74" t="s">
        <v>3470</v>
      </c>
      <c r="AW768" s="25">
        <v>1.0631118432567466</v>
      </c>
      <c r="AX768" s="25">
        <v>1.0631118432567466</v>
      </c>
      <c r="AY768" s="25">
        <v>-6.2076487195383223E-2</v>
      </c>
      <c r="AZ768" s="25">
        <v>1.0010353560613634</v>
      </c>
      <c r="BA768" s="25">
        <v>23.133982565218876</v>
      </c>
      <c r="BB768" s="25">
        <v>-1.3508234167430011</v>
      </c>
      <c r="BC768" s="25">
        <v>21.783159148475875</v>
      </c>
      <c r="BD768" s="25">
        <v>43.314</v>
      </c>
      <c r="BE768" s="25">
        <v>5040.9596362710445</v>
      </c>
      <c r="BF768" s="74">
        <v>228.4</v>
      </c>
      <c r="BG768" s="74">
        <v>297</v>
      </c>
      <c r="BH768" s="74">
        <v>354</v>
      </c>
      <c r="BI768" s="74">
        <v>295.67500000000001</v>
      </c>
      <c r="BJ768" s="74">
        <v>294.52199999999999</v>
      </c>
      <c r="BK768" s="74">
        <v>349.46199999999999</v>
      </c>
      <c r="BL768" s="72">
        <v>4.5308833333360041E-2</v>
      </c>
      <c r="BM768" s="72">
        <v>5.8917353327530349E-2</v>
      </c>
      <c r="BN768" s="72">
        <v>7.0224724168167482E-2</v>
      </c>
      <c r="BO768" s="72">
        <v>5.8654506549217292E-2</v>
      </c>
      <c r="BP768" s="72">
        <v>5.8425780258353176E-2</v>
      </c>
      <c r="BQ768" s="72">
        <v>6.9324498749311139E-2</v>
      </c>
      <c r="BR768" s="72">
        <f>IF(IF(BN768&gt;BQ768,BN768,BQ768)=0,IF(BM768&gt;BP768,BM768,BP768),IF(BN768&gt;BQ768,BN768,BQ768))</f>
        <v>7.0224724168167482E-2</v>
      </c>
      <c r="CI768" s="73">
        <f>IFERROR(L768,M768)</f>
        <v>0.2671294966212136</v>
      </c>
      <c r="CJ768" s="74">
        <f>IF(AND(M768&lt;0,AA768&gt;0),1,0)</f>
        <v>0</v>
      </c>
      <c r="CK768" s="74">
        <f>IF(AND(CJ768=0,CI768&lt;0.1,CI768&gt;0),1,0)</f>
        <v>0</v>
      </c>
      <c r="CL768" s="74">
        <f>IF(AND(CK768=0,CI768&lt;0.2,CI768&gt;0.1),1,0)</f>
        <v>0</v>
      </c>
      <c r="CM768" s="74">
        <f>IF(AND(CL768=0,CI768&lt;0.3,CI768&gt;0.2),1,0)</f>
        <v>1</v>
      </c>
      <c r="CN768" s="74">
        <f>IF(AND(CM768=0,CI768&lt;0.4,CI768&gt;0.3),1,0)</f>
        <v>0</v>
      </c>
      <c r="CO768" s="74">
        <f>IF(AND(CN768=0,CI768&lt;0.5,CI768&gt;0.4),1,0)</f>
        <v>0</v>
      </c>
      <c r="CP768" s="74">
        <f>IF(AND(CJ768=0,CK768=0,CL768=0,CM768=0,CN768=0,CO768=0),1,0)</f>
        <v>0</v>
      </c>
      <c r="CR768" s="74" t="str">
        <f>_xll.BDP($H768,CR$1)</f>
        <v>Andrew Joseph Hoffmann "Andre"</v>
      </c>
      <c r="CS768" s="74" t="str">
        <f>_xll.BDP($H768,CS$1)</f>
        <v>No</v>
      </c>
      <c r="CT768" s="81">
        <f>_xll.BDP($H768,CT$1)</f>
        <v>0.16894400119781494</v>
      </c>
      <c r="CU768" s="78">
        <f>_xll.BDP($H768,CU$1)</f>
        <v>2.0833299160003662</v>
      </c>
      <c r="CV768" s="78">
        <f>_xll.BDP($H768,CV$1)</f>
        <v>0.25078454804277689</v>
      </c>
      <c r="CW768" s="78">
        <f>_xll.BDP($H768,CW$1)</f>
        <v>0</v>
      </c>
    </row>
    <row r="769" spans="1:101" s="74" customFormat="1" hidden="1" x14ac:dyDescent="0.3">
      <c r="A769" s="74" t="str">
        <f>B769&amp;C769</f>
        <v>15</v>
      </c>
      <c r="B769" s="74">
        <v>15</v>
      </c>
      <c r="D769" s="74">
        <v>9</v>
      </c>
      <c r="E769" s="74">
        <v>1</v>
      </c>
      <c r="F769" s="75">
        <v>0.12</v>
      </c>
      <c r="H769" s="74" t="s">
        <v>1615</v>
      </c>
      <c r="I769" s="74">
        <v>1713</v>
      </c>
      <c r="J769" s="74" t="str">
        <f>I769&amp;H769</f>
        <v>1713PNR US Equity</v>
      </c>
      <c r="K769" s="76" t="s">
        <v>1616</v>
      </c>
      <c r="L769" s="73">
        <v>0.75216904738730361</v>
      </c>
      <c r="M769" s="73">
        <v>0.40244042163153071</v>
      </c>
      <c r="N769" s="73">
        <v>0.17061607553073904</v>
      </c>
      <c r="O769" s="73">
        <v>0.14055059821535754</v>
      </c>
      <c r="P769" s="77">
        <v>14.677657619052988</v>
      </c>
      <c r="Q769" s="77">
        <v>12.617125461421999</v>
      </c>
      <c r="R769" s="77">
        <v>17.932815597548331</v>
      </c>
      <c r="S769" s="78">
        <v>19.975308083617911</v>
      </c>
      <c r="T769" s="78">
        <v>20.74336454946868</v>
      </c>
      <c r="U769" s="73">
        <v>0.64672505242383116</v>
      </c>
      <c r="V769" s="79">
        <v>2.7057153915623786</v>
      </c>
      <c r="W769" s="73">
        <v>0.45100871195242997</v>
      </c>
      <c r="X769" s="72" t="e">
        <v>#N/A</v>
      </c>
      <c r="Y769" s="79">
        <v>4.5620267141496083</v>
      </c>
      <c r="Z769" s="79">
        <v>3.4101444214731602</v>
      </c>
      <c r="AA769" s="79">
        <v>1745600000</v>
      </c>
      <c r="AB769" s="79">
        <v>4998200000</v>
      </c>
      <c r="AC769" s="79">
        <v>25800000</v>
      </c>
      <c r="AD769" s="80">
        <v>526500000</v>
      </c>
      <c r="AE769" s="73">
        <v>4.9002849002849E-2</v>
      </c>
      <c r="AF769" s="80">
        <v>11039.476842640001</v>
      </c>
      <c r="AG769" s="80">
        <v>13136.676842640001</v>
      </c>
      <c r="AH769" s="25">
        <v>14.860494165882354</v>
      </c>
      <c r="AI769" s="25">
        <v>17.291926869343161</v>
      </c>
      <c r="AJ769" s="25">
        <v>4.045403129718431</v>
      </c>
      <c r="AK769" s="25">
        <v>19.074001078468875</v>
      </c>
      <c r="AL769" s="25">
        <v>3.7606330190335031</v>
      </c>
      <c r="AM769" s="74" t="s">
        <v>498</v>
      </c>
      <c r="AN769" s="74" t="s">
        <v>540</v>
      </c>
      <c r="AO769" s="74" t="s">
        <v>4700</v>
      </c>
      <c r="AP769" s="74" t="s">
        <v>1552</v>
      </c>
      <c r="AQ769" s="73">
        <f>_xll.BDP($H769,$AQ$1, "CUST_TRR_START_DT=20030101","CUST_TRR_END_DT=20230630")*0.01</f>
        <v>0.1082656</v>
      </c>
      <c r="AR769" s="73">
        <f>_xll.BDP($H769,$AQ$1, "CUST_TRR_START_DT=20130101","CUST_TRR_END_DT=20230630")*0.01</f>
        <v>8.5747070000000009E-2</v>
      </c>
      <c r="AS769" s="73">
        <f>_xll.BDP($H769,$AQ$1, "CUST_TRR_START_DT=20180101","CUST_TRR_END_DT=20230630")*0.01</f>
        <v>7.5936729999999994E-2</v>
      </c>
      <c r="AT769" s="74" t="s">
        <v>3697</v>
      </c>
      <c r="AU769" s="74" t="s">
        <v>3471</v>
      </c>
      <c r="AV769" s="74" t="s">
        <v>3471</v>
      </c>
      <c r="AW769" s="25">
        <v>1.3161830619677362</v>
      </c>
      <c r="AX769" s="25">
        <v>1.3161830619677362</v>
      </c>
      <c r="AY769" s="25">
        <v>1.9585807628677809</v>
      </c>
      <c r="AZ769" s="25">
        <v>3.2747638248355173</v>
      </c>
      <c r="BA769" s="25">
        <v>25.042861279721535</v>
      </c>
      <c r="BB769" s="25">
        <v>37.265687248930234</v>
      </c>
      <c r="BC769" s="25">
        <v>62.30854852865177</v>
      </c>
      <c r="BD769" s="25">
        <v>344.42937225000003</v>
      </c>
      <c r="BE769" s="25">
        <v>11039.476842640001</v>
      </c>
      <c r="BF769" s="74">
        <v>612.38900000000001</v>
      </c>
      <c r="BG769" s="74">
        <v>688.65</v>
      </c>
      <c r="BH769" s="74">
        <v>768.26700000000005</v>
      </c>
      <c r="BI769" s="74">
        <v>609.1</v>
      </c>
      <c r="BJ769" s="74">
        <v>687.30200000000002</v>
      </c>
      <c r="BK769" s="74">
        <v>778.99400000000003</v>
      </c>
      <c r="BL769" s="72">
        <v>5.5472646822777534E-2</v>
      </c>
      <c r="BM769" s="72">
        <v>6.2380673451851269E-2</v>
      </c>
      <c r="BN769" s="72">
        <v>6.9592699993949653E-2</v>
      </c>
      <c r="BO769" s="72">
        <v>5.5174716037933072E-2</v>
      </c>
      <c r="BP769" s="72">
        <v>6.2258566216226364E-2</v>
      </c>
      <c r="BQ769" s="72">
        <v>7.0564394590795665E-2</v>
      </c>
      <c r="BR769" s="72">
        <f>IF(IF(BN769&gt;BQ769,BN769,BQ769)=0,IF(BM769&gt;BP769,BM769,BP769),IF(BN769&gt;BQ769,BN769,BQ769))</f>
        <v>7.0564394590795665E-2</v>
      </c>
      <c r="CI769" s="73">
        <f>IFERROR(L769,M769)</f>
        <v>0.75216904738730361</v>
      </c>
      <c r="CJ769" s="74">
        <f>IF(AND(M769&lt;0,AA769&gt;0),1,0)</f>
        <v>0</v>
      </c>
      <c r="CK769" s="74">
        <f>IF(AND(CJ769=0,CI769&lt;0.1,CI769&gt;0),1,0)</f>
        <v>0</v>
      </c>
      <c r="CL769" s="74">
        <f>IF(AND(CK769=0,CI769&lt;0.2,CI769&gt;0.1),1,0)</f>
        <v>0</v>
      </c>
      <c r="CM769" s="74">
        <f>IF(AND(CL769=0,CI769&lt;0.3,CI769&gt;0.2),1,0)</f>
        <v>0</v>
      </c>
      <c r="CN769" s="74">
        <f>IF(AND(CM769=0,CI769&lt;0.4,CI769&gt;0.3),1,0)</f>
        <v>0</v>
      </c>
      <c r="CO769" s="74">
        <f>IF(AND(CN769=0,CI769&lt;0.5,CI769&gt;0.4),1,0)</f>
        <v>0</v>
      </c>
      <c r="CP769" s="74">
        <f>IF(AND(CJ769=0,CK769=0,CL769=0,CM769=0,CN769=0,CO769=0),1,0)</f>
        <v>1</v>
      </c>
      <c r="CR769" s="74" t="str">
        <f>_xll.BDP($H769,CR$1)</f>
        <v>John L Stauch</v>
      </c>
      <c r="CS769" s="74" t="str">
        <f>_xll.BDP($H769,CS$1)</f>
        <v>No</v>
      </c>
      <c r="CT769" s="81">
        <f>_xll.BDP($H769,CT$1)</f>
        <v>0</v>
      </c>
      <c r="CU769" s="78">
        <f>_xll.BDP($H769,CU$1)</f>
        <v>5.4166698455810547</v>
      </c>
      <c r="CV769" s="78">
        <f>_xll.BDP($H769,CV$1)</f>
        <v>0.48326831920868879</v>
      </c>
      <c r="CW769" s="78">
        <f>_xll.BDP($H769,CW$1)</f>
        <v>-2.0130578732266673</v>
      </c>
    </row>
    <row r="770" spans="1:101" s="74" customFormat="1" hidden="1" x14ac:dyDescent="0.3">
      <c r="A770" s="74" t="str">
        <f>B770&amp;C770</f>
        <v>15</v>
      </c>
      <c r="B770" s="74">
        <v>15</v>
      </c>
      <c r="D770" s="74">
        <v>9</v>
      </c>
      <c r="E770" s="74">
        <v>2</v>
      </c>
      <c r="F770" s="75">
        <v>0.05</v>
      </c>
      <c r="H770" s="74" t="s">
        <v>1421</v>
      </c>
      <c r="I770" s="74">
        <v>1714</v>
      </c>
      <c r="J770" s="74" t="str">
        <f>I770&amp;H770</f>
        <v>1714BB FP Equity</v>
      </c>
      <c r="K770" s="76" t="s">
        <v>1422</v>
      </c>
      <c r="L770" s="73">
        <v>0.25396911699229585</v>
      </c>
      <c r="M770" s="73">
        <v>0.24547502707416322</v>
      </c>
      <c r="N770" s="73">
        <v>0.2118790145750431</v>
      </c>
      <c r="O770" s="73">
        <v>0.19902582064850768</v>
      </c>
      <c r="P770" s="77">
        <v>13.224361951634936</v>
      </c>
      <c r="Q770" s="77">
        <v>10.207092515800609</v>
      </c>
      <c r="R770" s="77">
        <v>10.444069711296072</v>
      </c>
      <c r="S770" s="78">
        <v>22.110792704788665</v>
      </c>
      <c r="T770" s="78">
        <v>19.258834499210142</v>
      </c>
      <c r="U770" s="73">
        <v>-5.6835372947888478E-2</v>
      </c>
      <c r="V770" s="79">
        <v>-0.34803998244082607</v>
      </c>
      <c r="W770" s="73">
        <v>0.67078598474386653</v>
      </c>
      <c r="X770" s="72">
        <v>3.8422354104846686E-2</v>
      </c>
      <c r="Y770" s="79">
        <v>3.9509801338800878</v>
      </c>
      <c r="Z770" s="79">
        <v>-2.336957511754989</v>
      </c>
      <c r="AA770" s="79">
        <v>1275201000</v>
      </c>
      <c r="AB770" s="79">
        <v>1572811000</v>
      </c>
      <c r="AC770" s="79">
        <v>15243000</v>
      </c>
      <c r="AD770" s="80">
        <v>589463000</v>
      </c>
      <c r="AE770" s="73">
        <v>2.585912941100629E-2</v>
      </c>
      <c r="AF770" s="80">
        <v>2760.1997927999996</v>
      </c>
      <c r="AG770" s="80">
        <v>2622.2457927999994</v>
      </c>
      <c r="AH770" s="25">
        <v>6.5447338619544997</v>
      </c>
      <c r="AI770" s="25">
        <v>9.2809061760729357</v>
      </c>
      <c r="AJ770" s="25">
        <v>18.001525543624279</v>
      </c>
      <c r="AK770" s="25">
        <v>14.305239006164134</v>
      </c>
      <c r="AL770" s="25">
        <v>1.5153293896997522</v>
      </c>
      <c r="AM770" s="74" t="s">
        <v>493</v>
      </c>
      <c r="AN770" s="74" t="s">
        <v>572</v>
      </c>
      <c r="AO770" s="74" t="s">
        <v>4696</v>
      </c>
      <c r="AP770" s="74" t="s">
        <v>1339</v>
      </c>
      <c r="AQ770" s="73">
        <f>_xll.BDP($H770,$AQ$1, "CUST_TRR_START_DT=20030101","CUST_TRR_END_DT=20230630")*0.01</f>
        <v>6.1355320000000005E-2</v>
      </c>
      <c r="AR770" s="73">
        <f>_xll.BDP($H770,$AQ$1, "CUST_TRR_START_DT=20130101","CUST_TRR_END_DT=20230630")*0.01</f>
        <v>-1.2093830000000002E-2</v>
      </c>
      <c r="AS770" s="73">
        <f>_xll.BDP($H770,$AQ$1, "CUST_TRR_START_DT=20180101","CUST_TRR_END_DT=20230630")*0.01</f>
        <v>-5.3170900000000007E-2</v>
      </c>
      <c r="AT770" s="74" t="s">
        <v>3697</v>
      </c>
      <c r="AU770" s="74" t="s">
        <v>3021</v>
      </c>
      <c r="AV770" s="74" t="s">
        <v>3021</v>
      </c>
      <c r="AW770" s="25">
        <v>4.0764330299037281</v>
      </c>
      <c r="AX770" s="25">
        <v>4.0764330299037281</v>
      </c>
      <c r="AY770" s="25">
        <v>0</v>
      </c>
      <c r="AZ770" s="25">
        <v>4.0764330299037281</v>
      </c>
      <c r="BA770" s="25">
        <v>51.155025530847041</v>
      </c>
      <c r="BB770" s="25">
        <v>0</v>
      </c>
      <c r="BC770" s="25" t="s">
        <v>3021</v>
      </c>
      <c r="BD770" s="25" t="s">
        <v>3021</v>
      </c>
      <c r="BE770" s="25">
        <v>2622.2457927999994</v>
      </c>
      <c r="BF770" s="74">
        <v>236.125</v>
      </c>
      <c r="BG770" s="74">
        <v>253.125</v>
      </c>
      <c r="BH770" s="74">
        <v>268.125</v>
      </c>
      <c r="BI770" s="74">
        <v>225.40800000000002</v>
      </c>
      <c r="BJ770" s="74">
        <v>238.20500000000001</v>
      </c>
      <c r="BK770" s="74">
        <v>256.19499999999999</v>
      </c>
      <c r="BL770" s="72">
        <v>9.0046860080141011E-2</v>
      </c>
      <c r="BM770" s="72">
        <v>9.6529852653406856E-2</v>
      </c>
      <c r="BN770" s="72">
        <v>0.10225014021805319</v>
      </c>
      <c r="BO770" s="72">
        <v>8.5959905291453378E-2</v>
      </c>
      <c r="BP770" s="72">
        <v>9.0840073289105316E-2</v>
      </c>
      <c r="BQ770" s="72">
        <v>9.7700604841637811E-2</v>
      </c>
      <c r="BR770" s="72">
        <f>IF(IF(BN770&gt;BQ770,BN770,BQ770)=0,IF(BM770&gt;BP770,BM770,BP770),IF(BN770&gt;BQ770,BN770,BQ770))</f>
        <v>0.10225014021805319</v>
      </c>
      <c r="CI770" s="73">
        <f>IFERROR(L770,M770)</f>
        <v>0.25396911699229585</v>
      </c>
      <c r="CJ770" s="74">
        <f>IF(AND(M770&lt;0,AA770&gt;0),1,0)</f>
        <v>0</v>
      </c>
      <c r="CK770" s="74">
        <f>IF(AND(CJ770=0,CI770&lt;0.1,CI770&gt;0),1,0)</f>
        <v>0</v>
      </c>
      <c r="CL770" s="74">
        <f>IF(AND(CK770=0,CI770&lt;0.2,CI770&gt;0.1),1,0)</f>
        <v>0</v>
      </c>
      <c r="CM770" s="74">
        <f>IF(AND(CL770=0,CI770&lt;0.3,CI770&gt;0.2),1,0)</f>
        <v>1</v>
      </c>
      <c r="CN770" s="74">
        <f>IF(AND(CM770=0,CI770&lt;0.4,CI770&gt;0.3),1,0)</f>
        <v>0</v>
      </c>
      <c r="CO770" s="74">
        <f>IF(AND(CN770=0,CI770&lt;0.5,CI770&gt;0.4),1,0)</f>
        <v>0</v>
      </c>
      <c r="CP770" s="74">
        <f>IF(AND(CJ770=0,CK770=0,CL770=0,CM770=0,CN770=0,CO770=0),1,0)</f>
        <v>0</v>
      </c>
      <c r="CR770" s="74" t="str">
        <f>_xll.BDP($H770,CR$1)</f>
        <v>Gonzalve Bich</v>
      </c>
      <c r="CS770" s="74" t="str">
        <f>_xll.BDP($H770,CS$1)</f>
        <v>No</v>
      </c>
      <c r="CT770" s="81">
        <f>_xll.BDP($H770,CT$1)</f>
        <v>0</v>
      </c>
      <c r="CU770" s="78">
        <f>_xll.BDP($H770,CU$1)</f>
        <v>5.4166698455810547</v>
      </c>
      <c r="CV770" s="78">
        <f>_xll.BDP($H770,CV$1)</f>
        <v>0</v>
      </c>
      <c r="CW770" s="78">
        <f>_xll.BDP($H770,CW$1)</f>
        <v>0</v>
      </c>
    </row>
    <row r="771" spans="1:101" s="74" customFormat="1" hidden="1" x14ac:dyDescent="0.3">
      <c r="A771" s="74" t="str">
        <f>B771&amp;C771</f>
        <v>15</v>
      </c>
      <c r="B771" s="74">
        <v>15</v>
      </c>
      <c r="D771" s="74">
        <v>9</v>
      </c>
      <c r="E771" s="74">
        <v>7</v>
      </c>
      <c r="F771" s="75">
        <v>0.11</v>
      </c>
      <c r="G771" s="74" t="s">
        <v>2219</v>
      </c>
      <c r="H771" s="74" t="s">
        <v>101</v>
      </c>
      <c r="I771" s="74">
        <v>1715</v>
      </c>
      <c r="J771" s="74" t="str">
        <f>I771&amp;H771</f>
        <v>1715ALSN US Equity</v>
      </c>
      <c r="K771" s="76" t="s">
        <v>728</v>
      </c>
      <c r="L771" s="73">
        <v>0.75242473002740395</v>
      </c>
      <c r="M771" s="73">
        <v>0.71585701191567375</v>
      </c>
      <c r="N771" s="73">
        <v>0.25146562975778702</v>
      </c>
      <c r="O771" s="73">
        <v>0.24668351231838281</v>
      </c>
      <c r="P771" s="77">
        <v>21.860816944024204</v>
      </c>
      <c r="Q771" s="77">
        <v>16.981078585970163</v>
      </c>
      <c r="R771" s="77">
        <v>69.252077562326875</v>
      </c>
      <c r="S771" s="78">
        <v>36.510739084121973</v>
      </c>
      <c r="T771" s="78">
        <v>33.983387504514262</v>
      </c>
      <c r="U771" s="73">
        <v>0.78057553956834536</v>
      </c>
      <c r="V771" s="79">
        <v>2.1212121212121211</v>
      </c>
      <c r="W771" s="73">
        <v>0.21746293245469522</v>
      </c>
      <c r="X771" s="72" t="e">
        <v>#N/A</v>
      </c>
      <c r="Y771" s="79">
        <v>3.6122487496603854</v>
      </c>
      <c r="Z771" s="79">
        <v>7.7992603736298571</v>
      </c>
      <c r="AA771" s="79">
        <v>1091000000</v>
      </c>
      <c r="AB771" s="79">
        <v>3166000000</v>
      </c>
      <c r="AC771" s="79">
        <v>20000000</v>
      </c>
      <c r="AD771" s="80">
        <v>762000000</v>
      </c>
      <c r="AE771" s="73">
        <v>2.6246719160104987E-2</v>
      </c>
      <c r="AF771" s="80">
        <v>5308.5202485700001</v>
      </c>
      <c r="AG771" s="80">
        <v>7478.5202485700001</v>
      </c>
      <c r="AH771" s="25">
        <v>7.3032424302441408</v>
      </c>
      <c r="AI771" s="25">
        <v>8.6158067379838705</v>
      </c>
      <c r="AJ771" s="25">
        <v>10.96255899249368</v>
      </c>
      <c r="AK771" s="25">
        <v>8.8605120080973538</v>
      </c>
      <c r="AL771" s="25">
        <v>5.026123816465125</v>
      </c>
      <c r="AM771" s="74" t="s">
        <v>533</v>
      </c>
      <c r="AN771" s="74" t="s">
        <v>729</v>
      </c>
      <c r="AO771" s="74" t="s">
        <v>730</v>
      </c>
      <c r="AP771" s="74" t="s">
        <v>574</v>
      </c>
      <c r="AQ771" s="73" t="e">
        <f>_xll.BDP($H771,$AQ$1, "CUST_TRR_START_DT=20030101","CUST_TRR_END_DT=20230630")*0.01</f>
        <v>#VALUE!</v>
      </c>
      <c r="AR771" s="73">
        <f>_xll.BDP($H771,$AQ$1, "CUST_TRR_START_DT=20130101","CUST_TRR_END_DT=20230630")*0.01</f>
        <v>0.1216079</v>
      </c>
      <c r="AS771" s="73">
        <f>_xll.BDP($H771,$AQ$1, "CUST_TRR_START_DT=20180101","CUST_TRR_END_DT=20230630")*0.01</f>
        <v>6.8742159999999997E-2</v>
      </c>
      <c r="AT771" s="74" t="s">
        <v>3472</v>
      </c>
      <c r="AU771" s="74" t="s">
        <v>3472</v>
      </c>
      <c r="AV771" s="74" t="s">
        <v>3472</v>
      </c>
      <c r="AW771" s="25">
        <v>1.5516950863371572</v>
      </c>
      <c r="AX771" s="25">
        <v>1.5516950863371572</v>
      </c>
      <c r="AY771" s="25">
        <v>6.8608722068296677</v>
      </c>
      <c r="AZ771" s="25">
        <v>8.4125672931668252</v>
      </c>
      <c r="BA771" s="25">
        <v>14.76896027545283</v>
      </c>
      <c r="BB771" s="25">
        <v>65.301456432922478</v>
      </c>
      <c r="BC771" s="25">
        <v>80.070416708375305</v>
      </c>
      <c r="BD771" s="25">
        <v>437.19248226939999</v>
      </c>
      <c r="BE771" s="25">
        <v>5308.5202485700001</v>
      </c>
      <c r="BF771" s="74">
        <v>629.80000000000007</v>
      </c>
      <c r="BG771" s="74">
        <v>616.20000000000005</v>
      </c>
      <c r="BH771" s="74">
        <v>664</v>
      </c>
      <c r="BI771" s="74">
        <v>601.78399999999999</v>
      </c>
      <c r="BJ771" s="74">
        <v>633.53800000000001</v>
      </c>
      <c r="BK771" s="74">
        <v>711.32900000000006</v>
      </c>
      <c r="BL771" s="72">
        <v>0.11863946457954164</v>
      </c>
      <c r="BM771" s="72">
        <v>0.11607754536982146</v>
      </c>
      <c r="BN771" s="72">
        <v>0.12508193788633795</v>
      </c>
      <c r="BO771" s="72">
        <v>0.11336191100751805</v>
      </c>
      <c r="BP771" s="72">
        <v>0.11934361560938971</v>
      </c>
      <c r="BQ771" s="72">
        <v>0.13399760511257663</v>
      </c>
      <c r="BR771" s="72">
        <f>IF(IF(BN771&gt;BQ771,BN771,BQ771)=0,IF(BM771&gt;BP771,BM771,BP771),IF(BN771&gt;BQ771,BN771,BQ771))</f>
        <v>0.13399760511257663</v>
      </c>
      <c r="CI771" s="73">
        <f>IFERROR(L771,M771)</f>
        <v>0.75242473002740395</v>
      </c>
      <c r="CJ771" s="74">
        <f>IF(AND(M771&lt;0,AA771&gt;0),1,0)</f>
        <v>0</v>
      </c>
      <c r="CK771" s="74">
        <f>IF(AND(CJ771=0,CI771&lt;0.1,CI771&gt;0),1,0)</f>
        <v>0</v>
      </c>
      <c r="CL771" s="74">
        <f>IF(AND(CK771=0,CI771&lt;0.2,CI771&gt;0.1),1,0)</f>
        <v>0</v>
      </c>
      <c r="CM771" s="74">
        <f>IF(AND(CL771=0,CI771&lt;0.3,CI771&gt;0.2),1,0)</f>
        <v>0</v>
      </c>
      <c r="CN771" s="74">
        <f>IF(AND(CM771=0,CI771&lt;0.4,CI771&gt;0.3),1,0)</f>
        <v>0</v>
      </c>
      <c r="CO771" s="74">
        <f>IF(AND(CN771=0,CI771&lt;0.5,CI771&gt;0.4),1,0)</f>
        <v>0</v>
      </c>
      <c r="CP771" s="74">
        <f>IF(AND(CJ771=0,CK771=0,CL771=0,CM771=0,CN771=0,CO771=0),1,0)</f>
        <v>1</v>
      </c>
      <c r="CR771" s="74" t="str">
        <f>_xll.BDP($H771,CR$1)</f>
        <v>David S Graziosi</v>
      </c>
      <c r="CS771" s="74" t="str">
        <f>_xll.BDP($H771,CS$1)</f>
        <v>No</v>
      </c>
      <c r="CT771" s="81">
        <f>_xll.BDP($H771,CT$1)</f>
        <v>0.19700899720191956</v>
      </c>
      <c r="CU771" s="78">
        <f>_xll.BDP($H771,CU$1)</f>
        <v>5.3333301544189453</v>
      </c>
      <c r="CV771" s="78">
        <f>_xll.BDP($H771,CV$1)</f>
        <v>0.5973206181326306</v>
      </c>
      <c r="CW771" s="78">
        <f>_xll.BDP($H771,CW$1)</f>
        <v>25.958863942005365</v>
      </c>
    </row>
    <row r="772" spans="1:101" s="74" customFormat="1" hidden="1" x14ac:dyDescent="0.3">
      <c r="A772" s="74" t="str">
        <f>B772&amp;C772</f>
        <v>15</v>
      </c>
      <c r="B772" s="74">
        <v>15</v>
      </c>
      <c r="D772" s="74">
        <v>9</v>
      </c>
      <c r="E772" s="74">
        <v>1</v>
      </c>
      <c r="F772" s="75">
        <v>0.12</v>
      </c>
      <c r="G772" s="74" t="s">
        <v>2331</v>
      </c>
      <c r="H772" s="74" t="s">
        <v>1780</v>
      </c>
      <c r="I772" s="74">
        <v>1716</v>
      </c>
      <c r="J772" s="74" t="str">
        <f>I772&amp;H772</f>
        <v>1716MPE LN Equity</v>
      </c>
      <c r="K772" s="76" t="s">
        <v>1781</v>
      </c>
      <c r="L772" s="73">
        <v>0.12672228802444874</v>
      </c>
      <c r="M772" s="73">
        <v>0.23998620419149122</v>
      </c>
      <c r="N772" s="73">
        <v>0.12338677289683793</v>
      </c>
      <c r="O772" s="73">
        <v>0.2337849707936229</v>
      </c>
      <c r="P772" s="77">
        <v>11.978823946090539</v>
      </c>
      <c r="Q772" s="77">
        <v>9.3552054794750212</v>
      </c>
      <c r="R772" s="77">
        <v>9.7575476079888528</v>
      </c>
      <c r="S772" s="78">
        <v>34.339964293926393</v>
      </c>
      <c r="T772" s="78">
        <v>39.325883939960292</v>
      </c>
      <c r="U772" s="73">
        <v>-4.4771738840417227E-3</v>
      </c>
      <c r="V772" s="79">
        <v>-2.885078287980555E-2</v>
      </c>
      <c r="W772" s="73">
        <v>0.83549843889384479</v>
      </c>
      <c r="X772" s="72">
        <v>8.0763037284776421E-2</v>
      </c>
      <c r="Y772" s="79">
        <v>24.226434357819688</v>
      </c>
      <c r="Z772" s="79">
        <v>23.361596170838549</v>
      </c>
      <c r="AA772" s="79">
        <v>443613000</v>
      </c>
      <c r="AB772" s="79">
        <v>455380000</v>
      </c>
      <c r="AC772" s="79" t="e">
        <v>#N/A</v>
      </c>
      <c r="AD772" s="80">
        <v>72501000</v>
      </c>
      <c r="AE772" s="73">
        <v>0</v>
      </c>
      <c r="AF772" s="80">
        <v>389.33201273999998</v>
      </c>
      <c r="AG772" s="80">
        <v>498.01089718422298</v>
      </c>
      <c r="AH772" s="25">
        <v>5.6824611728003536</v>
      </c>
      <c r="AI772" s="25">
        <v>7.7021125780513628</v>
      </c>
      <c r="AJ772" s="25">
        <v>5.8702057320068777</v>
      </c>
      <c r="AK772" s="25">
        <v>10.94657282846009</v>
      </c>
      <c r="AL772" s="25">
        <v>1.0486396604350772</v>
      </c>
      <c r="AM772" s="74" t="s">
        <v>493</v>
      </c>
      <c r="AN772" s="74" t="s">
        <v>661</v>
      </c>
      <c r="AO772" s="74" t="s">
        <v>4701</v>
      </c>
      <c r="AP772" s="74" t="s">
        <v>1552</v>
      </c>
      <c r="AQ772" s="73">
        <f>_xll.BDP($H772,$AQ$1, "CUST_TRR_START_DT=20030101","CUST_TRR_END_DT=20230630")*0.01</f>
        <v>0.11879070000000001</v>
      </c>
      <c r="AR772" s="73">
        <f>_xll.BDP($H772,$AQ$1, "CUST_TRR_START_DT=20130101","CUST_TRR_END_DT=20230630")*0.01</f>
        <v>6.723838E-2</v>
      </c>
      <c r="AS772" s="73">
        <f>_xll.BDP($H772,$AQ$1, "CUST_TRR_START_DT=20180101","CUST_TRR_END_DT=20230630")*0.01</f>
        <v>1.5460080000000001E-2</v>
      </c>
      <c r="AT772" s="74" t="s">
        <v>3697</v>
      </c>
      <c r="AU772" s="74" t="s">
        <v>3021</v>
      </c>
      <c r="AV772" s="74" t="s">
        <v>3021</v>
      </c>
      <c r="AW772" s="25">
        <v>5.8379120879120876</v>
      </c>
      <c r="AX772" s="25">
        <v>5.8379120879120876</v>
      </c>
      <c r="AY772" s="25">
        <v>-3.9124252940042396E-2</v>
      </c>
      <c r="AZ772" s="25">
        <v>5.7987878349720452</v>
      </c>
      <c r="BA772" s="25">
        <v>38.399813740692935</v>
      </c>
      <c r="BB772" s="25">
        <v>-0.25734612015692448</v>
      </c>
      <c r="BC772" s="25">
        <v>38.14246762053601</v>
      </c>
      <c r="BD772" s="25">
        <v>28.309000000000001</v>
      </c>
      <c r="BE772" s="25">
        <v>389.33201273999998</v>
      </c>
      <c r="BF772" s="74">
        <v>56.85</v>
      </c>
      <c r="BG772" s="74">
        <v>62.050000000000004</v>
      </c>
      <c r="BH772" s="74">
        <v>70</v>
      </c>
      <c r="BI772" s="74">
        <v>55.506999999999998</v>
      </c>
      <c r="BJ772" s="74">
        <v>72.158000000000001</v>
      </c>
      <c r="BK772" s="74">
        <v>80.406999999999996</v>
      </c>
      <c r="BL772" s="72">
        <v>0.14601933090450753</v>
      </c>
      <c r="BM772" s="72">
        <v>0.15937554059146339</v>
      </c>
      <c r="BN772" s="72">
        <v>0.17979513040132852</v>
      </c>
      <c r="BO772" s="72">
        <v>0.14256983290266489</v>
      </c>
      <c r="BP772" s="72">
        <v>0.18533795742141521</v>
      </c>
      <c r="BQ772" s="72">
        <v>0.20652552928828033</v>
      </c>
      <c r="BR772" s="72">
        <f>IF(IF(BN772&gt;BQ772,BN772,BQ772)=0,IF(BM772&gt;BP772,BM772,BP772),IF(BN772&gt;BQ772,BN772,BQ772))</f>
        <v>0.20652552928828033</v>
      </c>
      <c r="CI772" s="73">
        <f>IFERROR(L772,M772)</f>
        <v>0.12672228802444874</v>
      </c>
      <c r="CJ772" s="74">
        <f>IF(AND(M772&lt;0,AA772&gt;0),1,0)</f>
        <v>0</v>
      </c>
      <c r="CK772" s="74">
        <f>IF(AND(CJ772=0,CI772&lt;0.1,CI772&gt;0),1,0)</f>
        <v>0</v>
      </c>
      <c r="CL772" s="74">
        <f>IF(AND(CK772=0,CI772&lt;0.2,CI772&gt;0.1),1,0)</f>
        <v>1</v>
      </c>
      <c r="CM772" s="74">
        <f>IF(AND(CL772=0,CI772&lt;0.3,CI772&gt;0.2),1,0)</f>
        <v>0</v>
      </c>
      <c r="CN772" s="74">
        <f>IF(AND(CM772=0,CI772&lt;0.4,CI772&gt;0.3),1,0)</f>
        <v>0</v>
      </c>
      <c r="CO772" s="74">
        <f>IF(AND(CN772=0,CI772&lt;0.5,CI772&gt;0.4),1,0)</f>
        <v>0</v>
      </c>
      <c r="CP772" s="74">
        <f>IF(AND(CJ772=0,CK772=0,CL772=0,CM772=0,CN772=0,CO772=0),1,0)</f>
        <v>0</v>
      </c>
      <c r="CR772" s="74" t="str">
        <f>_xll.BDP($H772,CR$1)</f>
        <v>Matthew Coulson</v>
      </c>
      <c r="CS772" s="74" t="str">
        <f>_xll.BDP($H772,CS$1)</f>
        <v>No</v>
      </c>
      <c r="CT772" s="81">
        <f>_xll.BDP($H772,CT$1)</f>
        <v>0</v>
      </c>
      <c r="CU772" s="78">
        <f>_xll.BDP($H772,CU$1)</f>
        <v>1.75</v>
      </c>
      <c r="CV772" s="78">
        <f>_xll.BDP($H772,CV$1)</f>
        <v>5.1724299326831629</v>
      </c>
      <c r="CW772" s="78">
        <f>_xll.BDP($H772,CW$1)</f>
        <v>0.19867652535708494</v>
      </c>
    </row>
    <row r="773" spans="1:101" s="74" customFormat="1" hidden="1" x14ac:dyDescent="0.3">
      <c r="A773" s="74" t="str">
        <f>B773&amp;C773</f>
        <v>15</v>
      </c>
      <c r="B773" s="74">
        <v>15</v>
      </c>
      <c r="D773" s="74">
        <v>9</v>
      </c>
      <c r="E773" s="74">
        <v>7</v>
      </c>
      <c r="F773" s="75">
        <v>0.3</v>
      </c>
      <c r="G773" s="74" t="s">
        <v>2767</v>
      </c>
      <c r="H773" s="74" t="s">
        <v>400</v>
      </c>
      <c r="I773" s="74">
        <v>1717</v>
      </c>
      <c r="J773" s="74" t="str">
        <f>I773&amp;H773</f>
        <v>1717NVEE US Equity</v>
      </c>
      <c r="K773" s="76" t="s">
        <v>1090</v>
      </c>
      <c r="L773" s="73">
        <v>0.16564311282749578</v>
      </c>
      <c r="M773" s="73">
        <v>0.21756178345500266</v>
      </c>
      <c r="N773" s="73">
        <v>8.2784797964395043E-2</v>
      </c>
      <c r="O773" s="73">
        <v>9.7973385171973681E-2</v>
      </c>
      <c r="P773" s="77">
        <v>6.575062661207479</v>
      </c>
      <c r="Q773" s="77">
        <v>5.6122044358844576</v>
      </c>
      <c r="R773" s="77">
        <v>6.4793226687854073</v>
      </c>
      <c r="S773" s="78">
        <v>15.476860702920169</v>
      </c>
      <c r="T773" s="78">
        <v>16.68234241425154</v>
      </c>
      <c r="U773" s="73">
        <v>0.37127211457455772</v>
      </c>
      <c r="V773" s="79">
        <v>2.0751663338536264</v>
      </c>
      <c r="W773" s="73">
        <v>0.63463797751038675</v>
      </c>
      <c r="X773" s="72">
        <v>2.7124679072731021E-2</v>
      </c>
      <c r="Y773" s="79">
        <v>16.111417393849393</v>
      </c>
      <c r="Z773" s="79">
        <v>1.931375835168514</v>
      </c>
      <c r="AA773" s="79">
        <v>328486000</v>
      </c>
      <c r="AB773" s="79">
        <v>729443000</v>
      </c>
      <c r="AC773" s="79">
        <v>20439000</v>
      </c>
      <c r="AD773" s="80">
        <v>65224000</v>
      </c>
      <c r="AE773" s="73">
        <v>0.3133662455537839</v>
      </c>
      <c r="AF773" s="80">
        <v>1568.5269723399997</v>
      </c>
      <c r="AG773" s="80">
        <v>1806.5049723399998</v>
      </c>
      <c r="AH773" s="25">
        <v>14.372359418106019</v>
      </c>
      <c r="AI773" s="25">
        <v>25.277470333720455</v>
      </c>
      <c r="AJ773" s="25">
        <v>3.3905969390911581</v>
      </c>
      <c r="AK773" s="25">
        <v>28.35180104292828</v>
      </c>
      <c r="AL773" s="25">
        <v>2.1164349281539439</v>
      </c>
      <c r="AM773" s="74" t="s">
        <v>498</v>
      </c>
      <c r="AN773" s="74" t="s">
        <v>716</v>
      </c>
      <c r="AO773" s="74" t="s">
        <v>758</v>
      </c>
      <c r="AP773" s="74" t="s">
        <v>574</v>
      </c>
      <c r="AQ773" s="73" t="e">
        <f>_xll.BDP($H773,$AQ$1, "CUST_TRR_START_DT=20030101","CUST_TRR_END_DT=20230630")*0.01</f>
        <v>#VALUE!</v>
      </c>
      <c r="AR773" s="73" t="e">
        <f>_xll.BDP($H773,$AQ$1, "CUST_TRR_START_DT=20130101","CUST_TRR_END_DT=20230630")*0.01</f>
        <v>#VALUE!</v>
      </c>
      <c r="AS773" s="73">
        <f>_xll.BDP($H773,$AQ$1, "CUST_TRR_START_DT=20180101","CUST_TRR_END_DT=20230630")*0.01</f>
        <v>0.1390837</v>
      </c>
      <c r="AT773" s="74" t="s">
        <v>3849</v>
      </c>
      <c r="AU773" s="74" t="s">
        <v>3021</v>
      </c>
      <c r="AV773" s="74" t="s">
        <v>3849</v>
      </c>
      <c r="AW773" s="25" t="s">
        <v>3021</v>
      </c>
      <c r="AX773" s="25">
        <v>0</v>
      </c>
      <c r="AY773" s="25">
        <v>0</v>
      </c>
      <c r="AZ773" s="25">
        <v>0</v>
      </c>
      <c r="BA773" s="25">
        <v>0</v>
      </c>
      <c r="BB773" s="25">
        <v>0</v>
      </c>
      <c r="BC773" s="25">
        <v>0</v>
      </c>
      <c r="BD773" s="25">
        <v>0</v>
      </c>
      <c r="BE773" s="25">
        <v>1568.5269723399997</v>
      </c>
      <c r="BF773" s="74">
        <v>68.382999999999996</v>
      </c>
      <c r="BG773" s="74">
        <v>81.400000000000006</v>
      </c>
      <c r="BH773" s="74">
        <v>89.632999999999996</v>
      </c>
      <c r="BI773" s="74">
        <v>77.677999999999997</v>
      </c>
      <c r="BJ773" s="74">
        <v>107.758</v>
      </c>
      <c r="BK773" s="74">
        <v>140.30000000000001</v>
      </c>
      <c r="BL773" s="72">
        <v>4.3596955108768792E-2</v>
      </c>
      <c r="BM773" s="72">
        <v>5.1895824193933876E-2</v>
      </c>
      <c r="BN773" s="72">
        <v>5.7144697911239245E-2</v>
      </c>
      <c r="BO773" s="72">
        <v>4.9522897195778806E-2</v>
      </c>
      <c r="BP773" s="72">
        <v>6.8700125595699338E-2</v>
      </c>
      <c r="BQ773" s="72">
        <v>8.9446979538193153E-2</v>
      </c>
      <c r="BR773" s="72">
        <f>IF(IF(BN773&gt;BQ773,BN773,BQ773)=0,IF(BM773&gt;BP773,BM773,BP773),IF(BN773&gt;BQ773,BN773,BQ773))</f>
        <v>8.9446979538193153E-2</v>
      </c>
      <c r="CI773" s="73">
        <f>IFERROR(L773,M773)</f>
        <v>0.16564311282749578</v>
      </c>
      <c r="CJ773" s="74">
        <f>IF(AND(M773&lt;0,AA773&gt;0),1,0)</f>
        <v>0</v>
      </c>
      <c r="CK773" s="74">
        <f>IF(AND(CJ773=0,CI773&lt;0.1,CI773&gt;0),1,0)</f>
        <v>0</v>
      </c>
      <c r="CL773" s="74">
        <f>IF(AND(CK773=0,CI773&lt;0.2,CI773&gt;0.1),1,0)</f>
        <v>1</v>
      </c>
      <c r="CM773" s="74">
        <f>IF(AND(CL773=0,CI773&lt;0.3,CI773&gt;0.2),1,0)</f>
        <v>0</v>
      </c>
      <c r="CN773" s="74">
        <f>IF(AND(CM773=0,CI773&lt;0.4,CI773&gt;0.3),1,0)</f>
        <v>0</v>
      </c>
      <c r="CO773" s="74">
        <f>IF(AND(CN773=0,CI773&lt;0.5,CI773&gt;0.4),1,0)</f>
        <v>0</v>
      </c>
      <c r="CP773" s="74">
        <f>IF(AND(CJ773=0,CK773=0,CL773=0,CM773=0,CN773=0,CO773=0),1,0)</f>
        <v>0</v>
      </c>
      <c r="CR773" s="74" t="str">
        <f>_xll.BDP($H773,CR$1)</f>
        <v>Dickerson Wright</v>
      </c>
      <c r="CS773" s="74" t="str">
        <f>_xll.BDP($H773,CS$1)</f>
        <v>No</v>
      </c>
      <c r="CT773" s="81">
        <f>_xll.BDP($H773,CT$1)</f>
        <v>10.882699966430664</v>
      </c>
      <c r="CU773" s="78">
        <f>_xll.BDP($H773,CU$1)</f>
        <v>12.08329963684082</v>
      </c>
      <c r="CV773" s="78">
        <f>_xll.BDP($H773,CV$1)</f>
        <v>12.517411620333224</v>
      </c>
      <c r="CW773" s="78">
        <f>_xll.BDP($H773,CW$1)</f>
        <v>1.7323230928334914</v>
      </c>
    </row>
    <row r="774" spans="1:101" s="74" customFormat="1" hidden="1" x14ac:dyDescent="0.3">
      <c r="A774" s="74" t="str">
        <f>B774&amp;C774</f>
        <v>15</v>
      </c>
      <c r="B774" s="74">
        <v>15</v>
      </c>
      <c r="D774" s="74">
        <v>9</v>
      </c>
      <c r="E774" s="74">
        <v>6</v>
      </c>
      <c r="F774" s="75" t="s">
        <v>2157</v>
      </c>
      <c r="H774" s="74" t="s">
        <v>1316</v>
      </c>
      <c r="I774" s="74">
        <v>1718</v>
      </c>
      <c r="J774" s="74" t="str">
        <f>I774&amp;H774</f>
        <v>1718SG IM Equity</v>
      </c>
      <c r="K774" s="76" t="s">
        <v>1317</v>
      </c>
      <c r="L774" s="73">
        <v>0.22330846352596562</v>
      </c>
      <c r="M774" s="73">
        <v>0.28330491713837552</v>
      </c>
      <c r="N774" s="73">
        <v>0.15990786106005606</v>
      </c>
      <c r="O774" s="73">
        <v>0.20816400162357998</v>
      </c>
      <c r="P774" s="77">
        <v>9.0067434729766518</v>
      </c>
      <c r="Q774" s="77">
        <v>4.8341397335634468</v>
      </c>
      <c r="R774" s="77">
        <v>6.9160224831826307</v>
      </c>
      <c r="S774" s="78">
        <v>18.649142327285439</v>
      </c>
      <c r="T774" s="78">
        <v>22.681557548998057</v>
      </c>
      <c r="U774" s="73">
        <v>-0.16239490561334335</v>
      </c>
      <c r="V774" s="79">
        <v>-1.3075316776482517</v>
      </c>
      <c r="W774" s="73">
        <v>0.46893852237401057</v>
      </c>
      <c r="X774" s="72" t="e">
        <v>#N/A</v>
      </c>
      <c r="Y774" s="79">
        <v>7.1139019936331778</v>
      </c>
      <c r="Z774" s="79">
        <v>-41.081138463892856</v>
      </c>
      <c r="AA774" s="79">
        <v>146630000</v>
      </c>
      <c r="AB774" s="79">
        <v>199559000</v>
      </c>
      <c r="AC774" s="79" t="e">
        <v>#N/A</v>
      </c>
      <c r="AD774" s="80">
        <v>32474000</v>
      </c>
      <c r="AE774" s="73">
        <v>0</v>
      </c>
      <c r="AF774" s="80">
        <v>563.98433279999995</v>
      </c>
      <c r="AG774" s="80">
        <v>500.28033279999994</v>
      </c>
      <c r="AH774" s="25">
        <v>9.3066753381080805</v>
      </c>
      <c r="AI774" s="25">
        <v>14.953381539933043</v>
      </c>
      <c r="AJ774" s="25">
        <v>2.996372624214505</v>
      </c>
      <c r="AK774" s="25">
        <v>43.078191375029128</v>
      </c>
      <c r="AL774" s="25">
        <v>1.9610346913727994</v>
      </c>
      <c r="AM774" s="74" t="s">
        <v>498</v>
      </c>
      <c r="AN774" s="74" t="s">
        <v>667</v>
      </c>
      <c r="AO774" s="74" t="s">
        <v>877</v>
      </c>
      <c r="AP774" s="74" t="s">
        <v>1250</v>
      </c>
      <c r="AQ774" s="73">
        <f>_xll.BDP($H774,$AQ$1, "CUST_TRR_START_DT=20030101","CUST_TRR_END_DT=20230630")*0.01</f>
        <v>0.10000450000000001</v>
      </c>
      <c r="AR774" s="73">
        <f>_xll.BDP($H774,$AQ$1, "CUST_TRR_START_DT=20130101","CUST_TRR_END_DT=20230630")*0.01</f>
        <v>0.17646439999999999</v>
      </c>
      <c r="AS774" s="73">
        <f>_xll.BDP($H774,$AQ$1, "CUST_TRR_START_DT=20180101","CUST_TRR_END_DT=20230630")*0.01</f>
        <v>5.9804160000000002E-2</v>
      </c>
      <c r="AT774" s="74" t="s">
        <v>3697</v>
      </c>
      <c r="AU774" s="74" t="s">
        <v>3021</v>
      </c>
      <c r="AV774" s="74" t="s">
        <v>3021</v>
      </c>
      <c r="AW774" s="25">
        <v>1.6369047973837172</v>
      </c>
      <c r="AX774" s="25">
        <v>1.6369047973837172</v>
      </c>
      <c r="AY774" s="25">
        <v>3.3370523001331225E-16</v>
      </c>
      <c r="AZ774" s="25">
        <v>1.6369047973837176</v>
      </c>
      <c r="BA774" s="25">
        <v>69.707676614205937</v>
      </c>
      <c r="BB774" s="25">
        <v>1.4210854715202004E-14</v>
      </c>
      <c r="BC774" s="25">
        <v>69.707676614205951</v>
      </c>
      <c r="BD774" s="25">
        <v>9.9824829499999996</v>
      </c>
      <c r="BE774" s="25">
        <v>500.28033279999994</v>
      </c>
      <c r="BF774" s="74">
        <v>27</v>
      </c>
      <c r="BG774" s="74">
        <v>29.5</v>
      </c>
      <c r="BH774" s="74">
        <v>32.5</v>
      </c>
      <c r="BI774" s="74">
        <v>19.8</v>
      </c>
      <c r="BJ774" s="74">
        <v>24.900000000000002</v>
      </c>
      <c r="BK774" s="74">
        <v>26.650000000000002</v>
      </c>
      <c r="BL774" s="72">
        <v>5.396974102276763E-2</v>
      </c>
      <c r="BM774" s="72">
        <v>5.896693926561649E-2</v>
      </c>
      <c r="BN774" s="72">
        <v>6.4963577157035116E-2</v>
      </c>
      <c r="BO774" s="72">
        <v>3.9577810083362933E-2</v>
      </c>
      <c r="BP774" s="72">
        <v>4.9772094498774601E-2</v>
      </c>
      <c r="BQ774" s="72">
        <v>5.3270133268768796E-2</v>
      </c>
      <c r="BR774" s="72">
        <f>IF(IF(BN774&gt;BQ774,BN774,BQ774)=0,IF(BM774&gt;BP774,BM774,BP774),IF(BN774&gt;BQ774,BN774,BQ774))</f>
        <v>6.4963577157035116E-2</v>
      </c>
      <c r="CI774" s="73">
        <f>IFERROR(L774,M774)</f>
        <v>0.22330846352596562</v>
      </c>
      <c r="CJ774" s="74">
        <f>IF(AND(M774&lt;0,AA774&gt;0),1,0)</f>
        <v>0</v>
      </c>
      <c r="CK774" s="74">
        <f>IF(AND(CJ774=0,CI774&lt;0.1,CI774&gt;0),1,0)</f>
        <v>0</v>
      </c>
      <c r="CL774" s="74">
        <f>IF(AND(CK774=0,CI774&lt;0.2,CI774&gt;0.1),1,0)</f>
        <v>0</v>
      </c>
      <c r="CM774" s="74">
        <f>IF(AND(CL774=0,CI774&lt;0.3,CI774&gt;0.2),1,0)</f>
        <v>1</v>
      </c>
      <c r="CN774" s="74">
        <f>IF(AND(CM774=0,CI774&lt;0.4,CI774&gt;0.3),1,0)</f>
        <v>0</v>
      </c>
      <c r="CO774" s="74">
        <f>IF(AND(CN774=0,CI774&lt;0.5,CI774&gt;0.4),1,0)</f>
        <v>0</v>
      </c>
      <c r="CP774" s="74">
        <f>IF(AND(CJ774=0,CK774=0,CL774=0,CM774=0,CN774=0,CO774=0),1,0)</f>
        <v>0</v>
      </c>
      <c r="CR774" s="74" t="str">
        <f>_xll.BDP($H774,CR$1)</f>
        <v>Massimo Della Porta</v>
      </c>
      <c r="CS774" s="74" t="str">
        <f>_xll.BDP($H774,CS$1)</f>
        <v>No</v>
      </c>
      <c r="CT774" s="81">
        <f>_xll.BDP($H774,CT$1)</f>
        <v>0</v>
      </c>
      <c r="CU774" s="78">
        <f>_xll.BDP($H774,CU$1)</f>
        <v>26.83329963684082</v>
      </c>
      <c r="CV774" s="78">
        <f>_xll.BDP($H774,CV$1)</f>
        <v>0</v>
      </c>
      <c r="CW774" s="78">
        <f>_xll.BDP($H774,CW$1)</f>
        <v>0</v>
      </c>
    </row>
    <row r="775" spans="1:101" s="74" customFormat="1" hidden="1" x14ac:dyDescent="0.3">
      <c r="A775" s="74" t="str">
        <f>B775&amp;C775</f>
        <v>15</v>
      </c>
      <c r="B775" s="74">
        <v>15</v>
      </c>
      <c r="D775" s="74">
        <v>10</v>
      </c>
      <c r="E775" s="74">
        <v>1</v>
      </c>
      <c r="F775" s="75">
        <v>0.15</v>
      </c>
      <c r="H775" s="74" t="s">
        <v>91</v>
      </c>
      <c r="I775" s="74">
        <v>1720</v>
      </c>
      <c r="J775" s="74" t="str">
        <f>I775&amp;H775</f>
        <v>1720MCFT US Equity</v>
      </c>
      <c r="K775" s="76" t="s">
        <v>712</v>
      </c>
      <c r="L775" s="73">
        <v>0.82243146839239589</v>
      </c>
      <c r="M775" s="73">
        <v>1.1040653477501299</v>
      </c>
      <c r="N775" s="73">
        <v>0.63432856355657607</v>
      </c>
      <c r="O775" s="73">
        <v>0.86998095068012027</v>
      </c>
      <c r="P775" s="77">
        <v>51.259398908301733</v>
      </c>
      <c r="Q775" s="77">
        <v>39.430508049815948</v>
      </c>
      <c r="R775" s="77">
        <v>41.080755742408762</v>
      </c>
      <c r="S775" s="78">
        <v>20.853622696384054</v>
      </c>
      <c r="T775" s="78">
        <v>19.256063778045636</v>
      </c>
      <c r="U775" s="73">
        <v>-0.17727807596710121</v>
      </c>
      <c r="V775" s="79">
        <v>-0.45261366132220515</v>
      </c>
      <c r="W775" s="73">
        <v>0.54266108436730176</v>
      </c>
      <c r="X775" s="72">
        <v>4.991057455846188E-2</v>
      </c>
      <c r="Y775" s="79">
        <v>17.60987972147106</v>
      </c>
      <c r="Z775" s="79">
        <v>12.849378843124558</v>
      </c>
      <c r="AA775" s="79">
        <v>105895000</v>
      </c>
      <c r="AB775" s="79">
        <v>134388000</v>
      </c>
      <c r="AC775" s="79">
        <v>3656000</v>
      </c>
      <c r="AD775" s="80">
        <v>134196000</v>
      </c>
      <c r="AE775" s="73">
        <v>2.7243733047184714E-2</v>
      </c>
      <c r="AF775" s="80">
        <v>366.93393227999996</v>
      </c>
      <c r="AG775" s="80">
        <v>309.35293227999995</v>
      </c>
      <c r="AH775" s="25">
        <v>2.4266020228420815</v>
      </c>
      <c r="AI775" s="25">
        <v>2.6459644380960521</v>
      </c>
      <c r="AJ775" s="25">
        <v>27.552175291193805</v>
      </c>
      <c r="AK775" s="25">
        <v>4.1849147505013962</v>
      </c>
      <c r="AL775" s="25">
        <v>1.9236600137477111</v>
      </c>
      <c r="AM775" s="74" t="s">
        <v>533</v>
      </c>
      <c r="AN775" s="74" t="s">
        <v>606</v>
      </c>
      <c r="AO775" s="74" t="s">
        <v>4702</v>
      </c>
      <c r="AP775" s="74" t="s">
        <v>574</v>
      </c>
      <c r="AQ775" s="73" t="e">
        <f>_xll.BDP($H775,$AQ$1, "CUST_TRR_START_DT=20030101","CUST_TRR_END_DT=20230630")*0.01</f>
        <v>#VALUE!</v>
      </c>
      <c r="AR775" s="73" t="e">
        <f>_xll.BDP($H775,$AQ$1, "CUST_TRR_START_DT=20130101","CUST_TRR_END_DT=20230630")*0.01</f>
        <v>#VALUE!</v>
      </c>
      <c r="AS775" s="73">
        <f>_xll.BDP($H775,$AQ$1, "CUST_TRR_START_DT=20180101","CUST_TRR_END_DT=20230630")*0.01</f>
        <v>6.0270120000000003E-2</v>
      </c>
      <c r="AT775" s="74" t="s">
        <v>3474</v>
      </c>
      <c r="AU775" s="74" t="s">
        <v>3474</v>
      </c>
      <c r="AV775" s="74" t="s">
        <v>3474</v>
      </c>
      <c r="AW775" s="25" t="s">
        <v>3021</v>
      </c>
      <c r="AX775" s="25">
        <v>0</v>
      </c>
      <c r="AY775" s="25">
        <v>6.2480800855739274</v>
      </c>
      <c r="AZ775" s="25">
        <v>6.2480800855739274</v>
      </c>
      <c r="BA775" s="25">
        <v>0</v>
      </c>
      <c r="BB775" s="25">
        <v>25.346400245434044</v>
      </c>
      <c r="BC775" s="25">
        <v>25.346400245434044</v>
      </c>
      <c r="BD775" s="25">
        <v>22.926325949999999</v>
      </c>
      <c r="BE775" s="25">
        <v>309.35293227999995</v>
      </c>
      <c r="BF775" s="74">
        <v>30.5</v>
      </c>
      <c r="BG775" s="74">
        <v>41.5</v>
      </c>
      <c r="BH775" s="74" t="s">
        <v>3021</v>
      </c>
      <c r="BI775" s="74">
        <v>13.955</v>
      </c>
      <c r="BJ775" s="74">
        <v>33.712000000000003</v>
      </c>
      <c r="BK775" s="74" t="s">
        <v>3021</v>
      </c>
      <c r="BL775" s="72">
        <v>9.8592891217187478E-2</v>
      </c>
      <c r="BM775" s="72">
        <v>0.13415098313158297</v>
      </c>
      <c r="BN775" s="72">
        <v>0</v>
      </c>
      <c r="BO775" s="72">
        <v>4.5110288424126274E-2</v>
      </c>
      <c r="BP775" s="72">
        <v>0.10897585405619097</v>
      </c>
      <c r="BQ775" s="72">
        <v>0</v>
      </c>
      <c r="BR775" s="72">
        <f>IF(IF(BN775&gt;BQ775,BN775,BQ775)=0,IF(BM775&gt;BP775,BM775,BP775),IF(BN775&gt;BQ775,BN775,BQ775))</f>
        <v>0.13415098313158297</v>
      </c>
      <c r="CI775" s="73">
        <f>IFERROR(L775,M775)</f>
        <v>0.82243146839239589</v>
      </c>
      <c r="CJ775" s="74">
        <f>IF(AND(M775&lt;0,AA775&gt;0),1,0)</f>
        <v>0</v>
      </c>
      <c r="CK775" s="74">
        <f>IF(AND(CJ775=0,CI775&lt;0.1,CI775&gt;0),1,0)</f>
        <v>0</v>
      </c>
      <c r="CL775" s="74">
        <f>IF(AND(CK775=0,CI775&lt;0.2,CI775&gt;0.1),1,0)</f>
        <v>0</v>
      </c>
      <c r="CM775" s="74">
        <f>IF(AND(CL775=0,CI775&lt;0.3,CI775&gt;0.2),1,0)</f>
        <v>0</v>
      </c>
      <c r="CN775" s="74">
        <f>IF(AND(CM775=0,CI775&lt;0.4,CI775&gt;0.3),1,0)</f>
        <v>0</v>
      </c>
      <c r="CO775" s="74">
        <f>IF(AND(CN775=0,CI775&lt;0.5,CI775&gt;0.4),1,0)</f>
        <v>0</v>
      </c>
      <c r="CP775" s="74">
        <f>IF(AND(CJ775=0,CK775=0,CL775=0,CM775=0,CN775=0,CO775=0),1,0)</f>
        <v>1</v>
      </c>
      <c r="CR775" s="74" t="str">
        <f>_xll.BDP($H775,CR$1)</f>
        <v>Frederick A Brightbill "Fred"</v>
      </c>
      <c r="CS775" s="74" t="str">
        <f>_xll.BDP($H775,CS$1)</f>
        <v>No</v>
      </c>
      <c r="CT775" s="81">
        <f>_xll.BDP($H775,CT$1)</f>
        <v>0</v>
      </c>
      <c r="CU775" s="78">
        <f>_xll.BDP($H775,CU$1)</f>
        <v>4</v>
      </c>
      <c r="CV775" s="78">
        <f>_xll.BDP($H775,CV$1)</f>
        <v>3.373274691444144</v>
      </c>
      <c r="CW775" s="78">
        <f>_xll.BDP($H775,CW$1)</f>
        <v>25.037438294149716</v>
      </c>
    </row>
    <row r="776" spans="1:101" s="74" customFormat="1" hidden="1" x14ac:dyDescent="0.3">
      <c r="A776" s="74" t="str">
        <f>B776&amp;C776</f>
        <v>15</v>
      </c>
      <c r="B776" s="74">
        <v>15</v>
      </c>
      <c r="D776" s="74">
        <v>10</v>
      </c>
      <c r="E776" s="74">
        <v>3</v>
      </c>
      <c r="F776" s="75" t="s">
        <v>2217</v>
      </c>
      <c r="H776" s="74" t="s">
        <v>1469</v>
      </c>
      <c r="I776" s="74">
        <v>1721</v>
      </c>
      <c r="J776" s="74" t="str">
        <f>I776&amp;H776</f>
        <v>1721LIGHT NA Equity</v>
      </c>
      <c r="K776" s="76" t="s">
        <v>1470</v>
      </c>
      <c r="L776" s="73">
        <v>0.47903456006793893</v>
      </c>
      <c r="M776" s="73">
        <v>0.29294871794871796</v>
      </c>
      <c r="N776" s="73">
        <v>0.1675175472072489</v>
      </c>
      <c r="O776" s="73">
        <v>0.10337027821759782</v>
      </c>
      <c r="P776" s="77">
        <v>9.470100021281123</v>
      </c>
      <c r="Q776" s="77">
        <v>7.4983196649439989</v>
      </c>
      <c r="R776" s="77">
        <v>9.3522561863173213</v>
      </c>
      <c r="S776" s="78">
        <v>12.91383501196851</v>
      </c>
      <c r="T776" s="78">
        <v>10.314080383284535</v>
      </c>
      <c r="U776" s="73">
        <v>0.28543072647876139</v>
      </c>
      <c r="V776" s="79">
        <v>1.9276139410187667</v>
      </c>
      <c r="W776" s="73">
        <v>0.36482167966253354</v>
      </c>
      <c r="X776" s="72" t="e">
        <v>#N/A</v>
      </c>
      <c r="Y776" s="79">
        <v>1.9007824233685313</v>
      </c>
      <c r="Z776" s="79">
        <v>6.7386441564772248</v>
      </c>
      <c r="AA776" s="79">
        <v>1560000000</v>
      </c>
      <c r="AB776" s="79">
        <v>4421000000</v>
      </c>
      <c r="AC776" s="79" t="e">
        <v>#N/A</v>
      </c>
      <c r="AD776" s="80">
        <v>757000000</v>
      </c>
      <c r="AE776" s="73">
        <v>0</v>
      </c>
      <c r="AF776" s="80">
        <v>3186.7874295399993</v>
      </c>
      <c r="AG776" s="80">
        <v>4761.7874295399997</v>
      </c>
      <c r="AH776" s="25" t="s">
        <v>3021</v>
      </c>
      <c r="AI776" s="25" t="s">
        <v>3021</v>
      </c>
      <c r="AJ776" s="25">
        <v>22.287685654860997</v>
      </c>
      <c r="AK776" s="25">
        <v>12.159587819700224</v>
      </c>
      <c r="AL776" s="25">
        <v>1.1729066690276451</v>
      </c>
      <c r="AM776" s="74" t="s">
        <v>498</v>
      </c>
      <c r="AN776" s="74" t="s">
        <v>778</v>
      </c>
      <c r="AO776" s="74" t="s">
        <v>4694</v>
      </c>
      <c r="AP776" s="74" t="s">
        <v>1458</v>
      </c>
      <c r="AQ776" s="73" t="e">
        <f>_xll.BDP($H776,$AQ$1, "CUST_TRR_START_DT=20030101","CUST_TRR_END_DT=20230630")*0.01</f>
        <v>#VALUE!</v>
      </c>
      <c r="AR776" s="73" t="e">
        <f>_xll.BDP($H776,$AQ$1, "CUST_TRR_START_DT=20130101","CUST_TRR_END_DT=20230630")*0.01</f>
        <v>#VALUE!</v>
      </c>
      <c r="AS776" s="73">
        <f>_xll.BDP($H776,$AQ$1, "CUST_TRR_START_DT=20180101","CUST_TRR_END_DT=20230630")*0.01</f>
        <v>1.4148849999999999E-2</v>
      </c>
      <c r="AT776" s="74" t="s">
        <v>3475</v>
      </c>
      <c r="AU776" s="74" t="s">
        <v>3475</v>
      </c>
      <c r="AV776" s="74" t="s">
        <v>3475</v>
      </c>
      <c r="AW776" s="25">
        <v>6.0386473429951693</v>
      </c>
      <c r="AX776" s="25">
        <v>6.0386473429951693</v>
      </c>
      <c r="AY776" s="25">
        <v>1.5429170008952755</v>
      </c>
      <c r="AZ776" s="25">
        <v>7.5815643438904452</v>
      </c>
      <c r="BA776" s="25">
        <v>57.042230170827544</v>
      </c>
      <c r="BB776" s="25">
        <v>14.574692261445684</v>
      </c>
      <c r="BC776" s="25">
        <v>71.616922432273228</v>
      </c>
      <c r="BD776" s="25">
        <v>235.86174</v>
      </c>
      <c r="BE776" s="25">
        <v>3186.7874295399993</v>
      </c>
      <c r="BF776" s="74">
        <v>361.38499999999999</v>
      </c>
      <c r="BG776" s="74">
        <v>428.61500000000001</v>
      </c>
      <c r="BH776" s="74">
        <v>471.91700000000003</v>
      </c>
      <c r="BI776" s="74">
        <v>531.30799999999999</v>
      </c>
      <c r="BJ776" s="74">
        <v>576.76599999999996</v>
      </c>
      <c r="BK776" s="74">
        <v>614.86300000000006</v>
      </c>
      <c r="BL776" s="72">
        <v>0.11340103724840052</v>
      </c>
      <c r="BM776" s="72">
        <v>0.13449751810457874</v>
      </c>
      <c r="BN776" s="72">
        <v>0.14808549689431888</v>
      </c>
      <c r="BO776" s="72">
        <v>0.16672213373098824</v>
      </c>
      <c r="BP776" s="72">
        <v>0.18098665591989421</v>
      </c>
      <c r="BQ776" s="72">
        <v>0.1929413284050619</v>
      </c>
      <c r="BR776" s="72">
        <f>IF(IF(BN776&gt;BQ776,BN776,BQ776)=0,IF(BM776&gt;BP776,BM776,BP776),IF(BN776&gt;BQ776,BN776,BQ776))</f>
        <v>0.1929413284050619</v>
      </c>
      <c r="CI776" s="73">
        <f>IFERROR(L776,M776)</f>
        <v>0.47903456006793893</v>
      </c>
      <c r="CJ776" s="74">
        <f>IF(AND(M776&lt;0,AA776&gt;0),1,0)</f>
        <v>0</v>
      </c>
      <c r="CK776" s="74">
        <f>IF(AND(CJ776=0,CI776&lt;0.1,CI776&gt;0),1,0)</f>
        <v>0</v>
      </c>
      <c r="CL776" s="74">
        <f>IF(AND(CK776=0,CI776&lt;0.2,CI776&gt;0.1),1,0)</f>
        <v>0</v>
      </c>
      <c r="CM776" s="74">
        <f>IF(AND(CL776=0,CI776&lt;0.3,CI776&gt;0.2),1,0)</f>
        <v>0</v>
      </c>
      <c r="CN776" s="74">
        <f>IF(AND(CM776=0,CI776&lt;0.4,CI776&gt;0.3),1,0)</f>
        <v>0</v>
      </c>
      <c r="CO776" s="74">
        <f>IF(AND(CN776=0,CI776&lt;0.5,CI776&gt;0.4),1,0)</f>
        <v>1</v>
      </c>
      <c r="CP776" s="74">
        <f>IF(AND(CJ776=0,CK776=0,CL776=0,CM776=0,CN776=0,CO776=0),1,0)</f>
        <v>0</v>
      </c>
      <c r="CR776" s="74" t="str">
        <f>_xll.BDP($H776,CR$1)</f>
        <v>Eric Rondolat</v>
      </c>
      <c r="CS776" s="74" t="str">
        <f>_xll.BDP($H776,CS$1)</f>
        <v>No</v>
      </c>
      <c r="CT776" s="81">
        <f>_xll.BDP($H776,CT$1)</f>
        <v>0</v>
      </c>
      <c r="CU776" s="78">
        <f>_xll.BDP($H776,CU$1)</f>
        <v>7.4166698455810547</v>
      </c>
      <c r="CV776" s="78">
        <f>_xll.BDP($H776,CV$1)</f>
        <v>0.35090483247392557</v>
      </c>
      <c r="CW776" s="78">
        <f>_xll.BDP($H776,CW$1)</f>
        <v>10.353800804192977</v>
      </c>
    </row>
    <row r="777" spans="1:101" s="74" customFormat="1" hidden="1" x14ac:dyDescent="0.3">
      <c r="A777" s="74" t="str">
        <f>B777&amp;C777</f>
        <v>15</v>
      </c>
      <c r="B777" s="74">
        <v>15</v>
      </c>
      <c r="D777" s="74">
        <v>10</v>
      </c>
      <c r="E777" s="74">
        <v>1</v>
      </c>
      <c r="F777" s="75">
        <v>0.1</v>
      </c>
      <c r="G777" s="74" t="s">
        <v>2697</v>
      </c>
      <c r="H777" s="74" t="s">
        <v>99</v>
      </c>
      <c r="I777" s="74">
        <v>1722</v>
      </c>
      <c r="J777" s="74" t="str">
        <f>I777&amp;H777</f>
        <v>1722MAS US Equity</v>
      </c>
      <c r="K777" s="76" t="s">
        <v>725</v>
      </c>
      <c r="L777" s="73">
        <v>0.75699874220931407</v>
      </c>
      <c r="M777" s="73">
        <v>0.60027100271002709</v>
      </c>
      <c r="N777" s="73">
        <v>0.57971213102235519</v>
      </c>
      <c r="O777" s="73">
        <v>0.48309705561613958</v>
      </c>
      <c r="P777" s="77">
        <v>38.132887334651059</v>
      </c>
      <c r="Q777" s="77">
        <v>29.034449516205729</v>
      </c>
      <c r="R777" s="77" t="e">
        <v>#N/A</v>
      </c>
      <c r="S777" s="78">
        <v>20.564953186218673</v>
      </c>
      <c r="T777" s="78">
        <v>17.626728110599078</v>
      </c>
      <c r="U777" s="73">
        <v>0.60759228187919467</v>
      </c>
      <c r="V777" s="79">
        <v>2.0722460658082977</v>
      </c>
      <c r="W777" s="73">
        <v>5.2750565184626974E-3</v>
      </c>
      <c r="X777" s="72">
        <v>3.3872444308819041E-2</v>
      </c>
      <c r="Y777" s="79">
        <v>1.2232210934441621</v>
      </c>
      <c r="Z777" s="79">
        <v>13.493001706722453</v>
      </c>
      <c r="AA777" s="79">
        <v>2214000000</v>
      </c>
      <c r="AB777" s="79">
        <v>2751000000</v>
      </c>
      <c r="AC777" s="79">
        <v>32000000</v>
      </c>
      <c r="AD777" s="80">
        <v>1114000000</v>
      </c>
      <c r="AE777" s="73">
        <v>2.8725314183123879E-2</v>
      </c>
      <c r="AF777" s="80">
        <v>12296.707044159999</v>
      </c>
      <c r="AG777" s="80">
        <v>15413.707044159999</v>
      </c>
      <c r="AH777" s="25">
        <v>10.674312357451523</v>
      </c>
      <c r="AI777" s="25">
        <v>11.856697726276922</v>
      </c>
      <c r="AJ777" s="25">
        <v>6.7197351678678228</v>
      </c>
      <c r="AK777" s="25">
        <v>14.775259876194106</v>
      </c>
      <c r="AL777" s="25" t="s">
        <v>3021</v>
      </c>
      <c r="AM777" s="74" t="s">
        <v>498</v>
      </c>
      <c r="AN777" s="74" t="s">
        <v>726</v>
      </c>
      <c r="AO777" s="74" t="s">
        <v>4703</v>
      </c>
      <c r="AP777" s="74" t="s">
        <v>574</v>
      </c>
      <c r="AQ777" s="73">
        <f>_xll.BDP($H777,$AQ$1, "CUST_TRR_START_DT=20030101","CUST_TRR_END_DT=20230630")*0.01</f>
        <v>8.0565560000000008E-2</v>
      </c>
      <c r="AR777" s="73">
        <f>_xll.BDP($H777,$AQ$1, "CUST_TRR_START_DT=20130101","CUST_TRR_END_DT=20230630")*0.01</f>
        <v>0.15536930000000002</v>
      </c>
      <c r="AS777" s="73">
        <f>_xll.BDP($H777,$AQ$1, "CUST_TRR_START_DT=20180101","CUST_TRR_END_DT=20230630")*0.01</f>
        <v>6.5481689999999995E-2</v>
      </c>
      <c r="AT777" s="74" t="s">
        <v>3850</v>
      </c>
      <c r="AU777" s="74" t="s">
        <v>3021</v>
      </c>
      <c r="AV777" s="74" t="s">
        <v>3850</v>
      </c>
      <c r="AW777" s="25">
        <v>2.0852386787907173</v>
      </c>
      <c r="AX777" s="25">
        <v>2.0852386787907173</v>
      </c>
      <c r="AY777" s="25">
        <v>7.3586228885896894</v>
      </c>
      <c r="AZ777" s="25">
        <v>9.4438615673804058</v>
      </c>
      <c r="BA777" s="25">
        <v>31.732715436004721</v>
      </c>
      <c r="BB777" s="25">
        <v>111.98194647909827</v>
      </c>
      <c r="BC777" s="25">
        <v>143.71466191510299</v>
      </c>
      <c r="BD777" s="25">
        <v>1171.72</v>
      </c>
      <c r="BE777" s="25">
        <v>12296.707044159999</v>
      </c>
      <c r="BF777" s="74">
        <v>817.05899999999997</v>
      </c>
      <c r="BG777" s="74">
        <v>878.88200000000006</v>
      </c>
      <c r="BH777" s="74">
        <v>927.57100000000003</v>
      </c>
      <c r="BI777" s="74">
        <v>865.09400000000005</v>
      </c>
      <c r="BJ777" s="74">
        <v>844.11800000000005</v>
      </c>
      <c r="BK777" s="74">
        <v>917.52700000000004</v>
      </c>
      <c r="BL777" s="72">
        <v>6.6445349723773472E-2</v>
      </c>
      <c r="BM777" s="72">
        <v>7.1472955877029065E-2</v>
      </c>
      <c r="BN777" s="72">
        <v>7.5432471202973458E-2</v>
      </c>
      <c r="BO777" s="72">
        <v>7.0351680079330986E-2</v>
      </c>
      <c r="BP777" s="72">
        <v>6.8645857542885186E-2</v>
      </c>
      <c r="BQ777" s="72">
        <v>7.461566716235267E-2</v>
      </c>
      <c r="BR777" s="72">
        <f>IF(IF(BN777&gt;BQ777,BN777,BQ777)=0,IF(BM777&gt;BP777,BM777,BP777),IF(BN777&gt;BQ777,BN777,BQ777))</f>
        <v>7.5432471202973458E-2</v>
      </c>
      <c r="CI777" s="73">
        <f>IFERROR(L777,M777)</f>
        <v>0.75699874220931407</v>
      </c>
      <c r="CJ777" s="74">
        <f>IF(AND(M777&lt;0,AA777&gt;0),1,0)</f>
        <v>0</v>
      </c>
      <c r="CK777" s="74">
        <f>IF(AND(CJ777=0,CI777&lt;0.1,CI777&gt;0),1,0)</f>
        <v>0</v>
      </c>
      <c r="CL777" s="74">
        <f>IF(AND(CK777=0,CI777&lt;0.2,CI777&gt;0.1),1,0)</f>
        <v>0</v>
      </c>
      <c r="CM777" s="74">
        <f>IF(AND(CL777=0,CI777&lt;0.3,CI777&gt;0.2),1,0)</f>
        <v>0</v>
      </c>
      <c r="CN777" s="74">
        <f>IF(AND(CM777=0,CI777&lt;0.4,CI777&gt;0.3),1,0)</f>
        <v>0</v>
      </c>
      <c r="CO777" s="74">
        <f>IF(AND(CN777=0,CI777&lt;0.5,CI777&gt;0.4),1,0)</f>
        <v>0</v>
      </c>
      <c r="CP777" s="74">
        <f>IF(AND(CJ777=0,CK777=0,CL777=0,CM777=0,CN777=0,CO777=0),1,0)</f>
        <v>1</v>
      </c>
      <c r="CR777" s="74" t="str">
        <f>_xll.BDP($H777,CR$1)</f>
        <v>Keith J Allman</v>
      </c>
      <c r="CS777" s="74" t="str">
        <f>_xll.BDP($H777,CS$1)</f>
        <v>No</v>
      </c>
      <c r="CT777" s="81">
        <f>_xll.BDP($H777,CT$1)</f>
        <v>8.9053697884082794E-2</v>
      </c>
      <c r="CU777" s="78">
        <f>_xll.BDP($H777,CU$1)</f>
        <v>9.6666698455810547</v>
      </c>
      <c r="CV777" s="78">
        <f>_xll.BDP($H777,CV$1)</f>
        <v>0.41474873780710103</v>
      </c>
      <c r="CW777" s="78">
        <f>_xll.BDP($H777,CW$1)</f>
        <v>8.5722370929376387E-2</v>
      </c>
    </row>
    <row r="778" spans="1:101" s="74" customFormat="1" hidden="1" x14ac:dyDescent="0.3">
      <c r="A778" s="74" t="str">
        <f>B778&amp;C778</f>
        <v>15</v>
      </c>
      <c r="B778" s="74">
        <v>15</v>
      </c>
      <c r="D778" s="74">
        <v>10</v>
      </c>
      <c r="E778" s="74">
        <v>2</v>
      </c>
      <c r="F778" s="75" t="s">
        <v>2217</v>
      </c>
      <c r="G778" s="74" t="s">
        <v>2330</v>
      </c>
      <c r="H778" s="74" t="s">
        <v>1683</v>
      </c>
      <c r="I778" s="74">
        <v>1723</v>
      </c>
      <c r="J778" s="74" t="str">
        <f>I778&amp;H778</f>
        <v>1723AEP LN Equity</v>
      </c>
      <c r="K778" s="76" t="s">
        <v>1684</v>
      </c>
      <c r="L778" s="73">
        <v>0.20517595799118121</v>
      </c>
      <c r="M778" s="73">
        <v>0.36336979459963709</v>
      </c>
      <c r="N778" s="73">
        <v>0.20517595799118121</v>
      </c>
      <c r="O778" s="73">
        <v>0.36336979459963709</v>
      </c>
      <c r="P778" s="77">
        <v>11.385990316116157</v>
      </c>
      <c r="Q778" s="77">
        <v>8.5092311930504891</v>
      </c>
      <c r="R778" s="77">
        <v>8.4112613581820295</v>
      </c>
      <c r="S778" s="78">
        <v>24.997913388355578</v>
      </c>
      <c r="T778" s="78">
        <v>32.27901407223554</v>
      </c>
      <c r="U778" s="73">
        <v>-0.39430482673566614</v>
      </c>
      <c r="V778" s="79">
        <v>-3.0665640133527674</v>
      </c>
      <c r="W778" s="73">
        <v>0.91519962276013833</v>
      </c>
      <c r="X778" s="72">
        <v>4.3678160919540229E-2</v>
      </c>
      <c r="Y778" s="79">
        <v>9.7654779112347736</v>
      </c>
      <c r="Z778" s="79">
        <v>6.1150596300571847</v>
      </c>
      <c r="AA778" s="79">
        <v>351606000</v>
      </c>
      <c r="AB778" s="79">
        <v>351606000</v>
      </c>
      <c r="AC778" s="79" t="e">
        <v>#N/A</v>
      </c>
      <c r="AD778" s="80">
        <v>62883000</v>
      </c>
      <c r="AE778" s="73">
        <v>0</v>
      </c>
      <c r="AF778" s="80">
        <v>294.74727336000001</v>
      </c>
      <c r="AG778" s="80">
        <v>219.74013432937198</v>
      </c>
      <c r="AH778" s="25">
        <v>2.556217609080325</v>
      </c>
      <c r="AI778" s="25">
        <v>3.1620470310588407</v>
      </c>
      <c r="AJ778" s="25">
        <v>8.0770481934503557</v>
      </c>
      <c r="AK778" s="25">
        <v>7.5204029684165175</v>
      </c>
      <c r="AL778" s="25">
        <v>0.74549414830866412</v>
      </c>
      <c r="AM778" s="74" t="s">
        <v>493</v>
      </c>
      <c r="AN778" s="74" t="s">
        <v>661</v>
      </c>
      <c r="AO778" s="74" t="s">
        <v>4701</v>
      </c>
      <c r="AP778" s="74" t="s">
        <v>1552</v>
      </c>
      <c r="AQ778" s="73">
        <f>_xll.BDP($H778,$AQ$1, "CUST_TRR_START_DT=20030101","CUST_TRR_END_DT=20230630")*0.01</f>
        <v>0.1189139</v>
      </c>
      <c r="AR778" s="73">
        <f>_xll.BDP($H778,$AQ$1, "CUST_TRR_START_DT=20130101","CUST_TRR_END_DT=20230630")*0.01</f>
        <v>1.68419E-2</v>
      </c>
      <c r="AS778" s="73">
        <f>_xll.BDP($H778,$AQ$1, "CUST_TRR_START_DT=20180101","CUST_TRR_END_DT=20230630")*0.01</f>
        <v>3.176365E-3</v>
      </c>
      <c r="AT778" s="74" t="s">
        <v>3697</v>
      </c>
      <c r="AU778" s="74" t="s">
        <v>3021</v>
      </c>
      <c r="AV778" s="74" t="s">
        <v>3021</v>
      </c>
      <c r="AW778" s="25">
        <v>1.616135463919691</v>
      </c>
      <c r="AX778" s="25">
        <v>1.616135463919691</v>
      </c>
      <c r="AY778" s="25">
        <v>0</v>
      </c>
      <c r="AZ778" s="25">
        <v>1.616135463919691</v>
      </c>
      <c r="BA778" s="25">
        <v>11.521878662722555</v>
      </c>
      <c r="BB778" s="25">
        <v>0</v>
      </c>
      <c r="BC778" s="25">
        <v>11.521878662722555</v>
      </c>
      <c r="BD778" s="25">
        <v>9.9090000000000007</v>
      </c>
      <c r="BE778" s="25">
        <v>219.74013432937198</v>
      </c>
      <c r="BF778" s="74" t="s">
        <v>3021</v>
      </c>
      <c r="BG778" s="74" t="s">
        <v>3021</v>
      </c>
      <c r="BH778" s="74" t="s">
        <v>3021</v>
      </c>
      <c r="BI778" s="74" t="s">
        <v>3021</v>
      </c>
      <c r="BJ778" s="74" t="s">
        <v>3021</v>
      </c>
      <c r="BK778" s="74" t="s">
        <v>3021</v>
      </c>
      <c r="BL778" s="72">
        <v>0</v>
      </c>
      <c r="BM778" s="72">
        <v>0</v>
      </c>
      <c r="BN778" s="72">
        <v>0</v>
      </c>
      <c r="BO778" s="72">
        <v>0</v>
      </c>
      <c r="BP778" s="72">
        <v>0</v>
      </c>
      <c r="BQ778" s="72">
        <v>0</v>
      </c>
      <c r="BR778" s="72">
        <f>IF(IF(BN778&gt;BQ778,BN778,BQ778)=0,IF(BM778&gt;BP778,BM778,BP778),IF(BN778&gt;BQ778,BN778,BQ778))</f>
        <v>0</v>
      </c>
      <c r="CI778" s="73">
        <f>IFERROR(L778,M778)</f>
        <v>0.20517595799118121</v>
      </c>
      <c r="CJ778" s="74">
        <f>IF(AND(M778&lt;0,AA778&gt;0),1,0)</f>
        <v>0</v>
      </c>
      <c r="CK778" s="74">
        <f>IF(AND(CJ778=0,CI778&lt;0.1,CI778&gt;0),1,0)</f>
        <v>0</v>
      </c>
      <c r="CL778" s="74">
        <f>IF(AND(CK778=0,CI778&lt;0.2,CI778&gt;0.1),1,0)</f>
        <v>0</v>
      </c>
      <c r="CM778" s="74">
        <f>IF(AND(CL778=0,CI778&lt;0.3,CI778&gt;0.2),1,0)</f>
        <v>1</v>
      </c>
      <c r="CN778" s="74">
        <f>IF(AND(CM778=0,CI778&lt;0.4,CI778&gt;0.3),1,0)</f>
        <v>0</v>
      </c>
      <c r="CO778" s="74">
        <f>IF(AND(CN778=0,CI778&lt;0.5,CI778&gt;0.4),1,0)</f>
        <v>0</v>
      </c>
      <c r="CP778" s="74">
        <f>IF(AND(CJ778=0,CK778=0,CL778=0,CM778=0,CN778=0,CO778=0),1,0)</f>
        <v>0</v>
      </c>
      <c r="CR778" s="74" t="str">
        <f>_xll.BDP($H778,CR$1)</f>
        <v>#N/A Field Not Applicable</v>
      </c>
      <c r="CS778" s="74" t="str">
        <f>_xll.BDP($H778,CS$1)</f>
        <v>#N/A N/A</v>
      </c>
      <c r="CT778" s="81" t="str">
        <f>_xll.BDP($H778,CT$1)</f>
        <v>#N/A N/A</v>
      </c>
      <c r="CU778" s="78" t="str">
        <f>_xll.BDP($H778,CU$1)</f>
        <v>#N/A N/A</v>
      </c>
      <c r="CV778" s="78">
        <f>_xll.BDP($H778,CV$1)</f>
        <v>0</v>
      </c>
      <c r="CW778" s="78">
        <f>_xll.BDP($H778,CW$1)</f>
        <v>0</v>
      </c>
    </row>
    <row r="779" spans="1:101" s="74" customFormat="1" hidden="1" x14ac:dyDescent="0.3">
      <c r="A779" s="74" t="str">
        <f>B779&amp;C779</f>
        <v>15</v>
      </c>
      <c r="B779" s="74">
        <v>15</v>
      </c>
      <c r="D779" s="74">
        <v>10</v>
      </c>
      <c r="F779" s="75" t="s">
        <v>2157</v>
      </c>
      <c r="G779" s="74" t="s">
        <v>2530</v>
      </c>
      <c r="H779" s="74" t="s">
        <v>19</v>
      </c>
      <c r="I779" s="74">
        <v>1724</v>
      </c>
      <c r="J779" s="74" t="str">
        <f>I779&amp;H779</f>
        <v>1724OLPX US Equity</v>
      </c>
      <c r="K779" s="76" t="s">
        <v>609</v>
      </c>
      <c r="L779" s="73" t="e">
        <v>#N/A</v>
      </c>
      <c r="M779" s="73">
        <v>0.39360395540719278</v>
      </c>
      <c r="N779" s="73" t="e">
        <v>#N/A</v>
      </c>
      <c r="O779" s="73">
        <v>0.33450647682260998</v>
      </c>
      <c r="P779" s="77">
        <v>13.293625051188643</v>
      </c>
      <c r="Q779" s="77">
        <v>10.743112703888798</v>
      </c>
      <c r="R779" s="77">
        <v>16.234071162667355</v>
      </c>
      <c r="S779" s="78" t="e">
        <v>#N/A</v>
      </c>
      <c r="T779" s="78">
        <v>60.21804013778727</v>
      </c>
      <c r="U779" s="73">
        <v>0.18011429130130502</v>
      </c>
      <c r="V779" s="79">
        <v>1.1709383481159021</v>
      </c>
      <c r="W779" s="73">
        <v>0.47468837859360019</v>
      </c>
      <c r="X779" s="72">
        <v>6.3443535208101726E-2</v>
      </c>
      <c r="Y779" s="79" t="e">
        <v>#N/A</v>
      </c>
      <c r="Z779" s="79" t="e">
        <v>#N/A</v>
      </c>
      <c r="AA779" s="79">
        <v>952620000</v>
      </c>
      <c r="AB779" s="79">
        <v>1120920000</v>
      </c>
      <c r="AC779" s="79">
        <v>8504000</v>
      </c>
      <c r="AD779" s="80">
        <v>202358000</v>
      </c>
      <c r="AE779" s="73">
        <v>4.2024530782079288E-2</v>
      </c>
      <c r="AF779" s="80">
        <v>1479.6181760799998</v>
      </c>
      <c r="AG779" s="80">
        <v>1759.6281760799998</v>
      </c>
      <c r="AH779" s="25">
        <v>7.0696474316088045</v>
      </c>
      <c r="AI779" s="25">
        <v>8.8054934674453165</v>
      </c>
      <c r="AJ779" s="25">
        <v>13.492202227472717</v>
      </c>
      <c r="AK779" s="25">
        <v>11.895362863641544</v>
      </c>
      <c r="AL779" s="25">
        <v>1.8086886931106212</v>
      </c>
      <c r="AM779" s="74" t="s">
        <v>493</v>
      </c>
      <c r="AN779" s="74" t="s">
        <v>610</v>
      </c>
      <c r="AO779" s="74" t="s">
        <v>611</v>
      </c>
      <c r="AP779" s="74" t="s">
        <v>574</v>
      </c>
      <c r="AQ779" s="73" t="e">
        <f>_xll.BDP($H779,$AQ$1, "CUST_TRR_START_DT=20030101","CUST_TRR_END_DT=20230630")*0.01</f>
        <v>#VALUE!</v>
      </c>
      <c r="AR779" s="73" t="e">
        <f>_xll.BDP($H779,$AQ$1, "CUST_TRR_START_DT=20130101","CUST_TRR_END_DT=20230630")*0.01</f>
        <v>#VALUE!</v>
      </c>
      <c r="AS779" s="73" t="e">
        <f>_xll.BDP($H779,$AQ$1, "CUST_TRR_START_DT=20180101","CUST_TRR_END_DT=20230630")*0.01</f>
        <v>#VALUE!</v>
      </c>
      <c r="AT779" s="74" t="s">
        <v>3476</v>
      </c>
      <c r="AU779" s="74" t="s">
        <v>3476</v>
      </c>
      <c r="AV779" s="74" t="s">
        <v>3476</v>
      </c>
      <c r="AW779" s="25" t="s">
        <v>3021</v>
      </c>
      <c r="AX779" s="25">
        <v>0</v>
      </c>
      <c r="AY779" s="25">
        <v>0</v>
      </c>
      <c r="AZ779" s="25">
        <v>0</v>
      </c>
      <c r="BA779" s="25">
        <v>0</v>
      </c>
      <c r="BB779" s="25">
        <v>0</v>
      </c>
      <c r="BC779" s="25">
        <v>0</v>
      </c>
      <c r="BD779" s="25">
        <v>0</v>
      </c>
      <c r="BE779" s="25">
        <v>1479.6181760799998</v>
      </c>
      <c r="BF779" s="74">
        <v>94.938000000000002</v>
      </c>
      <c r="BG779" s="74">
        <v>124.41500000000001</v>
      </c>
      <c r="BH779" s="74">
        <v>130.875</v>
      </c>
      <c r="BI779" s="74">
        <v>181.191</v>
      </c>
      <c r="BJ779" s="74">
        <v>139.61500000000001</v>
      </c>
      <c r="BK779" s="74">
        <v>152</v>
      </c>
      <c r="BL779" s="72">
        <v>6.4163850873691156E-2</v>
      </c>
      <c r="BM779" s="72">
        <v>8.4085882433275236E-2</v>
      </c>
      <c r="BN779" s="72">
        <v>8.8451873676444942E-2</v>
      </c>
      <c r="BO779" s="72">
        <v>0.12245794417045833</v>
      </c>
      <c r="BP779" s="72">
        <v>9.4358803005439237E-2</v>
      </c>
      <c r="BQ779" s="72">
        <v>0.10272920572163996</v>
      </c>
      <c r="BR779" s="72">
        <f>IF(IF(BN779&gt;BQ779,BN779,BQ779)=0,IF(BM779&gt;BP779,BM779,BP779),IF(BN779&gt;BQ779,BN779,BQ779))</f>
        <v>0.10272920572163996</v>
      </c>
      <c r="CI779" s="73">
        <f>IFERROR(L779,M779)</f>
        <v>0.39360395540719278</v>
      </c>
      <c r="CJ779" s="74">
        <f>IF(AND(M779&lt;0,AA779&gt;0),1,0)</f>
        <v>0</v>
      </c>
      <c r="CK779" s="74">
        <f>IF(AND(CJ779=0,CI779&lt;0.1,CI779&gt;0),1,0)</f>
        <v>0</v>
      </c>
      <c r="CL779" s="74">
        <f>IF(AND(CK779=0,CI779&lt;0.2,CI779&gt;0.1),1,0)</f>
        <v>0</v>
      </c>
      <c r="CM779" s="74">
        <f>IF(AND(CL779=0,CI779&lt;0.3,CI779&gt;0.2),1,0)</f>
        <v>0</v>
      </c>
      <c r="CN779" s="74">
        <f>IF(AND(CM779=0,CI779&lt;0.4,CI779&gt;0.3),1,0)</f>
        <v>1</v>
      </c>
      <c r="CO779" s="74">
        <f>IF(AND(CN779=0,CI779&lt;0.5,CI779&gt;0.4),1,0)</f>
        <v>0</v>
      </c>
      <c r="CP779" s="74">
        <f>IF(AND(CJ779=0,CK779=0,CL779=0,CM779=0,CN779=0,CO779=0),1,0)</f>
        <v>0</v>
      </c>
      <c r="CR779" s="74" t="str">
        <f>_xll.BDP($H779,CR$1)</f>
        <v>Jue Wong</v>
      </c>
      <c r="CS779" s="74" t="str">
        <f>_xll.BDP($H779,CS$1)</f>
        <v>No</v>
      </c>
      <c r="CT779" s="81">
        <f>_xll.BDP($H779,CT$1)</f>
        <v>0</v>
      </c>
      <c r="CU779" s="78">
        <f>_xll.BDP($H779,CU$1)</f>
        <v>2.1666700839996338</v>
      </c>
      <c r="CV779" s="78">
        <f>_xll.BDP($H779,CV$1)</f>
        <v>0.52963723901528381</v>
      </c>
      <c r="CW779" s="78">
        <f>_xll.BDP($H779,CW$1)</f>
        <v>42.912205373293773</v>
      </c>
    </row>
    <row r="780" spans="1:101" s="74" customFormat="1" hidden="1" x14ac:dyDescent="0.3">
      <c r="A780" s="74" t="str">
        <f>B780&amp;C780</f>
        <v>15</v>
      </c>
      <c r="B780" s="74">
        <v>15</v>
      </c>
      <c r="D780" s="74">
        <v>10</v>
      </c>
      <c r="E780" s="74">
        <v>1</v>
      </c>
      <c r="F780" s="75">
        <v>0.13</v>
      </c>
      <c r="H780" s="74" t="s">
        <v>164</v>
      </c>
      <c r="I780" s="74">
        <v>1725</v>
      </c>
      <c r="J780" s="74" t="str">
        <f>I780&amp;H780</f>
        <v>1725NYT US Equity</v>
      </c>
      <c r="K780" s="76" t="s">
        <v>810</v>
      </c>
      <c r="L780" s="73">
        <v>0.54191695424105535</v>
      </c>
      <c r="M780" s="73">
        <v>0.34510405405581207</v>
      </c>
      <c r="N780" s="73">
        <v>0.37548998051870036</v>
      </c>
      <c r="O780" s="73">
        <v>0.2242915349449115</v>
      </c>
      <c r="P780" s="77">
        <v>14.367848911591134</v>
      </c>
      <c r="Q780" s="77">
        <v>10.575791060142876</v>
      </c>
      <c r="R780" s="77">
        <v>11.21722598608361</v>
      </c>
      <c r="S780" s="78">
        <v>15.273101681347068</v>
      </c>
      <c r="T780" s="78">
        <v>15.66004034967407</v>
      </c>
      <c r="U780" s="73">
        <v>-0.24728715899312365</v>
      </c>
      <c r="V780" s="79">
        <v>-1.6271587934667904</v>
      </c>
      <c r="W780" s="73">
        <v>0.64831596054809282</v>
      </c>
      <c r="X780" s="72" t="e">
        <v>#N/A</v>
      </c>
      <c r="Y780" s="79">
        <v>6.9817870640777642</v>
      </c>
      <c r="Z780" s="79">
        <v>54.605494380586549</v>
      </c>
      <c r="AA780" s="79">
        <v>768687000</v>
      </c>
      <c r="AB780" s="79">
        <v>1182733000</v>
      </c>
      <c r="AC780" s="79">
        <v>43423000</v>
      </c>
      <c r="AD780" s="80">
        <v>254321000</v>
      </c>
      <c r="AE780" s="73">
        <v>0.17074091404170319</v>
      </c>
      <c r="AF780" s="80">
        <v>6976.1979363000019</v>
      </c>
      <c r="AG780" s="80">
        <v>6467.8299363000015</v>
      </c>
      <c r="AH780" s="25">
        <v>17.76500557931427</v>
      </c>
      <c r="AI780" s="25">
        <v>23.255955041259917</v>
      </c>
      <c r="AJ780" s="25">
        <v>3.2118395804481179</v>
      </c>
      <c r="AK780" s="25">
        <v>32.73394418414555</v>
      </c>
      <c r="AL780" s="25">
        <v>4.3459565109849931</v>
      </c>
      <c r="AM780" s="74" t="s">
        <v>543</v>
      </c>
      <c r="AN780" s="74" t="s">
        <v>544</v>
      </c>
      <c r="AO780" s="74" t="s">
        <v>4704</v>
      </c>
      <c r="AP780" s="74" t="s">
        <v>574</v>
      </c>
      <c r="AQ780" s="73">
        <f>_xll.BDP($H780,$AQ$1, "CUST_TRR_START_DT=20030101","CUST_TRR_END_DT=20230630")*0.01</f>
        <v>5.2092280000000006E-3</v>
      </c>
      <c r="AR780" s="73">
        <f>_xll.BDP($H780,$AQ$1, "CUST_TRR_START_DT=20130101","CUST_TRR_END_DT=20230630")*0.01</f>
        <v>0.1668026</v>
      </c>
      <c r="AS780" s="73">
        <f>_xll.BDP($H780,$AQ$1, "CUST_TRR_START_DT=20180101","CUST_TRR_END_DT=20230630")*0.01</f>
        <v>0.15579129999999999</v>
      </c>
      <c r="AT780" s="74" t="s">
        <v>3697</v>
      </c>
      <c r="AU780" s="74" t="s">
        <v>3021</v>
      </c>
      <c r="AV780" s="74" t="s">
        <v>3021</v>
      </c>
      <c r="AW780" s="25">
        <v>1.0367577700655379</v>
      </c>
      <c r="AX780" s="25">
        <v>1.0367577700655379</v>
      </c>
      <c r="AY780" s="25">
        <v>1.8108180829083866</v>
      </c>
      <c r="AZ780" s="25">
        <v>2.8475758529739243</v>
      </c>
      <c r="BA780" s="25">
        <v>30.527833946555628</v>
      </c>
      <c r="BB780" s="25">
        <v>53.320414216864677</v>
      </c>
      <c r="BC780" s="25">
        <v>83.848248163420308</v>
      </c>
      <c r="BD780" s="25">
        <v>164.99902272000003</v>
      </c>
      <c r="BE780" s="25">
        <v>6467.8299363000015</v>
      </c>
      <c r="BF780" s="74">
        <v>236.167</v>
      </c>
      <c r="BG780" s="74">
        <v>259.16700000000003</v>
      </c>
      <c r="BH780" s="74">
        <v>300.83300000000003</v>
      </c>
      <c r="BI780" s="74">
        <v>261.00200000000001</v>
      </c>
      <c r="BJ780" s="74">
        <v>300.48399999999998</v>
      </c>
      <c r="BK780" s="74">
        <v>320.654</v>
      </c>
      <c r="BL780" s="72">
        <v>3.651410168881189E-2</v>
      </c>
      <c r="BM780" s="72">
        <v>4.0070163030331556E-2</v>
      </c>
      <c r="BN780" s="72">
        <v>4.651220006753843E-2</v>
      </c>
      <c r="BO780" s="72">
        <v>4.0353874880839753E-2</v>
      </c>
      <c r="BP780" s="72">
        <v>4.6458240701964928E-2</v>
      </c>
      <c r="BQ780" s="72">
        <v>4.9576751887115002E-2</v>
      </c>
      <c r="BR780" s="72">
        <f>IF(IF(BN780&gt;BQ780,BN780,BQ780)=0,IF(BM780&gt;BP780,BM780,BP780),IF(BN780&gt;BQ780,BN780,BQ780))</f>
        <v>4.9576751887115002E-2</v>
      </c>
      <c r="CI780" s="73">
        <f>IFERROR(L780,M780)</f>
        <v>0.54191695424105535</v>
      </c>
      <c r="CJ780" s="74">
        <f>IF(AND(M780&lt;0,AA780&gt;0),1,0)</f>
        <v>0</v>
      </c>
      <c r="CK780" s="74">
        <f>IF(AND(CJ780=0,CI780&lt;0.1,CI780&gt;0),1,0)</f>
        <v>0</v>
      </c>
      <c r="CL780" s="74">
        <f>IF(AND(CK780=0,CI780&lt;0.2,CI780&gt;0.1),1,0)</f>
        <v>0</v>
      </c>
      <c r="CM780" s="74">
        <f>IF(AND(CL780=0,CI780&lt;0.3,CI780&gt;0.2),1,0)</f>
        <v>0</v>
      </c>
      <c r="CN780" s="74">
        <f>IF(AND(CM780=0,CI780&lt;0.4,CI780&gt;0.3),1,0)</f>
        <v>0</v>
      </c>
      <c r="CO780" s="74">
        <f>IF(AND(CN780=0,CI780&lt;0.5,CI780&gt;0.4),1,0)</f>
        <v>0</v>
      </c>
      <c r="CP780" s="74">
        <f>IF(AND(CJ780=0,CK780=0,CL780=0,CM780=0,CN780=0,CO780=0),1,0)</f>
        <v>1</v>
      </c>
      <c r="CR780" s="74" t="str">
        <f>_xll.BDP($H780,CR$1)</f>
        <v>Meredith Kopit Levien</v>
      </c>
      <c r="CS780" s="74" t="str">
        <f>_xll.BDP($H780,CS$1)</f>
        <v>No</v>
      </c>
      <c r="CT780" s="81">
        <f>_xll.BDP($H780,CT$1)</f>
        <v>0</v>
      </c>
      <c r="CU780" s="78">
        <f>_xll.BDP($H780,CU$1)</f>
        <v>3.0833299160003662</v>
      </c>
      <c r="CV780" s="78">
        <f>_xll.BDP($H780,CV$1)</f>
        <v>4.1679154553263817</v>
      </c>
      <c r="CW780" s="78">
        <f>_xll.BDP($H780,CW$1)</f>
        <v>-1.0536647191342627</v>
      </c>
    </row>
    <row r="781" spans="1:101" s="74" customFormat="1" hidden="1" x14ac:dyDescent="0.3">
      <c r="A781" s="74" t="str">
        <f>B781&amp;C781</f>
        <v>15</v>
      </c>
      <c r="B781" s="74">
        <v>15</v>
      </c>
      <c r="D781" s="74">
        <v>10</v>
      </c>
      <c r="E781" s="74">
        <v>2</v>
      </c>
      <c r="F781" s="75">
        <v>0.12</v>
      </c>
      <c r="H781" s="74" t="s">
        <v>1236</v>
      </c>
      <c r="I781" s="74">
        <v>1726</v>
      </c>
      <c r="J781" s="74" t="str">
        <f>I781&amp;H781</f>
        <v>1726FDR SM Equity</v>
      </c>
      <c r="K781" s="76" t="s">
        <v>1237</v>
      </c>
      <c r="L781" s="73">
        <v>0.14606766348780437</v>
      </c>
      <c r="M781" s="73">
        <v>0.1785067290372081</v>
      </c>
      <c r="N781" s="73">
        <v>7.5693187922022273E-2</v>
      </c>
      <c r="O781" s="73">
        <v>0.10219658987100566</v>
      </c>
      <c r="P781" s="77">
        <v>6.5877970566020405</v>
      </c>
      <c r="Q781" s="77">
        <v>4.6449849766567111</v>
      </c>
      <c r="R781" s="77">
        <v>5.8751399477528388</v>
      </c>
      <c r="S781" s="78">
        <v>16.962438802470349</v>
      </c>
      <c r="T781" s="78">
        <v>19.653441207430927</v>
      </c>
      <c r="U781" s="73">
        <v>0.53211227551474227</v>
      </c>
      <c r="V781" s="79">
        <v>3.6554560148889648</v>
      </c>
      <c r="W781" s="73">
        <v>0.41233248924462024</v>
      </c>
      <c r="X781" s="72">
        <v>4.4898385405860684E-2</v>
      </c>
      <c r="Y781" s="79">
        <v>25.581214447047707</v>
      </c>
      <c r="Z781" s="79">
        <v>14.56875764313066</v>
      </c>
      <c r="AA781" s="79">
        <v>1750399000</v>
      </c>
      <c r="AB781" s="79">
        <v>3057421000</v>
      </c>
      <c r="AC781" s="79" t="e">
        <v>#N/A</v>
      </c>
      <c r="AD781" s="80">
        <v>254486000</v>
      </c>
      <c r="AE781" s="73">
        <v>0</v>
      </c>
      <c r="AF781" s="80">
        <v>3717.6975045000004</v>
      </c>
      <c r="AG781" s="80">
        <v>5085.5995045</v>
      </c>
      <c r="AH781" s="25">
        <v>13.385763292062139</v>
      </c>
      <c r="AI781" s="25">
        <v>23.074303222308426</v>
      </c>
      <c r="AJ781" s="25">
        <v>5.9112615013625796</v>
      </c>
      <c r="AK781" s="25">
        <v>37.697841348530119</v>
      </c>
      <c r="AL781" s="25">
        <v>2.3541681143158892</v>
      </c>
      <c r="AM781" s="74" t="s">
        <v>498</v>
      </c>
      <c r="AN781" s="74" t="s">
        <v>540</v>
      </c>
      <c r="AO781" s="74" t="s">
        <v>4700</v>
      </c>
      <c r="AP781" s="74" t="s">
        <v>1226</v>
      </c>
      <c r="AQ781" s="73" t="e">
        <f>_xll.BDP($H781,$AQ$1, "CUST_TRR_START_DT=20030101","CUST_TRR_END_DT=20230630")*0.01</f>
        <v>#VALUE!</v>
      </c>
      <c r="AR781" s="73">
        <f>_xll.BDP($H781,$AQ$1, "CUST_TRR_START_DT=20130101","CUST_TRR_END_DT=20230630")*0.01</f>
        <v>0.2384027</v>
      </c>
      <c r="AS781" s="73">
        <f>_xll.BDP($H781,$AQ$1, "CUST_TRR_START_DT=20180101","CUST_TRR_END_DT=20230630")*0.01</f>
        <v>9.3245609999999993E-2</v>
      </c>
      <c r="AT781" s="74" t="s">
        <v>3477</v>
      </c>
      <c r="AU781" s="74" t="s">
        <v>3477</v>
      </c>
      <c r="AV781" s="74" t="s">
        <v>3477</v>
      </c>
      <c r="AW781" s="25">
        <v>3.617570997824656</v>
      </c>
      <c r="AX781" s="25">
        <v>3.617570997824656</v>
      </c>
      <c r="AY781" s="25">
        <v>0</v>
      </c>
      <c r="AZ781" s="25">
        <v>3.617570997824656</v>
      </c>
      <c r="BA781" s="25">
        <v>66.803992212743282</v>
      </c>
      <c r="BB781" s="25">
        <v>0</v>
      </c>
      <c r="BC781" s="25" t="s">
        <v>3021</v>
      </c>
      <c r="BD781" s="25" t="s">
        <v>3021</v>
      </c>
      <c r="BE781" s="25">
        <v>3717.6975045000004</v>
      </c>
      <c r="BF781" s="74">
        <v>133</v>
      </c>
      <c r="BG781" s="74">
        <v>183</v>
      </c>
      <c r="BH781" s="74">
        <v>211.54500000000002</v>
      </c>
      <c r="BI781" s="74">
        <v>300.66200000000003</v>
      </c>
      <c r="BJ781" s="74">
        <v>226.322</v>
      </c>
      <c r="BK781" s="74">
        <v>235.20600000000002</v>
      </c>
      <c r="BL781" s="72">
        <v>3.5774831018127014E-2</v>
      </c>
      <c r="BM781" s="72">
        <v>4.9224015611407844E-2</v>
      </c>
      <c r="BN781" s="72">
        <v>5.6902155095711872E-2</v>
      </c>
      <c r="BO781" s="72">
        <v>8.087317476370004E-2</v>
      </c>
      <c r="BP781" s="72">
        <v>6.0876927110410088E-2</v>
      </c>
      <c r="BQ781" s="72">
        <v>6.3266578228944229E-2</v>
      </c>
      <c r="BR781" s="72">
        <f>IF(IF(BN781&gt;BQ781,BN781,BQ781)=0,IF(BM781&gt;BP781,BM781,BP781),IF(BN781&gt;BQ781,BN781,BQ781))</f>
        <v>6.3266578228944229E-2</v>
      </c>
      <c r="CI781" s="73">
        <f>IFERROR(L781,M781)</f>
        <v>0.14606766348780437</v>
      </c>
      <c r="CJ781" s="74">
        <f>IF(AND(M781&lt;0,AA781&gt;0),1,0)</f>
        <v>0</v>
      </c>
      <c r="CK781" s="74">
        <f>IF(AND(CJ781=0,CI781&lt;0.1,CI781&gt;0),1,0)</f>
        <v>0</v>
      </c>
      <c r="CL781" s="74">
        <f>IF(AND(CK781=0,CI781&lt;0.2,CI781&gt;0.1),1,0)</f>
        <v>1</v>
      </c>
      <c r="CM781" s="74">
        <f>IF(AND(CL781=0,CI781&lt;0.3,CI781&gt;0.2),1,0)</f>
        <v>0</v>
      </c>
      <c r="CN781" s="74">
        <f>IF(AND(CM781=0,CI781&lt;0.4,CI781&gt;0.3),1,0)</f>
        <v>0</v>
      </c>
      <c r="CO781" s="74">
        <f>IF(AND(CN781=0,CI781&lt;0.5,CI781&gt;0.4),1,0)</f>
        <v>0</v>
      </c>
      <c r="CP781" s="74">
        <f>IF(AND(CJ781=0,CK781=0,CL781=0,CM781=0,CN781=0,CO781=0),1,0)</f>
        <v>0</v>
      </c>
      <c r="CR781" s="74" t="str">
        <f>_xll.BDP($H781,CR$1)</f>
        <v>Bruce Walker Brooks</v>
      </c>
      <c r="CS781" s="74" t="str">
        <f>_xll.BDP($H781,CS$1)</f>
        <v>No</v>
      </c>
      <c r="CT781" s="81">
        <f>_xll.BDP($H781,CT$1)</f>
        <v>0</v>
      </c>
      <c r="CU781" s="78">
        <f>_xll.BDP($H781,CU$1)</f>
        <v>5.25</v>
      </c>
      <c r="CV781" s="78">
        <f>_xll.BDP($H781,CV$1)</f>
        <v>0.30999995159504729</v>
      </c>
      <c r="CW781" s="78">
        <f>_xll.BDP($H781,CW$1)</f>
        <v>2.5835337542655026</v>
      </c>
    </row>
    <row r="782" spans="1:101" s="74" customFormat="1" hidden="1" x14ac:dyDescent="0.3">
      <c r="A782" s="74" t="str">
        <f>B782&amp;C782</f>
        <v>15</v>
      </c>
      <c r="B782" s="74">
        <v>15</v>
      </c>
      <c r="D782" s="74">
        <v>10</v>
      </c>
      <c r="E782" s="74">
        <v>4</v>
      </c>
      <c r="F782" s="75">
        <v>0.1</v>
      </c>
      <c r="H782" s="74" t="s">
        <v>463</v>
      </c>
      <c r="I782" s="74">
        <v>1727</v>
      </c>
      <c r="J782" s="74" t="str">
        <f>I782&amp;H782</f>
        <v>1727WPK CN Equity</v>
      </c>
      <c r="K782" s="76" t="s">
        <v>509</v>
      </c>
      <c r="L782" s="73">
        <v>0.22287489699421625</v>
      </c>
      <c r="M782" s="73">
        <v>0.20967618268714699</v>
      </c>
      <c r="N782" s="73">
        <v>0.21745068076082696</v>
      </c>
      <c r="O782" s="73">
        <v>0.20507509802381138</v>
      </c>
      <c r="P782" s="77">
        <v>13.505234896270446</v>
      </c>
      <c r="Q782" s="77">
        <v>10.002723153027377</v>
      </c>
      <c r="R782" s="77">
        <v>11.551916420839543</v>
      </c>
      <c r="S782" s="78">
        <v>20.958430576801106</v>
      </c>
      <c r="T782" s="78">
        <v>18.767573169151991</v>
      </c>
      <c r="U782" s="73">
        <v>-0.30756109850495922</v>
      </c>
      <c r="V782" s="79">
        <v>-2.0000879650602781</v>
      </c>
      <c r="W782" s="73">
        <v>0.87958703798956572</v>
      </c>
      <c r="X782" s="72" t="e">
        <v>#N/A</v>
      </c>
      <c r="Y782" s="79">
        <v>6.430196634211204</v>
      </c>
      <c r="Z782" s="79">
        <v>3.1630390433204036</v>
      </c>
      <c r="AA782" s="79">
        <v>821667000</v>
      </c>
      <c r="AB782" s="79">
        <v>840102000</v>
      </c>
      <c r="AC782" s="79" t="e">
        <v>#N/A</v>
      </c>
      <c r="AD782" s="80">
        <v>140034000</v>
      </c>
      <c r="AE782" s="73">
        <v>0</v>
      </c>
      <c r="AF782" s="80">
        <v>2600.65</v>
      </c>
      <c r="AG782" s="80">
        <v>1506.3378970156723</v>
      </c>
      <c r="AH782" s="25">
        <v>6.6252551955053036</v>
      </c>
      <c r="AI782" s="25">
        <v>8.4713293349061498</v>
      </c>
      <c r="AJ782" s="25">
        <v>4.8199989747496108</v>
      </c>
      <c r="AK782" s="25">
        <v>13.779054141205833</v>
      </c>
      <c r="AL782" s="25">
        <v>1.5028993189841933</v>
      </c>
      <c r="AM782" s="74" t="s">
        <v>498</v>
      </c>
      <c r="AN782" s="74" t="s">
        <v>510</v>
      </c>
      <c r="AO782" s="74" t="s">
        <v>511</v>
      </c>
      <c r="AP782" s="74" t="s">
        <v>496</v>
      </c>
      <c r="AQ782" s="73">
        <f>_xll.BDP($H782,$AQ$1, "CUST_TRR_START_DT=20030101","CUST_TRR_END_DT=20230630")*0.01</f>
        <v>7.6467750000000001E-2</v>
      </c>
      <c r="AR782" s="73">
        <f>_xll.BDP($H782,$AQ$1, "CUST_TRR_START_DT=20130101","CUST_TRR_END_DT=20230630")*0.01</f>
        <v>0.12214900000000001</v>
      </c>
      <c r="AS782" s="73">
        <f>_xll.BDP($H782,$AQ$1, "CUST_TRR_START_DT=20180101","CUST_TRR_END_DT=20230630")*0.01</f>
        <v>-6.7495300000000001E-3</v>
      </c>
      <c r="AT782" s="74" t="s">
        <v>3697</v>
      </c>
      <c r="AU782" s="74" t="s">
        <v>3021</v>
      </c>
      <c r="AV782" s="74" t="s">
        <v>3021</v>
      </c>
      <c r="AW782" s="25">
        <v>0.2999250120414671</v>
      </c>
      <c r="AX782" s="25">
        <v>0.2999250120414671</v>
      </c>
      <c r="AY782" s="25">
        <v>0</v>
      </c>
      <c r="AZ782" s="25">
        <v>0.2999250120414671</v>
      </c>
      <c r="BA782" s="25" t="s">
        <v>3021</v>
      </c>
      <c r="BB782" s="25">
        <v>0</v>
      </c>
      <c r="BC782" s="25" t="s">
        <v>3021</v>
      </c>
      <c r="BD782" s="25" t="s">
        <v>3021</v>
      </c>
      <c r="BE782" s="25">
        <v>1506.3378970156723</v>
      </c>
      <c r="BF782" s="74">
        <v>154</v>
      </c>
      <c r="BG782" s="74">
        <v>158</v>
      </c>
      <c r="BH782" s="74">
        <v>167</v>
      </c>
      <c r="BI782" s="74">
        <v>132.19999999999999</v>
      </c>
      <c r="BJ782" s="74">
        <v>102.15</v>
      </c>
      <c r="BK782" s="74">
        <v>105.956</v>
      </c>
      <c r="BL782" s="72">
        <v>0.10223469800839628</v>
      </c>
      <c r="BM782" s="72">
        <v>0.10489014470991308</v>
      </c>
      <c r="BN782" s="72">
        <v>0.11086489978832584</v>
      </c>
      <c r="BO782" s="72">
        <v>8.7762513485129784E-2</v>
      </c>
      <c r="BP782" s="72">
        <v>6.7813470139984941E-2</v>
      </c>
      <c r="BQ782" s="72">
        <v>7.0340127676478167E-2</v>
      </c>
      <c r="BR782" s="72">
        <f>IF(IF(BN782&gt;BQ782,BN782,BQ782)=0,IF(BM782&gt;BP782,BM782,BP782),IF(BN782&gt;BQ782,BN782,BQ782))</f>
        <v>0.11086489978832584</v>
      </c>
      <c r="CI782" s="73">
        <f>IFERROR(L782,M782)</f>
        <v>0.22287489699421625</v>
      </c>
      <c r="CJ782" s="74">
        <f>IF(AND(M782&lt;0,AA782&gt;0),1,0)</f>
        <v>0</v>
      </c>
      <c r="CK782" s="74">
        <f>IF(AND(CJ782=0,CI782&lt;0.1,CI782&gt;0),1,0)</f>
        <v>0</v>
      </c>
      <c r="CL782" s="74">
        <f>IF(AND(CK782=0,CI782&lt;0.2,CI782&gt;0.1),1,0)</f>
        <v>0</v>
      </c>
      <c r="CM782" s="74">
        <f>IF(AND(CL782=0,CI782&lt;0.3,CI782&gt;0.2),1,0)</f>
        <v>1</v>
      </c>
      <c r="CN782" s="74">
        <f>IF(AND(CM782=0,CI782&lt;0.4,CI782&gt;0.3),1,0)</f>
        <v>0</v>
      </c>
      <c r="CO782" s="74">
        <f>IF(AND(CN782=0,CI782&lt;0.5,CI782&gt;0.4),1,0)</f>
        <v>0</v>
      </c>
      <c r="CP782" s="74">
        <f>IF(AND(CJ782=0,CK782=0,CL782=0,CM782=0,CN782=0,CO782=0),1,0)</f>
        <v>0</v>
      </c>
      <c r="CR782" s="74" t="str">
        <f>_xll.BDP($H782,CR$1)</f>
        <v>Olivier Y Muggli</v>
      </c>
      <c r="CS782" s="74" t="str">
        <f>_xll.BDP($H782,CS$1)</f>
        <v>No</v>
      </c>
      <c r="CT782" s="81">
        <f>_xll.BDP($H782,CT$1)</f>
        <v>0</v>
      </c>
      <c r="CU782" s="78">
        <f>_xll.BDP($H782,CU$1)</f>
        <v>6.1666698455810547</v>
      </c>
      <c r="CV782" s="78">
        <f>_xll.BDP($H782,CV$1)</f>
        <v>52.740461538461538</v>
      </c>
      <c r="CW782" s="78">
        <f>_xll.BDP($H782,CW$1)</f>
        <v>7.8766344016383393E-3</v>
      </c>
    </row>
    <row r="783" spans="1:101" s="74" customFormat="1" hidden="1" x14ac:dyDescent="0.3">
      <c r="A783" s="74" t="str">
        <f>B783&amp;C783</f>
        <v>15</v>
      </c>
      <c r="B783" s="74">
        <v>15</v>
      </c>
      <c r="D783" s="74">
        <v>10</v>
      </c>
      <c r="E783" s="74">
        <v>10</v>
      </c>
      <c r="F783" s="75">
        <v>0.15</v>
      </c>
      <c r="G783" s="74" t="s">
        <v>2420</v>
      </c>
      <c r="H783" s="74" t="s">
        <v>2421</v>
      </c>
      <c r="I783" s="74">
        <v>1728</v>
      </c>
      <c r="J783" s="74" t="str">
        <f>I783&amp;H783</f>
        <v>1728SOBI SS Equity</v>
      </c>
      <c r="K783" s="76" t="s">
        <v>4966</v>
      </c>
      <c r="L783" s="73">
        <v>0.26423014413861418</v>
      </c>
      <c r="M783" s="73">
        <v>0.16617636243288961</v>
      </c>
      <c r="N783" s="73">
        <v>0.20426234473949387</v>
      </c>
      <c r="O783" s="73">
        <v>0.13213063945498671</v>
      </c>
      <c r="P783" s="77">
        <v>7.3026406077191961</v>
      </c>
      <c r="Q783" s="77">
        <v>5.8086652772850398</v>
      </c>
      <c r="R783" s="77">
        <v>8.2295643016980389</v>
      </c>
      <c r="S783" s="78">
        <v>39.212336361991127</v>
      </c>
      <c r="T783" s="78">
        <v>36.13624268227781</v>
      </c>
      <c r="U783" s="73">
        <v>0.42164242284306935</v>
      </c>
      <c r="V783" s="79">
        <v>4.0017531044558075</v>
      </c>
      <c r="W783" s="73">
        <v>0.37442434319042528</v>
      </c>
      <c r="X783" s="72" t="e">
        <v>#N/A</v>
      </c>
      <c r="Y783" s="79">
        <v>22.539657944811573</v>
      </c>
      <c r="Z783" s="79">
        <v>8.4991403334281799</v>
      </c>
      <c r="AA783" s="79">
        <v>27194000000</v>
      </c>
      <c r="AB783" s="79">
        <v>34201000000</v>
      </c>
      <c r="AC783" s="79" t="e">
        <v>#N/A</v>
      </c>
      <c r="AD783" s="80">
        <v>5016000000</v>
      </c>
      <c r="AE783" s="73">
        <v>0</v>
      </c>
      <c r="AF783" s="80">
        <v>73070.746021200001</v>
      </c>
      <c r="AG783" s="80">
        <v>100462.7460212</v>
      </c>
      <c r="AH783" s="25">
        <v>14.37852383300415</v>
      </c>
      <c r="AI783" s="25">
        <v>21.535422512583065</v>
      </c>
      <c r="AJ783" s="25">
        <v>7.0619908507549223</v>
      </c>
      <c r="AK783" s="25">
        <v>22.149306946810899</v>
      </c>
      <c r="AL783" s="25">
        <v>2.4453556939808068</v>
      </c>
      <c r="AM783" s="74" t="s">
        <v>493</v>
      </c>
      <c r="AN783" s="74" t="s">
        <v>593</v>
      </c>
      <c r="AO783" s="74" t="s">
        <v>594</v>
      </c>
      <c r="AP783" s="74" t="s">
        <v>4617</v>
      </c>
      <c r="AQ783" s="73" t="e">
        <f>_xll.BDP($H783,$AQ$1, "CUST_TRR_START_DT=20030101","CUST_TRR_END_DT=20230630")*0.01</f>
        <v>#VALUE!</v>
      </c>
      <c r="AR783" s="73">
        <f>_xll.BDP($H783,$AQ$1, "CUST_TRR_START_DT=20130101","CUST_TRR_END_DT=20230630")*0.01</f>
        <v>0.18126930000000002</v>
      </c>
      <c r="AS783" s="73">
        <f>_xll.BDP($H783,$AQ$1, "CUST_TRR_START_DT=20180101","CUST_TRR_END_DT=20230630")*0.01</f>
        <v>0.1210183</v>
      </c>
      <c r="AT783" s="74" t="s">
        <v>3478</v>
      </c>
      <c r="AU783" s="74" t="s">
        <v>3478</v>
      </c>
      <c r="AV783" s="74" t="s">
        <v>3478</v>
      </c>
      <c r="AW783" s="25" t="s">
        <v>3021</v>
      </c>
      <c r="AX783" s="25">
        <v>0</v>
      </c>
      <c r="AY783" s="25">
        <v>0</v>
      </c>
      <c r="AZ783" s="25">
        <v>0</v>
      </c>
      <c r="BA783" s="25">
        <v>0</v>
      </c>
      <c r="BB783" s="25">
        <v>0</v>
      </c>
      <c r="BC783" s="25">
        <v>0</v>
      </c>
      <c r="BD783" s="25">
        <v>0</v>
      </c>
      <c r="BE783" s="25">
        <v>73070.746021200001</v>
      </c>
      <c r="BF783" s="74">
        <v>3181.8</v>
      </c>
      <c r="BG783" s="74">
        <v>4216.9089999999997</v>
      </c>
      <c r="BH783" s="74">
        <v>5643.8180000000002</v>
      </c>
      <c r="BI783" s="74">
        <v>-13355.854000000001</v>
      </c>
      <c r="BJ783" s="74">
        <v>4590.7700000000004</v>
      </c>
      <c r="BK783" s="74">
        <v>6203.9110000000001</v>
      </c>
      <c r="BL783" s="72">
        <v>4.3544101754166641E-2</v>
      </c>
      <c r="BM783" s="72">
        <v>5.7709948640411429E-2</v>
      </c>
      <c r="BN783" s="72">
        <v>7.7237722444527396E-2</v>
      </c>
      <c r="BO783" s="72">
        <v>-0.18277976792689471</v>
      </c>
      <c r="BP783" s="72">
        <v>6.2826373753842354E-2</v>
      </c>
      <c r="BQ783" s="72">
        <v>8.4902800885597374E-2</v>
      </c>
      <c r="BR783" s="72">
        <f>IF(IF(BN783&gt;BQ783,BN783,BQ783)=0,IF(BM783&gt;BP783,BM783,BP783),IF(BN783&gt;BQ783,BN783,BQ783))</f>
        <v>8.4902800885597374E-2</v>
      </c>
      <c r="CI783" s="73">
        <f>IFERROR(L783,M783)</f>
        <v>0.26423014413861418</v>
      </c>
      <c r="CJ783" s="74">
        <f>IF(AND(M783&lt;0,AA783&gt;0),1,0)</f>
        <v>0</v>
      </c>
      <c r="CK783" s="74">
        <f>IF(AND(CJ783=0,CI783&lt;0.1,CI783&gt;0),1,0)</f>
        <v>0</v>
      </c>
      <c r="CL783" s="74">
        <f>IF(AND(CK783=0,CI783&lt;0.2,CI783&gt;0.1),1,0)</f>
        <v>0</v>
      </c>
      <c r="CM783" s="74">
        <f>IF(AND(CL783=0,CI783&lt;0.3,CI783&gt;0.2),1,0)</f>
        <v>1</v>
      </c>
      <c r="CN783" s="74">
        <f>IF(AND(CM783=0,CI783&lt;0.4,CI783&gt;0.3),1,0)</f>
        <v>0</v>
      </c>
      <c r="CO783" s="74">
        <f>IF(AND(CN783=0,CI783&lt;0.5,CI783&gt;0.4),1,0)</f>
        <v>0</v>
      </c>
      <c r="CP783" s="74">
        <f>IF(AND(CJ783=0,CK783=0,CL783=0,CM783=0,CN783=0,CO783=0),1,0)</f>
        <v>0</v>
      </c>
      <c r="CR783" s="74" t="str">
        <f>_xll.BDP($H783,CR$1)</f>
        <v>Guido Oelkers</v>
      </c>
      <c r="CS783" s="74" t="str">
        <f>_xll.BDP($H783,CS$1)</f>
        <v>No</v>
      </c>
      <c r="CT783" s="81">
        <f>_xll.BDP($H783,CT$1)</f>
        <v>0</v>
      </c>
      <c r="CU783" s="78">
        <f>_xll.BDP($H783,CU$1)</f>
        <v>6.4166698455810547</v>
      </c>
      <c r="CV783" s="78">
        <f>_xll.BDP($H783,CV$1)</f>
        <v>0.14723090877788941</v>
      </c>
      <c r="CW783" s="78">
        <f>_xll.BDP($H783,CW$1)</f>
        <v>13.802229449589115</v>
      </c>
    </row>
    <row r="784" spans="1:101" s="74" customFormat="1" hidden="1" x14ac:dyDescent="0.3">
      <c r="A784" s="74" t="str">
        <f>B784&amp;C784</f>
        <v>15</v>
      </c>
      <c r="B784" s="74">
        <v>15</v>
      </c>
      <c r="D784" s="74">
        <v>10</v>
      </c>
      <c r="E784" s="74">
        <v>3</v>
      </c>
      <c r="F784" s="75" t="s">
        <v>2157</v>
      </c>
      <c r="H784" s="74" t="s">
        <v>1322</v>
      </c>
      <c r="I784" s="74">
        <v>1729</v>
      </c>
      <c r="J784" s="74" t="str">
        <f>I784&amp;H784</f>
        <v>1729FILA IM Equity</v>
      </c>
      <c r="K784" s="76" t="s">
        <v>1323</v>
      </c>
      <c r="L784" s="73">
        <v>0.12461610950358697</v>
      </c>
      <c r="M784" s="73">
        <v>0.13493445434886414</v>
      </c>
      <c r="N784" s="73">
        <v>0.10046261837686454</v>
      </c>
      <c r="O784" s="73">
        <v>0.10800830033637841</v>
      </c>
      <c r="P784" s="77">
        <v>6.9806968556513294</v>
      </c>
      <c r="Q784" s="77">
        <v>7.5556371071801616</v>
      </c>
      <c r="R784" s="77">
        <v>5.2206565967568608</v>
      </c>
      <c r="S784" s="78">
        <v>19.113981468631362</v>
      </c>
      <c r="T784" s="78">
        <v>17.75903110204295</v>
      </c>
      <c r="U784" s="73">
        <v>0.46555388982867757</v>
      </c>
      <c r="V784" s="79">
        <v>4.0994508644108638</v>
      </c>
      <c r="W784" s="73">
        <v>0.36252789625678522</v>
      </c>
      <c r="X784" s="72">
        <v>5.9806356877917473E-2</v>
      </c>
      <c r="Y784" s="79">
        <v>10.056409889834331</v>
      </c>
      <c r="Z784" s="79">
        <v>29.412576175108217</v>
      </c>
      <c r="AA784" s="79">
        <v>693181000</v>
      </c>
      <c r="AB784" s="79">
        <v>865989000</v>
      </c>
      <c r="AC784" s="79" t="e">
        <v>#N/A</v>
      </c>
      <c r="AD784" s="80">
        <v>70306000</v>
      </c>
      <c r="AE784" s="73">
        <v>0</v>
      </c>
      <c r="AF784" s="80">
        <v>336.50553303000004</v>
      </c>
      <c r="AG784" s="80">
        <v>860.45853303000013</v>
      </c>
      <c r="AH784" s="25">
        <v>6.1592471758079164</v>
      </c>
      <c r="AI784" s="25">
        <v>8.822419694988973</v>
      </c>
      <c r="AJ784" s="25">
        <v>16.755053039103068</v>
      </c>
      <c r="AK784" s="25">
        <v>13.095594367232005</v>
      </c>
      <c r="AL784" s="25">
        <v>0.95773768958600569</v>
      </c>
      <c r="AM784" s="74" t="s">
        <v>493</v>
      </c>
      <c r="AN784" s="74" t="s">
        <v>572</v>
      </c>
      <c r="AO784" s="74" t="s">
        <v>4696</v>
      </c>
      <c r="AP784" s="74" t="s">
        <v>1250</v>
      </c>
      <c r="AQ784" s="73" t="e">
        <f>_xll.BDP($H784,$AQ$1, "CUST_TRR_START_DT=20030101","CUST_TRR_END_DT=20230630")*0.01</f>
        <v>#VALUE!</v>
      </c>
      <c r="AR784" s="73" t="e">
        <f>_xll.BDP($H784,$AQ$1, "CUST_TRR_START_DT=20130101","CUST_TRR_END_DT=20230630")*0.01</f>
        <v>#VALUE!</v>
      </c>
      <c r="AS784" s="73">
        <f>_xll.BDP($H784,$AQ$1, "CUST_TRR_START_DT=20180101","CUST_TRR_END_DT=20230630")*0.01</f>
        <v>-0.13709970000000002</v>
      </c>
      <c r="AT784" s="74" t="s">
        <v>3479</v>
      </c>
      <c r="AU784" s="74" t="s">
        <v>3479</v>
      </c>
      <c r="AV784" s="74" t="s">
        <v>3479</v>
      </c>
      <c r="AW784" s="25">
        <v>1.5325670155528861</v>
      </c>
      <c r="AX784" s="25">
        <v>1.5325670155528861</v>
      </c>
      <c r="AY784" s="25">
        <v>1.9166179653103482E-16</v>
      </c>
      <c r="AZ784" s="25">
        <v>1.5325670155528863</v>
      </c>
      <c r="BA784" s="25">
        <v>14.204113439350847</v>
      </c>
      <c r="BB784" s="25">
        <v>1.7763568394002505E-15</v>
      </c>
      <c r="BC784" s="25">
        <v>14.204113439350849</v>
      </c>
      <c r="BD784" s="25">
        <v>6.1045687199999996</v>
      </c>
      <c r="BE784" s="25">
        <v>336.50553303000004</v>
      </c>
      <c r="BF784" s="74">
        <v>38.267000000000003</v>
      </c>
      <c r="BG784" s="74">
        <v>43.45</v>
      </c>
      <c r="BH784" s="74">
        <v>48</v>
      </c>
      <c r="BI784" s="74">
        <v>44.800000000000004</v>
      </c>
      <c r="BJ784" s="74">
        <v>34.773000000000003</v>
      </c>
      <c r="BK784" s="74">
        <v>36.427999999999997</v>
      </c>
      <c r="BL784" s="72">
        <v>0.11371878392438925</v>
      </c>
      <c r="BM784" s="72">
        <v>0.12912120525556517</v>
      </c>
      <c r="BN784" s="72">
        <v>0.14264252824550352</v>
      </c>
      <c r="BO784" s="72">
        <v>0.13313302636246996</v>
      </c>
      <c r="BP784" s="72">
        <v>0.10333559655585196</v>
      </c>
      <c r="BQ784" s="72">
        <v>0.10825379206098337</v>
      </c>
      <c r="BR784" s="72">
        <f>IF(IF(BN784&gt;BQ784,BN784,BQ784)=0,IF(BM784&gt;BP784,BM784,BP784),IF(BN784&gt;BQ784,BN784,BQ784))</f>
        <v>0.14264252824550352</v>
      </c>
      <c r="CI784" s="73">
        <f>IFERROR(L784,M784)</f>
        <v>0.12461610950358697</v>
      </c>
      <c r="CJ784" s="74">
        <f>IF(AND(M784&lt;0,AA784&gt;0),1,0)</f>
        <v>0</v>
      </c>
      <c r="CK784" s="74">
        <f>IF(AND(CJ784=0,CI784&lt;0.1,CI784&gt;0),1,0)</f>
        <v>0</v>
      </c>
      <c r="CL784" s="74">
        <f>IF(AND(CK784=0,CI784&lt;0.2,CI784&gt;0.1),1,0)</f>
        <v>1</v>
      </c>
      <c r="CM784" s="74">
        <f>IF(AND(CL784=0,CI784&lt;0.3,CI784&gt;0.2),1,0)</f>
        <v>0</v>
      </c>
      <c r="CN784" s="74">
        <f>IF(AND(CM784=0,CI784&lt;0.4,CI784&gt;0.3),1,0)</f>
        <v>0</v>
      </c>
      <c r="CO784" s="74">
        <f>IF(AND(CN784=0,CI784&lt;0.5,CI784&gt;0.4),1,0)</f>
        <v>0</v>
      </c>
      <c r="CP784" s="74">
        <f>IF(AND(CJ784=0,CK784=0,CL784=0,CM784=0,CN784=0,CO784=0),1,0)</f>
        <v>0</v>
      </c>
      <c r="CR784" s="74" t="str">
        <f>_xll.BDP($H784,CR$1)</f>
        <v>Massimo Candela</v>
      </c>
      <c r="CS784" s="74" t="str">
        <f>_xll.BDP($H784,CS$1)</f>
        <v>No</v>
      </c>
      <c r="CT784" s="81">
        <f>_xll.BDP($H784,CT$1)</f>
        <v>0</v>
      </c>
      <c r="CU784" s="78">
        <f>_xll.BDP($H784,CU$1)</f>
        <v>8.25</v>
      </c>
      <c r="CV784" s="78">
        <f>_xll.BDP($H784,CV$1)</f>
        <v>0</v>
      </c>
      <c r="CW784" s="78">
        <f>_xll.BDP($H784,CW$1)</f>
        <v>0</v>
      </c>
    </row>
    <row r="785" spans="1:101" s="74" customFormat="1" hidden="1" x14ac:dyDescent="0.3">
      <c r="A785" s="74" t="str">
        <f>B785&amp;C785</f>
        <v>15</v>
      </c>
      <c r="B785" s="74">
        <v>15</v>
      </c>
      <c r="D785" s="74">
        <v>10</v>
      </c>
      <c r="E785" s="74">
        <v>9</v>
      </c>
      <c r="F785" s="75">
        <v>0.2</v>
      </c>
      <c r="G785" s="74" t="s">
        <v>2465</v>
      </c>
      <c r="H785" s="74" t="s">
        <v>2466</v>
      </c>
      <c r="I785" s="74">
        <v>1730</v>
      </c>
      <c r="J785" s="74" t="str">
        <f>I785&amp;H785</f>
        <v>1730BUFAB SS Equity</v>
      </c>
      <c r="K785" s="76" t="s">
        <v>4967</v>
      </c>
      <c r="L785" s="73">
        <v>0.21806726325172704</v>
      </c>
      <c r="M785" s="73">
        <v>0.13680494263018536</v>
      </c>
      <c r="N785" s="73">
        <v>0.13129009135360392</v>
      </c>
      <c r="O785" s="73">
        <v>0.13680494263018536</v>
      </c>
      <c r="P785" s="77">
        <v>12.754169859138328</v>
      </c>
      <c r="Q785" s="77">
        <v>9.8045973863611557</v>
      </c>
      <c r="R785" s="77">
        <v>16.910032972209137</v>
      </c>
      <c r="S785" s="78">
        <v>13.01868046396304</v>
      </c>
      <c r="T785" s="78">
        <v>13.877357371604791</v>
      </c>
      <c r="U785" s="73">
        <v>0.41419073343029295</v>
      </c>
      <c r="V785" s="79">
        <v>2.9533333333333331</v>
      </c>
      <c r="W785" s="73">
        <v>0.36598794930396844</v>
      </c>
      <c r="X785" s="72" t="e">
        <v>#N/A</v>
      </c>
      <c r="Y785" s="79">
        <v>20.829395834892615</v>
      </c>
      <c r="Z785" s="79">
        <v>24.414754594874054</v>
      </c>
      <c r="AA785" s="79">
        <v>6798000000</v>
      </c>
      <c r="AB785" s="79">
        <v>6798000000</v>
      </c>
      <c r="AC785" s="79" t="e">
        <v>#N/A</v>
      </c>
      <c r="AD785" s="80">
        <v>814000000</v>
      </c>
      <c r="AE785" s="73">
        <v>0</v>
      </c>
      <c r="AF785" s="80">
        <v>10808.1471588</v>
      </c>
      <c r="AG785" s="80">
        <v>14795.1471588</v>
      </c>
      <c r="AH785" s="25">
        <v>10.94315618254438</v>
      </c>
      <c r="AI785" s="25">
        <v>13.648659740590407</v>
      </c>
      <c r="AJ785" s="25">
        <v>6.910978561557882</v>
      </c>
      <c r="AK785" s="25">
        <v>14.902785396926726</v>
      </c>
      <c r="AL785" s="25">
        <v>3.0678817460710284</v>
      </c>
      <c r="AM785" s="74" t="s">
        <v>533</v>
      </c>
      <c r="AN785" s="74" t="s">
        <v>856</v>
      </c>
      <c r="AO785" s="74" t="s">
        <v>856</v>
      </c>
      <c r="AP785" s="74" t="s">
        <v>4617</v>
      </c>
      <c r="AQ785" s="73" t="e">
        <f>_xll.BDP($H785,$AQ$1, "CUST_TRR_START_DT=20030101","CUST_TRR_END_DT=20230630")*0.01</f>
        <v>#VALUE!</v>
      </c>
      <c r="AR785" s="73" t="e">
        <f>_xll.BDP($H785,$AQ$1, "CUST_TRR_START_DT=20130101","CUST_TRR_END_DT=20230630")*0.01</f>
        <v>#VALUE!</v>
      </c>
      <c r="AS785" s="73">
        <f>_xll.BDP($H785,$AQ$1, "CUST_TRR_START_DT=20180101","CUST_TRR_END_DT=20230630")*0.01</f>
        <v>0.27085180000000003</v>
      </c>
      <c r="AT785" s="74" t="s">
        <v>3480</v>
      </c>
      <c r="AU785" s="74" t="s">
        <v>3480</v>
      </c>
      <c r="AV785" s="74" t="s">
        <v>3480</v>
      </c>
      <c r="AW785" s="25">
        <v>0.79281183932346722</v>
      </c>
      <c r="AX785" s="25">
        <v>0.79281183932346722</v>
      </c>
      <c r="AY785" s="25">
        <v>0</v>
      </c>
      <c r="AZ785" s="25">
        <v>0.79281183932346722</v>
      </c>
      <c r="BA785" s="25">
        <v>29.72496416256158</v>
      </c>
      <c r="BB785" s="25">
        <v>0</v>
      </c>
      <c r="BC785" s="25">
        <v>29.72496416256158</v>
      </c>
      <c r="BD785" s="25">
        <v>181.02503175000001</v>
      </c>
      <c r="BE785" s="25">
        <v>10808.1471588</v>
      </c>
      <c r="BF785" s="74">
        <v>688.66700000000003</v>
      </c>
      <c r="BG785" s="74">
        <v>756</v>
      </c>
      <c r="BH785" s="74">
        <v>850.33299999999997</v>
      </c>
      <c r="BI785" s="74">
        <v>765.33299999999997</v>
      </c>
      <c r="BJ785" s="74">
        <v>759.66700000000003</v>
      </c>
      <c r="BK785" s="74">
        <v>771</v>
      </c>
      <c r="BL785" s="72">
        <v>6.3717396689893041E-2</v>
      </c>
      <c r="BM785" s="72">
        <v>6.9947234145906714E-2</v>
      </c>
      <c r="BN785" s="72">
        <v>7.8675187107131339E-2</v>
      </c>
      <c r="BO785" s="72">
        <v>7.0810749405541301E-2</v>
      </c>
      <c r="BP785" s="72">
        <v>7.0286515240632952E-2</v>
      </c>
      <c r="BQ785" s="72">
        <v>7.133507609324613E-2</v>
      </c>
      <c r="BR785" s="72">
        <f>IF(IF(BN785&gt;BQ785,BN785,BQ785)=0,IF(BM785&gt;BP785,BM785,BP785),IF(BN785&gt;BQ785,BN785,BQ785))</f>
        <v>7.8675187107131339E-2</v>
      </c>
      <c r="CI785" s="73">
        <f>IFERROR(L785,M785)</f>
        <v>0.21806726325172704</v>
      </c>
      <c r="CJ785" s="74">
        <f>IF(AND(M785&lt;0,AA785&gt;0),1,0)</f>
        <v>0</v>
      </c>
      <c r="CK785" s="74">
        <f>IF(AND(CJ785=0,CI785&lt;0.1,CI785&gt;0),1,0)</f>
        <v>0</v>
      </c>
      <c r="CL785" s="74">
        <f>IF(AND(CK785=0,CI785&lt;0.2,CI785&gt;0.1),1,0)</f>
        <v>0</v>
      </c>
      <c r="CM785" s="74">
        <f>IF(AND(CL785=0,CI785&lt;0.3,CI785&gt;0.2),1,0)</f>
        <v>1</v>
      </c>
      <c r="CN785" s="74">
        <f>IF(AND(CM785=0,CI785&lt;0.4,CI785&gt;0.3),1,0)</f>
        <v>0</v>
      </c>
      <c r="CO785" s="74">
        <f>IF(AND(CN785=0,CI785&lt;0.5,CI785&gt;0.4),1,0)</f>
        <v>0</v>
      </c>
      <c r="CP785" s="74">
        <f>IF(AND(CJ785=0,CK785=0,CL785=0,CM785=0,CN785=0,CO785=0),1,0)</f>
        <v>0</v>
      </c>
      <c r="CR785" s="74" t="str">
        <f>_xll.BDP($H785,CR$1)</f>
        <v>Erik Lunden</v>
      </c>
      <c r="CS785" s="74" t="str">
        <f>_xll.BDP($H785,CS$1)</f>
        <v>No</v>
      </c>
      <c r="CT785" s="81">
        <f>_xll.BDP($H785,CT$1)</f>
        <v>1.0495699942111969E-2</v>
      </c>
      <c r="CU785" s="78">
        <f>_xll.BDP($H785,CU$1)</f>
        <v>1.1666699647903442</v>
      </c>
      <c r="CV785" s="78">
        <f>_xll.BDP($H785,CV$1)</f>
        <v>30.02431873815452</v>
      </c>
      <c r="CW785" s="78">
        <f>_xll.BDP($H785,CW$1)</f>
        <v>-8.4142044974778785E-2</v>
      </c>
    </row>
    <row r="786" spans="1:101" s="74" customFormat="1" hidden="1" x14ac:dyDescent="0.3">
      <c r="A786" s="74" t="str">
        <f>B786&amp;C786</f>
        <v>15</v>
      </c>
      <c r="B786" s="74">
        <v>15</v>
      </c>
      <c r="D786" s="74">
        <v>10</v>
      </c>
      <c r="E786" s="74">
        <v>8</v>
      </c>
      <c r="F786" s="75" t="s">
        <v>2149</v>
      </c>
      <c r="G786" s="74" t="s">
        <v>2768</v>
      </c>
      <c r="H786" s="74" t="s">
        <v>445</v>
      </c>
      <c r="I786" s="74">
        <v>1731</v>
      </c>
      <c r="J786" s="74" t="str">
        <f>I786&amp;H786</f>
        <v>1731FTDR US Equity</v>
      </c>
      <c r="K786" s="76" t="s">
        <v>1140</v>
      </c>
      <c r="L786" s="73">
        <v>-1.9091443092738651</v>
      </c>
      <c r="M786" s="73">
        <v>-1.4807692307692308</v>
      </c>
      <c r="N786" s="73">
        <v>0.57214900647073852</v>
      </c>
      <c r="O786" s="73">
        <v>0.38596491228070173</v>
      </c>
      <c r="P786" s="77">
        <v>27.817403708987161</v>
      </c>
      <c r="Q786" s="77">
        <v>21.068802809173707</v>
      </c>
      <c r="R786" s="77">
        <v>186.86131386861314</v>
      </c>
      <c r="S786" s="78">
        <v>17.048874994983663</v>
      </c>
      <c r="T786" s="78">
        <v>11.311672683513839</v>
      </c>
      <c r="U786" s="73">
        <v>0.43601895734597157</v>
      </c>
      <c r="V786" s="79">
        <v>1.1845493562231759</v>
      </c>
      <c r="W786" s="73">
        <v>0.1153169014084507</v>
      </c>
      <c r="X786" s="72">
        <v>5.9677419354838709E-2</v>
      </c>
      <c r="Y786" s="79">
        <v>7.2912423279705223</v>
      </c>
      <c r="Z786" s="79" t="e">
        <v>#N/A</v>
      </c>
      <c r="AA786" s="79">
        <v>-104000000</v>
      </c>
      <c r="AB786" s="79">
        <v>399000000</v>
      </c>
      <c r="AC786" s="79">
        <v>36000000</v>
      </c>
      <c r="AD786" s="80">
        <v>159000000</v>
      </c>
      <c r="AE786" s="73">
        <v>0.22641509433962265</v>
      </c>
      <c r="AF786" s="80">
        <v>2508.9538349700001</v>
      </c>
      <c r="AG786" s="80">
        <v>2784.9538349700001</v>
      </c>
      <c r="AH786" s="25">
        <v>10.921387588117648</v>
      </c>
      <c r="AI786" s="25">
        <v>12.833888640414747</v>
      </c>
      <c r="AJ786" s="25">
        <v>4.8347127431349266</v>
      </c>
      <c r="AK786" s="25">
        <v>17.543238517962202</v>
      </c>
      <c r="AL786" s="25">
        <v>19.260889567601037</v>
      </c>
      <c r="AM786" s="74" t="s">
        <v>498</v>
      </c>
      <c r="AN786" s="74" t="s">
        <v>716</v>
      </c>
      <c r="AO786" s="74" t="s">
        <v>758</v>
      </c>
      <c r="AP786" s="74" t="s">
        <v>574</v>
      </c>
      <c r="AQ786" s="73" t="e">
        <f>_xll.BDP($H786,$AQ$1, "CUST_TRR_START_DT=20030101","CUST_TRR_END_DT=20230630")*0.01</f>
        <v>#VALUE!</v>
      </c>
      <c r="AR786" s="73" t="e">
        <f>_xll.BDP($H786,$AQ$1, "CUST_TRR_START_DT=20130101","CUST_TRR_END_DT=20230630")*0.01</f>
        <v>#VALUE!</v>
      </c>
      <c r="AS786" s="73" t="e">
        <f>_xll.BDP($H786,$AQ$1, "CUST_TRR_START_DT=20180101","CUST_TRR_END_DT=20230630")*0.01</f>
        <v>#VALUE!</v>
      </c>
      <c r="AT786" s="74" t="s">
        <v>3851</v>
      </c>
      <c r="AU786" s="74" t="s">
        <v>3021</v>
      </c>
      <c r="AV786" s="74" t="s">
        <v>3851</v>
      </c>
      <c r="AW786" s="25" t="s">
        <v>3021</v>
      </c>
      <c r="AX786" s="25">
        <v>0</v>
      </c>
      <c r="AY786" s="25">
        <v>2.3515777443830674</v>
      </c>
      <c r="AZ786" s="25">
        <v>2.3515777443830674</v>
      </c>
      <c r="BA786" s="25">
        <v>0</v>
      </c>
      <c r="BB786" s="25">
        <v>59.980163649888176</v>
      </c>
      <c r="BC786" s="25">
        <v>59.980163649888176</v>
      </c>
      <c r="BD786" s="25">
        <v>59</v>
      </c>
      <c r="BE786" s="25">
        <v>2508.9538349700001</v>
      </c>
      <c r="BF786" s="74">
        <v>134.286</v>
      </c>
      <c r="BG786" s="74">
        <v>149.857</v>
      </c>
      <c r="BH786" s="74">
        <v>169.667</v>
      </c>
      <c r="BI786" s="74">
        <v>146.124</v>
      </c>
      <c r="BJ786" s="74">
        <v>178.21800000000002</v>
      </c>
      <c r="BK786" s="74">
        <v>353.87</v>
      </c>
      <c r="BL786" s="72">
        <v>5.3522706607156717E-2</v>
      </c>
      <c r="BM786" s="72">
        <v>5.972887898983277E-2</v>
      </c>
      <c r="BN786" s="72">
        <v>6.7624600195973203E-2</v>
      </c>
      <c r="BO786" s="72">
        <v>5.8241007850886671E-2</v>
      </c>
      <c r="BP786" s="72">
        <v>7.1032793635332464E-2</v>
      </c>
      <c r="BQ786" s="72">
        <v>0.14104285023810781</v>
      </c>
      <c r="BR786" s="72">
        <f>IF(IF(BN786&gt;BQ786,BN786,BQ786)=0,IF(BM786&gt;BP786,BM786,BP786),IF(BN786&gt;BQ786,BN786,BQ786))</f>
        <v>0.14104285023810781</v>
      </c>
      <c r="CI786" s="73">
        <f>IFERROR(L786,M786)</f>
        <v>-1.9091443092738651</v>
      </c>
      <c r="CJ786" s="74">
        <f>IF(AND(M786&lt;0,AA786&gt;0),1,0)</f>
        <v>0</v>
      </c>
      <c r="CK786" s="74">
        <f>IF(AND(CJ786=0,CI786&lt;0.1,CI786&gt;0),1,0)</f>
        <v>0</v>
      </c>
      <c r="CL786" s="74">
        <f>IF(AND(CK786=0,CI786&lt;0.2,CI786&gt;0.1),1,0)</f>
        <v>0</v>
      </c>
      <c r="CM786" s="74">
        <f>IF(AND(CL786=0,CI786&lt;0.3,CI786&gt;0.2),1,0)</f>
        <v>0</v>
      </c>
      <c r="CN786" s="74">
        <f>IF(AND(CM786=0,CI786&lt;0.4,CI786&gt;0.3),1,0)</f>
        <v>0</v>
      </c>
      <c r="CO786" s="74">
        <f>IF(AND(CN786=0,CI786&lt;0.5,CI786&gt;0.4),1,0)</f>
        <v>0</v>
      </c>
      <c r="CP786" s="74">
        <f>IF(AND(CJ786=0,CK786=0,CL786=0,CM786=0,CN786=0,CO786=0),1,0)</f>
        <v>1</v>
      </c>
      <c r="CR786" s="74" t="str">
        <f>_xll.BDP($H786,CR$1)</f>
        <v>William Charles Cobb "Bill"</v>
      </c>
      <c r="CS786" s="74" t="str">
        <f>_xll.BDP($H786,CS$1)</f>
        <v>No</v>
      </c>
      <c r="CT786" s="81">
        <f>_xll.BDP($H786,CT$1)</f>
        <v>6.6120602190494537E-2</v>
      </c>
      <c r="CU786" s="78">
        <f>_xll.BDP($H786,CU$1)</f>
        <v>1.3333300352096558</v>
      </c>
      <c r="CV786" s="78">
        <f>_xll.BDP($H786,CV$1)</f>
        <v>0.31519603315693678</v>
      </c>
      <c r="CW786" s="78">
        <f>_xll.BDP($H786,CW$1)</f>
        <v>22.555634068667782</v>
      </c>
    </row>
    <row r="787" spans="1:101" s="74" customFormat="1" hidden="1" x14ac:dyDescent="0.3">
      <c r="A787" s="74" t="str">
        <f>B787&amp;C787</f>
        <v>15</v>
      </c>
      <c r="B787" s="74">
        <v>15</v>
      </c>
      <c r="D787" s="74">
        <v>10</v>
      </c>
      <c r="E787" s="74">
        <v>6</v>
      </c>
      <c r="F787" s="75" t="s">
        <v>2217</v>
      </c>
      <c r="G787" s="74" t="s">
        <v>2685</v>
      </c>
      <c r="H787" s="74" t="s">
        <v>1835</v>
      </c>
      <c r="I787" s="74">
        <v>1732</v>
      </c>
      <c r="J787" s="74" t="str">
        <f>I787&amp;H787</f>
        <v>1732RR/ LN Equity</v>
      </c>
      <c r="K787" s="76" t="s">
        <v>1836</v>
      </c>
      <c r="L787" s="73">
        <v>-0.35036949476368029</v>
      </c>
      <c r="M787" s="73">
        <v>-0.21281101111699313</v>
      </c>
      <c r="N787" s="73">
        <v>0.58400953183657833</v>
      </c>
      <c r="O787" s="73">
        <v>-0.30011198208286677</v>
      </c>
      <c r="P787" s="77" t="e">
        <v>#N/A</v>
      </c>
      <c r="Q787" s="77" t="e">
        <v>#N/A</v>
      </c>
      <c r="R787" s="77" t="e">
        <v>#N/A</v>
      </c>
      <c r="S787" s="78">
        <v>11.643799898794722</v>
      </c>
      <c r="T787" s="78">
        <v>13.372781065088757</v>
      </c>
      <c r="U787" s="73">
        <v>9.7479343164940904E-2</v>
      </c>
      <c r="V787" s="79">
        <v>1.1782553729456384</v>
      </c>
      <c r="W787" s="73">
        <v>-0.16696926904713871</v>
      </c>
      <c r="X787" s="72">
        <v>7.3006894113487708E-2</v>
      </c>
      <c r="Y787" s="79">
        <v>1.444876243766966</v>
      </c>
      <c r="Z787" s="79">
        <v>-5.0605896674573936</v>
      </c>
      <c r="AA787" s="79">
        <v>-3778000000</v>
      </c>
      <c r="AB787" s="79">
        <v>-2679000000</v>
      </c>
      <c r="AC787" s="79">
        <v>46000000</v>
      </c>
      <c r="AD787" s="80">
        <v>2179000000</v>
      </c>
      <c r="AE787" s="73">
        <v>2.1110601193207894E-2</v>
      </c>
      <c r="AF787" s="80">
        <v>18929.151528261002</v>
      </c>
      <c r="AG787" s="80">
        <v>21763.151528261002</v>
      </c>
      <c r="AH787" s="25">
        <v>13.82665281338056</v>
      </c>
      <c r="AI787" s="25">
        <v>41.612144413500957</v>
      </c>
      <c r="AJ787" s="25">
        <v>9.4080143103509286</v>
      </c>
      <c r="AK787" s="25">
        <v>11.393052410903914</v>
      </c>
      <c r="AL787" s="25" t="s">
        <v>3021</v>
      </c>
      <c r="AM787" s="74" t="s">
        <v>498</v>
      </c>
      <c r="AN787" s="74" t="s">
        <v>828</v>
      </c>
      <c r="AO787" s="74" t="s">
        <v>828</v>
      </c>
      <c r="AP787" s="74" t="s">
        <v>1552</v>
      </c>
      <c r="AQ787" s="73">
        <f>_xll.BDP($H787,$AQ$1, "CUST_TRR_START_DT=20030101","CUST_TRR_END_DT=20230630")*0.01</f>
        <v>9.4284420000000008E-2</v>
      </c>
      <c r="AR787" s="73">
        <f>_xll.BDP($H787,$AQ$1, "CUST_TRR_START_DT=20130101","CUST_TRR_END_DT=20230630")*0.01</f>
        <v>-5.1803679999999998E-2</v>
      </c>
      <c r="AS787" s="73">
        <f>_xll.BDP($H787,$AQ$1, "CUST_TRR_START_DT=20180101","CUST_TRR_END_DT=20230630")*0.01</f>
        <v>-0.10777570000000002</v>
      </c>
      <c r="AT787" s="74" t="s">
        <v>3697</v>
      </c>
      <c r="AU787" s="74" t="s">
        <v>3021</v>
      </c>
      <c r="AV787" s="74" t="s">
        <v>3021</v>
      </c>
      <c r="AW787" s="25" t="s">
        <v>3021</v>
      </c>
      <c r="AX787" s="25">
        <v>0</v>
      </c>
      <c r="AY787" s="25">
        <v>0</v>
      </c>
      <c r="AZ787" s="25">
        <v>0</v>
      </c>
      <c r="BA787" s="25" t="s">
        <v>3021</v>
      </c>
      <c r="BB787" s="25">
        <v>0</v>
      </c>
      <c r="BC787" s="25" t="s">
        <v>3021</v>
      </c>
      <c r="BD787" s="25">
        <v>0</v>
      </c>
      <c r="BE787" s="25">
        <v>18929.151528261002</v>
      </c>
      <c r="BF787" s="74">
        <v>739.4</v>
      </c>
      <c r="BG787" s="74">
        <v>905.43799999999999</v>
      </c>
      <c r="BH787" s="74">
        <v>1093.7329999999999</v>
      </c>
      <c r="BI787" s="74">
        <v>1000.046</v>
      </c>
      <c r="BJ787" s="74">
        <v>1348.192</v>
      </c>
      <c r="BK787" s="74">
        <v>1661.8810000000001</v>
      </c>
      <c r="BL787" s="72">
        <v>3.9061444402095066E-2</v>
      </c>
      <c r="BM787" s="72">
        <v>4.7832994450289629E-2</v>
      </c>
      <c r="BN787" s="72">
        <v>5.778034997327109E-2</v>
      </c>
      <c r="BO787" s="72">
        <v>5.2830999768105985E-2</v>
      </c>
      <c r="BP787" s="72">
        <v>7.1223054978833314E-2</v>
      </c>
      <c r="BQ787" s="72">
        <v>8.779479616499615E-2</v>
      </c>
      <c r="BR787" s="72">
        <f>IF(IF(BN787&gt;BQ787,BN787,BQ787)=0,IF(BM787&gt;BP787,BM787,BP787),IF(BN787&gt;BQ787,BN787,BQ787))</f>
        <v>8.779479616499615E-2</v>
      </c>
      <c r="CI787" s="73">
        <f>IFERROR(L787,M787)</f>
        <v>-0.35036949476368029</v>
      </c>
      <c r="CJ787" s="74">
        <f>IF(AND(M787&lt;0,AA787&gt;0),1,0)</f>
        <v>0</v>
      </c>
      <c r="CK787" s="74">
        <f>IF(AND(CJ787=0,CI787&lt;0.1,CI787&gt;0),1,0)</f>
        <v>0</v>
      </c>
      <c r="CL787" s="74">
        <f>IF(AND(CK787=0,CI787&lt;0.2,CI787&gt;0.1),1,0)</f>
        <v>0</v>
      </c>
      <c r="CM787" s="74">
        <f>IF(AND(CL787=0,CI787&lt;0.3,CI787&gt;0.2),1,0)</f>
        <v>0</v>
      </c>
      <c r="CN787" s="74">
        <f>IF(AND(CM787=0,CI787&lt;0.4,CI787&gt;0.3),1,0)</f>
        <v>0</v>
      </c>
      <c r="CO787" s="74">
        <f>IF(AND(CN787=0,CI787&lt;0.5,CI787&gt;0.4),1,0)</f>
        <v>0</v>
      </c>
      <c r="CP787" s="74">
        <f>IF(AND(CJ787=0,CK787=0,CL787=0,CM787=0,CN787=0,CO787=0),1,0)</f>
        <v>1</v>
      </c>
      <c r="CR787" s="74" t="str">
        <f>_xll.BDP($H787,CR$1)</f>
        <v>Tufan Mehmet Erginbilgic</v>
      </c>
      <c r="CS787" s="74" t="str">
        <f>_xll.BDP($H787,CS$1)</f>
        <v>No</v>
      </c>
      <c r="CT787" s="81">
        <f>_xll.BDP($H787,CT$1)</f>
        <v>0</v>
      </c>
      <c r="CU787" s="78">
        <f>_xll.BDP($H787,CU$1)</f>
        <v>0.75</v>
      </c>
      <c r="CV787" s="78">
        <f>_xll.BDP($H787,CV$1)</f>
        <v>1.2642726713341351E-4</v>
      </c>
      <c r="CW787" s="78">
        <f>_xll.BDP($H787,CW$1)</f>
        <v>0</v>
      </c>
    </row>
    <row r="788" spans="1:101" s="74" customFormat="1" hidden="1" x14ac:dyDescent="0.3">
      <c r="A788" s="74" t="str">
        <f>B788&amp;C788</f>
        <v>15</v>
      </c>
      <c r="B788" s="74">
        <v>15</v>
      </c>
      <c r="D788" s="74">
        <v>11</v>
      </c>
      <c r="E788" s="74">
        <v>10</v>
      </c>
      <c r="F788" s="75" t="s">
        <v>2149</v>
      </c>
      <c r="G788" s="74" t="s">
        <v>2513</v>
      </c>
      <c r="H788" s="74" t="s">
        <v>2493</v>
      </c>
      <c r="I788" s="74">
        <v>1733</v>
      </c>
      <c r="J788" s="74" t="str">
        <f>I788&amp;H788</f>
        <v>1733TEQ SS Equity</v>
      </c>
      <c r="K788" s="76" t="s">
        <v>4968</v>
      </c>
      <c r="L788" s="73">
        <v>0.95514099052860857</v>
      </c>
      <c r="M788" s="73">
        <v>0.77819548872180455</v>
      </c>
      <c r="N788" s="73">
        <v>0.27423420548431721</v>
      </c>
      <c r="O788" s="73">
        <v>0.2199787460148778</v>
      </c>
      <c r="P788" s="77">
        <v>22.095154314199839</v>
      </c>
      <c r="Q788" s="77">
        <v>17.61640681807825</v>
      </c>
      <c r="R788" s="77">
        <v>26.754176610978519</v>
      </c>
      <c r="S788" s="78">
        <v>16.383138504117301</v>
      </c>
      <c r="T788" s="78">
        <v>14.085144927536234</v>
      </c>
      <c r="U788" s="73">
        <v>0.362867826369696</v>
      </c>
      <c r="V788" s="79">
        <v>1.1475578406169666</v>
      </c>
      <c r="W788" s="73">
        <v>0.43641538885318154</v>
      </c>
      <c r="X788" s="72" t="e">
        <v>#N/A</v>
      </c>
      <c r="Y788" s="79">
        <v>45.706356459070129</v>
      </c>
      <c r="Z788" s="79" t="e">
        <v>#N/A</v>
      </c>
      <c r="AA788" s="79">
        <v>186200000</v>
      </c>
      <c r="AB788" s="79">
        <v>658700000</v>
      </c>
      <c r="AC788" s="79" t="e">
        <v>#N/A</v>
      </c>
      <c r="AD788" s="80">
        <v>115700000</v>
      </c>
      <c r="AE788" s="73">
        <v>0</v>
      </c>
      <c r="AF788" s="80">
        <v>3761.8976769999999</v>
      </c>
      <c r="AG788" s="80">
        <v>3986.5976769999997</v>
      </c>
      <c r="AH788" s="25">
        <v>20.496646154241645</v>
      </c>
      <c r="AI788" s="25">
        <v>26.453866469807565</v>
      </c>
      <c r="AJ788" s="25" t="s">
        <v>3021</v>
      </c>
      <c r="AK788" s="25">
        <v>31.537356321839081</v>
      </c>
      <c r="AL788" s="25">
        <v>7.4725017834529339</v>
      </c>
      <c r="AM788" s="74" t="s">
        <v>533</v>
      </c>
      <c r="AN788" s="74" t="s">
        <v>856</v>
      </c>
      <c r="AO788" s="74" t="s">
        <v>856</v>
      </c>
      <c r="AP788" s="74" t="s">
        <v>4617</v>
      </c>
      <c r="AQ788" s="73" t="e">
        <f>_xll.BDP($H788,$AQ$1, "CUST_TRR_START_DT=20030101","CUST_TRR_END_DT=20230630")*0.01</f>
        <v>#VALUE!</v>
      </c>
      <c r="AR788" s="73" t="e">
        <f>_xll.BDP($H788,$AQ$1, "CUST_TRR_START_DT=20130101","CUST_TRR_END_DT=20230630")*0.01</f>
        <v>#VALUE!</v>
      </c>
      <c r="AS788" s="73" t="e">
        <f>_xll.BDP($H788,$AQ$1, "CUST_TRR_START_DT=20180101","CUST_TRR_END_DT=20230630")*0.01</f>
        <v>#VALUE!</v>
      </c>
      <c r="AT788" s="74" t="s">
        <v>3481</v>
      </c>
      <c r="AU788" s="74" t="s">
        <v>3481</v>
      </c>
      <c r="AV788" s="74" t="s">
        <v>3481</v>
      </c>
      <c r="AW788" s="25" t="s">
        <v>3021</v>
      </c>
      <c r="AX788" s="25">
        <v>0</v>
      </c>
      <c r="AY788" s="25">
        <v>0</v>
      </c>
      <c r="AZ788" s="25">
        <v>0</v>
      </c>
      <c r="BA788" s="25">
        <v>0</v>
      </c>
      <c r="BB788" s="25">
        <v>0</v>
      </c>
      <c r="BC788" s="25">
        <v>0</v>
      </c>
      <c r="BD788" s="25">
        <v>0</v>
      </c>
      <c r="BE788" s="25">
        <v>3761.8976769999999</v>
      </c>
      <c r="BF788" s="74" t="s">
        <v>3021</v>
      </c>
      <c r="BG788" s="74" t="s">
        <v>3021</v>
      </c>
      <c r="BH788" s="74" t="s">
        <v>3021</v>
      </c>
      <c r="BI788" s="74" t="s">
        <v>3021</v>
      </c>
      <c r="BJ788" s="74" t="s">
        <v>3021</v>
      </c>
      <c r="BK788" s="74" t="s">
        <v>3021</v>
      </c>
      <c r="BL788" s="72">
        <v>0</v>
      </c>
      <c r="BM788" s="72">
        <v>0</v>
      </c>
      <c r="BN788" s="72">
        <v>0</v>
      </c>
      <c r="BO788" s="72">
        <v>0</v>
      </c>
      <c r="BP788" s="72">
        <v>0</v>
      </c>
      <c r="BQ788" s="72">
        <v>0</v>
      </c>
      <c r="BR788" s="72">
        <f>IF(IF(BN788&gt;BQ788,BN788,BQ788)=0,IF(BM788&gt;BP788,BM788,BP788),IF(BN788&gt;BQ788,BN788,BQ788))</f>
        <v>0</v>
      </c>
      <c r="CI788" s="73">
        <f>IFERROR(L788,M788)</f>
        <v>0.95514099052860857</v>
      </c>
      <c r="CJ788" s="74">
        <f>IF(AND(M788&lt;0,AA788&gt;0),1,0)</f>
        <v>0</v>
      </c>
      <c r="CK788" s="74">
        <f>IF(AND(CJ788=0,CI788&lt;0.1,CI788&gt;0),1,0)</f>
        <v>0</v>
      </c>
      <c r="CL788" s="74">
        <f>IF(AND(CK788=0,CI788&lt;0.2,CI788&gt;0.1),1,0)</f>
        <v>0</v>
      </c>
      <c r="CM788" s="74">
        <f>IF(AND(CL788=0,CI788&lt;0.3,CI788&gt;0.2),1,0)</f>
        <v>0</v>
      </c>
      <c r="CN788" s="74">
        <f>IF(AND(CM788=0,CI788&lt;0.4,CI788&gt;0.3),1,0)</f>
        <v>0</v>
      </c>
      <c r="CO788" s="74">
        <f>IF(AND(CN788=0,CI788&lt;0.5,CI788&gt;0.4),1,0)</f>
        <v>0</v>
      </c>
      <c r="CP788" s="74">
        <f>IF(AND(CJ788=0,CK788=0,CL788=0,CM788=0,CN788=0,CO788=0),1,0)</f>
        <v>1</v>
      </c>
      <c r="CR788" s="74" t="str">
        <f>_xll.BDP($H788,CR$1)</f>
        <v>Johan Steene</v>
      </c>
      <c r="CS788" s="74" t="str">
        <f>_xll.BDP($H788,CS$1)</f>
        <v>Yes</v>
      </c>
      <c r="CT788" s="81">
        <f>_xll.BDP($H788,CT$1)</f>
        <v>0</v>
      </c>
      <c r="CU788" s="78">
        <f>_xll.BDP($H788,CU$1)</f>
        <v>14.75</v>
      </c>
      <c r="CV788" s="78">
        <f>_xll.BDP($H788,CV$1)</f>
        <v>10.778009031134014</v>
      </c>
      <c r="CW788" s="78">
        <f>_xll.BDP($H788,CW$1)</f>
        <v>0</v>
      </c>
    </row>
    <row r="789" spans="1:101" s="74" customFormat="1" hidden="1" x14ac:dyDescent="0.3">
      <c r="A789" s="74" t="str">
        <f>B789&amp;C789</f>
        <v>15</v>
      </c>
      <c r="B789" s="74">
        <v>15</v>
      </c>
      <c r="D789" s="74">
        <v>11</v>
      </c>
      <c r="E789" s="74">
        <v>2</v>
      </c>
      <c r="F789" s="75">
        <v>0.14000000000000001</v>
      </c>
      <c r="H789" s="74" t="s">
        <v>150</v>
      </c>
      <c r="I789" s="74">
        <v>1734</v>
      </c>
      <c r="J789" s="74" t="str">
        <f>I789&amp;H789</f>
        <v>1734MPX US Equity</v>
      </c>
      <c r="K789" s="76" t="s">
        <v>796</v>
      </c>
      <c r="L789" s="73">
        <v>0.57350050536823949</v>
      </c>
      <c r="M789" s="73">
        <v>0.66287001369354615</v>
      </c>
      <c r="N789" s="73">
        <v>0.54409721669717215</v>
      </c>
      <c r="O789" s="73">
        <v>0.63594730315419845</v>
      </c>
      <c r="P789" s="77">
        <v>48.044821397372978</v>
      </c>
      <c r="Q789" s="77">
        <v>40.970668008688129</v>
      </c>
      <c r="R789" s="77">
        <v>39.074580753789398</v>
      </c>
      <c r="S789" s="78">
        <v>12.564502556115471</v>
      </c>
      <c r="T789" s="78">
        <v>14.110421396606254</v>
      </c>
      <c r="U789" s="73">
        <v>-0.35414961838593562</v>
      </c>
      <c r="V789" s="79">
        <v>-1.0576124456938409</v>
      </c>
      <c r="W789" s="73">
        <v>0.75519899935357404</v>
      </c>
      <c r="X789" s="72" t="e">
        <v>#N/A</v>
      </c>
      <c r="Y789" s="79">
        <v>11.53585906367895</v>
      </c>
      <c r="Z789" s="79">
        <v>15.351150557874305</v>
      </c>
      <c r="AA789" s="79">
        <v>78139000</v>
      </c>
      <c r="AB789" s="79">
        <v>81447000</v>
      </c>
      <c r="AC789" s="79">
        <v>3287000</v>
      </c>
      <c r="AD789" s="80">
        <v>72976000</v>
      </c>
      <c r="AE789" s="73">
        <v>4.504220565665424E-2</v>
      </c>
      <c r="AF789" s="80">
        <v>453.58211416</v>
      </c>
      <c r="AG789" s="80">
        <v>387.36711416000003</v>
      </c>
      <c r="AH789" s="25">
        <v>6.1871823754152828</v>
      </c>
      <c r="AI789" s="25">
        <v>6.4028680500504143</v>
      </c>
      <c r="AJ789" s="25">
        <v>14.237013850477906</v>
      </c>
      <c r="AK789" s="25">
        <v>9.0758619637324891</v>
      </c>
      <c r="AL789" s="25">
        <v>3.1565175953624292</v>
      </c>
      <c r="AM789" s="74" t="s">
        <v>533</v>
      </c>
      <c r="AN789" s="74" t="s">
        <v>606</v>
      </c>
      <c r="AO789" s="74" t="s">
        <v>4702</v>
      </c>
      <c r="AP789" s="74" t="s">
        <v>574</v>
      </c>
      <c r="AQ789" s="73">
        <f>_xll.BDP($H789,$AQ$1, "CUST_TRR_START_DT=20030101","CUST_TRR_END_DT=20230630")*0.01</f>
        <v>9.6740920000000008E-2</v>
      </c>
      <c r="AR789" s="73">
        <f>_xll.BDP($H789,$AQ$1, "CUST_TRR_START_DT=20130101","CUST_TRR_END_DT=20230630")*0.01</f>
        <v>0.1418297</v>
      </c>
      <c r="AS789" s="73">
        <f>_xll.BDP($H789,$AQ$1, "CUST_TRR_START_DT=20180101","CUST_TRR_END_DT=20230630")*0.01</f>
        <v>8.9400320000000005E-2</v>
      </c>
      <c r="AT789" s="74" t="s">
        <v>3852</v>
      </c>
      <c r="AU789" s="74" t="s">
        <v>3021</v>
      </c>
      <c r="AV789" s="74" t="s">
        <v>3852</v>
      </c>
      <c r="AW789" s="25">
        <v>4.2553191670530834</v>
      </c>
      <c r="AX789" s="25">
        <v>4.2553191670530834</v>
      </c>
      <c r="AY789" s="25">
        <v>7.1376198276403887E-16</v>
      </c>
      <c r="AZ789" s="25">
        <v>4.2553191670530843</v>
      </c>
      <c r="BA789" s="25">
        <v>42.361266017299918</v>
      </c>
      <c r="BB789" s="25">
        <v>7.1054273576010019E-15</v>
      </c>
      <c r="BC789" s="25">
        <v>42.361266017299926</v>
      </c>
      <c r="BD789" s="25">
        <v>17.0915</v>
      </c>
      <c r="BE789" s="25">
        <v>387.36711416000003</v>
      </c>
      <c r="BF789" s="74">
        <v>49.800000000000004</v>
      </c>
      <c r="BG789" s="74">
        <v>44.800000000000004</v>
      </c>
      <c r="BH789" s="74" t="s">
        <v>3021</v>
      </c>
      <c r="BI789" s="74" t="s">
        <v>3021</v>
      </c>
      <c r="BJ789" s="74" t="s">
        <v>3021</v>
      </c>
      <c r="BK789" s="74" t="s">
        <v>3021</v>
      </c>
      <c r="BL789" s="72">
        <v>0.12856021634152032</v>
      </c>
      <c r="BM789" s="72">
        <v>0.11565256409839579</v>
      </c>
      <c r="BN789" s="72">
        <v>0</v>
      </c>
      <c r="BO789" s="72">
        <v>0</v>
      </c>
      <c r="BP789" s="72">
        <v>0</v>
      </c>
      <c r="BQ789" s="72">
        <v>0</v>
      </c>
      <c r="BR789" s="72">
        <f>IF(IF(BN789&gt;BQ789,BN789,BQ789)=0,IF(BM789&gt;BP789,BM789,BP789),IF(BN789&gt;BQ789,BN789,BQ789))</f>
        <v>0.11565256409839579</v>
      </c>
      <c r="CI789" s="73">
        <f>IFERROR(L789,M789)</f>
        <v>0.57350050536823949</v>
      </c>
      <c r="CJ789" s="74">
        <f>IF(AND(M789&lt;0,AA789&gt;0),1,0)</f>
        <v>0</v>
      </c>
      <c r="CK789" s="74">
        <f>IF(AND(CJ789=0,CI789&lt;0.1,CI789&gt;0),1,0)</f>
        <v>0</v>
      </c>
      <c r="CL789" s="74">
        <f>IF(AND(CK789=0,CI789&lt;0.2,CI789&gt;0.1),1,0)</f>
        <v>0</v>
      </c>
      <c r="CM789" s="74">
        <f>IF(AND(CL789=0,CI789&lt;0.3,CI789&gt;0.2),1,0)</f>
        <v>0</v>
      </c>
      <c r="CN789" s="74">
        <f>IF(AND(CM789=0,CI789&lt;0.4,CI789&gt;0.3),1,0)</f>
        <v>0</v>
      </c>
      <c r="CO789" s="74">
        <f>IF(AND(CN789=0,CI789&lt;0.5,CI789&gt;0.4),1,0)</f>
        <v>0</v>
      </c>
      <c r="CP789" s="74">
        <f>IF(AND(CJ789=0,CK789=0,CL789=0,CM789=0,CN789=0,CO789=0),1,0)</f>
        <v>1</v>
      </c>
      <c r="CR789" s="74" t="str">
        <f>_xll.BDP($H789,CR$1)</f>
        <v>Ben M Palmer</v>
      </c>
      <c r="CS789" s="74" t="str">
        <f>_xll.BDP($H789,CS$1)</f>
        <v>No</v>
      </c>
      <c r="CT789" s="81">
        <f>_xll.BDP($H789,CT$1)</f>
        <v>0</v>
      </c>
      <c r="CU789" s="78">
        <f>_xll.BDP($H789,CU$1)</f>
        <v>1.4166699647903442</v>
      </c>
      <c r="CV789" s="78">
        <f>_xll.BDP($H789,CV$1)</f>
        <v>8.8339450826927894</v>
      </c>
      <c r="CW789" s="78">
        <f>_xll.BDP($H789,CW$1)</f>
        <v>0.96321811943002733</v>
      </c>
    </row>
    <row r="790" spans="1:101" s="74" customFormat="1" hidden="1" x14ac:dyDescent="0.3">
      <c r="A790" s="74" t="str">
        <f>B790&amp;C790</f>
        <v>15</v>
      </c>
      <c r="B790" s="74">
        <v>15</v>
      </c>
      <c r="D790" s="74">
        <v>11</v>
      </c>
      <c r="E790" s="74">
        <v>1</v>
      </c>
      <c r="F790" s="75">
        <v>0.17</v>
      </c>
      <c r="G790" s="74" t="s">
        <v>2594</v>
      </c>
      <c r="H790" s="74" t="s">
        <v>235</v>
      </c>
      <c r="I790" s="74">
        <v>1735</v>
      </c>
      <c r="J790" s="74" t="str">
        <f>I790&amp;H790</f>
        <v>1735ADUS US Equity</v>
      </c>
      <c r="K790" s="76" t="s">
        <v>901</v>
      </c>
      <c r="L790" s="73">
        <v>0.40132716679358449</v>
      </c>
      <c r="M790" s="73">
        <v>0.51611624124628686</v>
      </c>
      <c r="N790" s="73">
        <v>0.10987525725368119</v>
      </c>
      <c r="O790" s="73">
        <v>0.10496411442380107</v>
      </c>
      <c r="P790" s="77">
        <v>9.4465469673113862</v>
      </c>
      <c r="Q790" s="77">
        <v>7.3533246044349951</v>
      </c>
      <c r="R790" s="77">
        <v>8.5034056588275444</v>
      </c>
      <c r="S790" s="78">
        <v>9.9129965603160581</v>
      </c>
      <c r="T790" s="78">
        <v>10.646185549667763</v>
      </c>
      <c r="U790" s="73">
        <v>0.17519899747046946</v>
      </c>
      <c r="V790" s="79">
        <v>0.56144199752726054</v>
      </c>
      <c r="W790" s="73">
        <v>0.71775364504343031</v>
      </c>
      <c r="X790" s="72">
        <v>6.7787583688374925E-2</v>
      </c>
      <c r="Y790" s="79">
        <v>16.976256764733833</v>
      </c>
      <c r="Z790" s="79">
        <v>20.003875179022401</v>
      </c>
      <c r="AA790" s="79">
        <v>148794000</v>
      </c>
      <c r="AB790" s="79">
        <v>731631000</v>
      </c>
      <c r="AC790" s="79">
        <v>10719000</v>
      </c>
      <c r="AD790" s="80">
        <v>103021000</v>
      </c>
      <c r="AE790" s="73">
        <v>0.10404674775045865</v>
      </c>
      <c r="AF790" s="80">
        <v>1355.86928386</v>
      </c>
      <c r="AG790" s="80">
        <v>1416.26528386</v>
      </c>
      <c r="AH790" s="25">
        <v>12.421309464738334</v>
      </c>
      <c r="AI790" s="25">
        <v>16.239115077695292</v>
      </c>
      <c r="AJ790" s="25">
        <v>7.0541091418938802</v>
      </c>
      <c r="AK790" s="25">
        <v>23.095703195802791</v>
      </c>
      <c r="AL790" s="25">
        <v>2.0346855103887904</v>
      </c>
      <c r="AM790" s="74" t="s">
        <v>493</v>
      </c>
      <c r="AN790" s="74" t="s">
        <v>494</v>
      </c>
      <c r="AO790" s="74" t="s">
        <v>4625</v>
      </c>
      <c r="AP790" s="74" t="s">
        <v>574</v>
      </c>
      <c r="AQ790" s="73" t="e">
        <f>_xll.BDP($H790,$AQ$1, "CUST_TRR_START_DT=20030101","CUST_TRR_END_DT=20230630")*0.01</f>
        <v>#VALUE!</v>
      </c>
      <c r="AR790" s="73">
        <f>_xll.BDP($H790,$AQ$1, "CUST_TRR_START_DT=20130101","CUST_TRR_END_DT=20230630")*0.01</f>
        <v>0.27645009999999998</v>
      </c>
      <c r="AS790" s="73">
        <f>_xll.BDP($H790,$AQ$1, "CUST_TRR_START_DT=20180101","CUST_TRR_END_DT=20230630")*0.01</f>
        <v>0.19514769999999998</v>
      </c>
      <c r="AT790" s="74" t="s">
        <v>3482</v>
      </c>
      <c r="AU790" s="74" t="s">
        <v>3482</v>
      </c>
      <c r="AV790" s="74" t="s">
        <v>3482</v>
      </c>
      <c r="AW790" s="25" t="s">
        <v>3021</v>
      </c>
      <c r="AX790" s="25">
        <v>0</v>
      </c>
      <c r="AY790" s="25">
        <v>-0.18777621340840747</v>
      </c>
      <c r="AZ790" s="25">
        <v>-0.18777621340840747</v>
      </c>
      <c r="BA790" s="25">
        <v>0</v>
      </c>
      <c r="BB790" s="25">
        <v>-4.8784226561152728</v>
      </c>
      <c r="BC790" s="25">
        <v>-4.8784226561152728</v>
      </c>
      <c r="BD790" s="25">
        <v>-2.5459999999999998</v>
      </c>
      <c r="BE790" s="25">
        <v>1355.86928386</v>
      </c>
      <c r="BF790" s="74">
        <v>67.266999999999996</v>
      </c>
      <c r="BG790" s="74">
        <v>74.832999999999998</v>
      </c>
      <c r="BH790" s="74">
        <v>83.775000000000006</v>
      </c>
      <c r="BI790" s="74">
        <v>74.331000000000003</v>
      </c>
      <c r="BJ790" s="74">
        <v>88.418000000000006</v>
      </c>
      <c r="BK790" s="74">
        <v>102.985</v>
      </c>
      <c r="BL790" s="72">
        <v>4.9611714639997431E-2</v>
      </c>
      <c r="BM790" s="72">
        <v>5.5191898578127875E-2</v>
      </c>
      <c r="BN790" s="72">
        <v>6.1786929608363468E-2</v>
      </c>
      <c r="BO790" s="72">
        <v>5.4821656397723247E-2</v>
      </c>
      <c r="BP790" s="72">
        <v>6.5211301009994407E-2</v>
      </c>
      <c r="BQ790" s="72">
        <v>7.5954962049744099E-2</v>
      </c>
      <c r="BR790" s="72">
        <f>IF(IF(BN790&gt;BQ790,BN790,BQ790)=0,IF(BM790&gt;BP790,BM790,BP790),IF(BN790&gt;BQ790,BN790,BQ790))</f>
        <v>7.5954962049744099E-2</v>
      </c>
      <c r="CI790" s="73">
        <f>IFERROR(L790,M790)</f>
        <v>0.40132716679358449</v>
      </c>
      <c r="CJ790" s="74">
        <f>IF(AND(M790&lt;0,AA790&gt;0),1,0)</f>
        <v>0</v>
      </c>
      <c r="CK790" s="74">
        <f>IF(AND(CJ790=0,CI790&lt;0.1,CI790&gt;0),1,0)</f>
        <v>0</v>
      </c>
      <c r="CL790" s="74">
        <f>IF(AND(CK790=0,CI790&lt;0.2,CI790&gt;0.1),1,0)</f>
        <v>0</v>
      </c>
      <c r="CM790" s="74">
        <f>IF(AND(CL790=0,CI790&lt;0.3,CI790&gt;0.2),1,0)</f>
        <v>0</v>
      </c>
      <c r="CN790" s="74">
        <f>IF(AND(CM790=0,CI790&lt;0.4,CI790&gt;0.3),1,0)</f>
        <v>0</v>
      </c>
      <c r="CO790" s="74">
        <f>IF(AND(CN790=0,CI790&lt;0.5,CI790&gt;0.4),1,0)</f>
        <v>1</v>
      </c>
      <c r="CP790" s="74">
        <f>IF(AND(CJ790=0,CK790=0,CL790=0,CM790=0,CN790=0,CO790=0),1,0)</f>
        <v>0</v>
      </c>
      <c r="CR790" s="74" t="str">
        <f>_xll.BDP($H790,CR$1)</f>
        <v>R Dirk Allison</v>
      </c>
      <c r="CS790" s="74" t="str">
        <f>_xll.BDP($H790,CS$1)</f>
        <v>No</v>
      </c>
      <c r="CT790" s="81">
        <f>_xll.BDP($H790,CT$1)</f>
        <v>0</v>
      </c>
      <c r="CU790" s="78">
        <f>_xll.BDP($H790,CU$1)</f>
        <v>7.75</v>
      </c>
      <c r="CV790" s="78">
        <f>_xll.BDP($H790,CV$1)</f>
        <v>1.8075937500963635</v>
      </c>
      <c r="CW790" s="78">
        <f>_xll.BDP($H790,CW$1)</f>
        <v>-8.4229799439467836</v>
      </c>
    </row>
    <row r="791" spans="1:101" s="74" customFormat="1" hidden="1" x14ac:dyDescent="0.3">
      <c r="A791" s="74" t="str">
        <f>B791&amp;C791</f>
        <v>15</v>
      </c>
      <c r="B791" s="74">
        <v>15</v>
      </c>
      <c r="D791" s="74">
        <v>11</v>
      </c>
      <c r="E791" s="74">
        <v>5</v>
      </c>
      <c r="F791" s="75" t="s">
        <v>2712</v>
      </c>
      <c r="H791" s="74" t="s">
        <v>1372</v>
      </c>
      <c r="I791" s="74">
        <v>1736</v>
      </c>
      <c r="J791" s="74" t="str">
        <f>I791&amp;H791</f>
        <v>1736SO FP Equity</v>
      </c>
      <c r="K791" s="76" t="s">
        <v>1373</v>
      </c>
      <c r="L791" s="73">
        <v>0.38335409465165066</v>
      </c>
      <c r="M791" s="73">
        <v>0.31839538198206108</v>
      </c>
      <c r="N791" s="73">
        <v>0.32441879087854264</v>
      </c>
      <c r="O791" s="73">
        <v>0.26068262109555257</v>
      </c>
      <c r="P791" s="77">
        <v>16.185539103786439</v>
      </c>
      <c r="Q791" s="77">
        <v>14.644921005996952</v>
      </c>
      <c r="R791" s="77">
        <v>16.596645349234166</v>
      </c>
      <c r="S791" s="78">
        <v>22.73666589277088</v>
      </c>
      <c r="T791" s="78">
        <v>22.430475727946202</v>
      </c>
      <c r="U791" s="73">
        <v>-0.23071980474604362</v>
      </c>
      <c r="V791" s="79">
        <v>-1.2655890717433187</v>
      </c>
      <c r="W791" s="73">
        <v>0.72614840471096265</v>
      </c>
      <c r="X791" s="72">
        <v>2.6603337354242057E-2</v>
      </c>
      <c r="Y791" s="79">
        <v>7.1826516415112422</v>
      </c>
      <c r="Z791" s="79">
        <v>8.0407623095629219</v>
      </c>
      <c r="AA791" s="79">
        <v>865826000</v>
      </c>
      <c r="AB791" s="79">
        <v>1057512000</v>
      </c>
      <c r="AC791" s="79">
        <v>0</v>
      </c>
      <c r="AD791" s="80">
        <v>180252000</v>
      </c>
      <c r="AE791" s="73">
        <v>0</v>
      </c>
      <c r="AF791" s="80" t="e">
        <v>#VALUE!</v>
      </c>
      <c r="AG791" s="80" t="s">
        <v>3021</v>
      </c>
      <c r="AH791" s="25" t="s">
        <v>3021</v>
      </c>
      <c r="AI791" s="25" t="s">
        <v>3021</v>
      </c>
      <c r="AJ791" s="25" t="s">
        <v>3021</v>
      </c>
      <c r="AK791" s="25" t="s">
        <v>3021</v>
      </c>
      <c r="AL791" s="25" t="s">
        <v>3021</v>
      </c>
      <c r="AM791" s="74" t="s">
        <v>533</v>
      </c>
      <c r="AN791" s="74" t="s">
        <v>4636</v>
      </c>
      <c r="AO791" s="74" t="s">
        <v>4637</v>
      </c>
      <c r="AP791" s="74" t="s">
        <v>1339</v>
      </c>
      <c r="AQ791" s="73" t="e">
        <f>_xll.BDP($H791,$AQ$1, "CUST_TRR_START_DT=20030101","CUST_TRR_END_DT=20230630")*0.01</f>
        <v>#VALUE!</v>
      </c>
      <c r="AR791" s="73" t="e">
        <f>_xll.BDP($H791,$AQ$1, "CUST_TRR_START_DT=20130101","CUST_TRR_END_DT=20230630")*0.01</f>
        <v>#VALUE!</v>
      </c>
      <c r="AS791" s="73" t="e">
        <f>_xll.BDP($H791,$AQ$1, "CUST_TRR_START_DT=20180101","CUST_TRR_END_DT=20230630")*0.01</f>
        <v>#VALUE!</v>
      </c>
      <c r="AT791" s="74" t="s">
        <v>3697</v>
      </c>
      <c r="AU791" s="74" t="s">
        <v>3021</v>
      </c>
      <c r="AV791" s="74" t="s">
        <v>3021</v>
      </c>
      <c r="AW791" s="25" t="s">
        <v>3021</v>
      </c>
      <c r="AX791" s="25">
        <v>0</v>
      </c>
      <c r="AY791" s="25">
        <v>0</v>
      </c>
      <c r="AZ791" s="25">
        <v>0</v>
      </c>
      <c r="BA791" s="25">
        <v>298.48353842372006</v>
      </c>
      <c r="BB791" s="25">
        <v>0</v>
      </c>
      <c r="BC791" s="25">
        <v>298.48353842372006</v>
      </c>
      <c r="BD791" s="25">
        <v>720.0560377999999</v>
      </c>
      <c r="BE791" s="25" t="e">
        <v>#VALUE!</v>
      </c>
      <c r="BF791" s="74">
        <v>233</v>
      </c>
      <c r="BG791" s="74">
        <v>245</v>
      </c>
      <c r="BH791" s="74" t="s">
        <v>3021</v>
      </c>
      <c r="BI791" s="74" t="s">
        <v>3021</v>
      </c>
      <c r="BJ791" s="74" t="s">
        <v>3021</v>
      </c>
      <c r="BK791" s="74" t="s">
        <v>3021</v>
      </c>
      <c r="BL791" s="72">
        <v>0</v>
      </c>
      <c r="BM791" s="72">
        <v>0</v>
      </c>
      <c r="BN791" s="72">
        <v>0</v>
      </c>
      <c r="BO791" s="72">
        <v>0</v>
      </c>
      <c r="BP791" s="72">
        <v>0</v>
      </c>
      <c r="BQ791" s="72">
        <v>0</v>
      </c>
      <c r="BR791" s="72">
        <f>IF(IF(BN791&gt;BQ791,BN791,BQ791)=0,IF(BM791&gt;BP791,BM791,BP791),IF(BN791&gt;BQ791,BN791,BQ791))</f>
        <v>0</v>
      </c>
      <c r="CI791" s="73">
        <f>IFERROR(L791,M791)</f>
        <v>0.38335409465165066</v>
      </c>
      <c r="CJ791" s="74">
        <f>IF(AND(M791&lt;0,AA791&gt;0),1,0)</f>
        <v>0</v>
      </c>
      <c r="CK791" s="74">
        <f>IF(AND(CJ791=0,CI791&lt;0.1,CI791&gt;0),1,0)</f>
        <v>0</v>
      </c>
      <c r="CL791" s="74">
        <f>IF(AND(CK791=0,CI791&lt;0.2,CI791&gt;0.1),1,0)</f>
        <v>0</v>
      </c>
      <c r="CM791" s="74">
        <f>IF(AND(CL791=0,CI791&lt;0.3,CI791&gt;0.2),1,0)</f>
        <v>0</v>
      </c>
      <c r="CN791" s="74">
        <f>IF(AND(CM791=0,CI791&lt;0.4,CI791&gt;0.3),1,0)</f>
        <v>1</v>
      </c>
      <c r="CO791" s="74">
        <f>IF(AND(CN791=0,CI791&lt;0.5,CI791&gt;0.4),1,0)</f>
        <v>0</v>
      </c>
      <c r="CP791" s="74">
        <f>IF(AND(CJ791=0,CK791=0,CL791=0,CM791=0,CN791=0,CO791=0),1,0)</f>
        <v>0</v>
      </c>
      <c r="CR791" s="74" t="str">
        <f>_xll.BDP($H791,CR$1)</f>
        <v>Pierre Ribeiro</v>
      </c>
      <c r="CS791" s="74" t="str">
        <f>_xll.BDP($H791,CS$1)</f>
        <v>No</v>
      </c>
      <c r="CT791" s="81">
        <f>_xll.BDP($H791,CT$1)</f>
        <v>0</v>
      </c>
      <c r="CU791" s="78">
        <f>_xll.BDP($H791,CU$1)</f>
        <v>2.3333299160003662</v>
      </c>
      <c r="CV791" s="78">
        <f>_xll.BDP($H791,CV$1)</f>
        <v>0</v>
      </c>
      <c r="CW791" s="78">
        <f>_xll.BDP($H791,CW$1)</f>
        <v>0</v>
      </c>
    </row>
    <row r="792" spans="1:101" s="74" customFormat="1" hidden="1" x14ac:dyDescent="0.3">
      <c r="A792" s="74" t="str">
        <f>B792&amp;C792</f>
        <v>15</v>
      </c>
      <c r="B792" s="74">
        <v>15</v>
      </c>
      <c r="D792" s="74">
        <v>11</v>
      </c>
      <c r="E792" s="74">
        <v>2</v>
      </c>
      <c r="F792" s="75">
        <v>0.16</v>
      </c>
      <c r="H792" s="74" t="s">
        <v>212</v>
      </c>
      <c r="I792" s="74">
        <v>1737</v>
      </c>
      <c r="J792" s="74" t="str">
        <f>I792&amp;H792</f>
        <v>1737WWE US Equity</v>
      </c>
      <c r="K792" s="76" t="s">
        <v>869</v>
      </c>
      <c r="L792" s="73" t="e">
        <v>#N/A</v>
      </c>
      <c r="M792" s="73" t="e">
        <v>#N/A</v>
      </c>
      <c r="N792" s="73" t="e">
        <v>#N/A</v>
      </c>
      <c r="O792" s="73" t="e">
        <v>#N/A</v>
      </c>
      <c r="P792" s="77" t="e">
        <v>#N/A</v>
      </c>
      <c r="Q792" s="77" t="e">
        <v>#N/A</v>
      </c>
      <c r="R792" s="77" t="e">
        <v>#N/A</v>
      </c>
      <c r="S792" s="78" t="e">
        <v>#N/A</v>
      </c>
      <c r="T792" s="78" t="e">
        <v>#N/A</v>
      </c>
      <c r="U792" s="73" t="e">
        <v>#N/A</v>
      </c>
      <c r="V792" s="79" t="e">
        <v>#N/A</v>
      </c>
      <c r="W792" s="73" t="e">
        <v>#N/A</v>
      </c>
      <c r="X792" s="72" t="e">
        <v>#N/A</v>
      </c>
      <c r="Y792" s="79" t="e">
        <v>#N/A</v>
      </c>
      <c r="Z792" s="79" t="e">
        <v>#N/A</v>
      </c>
      <c r="AA792" s="79" t="e">
        <v>#N/A</v>
      </c>
      <c r="AB792" s="79" t="e">
        <v>#N/A</v>
      </c>
      <c r="AC792" s="79" t="e">
        <v>#N/A</v>
      </c>
      <c r="AD792" s="80" t="e">
        <v>#N/A</v>
      </c>
      <c r="AE792" s="73">
        <v>0</v>
      </c>
      <c r="AF792" s="80">
        <v>8370.2203744500002</v>
      </c>
      <c r="AG792" s="80" t="s">
        <v>3021</v>
      </c>
      <c r="AH792" s="25" t="s">
        <v>3697</v>
      </c>
      <c r="AI792" s="25" t="s">
        <v>3697</v>
      </c>
      <c r="AJ792" s="25" t="s">
        <v>3697</v>
      </c>
      <c r="AK792" s="25" t="s">
        <v>3697</v>
      </c>
      <c r="AL792" s="25" t="s">
        <v>3697</v>
      </c>
      <c r="AM792" s="74" t="s">
        <v>543</v>
      </c>
      <c r="AN792" s="74" t="s">
        <v>544</v>
      </c>
      <c r="AO792" s="74" t="s">
        <v>870</v>
      </c>
      <c r="AP792" s="74" t="s">
        <v>574</v>
      </c>
      <c r="AQ792" s="73">
        <f>_xll.BDP($H792,$AQ$1, "CUST_TRR_START_DT=20030101","CUST_TRR_END_DT=20230630")*0.01</f>
        <v>0.18172339999999998</v>
      </c>
      <c r="AR792" s="73">
        <f>_xll.BDP($H792,$AQ$1, "CUST_TRR_START_DT=20130101","CUST_TRR_END_DT=20230630")*0.01</f>
        <v>0.30829230000000002</v>
      </c>
      <c r="AS792" s="73">
        <f>_xll.BDP($H792,$AQ$1, "CUST_TRR_START_DT=20180101","CUST_TRR_END_DT=20230630")*0.01</f>
        <v>0.26951450000000005</v>
      </c>
      <c r="AT792" s="74" t="s">
        <v>3853</v>
      </c>
      <c r="AU792" s="74" t="s">
        <v>3483</v>
      </c>
      <c r="AV792" s="74" t="s">
        <v>3853</v>
      </c>
      <c r="AW792" s="25">
        <v>0.47690013837174755</v>
      </c>
      <c r="AX792" s="25">
        <v>0.47690013837174755</v>
      </c>
      <c r="AY792" s="25">
        <v>0</v>
      </c>
      <c r="AZ792" s="25">
        <v>0.47690013837174755</v>
      </c>
      <c r="BA792" s="25" t="s">
        <v>3697</v>
      </c>
      <c r="BB792" s="25">
        <v>0</v>
      </c>
      <c r="BC792" s="25" t="s">
        <v>3697</v>
      </c>
      <c r="BD792" s="25" t="s">
        <v>3697</v>
      </c>
      <c r="BE792" s="25">
        <v>8370.2203744500002</v>
      </c>
      <c r="BF792" s="74">
        <v>192</v>
      </c>
      <c r="BG792" s="74">
        <v>264</v>
      </c>
      <c r="BH792" s="74">
        <v>363</v>
      </c>
      <c r="BI792" s="74">
        <v>166.096</v>
      </c>
      <c r="BJ792" s="74">
        <v>286.255</v>
      </c>
      <c r="BK792" s="74">
        <v>400.84100000000001</v>
      </c>
      <c r="BL792" s="72">
        <v>2.2938464151562574E-2</v>
      </c>
      <c r="BM792" s="72">
        <v>3.1540388208398537E-2</v>
      </c>
      <c r="BN792" s="72">
        <v>4.3368033786547994E-2</v>
      </c>
      <c r="BO792" s="72">
        <v>1.9843683029780925E-2</v>
      </c>
      <c r="BP792" s="72">
        <v>3.4199219040133046E-2</v>
      </c>
      <c r="BQ792" s="72">
        <v>4.7888942234252573E-2</v>
      </c>
      <c r="BR792" s="72">
        <f>IF(IF(BN792&gt;BQ792,BN792,BQ792)=0,IF(BM792&gt;BP792,BM792,BP792),IF(BN792&gt;BQ792,BN792,BQ792))</f>
        <v>4.7888942234252573E-2</v>
      </c>
      <c r="CI792" s="73" t="e">
        <f>IFERROR(L792,M792)</f>
        <v>#N/A</v>
      </c>
      <c r="CJ792" s="74" t="e">
        <f>IF(AND(M792&lt;0,AA792&gt;0),1,0)</f>
        <v>#N/A</v>
      </c>
      <c r="CK792" s="74" t="e">
        <f>IF(AND(CJ792=0,CI792&lt;0.1,CI792&gt;0),1,0)</f>
        <v>#N/A</v>
      </c>
      <c r="CL792" s="74" t="e">
        <f>IF(AND(CK792=0,CI792&lt;0.2,CI792&gt;0.1),1,0)</f>
        <v>#N/A</v>
      </c>
      <c r="CM792" s="74" t="e">
        <f>IF(AND(CL792=0,CI792&lt;0.3,CI792&gt;0.2),1,0)</f>
        <v>#N/A</v>
      </c>
      <c r="CN792" s="74" t="e">
        <f>IF(AND(CM792=0,CI792&lt;0.4,CI792&gt;0.3),1,0)</f>
        <v>#N/A</v>
      </c>
      <c r="CO792" s="74" t="e">
        <f>IF(AND(CN792=0,CI792&lt;0.5,CI792&gt;0.4),1,0)</f>
        <v>#N/A</v>
      </c>
      <c r="CP792" s="74" t="e">
        <f>IF(AND(CJ792=0,CK792=0,CL792=0,CM792=0,CN792=0,CO792=0),1,0)</f>
        <v>#N/A</v>
      </c>
      <c r="CR792" s="74" t="str">
        <f>_xll.BDP($H792,CR$1)</f>
        <v>#N/A Field Not Applicable</v>
      </c>
      <c r="CS792" s="74" t="str">
        <f>_xll.BDP($H792,CS$1)</f>
        <v>#N/A N/A</v>
      </c>
      <c r="CT792" s="81" t="str">
        <f>_xll.BDP($H792,CT$1)</f>
        <v>#N/A N/A</v>
      </c>
      <c r="CU792" s="78" t="str">
        <f>_xll.BDP($H792,CU$1)</f>
        <v>#N/A N/A</v>
      </c>
      <c r="CV792" s="78">
        <f>_xll.BDP($H792,CV$1)</f>
        <v>0</v>
      </c>
      <c r="CW792" s="78">
        <f>_xll.BDP($H792,CW$1)</f>
        <v>0</v>
      </c>
    </row>
    <row r="793" spans="1:101" s="74" customFormat="1" hidden="1" x14ac:dyDescent="0.3">
      <c r="A793" s="74" t="str">
        <f>B793&amp;C793</f>
        <v>15</v>
      </c>
      <c r="B793" s="74">
        <v>15</v>
      </c>
      <c r="D793" s="74">
        <v>11</v>
      </c>
      <c r="E793" s="74">
        <v>2</v>
      </c>
      <c r="F793" s="75">
        <v>0.15</v>
      </c>
      <c r="G793" s="74" t="s">
        <v>2699</v>
      </c>
      <c r="H793" s="74" t="s">
        <v>277</v>
      </c>
      <c r="I793" s="74">
        <v>1738</v>
      </c>
      <c r="J793" s="74" t="str">
        <f>I793&amp;H793</f>
        <v>1738UFPI US Equity</v>
      </c>
      <c r="K793" s="76" t="s">
        <v>952</v>
      </c>
      <c r="L793" s="73">
        <v>0.319219917300269</v>
      </c>
      <c r="M793" s="73">
        <v>0.47267076532277408</v>
      </c>
      <c r="N793" s="73">
        <v>0.26825778262674055</v>
      </c>
      <c r="O793" s="73">
        <v>0.40544723687583478</v>
      </c>
      <c r="P793" s="77">
        <v>25.042847649784406</v>
      </c>
      <c r="Q793" s="77">
        <v>18.73171771214535</v>
      </c>
      <c r="R793" s="77">
        <v>21.899502530819621</v>
      </c>
      <c r="S793" s="78">
        <v>8.6605022413829165</v>
      </c>
      <c r="T793" s="78">
        <v>11.476233021379306</v>
      </c>
      <c r="U793" s="73">
        <v>-0.10073420903175186</v>
      </c>
      <c r="V793" s="79">
        <v>-0.39934760715823692</v>
      </c>
      <c r="W793" s="73">
        <v>0.73928489574377143</v>
      </c>
      <c r="X793" s="72" t="e">
        <v>#N/A</v>
      </c>
      <c r="Y793" s="79">
        <v>16.689979364319093</v>
      </c>
      <c r="Z793" s="79">
        <v>31.700882481449177</v>
      </c>
      <c r="AA793" s="79">
        <v>2034488000</v>
      </c>
      <c r="AB793" s="79">
        <v>2371808000</v>
      </c>
      <c r="AC793" s="79">
        <v>33489000</v>
      </c>
      <c r="AD793" s="80">
        <v>1062234000</v>
      </c>
      <c r="AE793" s="73">
        <v>3.1526951688610985E-2</v>
      </c>
      <c r="AF793" s="80">
        <v>6328.7901137999988</v>
      </c>
      <c r="AG793" s="80">
        <v>6013.8561137999986</v>
      </c>
      <c r="AH793" s="25">
        <v>6.7167581359712543</v>
      </c>
      <c r="AI793" s="25">
        <v>7.7959675110123579</v>
      </c>
      <c r="AJ793" s="25">
        <v>14.137869616600193</v>
      </c>
      <c r="AK793" s="25">
        <v>11.029853278346998</v>
      </c>
      <c r="AL793" s="25">
        <v>2.2575546411592766</v>
      </c>
      <c r="AM793" s="74" t="s">
        <v>498</v>
      </c>
      <c r="AN793" s="74" t="s">
        <v>726</v>
      </c>
      <c r="AO793" s="74" t="s">
        <v>4703</v>
      </c>
      <c r="AP793" s="74" t="s">
        <v>574</v>
      </c>
      <c r="AQ793" s="73">
        <f>_xll.BDP($H793,$AQ$1, "CUST_TRR_START_DT=20030101","CUST_TRR_END_DT=20230630")*0.01</f>
        <v>0.1456373</v>
      </c>
      <c r="AR793" s="73">
        <f>_xll.BDP($H793,$AQ$1, "CUST_TRR_START_DT=20130101","CUST_TRR_END_DT=20230630")*0.01</f>
        <v>0.22675229999999999</v>
      </c>
      <c r="AS793" s="73">
        <f>_xll.BDP($H793,$AQ$1, "CUST_TRR_START_DT=20180101","CUST_TRR_END_DT=20230630")*0.01</f>
        <v>0.2007564</v>
      </c>
      <c r="AT793" s="74" t="s">
        <v>3697</v>
      </c>
      <c r="AU793" s="74" t="s">
        <v>3484</v>
      </c>
      <c r="AV793" s="74" t="s">
        <v>3484</v>
      </c>
      <c r="AW793" s="25">
        <v>1.1725620946684734</v>
      </c>
      <c r="AX793" s="25">
        <v>1.1725620946684734</v>
      </c>
      <c r="AY793" s="25">
        <v>-5.6791457909377258E-2</v>
      </c>
      <c r="AZ793" s="25">
        <v>1.115770636759096</v>
      </c>
      <c r="BA793" s="25">
        <v>8.4227063292341331</v>
      </c>
      <c r="BB793" s="25">
        <v>-0.40794238032655272</v>
      </c>
      <c r="BC793" s="25">
        <v>8.0147639489075804</v>
      </c>
      <c r="BD793" s="25">
        <v>54.402000000000001</v>
      </c>
      <c r="BE793" s="25">
        <v>6013.8561137999986</v>
      </c>
      <c r="BF793" s="74">
        <v>520.5</v>
      </c>
      <c r="BG793" s="74">
        <v>538.75</v>
      </c>
      <c r="BH793" s="74">
        <v>593</v>
      </c>
      <c r="BI793" s="74">
        <v>580.81600000000003</v>
      </c>
      <c r="BJ793" s="74">
        <v>468.84700000000004</v>
      </c>
      <c r="BK793" s="74" t="s">
        <v>3021</v>
      </c>
      <c r="BL793" s="72">
        <v>8.6550125269144434E-2</v>
      </c>
      <c r="BM793" s="72">
        <v>8.9584783840060633E-2</v>
      </c>
      <c r="BN793" s="72">
        <v>9.8605618222099234E-2</v>
      </c>
      <c r="BO793" s="72">
        <v>9.6579630275357153E-2</v>
      </c>
      <c r="BP793" s="72">
        <v>7.7961126958813756E-2</v>
      </c>
      <c r="BQ793" s="72">
        <v>0</v>
      </c>
      <c r="BR793" s="72">
        <f>IF(IF(BN793&gt;BQ793,BN793,BQ793)=0,IF(BM793&gt;BP793,BM793,BP793),IF(BN793&gt;BQ793,BN793,BQ793))</f>
        <v>9.8605618222099234E-2</v>
      </c>
      <c r="CI793" s="73">
        <f>IFERROR(L793,M793)</f>
        <v>0.319219917300269</v>
      </c>
      <c r="CJ793" s="74">
        <f>IF(AND(M793&lt;0,AA793&gt;0),1,0)</f>
        <v>0</v>
      </c>
      <c r="CK793" s="74">
        <f>IF(AND(CJ793=0,CI793&lt;0.1,CI793&gt;0),1,0)</f>
        <v>0</v>
      </c>
      <c r="CL793" s="74">
        <f>IF(AND(CK793=0,CI793&lt;0.2,CI793&gt;0.1),1,0)</f>
        <v>0</v>
      </c>
      <c r="CM793" s="74">
        <f>IF(AND(CL793=0,CI793&lt;0.3,CI793&gt;0.2),1,0)</f>
        <v>0</v>
      </c>
      <c r="CN793" s="74">
        <f>IF(AND(CM793=0,CI793&lt;0.4,CI793&gt;0.3),1,0)</f>
        <v>1</v>
      </c>
      <c r="CO793" s="74">
        <f>IF(AND(CN793=0,CI793&lt;0.5,CI793&gt;0.4),1,0)</f>
        <v>0</v>
      </c>
      <c r="CP793" s="74">
        <f>IF(AND(CJ793=0,CK793=0,CL793=0,CM793=0,CN793=0,CO793=0),1,0)</f>
        <v>0</v>
      </c>
      <c r="CR793" s="74" t="str">
        <f>_xll.BDP($H793,CR$1)</f>
        <v>Matthew J Missad</v>
      </c>
      <c r="CS793" s="74" t="str">
        <f>_xll.BDP($H793,CS$1)</f>
        <v>No</v>
      </c>
      <c r="CT793" s="81">
        <f>_xll.BDP($H793,CT$1)</f>
        <v>0</v>
      </c>
      <c r="CU793" s="78">
        <f>_xll.BDP($H793,CU$1)</f>
        <v>12.25</v>
      </c>
      <c r="CV793" s="78">
        <f>_xll.BDP($H793,CV$1)</f>
        <v>2.9477809831437836</v>
      </c>
      <c r="CW793" s="78">
        <f>_xll.BDP($H793,CW$1)</f>
        <v>-1.9723835131035328</v>
      </c>
    </row>
    <row r="794" spans="1:101" s="74" customFormat="1" hidden="1" x14ac:dyDescent="0.3">
      <c r="A794" s="74" t="str">
        <f>B794&amp;C794</f>
        <v>15</v>
      </c>
      <c r="B794" s="74">
        <v>15</v>
      </c>
      <c r="D794" s="74">
        <v>11</v>
      </c>
      <c r="E794" s="74">
        <v>11</v>
      </c>
      <c r="F794" s="75" t="s">
        <v>2217</v>
      </c>
      <c r="H794" s="74" t="s">
        <v>2044</v>
      </c>
      <c r="I794" s="74">
        <v>1739</v>
      </c>
      <c r="J794" s="74" t="str">
        <f>I794&amp;H794</f>
        <v>1739HLUNB DC Equity</v>
      </c>
      <c r="K794" s="76" t="s">
        <v>4969</v>
      </c>
      <c r="L794" s="73">
        <v>0.48508390265766055</v>
      </c>
      <c r="M794" s="73">
        <v>0.30683077641019657</v>
      </c>
      <c r="N794" s="73">
        <v>0.26664017787613059</v>
      </c>
      <c r="O794" s="73">
        <v>0.23060061376589217</v>
      </c>
      <c r="P794" s="77">
        <v>11.935517565544375</v>
      </c>
      <c r="Q794" s="77">
        <v>9.1490872124256359</v>
      </c>
      <c r="R794" s="77">
        <v>12.043334628837933</v>
      </c>
      <c r="S794" s="78">
        <v>32.45506557711947</v>
      </c>
      <c r="T794" s="78">
        <v>38.753699440973364</v>
      </c>
      <c r="U794" s="73">
        <v>4.0506730007917657E-2</v>
      </c>
      <c r="V794" s="79">
        <v>0.23676416142169568</v>
      </c>
      <c r="W794" s="73">
        <v>0.57923849417324524</v>
      </c>
      <c r="X794" s="72" t="e">
        <v>#N/A</v>
      </c>
      <c r="Y794" s="79">
        <v>1.6681228528462833</v>
      </c>
      <c r="Z794" s="79">
        <v>-11.407023336822498</v>
      </c>
      <c r="AA794" s="79">
        <v>17143000000</v>
      </c>
      <c r="AB794" s="79">
        <v>22810000000</v>
      </c>
      <c r="AC794" s="79" t="e">
        <v>#N/A</v>
      </c>
      <c r="AD794" s="80">
        <v>4457000000</v>
      </c>
      <c r="AE794" s="73">
        <v>0</v>
      </c>
      <c r="AF794" s="80">
        <v>35635.582844680001</v>
      </c>
      <c r="AG794" s="80">
        <v>36914.582844680001</v>
      </c>
      <c r="AH794" s="25">
        <v>6.6381195548786192</v>
      </c>
      <c r="AI794" s="25">
        <v>10.291213505625871</v>
      </c>
      <c r="AJ794" s="25" t="s">
        <v>3021</v>
      </c>
      <c r="AK794" s="25">
        <v>14.755020754404335</v>
      </c>
      <c r="AL794" s="25">
        <v>1.6912118332429784</v>
      </c>
      <c r="AM794" s="74" t="s">
        <v>493</v>
      </c>
      <c r="AN794" s="74" t="s">
        <v>593</v>
      </c>
      <c r="AO794" s="74" t="s">
        <v>594</v>
      </c>
      <c r="AP794" s="74" t="s">
        <v>2141</v>
      </c>
      <c r="AQ794" s="73">
        <f>_xll.BDP($H794,$AQ$1, "CUST_TRR_START_DT=20030101","CUST_TRR_END_DT=20230630")*0.01</f>
        <v>9.5615049999999997E-3</v>
      </c>
      <c r="AR794" s="73">
        <f>_xll.BDP($H794,$AQ$1, "CUST_TRR_START_DT=20130101","CUST_TRR_END_DT=20230630")*0.01</f>
        <v>8.0241430000000002E-2</v>
      </c>
      <c r="AS794" s="73">
        <f>_xll.BDP($H794,$AQ$1, "CUST_TRR_START_DT=20180101","CUST_TRR_END_DT=20230630")*0.01</f>
        <v>-9.8242570000000001E-2</v>
      </c>
      <c r="AT794" s="74" t="s">
        <v>3485</v>
      </c>
      <c r="AU794" s="74" t="s">
        <v>3485</v>
      </c>
      <c r="AV794" s="74" t="s">
        <v>3485</v>
      </c>
      <c r="AW794" s="25">
        <v>1.5769439459235983</v>
      </c>
      <c r="AX794" s="25">
        <v>1.5769439459235983</v>
      </c>
      <c r="AY794" s="25">
        <v>0.12323147233171511</v>
      </c>
      <c r="AZ794" s="25">
        <v>1.7001754182553135</v>
      </c>
      <c r="BA794" s="25">
        <v>14.356265377251241</v>
      </c>
      <c r="BB794" s="25">
        <v>1.1218811703464375</v>
      </c>
      <c r="BC794" s="25">
        <v>15.478146547597678</v>
      </c>
      <c r="BD794" s="25">
        <v>620.84703179999997</v>
      </c>
      <c r="BE794" s="25">
        <v>35635.582844680001</v>
      </c>
      <c r="BF794" s="74">
        <v>3664.9169999999999</v>
      </c>
      <c r="BG794" s="74">
        <v>4195.5</v>
      </c>
      <c r="BH794" s="74">
        <v>4607.8180000000002</v>
      </c>
      <c r="BI794" s="74">
        <v>3742.7670000000003</v>
      </c>
      <c r="BJ794" s="74">
        <v>4249.4539999999997</v>
      </c>
      <c r="BK794" s="74">
        <v>4391.9669999999996</v>
      </c>
      <c r="BL794" s="72">
        <v>0.10284431198933321</v>
      </c>
      <c r="BM794" s="72">
        <v>0.11773344688331208</v>
      </c>
      <c r="BN794" s="72">
        <v>0.12930384834965303</v>
      </c>
      <c r="BO794" s="72">
        <v>0.10502892618069677</v>
      </c>
      <c r="BP794" s="72">
        <v>0.11924749536219235</v>
      </c>
      <c r="BQ794" s="72">
        <v>0.12324667226975557</v>
      </c>
      <c r="BR794" s="72">
        <f>IF(IF(BN794&gt;BQ794,BN794,BQ794)=0,IF(BM794&gt;BP794,BM794,BP794),IF(BN794&gt;BQ794,BN794,BQ794))</f>
        <v>0.12930384834965303</v>
      </c>
      <c r="CI794" s="73">
        <f>IFERROR(L794,M794)</f>
        <v>0.48508390265766055</v>
      </c>
      <c r="CJ794" s="74">
        <f>IF(AND(M794&lt;0,AA794&gt;0),1,0)</f>
        <v>0</v>
      </c>
      <c r="CK794" s="74">
        <f>IF(AND(CJ794=0,CI794&lt;0.1,CI794&gt;0),1,0)</f>
        <v>0</v>
      </c>
      <c r="CL794" s="74">
        <f>IF(AND(CK794=0,CI794&lt;0.2,CI794&gt;0.1),1,0)</f>
        <v>0</v>
      </c>
      <c r="CM794" s="74">
        <f>IF(AND(CL794=0,CI794&lt;0.3,CI794&gt;0.2),1,0)</f>
        <v>0</v>
      </c>
      <c r="CN794" s="74">
        <f>IF(AND(CM794=0,CI794&lt;0.4,CI794&gt;0.3),1,0)</f>
        <v>0</v>
      </c>
      <c r="CO794" s="74">
        <f>IF(AND(CN794=0,CI794&lt;0.5,CI794&gt;0.4),1,0)</f>
        <v>1</v>
      </c>
      <c r="CP794" s="74">
        <f>IF(AND(CJ794=0,CK794=0,CL794=0,CM794=0,CN794=0,CO794=0),1,0)</f>
        <v>0</v>
      </c>
      <c r="CR794" s="74" t="str">
        <f>_xll.BDP($H794,CR$1)</f>
        <v>Deborah Dunsire</v>
      </c>
      <c r="CS794" s="74" t="str">
        <f>_xll.BDP($H794,CS$1)</f>
        <v>No</v>
      </c>
      <c r="CT794" s="81">
        <f>_xll.BDP($H794,CT$1)</f>
        <v>0</v>
      </c>
      <c r="CU794" s="78">
        <f>_xll.BDP($H794,CU$1)</f>
        <v>5.0833301544189453</v>
      </c>
      <c r="CV794" s="78">
        <f>_xll.BDP($H794,CV$1)</f>
        <v>7.5082517054821857E-2</v>
      </c>
      <c r="CW794" s="78">
        <f>_xll.BDP($H794,CW$1)</f>
        <v>0</v>
      </c>
    </row>
    <row r="795" spans="1:101" s="74" customFormat="1" hidden="1" x14ac:dyDescent="0.3">
      <c r="A795" s="74" t="str">
        <f>B795&amp;C795</f>
        <v>15</v>
      </c>
      <c r="B795" s="74">
        <v>15</v>
      </c>
      <c r="D795" s="74">
        <v>11</v>
      </c>
      <c r="E795" s="74">
        <v>1</v>
      </c>
      <c r="F795" s="75" t="s">
        <v>2149</v>
      </c>
      <c r="G795" s="74" t="s">
        <v>2786</v>
      </c>
      <c r="H795" s="74" t="s">
        <v>1296</v>
      </c>
      <c r="I795" s="74">
        <v>1740</v>
      </c>
      <c r="J795" s="74" t="str">
        <f>I795&amp;H795</f>
        <v>1740GVS IM Equity</v>
      </c>
      <c r="K795" s="76" t="s">
        <v>1297</v>
      </c>
      <c r="L795" s="73">
        <v>0.3632633824303656</v>
      </c>
      <c r="M795" s="73">
        <v>6.4388755034129316E-2</v>
      </c>
      <c r="N795" s="73">
        <v>0.24857224755315449</v>
      </c>
      <c r="O795" s="73">
        <v>4.1829890830376595E-2</v>
      </c>
      <c r="P795" s="77">
        <v>3.626201999473345</v>
      </c>
      <c r="Q795" s="77">
        <v>-1.6442216223778252</v>
      </c>
      <c r="R795" s="77">
        <v>-0.30154045892184328</v>
      </c>
      <c r="S795" s="78">
        <v>28.058337581492559</v>
      </c>
      <c r="T795" s="78">
        <v>17.395140754042277</v>
      </c>
      <c r="U795" s="73">
        <v>0.40717648813059004</v>
      </c>
      <c r="V795" s="79">
        <v>4.2526593638643266</v>
      </c>
      <c r="W795" s="73">
        <v>0.32016311805393943</v>
      </c>
      <c r="X795" s="72">
        <v>2.5118354214101142E-2</v>
      </c>
      <c r="Y795" s="79">
        <v>20.973195496195931</v>
      </c>
      <c r="Z795" s="79" t="e">
        <v>#N/A</v>
      </c>
      <c r="AA795" s="79">
        <v>457378000</v>
      </c>
      <c r="AB795" s="79">
        <v>704042000</v>
      </c>
      <c r="AC795" s="79" t="e">
        <v>#N/A</v>
      </c>
      <c r="AD795" s="80">
        <v>74708000</v>
      </c>
      <c r="AE795" s="73">
        <v>0</v>
      </c>
      <c r="AF795" s="80">
        <v>910.875</v>
      </c>
      <c r="AG795" s="80">
        <v>1233.1369999999999</v>
      </c>
      <c r="AH795" s="25">
        <v>16.051455274393419</v>
      </c>
      <c r="AI795" s="25">
        <v>37.365523301618076</v>
      </c>
      <c r="AJ795" s="25">
        <v>6.3539758435528633</v>
      </c>
      <c r="AK795" s="25" t="s">
        <v>3021</v>
      </c>
      <c r="AL795" s="25">
        <v>2.7440673463510339</v>
      </c>
      <c r="AM795" s="74" t="s">
        <v>498</v>
      </c>
      <c r="AN795" s="74" t="s">
        <v>540</v>
      </c>
      <c r="AO795" s="74" t="s">
        <v>4705</v>
      </c>
      <c r="AP795" s="74" t="s">
        <v>1250</v>
      </c>
      <c r="AQ795" s="73" t="e">
        <f>_xll.BDP($H795,$AQ$1, "CUST_TRR_START_DT=20030101","CUST_TRR_END_DT=20230630")*0.01</f>
        <v>#VALUE!</v>
      </c>
      <c r="AR795" s="73" t="e">
        <f>_xll.BDP($H795,$AQ$1, "CUST_TRR_START_DT=20130101","CUST_TRR_END_DT=20230630")*0.01</f>
        <v>#VALUE!</v>
      </c>
      <c r="AS795" s="73" t="e">
        <f>_xll.BDP($H795,$AQ$1, "CUST_TRR_START_DT=20180101","CUST_TRR_END_DT=20230630")*0.01</f>
        <v>#VALUE!</v>
      </c>
      <c r="AT795" s="74" t="s">
        <v>3486</v>
      </c>
      <c r="AU795" s="74" t="s">
        <v>3486</v>
      </c>
      <c r="AV795" s="74" t="s">
        <v>3486</v>
      </c>
      <c r="AW795" s="25" t="s">
        <v>3021</v>
      </c>
      <c r="AX795" s="25">
        <v>0</v>
      </c>
      <c r="AY795" s="25">
        <v>0</v>
      </c>
      <c r="AZ795" s="25">
        <v>0</v>
      </c>
      <c r="BA795" s="25">
        <v>0</v>
      </c>
      <c r="BB795" s="25">
        <v>0</v>
      </c>
      <c r="BC795" s="25">
        <v>0</v>
      </c>
      <c r="BD795" s="25">
        <v>0</v>
      </c>
      <c r="BE795" s="25">
        <v>910.875</v>
      </c>
      <c r="BF795" s="74">
        <v>33.619999999999997</v>
      </c>
      <c r="BG795" s="74">
        <v>51.76</v>
      </c>
      <c r="BH795" s="74">
        <v>64.34</v>
      </c>
      <c r="BI795" s="74">
        <v>18.7</v>
      </c>
      <c r="BJ795" s="74">
        <v>36.75</v>
      </c>
      <c r="BK795" s="74">
        <v>46.15</v>
      </c>
      <c r="BL795" s="72">
        <v>3.6909564978729242E-2</v>
      </c>
      <c r="BM795" s="72">
        <v>5.6824481954164952E-2</v>
      </c>
      <c r="BN795" s="72">
        <v>7.0635378070536575E-2</v>
      </c>
      <c r="BO795" s="72">
        <v>2.0529710443255113E-2</v>
      </c>
      <c r="BP795" s="72">
        <v>4.0345821325648415E-2</v>
      </c>
      <c r="BQ795" s="72">
        <v>5.0665568821188417E-2</v>
      </c>
      <c r="BR795" s="72">
        <f>IF(IF(BN795&gt;BQ795,BN795,BQ795)=0,IF(BM795&gt;BP795,BM795,BP795),IF(BN795&gt;BQ795,BN795,BQ795))</f>
        <v>7.0635378070536575E-2</v>
      </c>
      <c r="CI795" s="73">
        <f>IFERROR(L795,M795)</f>
        <v>0.3632633824303656</v>
      </c>
      <c r="CJ795" s="74">
        <f>IF(AND(M795&lt;0,AA795&gt;0),1,0)</f>
        <v>0</v>
      </c>
      <c r="CK795" s="74">
        <f>IF(AND(CJ795=0,CI795&lt;0.1,CI795&gt;0),1,0)</f>
        <v>0</v>
      </c>
      <c r="CL795" s="74">
        <f>IF(AND(CK795=0,CI795&lt;0.2,CI795&gt;0.1),1,0)</f>
        <v>0</v>
      </c>
      <c r="CM795" s="74">
        <f>IF(AND(CL795=0,CI795&lt;0.3,CI795&gt;0.2),1,0)</f>
        <v>0</v>
      </c>
      <c r="CN795" s="74">
        <f>IF(AND(CM795=0,CI795&lt;0.4,CI795&gt;0.3),1,0)</f>
        <v>1</v>
      </c>
      <c r="CO795" s="74">
        <f>IF(AND(CN795=0,CI795&lt;0.5,CI795&gt;0.4),1,0)</f>
        <v>0</v>
      </c>
      <c r="CP795" s="74">
        <f>IF(AND(CJ795=0,CK795=0,CL795=0,CM795=0,CN795=0,CO795=0),1,0)</f>
        <v>0</v>
      </c>
      <c r="CR795" s="74" t="str">
        <f>_xll.BDP($H795,CR$1)</f>
        <v>Massimo Scagliarini</v>
      </c>
      <c r="CS795" s="74" t="str">
        <f>_xll.BDP($H795,CS$1)</f>
        <v>No</v>
      </c>
      <c r="CT795" s="81">
        <f>_xll.BDP($H795,CT$1)</f>
        <v>0</v>
      </c>
      <c r="CU795" s="78">
        <f>_xll.BDP($H795,CU$1)</f>
        <v>3.5833299160003662</v>
      </c>
      <c r="CV795" s="78">
        <f>_xll.BDP($H795,CV$1)</f>
        <v>0</v>
      </c>
      <c r="CW795" s="78">
        <f>_xll.BDP($H795,CW$1)</f>
        <v>0</v>
      </c>
    </row>
    <row r="796" spans="1:101" s="74" customFormat="1" hidden="1" x14ac:dyDescent="0.3">
      <c r="A796" s="74" t="str">
        <f>B796&amp;C796</f>
        <v>15</v>
      </c>
      <c r="B796" s="74">
        <v>15</v>
      </c>
      <c r="D796" s="74">
        <v>11</v>
      </c>
      <c r="E796" s="74">
        <v>5</v>
      </c>
      <c r="F796" s="75" t="s">
        <v>2217</v>
      </c>
      <c r="G796" s="74" t="s">
        <v>2854</v>
      </c>
      <c r="H796" s="74" t="s">
        <v>112</v>
      </c>
      <c r="I796" s="74">
        <v>1741</v>
      </c>
      <c r="J796" s="74" t="str">
        <f>I796&amp;H796</f>
        <v>1741SEE US Equity</v>
      </c>
      <c r="K796" s="76" t="s">
        <v>746</v>
      </c>
      <c r="L796" s="73">
        <v>0.69826880495201582</v>
      </c>
      <c r="M796" s="73">
        <v>0.65822698886777087</v>
      </c>
      <c r="N796" s="73">
        <v>0.25104637087315307</v>
      </c>
      <c r="O796" s="73">
        <v>0.26583874770403265</v>
      </c>
      <c r="P796" s="77">
        <v>17.956101618992768</v>
      </c>
      <c r="Q796" s="77">
        <v>11.429621768887626</v>
      </c>
      <c r="R796" s="77">
        <v>127.26678647279857</v>
      </c>
      <c r="S796" s="78">
        <v>20.254522116671001</v>
      </c>
      <c r="T796" s="78">
        <v>21.047873943175173</v>
      </c>
      <c r="U796" s="73">
        <v>1.0395648302968448</v>
      </c>
      <c r="V796" s="79">
        <v>4.4041398344066236</v>
      </c>
      <c r="W796" s="73">
        <v>5.4808356812503324E-2</v>
      </c>
      <c r="X796" s="72">
        <v>4.1834240201876823E-2</v>
      </c>
      <c r="Y796" s="79">
        <v>3.7043058190079643</v>
      </c>
      <c r="Z796" s="79">
        <v>-4.9807191732574534</v>
      </c>
      <c r="AA796" s="79">
        <v>1473200000</v>
      </c>
      <c r="AB796" s="79">
        <v>3647700000</v>
      </c>
      <c r="AC796" s="79">
        <v>43900000</v>
      </c>
      <c r="AD796" s="80">
        <v>393800000</v>
      </c>
      <c r="AE796" s="73">
        <v>0.11147790756729305</v>
      </c>
      <c r="AF796" s="80">
        <v>5070.2403313899995</v>
      </c>
      <c r="AG796" s="80">
        <v>9857.5403313899988</v>
      </c>
      <c r="AH796" s="25">
        <v>8.3758520956665805</v>
      </c>
      <c r="AI796" s="25">
        <v>10.534916640190771</v>
      </c>
      <c r="AJ796" s="25">
        <v>2.9787793141351124</v>
      </c>
      <c r="AK796" s="25">
        <v>11.600280511480035</v>
      </c>
      <c r="AL796" s="25">
        <v>12.294385225243291</v>
      </c>
      <c r="AM796" s="74" t="s">
        <v>498</v>
      </c>
      <c r="AN796" s="74" t="s">
        <v>510</v>
      </c>
      <c r="AO796" s="74" t="s">
        <v>511</v>
      </c>
      <c r="AP796" s="74" t="s">
        <v>574</v>
      </c>
      <c r="AQ796" s="73">
        <f>_xll.BDP($H796,$AQ$1, "CUST_TRR_START_DT=20030101","CUST_TRR_END_DT=20230630")*0.01</f>
        <v>5.3929190000000002E-2</v>
      </c>
      <c r="AR796" s="73">
        <f>_xll.BDP($H796,$AQ$1, "CUST_TRR_START_DT=20130101","CUST_TRR_END_DT=20230630")*0.01</f>
        <v>9.8306270000000001E-2</v>
      </c>
      <c r="AS796" s="73">
        <f>_xll.BDP($H796,$AQ$1, "CUST_TRR_START_DT=20180101","CUST_TRR_END_DT=20230630")*0.01</f>
        <v>-2.216104E-2</v>
      </c>
      <c r="AT796" s="74" t="s">
        <v>3854</v>
      </c>
      <c r="AU796" s="74" t="s">
        <v>3487</v>
      </c>
      <c r="AV796" s="74" t="s">
        <v>3854</v>
      </c>
      <c r="AW796" s="25">
        <v>2.2785531527226688</v>
      </c>
      <c r="AX796" s="25">
        <v>2.2785531527226688</v>
      </c>
      <c r="AY796" s="25">
        <v>5.3858458909503764</v>
      </c>
      <c r="AZ796" s="25">
        <v>7.6643990436730451</v>
      </c>
      <c r="BA796" s="25">
        <v>23.973022007057622</v>
      </c>
      <c r="BB796" s="25">
        <v>56.665345689256043</v>
      </c>
      <c r="BC796" s="25">
        <v>80.638367696313665</v>
      </c>
      <c r="BD796" s="25">
        <v>398.6</v>
      </c>
      <c r="BE796" s="25">
        <v>5070.2403313899995</v>
      </c>
      <c r="BF796" s="74">
        <v>418.923</v>
      </c>
      <c r="BG796" s="74">
        <v>483.06700000000001</v>
      </c>
      <c r="BH796" s="74">
        <v>558.5</v>
      </c>
      <c r="BI796" s="74">
        <v>202.90600000000001</v>
      </c>
      <c r="BJ796" s="74">
        <v>405.721</v>
      </c>
      <c r="BK796" s="74">
        <v>493.38</v>
      </c>
      <c r="BL796" s="72">
        <v>8.2623894060097305E-2</v>
      </c>
      <c r="BM796" s="72">
        <v>9.5274970894243166E-2</v>
      </c>
      <c r="BN796" s="72">
        <v>0.11015256940431618</v>
      </c>
      <c r="BO796" s="72">
        <v>4.001901029105135E-2</v>
      </c>
      <c r="BP796" s="72">
        <v>8.0020072714930293E-2</v>
      </c>
      <c r="BQ796" s="72">
        <v>9.7308996764013458E-2</v>
      </c>
      <c r="BR796" s="72">
        <f>IF(IF(BN796&gt;BQ796,BN796,BQ796)=0,IF(BM796&gt;BP796,BM796,BP796),IF(BN796&gt;BQ796,BN796,BQ796))</f>
        <v>0.11015256940431618</v>
      </c>
      <c r="CI796" s="73">
        <f>IFERROR(L796,M796)</f>
        <v>0.69826880495201582</v>
      </c>
      <c r="CJ796" s="74">
        <f>IF(AND(M796&lt;0,AA796&gt;0),1,0)</f>
        <v>0</v>
      </c>
      <c r="CK796" s="74">
        <f>IF(AND(CJ796=0,CI796&lt;0.1,CI796&gt;0),1,0)</f>
        <v>0</v>
      </c>
      <c r="CL796" s="74">
        <f>IF(AND(CK796=0,CI796&lt;0.2,CI796&gt;0.1),1,0)</f>
        <v>0</v>
      </c>
      <c r="CM796" s="74">
        <f>IF(AND(CL796=0,CI796&lt;0.3,CI796&gt;0.2),1,0)</f>
        <v>0</v>
      </c>
      <c r="CN796" s="74">
        <f>IF(AND(CM796=0,CI796&lt;0.4,CI796&gt;0.3),1,0)</f>
        <v>0</v>
      </c>
      <c r="CO796" s="74">
        <f>IF(AND(CN796=0,CI796&lt;0.5,CI796&gt;0.4),1,0)</f>
        <v>0</v>
      </c>
      <c r="CP796" s="74">
        <f>IF(AND(CJ796=0,CK796=0,CL796=0,CM796=0,CN796=0,CO796=0),1,0)</f>
        <v>1</v>
      </c>
      <c r="CR796" s="74" t="str">
        <f>_xll.BDP($H796,CR$1)</f>
        <v>Edward L Doheny II "Ted"</v>
      </c>
      <c r="CS796" s="74" t="str">
        <f>_xll.BDP($H796,CS$1)</f>
        <v>No</v>
      </c>
      <c r="CT796" s="81">
        <f>_xll.BDP($H796,CT$1)</f>
        <v>0</v>
      </c>
      <c r="CU796" s="78">
        <f>_xll.BDP($H796,CU$1)</f>
        <v>5.75</v>
      </c>
      <c r="CV796" s="78">
        <f>_xll.BDP($H796,CV$1)</f>
        <v>0.93555644653663428</v>
      </c>
      <c r="CW796" s="78">
        <f>_xll.BDP($H796,CW$1)</f>
        <v>5.1940741040652352</v>
      </c>
    </row>
    <row r="797" spans="1:101" s="74" customFormat="1" hidden="1" x14ac:dyDescent="0.3">
      <c r="A797" s="74" t="str">
        <f>B797&amp;C797</f>
        <v>15</v>
      </c>
      <c r="B797" s="74">
        <v>15</v>
      </c>
      <c r="D797" s="74">
        <v>11</v>
      </c>
      <c r="E797" s="74">
        <v>9</v>
      </c>
      <c r="F797" s="75">
        <v>0.12</v>
      </c>
      <c r="G797" s="74" t="s">
        <v>2224</v>
      </c>
      <c r="H797" s="74" t="s">
        <v>264</v>
      </c>
      <c r="I797" s="74">
        <v>1742</v>
      </c>
      <c r="J797" s="74" t="str">
        <f>I797&amp;H797</f>
        <v>1742GNTX US Equity</v>
      </c>
      <c r="K797" s="76" t="s">
        <v>936</v>
      </c>
      <c r="L797" s="73">
        <v>0.34578238897071834</v>
      </c>
      <c r="M797" s="73">
        <v>0.24435373899119439</v>
      </c>
      <c r="N797" s="73">
        <v>0.27725569352926294</v>
      </c>
      <c r="O797" s="73">
        <v>0.20240694325544947</v>
      </c>
      <c r="P797" s="77">
        <v>20.141987343476835</v>
      </c>
      <c r="Q797" s="77">
        <v>17.275325197945993</v>
      </c>
      <c r="R797" s="77">
        <v>17.480258569029168</v>
      </c>
      <c r="S797" s="78">
        <v>29.853865776898154</v>
      </c>
      <c r="T797" s="78">
        <v>24.313953642810315</v>
      </c>
      <c r="U797" s="73">
        <v>-0.1169340386206283</v>
      </c>
      <c r="V797" s="79">
        <v>-0.4917722906572492</v>
      </c>
      <c r="W797" s="73">
        <v>0.88293316080496309</v>
      </c>
      <c r="X797" s="72" t="e">
        <v>#N/A</v>
      </c>
      <c r="Y797" s="79">
        <v>4.0824994010480333</v>
      </c>
      <c r="Z797" s="79">
        <v>0</v>
      </c>
      <c r="AA797" s="79">
        <v>1514223304</v>
      </c>
      <c r="AB797" s="79">
        <v>1828030798</v>
      </c>
      <c r="AC797" s="79">
        <v>33131244</v>
      </c>
      <c r="AD797" s="80">
        <v>390705619</v>
      </c>
      <c r="AE797" s="73">
        <v>8.4798483535502983E-2</v>
      </c>
      <c r="AF797" s="80">
        <v>7479.2833203599994</v>
      </c>
      <c r="AG797" s="80">
        <v>7225.1318853599996</v>
      </c>
      <c r="AH797" s="25">
        <v>13.980182916199377</v>
      </c>
      <c r="AI797" s="25">
        <v>17.143324408139783</v>
      </c>
      <c r="AJ797" s="25">
        <v>2.8634459274641579</v>
      </c>
      <c r="AK797" s="25">
        <v>20.331420493314461</v>
      </c>
      <c r="AL797" s="25">
        <v>3.4058605692395392</v>
      </c>
      <c r="AM797" s="74" t="s">
        <v>533</v>
      </c>
      <c r="AN797" s="74" t="s">
        <v>729</v>
      </c>
      <c r="AO797" s="74" t="s">
        <v>730</v>
      </c>
      <c r="AP797" s="74" t="s">
        <v>574</v>
      </c>
      <c r="AQ797" s="73">
        <f>_xll.BDP($H797,$AQ$1, "CUST_TRR_START_DT=20030101","CUST_TRR_END_DT=20230630")*0.01</f>
        <v>8.7812570000000006E-2</v>
      </c>
      <c r="AR797" s="73">
        <f>_xll.BDP($H797,$AQ$1, "CUST_TRR_START_DT=20130101","CUST_TRR_END_DT=20230630")*0.01</f>
        <v>0.13564850000000001</v>
      </c>
      <c r="AS797" s="73">
        <f>_xll.BDP($H797,$AQ$1, "CUST_TRR_START_DT=20180101","CUST_TRR_END_DT=20230630")*0.01</f>
        <v>8.1519949999999994E-2</v>
      </c>
      <c r="AT797" s="74" t="s">
        <v>3697</v>
      </c>
      <c r="AU797" s="74" t="s">
        <v>3488</v>
      </c>
      <c r="AV797" s="74" t="s">
        <v>3488</v>
      </c>
      <c r="AW797" s="25">
        <v>1.4976598729209485</v>
      </c>
      <c r="AX797" s="25">
        <v>1.4976598729209485</v>
      </c>
      <c r="AY797" s="25">
        <v>2.4783803003942091</v>
      </c>
      <c r="AZ797" s="25">
        <v>3.9760401733151576</v>
      </c>
      <c r="BA797" s="25">
        <v>35.393487018301002</v>
      </c>
      <c r="BB797" s="25">
        <v>58.570388760790053</v>
      </c>
      <c r="BC797" s="25">
        <v>93.963875779091055</v>
      </c>
      <c r="BD797" s="25">
        <v>299.51676227000002</v>
      </c>
      <c r="BE797" s="25">
        <v>7225.1318853599996</v>
      </c>
      <c r="BF797" s="74">
        <v>407.66700000000003</v>
      </c>
      <c r="BG797" s="74">
        <v>495.88900000000001</v>
      </c>
      <c r="BH797" s="74">
        <v>556</v>
      </c>
      <c r="BI797" s="74">
        <v>309.64</v>
      </c>
      <c r="BJ797" s="74">
        <v>361.85200000000003</v>
      </c>
      <c r="BK797" s="74">
        <v>502.61700000000002</v>
      </c>
      <c r="BL797" s="72">
        <v>5.6423468314265604E-2</v>
      </c>
      <c r="BM797" s="72">
        <v>6.8633902864084786E-2</v>
      </c>
      <c r="BN797" s="72">
        <v>7.6953612587557174E-2</v>
      </c>
      <c r="BO797" s="72">
        <v>4.2855965110811516E-2</v>
      </c>
      <c r="BP797" s="72">
        <v>5.0082407593584073E-2</v>
      </c>
      <c r="BQ797" s="72">
        <v>6.956509693870544E-2</v>
      </c>
      <c r="BR797" s="72">
        <f>IF(IF(BN797&gt;BQ797,BN797,BQ797)=0,IF(BM797&gt;BP797,BM797,BP797),IF(BN797&gt;BQ797,BN797,BQ797))</f>
        <v>7.6953612587557174E-2</v>
      </c>
      <c r="CI797" s="73">
        <f>IFERROR(L797,M797)</f>
        <v>0.34578238897071834</v>
      </c>
      <c r="CJ797" s="74">
        <f>IF(AND(M797&lt;0,AA797&gt;0),1,0)</f>
        <v>0</v>
      </c>
      <c r="CK797" s="74">
        <f>IF(AND(CJ797=0,CI797&lt;0.1,CI797&gt;0),1,0)</f>
        <v>0</v>
      </c>
      <c r="CL797" s="74">
        <f>IF(AND(CK797=0,CI797&lt;0.2,CI797&gt;0.1),1,0)</f>
        <v>0</v>
      </c>
      <c r="CM797" s="74">
        <f>IF(AND(CL797=0,CI797&lt;0.3,CI797&gt;0.2),1,0)</f>
        <v>0</v>
      </c>
      <c r="CN797" s="74">
        <f>IF(AND(CM797=0,CI797&lt;0.4,CI797&gt;0.3),1,0)</f>
        <v>1</v>
      </c>
      <c r="CO797" s="74">
        <f>IF(AND(CN797=0,CI797&lt;0.5,CI797&gt;0.4),1,0)</f>
        <v>0</v>
      </c>
      <c r="CP797" s="74">
        <f>IF(AND(CJ797=0,CK797=0,CL797=0,CM797=0,CN797=0,CO797=0),1,0)</f>
        <v>0</v>
      </c>
      <c r="CR797" s="74" t="str">
        <f>_xll.BDP($H797,CR$1)</f>
        <v>Steven R Downing "Steve"</v>
      </c>
      <c r="CS797" s="74" t="str">
        <f>_xll.BDP($H797,CS$1)</f>
        <v>No</v>
      </c>
      <c r="CT797" s="81">
        <f>_xll.BDP($H797,CT$1)</f>
        <v>0</v>
      </c>
      <c r="CU797" s="78">
        <f>_xll.BDP($H797,CU$1)</f>
        <v>5.8333301544189453</v>
      </c>
      <c r="CV797" s="78">
        <f>_xll.BDP($H797,CV$1)</f>
        <v>0.21753946909599986</v>
      </c>
      <c r="CW797" s="78">
        <f>_xll.BDP($H797,CW$1)</f>
        <v>6.4470013143028426</v>
      </c>
    </row>
    <row r="798" spans="1:101" s="74" customFormat="1" hidden="1" x14ac:dyDescent="0.3">
      <c r="A798" s="74" t="str">
        <f>B798&amp;C798</f>
        <v>15</v>
      </c>
      <c r="B798" s="74">
        <v>15</v>
      </c>
      <c r="D798" s="74">
        <v>11</v>
      </c>
      <c r="E798" s="74">
        <v>5</v>
      </c>
      <c r="F798" s="75"/>
      <c r="G798" s="74" t="s">
        <v>2596</v>
      </c>
      <c r="H798" s="74" t="s">
        <v>491</v>
      </c>
      <c r="I798" s="74">
        <v>1743</v>
      </c>
      <c r="J798" s="74" t="str">
        <f>I798&amp;H798</f>
        <v>1743CRON CN Equity</v>
      </c>
      <c r="K798" s="76" t="s">
        <v>571</v>
      </c>
      <c r="L798" s="73">
        <v>-1.0127371089073998</v>
      </c>
      <c r="M798" s="73">
        <v>-0.406631690506077</v>
      </c>
      <c r="N798" s="73">
        <v>-0.40340377602937461</v>
      </c>
      <c r="O798" s="73">
        <v>-0.40505916838562589</v>
      </c>
      <c r="P798" s="77">
        <v>-8.4880155108608477</v>
      </c>
      <c r="Q798" s="77">
        <v>-11.307223302103257</v>
      </c>
      <c r="R798" s="77">
        <v>-11.813698070400756</v>
      </c>
      <c r="S798" s="78">
        <v>-264.43585240607433</v>
      </c>
      <c r="T798" s="78">
        <v>-103.45251566852367</v>
      </c>
      <c r="U798" s="73">
        <v>-0.71765713747226478</v>
      </c>
      <c r="V798" s="79">
        <v>9.0580322870149104</v>
      </c>
      <c r="W798" s="73">
        <v>0.97288990342766324</v>
      </c>
      <c r="X798" s="72" t="e">
        <v>#N/A</v>
      </c>
      <c r="Y798" s="79">
        <v>70.964486095763689</v>
      </c>
      <c r="Z798" s="79" t="e">
        <v>#N/A</v>
      </c>
      <c r="AA798" s="79">
        <v>266086000</v>
      </c>
      <c r="AB798" s="79">
        <v>267119000</v>
      </c>
      <c r="AC798" s="79">
        <v>13700000</v>
      </c>
      <c r="AD798" s="80">
        <v>-97356000</v>
      </c>
      <c r="AE798" s="73">
        <v>-0.14072065409425202</v>
      </c>
      <c r="AF798" s="80">
        <v>1238.5404102499999</v>
      </c>
      <c r="AG798" s="80">
        <v>76.333723629317319</v>
      </c>
      <c r="AH798" s="25" t="s">
        <v>3021</v>
      </c>
      <c r="AI798" s="25" t="s">
        <v>3021</v>
      </c>
      <c r="AJ798" s="25">
        <v>-10.927738564288775</v>
      </c>
      <c r="AK798" s="25" t="s">
        <v>3021</v>
      </c>
      <c r="AL798" s="25">
        <v>0.80466138010397337</v>
      </c>
      <c r="AM798" s="74" t="s">
        <v>493</v>
      </c>
      <c r="AN798" s="74" t="s">
        <v>572</v>
      </c>
      <c r="AO798" s="74" t="s">
        <v>4647</v>
      </c>
      <c r="AP798" s="74" t="s">
        <v>496</v>
      </c>
      <c r="AQ798" s="73" t="e">
        <f>_xll.BDP($H798,$AQ$1, "CUST_TRR_START_DT=20030101","CUST_TRR_END_DT=20230630")*0.01</f>
        <v>#VALUE!</v>
      </c>
      <c r="AR798" s="73" t="e">
        <f>_xll.BDP($H798,$AQ$1, "CUST_TRR_START_DT=20130101","CUST_TRR_END_DT=20230630")*0.01</f>
        <v>#VALUE!</v>
      </c>
      <c r="AS798" s="73">
        <f>_xll.BDP($H798,$AQ$1, "CUST_TRR_START_DT=20180101","CUST_TRR_END_DT=20230630")*0.01</f>
        <v>-0.21054300000000001</v>
      </c>
      <c r="AT798" s="74" t="s">
        <v>3352</v>
      </c>
      <c r="AU798" s="74" t="s">
        <v>3352</v>
      </c>
      <c r="AV798" s="74" t="s">
        <v>3352</v>
      </c>
      <c r="AW798" s="25" t="s">
        <v>3021</v>
      </c>
      <c r="AX798" s="25">
        <v>0</v>
      </c>
      <c r="AY798" s="25">
        <v>0</v>
      </c>
      <c r="AZ798" s="25">
        <v>0</v>
      </c>
      <c r="BA798" s="25" t="s">
        <v>3021</v>
      </c>
      <c r="BB798" s="25">
        <v>0</v>
      </c>
      <c r="BC798" s="25" t="s">
        <v>3021</v>
      </c>
      <c r="BD798" s="25">
        <v>0</v>
      </c>
      <c r="BE798" s="25">
        <v>76.333723629317319</v>
      </c>
      <c r="BF798" s="74">
        <v>-45.414999999999999</v>
      </c>
      <c r="BG798" s="74">
        <v>-16.895</v>
      </c>
      <c r="BH798" s="74">
        <v>-17.196000000000002</v>
      </c>
      <c r="BI798" s="74">
        <v>-61.773000000000003</v>
      </c>
      <c r="BJ798" s="74">
        <v>-63.079000000000001</v>
      </c>
      <c r="BK798" s="74" t="s">
        <v>3021</v>
      </c>
      <c r="BL798" s="72">
        <v>-0.59495328985310447</v>
      </c>
      <c r="BM798" s="72">
        <v>-0.22133074605456787</v>
      </c>
      <c r="BN798" s="72">
        <v>-0.22527395733378808</v>
      </c>
      <c r="BO798" s="72">
        <v>-0.80924913737962845</v>
      </c>
      <c r="BP798" s="72">
        <v>-0.82635822020574656</v>
      </c>
      <c r="BQ798" s="72">
        <v>0</v>
      </c>
      <c r="BR798" s="72">
        <f>IF(IF(BN798&gt;BQ798,BN798,BQ798)=0,IF(BM798&gt;BP798,BM798,BP798),IF(BN798&gt;BQ798,BN798,BQ798))</f>
        <v>-0.22133074605456787</v>
      </c>
      <c r="CI798" s="73">
        <f>IFERROR(L798,M798)</f>
        <v>-1.0127371089073998</v>
      </c>
      <c r="CJ798" s="74">
        <f>IF(AND(M798&lt;0,AA798&gt;0),1,0)</f>
        <v>1</v>
      </c>
      <c r="CK798" s="74">
        <f>IF(AND(CJ798=0,CI798&lt;0.1,CI798&gt;0),1,0)</f>
        <v>0</v>
      </c>
      <c r="CL798" s="74">
        <f>IF(AND(CK798=0,CI798&lt;0.2,CI798&gt;0.1),1,0)</f>
        <v>0</v>
      </c>
      <c r="CM798" s="74">
        <f>IF(AND(CL798=0,CI798&lt;0.3,CI798&gt;0.2),1,0)</f>
        <v>0</v>
      </c>
      <c r="CN798" s="74">
        <f>IF(AND(CM798=0,CI798&lt;0.4,CI798&gt;0.3),1,0)</f>
        <v>0</v>
      </c>
      <c r="CO798" s="74">
        <f>IF(AND(CN798=0,CI798&lt;0.5,CI798&gt;0.4),1,0)</f>
        <v>0</v>
      </c>
      <c r="CP798" s="74">
        <f>IF(AND(CJ798=0,CK798=0,CL798=0,CM798=0,CN798=0,CO798=0),1,0)</f>
        <v>0</v>
      </c>
      <c r="CR798" s="74" t="str">
        <f>_xll.BDP($H798,CR$1)</f>
        <v>Michael R Gorenstein "Mike"</v>
      </c>
      <c r="CS798" s="74" t="str">
        <f>_xll.BDP($H798,CS$1)</f>
        <v>No</v>
      </c>
      <c r="CT798" s="81">
        <f>_xll.BDP($H798,CT$1)</f>
        <v>0</v>
      </c>
      <c r="CU798" s="78">
        <f>_xll.BDP($H798,CU$1)</f>
        <v>1.5833300352096558</v>
      </c>
      <c r="CV798" s="78">
        <f>_xll.BDP($H798,CV$1)</f>
        <v>6.7023863691826637</v>
      </c>
      <c r="CW798" s="78">
        <f>_xll.BDP($H798,CW$1)</f>
        <v>3.0501360138706914</v>
      </c>
    </row>
    <row r="799" spans="1:101" s="74" customFormat="1" hidden="1" x14ac:dyDescent="0.3">
      <c r="A799" s="74" t="str">
        <f>B799&amp;C799</f>
        <v>15</v>
      </c>
      <c r="B799" s="74">
        <v>15</v>
      </c>
      <c r="D799" s="74">
        <v>11</v>
      </c>
      <c r="E799" s="74">
        <v>9</v>
      </c>
      <c r="F799" s="75">
        <v>0.13</v>
      </c>
      <c r="H799" s="74" t="s">
        <v>1841</v>
      </c>
      <c r="I799" s="74">
        <v>1744</v>
      </c>
      <c r="J799" s="74" t="str">
        <f>I799&amp;H799</f>
        <v>1744MGNS LN Equity</v>
      </c>
      <c r="K799" s="76" t="s">
        <v>1842</v>
      </c>
      <c r="L799" s="73">
        <v>-1.7769061542212323</v>
      </c>
      <c r="M799" s="73">
        <v>-4.338541666666667</v>
      </c>
      <c r="N799" s="73">
        <v>0.45634800967345635</v>
      </c>
      <c r="O799" s="73">
        <v>0.41964735516372798</v>
      </c>
      <c r="P799" s="77">
        <v>11.763839811542992</v>
      </c>
      <c r="Q799" s="77">
        <v>8.1926741544674417</v>
      </c>
      <c r="R799" s="77">
        <v>12.828454391048059</v>
      </c>
      <c r="S799" s="78">
        <v>3.4006605742524334</v>
      </c>
      <c r="T799" s="78">
        <v>2.9954044626543377</v>
      </c>
      <c r="U799" s="73">
        <v>-0.13251028806584361</v>
      </c>
      <c r="V799" s="79">
        <v>-1.9433611884865365</v>
      </c>
      <c r="W799" s="73">
        <v>0.28572223458713553</v>
      </c>
      <c r="X799" s="72">
        <v>1.7857142857142856E-2</v>
      </c>
      <c r="Y799" s="79">
        <v>5.8826853552597331</v>
      </c>
      <c r="Z799" s="79">
        <v>1.8050961605573512</v>
      </c>
      <c r="AA799" s="79">
        <v>-19200000</v>
      </c>
      <c r="AB799" s="79">
        <v>198500000</v>
      </c>
      <c r="AC799" s="79">
        <v>9800000</v>
      </c>
      <c r="AD799" s="80">
        <v>78900000</v>
      </c>
      <c r="AE799" s="73">
        <v>0.12420785804816223</v>
      </c>
      <c r="AF799" s="80">
        <v>977.86904145000005</v>
      </c>
      <c r="AG799" s="80">
        <v>768.5690414500001</v>
      </c>
      <c r="AH799" s="25">
        <v>7.2781159228219714</v>
      </c>
      <c r="AI799" s="25">
        <v>9.8787794530848352</v>
      </c>
      <c r="AJ799" s="25">
        <v>6.6832551575176531</v>
      </c>
      <c r="AK799" s="25">
        <v>15.312527575526357</v>
      </c>
      <c r="AL799" s="25">
        <v>1.9042517137293087</v>
      </c>
      <c r="AM799" s="74" t="s">
        <v>498</v>
      </c>
      <c r="AN799" s="74" t="s">
        <v>716</v>
      </c>
      <c r="AO799" s="74" t="s">
        <v>758</v>
      </c>
      <c r="AP799" s="74" t="s">
        <v>1552</v>
      </c>
      <c r="AQ799" s="73">
        <f>_xll.BDP($H799,$AQ$1, "CUST_TRR_START_DT=20030101","CUST_TRR_END_DT=20230630")*0.01</f>
        <v>0.17060009999999998</v>
      </c>
      <c r="AR799" s="73">
        <f>_xll.BDP($H799,$AQ$1, "CUST_TRR_START_DT=20130101","CUST_TRR_END_DT=20230630")*0.01</f>
        <v>0.17209990000000003</v>
      </c>
      <c r="AS799" s="73">
        <f>_xll.BDP($H799,$AQ$1, "CUST_TRR_START_DT=20180101","CUST_TRR_END_DT=20230630")*0.01</f>
        <v>8.8421889999999989E-2</v>
      </c>
      <c r="AT799" s="74" t="s">
        <v>3697</v>
      </c>
      <c r="AU799" s="74" t="s">
        <v>3021</v>
      </c>
      <c r="AV799" s="74" t="s">
        <v>3021</v>
      </c>
      <c r="AW799" s="25">
        <v>5.0363196125907992</v>
      </c>
      <c r="AX799" s="25">
        <v>5.0363196125907992</v>
      </c>
      <c r="AY799" s="25">
        <v>0.57920069701414856</v>
      </c>
      <c r="AZ799" s="25">
        <v>5.615520309604948</v>
      </c>
      <c r="BA799" s="25">
        <v>78.113337972037115</v>
      </c>
      <c r="BB799" s="25">
        <v>8.9834052005749214</v>
      </c>
      <c r="BC799" s="25">
        <v>87.096743172612037</v>
      </c>
      <c r="BD799" s="25">
        <v>53.324110039999994</v>
      </c>
      <c r="BE799" s="25">
        <v>768.5690414500001</v>
      </c>
      <c r="BF799" s="74">
        <v>110.25</v>
      </c>
      <c r="BG799" s="74">
        <v>111</v>
      </c>
      <c r="BH799" s="74">
        <v>119.667</v>
      </c>
      <c r="BI799" s="74">
        <v>52.591999999999999</v>
      </c>
      <c r="BJ799" s="74">
        <v>90.921999999999997</v>
      </c>
      <c r="BK799" s="74">
        <v>100.687</v>
      </c>
      <c r="BL799" s="72">
        <v>0.14344840092960262</v>
      </c>
      <c r="BM799" s="72">
        <v>0.14442424039170879</v>
      </c>
      <c r="BN799" s="72">
        <v>0.15570104121580733</v>
      </c>
      <c r="BO799" s="72">
        <v>6.8428465321448181E-2</v>
      </c>
      <c r="BP799" s="72">
        <v>0.11830036743148599</v>
      </c>
      <c r="BQ799" s="72">
        <v>0.13100579722810793</v>
      </c>
      <c r="BR799" s="72">
        <f>IF(IF(BN799&gt;BQ799,BN799,BQ799)=0,IF(BM799&gt;BP799,BM799,BP799),IF(BN799&gt;BQ799,BN799,BQ799))</f>
        <v>0.15570104121580733</v>
      </c>
      <c r="CI799" s="73">
        <f>IFERROR(L799,M799)</f>
        <v>-1.7769061542212323</v>
      </c>
      <c r="CJ799" s="74">
        <f>IF(AND(M799&lt;0,AA799&gt;0),1,0)</f>
        <v>0</v>
      </c>
      <c r="CK799" s="74">
        <f>IF(AND(CJ799=0,CI799&lt;0.1,CI799&gt;0),1,0)</f>
        <v>0</v>
      </c>
      <c r="CL799" s="74">
        <f>IF(AND(CK799=0,CI799&lt;0.2,CI799&gt;0.1),1,0)</f>
        <v>0</v>
      </c>
      <c r="CM799" s="74">
        <f>IF(AND(CL799=0,CI799&lt;0.3,CI799&gt;0.2),1,0)</f>
        <v>0</v>
      </c>
      <c r="CN799" s="74">
        <f>IF(AND(CM799=0,CI799&lt;0.4,CI799&gt;0.3),1,0)</f>
        <v>0</v>
      </c>
      <c r="CO799" s="74">
        <f>IF(AND(CN799=0,CI799&lt;0.5,CI799&gt;0.4),1,0)</f>
        <v>0</v>
      </c>
      <c r="CP799" s="74">
        <f>IF(AND(CJ799=0,CK799=0,CL799=0,CM799=0,CN799=0,CO799=0),1,0)</f>
        <v>1</v>
      </c>
      <c r="CR799" s="74" t="str">
        <f>_xll.BDP($H799,CR$1)</f>
        <v>John Christopher Morgan</v>
      </c>
      <c r="CS799" s="74" t="str">
        <f>_xll.BDP($H799,CS$1)</f>
        <v>Yes</v>
      </c>
      <c r="CT799" s="81">
        <f>_xll.BDP($H799,CT$1)</f>
        <v>0</v>
      </c>
      <c r="CU799" s="78">
        <f>_xll.BDP($H799,CU$1)</f>
        <v>10.91670036315918</v>
      </c>
      <c r="CV799" s="78">
        <f>_xll.BDP($H799,CV$1)</f>
        <v>7.8252467614962322</v>
      </c>
      <c r="CW799" s="78">
        <f>_xll.BDP($H799,CW$1)</f>
        <v>0.15974307043480118</v>
      </c>
    </row>
    <row r="800" spans="1:101" s="74" customFormat="1" hidden="1" x14ac:dyDescent="0.3">
      <c r="A800" s="74" t="str">
        <f>B800&amp;C800</f>
        <v>15</v>
      </c>
      <c r="B800" s="74">
        <v>15</v>
      </c>
      <c r="D800" s="74">
        <v>12</v>
      </c>
      <c r="E800" s="74">
        <v>1</v>
      </c>
      <c r="F800" s="75" t="s">
        <v>2157</v>
      </c>
      <c r="G800" s="74" t="s">
        <v>2770</v>
      </c>
      <c r="H800" s="74" t="s">
        <v>1288</v>
      </c>
      <c r="I800" s="74">
        <v>1745</v>
      </c>
      <c r="J800" s="74" t="str">
        <f>I800&amp;H800</f>
        <v>1745MT IM Equity</v>
      </c>
      <c r="K800" s="76" t="s">
        <v>1289</v>
      </c>
      <c r="L800" s="73">
        <v>-187.29232484913646</v>
      </c>
      <c r="M800" s="73">
        <v>0.43099617921154493</v>
      </c>
      <c r="N800" s="73">
        <v>0.30222349917802716</v>
      </c>
      <c r="O800" s="73">
        <v>0.24258302301763027</v>
      </c>
      <c r="P800" s="77">
        <v>12.09820210187238</v>
      </c>
      <c r="Q800" s="77">
        <v>10.466194821188827</v>
      </c>
      <c r="R800" s="77">
        <v>21.962816841588332</v>
      </c>
      <c r="S800" s="78">
        <v>6.2999288861417728</v>
      </c>
      <c r="T800" s="78">
        <v>6.1947883110099999</v>
      </c>
      <c r="U800" s="73">
        <v>2.9697361219193447E-2</v>
      </c>
      <c r="V800" s="79">
        <v>0.69612784694674668</v>
      </c>
      <c r="W800" s="73">
        <v>9.1073656593446059E-2</v>
      </c>
      <c r="X800" s="72">
        <v>1.1776333422674886E-2</v>
      </c>
      <c r="Y800" s="79">
        <v>1.5171779402888093</v>
      </c>
      <c r="Z800" s="79">
        <v>-2.2896501169431871</v>
      </c>
      <c r="AA800" s="79">
        <v>380288000</v>
      </c>
      <c r="AB800" s="79">
        <v>675656000</v>
      </c>
      <c r="AC800" s="79" t="e">
        <v>#N/A</v>
      </c>
      <c r="AD800" s="80">
        <v>162360000</v>
      </c>
      <c r="AE800" s="73">
        <v>0</v>
      </c>
      <c r="AF800" s="80" t="e">
        <v>#VALUE!</v>
      </c>
      <c r="AG800" s="80" t="s">
        <v>3021</v>
      </c>
      <c r="AH800" s="25" t="s">
        <v>3697</v>
      </c>
      <c r="AI800" s="25" t="s">
        <v>3697</v>
      </c>
      <c r="AJ800" s="25" t="s">
        <v>3697</v>
      </c>
      <c r="AK800" s="25" t="s">
        <v>3697</v>
      </c>
      <c r="AL800" s="25" t="s">
        <v>3697</v>
      </c>
      <c r="AM800" s="74" t="s">
        <v>498</v>
      </c>
      <c r="AN800" s="74" t="s">
        <v>716</v>
      </c>
      <c r="AO800" s="74" t="s">
        <v>4706</v>
      </c>
      <c r="AP800" s="74" t="s">
        <v>1250</v>
      </c>
      <c r="AQ800" s="73" t="e">
        <f>_xll.BDP($H800,$AQ$1, "CUST_TRR_START_DT=20030101","CUST_TRR_END_DT=20230630")*0.01</f>
        <v>#VALUE!</v>
      </c>
      <c r="AR800" s="73" t="e">
        <f>_xll.BDP($H800,$AQ$1, "CUST_TRR_START_DT=20130101","CUST_TRR_END_DT=20230630")*0.01</f>
        <v>#VALUE!</v>
      </c>
      <c r="AS800" s="73" t="e">
        <f>_xll.BDP($H800,$AQ$1, "CUST_TRR_START_DT=20180101","CUST_TRR_END_DT=20230630")*0.01</f>
        <v>#VALUE!</v>
      </c>
      <c r="AT800" s="74" t="s">
        <v>3697</v>
      </c>
      <c r="AU800" s="74" t="s">
        <v>3021</v>
      </c>
      <c r="AV800" s="74" t="s">
        <v>3021</v>
      </c>
      <c r="AW800" s="25" t="s">
        <v>3021</v>
      </c>
      <c r="AX800" s="25">
        <v>0</v>
      </c>
      <c r="AY800" s="25">
        <v>0</v>
      </c>
      <c r="AZ800" s="25">
        <v>0</v>
      </c>
      <c r="BA800" s="25">
        <v>40.233156536402674</v>
      </c>
      <c r="BB800" s="25">
        <v>0</v>
      </c>
      <c r="BC800" s="25">
        <v>40.233156536402674</v>
      </c>
      <c r="BD800" s="25">
        <v>38.940115460000001</v>
      </c>
      <c r="BE800" s="25" t="e">
        <v>#VALUE!</v>
      </c>
      <c r="BF800" s="74">
        <v>113</v>
      </c>
      <c r="BG800" s="74">
        <v>129.5</v>
      </c>
      <c r="BH800" s="74">
        <v>145.5</v>
      </c>
      <c r="BI800" s="74">
        <v>60.991</v>
      </c>
      <c r="BJ800" s="74">
        <v>81.120999999999995</v>
      </c>
      <c r="BK800" s="74">
        <v>109.485</v>
      </c>
      <c r="BL800" s="72">
        <v>0</v>
      </c>
      <c r="BM800" s="72">
        <v>0</v>
      </c>
      <c r="BN800" s="72">
        <v>0</v>
      </c>
      <c r="BO800" s="72">
        <v>0</v>
      </c>
      <c r="BP800" s="72">
        <v>0</v>
      </c>
      <c r="BQ800" s="72">
        <v>0</v>
      </c>
      <c r="BR800" s="72">
        <f>IF(IF(BN800&gt;BQ800,BN800,BQ800)=0,IF(BM800&gt;BP800,BM800,BP800),IF(BN800&gt;BQ800,BN800,BQ800))</f>
        <v>0</v>
      </c>
      <c r="CI800" s="73">
        <f>IFERROR(L800,M800)</f>
        <v>-187.29232484913646</v>
      </c>
      <c r="CJ800" s="74">
        <f>IF(AND(M800&lt;0,AA800&gt;0),1,0)</f>
        <v>0</v>
      </c>
      <c r="CK800" s="74">
        <f>IF(AND(CJ800=0,CI800&lt;0.1,CI800&gt;0),1,0)</f>
        <v>0</v>
      </c>
      <c r="CL800" s="74">
        <f>IF(AND(CK800=0,CI800&lt;0.2,CI800&gt;0.1),1,0)</f>
        <v>0</v>
      </c>
      <c r="CM800" s="74">
        <f>IF(AND(CL800=0,CI800&lt;0.3,CI800&gt;0.2),1,0)</f>
        <v>0</v>
      </c>
      <c r="CN800" s="74">
        <f>IF(AND(CM800=0,CI800&lt;0.4,CI800&gt;0.3),1,0)</f>
        <v>0</v>
      </c>
      <c r="CO800" s="74">
        <f>IF(AND(CN800=0,CI800&lt;0.5,CI800&gt;0.4),1,0)</f>
        <v>0</v>
      </c>
      <c r="CP800" s="74">
        <f>IF(AND(CJ800=0,CK800=0,CL800=0,CM800=0,CN800=0,CO800=0),1,0)</f>
        <v>1</v>
      </c>
      <c r="CR800" s="74" t="str">
        <f>_xll.BDP($H800,CR$1)</f>
        <v>Alessandro Bernini</v>
      </c>
      <c r="CS800" s="74" t="str">
        <f>_xll.BDP($H800,CS$1)</f>
        <v>No</v>
      </c>
      <c r="CT800" s="81">
        <f>_xll.BDP($H800,CT$1)</f>
        <v>0</v>
      </c>
      <c r="CU800" s="78">
        <f>_xll.BDP($H800,CU$1)</f>
        <v>1.4166699647903442</v>
      </c>
      <c r="CV800" s="78" t="str">
        <f>_xll.BDP($H800,CV$1)</f>
        <v>#N/A Field Not Applicable</v>
      </c>
      <c r="CW800" s="78" t="str">
        <f>_xll.BDP($H800,CW$1)</f>
        <v>#N/A Field Not Applicable</v>
      </c>
    </row>
    <row r="801" spans="1:101" s="74" customFormat="1" hidden="1" x14ac:dyDescent="0.3">
      <c r="A801" s="74" t="str">
        <f>B801&amp;C801</f>
        <v>15</v>
      </c>
      <c r="B801" s="74">
        <v>15</v>
      </c>
      <c r="D801" s="74">
        <v>12</v>
      </c>
      <c r="E801" s="74">
        <v>3</v>
      </c>
      <c r="F801" s="75">
        <v>0.13</v>
      </c>
      <c r="H801" s="74" t="s">
        <v>229</v>
      </c>
      <c r="I801" s="74">
        <v>1746</v>
      </c>
      <c r="J801" s="74" t="str">
        <f>I801&amp;H801</f>
        <v>1746MBUU US Equity</v>
      </c>
      <c r="K801" s="76" t="s">
        <v>891</v>
      </c>
      <c r="L801" s="73">
        <v>0.44819579853755948</v>
      </c>
      <c r="M801" s="73">
        <v>0.5636707391925736</v>
      </c>
      <c r="N801" s="73">
        <v>0.36728050976464904</v>
      </c>
      <c r="O801" s="73">
        <v>0.46002526586749498</v>
      </c>
      <c r="P801" s="77">
        <v>23.651023901935417</v>
      </c>
      <c r="Q801" s="77">
        <v>18.037769110811645</v>
      </c>
      <c r="R801" s="77">
        <v>18.813273138347661</v>
      </c>
      <c r="S801" s="78">
        <v>19.464672580977563</v>
      </c>
      <c r="T801" s="78">
        <v>20.446496418449041</v>
      </c>
      <c r="U801" s="73">
        <v>-8.3322529796558298E-2</v>
      </c>
      <c r="V801" s="79">
        <v>-0.38846523188160198</v>
      </c>
      <c r="W801" s="73">
        <v>0.66501462323041627</v>
      </c>
      <c r="X801" s="72">
        <v>0.29133471033736597</v>
      </c>
      <c r="Y801" s="79">
        <v>24.074388923644314</v>
      </c>
      <c r="Z801" s="79">
        <v>30.053583031380416</v>
      </c>
      <c r="AA801" s="79">
        <v>446406000</v>
      </c>
      <c r="AB801" s="79">
        <v>546983000</v>
      </c>
      <c r="AC801" s="79">
        <v>5894000</v>
      </c>
      <c r="AD801" s="80">
        <v>184733000</v>
      </c>
      <c r="AE801" s="73">
        <v>3.190550686666703E-2</v>
      </c>
      <c r="AF801" s="80">
        <v>986.47774749000018</v>
      </c>
      <c r="AG801" s="80">
        <v>925.57874749000007</v>
      </c>
      <c r="AH801" s="25">
        <v>3.2605496402956264</v>
      </c>
      <c r="AI801" s="25">
        <v>3.6724051231584873</v>
      </c>
      <c r="AJ801" s="25">
        <v>13.158633677691167</v>
      </c>
      <c r="AK801" s="25">
        <v>5.3562280710850407</v>
      </c>
      <c r="AL801" s="25">
        <v>1.6279510198835225</v>
      </c>
      <c r="AM801" s="74" t="s">
        <v>533</v>
      </c>
      <c r="AN801" s="74" t="s">
        <v>606</v>
      </c>
      <c r="AO801" s="74" t="s">
        <v>4702</v>
      </c>
      <c r="AP801" s="74" t="s">
        <v>574</v>
      </c>
      <c r="AQ801" s="73" t="e">
        <f>_xll.BDP($H801,$AQ$1, "CUST_TRR_START_DT=20030101","CUST_TRR_END_DT=20230630")*0.01</f>
        <v>#VALUE!</v>
      </c>
      <c r="AR801" s="73" t="e">
        <f>_xll.BDP($H801,$AQ$1, "CUST_TRR_START_DT=20130101","CUST_TRR_END_DT=20230630")*0.01</f>
        <v>#VALUE!</v>
      </c>
      <c r="AS801" s="73">
        <f>_xll.BDP($H801,$AQ$1, "CUST_TRR_START_DT=20180101","CUST_TRR_END_DT=20230630")*0.01</f>
        <v>0.13162689999999999</v>
      </c>
      <c r="AT801" s="74" t="s">
        <v>3489</v>
      </c>
      <c r="AU801" s="74" t="s">
        <v>3489</v>
      </c>
      <c r="AV801" s="74" t="s">
        <v>3489</v>
      </c>
      <c r="AW801" s="25" t="s">
        <v>3021</v>
      </c>
      <c r="AX801" s="25">
        <v>0</v>
      </c>
      <c r="AY801" s="25">
        <v>0.66732371984566552</v>
      </c>
      <c r="AZ801" s="25">
        <v>0.66732371984566552</v>
      </c>
      <c r="BA801" s="25">
        <v>0</v>
      </c>
      <c r="BB801" s="25">
        <v>3.564856402787687</v>
      </c>
      <c r="BC801" s="25">
        <v>3.564856402787687</v>
      </c>
      <c r="BD801" s="25">
        <v>6.5830000000000002</v>
      </c>
      <c r="BE801" s="25">
        <v>925.57874749000007</v>
      </c>
      <c r="BF801" s="74">
        <v>126.25</v>
      </c>
      <c r="BG801" s="74">
        <v>144</v>
      </c>
      <c r="BH801" s="74">
        <v>186</v>
      </c>
      <c r="BI801" s="74">
        <v>83.263000000000005</v>
      </c>
      <c r="BJ801" s="74">
        <v>111.129</v>
      </c>
      <c r="BK801" s="74">
        <v>155.02000000000001</v>
      </c>
      <c r="BL801" s="72">
        <v>0.13640114397869102</v>
      </c>
      <c r="BM801" s="72">
        <v>0.15557833451826936</v>
      </c>
      <c r="BN801" s="72">
        <v>0.20095534875276461</v>
      </c>
      <c r="BO801" s="72">
        <v>8.9957769909685154E-2</v>
      </c>
      <c r="BP801" s="72">
        <v>0.12006433844917193</v>
      </c>
      <c r="BQ801" s="72">
        <v>0.16748439872932028</v>
      </c>
      <c r="BR801" s="72">
        <f>IF(IF(BN801&gt;BQ801,BN801,BQ801)=0,IF(BM801&gt;BP801,BM801,BP801),IF(BN801&gt;BQ801,BN801,BQ801))</f>
        <v>0.20095534875276461</v>
      </c>
      <c r="CI801" s="73">
        <f>IFERROR(L801,M801)</f>
        <v>0.44819579853755948</v>
      </c>
      <c r="CJ801" s="74">
        <f>IF(AND(M801&lt;0,AA801&gt;0),1,0)</f>
        <v>0</v>
      </c>
      <c r="CK801" s="74">
        <f>IF(AND(CJ801=0,CI801&lt;0.1,CI801&gt;0),1,0)</f>
        <v>0</v>
      </c>
      <c r="CL801" s="74">
        <f>IF(AND(CK801=0,CI801&lt;0.2,CI801&gt;0.1),1,0)</f>
        <v>0</v>
      </c>
      <c r="CM801" s="74">
        <f>IF(AND(CL801=0,CI801&lt;0.3,CI801&gt;0.2),1,0)</f>
        <v>0</v>
      </c>
      <c r="CN801" s="74">
        <f>IF(AND(CM801=0,CI801&lt;0.4,CI801&gt;0.3),1,0)</f>
        <v>0</v>
      </c>
      <c r="CO801" s="74">
        <f>IF(AND(CN801=0,CI801&lt;0.5,CI801&gt;0.4),1,0)</f>
        <v>1</v>
      </c>
      <c r="CP801" s="74">
        <f>IF(AND(CJ801=0,CK801=0,CL801=0,CM801=0,CN801=0,CO801=0),1,0)</f>
        <v>0</v>
      </c>
      <c r="CR801" s="74" t="str">
        <f>_xll.BDP($H801,CR$1)</f>
        <v>Jack D Springer</v>
      </c>
      <c r="CS801" s="74" t="str">
        <f>_xll.BDP($H801,CS$1)</f>
        <v>No</v>
      </c>
      <c r="CT801" s="81">
        <f>_xll.BDP($H801,CT$1)</f>
        <v>0.65530097484588623</v>
      </c>
      <c r="CU801" s="78">
        <f>_xll.BDP($H801,CU$1)</f>
        <v>14.41670036315918</v>
      </c>
      <c r="CV801" s="78">
        <f>_xll.BDP($H801,CV$1)</f>
        <v>2.4340698104122107</v>
      </c>
      <c r="CW801" s="78">
        <f>_xll.BDP($H801,CW$1)</f>
        <v>0.54098842003225811</v>
      </c>
    </row>
    <row r="802" spans="1:101" s="74" customFormat="1" hidden="1" x14ac:dyDescent="0.3">
      <c r="A802" s="74" t="str">
        <f>B802&amp;C802</f>
        <v>15</v>
      </c>
      <c r="B802" s="74">
        <v>15</v>
      </c>
      <c r="D802" s="74">
        <v>12</v>
      </c>
      <c r="E802" s="74">
        <v>6</v>
      </c>
      <c r="F802" s="75">
        <v>0.12</v>
      </c>
      <c r="G802" s="74" t="s">
        <v>2704</v>
      </c>
      <c r="H802" s="74" t="s">
        <v>1663</v>
      </c>
      <c r="I802" s="74">
        <v>1747</v>
      </c>
      <c r="J802" s="74" t="str">
        <f>I802&amp;H802</f>
        <v>1747LTHM LN Equity</v>
      </c>
      <c r="K802" s="76" t="s">
        <v>1664</v>
      </c>
      <c r="L802" s="73">
        <v>0.26128761559923219</v>
      </c>
      <c r="M802" s="73">
        <v>0.31742234812898379</v>
      </c>
      <c r="N802" s="73">
        <v>0.25890841290386901</v>
      </c>
      <c r="O802" s="73">
        <v>0.31470906446366259</v>
      </c>
      <c r="P802" s="77">
        <v>22.351117862787522</v>
      </c>
      <c r="Q802" s="77">
        <v>18.036158509033772</v>
      </c>
      <c r="R802" s="77">
        <v>19.979640991695081</v>
      </c>
      <c r="S802" s="78">
        <v>10.388273781898487</v>
      </c>
      <c r="T802" s="78">
        <v>11.777554668560374</v>
      </c>
      <c r="U802" s="73">
        <v>-0.22478097019268201</v>
      </c>
      <c r="V802" s="79">
        <v>-1.1699776482630402</v>
      </c>
      <c r="W802" s="73">
        <v>0.78117510784470368</v>
      </c>
      <c r="X802" s="72">
        <v>3.9084987123163155E-2</v>
      </c>
      <c r="Y802" s="79">
        <v>15.150047489406225</v>
      </c>
      <c r="Z802" s="79">
        <v>22.827608248038601</v>
      </c>
      <c r="AA802" s="79">
        <v>138374000</v>
      </c>
      <c r="AB802" s="79">
        <v>139567000</v>
      </c>
      <c r="AC802" s="79">
        <v>182000</v>
      </c>
      <c r="AD802" s="80">
        <v>37135000</v>
      </c>
      <c r="AE802" s="73">
        <v>4.9010367577756835E-3</v>
      </c>
      <c r="AF802" s="80">
        <v>226.8</v>
      </c>
      <c r="AG802" s="80">
        <v>170.792</v>
      </c>
      <c r="AH802" s="25">
        <v>3.5510645375914835</v>
      </c>
      <c r="AI802" s="25">
        <v>3.888441135623705</v>
      </c>
      <c r="AJ802" s="25">
        <v>14.989338624892104</v>
      </c>
      <c r="AK802" s="25">
        <v>6.2662260442178335</v>
      </c>
      <c r="AL802" s="25">
        <v>1.1596574204269463</v>
      </c>
      <c r="AM802" s="74" t="s">
        <v>498</v>
      </c>
      <c r="AN802" s="74" t="s">
        <v>726</v>
      </c>
      <c r="AO802" s="74" t="s">
        <v>4655</v>
      </c>
      <c r="AP802" s="74" t="s">
        <v>1552</v>
      </c>
      <c r="AQ802" s="73">
        <f>_xll.BDP($H802,$AQ$1, "CUST_TRR_START_DT=20030101","CUST_TRR_END_DT=20230630")*0.01</f>
        <v>0.17950430000000001</v>
      </c>
      <c r="AR802" s="73">
        <f>_xll.BDP($H802,$AQ$1, "CUST_TRR_START_DT=20130101","CUST_TRR_END_DT=20230630")*0.01</f>
        <v>0.178506</v>
      </c>
      <c r="AS802" s="73">
        <f>_xll.BDP($H802,$AQ$1, "CUST_TRR_START_DT=20180101","CUST_TRR_END_DT=20230630")*0.01</f>
        <v>0.1058446</v>
      </c>
      <c r="AT802" s="74" t="s">
        <v>3697</v>
      </c>
      <c r="AU802" s="74" t="s">
        <v>3021</v>
      </c>
      <c r="AV802" s="74" t="s">
        <v>3021</v>
      </c>
      <c r="AW802" s="25">
        <v>2.493333265516493</v>
      </c>
      <c r="AX802" s="25">
        <v>2.493333265516493</v>
      </c>
      <c r="AY802" s="25">
        <v>-4.3202950036495982E-16</v>
      </c>
      <c r="AZ802" s="25">
        <v>2.4933332655164926</v>
      </c>
      <c r="BA802" s="25">
        <v>20.503459117319135</v>
      </c>
      <c r="BB802" s="25">
        <v>-3.5527136788005009E-15</v>
      </c>
      <c r="BC802" s="25">
        <v>20.503459117319132</v>
      </c>
      <c r="BD802" s="25">
        <v>7.4017999999999997</v>
      </c>
      <c r="BE802" s="25">
        <v>170.792</v>
      </c>
      <c r="BF802" s="74">
        <v>19.3</v>
      </c>
      <c r="BG802" s="74">
        <v>19</v>
      </c>
      <c r="BH802" s="74" t="s">
        <v>3021</v>
      </c>
      <c r="BI802" s="74" t="s">
        <v>3021</v>
      </c>
      <c r="BJ802" s="74" t="s">
        <v>3021</v>
      </c>
      <c r="BK802" s="74" t="s">
        <v>3021</v>
      </c>
      <c r="BL802" s="72">
        <v>0.1130029509578903</v>
      </c>
      <c r="BM802" s="72">
        <v>0.1112464284041407</v>
      </c>
      <c r="BN802" s="72">
        <v>0</v>
      </c>
      <c r="BO802" s="72">
        <v>0</v>
      </c>
      <c r="BP802" s="72">
        <v>0</v>
      </c>
      <c r="BQ802" s="72">
        <v>0</v>
      </c>
      <c r="BR802" s="72">
        <f>IF(IF(BN802&gt;BQ802,BN802,BQ802)=0,IF(BM802&gt;BP802,BM802,BP802),IF(BN802&gt;BQ802,BN802,BQ802))</f>
        <v>0.1112464284041407</v>
      </c>
      <c r="CI802" s="73">
        <f>IFERROR(L802,M802)</f>
        <v>0.26128761559923219</v>
      </c>
      <c r="CJ802" s="74">
        <f>IF(AND(M802&lt;0,AA802&gt;0),1,0)</f>
        <v>0</v>
      </c>
      <c r="CK802" s="74">
        <f>IF(AND(CJ802=0,CI802&lt;0.1,CI802&gt;0),1,0)</f>
        <v>0</v>
      </c>
      <c r="CL802" s="74">
        <f>IF(AND(CK802=0,CI802&lt;0.2,CI802&gt;0.1),1,0)</f>
        <v>0</v>
      </c>
      <c r="CM802" s="74">
        <f>IF(AND(CL802=0,CI802&lt;0.3,CI802&gt;0.2),1,0)</f>
        <v>1</v>
      </c>
      <c r="CN802" s="74">
        <f>IF(AND(CM802=0,CI802&lt;0.4,CI802&gt;0.3),1,0)</f>
        <v>0</v>
      </c>
      <c r="CO802" s="74">
        <f>IF(AND(CN802=0,CI802&lt;0.5,CI802&gt;0.4),1,0)</f>
        <v>0</v>
      </c>
      <c r="CP802" s="74">
        <f>IF(AND(CJ802=0,CK802=0,CL802=0,CM802=0,CN802=0,CO802=0),1,0)</f>
        <v>0</v>
      </c>
      <c r="CR802" s="74" t="str">
        <f>_xll.BDP($H802,CR$1)</f>
        <v>#N/A Field Not Applicable</v>
      </c>
      <c r="CS802" s="74" t="str">
        <f>_xll.BDP($H802,CS$1)</f>
        <v>#N/A N/A</v>
      </c>
      <c r="CT802" s="81" t="str">
        <f>_xll.BDP($H802,CT$1)</f>
        <v>#N/A N/A</v>
      </c>
      <c r="CU802" s="78" t="str">
        <f>_xll.BDP($H802,CU$1)</f>
        <v>#N/A N/A</v>
      </c>
      <c r="CV802" s="78">
        <f>_xll.BDP($H802,CV$1)</f>
        <v>12.312569444444446</v>
      </c>
      <c r="CW802" s="78">
        <f>_xll.BDP($H802,CW$1)</f>
        <v>0.19261803101747688</v>
      </c>
    </row>
    <row r="803" spans="1:101" s="74" customFormat="1" hidden="1" x14ac:dyDescent="0.3">
      <c r="A803" s="74" t="str">
        <f>B803&amp;C803</f>
        <v>15</v>
      </c>
      <c r="B803" s="74">
        <v>15</v>
      </c>
      <c r="D803" s="74">
        <v>12</v>
      </c>
      <c r="E803" s="74">
        <v>7</v>
      </c>
      <c r="F803" s="75">
        <v>0.1</v>
      </c>
      <c r="H803" s="74" t="s">
        <v>1721</v>
      </c>
      <c r="I803" s="74">
        <v>1748</v>
      </c>
      <c r="J803" s="74" t="str">
        <f>I803&amp;H803</f>
        <v>1748BRBY LN Equity</v>
      </c>
      <c r="K803" s="76" t="s">
        <v>1722</v>
      </c>
      <c r="L803" s="73">
        <v>0.41992520577360121</v>
      </c>
      <c r="M803" s="73">
        <v>0.33809523809523812</v>
      </c>
      <c r="N803" s="73">
        <v>0.37467308951560091</v>
      </c>
      <c r="O803" s="73">
        <v>0.31965982991495751</v>
      </c>
      <c r="P803" s="77">
        <v>22.350739921755398</v>
      </c>
      <c r="Q803" s="77">
        <v>17.344738235810183</v>
      </c>
      <c r="R803" s="77">
        <v>31.150667514303876</v>
      </c>
      <c r="S803" s="78">
        <v>28.698731397787078</v>
      </c>
      <c r="T803" s="78">
        <v>31.771170006464125</v>
      </c>
      <c r="U803" s="73">
        <v>0.12859938495946324</v>
      </c>
      <c r="V803" s="79">
        <v>0.45954045954045952</v>
      </c>
      <c r="W803" s="73">
        <v>0.4175257731958763</v>
      </c>
      <c r="X803" s="72">
        <v>4.7106325706594886E-3</v>
      </c>
      <c r="Y803" s="79">
        <v>3.0808037515996007</v>
      </c>
      <c r="Z803" s="79">
        <v>13.049709259480524</v>
      </c>
      <c r="AA803" s="79">
        <v>1890000000</v>
      </c>
      <c r="AB803" s="79">
        <v>1999000000</v>
      </c>
      <c r="AC803" s="79">
        <v>19000000</v>
      </c>
      <c r="AD803" s="80">
        <v>750000000</v>
      </c>
      <c r="AE803" s="73">
        <v>2.5333333333333333E-2</v>
      </c>
      <c r="AF803" s="80">
        <v>7876.3440330000012</v>
      </c>
      <c r="AG803" s="80">
        <v>8342.3440330000012</v>
      </c>
      <c r="AH803" s="25">
        <v>8.4866165137334697</v>
      </c>
      <c r="AI803" s="25">
        <v>13.05531147574335</v>
      </c>
      <c r="AJ803" s="25">
        <v>7.5240311741902639</v>
      </c>
      <c r="AK803" s="25">
        <v>16.718719707131989</v>
      </c>
      <c r="AL803" s="25">
        <v>5.3391434223091974</v>
      </c>
      <c r="AM803" s="74" t="s">
        <v>533</v>
      </c>
      <c r="AN803" s="74" t="s">
        <v>830</v>
      </c>
      <c r="AO803" s="74" t="s">
        <v>893</v>
      </c>
      <c r="AP803" s="74" t="s">
        <v>1552</v>
      </c>
      <c r="AQ803" s="73">
        <f>_xll.BDP($H803,$AQ$1, "CUST_TRR_START_DT=20030101","CUST_TRR_END_DT=20230630")*0.01</f>
        <v>0.13969239999999999</v>
      </c>
      <c r="AR803" s="73">
        <f>_xll.BDP($H803,$AQ$1, "CUST_TRR_START_DT=20130101","CUST_TRR_END_DT=20230630")*0.01</f>
        <v>7.809344E-2</v>
      </c>
      <c r="AS803" s="73">
        <f>_xll.BDP($H803,$AQ$1, "CUST_TRR_START_DT=20180101","CUST_TRR_END_DT=20230630")*0.01</f>
        <v>5.3961819999999994E-2</v>
      </c>
      <c r="AT803" s="74" t="s">
        <v>3490</v>
      </c>
      <c r="AU803" s="74" t="s">
        <v>3490</v>
      </c>
      <c r="AV803" s="74" t="s">
        <v>3490</v>
      </c>
      <c r="AW803" s="25">
        <v>2.863849765258216</v>
      </c>
      <c r="AX803" s="25">
        <v>2.863849765258216</v>
      </c>
      <c r="AY803" s="25">
        <v>-3.7354562155541449E-2</v>
      </c>
      <c r="AZ803" s="25">
        <v>2.8264952031026747</v>
      </c>
      <c r="BA803" s="25">
        <v>48.011689802734573</v>
      </c>
      <c r="BB803" s="25">
        <v>-0.62623943220957301</v>
      </c>
      <c r="BC803" s="25">
        <v>47.385450370525</v>
      </c>
      <c r="BD803" s="25">
        <v>227</v>
      </c>
      <c r="BE803" s="25">
        <v>7876.3440330000012</v>
      </c>
      <c r="BF803" s="74">
        <v>445.238</v>
      </c>
      <c r="BG803" s="74">
        <v>497.476</v>
      </c>
      <c r="BH803" s="74">
        <v>540</v>
      </c>
      <c r="BI803" s="74">
        <v>516.62400000000002</v>
      </c>
      <c r="BJ803" s="74">
        <v>573.97500000000002</v>
      </c>
      <c r="BK803" s="74">
        <v>585.14400000000001</v>
      </c>
      <c r="BL803" s="72">
        <v>5.652851096074004E-2</v>
      </c>
      <c r="BM803" s="72">
        <v>6.3160775851803116E-2</v>
      </c>
      <c r="BN803" s="72">
        <v>6.8559727423983627E-2</v>
      </c>
      <c r="BO803" s="72">
        <v>6.5591853001274292E-2</v>
      </c>
      <c r="BP803" s="72">
        <v>7.287327694107594E-2</v>
      </c>
      <c r="BQ803" s="72">
        <v>7.429132063662866E-2</v>
      </c>
      <c r="BR803" s="72">
        <f>IF(IF(BN803&gt;BQ803,BN803,BQ803)=0,IF(BM803&gt;BP803,BM803,BP803),IF(BN803&gt;BQ803,BN803,BQ803))</f>
        <v>7.429132063662866E-2</v>
      </c>
      <c r="CI803" s="73">
        <f>IFERROR(L803,M803)</f>
        <v>0.41992520577360121</v>
      </c>
      <c r="CJ803" s="74">
        <f>IF(AND(M803&lt;0,AA803&gt;0),1,0)</f>
        <v>0</v>
      </c>
      <c r="CK803" s="74">
        <f>IF(AND(CJ803=0,CI803&lt;0.1,CI803&gt;0),1,0)</f>
        <v>0</v>
      </c>
      <c r="CL803" s="74">
        <f>IF(AND(CK803=0,CI803&lt;0.2,CI803&gt;0.1),1,0)</f>
        <v>0</v>
      </c>
      <c r="CM803" s="74">
        <f>IF(AND(CL803=0,CI803&lt;0.3,CI803&gt;0.2),1,0)</f>
        <v>0</v>
      </c>
      <c r="CN803" s="74">
        <f>IF(AND(CM803=0,CI803&lt;0.4,CI803&gt;0.3),1,0)</f>
        <v>0</v>
      </c>
      <c r="CO803" s="74">
        <f>IF(AND(CN803=0,CI803&lt;0.5,CI803&gt;0.4),1,0)</f>
        <v>1</v>
      </c>
      <c r="CP803" s="74">
        <f>IF(AND(CJ803=0,CK803=0,CL803=0,CM803=0,CN803=0,CO803=0),1,0)</f>
        <v>0</v>
      </c>
      <c r="CR803" s="74" t="str">
        <f>_xll.BDP($H803,CR$1)</f>
        <v>Jonathan Akeroyd</v>
      </c>
      <c r="CS803" s="74" t="str">
        <f>_xll.BDP($H803,CS$1)</f>
        <v>No</v>
      </c>
      <c r="CT803" s="81">
        <f>_xll.BDP($H803,CT$1)</f>
        <v>0</v>
      </c>
      <c r="CU803" s="78">
        <f>_xll.BDP($H803,CU$1)</f>
        <v>1.5833300352096558</v>
      </c>
      <c r="CV803" s="78">
        <f>_xll.BDP($H803,CV$1)</f>
        <v>9.2429743626910393E-2</v>
      </c>
      <c r="CW803" s="78">
        <f>_xll.BDP($H803,CW$1)</f>
        <v>20.333904863167305</v>
      </c>
    </row>
    <row r="804" spans="1:101" s="74" customFormat="1" hidden="1" x14ac:dyDescent="0.3">
      <c r="A804" s="74" t="str">
        <f>B804&amp;C804</f>
        <v>15</v>
      </c>
      <c r="B804" s="74">
        <v>15</v>
      </c>
      <c r="D804" s="74">
        <v>12</v>
      </c>
      <c r="E804" s="74">
        <v>1</v>
      </c>
      <c r="F804" s="75">
        <v>0.1</v>
      </c>
      <c r="G804" s="74" t="s">
        <v>2187</v>
      </c>
      <c r="H804" s="74" t="s">
        <v>1749</v>
      </c>
      <c r="I804" s="74">
        <v>1749</v>
      </c>
      <c r="J804" s="74" t="str">
        <f>I804&amp;H804</f>
        <v>1749BMY LN Equity</v>
      </c>
      <c r="K804" s="76" t="s">
        <v>1750</v>
      </c>
      <c r="L804" s="73">
        <v>0.22510738485331153</v>
      </c>
      <c r="M804" s="73">
        <v>0.26744257024843837</v>
      </c>
      <c r="N804" s="73">
        <v>0.1467298735296145</v>
      </c>
      <c r="O804" s="73">
        <v>0.17889077917659069</v>
      </c>
      <c r="P804" s="77">
        <v>13.47983321765722</v>
      </c>
      <c r="Q804" s="77">
        <v>11.939528141020231</v>
      </c>
      <c r="R804" s="77">
        <v>11.347311011275004</v>
      </c>
      <c r="S804" s="78">
        <v>13.717331952941706</v>
      </c>
      <c r="T804" s="78">
        <v>14.671604152940914</v>
      </c>
      <c r="U804" s="73">
        <v>-0.15345065057401383</v>
      </c>
      <c r="V804" s="79">
        <v>-1.0678227259669375</v>
      </c>
      <c r="W804" s="73">
        <v>0.59609727304173421</v>
      </c>
      <c r="X804" s="72">
        <v>3.661284265865565E-2</v>
      </c>
      <c r="Y804" s="79">
        <v>10.716980675474895</v>
      </c>
      <c r="Z804" s="79">
        <v>15.99063030657879</v>
      </c>
      <c r="AA804" s="79">
        <v>98294000</v>
      </c>
      <c r="AB804" s="79">
        <v>146950000</v>
      </c>
      <c r="AC804" s="79">
        <v>1601000</v>
      </c>
      <c r="AD804" s="80">
        <v>26485000</v>
      </c>
      <c r="AE804" s="73">
        <v>6.0449310930715497E-2</v>
      </c>
      <c r="AF804" s="80">
        <v>330.51512159999999</v>
      </c>
      <c r="AG804" s="80">
        <v>289.62712160000001</v>
      </c>
      <c r="AH804" s="25">
        <v>7.4746340869206147</v>
      </c>
      <c r="AI804" s="25">
        <v>11.017465063907487</v>
      </c>
      <c r="AJ804" s="25">
        <v>7.7981000587170914</v>
      </c>
      <c r="AK804" s="25">
        <v>16.242425214660695</v>
      </c>
      <c r="AL804" s="25">
        <v>1.7595753873018241</v>
      </c>
      <c r="AM804" s="74" t="s">
        <v>543</v>
      </c>
      <c r="AN804" s="74" t="s">
        <v>544</v>
      </c>
      <c r="AO804" s="74" t="s">
        <v>4707</v>
      </c>
      <c r="AP804" s="74" t="s">
        <v>1552</v>
      </c>
      <c r="AQ804" s="73">
        <f>_xll.BDP($H804,$AQ$1, "CUST_TRR_START_DT=20030101","CUST_TRR_END_DT=20230630")*0.01</f>
        <v>8.0215200000000014E-2</v>
      </c>
      <c r="AR804" s="73">
        <f>_xll.BDP($H804,$AQ$1, "CUST_TRR_START_DT=20130101","CUST_TRR_END_DT=20230630")*0.01</f>
        <v>0.17435629999999999</v>
      </c>
      <c r="AS804" s="73">
        <f>_xll.BDP($H804,$AQ$1, "CUST_TRR_START_DT=20180101","CUST_TRR_END_DT=20230630")*0.01</f>
        <v>0.202933</v>
      </c>
      <c r="AT804" s="74" t="s">
        <v>3697</v>
      </c>
      <c r="AU804" s="74" t="s">
        <v>4760</v>
      </c>
      <c r="AV804" s="74" t="s">
        <v>4760</v>
      </c>
      <c r="AW804" s="25">
        <v>2.9012345679012346</v>
      </c>
      <c r="AX804" s="25">
        <v>2.9012345679012346</v>
      </c>
      <c r="AY804" s="25">
        <v>0</v>
      </c>
      <c r="AZ804" s="25">
        <v>2.9012345679012346</v>
      </c>
      <c r="BA804" s="25">
        <v>46.123038053296703</v>
      </c>
      <c r="BB804" s="25">
        <v>0</v>
      </c>
      <c r="BC804" s="25" t="s">
        <v>3021</v>
      </c>
      <c r="BD804" s="25" t="s">
        <v>3021</v>
      </c>
      <c r="BE804" s="25">
        <v>289.62712160000001</v>
      </c>
      <c r="BF804" s="74">
        <v>24.35</v>
      </c>
      <c r="BG804" s="74">
        <v>25.3</v>
      </c>
      <c r="BH804" s="74">
        <v>26.6</v>
      </c>
      <c r="BI804" s="74">
        <v>18.75</v>
      </c>
      <c r="BJ804" s="74">
        <v>13.700000000000001</v>
      </c>
      <c r="BK804" s="74">
        <v>14.5</v>
      </c>
      <c r="BL804" s="72">
        <v>8.4073618055802962E-2</v>
      </c>
      <c r="BM804" s="72">
        <v>8.735369761034148E-2</v>
      </c>
      <c r="BN804" s="72">
        <v>9.1842227527078393E-2</v>
      </c>
      <c r="BO804" s="72">
        <v>6.4738412260628556E-2</v>
      </c>
      <c r="BP804" s="72">
        <v>4.7302199891765942E-2</v>
      </c>
      <c r="BQ804" s="72">
        <v>5.0064372148219419E-2</v>
      </c>
      <c r="BR804" s="72">
        <f>IF(IF(BN804&gt;BQ804,BN804,BQ804)=0,IF(BM804&gt;BP804,BM804,BP804),IF(BN804&gt;BQ804,BN804,BQ804))</f>
        <v>9.1842227527078393E-2</v>
      </c>
      <c r="CI804" s="73">
        <f>IFERROR(L804,M804)</f>
        <v>0.22510738485331153</v>
      </c>
      <c r="CJ804" s="74">
        <f>IF(AND(M804&lt;0,AA804&gt;0),1,0)</f>
        <v>0</v>
      </c>
      <c r="CK804" s="74">
        <f>IF(AND(CJ804=0,CI804&lt;0.1,CI804&gt;0),1,0)</f>
        <v>0</v>
      </c>
      <c r="CL804" s="74">
        <f>IF(AND(CK804=0,CI804&lt;0.2,CI804&gt;0.1),1,0)</f>
        <v>0</v>
      </c>
      <c r="CM804" s="74">
        <f>IF(AND(CL804=0,CI804&lt;0.3,CI804&gt;0.2),1,0)</f>
        <v>1</v>
      </c>
      <c r="CN804" s="74">
        <f>IF(AND(CM804=0,CI804&lt;0.4,CI804&gt;0.3),1,0)</f>
        <v>0</v>
      </c>
      <c r="CO804" s="74">
        <f>IF(AND(CN804=0,CI804&lt;0.5,CI804&gt;0.4),1,0)</f>
        <v>0</v>
      </c>
      <c r="CP804" s="74">
        <f>IF(AND(CJ804=0,CK804=0,CL804=0,CM804=0,CN804=0,CO804=0),1,0)</f>
        <v>0</v>
      </c>
      <c r="CR804" s="74" t="str">
        <f>_xll.BDP($H804,CR$1)</f>
        <v>Nigel Newton</v>
      </c>
      <c r="CS804" s="74" t="str">
        <f>_xll.BDP($H804,CS$1)</f>
        <v>Yes</v>
      </c>
      <c r="CT804" s="81">
        <f>_xll.BDP($H804,CT$1)</f>
        <v>1.9094500541687012</v>
      </c>
      <c r="CU804" s="78">
        <f>_xll.BDP($H804,CU$1)</f>
        <v>37.75</v>
      </c>
      <c r="CV804" s="78">
        <f>_xll.BDP($H804,CV$1)</f>
        <v>2.1616416491041948</v>
      </c>
      <c r="CW804" s="78">
        <f>_xll.BDP($H804,CW$1)</f>
        <v>13.9751592924585</v>
      </c>
    </row>
    <row r="805" spans="1:101" s="74" customFormat="1" hidden="1" x14ac:dyDescent="0.3">
      <c r="A805" s="74" t="str">
        <f>B805&amp;C805</f>
        <v>15</v>
      </c>
      <c r="B805" s="74">
        <v>15</v>
      </c>
      <c r="D805" s="74">
        <v>12</v>
      </c>
      <c r="E805" s="74">
        <v>2</v>
      </c>
      <c r="F805" s="75">
        <v>0.14000000000000001</v>
      </c>
      <c r="G805" s="74" t="s">
        <v>2781</v>
      </c>
      <c r="H805" s="74" t="s">
        <v>102</v>
      </c>
      <c r="I805" s="74">
        <v>1750</v>
      </c>
      <c r="J805" s="74" t="str">
        <f>I805&amp;H805</f>
        <v>1750TTEK US Equity</v>
      </c>
      <c r="K805" s="76" t="s">
        <v>731</v>
      </c>
      <c r="L805" s="73">
        <v>0.75169502205227245</v>
      </c>
      <c r="M805" s="73">
        <v>0.9724506825281356</v>
      </c>
      <c r="N805" s="73">
        <v>0.18691828312561259</v>
      </c>
      <c r="O805" s="73">
        <v>0.23332673943681737</v>
      </c>
      <c r="P805" s="77">
        <v>16.111994725359168</v>
      </c>
      <c r="Q805" s="77">
        <v>11.651295649203091</v>
      </c>
      <c r="R805" s="77">
        <v>22.780217832757089</v>
      </c>
      <c r="S805" s="78">
        <v>13.269664172849014</v>
      </c>
      <c r="T805" s="78">
        <v>16.02797311308445</v>
      </c>
      <c r="U805" s="73">
        <v>0.48712479465420433</v>
      </c>
      <c r="V805" s="79">
        <v>2.0787303833553508</v>
      </c>
      <c r="W805" s="73">
        <v>0.36561230206126571</v>
      </c>
      <c r="X805" s="72">
        <v>3.0340002230512572E-2</v>
      </c>
      <c r="Y805" s="79">
        <v>9.7375087877930202</v>
      </c>
      <c r="Z805" s="79">
        <v>17.618312795451807</v>
      </c>
      <c r="AA805" s="79">
        <v>350535000</v>
      </c>
      <c r="AB805" s="79">
        <v>1460947000</v>
      </c>
      <c r="AC805" s="79">
        <v>43365000</v>
      </c>
      <c r="AD805" s="80">
        <v>306265000</v>
      </c>
      <c r="AE805" s="73">
        <v>0.14159306482947773</v>
      </c>
      <c r="AF805" s="80">
        <v>8477.2324536300002</v>
      </c>
      <c r="AG805" s="80">
        <v>9493.8004536299995</v>
      </c>
      <c r="AH805" s="25">
        <v>18.868915429210269</v>
      </c>
      <c r="AI805" s="25">
        <v>25.996874436199846</v>
      </c>
      <c r="AJ805" s="25">
        <v>3.3528998321914028</v>
      </c>
      <c r="AK805" s="25">
        <v>23.201106517405957</v>
      </c>
      <c r="AL805" s="25">
        <v>5.8351518035641039</v>
      </c>
      <c r="AM805" s="74" t="s">
        <v>498</v>
      </c>
      <c r="AN805" s="74" t="s">
        <v>540</v>
      </c>
      <c r="AO805" s="74" t="s">
        <v>732</v>
      </c>
      <c r="AP805" s="74" t="s">
        <v>574</v>
      </c>
      <c r="AQ805" s="73">
        <f>_xll.BDP($H805,$AQ$1, "CUST_TRR_START_DT=20030101","CUST_TRR_END_DT=20230630")*0.01</f>
        <v>0.1393189</v>
      </c>
      <c r="AR805" s="73">
        <f>_xll.BDP($H805,$AQ$1, "CUST_TRR_START_DT=20130101","CUST_TRR_END_DT=20230630")*0.01</f>
        <v>0.19840289999999999</v>
      </c>
      <c r="AS805" s="73">
        <f>_xll.BDP($H805,$AQ$1, "CUST_TRR_START_DT=20180101","CUST_TRR_END_DT=20230630")*0.01</f>
        <v>0.2582315</v>
      </c>
      <c r="AT805" s="74" t="s">
        <v>3697</v>
      </c>
      <c r="AU805" s="74" t="s">
        <v>3491</v>
      </c>
      <c r="AV805" s="74" t="s">
        <v>3491</v>
      </c>
      <c r="AW805" s="25">
        <v>0.65322527595818558</v>
      </c>
      <c r="AX805" s="25">
        <v>0.65322527595818558</v>
      </c>
      <c r="AY805" s="25">
        <v>2.8025838152137195</v>
      </c>
      <c r="AZ805" s="25">
        <v>3.455809091171905</v>
      </c>
      <c r="BA805" s="25">
        <v>17.497115759937095</v>
      </c>
      <c r="BB805" s="25">
        <v>75.06925290021934</v>
      </c>
      <c r="BC805" s="25">
        <v>92.566368660156428</v>
      </c>
      <c r="BD805" s="25">
        <v>243.88116803999998</v>
      </c>
      <c r="BE805" s="25">
        <v>8477.2324536300002</v>
      </c>
      <c r="BF805" s="74">
        <v>286</v>
      </c>
      <c r="BG805" s="74">
        <v>312.33300000000003</v>
      </c>
      <c r="BH805" s="74">
        <v>362.5</v>
      </c>
      <c r="BI805" s="74">
        <v>279.59899999999999</v>
      </c>
      <c r="BJ805" s="74">
        <v>314.30099999999999</v>
      </c>
      <c r="BK805" s="74">
        <v>397.46300000000002</v>
      </c>
      <c r="BL805" s="72">
        <v>3.373742569457714E-2</v>
      </c>
      <c r="BM805" s="72">
        <v>3.684374608204323E-2</v>
      </c>
      <c r="BN805" s="72">
        <v>4.2761597252742006E-2</v>
      </c>
      <c r="BO805" s="72">
        <v>3.2982344359363897E-2</v>
      </c>
      <c r="BP805" s="72">
        <v>3.7075897318990525E-2</v>
      </c>
      <c r="BQ805" s="72">
        <v>4.6885938562390615E-2</v>
      </c>
      <c r="BR805" s="72">
        <f>IF(IF(BN805&gt;BQ805,BN805,BQ805)=0,IF(BM805&gt;BP805,BM805,BP805),IF(BN805&gt;BQ805,BN805,BQ805))</f>
        <v>4.6885938562390615E-2</v>
      </c>
      <c r="CI805" s="73">
        <f>IFERROR(L805,M805)</f>
        <v>0.75169502205227245</v>
      </c>
      <c r="CJ805" s="74">
        <f>IF(AND(M805&lt;0,AA805&gt;0),1,0)</f>
        <v>0</v>
      </c>
      <c r="CK805" s="74">
        <f>IF(AND(CJ805=0,CI805&lt;0.1,CI805&gt;0),1,0)</f>
        <v>0</v>
      </c>
      <c r="CL805" s="74">
        <f>IF(AND(CK805=0,CI805&lt;0.2,CI805&gt;0.1),1,0)</f>
        <v>0</v>
      </c>
      <c r="CM805" s="74">
        <f>IF(AND(CL805=0,CI805&lt;0.3,CI805&gt;0.2),1,0)</f>
        <v>0</v>
      </c>
      <c r="CN805" s="74">
        <f>IF(AND(CM805=0,CI805&lt;0.4,CI805&gt;0.3),1,0)</f>
        <v>0</v>
      </c>
      <c r="CO805" s="74">
        <f>IF(AND(CN805=0,CI805&lt;0.5,CI805&gt;0.4),1,0)</f>
        <v>0</v>
      </c>
      <c r="CP805" s="74">
        <f>IF(AND(CJ805=0,CK805=0,CL805=0,CM805=0,CN805=0,CO805=0),1,0)</f>
        <v>1</v>
      </c>
      <c r="CR805" s="74" t="str">
        <f>_xll.BDP($H805,CR$1)</f>
        <v>Dan L Batrack</v>
      </c>
      <c r="CS805" s="74" t="str">
        <f>_xll.BDP($H805,CS$1)</f>
        <v>No</v>
      </c>
      <c r="CT805" s="81">
        <f>_xll.BDP($H805,CT$1)</f>
        <v>9.1062203049659729E-2</v>
      </c>
      <c r="CU805" s="78">
        <f>_xll.BDP($H805,CU$1)</f>
        <v>17.91670036315918</v>
      </c>
      <c r="CV805" s="78">
        <f>_xll.BDP($H805,CV$1)</f>
        <v>0.95877030214703185</v>
      </c>
      <c r="CW805" s="78">
        <f>_xll.BDP($H805,CW$1)</f>
        <v>-1.871070300651434</v>
      </c>
    </row>
    <row r="806" spans="1:101" s="74" customFormat="1" hidden="1" x14ac:dyDescent="0.3">
      <c r="A806" s="74" t="str">
        <f>B806&amp;C806</f>
        <v>15</v>
      </c>
      <c r="B806" s="74">
        <v>15</v>
      </c>
      <c r="D806" s="74">
        <v>12</v>
      </c>
      <c r="E806" s="74">
        <v>6</v>
      </c>
      <c r="F806" s="75" t="s">
        <v>2149</v>
      </c>
      <c r="G806" s="74" t="s">
        <v>2855</v>
      </c>
      <c r="H806" s="74" t="s">
        <v>2494</v>
      </c>
      <c r="I806" s="74">
        <v>1751</v>
      </c>
      <c r="J806" s="74" t="str">
        <f>I806&amp;H806</f>
        <v>1751NPAPER SS Equity</v>
      </c>
      <c r="K806" s="76" t="s">
        <v>4970</v>
      </c>
      <c r="L806" s="73">
        <v>0.45491105041178964</v>
      </c>
      <c r="M806" s="73">
        <v>0.54472199838839641</v>
      </c>
      <c r="N806" s="73">
        <v>0.31153076094852</v>
      </c>
      <c r="O806" s="73">
        <v>0.34124179707218577</v>
      </c>
      <c r="P806" s="77">
        <v>27.175208581644817</v>
      </c>
      <c r="Q806" s="77">
        <v>21.438743763041689</v>
      </c>
      <c r="R806" s="77">
        <v>60.850599781897493</v>
      </c>
      <c r="S806" s="78">
        <v>17.086871060152291</v>
      </c>
      <c r="T806" s="78">
        <v>18.490990990990991</v>
      </c>
      <c r="U806" s="73">
        <v>0.36492220650636492</v>
      </c>
      <c r="V806" s="79">
        <v>1.2374100719424461</v>
      </c>
      <c r="W806" s="73">
        <v>0.29084330642916784</v>
      </c>
      <c r="X806" s="72" t="e">
        <v>#N/A</v>
      </c>
      <c r="Y806" s="79">
        <v>10.898726467045043</v>
      </c>
      <c r="Z806" s="79" t="e">
        <v>#N/A</v>
      </c>
      <c r="AA806" s="79">
        <v>1241000000</v>
      </c>
      <c r="AB806" s="79">
        <v>1981000000</v>
      </c>
      <c r="AC806" s="79" t="e">
        <v>#N/A</v>
      </c>
      <c r="AD806" s="80">
        <v>655000000</v>
      </c>
      <c r="AE806" s="73">
        <v>0</v>
      </c>
      <c r="AF806" s="80">
        <v>2080.8636799999999</v>
      </c>
      <c r="AG806" s="80">
        <v>3112.8636799999999</v>
      </c>
      <c r="AH806" s="25">
        <v>3.7279804550898201</v>
      </c>
      <c r="AI806" s="25">
        <v>4.5443265401459856</v>
      </c>
      <c r="AJ806" s="25">
        <v>25.374078974918763</v>
      </c>
      <c r="AK806" s="25">
        <v>3.7294483572103636</v>
      </c>
      <c r="AL806" s="25">
        <v>1.9912571344724226</v>
      </c>
      <c r="AM806" s="74" t="s">
        <v>498</v>
      </c>
      <c r="AN806" s="74" t="s">
        <v>510</v>
      </c>
      <c r="AO806" s="74" t="s">
        <v>511</v>
      </c>
      <c r="AP806" s="74" t="s">
        <v>4617</v>
      </c>
      <c r="AQ806" s="73" t="e">
        <f>_xll.BDP($H806,$AQ$1, "CUST_TRR_START_DT=20030101","CUST_TRR_END_DT=20230630")*0.01</f>
        <v>#VALUE!</v>
      </c>
      <c r="AR806" s="73" t="e">
        <f>_xll.BDP($H806,$AQ$1, "CUST_TRR_START_DT=20130101","CUST_TRR_END_DT=20230630")*0.01</f>
        <v>#VALUE!</v>
      </c>
      <c r="AS806" s="73" t="e">
        <f>_xll.BDP($H806,$AQ$1, "CUST_TRR_START_DT=20180101","CUST_TRR_END_DT=20230630")*0.01</f>
        <v>#VALUE!</v>
      </c>
      <c r="AT806" s="74" t="s">
        <v>3492</v>
      </c>
      <c r="AU806" s="74" t="s">
        <v>3492</v>
      </c>
      <c r="AV806" s="74" t="s">
        <v>3492</v>
      </c>
      <c r="AW806" s="25">
        <v>14.951768795393669</v>
      </c>
      <c r="AX806" s="25">
        <v>14.951768795393669</v>
      </c>
      <c r="AY806" s="25">
        <v>0</v>
      </c>
      <c r="AZ806" s="25">
        <v>14.951768795393669</v>
      </c>
      <c r="BA806" s="25">
        <v>54.946996466431095</v>
      </c>
      <c r="BB806" s="25">
        <v>0</v>
      </c>
      <c r="BC806" s="25">
        <v>54.946996466431095</v>
      </c>
      <c r="BD806" s="25">
        <v>311</v>
      </c>
      <c r="BE806" s="25">
        <v>2080.8636799999999</v>
      </c>
      <c r="BF806" s="74">
        <v>385.5</v>
      </c>
      <c r="BG806" s="74">
        <v>313</v>
      </c>
      <c r="BH806" s="74">
        <v>327.5</v>
      </c>
      <c r="BI806" s="74">
        <v>345</v>
      </c>
      <c r="BJ806" s="74">
        <v>354</v>
      </c>
      <c r="BK806" s="74">
        <v>346</v>
      </c>
      <c r="BL806" s="72">
        <v>0.18525961296993756</v>
      </c>
      <c r="BM806" s="72">
        <v>0.15041831091981961</v>
      </c>
      <c r="BN806" s="72">
        <v>0.15738657132984321</v>
      </c>
      <c r="BO806" s="72">
        <v>0.1657965407902165</v>
      </c>
      <c r="BP806" s="72">
        <v>0.17012166794126563</v>
      </c>
      <c r="BQ806" s="72">
        <v>0.16627711047366639</v>
      </c>
      <c r="BR806" s="72">
        <f>IF(IF(BN806&gt;BQ806,BN806,BQ806)=0,IF(BM806&gt;BP806,BM806,BP806),IF(BN806&gt;BQ806,BN806,BQ806))</f>
        <v>0.16627711047366639</v>
      </c>
      <c r="CI806" s="73">
        <f>IFERROR(L806,M806)</f>
        <v>0.45491105041178964</v>
      </c>
      <c r="CJ806" s="74">
        <f>IF(AND(M806&lt;0,AA806&gt;0),1,0)</f>
        <v>0</v>
      </c>
      <c r="CK806" s="74">
        <f>IF(AND(CJ806=0,CI806&lt;0.1,CI806&gt;0),1,0)</f>
        <v>0</v>
      </c>
      <c r="CL806" s="74">
        <f>IF(AND(CK806=0,CI806&lt;0.2,CI806&gt;0.1),1,0)</f>
        <v>0</v>
      </c>
      <c r="CM806" s="74">
        <f>IF(AND(CL806=0,CI806&lt;0.3,CI806&gt;0.2),1,0)</f>
        <v>0</v>
      </c>
      <c r="CN806" s="74">
        <f>IF(AND(CM806=0,CI806&lt;0.4,CI806&gt;0.3),1,0)</f>
        <v>0</v>
      </c>
      <c r="CO806" s="74">
        <f>IF(AND(CN806=0,CI806&lt;0.5,CI806&gt;0.4),1,0)</f>
        <v>1</v>
      </c>
      <c r="CP806" s="74">
        <f>IF(AND(CJ806=0,CK806=0,CL806=0,CM806=0,CN806=0,CO806=0),1,0)</f>
        <v>0</v>
      </c>
      <c r="CR806" s="74" t="str">
        <f>_xll.BDP($H806,CR$1)</f>
        <v>Anita Sjolander</v>
      </c>
      <c r="CS806" s="74" t="str">
        <f>_xll.BDP($H806,CS$1)</f>
        <v>No</v>
      </c>
      <c r="CT806" s="81">
        <f>_xll.BDP($H806,CT$1)</f>
        <v>0</v>
      </c>
      <c r="CU806" s="78">
        <f>_xll.BDP($H806,CU$1)</f>
        <v>4.5</v>
      </c>
      <c r="CV806" s="78">
        <f>_xll.BDP($H806,CV$1)</f>
        <v>0</v>
      </c>
      <c r="CW806" s="78">
        <f>_xll.BDP($H806,CW$1)</f>
        <v>0</v>
      </c>
    </row>
    <row r="807" spans="1:101" s="74" customFormat="1" hidden="1" x14ac:dyDescent="0.3">
      <c r="A807" s="74" t="str">
        <f>B807&amp;C807</f>
        <v>15</v>
      </c>
      <c r="B807" s="74">
        <v>15</v>
      </c>
      <c r="D807" s="74">
        <v>12</v>
      </c>
      <c r="E807" s="74">
        <v>10</v>
      </c>
      <c r="F807" s="75" t="s">
        <v>2149</v>
      </c>
      <c r="G807" s="74" t="s">
        <v>2218</v>
      </c>
      <c r="H807" s="74" t="s">
        <v>2056</v>
      </c>
      <c r="I807" s="74">
        <v>1752</v>
      </c>
      <c r="J807" s="74" t="str">
        <f>I807&amp;H807</f>
        <v>1752GTX US Equity</v>
      </c>
      <c r="K807" s="76" t="s">
        <v>4971</v>
      </c>
      <c r="L807" s="73">
        <v>0.42721943498578402</v>
      </c>
      <c r="M807" s="73">
        <v>0.7317829457364341</v>
      </c>
      <c r="N807" s="73">
        <v>8.2319893203850525E-2</v>
      </c>
      <c r="O807" s="73">
        <v>0.56324582338902152</v>
      </c>
      <c r="P807" s="77">
        <v>56.193693693693689</v>
      </c>
      <c r="Q807" s="77">
        <v>43.653627311522051</v>
      </c>
      <c r="R807" s="77" t="e">
        <v>#N/A</v>
      </c>
      <c r="S807" s="78">
        <v>15.867586028401456</v>
      </c>
      <c r="T807" s="78">
        <v>15.875659172911464</v>
      </c>
      <c r="U807" s="73">
        <v>0.5179696183771767</v>
      </c>
      <c r="V807" s="79">
        <v>2.3816013628620101</v>
      </c>
      <c r="W807" s="73">
        <v>-0.21542185338865838</v>
      </c>
      <c r="X807" s="72">
        <v>5.1705756929637525E-2</v>
      </c>
      <c r="Y807" s="79">
        <v>4.5177135705328375</v>
      </c>
      <c r="Z807" s="79" t="e">
        <v>#N/A</v>
      </c>
      <c r="AA807" s="79">
        <v>645000000</v>
      </c>
      <c r="AB807" s="79">
        <v>838000000</v>
      </c>
      <c r="AC807" s="79">
        <v>14000000</v>
      </c>
      <c r="AD807" s="80">
        <v>454000000</v>
      </c>
      <c r="AE807" s="73">
        <v>3.0837004405286344E-2</v>
      </c>
      <c r="AF807" s="80">
        <v>2054.8780185199998</v>
      </c>
      <c r="AG807" s="80">
        <v>3452.8780185199998</v>
      </c>
      <c r="AH807" s="25">
        <v>5.7740435092307694</v>
      </c>
      <c r="AI807" s="25">
        <v>6.7703490559215682</v>
      </c>
      <c r="AJ807" s="25">
        <v>63.492198169443725</v>
      </c>
      <c r="AK807" s="25">
        <v>16.739683289454121</v>
      </c>
      <c r="AL807" s="25" t="s">
        <v>3021</v>
      </c>
      <c r="AM807" s="74" t="s">
        <v>533</v>
      </c>
      <c r="AN807" s="74" t="s">
        <v>729</v>
      </c>
      <c r="AO807" s="74" t="s">
        <v>730</v>
      </c>
      <c r="AP807" s="74" t="s">
        <v>4616</v>
      </c>
      <c r="AQ807" s="73" t="e">
        <f>_xll.BDP($H807,$AQ$1, "CUST_TRR_START_DT=20030101","CUST_TRR_END_DT=20230630")*0.01</f>
        <v>#VALUE!</v>
      </c>
      <c r="AR807" s="73" t="e">
        <f>_xll.BDP($H807,$AQ$1, "CUST_TRR_START_DT=20130101","CUST_TRR_END_DT=20230630")*0.01</f>
        <v>#VALUE!</v>
      </c>
      <c r="AS807" s="73" t="e">
        <f>_xll.BDP($H807,$AQ$1, "CUST_TRR_START_DT=20180101","CUST_TRR_END_DT=20230630")*0.01</f>
        <v>#VALUE!</v>
      </c>
      <c r="AT807" s="74" t="s">
        <v>3855</v>
      </c>
      <c r="AU807" s="74" t="s">
        <v>3021</v>
      </c>
      <c r="AV807" s="74" t="s">
        <v>3855</v>
      </c>
      <c r="AW807" s="25" t="s">
        <v>3021</v>
      </c>
      <c r="AX807" s="25">
        <v>0</v>
      </c>
      <c r="AY807" s="25">
        <v>0</v>
      </c>
      <c r="AZ807" s="25">
        <v>0</v>
      </c>
      <c r="BA807" s="25">
        <v>0</v>
      </c>
      <c r="BB807" s="25">
        <v>0</v>
      </c>
      <c r="BC807" s="25">
        <v>0</v>
      </c>
      <c r="BD807" s="25">
        <v>0</v>
      </c>
      <c r="BE807" s="25">
        <v>2054.8780185199998</v>
      </c>
      <c r="BF807" s="74">
        <v>279</v>
      </c>
      <c r="BG807" s="74">
        <v>303</v>
      </c>
      <c r="BH807" s="74" t="s">
        <v>3021</v>
      </c>
      <c r="BI807" s="74" t="s">
        <v>3021</v>
      </c>
      <c r="BJ807" s="74" t="s">
        <v>3021</v>
      </c>
      <c r="BK807" s="74" t="s">
        <v>3021</v>
      </c>
      <c r="BL807" s="72">
        <v>0.13577448271160458</v>
      </c>
      <c r="BM807" s="72">
        <v>0.14745400810615122</v>
      </c>
      <c r="BN807" s="72">
        <v>0</v>
      </c>
      <c r="BO807" s="72">
        <v>0</v>
      </c>
      <c r="BP807" s="72">
        <v>0</v>
      </c>
      <c r="BQ807" s="72">
        <v>0</v>
      </c>
      <c r="BR807" s="72">
        <f>IF(IF(BN807&gt;BQ807,BN807,BQ807)=0,IF(BM807&gt;BP807,BM807,BP807),IF(BN807&gt;BQ807,BN807,BQ807))</f>
        <v>0.14745400810615122</v>
      </c>
      <c r="CI807" s="73">
        <f>IFERROR(L807,M807)</f>
        <v>0.42721943498578402</v>
      </c>
      <c r="CJ807" s="74">
        <f>IF(AND(M807&lt;0,AA807&gt;0),1,0)</f>
        <v>0</v>
      </c>
      <c r="CK807" s="74">
        <f>IF(AND(CJ807=0,CI807&lt;0.1,CI807&gt;0),1,0)</f>
        <v>0</v>
      </c>
      <c r="CL807" s="74">
        <f>IF(AND(CK807=0,CI807&lt;0.2,CI807&gt;0.1),1,0)</f>
        <v>0</v>
      </c>
      <c r="CM807" s="74">
        <f>IF(AND(CL807=0,CI807&lt;0.3,CI807&gt;0.2),1,0)</f>
        <v>0</v>
      </c>
      <c r="CN807" s="74">
        <f>IF(AND(CM807=0,CI807&lt;0.4,CI807&gt;0.3),1,0)</f>
        <v>0</v>
      </c>
      <c r="CO807" s="74">
        <f>IF(AND(CN807=0,CI807&lt;0.5,CI807&gt;0.4),1,0)</f>
        <v>1</v>
      </c>
      <c r="CP807" s="74">
        <f>IF(AND(CJ807=0,CK807=0,CL807=0,CM807=0,CN807=0,CO807=0),1,0)</f>
        <v>0</v>
      </c>
      <c r="CR807" s="74" t="str">
        <f>_xll.BDP($H807,CR$1)</f>
        <v>Olivier Rabiller</v>
      </c>
      <c r="CS807" s="74" t="str">
        <f>_xll.BDP($H807,CS$1)</f>
        <v>No</v>
      </c>
      <c r="CT807" s="81">
        <f>_xll.BDP($H807,CT$1)</f>
        <v>0.27170500159263611</v>
      </c>
      <c r="CU807" s="78">
        <f>_xll.BDP($H807,CU$1)</f>
        <v>5</v>
      </c>
      <c r="CV807" s="78">
        <f>_xll.BDP($H807,CV$1)</f>
        <v>0.72521684631577643</v>
      </c>
      <c r="CW807" s="78">
        <f>_xll.BDP($H807,CW$1)</f>
        <v>0.30103129806320322</v>
      </c>
    </row>
    <row r="808" spans="1:101" s="74" customFormat="1" hidden="1" x14ac:dyDescent="0.3">
      <c r="A808" s="74" t="str">
        <f>B808&amp;C808</f>
        <v>15</v>
      </c>
      <c r="B808" s="74">
        <v>15</v>
      </c>
      <c r="D808" s="74">
        <v>13</v>
      </c>
      <c r="E808" s="74">
        <v>2</v>
      </c>
      <c r="F808" s="75" t="s">
        <v>2868</v>
      </c>
      <c r="G808" s="74" t="s">
        <v>2858</v>
      </c>
      <c r="H808" s="74" t="s">
        <v>2036</v>
      </c>
      <c r="I808" s="74">
        <v>1753</v>
      </c>
      <c r="J808" s="74" t="str">
        <f>I808&amp;H808</f>
        <v>1753MAERSKB DC Equity</v>
      </c>
      <c r="K808" s="76" t="s">
        <v>4972</v>
      </c>
      <c r="L808" s="73">
        <v>0.25008079359650126</v>
      </c>
      <c r="M808" s="73">
        <v>0.6761027274879986</v>
      </c>
      <c r="N808" s="73">
        <v>0.23314064510405053</v>
      </c>
      <c r="O808" s="73">
        <v>0.60797940299663167</v>
      </c>
      <c r="P808" s="77">
        <v>25.57549871793956</v>
      </c>
      <c r="Q808" s="77">
        <v>24.374796936845382</v>
      </c>
      <c r="R808" s="77">
        <v>32.880045671929551</v>
      </c>
      <c r="S808" s="78">
        <v>26.496173440836174</v>
      </c>
      <c r="T808" s="78">
        <v>45.83277116118191</v>
      </c>
      <c r="U808" s="73">
        <v>-9.3671371096494024E-2</v>
      </c>
      <c r="V808" s="79">
        <v>-0.30069700697006968</v>
      </c>
      <c r="W808" s="73">
        <v>0.67577245508982031</v>
      </c>
      <c r="X808" s="72" t="e">
        <v>#N/A</v>
      </c>
      <c r="Y808" s="79">
        <v>16.544664702874606</v>
      </c>
      <c r="Z808" s="79">
        <v>67.047860883170614</v>
      </c>
      <c r="AA808" s="79">
        <v>46453000000</v>
      </c>
      <c r="AB808" s="79">
        <v>51658000000</v>
      </c>
      <c r="AC808" s="79" t="e">
        <v>#N/A</v>
      </c>
      <c r="AD808" s="80">
        <v>26582000000</v>
      </c>
      <c r="AE808" s="73">
        <v>0</v>
      </c>
      <c r="AF808" s="80">
        <v>218654.21120000002</v>
      </c>
      <c r="AG808" s="80">
        <v>25052.523112903826</v>
      </c>
      <c r="AH808" s="25">
        <v>1.0349716232712478</v>
      </c>
      <c r="AI808" s="25">
        <v>1.4137992727372362</v>
      </c>
      <c r="AJ808" s="25">
        <v>72.601053124174612</v>
      </c>
      <c r="AK808" s="25">
        <v>1.8292627210972736</v>
      </c>
      <c r="AL808" s="25">
        <v>0.54744469682746544</v>
      </c>
      <c r="AM808" s="74" t="s">
        <v>498</v>
      </c>
      <c r="AN808" s="74" t="s">
        <v>516</v>
      </c>
      <c r="AO808" s="74" t="s">
        <v>1845</v>
      </c>
      <c r="AP808" s="74" t="s">
        <v>2141</v>
      </c>
      <c r="AQ808" s="73">
        <f>_xll.BDP($H808,$AQ$1, "CUST_TRR_START_DT=20030101","CUST_TRR_END_DT=20230630")*0.01</f>
        <v>9.6966920000000012E-2</v>
      </c>
      <c r="AR808" s="73">
        <f>_xll.BDP($H808,$AQ$1, "CUST_TRR_START_DT=20130101","CUST_TRR_END_DT=20230630")*0.01</f>
        <v>0.1209127</v>
      </c>
      <c r="AS808" s="73">
        <f>_xll.BDP($H808,$AQ$1, "CUST_TRR_START_DT=20180101","CUST_TRR_END_DT=20230630")*0.01</f>
        <v>0.14260730000000002</v>
      </c>
      <c r="AT808" s="74" t="s">
        <v>3697</v>
      </c>
      <c r="AU808" s="74" t="s">
        <v>3021</v>
      </c>
      <c r="AV808" s="74" t="s">
        <v>3021</v>
      </c>
      <c r="AW808" s="25">
        <v>15.929908403026683</v>
      </c>
      <c r="AX808" s="25">
        <v>15.929908403026683</v>
      </c>
      <c r="AY808" s="25">
        <v>0</v>
      </c>
      <c r="AZ808" s="25">
        <v>15.929908403026683</v>
      </c>
      <c r="BA808" s="25">
        <v>36.646055082781601</v>
      </c>
      <c r="BB808" s="25">
        <v>0</v>
      </c>
      <c r="BC808" s="25" t="s">
        <v>3021</v>
      </c>
      <c r="BD808" s="25" t="s">
        <v>3021</v>
      </c>
      <c r="BE808" s="25">
        <v>25052.523112903826</v>
      </c>
      <c r="BF808" s="74">
        <v>3688.5790000000002</v>
      </c>
      <c r="BG808" s="74">
        <v>231.61100000000002</v>
      </c>
      <c r="BH808" s="74">
        <v>1386.8240000000001</v>
      </c>
      <c r="BI808" s="74">
        <v>5949.4539999999997</v>
      </c>
      <c r="BJ808" s="74">
        <v>-1.1240000000000001</v>
      </c>
      <c r="BK808" s="74">
        <v>383.18400000000003</v>
      </c>
      <c r="BL808" s="72">
        <v>0.1472338328309982</v>
      </c>
      <c r="BM808" s="72">
        <v>9.2450169173061824E-3</v>
      </c>
      <c r="BN808" s="72">
        <v>5.535665983621775E-2</v>
      </c>
      <c r="BO808" s="72">
        <v>0.23747923405509638</v>
      </c>
      <c r="BP808" s="72">
        <v>-4.4865740465919793E-5</v>
      </c>
      <c r="BQ808" s="72">
        <v>1.5295225884958194E-2</v>
      </c>
      <c r="BR808" s="72">
        <f>IF(IF(BN808&gt;BQ808,BN808,BQ808)=0,IF(BM808&gt;BP808,BM808,BP808),IF(BN808&gt;BQ808,BN808,BQ808))</f>
        <v>5.535665983621775E-2</v>
      </c>
      <c r="CI808" s="73">
        <f>IFERROR(L808,M808)</f>
        <v>0.25008079359650126</v>
      </c>
      <c r="CJ808" s="74">
        <f>IF(AND(M808&lt;0,AA808&gt;0),1,0)</f>
        <v>0</v>
      </c>
      <c r="CK808" s="74">
        <f>IF(AND(CJ808=0,CI808&lt;0.1,CI808&gt;0),1,0)</f>
        <v>0</v>
      </c>
      <c r="CL808" s="74">
        <f>IF(AND(CK808=0,CI808&lt;0.2,CI808&gt;0.1),1,0)</f>
        <v>0</v>
      </c>
      <c r="CM808" s="74">
        <f>IF(AND(CL808=0,CI808&lt;0.3,CI808&gt;0.2),1,0)</f>
        <v>1</v>
      </c>
      <c r="CN808" s="74">
        <f>IF(AND(CM808=0,CI808&lt;0.4,CI808&gt;0.3),1,0)</f>
        <v>0</v>
      </c>
      <c r="CO808" s="74">
        <f>IF(AND(CN808=0,CI808&lt;0.5,CI808&gt;0.4),1,0)</f>
        <v>0</v>
      </c>
      <c r="CP808" s="74">
        <f>IF(AND(CJ808=0,CK808=0,CL808=0,CM808=0,CN808=0,CO808=0),1,0)</f>
        <v>0</v>
      </c>
      <c r="CR808" s="74" t="str">
        <f>_xll.BDP($H808,CR$1)</f>
        <v>Vincent Clerc</v>
      </c>
      <c r="CS808" s="74" t="str">
        <f>_xll.BDP($H808,CS$1)</f>
        <v>No</v>
      </c>
      <c r="CT808" s="81">
        <f>_xll.BDP($H808,CT$1)</f>
        <v>0</v>
      </c>
      <c r="CU808" s="78">
        <f>_xll.BDP($H808,CU$1)</f>
        <v>0.75</v>
      </c>
      <c r="CV808" s="78">
        <f>_xll.BDP($H808,CV$1)</f>
        <v>0</v>
      </c>
      <c r="CW808" s="78">
        <f>_xll.BDP($H808,CW$1)</f>
        <v>0</v>
      </c>
    </row>
    <row r="809" spans="1:101" s="74" customFormat="1" hidden="1" x14ac:dyDescent="0.3">
      <c r="A809" s="74" t="str">
        <f>B809&amp;C809</f>
        <v>15</v>
      </c>
      <c r="B809" s="74">
        <v>15</v>
      </c>
      <c r="D809" s="74">
        <v>13</v>
      </c>
      <c r="E809" s="74">
        <v>7</v>
      </c>
      <c r="F809" s="75">
        <v>0.13</v>
      </c>
      <c r="G809" s="74" t="s">
        <v>2706</v>
      </c>
      <c r="H809" s="74" t="s">
        <v>252</v>
      </c>
      <c r="I809" s="74">
        <v>1754</v>
      </c>
      <c r="J809" s="74" t="str">
        <f>I809&amp;H809</f>
        <v>1754SSD US Equity</v>
      </c>
      <c r="K809" s="76" t="s">
        <v>923</v>
      </c>
      <c r="L809" s="73">
        <v>0.37129795162532886</v>
      </c>
      <c r="M809" s="73">
        <v>0.37933696893239544</v>
      </c>
      <c r="N809" s="73">
        <v>0.29894149476785087</v>
      </c>
      <c r="O809" s="73">
        <v>0.27177647528576709</v>
      </c>
      <c r="P809" s="77">
        <v>21.917074643568704</v>
      </c>
      <c r="Q809" s="77">
        <v>16.147145894401955</v>
      </c>
      <c r="R809" s="77">
        <v>23.778479483475806</v>
      </c>
      <c r="S809" s="78">
        <v>23.078340460051006</v>
      </c>
      <c r="T809" s="78">
        <v>25.980831600969147</v>
      </c>
      <c r="U809" s="73">
        <v>0.10034509981639034</v>
      </c>
      <c r="V809" s="79">
        <v>0.40649307838427029</v>
      </c>
      <c r="W809" s="73">
        <v>0.58234930492555392</v>
      </c>
      <c r="X809" s="72" t="e">
        <v>#N/A</v>
      </c>
      <c r="Y809" s="79">
        <v>16.060441633651369</v>
      </c>
      <c r="Z809" s="79">
        <v>27.743685601514656</v>
      </c>
      <c r="AA809" s="79">
        <v>1252430000</v>
      </c>
      <c r="AB809" s="79">
        <v>1748102000</v>
      </c>
      <c r="AC809" s="79">
        <v>21245000</v>
      </c>
      <c r="AD809" s="80">
        <v>458610000</v>
      </c>
      <c r="AE809" s="73">
        <v>4.6324763960663748E-2</v>
      </c>
      <c r="AF809" s="80">
        <v>6486.2728959999995</v>
      </c>
      <c r="AG809" s="80">
        <v>6709.4688959999994</v>
      </c>
      <c r="AH809" s="25">
        <v>12.056352899953099</v>
      </c>
      <c r="AI809" s="25">
        <v>14.126074523613374</v>
      </c>
      <c r="AJ809" s="25">
        <v>6.013657540742626</v>
      </c>
      <c r="AK809" s="25">
        <v>18.771923476253949</v>
      </c>
      <c r="AL809" s="25">
        <v>4.0958897102887013</v>
      </c>
      <c r="AM809" s="74" t="s">
        <v>498</v>
      </c>
      <c r="AN809" s="74" t="s">
        <v>726</v>
      </c>
      <c r="AO809" s="74" t="s">
        <v>4655</v>
      </c>
      <c r="AP809" s="74" t="s">
        <v>574</v>
      </c>
      <c r="AQ809" s="73">
        <f>_xll.BDP($H809,$AQ$1, "CUST_TRR_START_DT=20030101","CUST_TRR_END_DT=20230630")*0.01</f>
        <v>0.12371610000000001</v>
      </c>
      <c r="AR809" s="73">
        <f>_xll.BDP($H809,$AQ$1, "CUST_TRR_START_DT=20130101","CUST_TRR_END_DT=20230630")*0.01</f>
        <v>0.16255790000000001</v>
      </c>
      <c r="AS809" s="73">
        <f>_xll.BDP($H809,$AQ$1, "CUST_TRR_START_DT=20180101","CUST_TRR_END_DT=20230630")*0.01</f>
        <v>0.18767920000000002</v>
      </c>
      <c r="AT809" s="74" t="s">
        <v>3697</v>
      </c>
      <c r="AU809" s="74" t="s">
        <v>3493</v>
      </c>
      <c r="AV809" s="74" t="s">
        <v>3493</v>
      </c>
      <c r="AW809" s="25">
        <v>0.71052634402325276</v>
      </c>
      <c r="AX809" s="25">
        <v>0.71052634402325276</v>
      </c>
      <c r="AY809" s="25">
        <v>1.2637439047842973</v>
      </c>
      <c r="AZ809" s="25">
        <v>1.9742702488075501</v>
      </c>
      <c r="BA809" s="25">
        <v>12.748101472718423</v>
      </c>
      <c r="BB809" s="25">
        <v>22.673804664999729</v>
      </c>
      <c r="BC809" s="25">
        <v>35.421906137718153</v>
      </c>
      <c r="BD809" s="25">
        <v>122.792</v>
      </c>
      <c r="BE809" s="25">
        <v>6486.2728959999995</v>
      </c>
      <c r="BF809" s="74">
        <v>346.75</v>
      </c>
      <c r="BG809" s="74">
        <v>369.25</v>
      </c>
      <c r="BH809" s="74">
        <v>250</v>
      </c>
      <c r="BI809" s="74">
        <v>350.41399999999999</v>
      </c>
      <c r="BJ809" s="74">
        <v>320.81700000000001</v>
      </c>
      <c r="BK809" s="74">
        <v>229.59700000000001</v>
      </c>
      <c r="BL809" s="72">
        <v>5.3459051994842251E-2</v>
      </c>
      <c r="BM809" s="72">
        <v>5.6927916219453499E-2</v>
      </c>
      <c r="BN809" s="72">
        <v>3.8542935829013879E-2</v>
      </c>
      <c r="BO809" s="72">
        <v>5.402393726235228E-2</v>
      </c>
      <c r="BP809" s="72">
        <v>4.9460916175426986E-2</v>
      </c>
      <c r="BQ809" s="72">
        <v>3.5397369750136402E-2</v>
      </c>
      <c r="BR809" s="72">
        <f>IF(IF(BN809&gt;BQ809,BN809,BQ809)=0,IF(BM809&gt;BP809,BM809,BP809),IF(BN809&gt;BQ809,BN809,BQ809))</f>
        <v>3.8542935829013879E-2</v>
      </c>
      <c r="CI809" s="73">
        <f>IFERROR(L809,M809)</f>
        <v>0.37129795162532886</v>
      </c>
      <c r="CJ809" s="74">
        <f>IF(AND(M809&lt;0,AA809&gt;0),1,0)</f>
        <v>0</v>
      </c>
      <c r="CK809" s="74">
        <f>IF(AND(CJ809=0,CI809&lt;0.1,CI809&gt;0),1,0)</f>
        <v>0</v>
      </c>
      <c r="CL809" s="74">
        <f>IF(AND(CK809=0,CI809&lt;0.2,CI809&gt;0.1),1,0)</f>
        <v>0</v>
      </c>
      <c r="CM809" s="74">
        <f>IF(AND(CL809=0,CI809&lt;0.3,CI809&gt;0.2),1,0)</f>
        <v>0</v>
      </c>
      <c r="CN809" s="74">
        <f>IF(AND(CM809=0,CI809&lt;0.4,CI809&gt;0.3),1,0)</f>
        <v>1</v>
      </c>
      <c r="CO809" s="74">
        <f>IF(AND(CN809=0,CI809&lt;0.5,CI809&gt;0.4),1,0)</f>
        <v>0</v>
      </c>
      <c r="CP809" s="74">
        <f>IF(AND(CJ809=0,CK809=0,CL809=0,CM809=0,CN809=0,CO809=0),1,0)</f>
        <v>0</v>
      </c>
      <c r="CR809" s="74" t="str">
        <f>_xll.BDP($H809,CR$1)</f>
        <v>Michael L Olosky "Mike"</v>
      </c>
      <c r="CS809" s="74" t="str">
        <f>_xll.BDP($H809,CS$1)</f>
        <v>No</v>
      </c>
      <c r="CT809" s="81">
        <f>_xll.BDP($H809,CT$1)</f>
        <v>0</v>
      </c>
      <c r="CU809" s="78">
        <f>_xll.BDP($H809,CU$1)</f>
        <v>0.75</v>
      </c>
      <c r="CV809" s="78">
        <f>_xll.BDP($H809,CV$1)</f>
        <v>0.56497749740174374</v>
      </c>
      <c r="CW809" s="78">
        <f>_xll.BDP($H809,CW$1)</f>
        <v>-11.970380756254656</v>
      </c>
    </row>
    <row r="810" spans="1:101" s="74" customFormat="1" hidden="1" x14ac:dyDescent="0.3">
      <c r="A810" s="74" t="str">
        <f>B810&amp;C810</f>
        <v>15</v>
      </c>
      <c r="B810" s="74">
        <v>15</v>
      </c>
      <c r="D810" s="74">
        <v>13</v>
      </c>
      <c r="E810" s="74">
        <v>4</v>
      </c>
      <c r="F810" s="75" t="s">
        <v>2149</v>
      </c>
      <c r="H810" s="74" t="s">
        <v>1278</v>
      </c>
      <c r="I810" s="74">
        <v>1755</v>
      </c>
      <c r="J810" s="74" t="str">
        <f>I810&amp;H810</f>
        <v>1755SL IM Equity</v>
      </c>
      <c r="K810" s="76" t="s">
        <v>1279</v>
      </c>
      <c r="L810" s="73" t="e">
        <v>#N/A</v>
      </c>
      <c r="M810" s="73">
        <v>0.56148545428568286</v>
      </c>
      <c r="N810" s="73" t="e">
        <v>#N/A</v>
      </c>
      <c r="O810" s="73">
        <v>0.53015036267601978</v>
      </c>
      <c r="P810" s="77">
        <v>28.545771323749509</v>
      </c>
      <c r="Q810" s="77">
        <v>20.751965317785132</v>
      </c>
      <c r="R810" s="77">
        <v>29.599674430712035</v>
      </c>
      <c r="S810" s="78">
        <v>13.652967696691826</v>
      </c>
      <c r="T810" s="78">
        <v>17.16342799933966</v>
      </c>
      <c r="U810" s="73">
        <v>-0.17160128422552906</v>
      </c>
      <c r="V810" s="79">
        <v>-0.98119516142771956</v>
      </c>
      <c r="W810" s="73">
        <v>0.37369605734243433</v>
      </c>
      <c r="X810" s="72">
        <v>1.0256483206964736E-2</v>
      </c>
      <c r="Y810" s="79">
        <v>21.281353609636021</v>
      </c>
      <c r="Z810" s="79">
        <v>43.683626717278926</v>
      </c>
      <c r="AA810" s="79">
        <v>181978000</v>
      </c>
      <c r="AB810" s="79">
        <v>192734000</v>
      </c>
      <c r="AC810" s="79" t="e">
        <v>#N/A</v>
      </c>
      <c r="AD810" s="80">
        <v>111134000</v>
      </c>
      <c r="AE810" s="73">
        <v>0</v>
      </c>
      <c r="AF810" s="80">
        <v>1230.2598622499997</v>
      </c>
      <c r="AG810" s="80">
        <v>1092.7858622499998</v>
      </c>
      <c r="AH810" s="25">
        <v>7.8152707434901689</v>
      </c>
      <c r="AI810" s="25">
        <v>9.8863333989234157</v>
      </c>
      <c r="AJ810" s="25">
        <v>6.4504081145167218</v>
      </c>
      <c r="AK810" s="25">
        <v>15.139268384655095</v>
      </c>
      <c r="AL810" s="25">
        <v>4.0019073092597681</v>
      </c>
      <c r="AM810" s="74" t="s">
        <v>533</v>
      </c>
      <c r="AN810" s="74" t="s">
        <v>606</v>
      </c>
      <c r="AO810" s="74" t="s">
        <v>4702</v>
      </c>
      <c r="AP810" s="74" t="s">
        <v>1250</v>
      </c>
      <c r="AQ810" s="73" t="e">
        <f>_xll.BDP($H810,$AQ$1, "CUST_TRR_START_DT=20030101","CUST_TRR_END_DT=20230630")*0.01</f>
        <v>#VALUE!</v>
      </c>
      <c r="AR810" s="73" t="e">
        <f>_xll.BDP($H810,$AQ$1, "CUST_TRR_START_DT=20130101","CUST_TRR_END_DT=20230630")*0.01</f>
        <v>#VALUE!</v>
      </c>
      <c r="AS810" s="73" t="e">
        <f>_xll.BDP($H810,$AQ$1, "CUST_TRR_START_DT=20180101","CUST_TRR_END_DT=20230630")*0.01</f>
        <v>#VALUE!</v>
      </c>
      <c r="AT810" s="74" t="s">
        <v>3494</v>
      </c>
      <c r="AU810" s="74" t="s">
        <v>3494</v>
      </c>
      <c r="AV810" s="74" t="s">
        <v>3494</v>
      </c>
      <c r="AW810" s="25">
        <v>1.872340499932039</v>
      </c>
      <c r="AX810" s="25">
        <v>1.872340499932039</v>
      </c>
      <c r="AY810" s="25">
        <v>-0.18335367681055489</v>
      </c>
      <c r="AZ810" s="25">
        <v>1.6889868231214842</v>
      </c>
      <c r="BA810" s="25">
        <v>59.387498506713811</v>
      </c>
      <c r="BB810" s="25">
        <v>-5.8156709253378622</v>
      </c>
      <c r="BC810" s="25">
        <v>53.571827581375949</v>
      </c>
      <c r="BD810" s="25">
        <v>39.462636780000004</v>
      </c>
      <c r="BE810" s="25">
        <v>1092.7858622499998</v>
      </c>
      <c r="BF810" s="74">
        <v>87.733000000000004</v>
      </c>
      <c r="BG810" s="74">
        <v>99.533000000000001</v>
      </c>
      <c r="BH810" s="74">
        <v>110</v>
      </c>
      <c r="BI810" s="74">
        <v>45.941000000000003</v>
      </c>
      <c r="BJ810" s="74">
        <v>59.914999999999999</v>
      </c>
      <c r="BK810" s="74">
        <v>80.513000000000005</v>
      </c>
      <c r="BL810" s="72">
        <v>8.0283798528800021E-2</v>
      </c>
      <c r="BM810" s="72">
        <v>9.1081888445249254E-2</v>
      </c>
      <c r="BN810" s="72">
        <v>0.10066016023808604</v>
      </c>
      <c r="BO810" s="72">
        <v>4.2040258377253739E-2</v>
      </c>
      <c r="BP810" s="72">
        <v>5.4827759096953865E-2</v>
      </c>
      <c r="BQ810" s="72">
        <v>7.3676831647718377E-2</v>
      </c>
      <c r="BR810" s="72">
        <f>IF(IF(BN810&gt;BQ810,BN810,BQ810)=0,IF(BM810&gt;BP810,BM810,BP810),IF(BN810&gt;BQ810,BN810,BQ810))</f>
        <v>0.10066016023808604</v>
      </c>
      <c r="CI810" s="73">
        <f>IFERROR(L810,M810)</f>
        <v>0.56148545428568286</v>
      </c>
      <c r="CJ810" s="74">
        <f>IF(AND(M810&lt;0,AA810&gt;0),1,0)</f>
        <v>0</v>
      </c>
      <c r="CK810" s="74">
        <f>IF(AND(CJ810=0,CI810&lt;0.1,CI810&gt;0),1,0)</f>
        <v>0</v>
      </c>
      <c r="CL810" s="74">
        <f>IF(AND(CK810=0,CI810&lt;0.2,CI810&gt;0.1),1,0)</f>
        <v>0</v>
      </c>
      <c r="CM810" s="74">
        <f>IF(AND(CL810=0,CI810&lt;0.3,CI810&gt;0.2),1,0)</f>
        <v>0</v>
      </c>
      <c r="CN810" s="74">
        <f>IF(AND(CM810=0,CI810&lt;0.4,CI810&gt;0.3),1,0)</f>
        <v>0</v>
      </c>
      <c r="CO810" s="74">
        <f>IF(AND(CN810=0,CI810&lt;0.5,CI810&gt;0.4),1,0)</f>
        <v>0</v>
      </c>
      <c r="CP810" s="74">
        <f>IF(AND(CJ810=0,CK810=0,CL810=0,CM810=0,CN810=0,CO810=0),1,0)</f>
        <v>1</v>
      </c>
      <c r="CR810" s="74" t="str">
        <f>_xll.BDP($H810,CR$1)</f>
        <v>#N/A Field Not Applicable</v>
      </c>
      <c r="CS810" s="74" t="str">
        <f>_xll.BDP($H810,CS$1)</f>
        <v>No</v>
      </c>
      <c r="CT810" s="81">
        <f>_xll.BDP($H810,CT$1)</f>
        <v>0</v>
      </c>
      <c r="CU810" s="78">
        <f>_xll.BDP($H810,CU$1)</f>
        <v>4.3333301544189453</v>
      </c>
      <c r="CV810" s="78">
        <f>_xll.BDP($H810,CV$1)</f>
        <v>60.635999150740425</v>
      </c>
      <c r="CW810" s="78">
        <f>_xll.BDP($H810,CW$1)</f>
        <v>-4.3808192571273566E-2</v>
      </c>
    </row>
    <row r="811" spans="1:101" s="74" customFormat="1" hidden="1" x14ac:dyDescent="0.3">
      <c r="A811" s="74" t="str">
        <f>B811&amp;C811</f>
        <v>15</v>
      </c>
      <c r="B811" s="74">
        <v>15</v>
      </c>
      <c r="D811" s="74">
        <v>13</v>
      </c>
      <c r="E811" s="74">
        <v>5</v>
      </c>
      <c r="F811" s="75">
        <v>0.13</v>
      </c>
      <c r="G811" s="74" t="s">
        <v>2584</v>
      </c>
      <c r="H811" s="74" t="s">
        <v>1390</v>
      </c>
      <c r="I811" s="74">
        <v>1756</v>
      </c>
      <c r="J811" s="74" t="str">
        <f>I811&amp;H811</f>
        <v>1756BIM FP Equity</v>
      </c>
      <c r="K811" s="76" t="s">
        <v>1391</v>
      </c>
      <c r="L811" s="73">
        <v>0.26393200889707569</v>
      </c>
      <c r="M811" s="73">
        <v>0.2174475423972406</v>
      </c>
      <c r="N811" s="73">
        <v>0.19994155229377905</v>
      </c>
      <c r="O811" s="73">
        <v>0.16831215062435687</v>
      </c>
      <c r="P811" s="77">
        <v>13.151819663226508</v>
      </c>
      <c r="Q811" s="77">
        <v>7.9802643490856422</v>
      </c>
      <c r="R811" s="77">
        <v>10.914437595430639</v>
      </c>
      <c r="S811" s="78">
        <v>25.482893252376339</v>
      </c>
      <c r="T811" s="78">
        <v>25.652670585940765</v>
      </c>
      <c r="U811" s="73">
        <v>-1.0790791248485414E-2</v>
      </c>
      <c r="V811" s="79">
        <v>-5.3514739229024992E-2</v>
      </c>
      <c r="W811" s="73">
        <v>0.70236763968688543</v>
      </c>
      <c r="X811" s="72" t="e">
        <v>#N/A</v>
      </c>
      <c r="Y811" s="79">
        <v>9.7935422896317714</v>
      </c>
      <c r="Z811" s="79">
        <v>12.140714409291299</v>
      </c>
      <c r="AA811" s="79">
        <v>2783200000</v>
      </c>
      <c r="AB811" s="79">
        <v>3595700000</v>
      </c>
      <c r="AC811" s="79" t="e">
        <v>#N/A</v>
      </c>
      <c r="AD811" s="80">
        <v>594554599.89993179</v>
      </c>
      <c r="AE811" s="73">
        <v>0</v>
      </c>
      <c r="AF811" s="80">
        <v>10979.186767200001</v>
      </c>
      <c r="AG811" s="80">
        <v>10970.686767200001</v>
      </c>
      <c r="AH811" s="25">
        <v>11.915593317258608</v>
      </c>
      <c r="AI811" s="25">
        <v>18.127374037012558</v>
      </c>
      <c r="AJ811" s="25">
        <v>1.6924406993835968</v>
      </c>
      <c r="AK811" s="25">
        <v>28.286706357168899</v>
      </c>
      <c r="AL811" s="25">
        <v>3.0462202486118537</v>
      </c>
      <c r="AM811" s="74" t="s">
        <v>493</v>
      </c>
      <c r="AN811" s="74" t="s">
        <v>494</v>
      </c>
      <c r="AO811" s="74" t="s">
        <v>495</v>
      </c>
      <c r="AP811" s="74" t="s">
        <v>1339</v>
      </c>
      <c r="AQ811" s="73" t="e">
        <f>_xll.BDP($H811,$AQ$1, "CUST_TRR_START_DT=20030101","CUST_TRR_END_DT=20230630")*0.01</f>
        <v>#VALUE!</v>
      </c>
      <c r="AR811" s="73">
        <f>_xll.BDP($H811,$AQ$1, "CUST_TRR_START_DT=20130101","CUST_TRR_END_DT=20230630")*0.01</f>
        <v>0.15048700000000001</v>
      </c>
      <c r="AS811" s="73">
        <f>_xll.BDP($H811,$AQ$1, "CUST_TRR_START_DT=20180101","CUST_TRR_END_DT=20230630")*0.01</f>
        <v>5.3696919999999995E-2</v>
      </c>
      <c r="AT811" s="74" t="s">
        <v>3495</v>
      </c>
      <c r="AU811" s="74" t="s">
        <v>3495</v>
      </c>
      <c r="AV811" s="74" t="s">
        <v>3495</v>
      </c>
      <c r="AW811" s="25">
        <v>0.91614574675776883</v>
      </c>
      <c r="AX811" s="25">
        <v>0.91614574675776883</v>
      </c>
      <c r="AY811" s="25">
        <v>0</v>
      </c>
      <c r="AZ811" s="25">
        <v>0.91614574675776883</v>
      </c>
      <c r="BA811" s="25">
        <v>21.600803210264601</v>
      </c>
      <c r="BB811" s="25">
        <v>0</v>
      </c>
      <c r="BC811" s="25">
        <v>21.600803210264601</v>
      </c>
      <c r="BD811" s="25">
        <v>100.60703700000001</v>
      </c>
      <c r="BE811" s="25">
        <v>10970.686767200001</v>
      </c>
      <c r="BF811" s="74">
        <v>438.1</v>
      </c>
      <c r="BG811" s="74">
        <v>509.2</v>
      </c>
      <c r="BH811" s="74">
        <v>559.70000000000005</v>
      </c>
      <c r="BI811" s="74">
        <v>368.27</v>
      </c>
      <c r="BJ811" s="74">
        <v>373.34199999999998</v>
      </c>
      <c r="BK811" s="74">
        <v>405.392</v>
      </c>
      <c r="BL811" s="72">
        <v>3.9933689594513357E-2</v>
      </c>
      <c r="BM811" s="72">
        <v>4.6414596533956173E-2</v>
      </c>
      <c r="BN811" s="72">
        <v>5.1017772348890947E-2</v>
      </c>
      <c r="BO811" s="72">
        <v>3.3568545690416417E-2</v>
      </c>
      <c r="BP811" s="72">
        <v>3.4030868615829268E-2</v>
      </c>
      <c r="BQ811" s="72">
        <v>3.6952290098376986E-2</v>
      </c>
      <c r="BR811" s="72">
        <f>IF(IF(BN811&gt;BQ811,BN811,BQ811)=0,IF(BM811&gt;BP811,BM811,BP811),IF(BN811&gt;BQ811,BN811,BQ811))</f>
        <v>5.1017772348890947E-2</v>
      </c>
      <c r="CI811" s="73">
        <f>IFERROR(L811,M811)</f>
        <v>0.26393200889707569</v>
      </c>
      <c r="CJ811" s="74">
        <f>IF(AND(M811&lt;0,AA811&gt;0),1,0)</f>
        <v>0</v>
      </c>
      <c r="CK811" s="74">
        <f>IF(AND(CJ811=0,CI811&lt;0.1,CI811&gt;0),1,0)</f>
        <v>0</v>
      </c>
      <c r="CL811" s="74">
        <f>IF(AND(CK811=0,CI811&lt;0.2,CI811&gt;0.1),1,0)</f>
        <v>0</v>
      </c>
      <c r="CM811" s="74">
        <f>IF(AND(CL811=0,CI811&lt;0.3,CI811&gt;0.2),1,0)</f>
        <v>1</v>
      </c>
      <c r="CN811" s="74">
        <f>IF(AND(CM811=0,CI811&lt;0.4,CI811&gt;0.3),1,0)</f>
        <v>0</v>
      </c>
      <c r="CO811" s="74">
        <f>IF(AND(CN811=0,CI811&lt;0.5,CI811&gt;0.4),1,0)</f>
        <v>0</v>
      </c>
      <c r="CP811" s="74">
        <f>IF(AND(CJ811=0,CK811=0,CL811=0,CM811=0,CN811=0,CO811=0),1,0)</f>
        <v>0</v>
      </c>
      <c r="CR811" s="74" t="str">
        <f>_xll.BDP($H811,CR$1)</f>
        <v>Pierre Boulud</v>
      </c>
      <c r="CS811" s="74" t="str">
        <f>_xll.BDP($H811,CS$1)</f>
        <v>No</v>
      </c>
      <c r="CT811" s="81">
        <f>_xll.BDP($H811,CT$1)</f>
        <v>0</v>
      </c>
      <c r="CU811" s="78">
        <f>_xll.BDP($H811,CU$1)</f>
        <v>0.25</v>
      </c>
      <c r="CV811" s="78">
        <f>_xll.BDP($H811,CV$1)</f>
        <v>5.1374098944586569E-2</v>
      </c>
      <c r="CW811" s="78">
        <f>_xll.BDP($H811,CW$1)</f>
        <v>0</v>
      </c>
    </row>
    <row r="812" spans="1:101" s="74" customFormat="1" hidden="1" x14ac:dyDescent="0.3">
      <c r="A812" s="74" t="str">
        <f>B812&amp;C812</f>
        <v>15</v>
      </c>
      <c r="B812" s="74">
        <v>15</v>
      </c>
      <c r="D812" s="74">
        <v>13</v>
      </c>
      <c r="E812" s="74">
        <v>3</v>
      </c>
      <c r="F812" s="75">
        <v>0.13</v>
      </c>
      <c r="G812" s="74" t="s">
        <v>2844</v>
      </c>
      <c r="H812" s="74" t="s">
        <v>1737</v>
      </c>
      <c r="I812" s="74">
        <v>1757</v>
      </c>
      <c r="J812" s="74" t="str">
        <f>I812&amp;H812</f>
        <v>1757FAN LN Equity</v>
      </c>
      <c r="K812" s="76" t="s">
        <v>1738</v>
      </c>
      <c r="L812" s="73">
        <v>0.22008819905517801</v>
      </c>
      <c r="M812" s="73">
        <v>0.31660221949762646</v>
      </c>
      <c r="N812" s="73">
        <v>0.11458417491910858</v>
      </c>
      <c r="O812" s="73">
        <v>0.16689757578569867</v>
      </c>
      <c r="P812" s="77">
        <v>16.290780663674489</v>
      </c>
      <c r="Q812" s="77">
        <v>11.897255451046133</v>
      </c>
      <c r="R812" s="77">
        <v>17.855103848804017</v>
      </c>
      <c r="S812" s="78">
        <v>21.021224334231363</v>
      </c>
      <c r="T812" s="78">
        <v>23.986922369443064</v>
      </c>
      <c r="U812" s="73">
        <v>0.33420696812116757</v>
      </c>
      <c r="V812" s="79">
        <v>1.1510996895301209</v>
      </c>
      <c r="W812" s="73">
        <v>0.52334847622142988</v>
      </c>
      <c r="X812" s="72" t="e">
        <v>#N/A</v>
      </c>
      <c r="Y812" s="79">
        <v>10.845890567407846</v>
      </c>
      <c r="Z812" s="79">
        <v>19.319999596093584</v>
      </c>
      <c r="AA812" s="79">
        <v>159045000</v>
      </c>
      <c r="AB812" s="79">
        <v>301706000</v>
      </c>
      <c r="AC812" s="79">
        <v>1048000</v>
      </c>
      <c r="AD812" s="80">
        <v>56568000</v>
      </c>
      <c r="AE812" s="73">
        <v>1.8526375335878944E-2</v>
      </c>
      <c r="AF812" s="80">
        <v>706.68124820799994</v>
      </c>
      <c r="AG812" s="80">
        <v>794.92224820799993</v>
      </c>
      <c r="AH812" s="25">
        <v>10.420153475795351</v>
      </c>
      <c r="AI812" s="25">
        <v>14.458126411087465</v>
      </c>
      <c r="AJ812" s="25">
        <v>7.4164484646778144</v>
      </c>
      <c r="AK812" s="25">
        <v>19.43445557412408</v>
      </c>
      <c r="AL812" s="25">
        <v>3.3029850246622834</v>
      </c>
      <c r="AM812" s="74" t="s">
        <v>498</v>
      </c>
      <c r="AN812" s="74" t="s">
        <v>738</v>
      </c>
      <c r="AO812" s="74" t="s">
        <v>738</v>
      </c>
      <c r="AP812" s="74" t="s">
        <v>1552</v>
      </c>
      <c r="AQ812" s="73" t="e">
        <f>_xll.BDP($H812,$AQ$1, "CUST_TRR_START_DT=20030101","CUST_TRR_END_DT=20230630")*0.01</f>
        <v>#VALUE!</v>
      </c>
      <c r="AR812" s="73" t="e">
        <f>_xll.BDP($H812,$AQ$1, "CUST_TRR_START_DT=20130101","CUST_TRR_END_DT=20230630")*0.01</f>
        <v>#VALUE!</v>
      </c>
      <c r="AS812" s="73">
        <f>_xll.BDP($H812,$AQ$1, "CUST_TRR_START_DT=20180101","CUST_TRR_END_DT=20230630")*0.01</f>
        <v>0.13631970000000002</v>
      </c>
      <c r="AT812" s="74" t="s">
        <v>3496</v>
      </c>
      <c r="AU812" s="74" t="s">
        <v>3496</v>
      </c>
      <c r="AV812" s="74" t="s">
        <v>3496</v>
      </c>
      <c r="AW812" s="25">
        <v>2.1043771043771047</v>
      </c>
      <c r="AX812" s="25">
        <v>2.1043771043771047</v>
      </c>
      <c r="AY812" s="25">
        <v>0.27681504419250197</v>
      </c>
      <c r="AZ812" s="25">
        <v>2.3811921485696068</v>
      </c>
      <c r="BA812" s="25">
        <v>40.966054671701492</v>
      </c>
      <c r="BB812" s="25">
        <v>5.3887776153581299</v>
      </c>
      <c r="BC812" s="25">
        <v>46.354832287059622</v>
      </c>
      <c r="BD812" s="25">
        <v>16.344000000000001</v>
      </c>
      <c r="BE812" s="25">
        <v>706.68124820799994</v>
      </c>
      <c r="BF812" s="74">
        <v>47.329000000000001</v>
      </c>
      <c r="BG812" s="74">
        <v>47.238</v>
      </c>
      <c r="BH812" s="74">
        <v>50.550000000000004</v>
      </c>
      <c r="BI812" s="74">
        <v>47.49</v>
      </c>
      <c r="BJ812" s="74">
        <v>49.198</v>
      </c>
      <c r="BK812" s="74">
        <v>51.402999999999999</v>
      </c>
      <c r="BL812" s="72">
        <v>6.6973618049179492E-2</v>
      </c>
      <c r="BM812" s="72">
        <v>6.6844847121366208E-2</v>
      </c>
      <c r="BN812" s="72">
        <v>7.1531542867713738E-2</v>
      </c>
      <c r="BO812" s="72">
        <v>6.7201443536849176E-2</v>
      </c>
      <c r="BP812" s="72">
        <v>6.9618374797344812E-2</v>
      </c>
      <c r="BQ812" s="72">
        <v>7.2738593432820756E-2</v>
      </c>
      <c r="BR812" s="72">
        <f>IF(IF(BN812&gt;BQ812,BN812,BQ812)=0,IF(BM812&gt;BP812,BM812,BP812),IF(BN812&gt;BQ812,BN812,BQ812))</f>
        <v>7.2738593432820756E-2</v>
      </c>
      <c r="CI812" s="73">
        <f>IFERROR(L812,M812)</f>
        <v>0.22008819905517801</v>
      </c>
      <c r="CJ812" s="74">
        <f>IF(AND(M812&lt;0,AA812&gt;0),1,0)</f>
        <v>0</v>
      </c>
      <c r="CK812" s="74">
        <f>IF(AND(CJ812=0,CI812&lt;0.1,CI812&gt;0),1,0)</f>
        <v>0</v>
      </c>
      <c r="CL812" s="74">
        <f>IF(AND(CK812=0,CI812&lt;0.2,CI812&gt;0.1),1,0)</f>
        <v>0</v>
      </c>
      <c r="CM812" s="74">
        <f>IF(AND(CL812=0,CI812&lt;0.3,CI812&gt;0.2),1,0)</f>
        <v>1</v>
      </c>
      <c r="CN812" s="74">
        <f>IF(AND(CM812=0,CI812&lt;0.4,CI812&gt;0.3),1,0)</f>
        <v>0</v>
      </c>
      <c r="CO812" s="74">
        <f>IF(AND(CN812=0,CI812&lt;0.5,CI812&gt;0.4),1,0)</f>
        <v>0</v>
      </c>
      <c r="CP812" s="74">
        <f>IF(AND(CJ812=0,CK812=0,CL812=0,CM812=0,CN812=0,CO812=0),1,0)</f>
        <v>0</v>
      </c>
      <c r="CR812" s="74" t="str">
        <f>_xll.BDP($H812,CR$1)</f>
        <v>Ronnie George</v>
      </c>
      <c r="CS812" s="74" t="str">
        <f>_xll.BDP($H812,CS$1)</f>
        <v>No</v>
      </c>
      <c r="CT812" s="81">
        <f>_xll.BDP($H812,CT$1)</f>
        <v>1.3511600494384766</v>
      </c>
      <c r="CU812" s="78">
        <f>_xll.BDP($H812,CU$1)</f>
        <v>11.66670036315918</v>
      </c>
      <c r="CV812" s="78">
        <f>_xll.BDP($H812,CV$1)</f>
        <v>1.4016403444328387</v>
      </c>
      <c r="CW812" s="78">
        <f>_xll.BDP($H812,CW$1)</f>
        <v>0</v>
      </c>
    </row>
    <row r="813" spans="1:101" s="74" customFormat="1" hidden="1" x14ac:dyDescent="0.3">
      <c r="A813" s="74" t="str">
        <f>B813&amp;C813</f>
        <v>15</v>
      </c>
      <c r="B813" s="74">
        <v>15</v>
      </c>
      <c r="D813" s="74">
        <v>13</v>
      </c>
      <c r="E813" s="74">
        <v>3</v>
      </c>
      <c r="F813" s="75" t="s">
        <v>2157</v>
      </c>
      <c r="H813" s="74" t="s">
        <v>1536</v>
      </c>
      <c r="I813" s="74">
        <v>1758</v>
      </c>
      <c r="J813" s="74" t="str">
        <f>I813&amp;H813</f>
        <v>1758TNET BB Equity</v>
      </c>
      <c r="K813" s="76" t="s">
        <v>1537</v>
      </c>
      <c r="L813" s="73">
        <v>0.27806953728879824</v>
      </c>
      <c r="M813" s="73">
        <v>0.20452660995608513</v>
      </c>
      <c r="N813" s="73">
        <v>0.15494877768218701</v>
      </c>
      <c r="O813" s="73">
        <v>0.13095027428773667</v>
      </c>
      <c r="P813" s="77">
        <v>9.2714103110353641</v>
      </c>
      <c r="Q813" s="77">
        <v>4.200518541227984</v>
      </c>
      <c r="R813" s="77" t="e">
        <v>#N/A</v>
      </c>
      <c r="S813" s="78">
        <v>52.531249260188041</v>
      </c>
      <c r="T813" s="78">
        <v>52.469043151969984</v>
      </c>
      <c r="U813" s="73">
        <v>0.99328139518261738</v>
      </c>
      <c r="V813" s="79">
        <v>4.2301194734038505</v>
      </c>
      <c r="W813" s="73">
        <v>-0.10360445367050387</v>
      </c>
      <c r="X813" s="72" t="e">
        <v>#N/A</v>
      </c>
      <c r="Y813" s="79">
        <v>1.8890597840716421</v>
      </c>
      <c r="Z813" s="79">
        <v>7.0491170562646532</v>
      </c>
      <c r="AA813" s="79">
        <v>3256300000</v>
      </c>
      <c r="AB813" s="79">
        <v>5085900000</v>
      </c>
      <c r="AC813" s="79">
        <v>18000000</v>
      </c>
      <c r="AD813" s="80">
        <v>1054500000</v>
      </c>
      <c r="AE813" s="73">
        <v>1.7069701280227598E-2</v>
      </c>
      <c r="AF813" s="80">
        <v>2372.2475999999838</v>
      </c>
      <c r="AG813" s="80">
        <v>7948.7475999999842</v>
      </c>
      <c r="AH813" s="25">
        <v>5.681735239456744</v>
      </c>
      <c r="AI813" s="25">
        <v>12.451045739348345</v>
      </c>
      <c r="AJ813" s="25">
        <v>32.017648577234056</v>
      </c>
      <c r="AK813" s="25">
        <v>11.946196862379985</v>
      </c>
      <c r="AL813" s="25" t="s">
        <v>3021</v>
      </c>
      <c r="AM813" s="74" t="s">
        <v>543</v>
      </c>
      <c r="AN813" s="74" t="s">
        <v>544</v>
      </c>
      <c r="AO813" s="74" t="s">
        <v>4654</v>
      </c>
      <c r="AP813" s="74" t="s">
        <v>1521</v>
      </c>
      <c r="AQ813" s="73" t="e">
        <f>_xll.BDP($H813,$AQ$1, "CUST_TRR_START_DT=20030101","CUST_TRR_END_DT=20230630")*0.01</f>
        <v>#VALUE!</v>
      </c>
      <c r="AR813" s="73">
        <f>_xll.BDP($H813,$AQ$1, "CUST_TRR_START_DT=20130101","CUST_TRR_END_DT=20230630")*0.01</f>
        <v>3.4705000000000005E-3</v>
      </c>
      <c r="AS813" s="73">
        <f>_xll.BDP($H813,$AQ$1, "CUST_TRR_START_DT=20180101","CUST_TRR_END_DT=20230630")*0.01</f>
        <v>-0.11157109999999999</v>
      </c>
      <c r="AT813" s="74" t="s">
        <v>3697</v>
      </c>
      <c r="AU813" s="74" t="s">
        <v>3497</v>
      </c>
      <c r="AV813" s="74" t="s">
        <v>3497</v>
      </c>
      <c r="AW813" s="25">
        <v>4.7258979206049148</v>
      </c>
      <c r="AX813" s="25">
        <v>4.7258979206049148</v>
      </c>
      <c r="AY813" s="25">
        <v>0</v>
      </c>
      <c r="AZ813" s="25">
        <v>4.7258979206049148</v>
      </c>
      <c r="BA813" s="25">
        <v>9.6582697823331927</v>
      </c>
      <c r="BB813" s="25">
        <v>0</v>
      </c>
      <c r="BC813" s="25">
        <v>9.6582697823331927</v>
      </c>
      <c r="BD813" s="25">
        <v>108.6</v>
      </c>
      <c r="BE813" s="25">
        <v>2372.2475999999838</v>
      </c>
      <c r="BF813" s="74">
        <v>296.90000000000003</v>
      </c>
      <c r="BG813" s="74">
        <v>325.5</v>
      </c>
      <c r="BH813" s="74">
        <v>297.44400000000002</v>
      </c>
      <c r="BI813" s="74">
        <v>244.57300000000001</v>
      </c>
      <c r="BJ813" s="74">
        <v>64.346000000000004</v>
      </c>
      <c r="BK813" s="74">
        <v>106.337</v>
      </c>
      <c r="BL813" s="72">
        <v>0.12515556976430373</v>
      </c>
      <c r="BM813" s="72">
        <v>0.13721164687868256</v>
      </c>
      <c r="BN813" s="72">
        <v>0.12538488815417162</v>
      </c>
      <c r="BO813" s="72">
        <v>0.10309758559772668</v>
      </c>
      <c r="BP813" s="72">
        <v>2.7124487342721073E-2</v>
      </c>
      <c r="BQ813" s="72">
        <v>4.4825422101807892E-2</v>
      </c>
      <c r="BR813" s="72">
        <f>IF(IF(BN813&gt;BQ813,BN813,BQ813)=0,IF(BM813&gt;BP813,BM813,BP813),IF(BN813&gt;BQ813,BN813,BQ813))</f>
        <v>0.12538488815417162</v>
      </c>
      <c r="CI813" s="73">
        <f>IFERROR(L813,M813)</f>
        <v>0.27806953728879824</v>
      </c>
      <c r="CJ813" s="74">
        <f>IF(AND(M813&lt;0,AA813&gt;0),1,0)</f>
        <v>0</v>
      </c>
      <c r="CK813" s="74">
        <f>IF(AND(CJ813=0,CI813&lt;0.1,CI813&gt;0),1,0)</f>
        <v>0</v>
      </c>
      <c r="CL813" s="74">
        <f>IF(AND(CK813=0,CI813&lt;0.2,CI813&gt;0.1),1,0)</f>
        <v>0</v>
      </c>
      <c r="CM813" s="74">
        <f>IF(AND(CL813=0,CI813&lt;0.3,CI813&gt;0.2),1,0)</f>
        <v>1</v>
      </c>
      <c r="CN813" s="74">
        <f>IF(AND(CM813=0,CI813&lt;0.4,CI813&gt;0.3),1,0)</f>
        <v>0</v>
      </c>
      <c r="CO813" s="74">
        <f>IF(AND(CN813=0,CI813&lt;0.5,CI813&gt;0.4),1,0)</f>
        <v>0</v>
      </c>
      <c r="CP813" s="74">
        <f>IF(AND(CJ813=0,CK813=0,CL813=0,CM813=0,CN813=0,CO813=0),1,0)</f>
        <v>0</v>
      </c>
      <c r="CR813" s="74" t="str">
        <f>_xll.BDP($H813,CR$1)</f>
        <v>John Clinton Porter</v>
      </c>
      <c r="CS813" s="74" t="str">
        <f>_xll.BDP($H813,CS$1)</f>
        <v>No</v>
      </c>
      <c r="CT813" s="81">
        <f>_xll.BDP($H813,CT$1)</f>
        <v>0</v>
      </c>
      <c r="CU813" s="78">
        <f>_xll.BDP($H813,CU$1)</f>
        <v>10.58329963684082</v>
      </c>
      <c r="CV813" s="78">
        <f>_xll.BDP($H813,CV$1)</f>
        <v>0</v>
      </c>
      <c r="CW813" s="78">
        <f>_xll.BDP($H813,CW$1)</f>
        <v>0</v>
      </c>
    </row>
    <row r="814" spans="1:101" s="74" customFormat="1" hidden="1" x14ac:dyDescent="0.3">
      <c r="A814" s="74" t="str">
        <f>B814&amp;C814</f>
        <v>15</v>
      </c>
      <c r="B814" s="74">
        <v>15</v>
      </c>
      <c r="D814" s="74">
        <v>13</v>
      </c>
      <c r="E814" s="74">
        <v>13</v>
      </c>
      <c r="F814" s="75">
        <v>0.16</v>
      </c>
      <c r="G814" s="74" t="s">
        <v>2482</v>
      </c>
      <c r="H814" s="74" t="s">
        <v>2483</v>
      </c>
      <c r="I814" s="74">
        <v>1759</v>
      </c>
      <c r="J814" s="74" t="str">
        <f>I814&amp;H814</f>
        <v>1759MCAP SS Equity</v>
      </c>
      <c r="K814" s="76" t="s">
        <v>4973</v>
      </c>
      <c r="L814" s="73">
        <v>0.19711195583289481</v>
      </c>
      <c r="M814" s="73">
        <v>0.23864425614668705</v>
      </c>
      <c r="N814" s="73">
        <v>0.1404630002367904</v>
      </c>
      <c r="O814" s="73">
        <v>0.17849350649350648</v>
      </c>
      <c r="P814" s="77">
        <v>9.9457689552849686</v>
      </c>
      <c r="Q814" s="77">
        <v>7.8834533243650053</v>
      </c>
      <c r="R814" s="77">
        <v>9.1429626893239746</v>
      </c>
      <c r="S814" s="78">
        <v>19.023996423503611</v>
      </c>
      <c r="T814" s="78">
        <v>23.360028795104835</v>
      </c>
      <c r="U814" s="73">
        <v>5.9443070294422674E-2</v>
      </c>
      <c r="V814" s="79">
        <v>0.25787469712703337</v>
      </c>
      <c r="W814" s="73">
        <v>1.1557324016563146</v>
      </c>
      <c r="X814" s="72" t="e">
        <v>#N/A</v>
      </c>
      <c r="Y814" s="79">
        <v>12.787400221703724</v>
      </c>
      <c r="Z814" s="79">
        <v>73.05391769732752</v>
      </c>
      <c r="AA814" s="79">
        <v>719900000</v>
      </c>
      <c r="AB814" s="79">
        <v>962500000</v>
      </c>
      <c r="AC814" s="79" t="e">
        <v>#N/A</v>
      </c>
      <c r="AD814" s="80">
        <v>96800000</v>
      </c>
      <c r="AE814" s="73">
        <v>0</v>
      </c>
      <c r="AF814" s="80">
        <v>3983.1779569999999</v>
      </c>
      <c r="AG814" s="80">
        <v>4060.2779569999998</v>
      </c>
      <c r="AH814" s="25">
        <v>15.099583328374857</v>
      </c>
      <c r="AI814" s="25">
        <v>23.281410303899079</v>
      </c>
      <c r="AJ814" s="25">
        <v>1.9958937526325542</v>
      </c>
      <c r="AK814" s="25">
        <v>26.680650369120354</v>
      </c>
      <c r="AL814" s="25">
        <v>4.2034381141832</v>
      </c>
      <c r="AM814" s="74" t="s">
        <v>493</v>
      </c>
      <c r="AN814" s="74" t="s">
        <v>593</v>
      </c>
      <c r="AO814" s="74" t="s">
        <v>594</v>
      </c>
      <c r="AP814" s="74" t="s">
        <v>4617</v>
      </c>
      <c r="AQ814" s="73" t="e">
        <f>_xll.BDP($H814,$AQ$1, "CUST_TRR_START_DT=20030101","CUST_TRR_END_DT=20230630")*0.01</f>
        <v>#VALUE!</v>
      </c>
      <c r="AR814" s="73">
        <f>_xll.BDP($H814,$AQ$1, "CUST_TRR_START_DT=20130101","CUST_TRR_END_DT=20230630")*0.01</f>
        <v>0.28056750000000003</v>
      </c>
      <c r="AS814" s="73">
        <f>_xll.BDP($H814,$AQ$1, "CUST_TRR_START_DT=20180101","CUST_TRR_END_DT=20230630")*0.01</f>
        <v>0.39007370000000002</v>
      </c>
      <c r="AT814" s="74" t="s">
        <v>3697</v>
      </c>
      <c r="AU814" s="74" t="s">
        <v>3021</v>
      </c>
      <c r="AV814" s="74" t="s">
        <v>3021</v>
      </c>
      <c r="AW814" s="25" t="s">
        <v>3021</v>
      </c>
      <c r="AX814" s="25">
        <v>0</v>
      </c>
      <c r="AY814" s="25">
        <v>0</v>
      </c>
      <c r="AZ814" s="25">
        <v>0</v>
      </c>
      <c r="BA814" s="25">
        <v>0</v>
      </c>
      <c r="BB814" s="25">
        <v>0</v>
      </c>
      <c r="BC814" s="25">
        <v>0</v>
      </c>
      <c r="BD814" s="25">
        <v>0</v>
      </c>
      <c r="BE814" s="25">
        <v>3983.1779569999999</v>
      </c>
      <c r="BF814" s="74" t="s">
        <v>3021</v>
      </c>
      <c r="BG814" s="74" t="s">
        <v>3021</v>
      </c>
      <c r="BH814" s="74" t="s">
        <v>3021</v>
      </c>
      <c r="BI814" s="74" t="s">
        <v>3021</v>
      </c>
      <c r="BJ814" s="74" t="s">
        <v>3021</v>
      </c>
      <c r="BK814" s="74" t="s">
        <v>3021</v>
      </c>
      <c r="BL814" s="72">
        <v>0</v>
      </c>
      <c r="BM814" s="72">
        <v>0</v>
      </c>
      <c r="BN814" s="72">
        <v>0</v>
      </c>
      <c r="BO814" s="72">
        <v>0</v>
      </c>
      <c r="BP814" s="72">
        <v>0</v>
      </c>
      <c r="BQ814" s="72">
        <v>0</v>
      </c>
      <c r="BR814" s="72">
        <f>IF(IF(BN814&gt;BQ814,BN814,BQ814)=0,IF(BM814&gt;BP814,BM814,BP814),IF(BN814&gt;BQ814,BN814,BQ814))</f>
        <v>0</v>
      </c>
      <c r="CI814" s="73">
        <f>IFERROR(L814,M814)</f>
        <v>0.19711195583289481</v>
      </c>
      <c r="CJ814" s="74">
        <f>IF(AND(M814&lt;0,AA814&gt;0),1,0)</f>
        <v>0</v>
      </c>
      <c r="CK814" s="74">
        <f>IF(AND(CJ814=0,CI814&lt;0.1,CI814&gt;0),1,0)</f>
        <v>0</v>
      </c>
      <c r="CL814" s="74">
        <f>IF(AND(CK814=0,CI814&lt;0.2,CI814&gt;0.1),1,0)</f>
        <v>1</v>
      </c>
      <c r="CM814" s="74">
        <f>IF(AND(CL814=0,CI814&lt;0.3,CI814&gt;0.2),1,0)</f>
        <v>0</v>
      </c>
      <c r="CN814" s="74">
        <f>IF(AND(CM814=0,CI814&lt;0.4,CI814&gt;0.3),1,0)</f>
        <v>0</v>
      </c>
      <c r="CO814" s="74">
        <f>IF(AND(CN814=0,CI814&lt;0.5,CI814&gt;0.4),1,0)</f>
        <v>0</v>
      </c>
      <c r="CP814" s="74">
        <f>IF(AND(CJ814=0,CK814=0,CL814=0,CM814=0,CN814=0,CO814=0),1,0)</f>
        <v>0</v>
      </c>
      <c r="CR814" s="74" t="str">
        <f>_xll.BDP($H814,CR$1)</f>
        <v>Anders Dahlberg</v>
      </c>
      <c r="CS814" s="74" t="str">
        <f>_xll.BDP($H814,CS$1)</f>
        <v>No</v>
      </c>
      <c r="CT814" s="81">
        <f>_xll.BDP($H814,CT$1)</f>
        <v>0</v>
      </c>
      <c r="CU814" s="78">
        <f>_xll.BDP($H814,CU$1)</f>
        <v>2.9166700839996338</v>
      </c>
      <c r="CV814" s="78">
        <f>_xll.BDP($H814,CV$1)</f>
        <v>1.6698463938517021</v>
      </c>
      <c r="CW814" s="78">
        <f>_xll.BDP($H814,CW$1)</f>
        <v>0</v>
      </c>
    </row>
    <row r="815" spans="1:101" s="74" customFormat="1" hidden="1" x14ac:dyDescent="0.3">
      <c r="A815" s="74" t="str">
        <f>B815&amp;C815</f>
        <v>15</v>
      </c>
      <c r="B815" s="74">
        <v>15</v>
      </c>
      <c r="D815" s="74">
        <v>13</v>
      </c>
      <c r="E815" s="74">
        <v>3</v>
      </c>
      <c r="F815" s="75" t="s">
        <v>2157</v>
      </c>
      <c r="H815" s="74" t="s">
        <v>1384</v>
      </c>
      <c r="I815" s="74">
        <v>1760</v>
      </c>
      <c r="J815" s="74" t="str">
        <f>I815&amp;H815</f>
        <v>1760DBG FP Equity</v>
      </c>
      <c r="K815" s="76" t="s">
        <v>1385</v>
      </c>
      <c r="L815" s="73">
        <v>0.28042738693559832</v>
      </c>
      <c r="M815" s="73">
        <v>0.32220996506710792</v>
      </c>
      <c r="N815" s="73">
        <v>0.18865989174127842</v>
      </c>
      <c r="O815" s="73">
        <v>0.22443491067426521</v>
      </c>
      <c r="P815" s="77">
        <v>14.177328176138055</v>
      </c>
      <c r="Q815" s="77">
        <v>10.74211606309996</v>
      </c>
      <c r="R815" s="77">
        <v>22.590930562116203</v>
      </c>
      <c r="S815" s="78">
        <v>8.3645294960857459</v>
      </c>
      <c r="T815" s="78">
        <v>9.5924943138741465</v>
      </c>
      <c r="U815" s="73">
        <v>0.27894655425786991</v>
      </c>
      <c r="V815" s="79">
        <v>1.6068166629538874</v>
      </c>
      <c r="W815" s="73">
        <v>0.32279720279720281</v>
      </c>
      <c r="X815" s="72">
        <v>2.5338200558299336E-2</v>
      </c>
      <c r="Y815" s="79">
        <v>11.105655297253801</v>
      </c>
      <c r="Z815" s="79">
        <v>20.125338072089139</v>
      </c>
      <c r="AA815" s="79">
        <v>1087800000</v>
      </c>
      <c r="AB815" s="79">
        <v>1561700000</v>
      </c>
      <c r="AC815" s="79" t="e">
        <v>#N/A</v>
      </c>
      <c r="AD815" s="80">
        <v>370000000</v>
      </c>
      <c r="AE815" s="73">
        <v>0</v>
      </c>
      <c r="AF815" s="80">
        <v>780.7289011219998</v>
      </c>
      <c r="AG815" s="80">
        <v>1504.9289011219998</v>
      </c>
      <c r="AH815" s="25">
        <v>3.428865119895192</v>
      </c>
      <c r="AI815" s="25">
        <v>5.454617256694454</v>
      </c>
      <c r="AJ815" s="25">
        <v>25.514619649990923</v>
      </c>
      <c r="AK815" s="25">
        <v>4.2019868617031255</v>
      </c>
      <c r="AL815" s="25">
        <v>0.8483416966453371</v>
      </c>
      <c r="AM815" s="74" t="s">
        <v>498</v>
      </c>
      <c r="AN815" s="74" t="s">
        <v>540</v>
      </c>
      <c r="AO815" s="74" t="s">
        <v>732</v>
      </c>
      <c r="AP815" s="74" t="s">
        <v>1339</v>
      </c>
      <c r="AQ815" s="73">
        <f>_xll.BDP($H815,$AQ$1, "CUST_TRR_START_DT=20030101","CUST_TRR_END_DT=20230630")*0.01</f>
        <v>1.4410900000000001E-2</v>
      </c>
      <c r="AR815" s="73">
        <f>_xll.BDP($H815,$AQ$1, "CUST_TRR_START_DT=20130101","CUST_TRR_END_DT=20230630")*0.01</f>
        <v>6.8743639999999995E-2</v>
      </c>
      <c r="AS815" s="73">
        <f>_xll.BDP($H815,$AQ$1, "CUST_TRR_START_DT=20180101","CUST_TRR_END_DT=20230630")*0.01</f>
        <v>-7.2181309999999999E-2</v>
      </c>
      <c r="AT815" s="74" t="s">
        <v>3498</v>
      </c>
      <c r="AU815" s="74" t="s">
        <v>3498</v>
      </c>
      <c r="AV815" s="74" t="s">
        <v>3498</v>
      </c>
      <c r="AW815" s="25">
        <v>6.533278743312426</v>
      </c>
      <c r="AX815" s="25">
        <v>6.533278743312426</v>
      </c>
      <c r="AY815" s="25">
        <v>0</v>
      </c>
      <c r="AZ815" s="25">
        <v>6.533278743312426</v>
      </c>
      <c r="BA815" s="25">
        <v>21.089734712227052</v>
      </c>
      <c r="BB815" s="25">
        <v>0</v>
      </c>
      <c r="BC815" s="25">
        <v>21.089734712227052</v>
      </c>
      <c r="BD815" s="25">
        <v>51</v>
      </c>
      <c r="BE815" s="25">
        <v>780.7289011219998</v>
      </c>
      <c r="BF815" s="74">
        <v>142.75</v>
      </c>
      <c r="BG815" s="74">
        <v>173</v>
      </c>
      <c r="BH815" s="74">
        <v>194.333</v>
      </c>
      <c r="BI815" s="74">
        <v>9.25</v>
      </c>
      <c r="BJ815" s="74">
        <v>77</v>
      </c>
      <c r="BK815" s="74">
        <v>129.6</v>
      </c>
      <c r="BL815" s="72">
        <v>0.1828419567853212</v>
      </c>
      <c r="BM815" s="72">
        <v>0.22158780051741203</v>
      </c>
      <c r="BN815" s="72">
        <v>0.24891226611531928</v>
      </c>
      <c r="BO815" s="72">
        <v>1.1847902628821164E-2</v>
      </c>
      <c r="BP815" s="72">
        <v>9.8625784045322115E-2</v>
      </c>
      <c r="BQ815" s="72">
        <v>0.16599872223732137</v>
      </c>
      <c r="BR815" s="72">
        <f>IF(IF(BN815&gt;BQ815,BN815,BQ815)=0,IF(BM815&gt;BP815,BM815,BP815),IF(BN815&gt;BQ815,BN815,BQ815))</f>
        <v>0.24891226611531928</v>
      </c>
      <c r="CI815" s="73">
        <f>IFERROR(L815,M815)</f>
        <v>0.28042738693559832</v>
      </c>
      <c r="CJ815" s="74">
        <f>IF(AND(M815&lt;0,AA815&gt;0),1,0)</f>
        <v>0</v>
      </c>
      <c r="CK815" s="74">
        <f>IF(AND(CJ815=0,CI815&lt;0.1,CI815&gt;0),1,0)</f>
        <v>0</v>
      </c>
      <c r="CL815" s="74">
        <f>IF(AND(CK815=0,CI815&lt;0.2,CI815&gt;0.1),1,0)</f>
        <v>0</v>
      </c>
      <c r="CM815" s="74">
        <f>IF(AND(CL815=0,CI815&lt;0.3,CI815&gt;0.2),1,0)</f>
        <v>1</v>
      </c>
      <c r="CN815" s="74">
        <f>IF(AND(CM815=0,CI815&lt;0.4,CI815&gt;0.3),1,0)</f>
        <v>0</v>
      </c>
      <c r="CO815" s="74">
        <f>IF(AND(CN815=0,CI815&lt;0.5,CI815&gt;0.4),1,0)</f>
        <v>0</v>
      </c>
      <c r="CP815" s="74">
        <f>IF(AND(CJ815=0,CK815=0,CL815=0,CM815=0,CN815=0,CO815=0),1,0)</f>
        <v>0</v>
      </c>
      <c r="CR815" s="74" t="str">
        <f>_xll.BDP($H815,CR$1)</f>
        <v>Abderrahmane El Aoufir</v>
      </c>
      <c r="CS815" s="74" t="str">
        <f>_xll.BDP($H815,CS$1)</f>
        <v>No</v>
      </c>
      <c r="CT815" s="81">
        <f>_xll.BDP($H815,CT$1)</f>
        <v>0</v>
      </c>
      <c r="CU815" s="78">
        <f>_xll.BDP($H815,CU$1)</f>
        <v>0.5</v>
      </c>
      <c r="CV815" s="78">
        <f>_xll.BDP($H815,CV$1)</f>
        <v>2.180711742655939E-3</v>
      </c>
      <c r="CW815" s="78">
        <f>_xll.BDP($H815,CW$1)</f>
        <v>0</v>
      </c>
    </row>
    <row r="816" spans="1:101" s="74" customFormat="1" hidden="1" x14ac:dyDescent="0.3">
      <c r="A816" s="74" t="str">
        <f>B816&amp;C816</f>
        <v>15</v>
      </c>
      <c r="B816" s="74">
        <v>15</v>
      </c>
      <c r="D816" s="74">
        <v>13</v>
      </c>
      <c r="E816" s="74">
        <v>7</v>
      </c>
      <c r="F816" s="75">
        <v>0.09</v>
      </c>
      <c r="H816" s="74" t="s">
        <v>1942</v>
      </c>
      <c r="I816" s="74">
        <v>1761</v>
      </c>
      <c r="J816" s="74" t="str">
        <f>I816&amp;H816</f>
        <v>1761MMK AV Equity</v>
      </c>
      <c r="K816" s="76" t="s">
        <v>4974</v>
      </c>
      <c r="L816" s="73">
        <v>0.18093863785730463</v>
      </c>
      <c r="M816" s="73">
        <v>0.21993434329924177</v>
      </c>
      <c r="N816" s="73">
        <v>0.1515076859834027</v>
      </c>
      <c r="O816" s="73">
        <v>0.17206444488819167</v>
      </c>
      <c r="P816" s="77">
        <v>8.9816105182490311</v>
      </c>
      <c r="Q816" s="77">
        <v>6.6488562538037606</v>
      </c>
      <c r="R816" s="77">
        <v>10.481471759198495</v>
      </c>
      <c r="S816" s="78">
        <v>15.365886879388682</v>
      </c>
      <c r="T816" s="78">
        <v>16.885153116363313</v>
      </c>
      <c r="U816" s="73">
        <v>0.40842477237774416</v>
      </c>
      <c r="V816" s="79">
        <v>3.0532937063192538</v>
      </c>
      <c r="W816" s="73">
        <v>0.40618390595877574</v>
      </c>
      <c r="X816" s="72" t="e">
        <v>#N/A</v>
      </c>
      <c r="Y816" s="79">
        <v>16.187939795047225</v>
      </c>
      <c r="Z816" s="79">
        <v>3.882889143476187</v>
      </c>
      <c r="AA816" s="79">
        <v>2691576000</v>
      </c>
      <c r="AB816" s="79">
        <v>3440397000</v>
      </c>
      <c r="AC816" s="79" t="e">
        <v>#N/A</v>
      </c>
      <c r="AD816" s="80">
        <v>273904000</v>
      </c>
      <c r="AE816" s="73">
        <v>0</v>
      </c>
      <c r="AF816" s="80">
        <v>2632</v>
      </c>
      <c r="AG816" s="80">
        <v>4308.6689999999999</v>
      </c>
      <c r="AH816" s="25">
        <v>6.8485494392309452</v>
      </c>
      <c r="AI816" s="25">
        <v>10.482537898416915</v>
      </c>
      <c r="AJ816" s="25">
        <v>-3.9509116708628342</v>
      </c>
      <c r="AK816" s="25">
        <v>13.073649157665184</v>
      </c>
      <c r="AL816" s="25">
        <v>1.3375805862131187</v>
      </c>
      <c r="AM816" s="74" t="s">
        <v>498</v>
      </c>
      <c r="AN816" s="74" t="s">
        <v>510</v>
      </c>
      <c r="AO816" s="74" t="s">
        <v>511</v>
      </c>
      <c r="AP816" s="74" t="s">
        <v>2140</v>
      </c>
      <c r="AQ816" s="73">
        <f>_xll.BDP($H816,$AQ$1, "CUST_TRR_START_DT=20030101","CUST_TRR_END_DT=20230630")*0.01</f>
        <v>9.6378540000000013E-2</v>
      </c>
      <c r="AR816" s="73">
        <f>_xll.BDP($H816,$AQ$1, "CUST_TRR_START_DT=20130101","CUST_TRR_END_DT=20230630")*0.01</f>
        <v>8.0420020000000009E-2</v>
      </c>
      <c r="AS816" s="73">
        <f>_xll.BDP($H816,$AQ$1, "CUST_TRR_START_DT=20180101","CUST_TRR_END_DT=20230630")*0.01</f>
        <v>4.4086569999999999E-2</v>
      </c>
      <c r="AT816" s="74" t="s">
        <v>3499</v>
      </c>
      <c r="AU816" s="74" t="s">
        <v>3499</v>
      </c>
      <c r="AV816" s="74" t="s">
        <v>3499</v>
      </c>
      <c r="AW816" s="25">
        <v>3.1914892167668212</v>
      </c>
      <c r="AX816" s="25">
        <v>3.1914892167668212</v>
      </c>
      <c r="AY816" s="25">
        <v>-5.4676490502301367E-16</v>
      </c>
      <c r="AZ816" s="25">
        <v>3.1914892167668207</v>
      </c>
      <c r="BA816" s="25">
        <v>20.737335721418589</v>
      </c>
      <c r="BB816" s="25">
        <v>-3.5527136788005009E-15</v>
      </c>
      <c r="BC816" s="25">
        <v>20.737335721418585</v>
      </c>
      <c r="BD816" s="25">
        <v>84</v>
      </c>
      <c r="BE816" s="25">
        <v>2632</v>
      </c>
      <c r="BF816" s="74">
        <v>142.5</v>
      </c>
      <c r="BG816" s="74">
        <v>252.5</v>
      </c>
      <c r="BH816" s="74">
        <v>280.5</v>
      </c>
      <c r="BI816" s="74">
        <v>19</v>
      </c>
      <c r="BJ816" s="74">
        <v>245</v>
      </c>
      <c r="BK816" s="74">
        <v>291</v>
      </c>
      <c r="BL816" s="72">
        <v>5.4141337386018236E-2</v>
      </c>
      <c r="BM816" s="72">
        <v>9.5934650455927056E-2</v>
      </c>
      <c r="BN816" s="72">
        <v>0.10657294832826748</v>
      </c>
      <c r="BO816" s="72">
        <v>7.2188449848024317E-3</v>
      </c>
      <c r="BP816" s="72">
        <v>9.3085106382978719E-2</v>
      </c>
      <c r="BQ816" s="72">
        <v>0.11056231003039514</v>
      </c>
      <c r="BR816" s="72">
        <f>IF(IF(BN816&gt;BQ816,BN816,BQ816)=0,IF(BM816&gt;BP816,BM816,BP816),IF(BN816&gt;BQ816,BN816,BQ816))</f>
        <v>0.11056231003039514</v>
      </c>
      <c r="CI816" s="73">
        <f>IFERROR(L816,M816)</f>
        <v>0.18093863785730463</v>
      </c>
      <c r="CJ816" s="74">
        <f>IF(AND(M816&lt;0,AA816&gt;0),1,0)</f>
        <v>0</v>
      </c>
      <c r="CK816" s="74">
        <f>IF(AND(CJ816=0,CI816&lt;0.1,CI816&gt;0),1,0)</f>
        <v>0</v>
      </c>
      <c r="CL816" s="74">
        <f>IF(AND(CK816=0,CI816&lt;0.2,CI816&gt;0.1),1,0)</f>
        <v>1</v>
      </c>
      <c r="CM816" s="74">
        <f>IF(AND(CL816=0,CI816&lt;0.3,CI816&gt;0.2),1,0)</f>
        <v>0</v>
      </c>
      <c r="CN816" s="74">
        <f>IF(AND(CM816=0,CI816&lt;0.4,CI816&gt;0.3),1,0)</f>
        <v>0</v>
      </c>
      <c r="CO816" s="74">
        <f>IF(AND(CN816=0,CI816&lt;0.5,CI816&gt;0.4),1,0)</f>
        <v>0</v>
      </c>
      <c r="CP816" s="74">
        <f>IF(AND(CJ816=0,CK816=0,CL816=0,CM816=0,CN816=0,CO816=0),1,0)</f>
        <v>0</v>
      </c>
      <c r="CR816" s="74" t="str">
        <f>_xll.BDP($H816,CR$1)</f>
        <v>Peter J Oswald</v>
      </c>
      <c r="CS816" s="74" t="str">
        <f>_xll.BDP($H816,CS$1)</f>
        <v>No</v>
      </c>
      <c r="CT816" s="81">
        <f>_xll.BDP($H816,CT$1)</f>
        <v>0</v>
      </c>
      <c r="CU816" s="78">
        <f>_xll.BDP($H816,CU$1)</f>
        <v>3.4166700839996338</v>
      </c>
      <c r="CV816" s="78">
        <f>_xll.BDP($H816,CV$1)</f>
        <v>10</v>
      </c>
      <c r="CW816" s="78">
        <f>_xll.BDP($H816,CW$1)</f>
        <v>2.7607619703038037E-2</v>
      </c>
    </row>
    <row r="817" spans="1:101" s="74" customFormat="1" hidden="1" x14ac:dyDescent="0.3">
      <c r="A817" s="74" t="str">
        <f>B817&amp;C817</f>
        <v>15</v>
      </c>
      <c r="B817" s="74">
        <v>15</v>
      </c>
      <c r="D817" s="74">
        <v>13</v>
      </c>
      <c r="E817" s="74">
        <v>8</v>
      </c>
      <c r="F817" s="75" t="s">
        <v>2157</v>
      </c>
      <c r="G817" s="74" t="s">
        <v>2209</v>
      </c>
      <c r="H817" s="74" t="s">
        <v>1330</v>
      </c>
      <c r="I817" s="74">
        <v>1762</v>
      </c>
      <c r="J817" s="74" t="str">
        <f>I817&amp;H817</f>
        <v>17621913 HK Equity</v>
      </c>
      <c r="K817" s="76" t="s">
        <v>1331</v>
      </c>
      <c r="L817" s="73">
        <v>0.10073026969196031</v>
      </c>
      <c r="M817" s="73">
        <v>0.20110623297211128</v>
      </c>
      <c r="N817" s="73">
        <v>8.9128925653770549E-2</v>
      </c>
      <c r="O817" s="73">
        <v>0.18074457768632182</v>
      </c>
      <c r="P817" s="77">
        <v>16.13621711217791</v>
      </c>
      <c r="Q817" s="77">
        <v>10.342962731746058</v>
      </c>
      <c r="R817" s="77">
        <v>17.303834122528187</v>
      </c>
      <c r="S817" s="78">
        <v>29.485167122437019</v>
      </c>
      <c r="T817" s="78">
        <v>37.599394763792667</v>
      </c>
      <c r="U817" s="73">
        <v>0.28387481598542458</v>
      </c>
      <c r="V817" s="79">
        <v>1.1680121374465247</v>
      </c>
      <c r="W817" s="73">
        <v>0.48749935622923668</v>
      </c>
      <c r="X817" s="72" t="e">
        <v>#N/A</v>
      </c>
      <c r="Y817" s="79">
        <v>8.9919198477458995</v>
      </c>
      <c r="Z817" s="79">
        <v>19.549807292808996</v>
      </c>
      <c r="AA817" s="79">
        <v>4559799000</v>
      </c>
      <c r="AB817" s="79">
        <v>5073480000</v>
      </c>
      <c r="AC817" s="79" t="e">
        <v>#N/A</v>
      </c>
      <c r="AD817" s="80">
        <v>1142880000</v>
      </c>
      <c r="AE817" s="73">
        <v>0</v>
      </c>
      <c r="AF817" s="80">
        <v>124614.72880000001</v>
      </c>
      <c r="AG817" s="80">
        <v>16859.240964264347</v>
      </c>
      <c r="AH817" s="25">
        <v>9.7777071950951218</v>
      </c>
      <c r="AI817" s="25">
        <v>15.962106718270663</v>
      </c>
      <c r="AJ817" s="25">
        <v>5.6269086397969632</v>
      </c>
      <c r="AK817" s="25">
        <v>25.686361983837031</v>
      </c>
      <c r="AL817" s="25">
        <v>4.2653572720963098</v>
      </c>
      <c r="AM817" s="74" t="s">
        <v>533</v>
      </c>
      <c r="AN817" s="74" t="s">
        <v>830</v>
      </c>
      <c r="AO817" s="74" t="s">
        <v>893</v>
      </c>
      <c r="AP817" s="74" t="s">
        <v>1250</v>
      </c>
      <c r="AQ817" s="73" t="e">
        <f>_xll.BDP($H817,$AQ$1, "CUST_TRR_START_DT=20030101","CUST_TRR_END_DT=20230630")*0.01</f>
        <v>#VALUE!</v>
      </c>
      <c r="AR817" s="73">
        <f>_xll.BDP($H817,$AQ$1, "CUST_TRR_START_DT=20130101","CUST_TRR_END_DT=20230630")*0.01</f>
        <v>-1.36635E-2</v>
      </c>
      <c r="AS817" s="73">
        <f>_xll.BDP($H817,$AQ$1, "CUST_TRR_START_DT=20180101","CUST_TRR_END_DT=20230630")*0.01</f>
        <v>0.1345017</v>
      </c>
      <c r="AT817" s="74" t="s">
        <v>3500</v>
      </c>
      <c r="AU817" s="74" t="s">
        <v>3500</v>
      </c>
      <c r="AV817" s="74" t="s">
        <v>3500</v>
      </c>
      <c r="AW817" s="25">
        <v>1.9587192692061466</v>
      </c>
      <c r="AX817" s="25">
        <v>1.9587192692061466</v>
      </c>
      <c r="AY817" s="25">
        <v>-2.8015096493810849E-16</v>
      </c>
      <c r="AZ817" s="25">
        <v>1.9587192692061464</v>
      </c>
      <c r="BA817" s="25">
        <v>49.678706208819534</v>
      </c>
      <c r="BB817" s="25">
        <v>-7.1054273576010019E-15</v>
      </c>
      <c r="BC817" s="25">
        <v>49.678706208819527</v>
      </c>
      <c r="BD817" s="25">
        <v>281.47064</v>
      </c>
      <c r="BE817" s="25">
        <v>16859.240964264347</v>
      </c>
      <c r="BF817" s="74">
        <v>651.30000000000007</v>
      </c>
      <c r="BG817" s="74">
        <v>749.55000000000007</v>
      </c>
      <c r="BH817" s="74">
        <v>820.26700000000005</v>
      </c>
      <c r="BI817" s="74">
        <v>853.33299999999997</v>
      </c>
      <c r="BJ817" s="74">
        <v>962.25400000000002</v>
      </c>
      <c r="BK817" s="74">
        <v>1142.0810000000001</v>
      </c>
      <c r="BL817" s="72">
        <v>3.8631632431170931E-2</v>
      </c>
      <c r="BM817" s="72">
        <v>4.4459296927351719E-2</v>
      </c>
      <c r="BN817" s="72">
        <v>4.8653851127620586E-2</v>
      </c>
      <c r="BO817" s="72">
        <v>5.0615149389510797E-2</v>
      </c>
      <c r="BP817" s="72">
        <v>5.7075760530360745E-2</v>
      </c>
      <c r="BQ817" s="72">
        <v>6.774213634058672E-2</v>
      </c>
      <c r="BR817" s="72">
        <f>IF(IF(BN817&gt;BQ817,BN817,BQ817)=0,IF(BM817&gt;BP817,BM817,BP817),IF(BN817&gt;BQ817,BN817,BQ817))</f>
        <v>6.774213634058672E-2</v>
      </c>
      <c r="CI817" s="73">
        <f>IFERROR(L817,M817)</f>
        <v>0.10073026969196031</v>
      </c>
      <c r="CJ817" s="74">
        <f>IF(AND(M817&lt;0,AA817&gt;0),1,0)</f>
        <v>0</v>
      </c>
      <c r="CK817" s="74">
        <f>IF(AND(CJ817=0,CI817&lt;0.1,CI817&gt;0),1,0)</f>
        <v>0</v>
      </c>
      <c r="CL817" s="74">
        <f>IF(AND(CK817=0,CI817&lt;0.2,CI817&gt;0.1),1,0)</f>
        <v>1</v>
      </c>
      <c r="CM817" s="74">
        <f>IF(AND(CL817=0,CI817&lt;0.3,CI817&gt;0.2),1,0)</f>
        <v>0</v>
      </c>
      <c r="CN817" s="74">
        <f>IF(AND(CM817=0,CI817&lt;0.4,CI817&gt;0.3),1,0)</f>
        <v>0</v>
      </c>
      <c r="CO817" s="74">
        <f>IF(AND(CN817=0,CI817&lt;0.5,CI817&gt;0.4),1,0)</f>
        <v>0</v>
      </c>
      <c r="CP817" s="74">
        <f>IF(AND(CJ817=0,CK817=0,CL817=0,CM817=0,CN817=0,CO817=0),1,0)</f>
        <v>0</v>
      </c>
      <c r="CR817" s="74" t="str">
        <f>_xll.BDP($H817,CR$1)</f>
        <v>Andrea Guerra</v>
      </c>
      <c r="CS817" s="74" t="str">
        <f>_xll.BDP($H817,CS$1)</f>
        <v>No</v>
      </c>
      <c r="CT817" s="81">
        <f>_xll.BDP($H817,CT$1)</f>
        <v>0</v>
      </c>
      <c r="CU817" s="78">
        <f>_xll.BDP($H817,CU$1)</f>
        <v>0.75</v>
      </c>
      <c r="CV817" s="78">
        <f>_xll.BDP($H817,CV$1)</f>
        <v>0</v>
      </c>
      <c r="CW817" s="78">
        <f>_xll.BDP($H817,CW$1)</f>
        <v>0</v>
      </c>
    </row>
    <row r="818" spans="1:101" s="74" customFormat="1" hidden="1" x14ac:dyDescent="0.3">
      <c r="A818" s="74" t="str">
        <f>B818&amp;C818</f>
        <v>15</v>
      </c>
      <c r="B818" s="74">
        <v>15</v>
      </c>
      <c r="D818" s="74">
        <v>14</v>
      </c>
      <c r="E818" s="74">
        <v>3</v>
      </c>
      <c r="F818" s="75" t="s">
        <v>2157</v>
      </c>
      <c r="H818" s="74" t="s">
        <v>1585</v>
      </c>
      <c r="I818" s="74">
        <v>1763</v>
      </c>
      <c r="J818" s="74" t="str">
        <f>I818&amp;H818</f>
        <v>1763ITV LN Equity</v>
      </c>
      <c r="K818" s="76" t="s">
        <v>1586</v>
      </c>
      <c r="L818" s="73">
        <v>1.146905931496065</v>
      </c>
      <c r="M818" s="73">
        <v>0.54832881662149957</v>
      </c>
      <c r="N818" s="73">
        <v>0.33527987483806748</v>
      </c>
      <c r="O818" s="73">
        <v>0.24377510040160644</v>
      </c>
      <c r="P818" s="77">
        <v>12.205128205128204</v>
      </c>
      <c r="Q818" s="77">
        <v>10.525523406257351</v>
      </c>
      <c r="R818" s="77">
        <v>16.006934412019646</v>
      </c>
      <c r="S818" s="78">
        <v>22.733881921634229</v>
      </c>
      <c r="T818" s="78">
        <v>19.957081545064376</v>
      </c>
      <c r="U818" s="73">
        <v>0.23970290344361916</v>
      </c>
      <c r="V818" s="79">
        <v>1.4314516129032258</v>
      </c>
      <c r="W818" s="73">
        <v>0.40529344073647872</v>
      </c>
      <c r="X818" s="72" t="e">
        <v>#N/A</v>
      </c>
      <c r="Y818" s="79">
        <v>2.7533535285459259</v>
      </c>
      <c r="Z818" s="79">
        <v>-8.1866293794299878</v>
      </c>
      <c r="AA818" s="79">
        <v>1107000000</v>
      </c>
      <c r="AB818" s="79">
        <v>2490000000</v>
      </c>
      <c r="AC818" s="79">
        <v>20000000</v>
      </c>
      <c r="AD818" s="80">
        <v>364000000</v>
      </c>
      <c r="AE818" s="73">
        <v>5.4945054945054944E-2</v>
      </c>
      <c r="AF818" s="80">
        <v>2891.0576284203999</v>
      </c>
      <c r="AG818" s="80">
        <v>3656.0576284203999</v>
      </c>
      <c r="AH818" s="25">
        <v>6.2177850823476186</v>
      </c>
      <c r="AI818" s="25">
        <v>8.1426673238761698</v>
      </c>
      <c r="AJ818" s="25">
        <v>11.442040160163209</v>
      </c>
      <c r="AK818" s="25">
        <v>10.447739967357649</v>
      </c>
      <c r="AL818" s="25">
        <v>1.6946411349149337</v>
      </c>
      <c r="AM818" s="74" t="s">
        <v>543</v>
      </c>
      <c r="AN818" s="74" t="s">
        <v>544</v>
      </c>
      <c r="AO818" s="74" t="s">
        <v>870</v>
      </c>
      <c r="AP818" s="74" t="s">
        <v>1552</v>
      </c>
      <c r="AQ818" s="73" t="e">
        <f>_xll.BDP($H818,$AQ$1, "CUST_TRR_START_DT=20030101","CUST_TRR_END_DT=20230630")*0.01</f>
        <v>#VALUE!</v>
      </c>
      <c r="AR818" s="73">
        <f>_xll.BDP($H818,$AQ$1, "CUST_TRR_START_DT=20130101","CUST_TRR_END_DT=20230630")*0.01</f>
        <v>5.8463690000000006E-3</v>
      </c>
      <c r="AS818" s="73">
        <f>_xll.BDP($H818,$AQ$1, "CUST_TRR_START_DT=20180101","CUST_TRR_END_DT=20230630")*0.01</f>
        <v>-0.1137581</v>
      </c>
      <c r="AT818" s="74" t="s">
        <v>3856</v>
      </c>
      <c r="AU818" s="74" t="s">
        <v>3021</v>
      </c>
      <c r="AV818" s="74" t="s">
        <v>3856</v>
      </c>
      <c r="AW818" s="25">
        <v>6.9793411501954212</v>
      </c>
      <c r="AX818" s="25">
        <v>6.9793411501954212</v>
      </c>
      <c r="AY818" s="25">
        <v>0</v>
      </c>
      <c r="AZ818" s="25">
        <v>6.9793411501954212</v>
      </c>
      <c r="BA818" s="25">
        <v>39.616141732283467</v>
      </c>
      <c r="BB818" s="25">
        <v>0</v>
      </c>
      <c r="BC818" s="25">
        <v>39.616141732283467</v>
      </c>
      <c r="BD818" s="25">
        <v>201.25</v>
      </c>
      <c r="BE818" s="25">
        <v>2891.0576284203999</v>
      </c>
      <c r="BF818" s="74">
        <v>341.90899999999999</v>
      </c>
      <c r="BG818" s="74">
        <v>360.33300000000003</v>
      </c>
      <c r="BH818" s="74">
        <v>397.36400000000003</v>
      </c>
      <c r="BI818" s="74">
        <v>217.61600000000001</v>
      </c>
      <c r="BJ818" s="74">
        <v>277.01100000000002</v>
      </c>
      <c r="BK818" s="74">
        <v>363.67400000000004</v>
      </c>
      <c r="BL818" s="72">
        <v>0.11826433227718479</v>
      </c>
      <c r="BM818" s="72">
        <v>0.12463708660033761</v>
      </c>
      <c r="BN818" s="72">
        <v>0.13744589388109485</v>
      </c>
      <c r="BO818" s="72">
        <v>7.5272107294139218E-2</v>
      </c>
      <c r="BP818" s="72">
        <v>9.5816491956734792E-2</v>
      </c>
      <c r="BQ818" s="72">
        <v>0.12579271904680164</v>
      </c>
      <c r="BR818" s="72">
        <f>IF(IF(BN818&gt;BQ818,BN818,BQ818)=0,IF(BM818&gt;BP818,BM818,BP818),IF(BN818&gt;BQ818,BN818,BQ818))</f>
        <v>0.13744589388109485</v>
      </c>
      <c r="CI818" s="73">
        <f>IFERROR(L818,M818)</f>
        <v>1.146905931496065</v>
      </c>
      <c r="CJ818" s="74">
        <f>IF(AND(M818&lt;0,AA818&gt;0),1,0)</f>
        <v>0</v>
      </c>
      <c r="CK818" s="74">
        <f>IF(AND(CJ818=0,CI818&lt;0.1,CI818&gt;0),1,0)</f>
        <v>0</v>
      </c>
      <c r="CL818" s="74">
        <f>IF(AND(CK818=0,CI818&lt;0.2,CI818&gt;0.1),1,0)</f>
        <v>0</v>
      </c>
      <c r="CM818" s="74">
        <f>IF(AND(CL818=0,CI818&lt;0.3,CI818&gt;0.2),1,0)</f>
        <v>0</v>
      </c>
      <c r="CN818" s="74">
        <f>IF(AND(CM818=0,CI818&lt;0.4,CI818&gt;0.3),1,0)</f>
        <v>0</v>
      </c>
      <c r="CO818" s="74">
        <f>IF(AND(CN818=0,CI818&lt;0.5,CI818&gt;0.4),1,0)</f>
        <v>0</v>
      </c>
      <c r="CP818" s="74">
        <f>IF(AND(CJ818=0,CK818=0,CL818=0,CM818=0,CN818=0,CO818=0),1,0)</f>
        <v>1</v>
      </c>
      <c r="CR818" s="74" t="str">
        <f>_xll.BDP($H818,CR$1)</f>
        <v>Carolyn Julia Mccall</v>
      </c>
      <c r="CS818" s="74" t="str">
        <f>_xll.BDP($H818,CS$1)</f>
        <v>No</v>
      </c>
      <c r="CT818" s="81">
        <f>_xll.BDP($H818,CT$1)</f>
        <v>0</v>
      </c>
      <c r="CU818" s="78">
        <f>_xll.BDP($H818,CU$1)</f>
        <v>5.75</v>
      </c>
      <c r="CV818" s="78">
        <f>_xll.BDP($H818,CV$1)</f>
        <v>7.1121866920284979E-2</v>
      </c>
      <c r="CW818" s="78">
        <f>_xll.BDP($H818,CW$1)</f>
        <v>29.508356544075131</v>
      </c>
    </row>
    <row r="819" spans="1:101" s="74" customFormat="1" hidden="1" x14ac:dyDescent="0.3">
      <c r="A819" s="74" t="str">
        <f>B819&amp;C819</f>
        <v>15</v>
      </c>
      <c r="B819" s="74">
        <v>15</v>
      </c>
      <c r="D819" s="74">
        <v>14</v>
      </c>
      <c r="E819" s="74">
        <v>2</v>
      </c>
      <c r="F819" s="75" t="s">
        <v>2157</v>
      </c>
      <c r="G819" s="74" t="s">
        <v>2249</v>
      </c>
      <c r="H819" s="74" t="s">
        <v>2088</v>
      </c>
      <c r="I819" s="74">
        <v>1764</v>
      </c>
      <c r="J819" s="74" t="str">
        <f>I819&amp;H819</f>
        <v>1764OPAP GA Equity</v>
      </c>
      <c r="K819" s="76" t="s">
        <v>2089</v>
      </c>
      <c r="L819" s="73">
        <v>0.3474210692883628</v>
      </c>
      <c r="M819" s="73">
        <v>0.70092622568389784</v>
      </c>
      <c r="N819" s="73">
        <v>0.27200970271609498</v>
      </c>
      <c r="O819" s="73">
        <v>0.4978619833760542</v>
      </c>
      <c r="P819" s="77">
        <v>42.84461931040348</v>
      </c>
      <c r="Q819" s="77">
        <v>35.511342820965027</v>
      </c>
      <c r="R819" s="77">
        <v>84.337457344531529</v>
      </c>
      <c r="S819" s="78">
        <v>61.128676053259042</v>
      </c>
      <c r="T819" s="78">
        <v>76.033964825151642</v>
      </c>
      <c r="U819" s="73">
        <v>7.1121486304860967E-2</v>
      </c>
      <c r="V819" s="79">
        <v>0.15091582011991581</v>
      </c>
      <c r="W819" s="73">
        <v>0.42611878128067754</v>
      </c>
      <c r="X819" s="72">
        <v>2.4942909139456283E-2</v>
      </c>
      <c r="Y819" s="79">
        <v>13.074405742509537</v>
      </c>
      <c r="Z819" s="79">
        <v>32.087666164124265</v>
      </c>
      <c r="AA819" s="79">
        <v>840184000</v>
      </c>
      <c r="AB819" s="79">
        <v>1182872000</v>
      </c>
      <c r="AC819" s="79" t="e">
        <v>#N/A</v>
      </c>
      <c r="AD819" s="80">
        <v>691515000</v>
      </c>
      <c r="AE819" s="73">
        <v>0</v>
      </c>
      <c r="AF819" s="80">
        <v>6057.9270701699998</v>
      </c>
      <c r="AG819" s="80">
        <v>6241.9840701699995</v>
      </c>
      <c r="AH819" s="25">
        <v>8.1637996557253327</v>
      </c>
      <c r="AI819" s="25">
        <v>9.8534357988612165</v>
      </c>
      <c r="AJ819" s="25">
        <v>11.66291345620377</v>
      </c>
      <c r="AK819" s="25">
        <v>9.0709461208177906</v>
      </c>
      <c r="AL819" s="25">
        <v>6.1899545742445969</v>
      </c>
      <c r="AM819" s="74" t="s">
        <v>533</v>
      </c>
      <c r="AN819" s="74" t="s">
        <v>816</v>
      </c>
      <c r="AO819" s="74" t="s">
        <v>4645</v>
      </c>
      <c r="AP819" s="74" t="s">
        <v>4708</v>
      </c>
      <c r="AQ819" s="73">
        <f>_xll.BDP($H819,$AQ$1, "CUST_TRR_START_DT=20030101","CUST_TRR_END_DT=20230630")*0.01</f>
        <v>0.12058680000000001</v>
      </c>
      <c r="AR819" s="73">
        <f>_xll.BDP($H819,$AQ$1, "CUST_TRR_START_DT=20130101","CUST_TRR_END_DT=20230630")*0.01</f>
        <v>0.21620510000000001</v>
      </c>
      <c r="AS819" s="73">
        <f>_xll.BDP($H819,$AQ$1, "CUST_TRR_START_DT=20180101","CUST_TRR_END_DT=20230630")*0.01</f>
        <v>0.1758728</v>
      </c>
      <c r="AT819" s="74" t="s">
        <v>3501</v>
      </c>
      <c r="AU819" s="74" t="s">
        <v>3501</v>
      </c>
      <c r="AV819" s="74" t="s">
        <v>3501</v>
      </c>
      <c r="AW819" s="25">
        <v>8.8522591433682294</v>
      </c>
      <c r="AX819" s="25">
        <v>8.8522591433682294</v>
      </c>
      <c r="AY819" s="25">
        <v>0</v>
      </c>
      <c r="AZ819" s="25">
        <v>8.8522591433682294</v>
      </c>
      <c r="BA819" s="25">
        <v>77.278459560449875</v>
      </c>
      <c r="BB819" s="25">
        <v>0</v>
      </c>
      <c r="BC819" s="25">
        <v>77.278459560449875</v>
      </c>
      <c r="BD819" s="25">
        <v>361.51223499999998</v>
      </c>
      <c r="BE819" s="25">
        <v>6057.9270701699998</v>
      </c>
      <c r="BF819" s="74">
        <v>447.875</v>
      </c>
      <c r="BG819" s="74">
        <v>466.375</v>
      </c>
      <c r="BH819" s="74">
        <v>487.40000000000003</v>
      </c>
      <c r="BI819" s="74">
        <v>624.74400000000003</v>
      </c>
      <c r="BJ819" s="74">
        <v>651.9</v>
      </c>
      <c r="BK819" s="74">
        <v>677.25</v>
      </c>
      <c r="BL819" s="72">
        <v>7.3932055439457703E-2</v>
      </c>
      <c r="BM819" s="72">
        <v>7.6985905343180769E-2</v>
      </c>
      <c r="BN819" s="72">
        <v>8.0456564490520091E-2</v>
      </c>
      <c r="BO819" s="72">
        <v>0.10312834617576012</v>
      </c>
      <c r="BP819" s="72">
        <v>0.10761106768849003</v>
      </c>
      <c r="BQ819" s="72">
        <v>0.11179566742142949</v>
      </c>
      <c r="BR819" s="72">
        <f>IF(IF(BN819&gt;BQ819,BN819,BQ819)=0,IF(BM819&gt;BP819,BM819,BP819),IF(BN819&gt;BQ819,BN819,BQ819))</f>
        <v>0.11179566742142949</v>
      </c>
      <c r="CI819" s="73">
        <f>IFERROR(L819,M819)</f>
        <v>0.3474210692883628</v>
      </c>
      <c r="CJ819" s="74">
        <f>IF(AND(M819&lt;0,AA819&gt;0),1,0)</f>
        <v>0</v>
      </c>
      <c r="CK819" s="74">
        <f>IF(AND(CJ819=0,CI819&lt;0.1,CI819&gt;0),1,0)</f>
        <v>0</v>
      </c>
      <c r="CL819" s="74">
        <f>IF(AND(CK819=0,CI819&lt;0.2,CI819&gt;0.1),1,0)</f>
        <v>0</v>
      </c>
      <c r="CM819" s="74">
        <f>IF(AND(CL819=0,CI819&lt;0.3,CI819&gt;0.2),1,0)</f>
        <v>0</v>
      </c>
      <c r="CN819" s="74">
        <f>IF(AND(CM819=0,CI819&lt;0.4,CI819&gt;0.3),1,0)</f>
        <v>1</v>
      </c>
      <c r="CO819" s="74">
        <f>IF(AND(CN819=0,CI819&lt;0.5,CI819&gt;0.4),1,0)</f>
        <v>0</v>
      </c>
      <c r="CP819" s="74">
        <f>IF(AND(CJ819=0,CK819=0,CL819=0,CM819=0,CN819=0,CO819=0),1,0)</f>
        <v>0</v>
      </c>
      <c r="CR819" s="74" t="str">
        <f>_xll.BDP($H819,CR$1)</f>
        <v>Jan Karas</v>
      </c>
      <c r="CS819" s="74" t="str">
        <f>_xll.BDP($H819,CS$1)</f>
        <v>No</v>
      </c>
      <c r="CT819" s="81">
        <f>_xll.BDP($H819,CT$1)</f>
        <v>0</v>
      </c>
      <c r="CU819" s="78">
        <f>_xll.BDP($H819,CU$1)</f>
        <v>3.3333299160003662</v>
      </c>
      <c r="CV819" s="78">
        <f>_xll.BDP($H819,CV$1)</f>
        <v>0</v>
      </c>
      <c r="CW819" s="78">
        <f>_xll.BDP($H819,CW$1)</f>
        <v>0</v>
      </c>
    </row>
    <row r="820" spans="1:101" s="74" customFormat="1" hidden="1" x14ac:dyDescent="0.3">
      <c r="A820" s="74" t="str">
        <f>B820&amp;C820</f>
        <v>15</v>
      </c>
      <c r="B820" s="74">
        <v>15</v>
      </c>
      <c r="D820" s="74">
        <v>14</v>
      </c>
      <c r="E820" s="74">
        <v>4</v>
      </c>
      <c r="F820" s="75">
        <v>0.12</v>
      </c>
      <c r="G820" s="74" t="s">
        <v>2778</v>
      </c>
      <c r="H820" s="74" t="s">
        <v>1366</v>
      </c>
      <c r="I820" s="74">
        <v>1765</v>
      </c>
      <c r="J820" s="74" t="str">
        <f>I820&amp;H820</f>
        <v>1765ATE FP Equity</v>
      </c>
      <c r="K820" s="76" t="s">
        <v>1367</v>
      </c>
      <c r="L820" s="73">
        <v>0.47126752128786115</v>
      </c>
      <c r="M820" s="73">
        <v>0.61390350210884559</v>
      </c>
      <c r="N820" s="73">
        <v>0.20240145510453228</v>
      </c>
      <c r="O820" s="73">
        <v>0.23622239899720374</v>
      </c>
      <c r="P820" s="77">
        <v>29.15299892165979</v>
      </c>
      <c r="Q820" s="77">
        <v>23.072962321006781</v>
      </c>
      <c r="R820" s="77">
        <v>28.068779604009048</v>
      </c>
      <c r="S820" s="78">
        <v>11.421281957659982</v>
      </c>
      <c r="T820" s="78">
        <v>12.647273400121593</v>
      </c>
      <c r="U820" s="73">
        <v>-7.6403806679078284E-2</v>
      </c>
      <c r="V820" s="79">
        <v>-0.26386304757418749</v>
      </c>
      <c r="W820" s="73">
        <v>0.54606182086342026</v>
      </c>
      <c r="X820" s="72">
        <v>1.2992423256177259E-2</v>
      </c>
      <c r="Y820" s="79">
        <v>14.721746436604448</v>
      </c>
      <c r="Z820" s="79">
        <v>24.819737718113121</v>
      </c>
      <c r="AA820" s="79">
        <v>638501000</v>
      </c>
      <c r="AB820" s="79">
        <v>1659360000</v>
      </c>
      <c r="AC820" s="79">
        <v>29669000</v>
      </c>
      <c r="AD820" s="80">
        <v>236393000</v>
      </c>
      <c r="AE820" s="73">
        <v>0.12550710046405775</v>
      </c>
      <c r="AF820" s="80">
        <v>4547.6690259000006</v>
      </c>
      <c r="AG820" s="80">
        <v>4368.1280259000005</v>
      </c>
      <c r="AH820" s="25">
        <v>9.1295764650680624</v>
      </c>
      <c r="AI820" s="25">
        <v>11.143809157401693</v>
      </c>
      <c r="AJ820" s="25">
        <v>4.7238177835345319</v>
      </c>
      <c r="AK820" s="25">
        <v>9.7281479624236606</v>
      </c>
      <c r="AL820" s="25">
        <v>2.4279714016243377</v>
      </c>
      <c r="AM820" s="74" t="s">
        <v>498</v>
      </c>
      <c r="AN820" s="74" t="s">
        <v>716</v>
      </c>
      <c r="AO820" s="74" t="s">
        <v>717</v>
      </c>
      <c r="AP820" s="74" t="s">
        <v>1339</v>
      </c>
      <c r="AQ820" s="73">
        <f>_xll.BDP($H820,$AQ$1, "CUST_TRR_START_DT=20030101","CUST_TRR_END_DT=20230630")*0.01</f>
        <v>0.17571510000000001</v>
      </c>
      <c r="AR820" s="73">
        <f>_xll.BDP($H820,$AQ$1, "CUST_TRR_START_DT=20130101","CUST_TRR_END_DT=20230630")*0.01</f>
        <v>0.1947836</v>
      </c>
      <c r="AS820" s="73">
        <f>_xll.BDP($H820,$AQ$1, "CUST_TRR_START_DT=20180101","CUST_TRR_END_DT=20230630")*0.01</f>
        <v>0.1508042</v>
      </c>
      <c r="AT820" s="74" t="s">
        <v>3857</v>
      </c>
      <c r="AU820" s="74" t="s">
        <v>3021</v>
      </c>
      <c r="AV820" s="74" t="s">
        <v>3857</v>
      </c>
      <c r="AW820" s="25">
        <v>1.1459129106187929</v>
      </c>
      <c r="AX820" s="25">
        <v>1.1459129106187929</v>
      </c>
      <c r="AY820" s="25">
        <v>0</v>
      </c>
      <c r="AZ820" s="25">
        <v>1.1459129106187929</v>
      </c>
      <c r="BA820" s="25">
        <v>17.118043457079597</v>
      </c>
      <c r="BB820" s="25">
        <v>0</v>
      </c>
      <c r="BC820" s="25" t="s">
        <v>3021</v>
      </c>
      <c r="BD820" s="25" t="s">
        <v>3021</v>
      </c>
      <c r="BE820" s="25">
        <v>4368.1280259000005</v>
      </c>
      <c r="BF820" s="74">
        <v>308.40000000000003</v>
      </c>
      <c r="BG820" s="74">
        <v>335.18200000000002</v>
      </c>
      <c r="BH820" s="74">
        <v>364.88900000000001</v>
      </c>
      <c r="BI820" s="74">
        <v>258.68299999999999</v>
      </c>
      <c r="BJ820" s="74">
        <v>258.44799999999998</v>
      </c>
      <c r="BK820" s="74">
        <v>270.67</v>
      </c>
      <c r="BL820" s="72">
        <v>7.0602326253122558E-2</v>
      </c>
      <c r="BM820" s="72">
        <v>7.6733556803418049E-2</v>
      </c>
      <c r="BN820" s="72">
        <v>8.3534410584227101E-2</v>
      </c>
      <c r="BO820" s="72">
        <v>5.9220562782543777E-2</v>
      </c>
      <c r="BP820" s="72">
        <v>5.916676399308371E-2</v>
      </c>
      <c r="BQ820" s="72">
        <v>6.1964758907045017E-2</v>
      </c>
      <c r="BR820" s="72">
        <f>IF(IF(BN820&gt;BQ820,BN820,BQ820)=0,IF(BM820&gt;BP820,BM820,BP820),IF(BN820&gt;BQ820,BN820,BQ820))</f>
        <v>8.3534410584227101E-2</v>
      </c>
      <c r="CI820" s="73">
        <f>IFERROR(L820,M820)</f>
        <v>0.47126752128786115</v>
      </c>
      <c r="CJ820" s="74">
        <f>IF(AND(M820&lt;0,AA820&gt;0),1,0)</f>
        <v>0</v>
      </c>
      <c r="CK820" s="74">
        <f>IF(AND(CJ820=0,CI820&lt;0.1,CI820&gt;0),1,0)</f>
        <v>0</v>
      </c>
      <c r="CL820" s="74">
        <f>IF(AND(CK820=0,CI820&lt;0.2,CI820&gt;0.1),1,0)</f>
        <v>0</v>
      </c>
      <c r="CM820" s="74">
        <f>IF(AND(CL820=0,CI820&lt;0.3,CI820&gt;0.2),1,0)</f>
        <v>0</v>
      </c>
      <c r="CN820" s="74">
        <f>IF(AND(CM820=0,CI820&lt;0.4,CI820&gt;0.3),1,0)</f>
        <v>0</v>
      </c>
      <c r="CO820" s="74">
        <f>IF(AND(CN820=0,CI820&lt;0.5,CI820&gt;0.4),1,0)</f>
        <v>1</v>
      </c>
      <c r="CP820" s="74">
        <f>IF(AND(CJ820=0,CK820=0,CL820=0,CM820=0,CN820=0,CO820=0),1,0)</f>
        <v>0</v>
      </c>
      <c r="CR820" s="74" t="str">
        <f>_xll.BDP($H820,CR$1)</f>
        <v>Simon Azoulay</v>
      </c>
      <c r="CS820" s="74" t="str">
        <f>_xll.BDP($H820,CS$1)</f>
        <v>Yes</v>
      </c>
      <c r="CT820" s="81">
        <f>_xll.BDP($H820,CT$1)</f>
        <v>0</v>
      </c>
      <c r="CU820" s="78">
        <f>_xll.BDP($H820,CU$1)</f>
        <v>25.08329963684082</v>
      </c>
      <c r="CV820" s="78">
        <f>_xll.BDP($H820,CV$1)</f>
        <v>15.357285440632326</v>
      </c>
      <c r="CW820" s="78">
        <f>_xll.BDP($H820,CW$1)</f>
        <v>0</v>
      </c>
    </row>
    <row r="821" spans="1:101" s="74" customFormat="1" hidden="1" x14ac:dyDescent="0.3">
      <c r="A821" s="74" t="str">
        <f>B821&amp;C821</f>
        <v>15</v>
      </c>
      <c r="B821" s="74">
        <v>15</v>
      </c>
      <c r="D821" s="74">
        <v>14</v>
      </c>
      <c r="E821" s="74">
        <v>8</v>
      </c>
      <c r="F821" s="75">
        <v>0.13</v>
      </c>
      <c r="G821" s="74" t="s">
        <v>2709</v>
      </c>
      <c r="H821" s="74" t="s">
        <v>271</v>
      </c>
      <c r="I821" s="74">
        <v>1766</v>
      </c>
      <c r="J821" s="74" t="str">
        <f>I821&amp;H821</f>
        <v>1766FBIN US Equity</v>
      </c>
      <c r="K821" s="76" t="s">
        <v>944</v>
      </c>
      <c r="L821" s="73">
        <v>0.33040045328912815</v>
      </c>
      <c r="M821" s="73">
        <v>0.3144327916714687</v>
      </c>
      <c r="N821" s="73">
        <v>0.18042756767030599</v>
      </c>
      <c r="O821" s="73">
        <v>0.19286959800179088</v>
      </c>
      <c r="P821" s="77">
        <v>12.070927595418922</v>
      </c>
      <c r="Q821" s="77">
        <v>9.5290512579177271</v>
      </c>
      <c r="R821" s="77">
        <v>19.526269616921727</v>
      </c>
      <c r="S821" s="78">
        <v>17.889515718036684</v>
      </c>
      <c r="T821" s="78">
        <v>22.123650222316328</v>
      </c>
      <c r="U821" s="73">
        <v>0.5391637279596978</v>
      </c>
      <c r="V821" s="79">
        <v>2.9347373039376992</v>
      </c>
      <c r="W821" s="73">
        <v>0.31675202234766919</v>
      </c>
      <c r="X821" s="72">
        <v>3.6160009531468737E-2</v>
      </c>
      <c r="Y821" s="79">
        <v>1.1527115528224683</v>
      </c>
      <c r="Z821" s="79">
        <v>5.0766048188888302</v>
      </c>
      <c r="AA821" s="79">
        <v>2603099999.9999995</v>
      </c>
      <c r="AB821" s="79">
        <v>4243799999.9999995</v>
      </c>
      <c r="AC821" s="79">
        <v>40400000</v>
      </c>
      <c r="AD821" s="80">
        <v>850700000</v>
      </c>
      <c r="AE821" s="73">
        <v>4.749030210414952E-2</v>
      </c>
      <c r="AF821" s="80">
        <v>8120.9932800000006</v>
      </c>
      <c r="AG821" s="80">
        <v>10796.593280000001</v>
      </c>
      <c r="AH821" s="25">
        <v>10.762154385964912</v>
      </c>
      <c r="AI821" s="25">
        <v>12.863807077326346</v>
      </c>
      <c r="AJ821" s="25">
        <v>7.3986069028117027</v>
      </c>
      <c r="AK821" s="25">
        <v>13.680530958507163</v>
      </c>
      <c r="AL821" s="25">
        <v>3.7301884525285924</v>
      </c>
      <c r="AM821" s="74" t="s">
        <v>498</v>
      </c>
      <c r="AN821" s="74" t="s">
        <v>726</v>
      </c>
      <c r="AO821" s="74" t="s">
        <v>4655</v>
      </c>
      <c r="AP821" s="74" t="s">
        <v>574</v>
      </c>
      <c r="AQ821" s="73" t="e">
        <f>_xll.BDP($H821,$AQ$1, "CUST_TRR_START_DT=20030101","CUST_TRR_END_DT=20230630")*0.01</f>
        <v>#VALUE!</v>
      </c>
      <c r="AR821" s="73">
        <f>_xll.BDP($H821,$AQ$1, "CUST_TRR_START_DT=20130101","CUST_TRR_END_DT=20230630")*0.01</f>
        <v>0.1199839</v>
      </c>
      <c r="AS821" s="73">
        <f>_xll.BDP($H821,$AQ$1, "CUST_TRR_START_DT=20180101","CUST_TRR_END_DT=20230630")*0.01</f>
        <v>5.3398550000000003E-2</v>
      </c>
      <c r="AT821" s="74" t="s">
        <v>3858</v>
      </c>
      <c r="AU821" s="74" t="s">
        <v>3021</v>
      </c>
      <c r="AV821" s="74" t="s">
        <v>3858</v>
      </c>
      <c r="AW821" s="25">
        <v>1.4375000260770321</v>
      </c>
      <c r="AX821" s="25">
        <v>1.4375000260770321</v>
      </c>
      <c r="AY821" s="25">
        <v>5.9699594913001546</v>
      </c>
      <c r="AZ821" s="25">
        <v>7.4074595173771867</v>
      </c>
      <c r="BA821" s="25">
        <v>24.254807608669179</v>
      </c>
      <c r="BB821" s="25">
        <v>100.73058522871587</v>
      </c>
      <c r="BC821" s="25">
        <v>124.98539283738505</v>
      </c>
      <c r="BD821" s="25">
        <v>718.43853539999998</v>
      </c>
      <c r="BE821" s="25">
        <v>8120.9932800000006</v>
      </c>
      <c r="BF821" s="74">
        <v>496.786</v>
      </c>
      <c r="BG821" s="74">
        <v>565.53800000000001</v>
      </c>
      <c r="BH821" s="74">
        <v>646.6</v>
      </c>
      <c r="BI821" s="74">
        <v>553.72</v>
      </c>
      <c r="BJ821" s="74">
        <v>488.90800000000002</v>
      </c>
      <c r="BK821" s="74">
        <v>571.221</v>
      </c>
      <c r="BL821" s="72">
        <v>6.1173058869961279E-2</v>
      </c>
      <c r="BM821" s="72">
        <v>6.9639018344317599E-2</v>
      </c>
      <c r="BN821" s="72">
        <v>7.9620802247480735E-2</v>
      </c>
      <c r="BO821" s="72">
        <v>6.8183777637604442E-2</v>
      </c>
      <c r="BP821" s="72">
        <v>6.0202980490583535E-2</v>
      </c>
      <c r="BQ821" s="72">
        <v>7.0338809589557988E-2</v>
      </c>
      <c r="BR821" s="72">
        <f>IF(IF(BN821&gt;BQ821,BN821,BQ821)=0,IF(BM821&gt;BP821,BM821,BP821),IF(BN821&gt;BQ821,BN821,BQ821))</f>
        <v>7.9620802247480735E-2</v>
      </c>
      <c r="CI821" s="73">
        <f>IFERROR(L821,M821)</f>
        <v>0.33040045328912815</v>
      </c>
      <c r="CJ821" s="74">
        <f>IF(AND(M821&lt;0,AA821&gt;0),1,0)</f>
        <v>0</v>
      </c>
      <c r="CK821" s="74">
        <f>IF(AND(CJ821=0,CI821&lt;0.1,CI821&gt;0),1,0)</f>
        <v>0</v>
      </c>
      <c r="CL821" s="74">
        <f>IF(AND(CK821=0,CI821&lt;0.2,CI821&gt;0.1),1,0)</f>
        <v>0</v>
      </c>
      <c r="CM821" s="74">
        <f>IF(AND(CL821=0,CI821&lt;0.3,CI821&gt;0.2),1,0)</f>
        <v>0</v>
      </c>
      <c r="CN821" s="74">
        <f>IF(AND(CM821=0,CI821&lt;0.4,CI821&gt;0.3),1,0)</f>
        <v>1</v>
      </c>
      <c r="CO821" s="74">
        <f>IF(AND(CN821=0,CI821&lt;0.5,CI821&gt;0.4),1,0)</f>
        <v>0</v>
      </c>
      <c r="CP821" s="74">
        <f>IF(AND(CJ821=0,CK821=0,CL821=0,CM821=0,CN821=0,CO821=0),1,0)</f>
        <v>0</v>
      </c>
      <c r="CR821" s="74" t="str">
        <f>_xll.BDP($H821,CR$1)</f>
        <v>Nicholas I Fink "Nick"</v>
      </c>
      <c r="CS821" s="74" t="str">
        <f>_xll.BDP($H821,CS$1)</f>
        <v>No</v>
      </c>
      <c r="CT821" s="81">
        <f>_xll.BDP($H821,CT$1)</f>
        <v>0.11344300210475922</v>
      </c>
      <c r="CU821" s="78">
        <f>_xll.BDP($H821,CU$1)</f>
        <v>3.75</v>
      </c>
      <c r="CV821" s="78">
        <f>_xll.BDP($H821,CV$1)</f>
        <v>0.71934541986988776</v>
      </c>
      <c r="CW821" s="78">
        <f>_xll.BDP($H821,CW$1)</f>
        <v>2.6361210654678708</v>
      </c>
    </row>
    <row r="822" spans="1:101" s="74" customFormat="1" hidden="1" x14ac:dyDescent="0.3">
      <c r="A822" s="74" t="str">
        <f>B822&amp;C822</f>
        <v>15</v>
      </c>
      <c r="B822" s="74">
        <v>15</v>
      </c>
      <c r="D822" s="74">
        <v>14</v>
      </c>
      <c r="E822" s="74">
        <v>2</v>
      </c>
      <c r="F822" s="75">
        <v>0.16</v>
      </c>
      <c r="G822" s="74" t="s">
        <v>2514</v>
      </c>
      <c r="H822" s="74" t="s">
        <v>2448</v>
      </c>
      <c r="I822" s="74">
        <v>1767</v>
      </c>
      <c r="J822" s="74" t="str">
        <f>I822&amp;H822</f>
        <v>1767THULE SS Equity</v>
      </c>
      <c r="K822" s="76" t="s">
        <v>4975</v>
      </c>
      <c r="L822" s="73">
        <v>0.76263398501285184</v>
      </c>
      <c r="M822" s="73">
        <v>0.38167597765363126</v>
      </c>
      <c r="N822" s="73">
        <v>0.2342260300414602</v>
      </c>
      <c r="O822" s="73">
        <v>0.18097054460690826</v>
      </c>
      <c r="P822" s="77">
        <v>8.3373727581192441</v>
      </c>
      <c r="Q822" s="77">
        <v>6.3897078105258149</v>
      </c>
      <c r="R822" s="77">
        <v>7.5409307202193725</v>
      </c>
      <c r="S822" s="78">
        <v>20.743567411268096</v>
      </c>
      <c r="T822" s="78">
        <v>18.820280134148746</v>
      </c>
      <c r="U822" s="73">
        <v>0.34672698243746675</v>
      </c>
      <c r="V822" s="79">
        <v>1.7144736842105264</v>
      </c>
      <c r="W822" s="73">
        <v>1.010204081632653</v>
      </c>
      <c r="X822" s="72">
        <v>3.0292356463543502E-2</v>
      </c>
      <c r="Y822" s="79">
        <v>9.9812570717962821</v>
      </c>
      <c r="Z822" s="79">
        <v>4.1469833553708035</v>
      </c>
      <c r="AA822" s="79">
        <v>4475000000</v>
      </c>
      <c r="AB822" s="79">
        <v>9438000000</v>
      </c>
      <c r="AC822" s="79" t="e">
        <v>#N/A</v>
      </c>
      <c r="AD822" s="80">
        <v>1390000000</v>
      </c>
      <c r="AE822" s="73">
        <v>0</v>
      </c>
      <c r="AF822" s="80">
        <v>30440.558626299997</v>
      </c>
      <c r="AG822" s="80">
        <v>33046.5586263</v>
      </c>
      <c r="AH822" s="25">
        <v>21.712587796517742</v>
      </c>
      <c r="AI822" s="25">
        <v>25.577831754102167</v>
      </c>
      <c r="AJ822" s="25">
        <v>3.6506167646559713</v>
      </c>
      <c r="AK822" s="25">
        <v>32.239640973850435</v>
      </c>
      <c r="AL822" s="25">
        <v>4.2717856065154454</v>
      </c>
      <c r="AM822" s="74" t="s">
        <v>533</v>
      </c>
      <c r="AN822" s="74" t="s">
        <v>606</v>
      </c>
      <c r="AO822" s="74" t="s">
        <v>4657</v>
      </c>
      <c r="AP822" s="74" t="s">
        <v>4617</v>
      </c>
      <c r="AQ822" s="73" t="e">
        <f>_xll.BDP($H822,$AQ$1, "CUST_TRR_START_DT=20030101","CUST_TRR_END_DT=20230630")*0.01</f>
        <v>#VALUE!</v>
      </c>
      <c r="AR822" s="73" t="e">
        <f>_xll.BDP($H822,$AQ$1, "CUST_TRR_START_DT=20130101","CUST_TRR_END_DT=20230630")*0.01</f>
        <v>#VALUE!</v>
      </c>
      <c r="AS822" s="73">
        <f>_xll.BDP($H822,$AQ$1, "CUST_TRR_START_DT=20180101","CUST_TRR_END_DT=20230630")*0.01</f>
        <v>0.13724439999999999</v>
      </c>
      <c r="AT822" s="74" t="s">
        <v>3502</v>
      </c>
      <c r="AU822" s="74" t="s">
        <v>3502</v>
      </c>
      <c r="AV822" s="74" t="s">
        <v>3502</v>
      </c>
      <c r="AW822" s="25">
        <v>3.1988872772131907</v>
      </c>
      <c r="AX822" s="25">
        <v>3.1988872772131907</v>
      </c>
      <c r="AY822" s="25">
        <v>0</v>
      </c>
      <c r="AZ822" s="25">
        <v>3.1988872772131907</v>
      </c>
      <c r="BA822" s="25">
        <v>75.355119349390719</v>
      </c>
      <c r="BB822" s="25">
        <v>0</v>
      </c>
      <c r="BC822" s="25">
        <v>75.355119349390719</v>
      </c>
      <c r="BD822" s="25">
        <v>961.97441100000003</v>
      </c>
      <c r="BE822" s="25">
        <v>30440.558626299997</v>
      </c>
      <c r="BF822" s="74">
        <v>1234.875</v>
      </c>
      <c r="BG822" s="74">
        <v>1546.375</v>
      </c>
      <c r="BH822" s="74">
        <v>1756</v>
      </c>
      <c r="BI822" s="74">
        <v>1869.9490000000001</v>
      </c>
      <c r="BJ822" s="74">
        <v>1592.355</v>
      </c>
      <c r="BK822" s="74">
        <v>1848.1200000000001</v>
      </c>
      <c r="BL822" s="72">
        <v>4.0566765385609389E-2</v>
      </c>
      <c r="BM822" s="72">
        <v>5.0799823320718064E-2</v>
      </c>
      <c r="BN822" s="72">
        <v>5.7686194972875866E-2</v>
      </c>
      <c r="BO822" s="72">
        <v>6.1429523122627713E-2</v>
      </c>
      <c r="BP822" s="72">
        <v>5.2310308084301683E-2</v>
      </c>
      <c r="BQ822" s="72">
        <v>6.0712420645370933E-2</v>
      </c>
      <c r="BR822" s="72">
        <f>IF(IF(BN822&gt;BQ822,BN822,BQ822)=0,IF(BM822&gt;BP822,BM822,BP822),IF(BN822&gt;BQ822,BN822,BQ822))</f>
        <v>6.0712420645370933E-2</v>
      </c>
      <c r="CI822" s="73">
        <f>IFERROR(L822,M822)</f>
        <v>0.76263398501285184</v>
      </c>
      <c r="CJ822" s="74">
        <f>IF(AND(M822&lt;0,AA822&gt;0),1,0)</f>
        <v>0</v>
      </c>
      <c r="CK822" s="74">
        <f>IF(AND(CJ822=0,CI822&lt;0.1,CI822&gt;0),1,0)</f>
        <v>0</v>
      </c>
      <c r="CL822" s="74">
        <f>IF(AND(CK822=0,CI822&lt;0.2,CI822&gt;0.1),1,0)</f>
        <v>0</v>
      </c>
      <c r="CM822" s="74">
        <f>IF(AND(CL822=0,CI822&lt;0.3,CI822&gt;0.2),1,0)</f>
        <v>0</v>
      </c>
      <c r="CN822" s="74">
        <f>IF(AND(CM822=0,CI822&lt;0.4,CI822&gt;0.3),1,0)</f>
        <v>0</v>
      </c>
      <c r="CO822" s="74">
        <f>IF(AND(CN822=0,CI822&lt;0.5,CI822&gt;0.4),1,0)</f>
        <v>0</v>
      </c>
      <c r="CP822" s="74">
        <f>IF(AND(CJ822=0,CK822=0,CL822=0,CM822=0,CN822=0,CO822=0),1,0)</f>
        <v>1</v>
      </c>
      <c r="CR822" s="74" t="str">
        <f>_xll.BDP($H822,CR$1)</f>
        <v>Mattias Claes Ankarberg</v>
      </c>
      <c r="CS822" s="74" t="str">
        <f>_xll.BDP($H822,CS$1)</f>
        <v>No</v>
      </c>
      <c r="CT822" s="81">
        <f>_xll.BDP($H822,CT$1)</f>
        <v>0</v>
      </c>
      <c r="CU822" s="78">
        <f>_xll.BDP($H822,CU$1)</f>
        <v>0.16666699945926666</v>
      </c>
      <c r="CV822" s="78">
        <f>_xll.BDP($H822,CV$1)</f>
        <v>0.76570440098701353</v>
      </c>
      <c r="CW822" s="78">
        <f>_xll.BDP($H822,CW$1)</f>
        <v>-41.031350286757309</v>
      </c>
    </row>
    <row r="823" spans="1:101" s="17" customFormat="1" hidden="1" x14ac:dyDescent="0.3">
      <c r="A823" s="17" t="str">
        <f>B823&amp;C823</f>
        <v>9B</v>
      </c>
      <c r="B823" s="17">
        <v>9</v>
      </c>
      <c r="C823" s="17" t="s">
        <v>3000</v>
      </c>
      <c r="D823" s="17">
        <v>14</v>
      </c>
      <c r="E823" s="17">
        <v>13</v>
      </c>
      <c r="F823" s="19">
        <v>0.15</v>
      </c>
      <c r="G823" s="17" t="s">
        <v>2237</v>
      </c>
      <c r="H823" s="17" t="s">
        <v>1697</v>
      </c>
      <c r="I823" s="74">
        <v>1768</v>
      </c>
      <c r="J823" s="74" t="str">
        <f>I823&amp;H823</f>
        <v>1768FERG US Equity</v>
      </c>
      <c r="K823" s="10" t="s">
        <v>1698</v>
      </c>
      <c r="L823" s="11">
        <v>0.36959893759938184</v>
      </c>
      <c r="M823" s="11">
        <v>0.40679667335818753</v>
      </c>
      <c r="N823" s="11">
        <v>0.27313259374109328</v>
      </c>
      <c r="O823" s="11">
        <v>0.3144535579694081</v>
      </c>
      <c r="P823" s="12">
        <v>18.135867367569752</v>
      </c>
      <c r="Q823" s="12">
        <v>13.158323524998641</v>
      </c>
      <c r="R823" s="12">
        <v>18.285880583984092</v>
      </c>
      <c r="S823" s="13">
        <v>9.5970246290663574</v>
      </c>
      <c r="T823" s="13">
        <v>10.985087166561646</v>
      </c>
      <c r="U823" s="11">
        <v>0.31708603284616543</v>
      </c>
      <c r="V823" s="14">
        <v>1.3978744603121886</v>
      </c>
      <c r="W823" s="11">
        <v>0.67261129914084872</v>
      </c>
      <c r="X823" s="15" t="e">
        <v>#N/A</v>
      </c>
      <c r="Y823" s="14">
        <v>9.3874094766738185</v>
      </c>
      <c r="Z823" s="14">
        <v>12.764637468926177</v>
      </c>
      <c r="AA823" s="14">
        <v>6974000000</v>
      </c>
      <c r="AB823" s="14">
        <v>9022000000</v>
      </c>
      <c r="AC823" s="14">
        <v>51000000</v>
      </c>
      <c r="AD823" s="16">
        <v>2270000000</v>
      </c>
      <c r="AE823" s="11">
        <v>2.2466960352422908E-2</v>
      </c>
      <c r="AF823" s="16">
        <v>31313.682562000002</v>
      </c>
      <c r="AG823" s="16">
        <v>35522.682562000002</v>
      </c>
      <c r="AH823" s="195">
        <v>11.302157989818646</v>
      </c>
      <c r="AI823" s="195">
        <v>12.583309444562524</v>
      </c>
      <c r="AJ823" s="195">
        <v>5.6718900394380469</v>
      </c>
      <c r="AK823" s="195">
        <v>16.98008849557522</v>
      </c>
      <c r="AL823" s="195">
        <v>6.6569357820377046</v>
      </c>
      <c r="AM823" s="17" t="s">
        <v>533</v>
      </c>
      <c r="AN823" s="17" t="s">
        <v>856</v>
      </c>
      <c r="AO823" s="17" t="s">
        <v>856</v>
      </c>
      <c r="AP823" s="17" t="s">
        <v>1552</v>
      </c>
      <c r="AQ823" s="11" t="e">
        <f>_xll.BDP($H823,$AQ$1, "CUST_TRR_START_DT=20030101","CUST_TRR_END_DT=20230630")*0.01</f>
        <v>#VALUE!</v>
      </c>
      <c r="AR823" s="11">
        <f>_xll.BDP($H823,$AQ$1, "CUST_TRR_START_DT=20130101","CUST_TRR_END_DT=20230630")*0.01</f>
        <v>0.15067439999999999</v>
      </c>
      <c r="AS823" s="11">
        <f>_xll.BDP($H823,$AQ$1, "CUST_TRR_START_DT=20180101","CUST_TRR_END_DT=20230630")*0.01</f>
        <v>0.1834152</v>
      </c>
      <c r="AT823" s="17" t="s">
        <v>3859</v>
      </c>
      <c r="AU823" s="17" t="s">
        <v>3021</v>
      </c>
      <c r="AV823" s="17" t="s">
        <v>3859</v>
      </c>
      <c r="AW823" s="195">
        <v>1.9543973941368076</v>
      </c>
      <c r="AX823" s="195">
        <v>1.9543973941368076</v>
      </c>
      <c r="AY823" s="195">
        <v>6.7519615511340003</v>
      </c>
      <c r="AZ823" s="195">
        <v>8.7063589452708072</v>
      </c>
      <c r="BA823" s="195">
        <v>21.724020481221512</v>
      </c>
      <c r="BB823" s="195">
        <v>75.05113927458892</v>
      </c>
      <c r="BC823" s="195">
        <v>96.775159755810435</v>
      </c>
      <c r="BD823" s="25">
        <v>1975.4469576199999</v>
      </c>
      <c r="BE823" s="195">
        <v>31313.682562000002</v>
      </c>
      <c r="BF823" s="17">
        <v>1950.6000000000001</v>
      </c>
      <c r="BG823" s="17">
        <v>1881.2380000000001</v>
      </c>
      <c r="BH823" s="17">
        <v>2091.5880000000002</v>
      </c>
      <c r="BI823" s="17">
        <v>1896.377</v>
      </c>
      <c r="BJ823" s="17">
        <v>1884.7619999999999</v>
      </c>
      <c r="BK823" s="17">
        <v>1882.4970000000001</v>
      </c>
      <c r="BL823" s="15">
        <v>6.2292258220919244E-2</v>
      </c>
      <c r="BM823" s="15">
        <v>6.0077188183638712E-2</v>
      </c>
      <c r="BN823" s="15">
        <v>6.679469895815443E-2</v>
      </c>
      <c r="BO823" s="15">
        <v>6.0560650962889449E-2</v>
      </c>
      <c r="BP823" s="15">
        <v>6.0189726847624414E-2</v>
      </c>
      <c r="BQ823" s="15">
        <v>6.0117394250028613E-2</v>
      </c>
      <c r="BR823" s="15">
        <f>IF(IF(BN823&gt;BQ823,BN823,BQ823)=0,IF(BM823&gt;BP823,BM823,BP823),IF(BN823&gt;BQ823,BN823,BQ823))</f>
        <v>6.679469895815443E-2</v>
      </c>
      <c r="BS823" s="17">
        <v>0</v>
      </c>
      <c r="BT823" s="17">
        <v>1</v>
      </c>
      <c r="BU823" s="17">
        <v>0</v>
      </c>
      <c r="BV823" s="17">
        <v>0</v>
      </c>
      <c r="BW823" s="17">
        <v>0</v>
      </c>
      <c r="BX823" s="17">
        <v>0</v>
      </c>
      <c r="BY823" s="17">
        <v>1</v>
      </c>
      <c r="BZ823" s="17">
        <v>0</v>
      </c>
      <c r="CA823" s="17">
        <v>1</v>
      </c>
      <c r="CB823" s="17" t="s">
        <v>5126</v>
      </c>
      <c r="CC823" s="17">
        <v>1</v>
      </c>
      <c r="CD823" s="17">
        <v>1</v>
      </c>
      <c r="CE823" s="17">
        <v>1</v>
      </c>
      <c r="CF823" s="17">
        <v>0</v>
      </c>
      <c r="CG823" s="17">
        <v>1</v>
      </c>
      <c r="CH823" s="17">
        <v>1</v>
      </c>
      <c r="CI823" s="11">
        <f>IFERROR(L823,M823)</f>
        <v>0.36959893759938184</v>
      </c>
      <c r="CJ823" s="17">
        <f>IF(AND(M823&lt;0,AA823&gt;0),1,0)</f>
        <v>0</v>
      </c>
      <c r="CK823" s="17">
        <f>IF(AND(CJ823=0,CI823&lt;0.1,CI823&gt;0),1,0)</f>
        <v>0</v>
      </c>
      <c r="CL823" s="17">
        <f>IF(AND(CK823=0,CI823&lt;0.2,CI823&gt;0.1),1,0)</f>
        <v>0</v>
      </c>
      <c r="CM823" s="17">
        <f>IF(AND(CL823=0,CI823&lt;0.3,CI823&gt;0.2),1,0)</f>
        <v>0</v>
      </c>
      <c r="CN823" s="17">
        <f>IF(AND(CM823=0,CI823&lt;0.4,CI823&gt;0.3),1,0)</f>
        <v>1</v>
      </c>
      <c r="CO823" s="17">
        <f>IF(AND(CN823=0,CI823&lt;0.5,CI823&gt;0.4),1,0)</f>
        <v>0</v>
      </c>
      <c r="CP823" s="17">
        <f>IF(AND(CJ823=0,CK823=0,CL823=0,CM823=0,CN823=0,CO823=0),1,0)</f>
        <v>0</v>
      </c>
      <c r="CR823" s="17" t="str">
        <f>_xll.BDP($H823,CR$1)</f>
        <v>Kevin Murphy</v>
      </c>
      <c r="CS823" s="17" t="str">
        <f>_xll.BDP($H823,CS$1)</f>
        <v>No</v>
      </c>
      <c r="CT823" s="196">
        <f>_xll.BDP($H823,CT$1)</f>
        <v>0</v>
      </c>
      <c r="CU823" s="13">
        <f>_xll.BDP($H823,CU$1)</f>
        <v>3.9166700839996338</v>
      </c>
      <c r="CV823" s="13">
        <f>_xll.BDP($H823,CV$1)</f>
        <v>0.15578689780630095</v>
      </c>
      <c r="CW823" s="13">
        <f>_xll.BDP($H823,CW$1)</f>
        <v>2.2469741134683319</v>
      </c>
    </row>
    <row r="824" spans="1:101" s="74" customFormat="1" hidden="1" x14ac:dyDescent="0.3">
      <c r="A824" s="74" t="str">
        <f>B824&amp;C824</f>
        <v>15</v>
      </c>
      <c r="B824" s="74">
        <v>15</v>
      </c>
      <c r="D824" s="74">
        <v>14</v>
      </c>
      <c r="E824" s="74">
        <v>9</v>
      </c>
      <c r="F824" s="75" t="s">
        <v>2157</v>
      </c>
      <c r="G824" s="74" t="s">
        <v>2208</v>
      </c>
      <c r="H824" s="74" t="s">
        <v>1747</v>
      </c>
      <c r="I824" s="74">
        <v>1769</v>
      </c>
      <c r="J824" s="74" t="str">
        <f>I824&amp;H824</f>
        <v>1769CPRI US Equity</v>
      </c>
      <c r="K824" s="76" t="s">
        <v>1748</v>
      </c>
      <c r="L824" s="73">
        <v>0.20554062823175873</v>
      </c>
      <c r="M824" s="73">
        <v>0.2357453336742521</v>
      </c>
      <c r="N824" s="73">
        <v>0.14777824673136011</v>
      </c>
      <c r="O824" s="73">
        <v>0.17717140661029976</v>
      </c>
      <c r="P824" s="77">
        <v>8.7634854771784241</v>
      </c>
      <c r="Q824" s="77">
        <v>8.7071889965969778</v>
      </c>
      <c r="R824" s="77">
        <v>22.110792741165234</v>
      </c>
      <c r="S824" s="78">
        <v>25.343042056785556</v>
      </c>
      <c r="T824" s="78">
        <v>26.641751201281366</v>
      </c>
      <c r="U824" s="73">
        <v>0.56859531224389448</v>
      </c>
      <c r="V824" s="79">
        <v>3.139366515837104</v>
      </c>
      <c r="W824" s="73">
        <v>0.24456741800512891</v>
      </c>
      <c r="X824" s="72" t="e">
        <v>#N/A</v>
      </c>
      <c r="Y824" s="79">
        <v>2.5957585171108835</v>
      </c>
      <c r="Z824" s="79">
        <v>-3.918878702734141</v>
      </c>
      <c r="AA824" s="79">
        <v>3911000000</v>
      </c>
      <c r="AB824" s="79">
        <v>5204000000</v>
      </c>
      <c r="AC824" s="79">
        <v>80000000</v>
      </c>
      <c r="AD824" s="80">
        <v>674000000</v>
      </c>
      <c r="AE824" s="73">
        <v>0.11869436201780416</v>
      </c>
      <c r="AF824" s="80">
        <v>6061.2604865000003</v>
      </c>
      <c r="AG824" s="80">
        <v>9531.2604864999994</v>
      </c>
      <c r="AH824" s="25">
        <v>6.9117189894851334</v>
      </c>
      <c r="AI824" s="25">
        <v>11.88436469638404</v>
      </c>
      <c r="AJ824" s="25">
        <v>6.6202658481692138</v>
      </c>
      <c r="AK824" s="25">
        <v>9.7358974294000955</v>
      </c>
      <c r="AL824" s="25">
        <v>3.3447822572334664</v>
      </c>
      <c r="AM824" s="74" t="s">
        <v>533</v>
      </c>
      <c r="AN824" s="74" t="s">
        <v>830</v>
      </c>
      <c r="AO824" s="74" t="s">
        <v>893</v>
      </c>
      <c r="AP824" s="74" t="s">
        <v>1552</v>
      </c>
      <c r="AQ824" s="73" t="e">
        <f>_xll.BDP($H824,$AQ$1, "CUST_TRR_START_DT=20030101","CUST_TRR_END_DT=20230630")*0.01</f>
        <v>#VALUE!</v>
      </c>
      <c r="AR824" s="73">
        <f>_xll.BDP($H824,$AQ$1, "CUST_TRR_START_DT=20130101","CUST_TRR_END_DT=20230630")*0.01</f>
        <v>-3.2968199999999996E-2</v>
      </c>
      <c r="AS824" s="73">
        <f>_xll.BDP($H824,$AQ$1, "CUST_TRR_START_DT=20180101","CUST_TRR_END_DT=20230630")*0.01</f>
        <v>-9.7184229999999996E-2</v>
      </c>
      <c r="AT824" s="74" t="s">
        <v>3503</v>
      </c>
      <c r="AU824" s="74" t="s">
        <v>3503</v>
      </c>
      <c r="AV824" s="74" t="s">
        <v>3503</v>
      </c>
      <c r="AW824" s="25" t="s">
        <v>3021</v>
      </c>
      <c r="AX824" s="25">
        <v>0</v>
      </c>
      <c r="AY824" s="25">
        <v>22.410569167509411</v>
      </c>
      <c r="AZ824" s="25">
        <v>22.410569167509411</v>
      </c>
      <c r="BA824" s="25">
        <v>0</v>
      </c>
      <c r="BB824" s="25">
        <v>165.45225015225336</v>
      </c>
      <c r="BC824" s="25">
        <v>165.45225015225336</v>
      </c>
      <c r="BD824" s="25">
        <v>1358.36297375</v>
      </c>
      <c r="BE824" s="25">
        <v>6061.2604865000003</v>
      </c>
      <c r="BF824" s="74">
        <v>690.4</v>
      </c>
      <c r="BG824" s="74">
        <v>743.93299999999999</v>
      </c>
      <c r="BH824" s="74">
        <v>810.58299999999997</v>
      </c>
      <c r="BI824" s="74">
        <v>538.75300000000004</v>
      </c>
      <c r="BJ824" s="74">
        <v>643.01200000000006</v>
      </c>
      <c r="BK824" s="74">
        <v>630.08699999999999</v>
      </c>
      <c r="BL824" s="72">
        <v>0.11390370064736532</v>
      </c>
      <c r="BM824" s="72">
        <v>0.12273569196653597</v>
      </c>
      <c r="BN824" s="72">
        <v>0.13373175460869544</v>
      </c>
      <c r="BO824" s="72">
        <v>8.8884647211573034E-2</v>
      </c>
      <c r="BP824" s="72">
        <v>0.10608552485611773</v>
      </c>
      <c r="BQ824" s="72">
        <v>0.1039531301126832</v>
      </c>
      <c r="BR824" s="72">
        <f>IF(IF(BN824&gt;BQ824,BN824,BQ824)=0,IF(BM824&gt;BP824,BM824,BP824),IF(BN824&gt;BQ824,BN824,BQ824))</f>
        <v>0.13373175460869544</v>
      </c>
      <c r="CI824" s="73">
        <f>IFERROR(L824,M824)</f>
        <v>0.20554062823175873</v>
      </c>
      <c r="CJ824" s="74">
        <f>IF(AND(M824&lt;0,AA824&gt;0),1,0)</f>
        <v>0</v>
      </c>
      <c r="CK824" s="74">
        <f>IF(AND(CJ824=0,CI824&lt;0.1,CI824&gt;0),1,0)</f>
        <v>0</v>
      </c>
      <c r="CL824" s="74">
        <f>IF(AND(CK824=0,CI824&lt;0.2,CI824&gt;0.1),1,0)</f>
        <v>0</v>
      </c>
      <c r="CM824" s="74">
        <f>IF(AND(CL824=0,CI824&lt;0.3,CI824&gt;0.2),1,0)</f>
        <v>1</v>
      </c>
      <c r="CN824" s="74">
        <f>IF(AND(CM824=0,CI824&lt;0.4,CI824&gt;0.3),1,0)</f>
        <v>0</v>
      </c>
      <c r="CO824" s="74">
        <f>IF(AND(CN824=0,CI824&lt;0.5,CI824&gt;0.4),1,0)</f>
        <v>0</v>
      </c>
      <c r="CP824" s="74">
        <f>IF(AND(CJ824=0,CK824=0,CL824=0,CM824=0,CN824=0,CO824=0),1,0)</f>
        <v>0</v>
      </c>
      <c r="CR824" s="74" t="str">
        <f>_xll.BDP($H824,CR$1)</f>
        <v>John D Idol</v>
      </c>
      <c r="CS824" s="74" t="str">
        <f>_xll.BDP($H824,CS$1)</f>
        <v>No</v>
      </c>
      <c r="CT824" s="81">
        <f>_xll.BDP($H824,CT$1)</f>
        <v>2.0600299835205078</v>
      </c>
      <c r="CU824" s="78">
        <f>_xll.BDP($H824,CU$1)</f>
        <v>19.83329963684082</v>
      </c>
      <c r="CV824" s="78">
        <f>_xll.BDP($H824,CV$1)</f>
        <v>2.4583402216665635</v>
      </c>
      <c r="CW824" s="78">
        <f>_xll.BDP($H824,CW$1)</f>
        <v>7.8272544446857326</v>
      </c>
    </row>
    <row r="825" spans="1:101" s="74" customFormat="1" hidden="1" x14ac:dyDescent="0.3">
      <c r="A825" s="74" t="str">
        <f>B825&amp;C825</f>
        <v>15</v>
      </c>
      <c r="B825" s="74">
        <v>15</v>
      </c>
      <c r="D825" s="74">
        <v>14</v>
      </c>
      <c r="E825" s="74">
        <v>9</v>
      </c>
      <c r="F825" s="75">
        <v>0.1</v>
      </c>
      <c r="H825" s="74" t="s">
        <v>169</v>
      </c>
      <c r="I825" s="74">
        <v>1770</v>
      </c>
      <c r="J825" s="74" t="str">
        <f>I825&amp;H825</f>
        <v>1770MMM US Equity</v>
      </c>
      <c r="K825" s="76" t="s">
        <v>817</v>
      </c>
      <c r="L825" s="73">
        <v>0.53093518763705938</v>
      </c>
      <c r="M825" s="73">
        <v>0.49687226743794982</v>
      </c>
      <c r="N825" s="73">
        <v>0.27912126644816476</v>
      </c>
      <c r="O825" s="73">
        <v>0.26709332176302564</v>
      </c>
      <c r="P825" s="77">
        <v>-10.493882449886248</v>
      </c>
      <c r="Q825" s="77">
        <v>-5.3381581068735109</v>
      </c>
      <c r="R825" s="77">
        <v>-13.60259981429898</v>
      </c>
      <c r="S825" s="78">
        <v>28.12643044325845</v>
      </c>
      <c r="T825" s="78">
        <v>27.792222968827602</v>
      </c>
      <c r="U825" s="73">
        <v>0.34675515814612201</v>
      </c>
      <c r="V825" s="79">
        <v>-12.625884732052578</v>
      </c>
      <c r="W825" s="73">
        <v>0.16074058919803599</v>
      </c>
      <c r="X825" s="72">
        <v>2.9045890125587764E-2</v>
      </c>
      <c r="Y825" s="79">
        <v>0.29098156873187664</v>
      </c>
      <c r="Z825" s="79" t="e">
        <v>#N/A</v>
      </c>
      <c r="AA825" s="79">
        <v>14867000000</v>
      </c>
      <c r="AB825" s="79">
        <v>27657000000</v>
      </c>
      <c r="AC825" s="79">
        <v>257000000</v>
      </c>
      <c r="AD825" s="80">
        <v>6237000000</v>
      </c>
      <c r="AE825" s="73">
        <v>4.1205707872374542E-2</v>
      </c>
      <c r="AF825" s="80">
        <v>55784.354975800001</v>
      </c>
      <c r="AG825" s="80">
        <v>68330.354975800001</v>
      </c>
      <c r="AH825" s="25">
        <v>8.1287598115393767</v>
      </c>
      <c r="AI825" s="25">
        <v>10.567639185864522</v>
      </c>
      <c r="AJ825" s="25">
        <v>7.8999366630448247</v>
      </c>
      <c r="AK825" s="25">
        <v>9.8233667591485325</v>
      </c>
      <c r="AL825" s="25">
        <v>7.1536744842475288</v>
      </c>
      <c r="AM825" s="74" t="s">
        <v>498</v>
      </c>
      <c r="AN825" s="74" t="s">
        <v>738</v>
      </c>
      <c r="AO825" s="74" t="s">
        <v>739</v>
      </c>
      <c r="AP825" s="74" t="s">
        <v>574</v>
      </c>
      <c r="AQ825" s="73">
        <f>_xll.BDP($H825,$AQ$1, "CUST_TRR_START_DT=20030101","CUST_TRR_END_DT=20230630")*0.01</f>
        <v>5.2493740000000004E-2</v>
      </c>
      <c r="AR825" s="73">
        <f>_xll.BDP($H825,$AQ$1, "CUST_TRR_START_DT=20130101","CUST_TRR_END_DT=20230630")*0.01</f>
        <v>3.8341180000000002E-2</v>
      </c>
      <c r="AS825" s="73">
        <f>_xll.BDP($H825,$AQ$1, "CUST_TRR_START_DT=20180101","CUST_TRR_END_DT=20230630")*0.01</f>
        <v>-0.11270250000000001</v>
      </c>
      <c r="AT825" s="74" t="s">
        <v>3697</v>
      </c>
      <c r="AU825" s="74" t="s">
        <v>3504</v>
      </c>
      <c r="AV825" s="74" t="s">
        <v>3504</v>
      </c>
      <c r="AW825" s="25">
        <v>5.9358923624851601</v>
      </c>
      <c r="AX825" s="25">
        <v>5.9358923624851601</v>
      </c>
      <c r="AY825" s="25">
        <v>1.8496264063342964</v>
      </c>
      <c r="AZ825" s="25">
        <v>7.7855187688194567</v>
      </c>
      <c r="BA825" s="25">
        <v>56.196830692243537</v>
      </c>
      <c r="BB825" s="25">
        <v>17.510954655713093</v>
      </c>
      <c r="BC825" s="25">
        <v>73.70778534795663</v>
      </c>
      <c r="BD825" s="25">
        <v>4418.78173161</v>
      </c>
      <c r="BE825" s="25">
        <v>55784.354975800001</v>
      </c>
      <c r="BF825" s="74">
        <v>4945.4620000000004</v>
      </c>
      <c r="BG825" s="74">
        <v>5306.4120000000003</v>
      </c>
      <c r="BH825" s="74">
        <v>5676.3330000000005</v>
      </c>
      <c r="BI825" s="74">
        <v>4400.0360000000001</v>
      </c>
      <c r="BJ825" s="74">
        <v>4630.683</v>
      </c>
      <c r="BK825" s="74">
        <v>4804.7290000000003</v>
      </c>
      <c r="BL825" s="72">
        <v>8.8653207555154268E-2</v>
      </c>
      <c r="BM825" s="72">
        <v>9.5123659712512451E-2</v>
      </c>
      <c r="BN825" s="72">
        <v>0.10175492756817694</v>
      </c>
      <c r="BO825" s="72">
        <v>7.88758067007998E-2</v>
      </c>
      <c r="BP825" s="72">
        <v>8.3010424733043028E-2</v>
      </c>
      <c r="BQ825" s="72">
        <v>8.6130403445273424E-2</v>
      </c>
      <c r="BR825" s="72">
        <f>IF(IF(BN825&gt;BQ825,BN825,BQ825)=0,IF(BM825&gt;BP825,BM825,BP825),IF(BN825&gt;BQ825,BN825,BQ825))</f>
        <v>0.10175492756817694</v>
      </c>
      <c r="CI825" s="73">
        <f>IFERROR(L825,M825)</f>
        <v>0.53093518763705938</v>
      </c>
      <c r="CJ825" s="74">
        <f>IF(AND(M825&lt;0,AA825&gt;0),1,0)</f>
        <v>0</v>
      </c>
      <c r="CK825" s="74">
        <f>IF(AND(CJ825=0,CI825&lt;0.1,CI825&gt;0),1,0)</f>
        <v>0</v>
      </c>
      <c r="CL825" s="74">
        <f>IF(AND(CK825=0,CI825&lt;0.2,CI825&gt;0.1),1,0)</f>
        <v>0</v>
      </c>
      <c r="CM825" s="74">
        <f>IF(AND(CL825=0,CI825&lt;0.3,CI825&gt;0.2),1,0)</f>
        <v>0</v>
      </c>
      <c r="CN825" s="74">
        <f>IF(AND(CM825=0,CI825&lt;0.4,CI825&gt;0.3),1,0)</f>
        <v>0</v>
      </c>
      <c r="CO825" s="74">
        <f>IF(AND(CN825=0,CI825&lt;0.5,CI825&gt;0.4),1,0)</f>
        <v>0</v>
      </c>
      <c r="CP825" s="74">
        <f>IF(AND(CJ825=0,CK825=0,CL825=0,CM825=0,CN825=0,CO825=0),1,0)</f>
        <v>1</v>
      </c>
      <c r="CR825" s="74" t="str">
        <f>_xll.BDP($H825,CR$1)</f>
        <v>Michael F Roman "Mike"</v>
      </c>
      <c r="CS825" s="74" t="str">
        <f>_xll.BDP($H825,CS$1)</f>
        <v>No</v>
      </c>
      <c r="CT825" s="81">
        <f>_xll.BDP($H825,CT$1)</f>
        <v>0</v>
      </c>
      <c r="CU825" s="78">
        <f>_xll.BDP($H825,CU$1)</f>
        <v>5.25</v>
      </c>
      <c r="CV825" s="78">
        <f>_xll.BDP($H825,CV$1)</f>
        <v>0.11936084138114945</v>
      </c>
      <c r="CW825" s="78">
        <f>_xll.BDP($H825,CW$1)</f>
        <v>1.6919136624068618</v>
      </c>
    </row>
    <row r="826" spans="1:101" s="74" customFormat="1" hidden="1" x14ac:dyDescent="0.3">
      <c r="A826" s="74" t="str">
        <f>B826&amp;C826</f>
        <v>15</v>
      </c>
      <c r="B826" s="74">
        <v>15</v>
      </c>
      <c r="D826" s="74">
        <v>14</v>
      </c>
      <c r="E826" s="74">
        <v>3</v>
      </c>
      <c r="F826" s="75" t="s">
        <v>2217</v>
      </c>
      <c r="G826" s="74" t="s">
        <v>2784</v>
      </c>
      <c r="H826" s="74" t="s">
        <v>407</v>
      </c>
      <c r="I826" s="74">
        <v>1771</v>
      </c>
      <c r="J826" s="74" t="str">
        <f>I826&amp;H826</f>
        <v>1771HCCI US Equity</v>
      </c>
      <c r="K826" s="76" t="s">
        <v>1099</v>
      </c>
      <c r="L826" s="73">
        <v>0.14785879078260564</v>
      </c>
      <c r="M826" s="73">
        <v>0.23658142701578105</v>
      </c>
      <c r="N826" s="73">
        <v>0.12687837241413091</v>
      </c>
      <c r="O826" s="73">
        <v>0.19413561646682323</v>
      </c>
      <c r="P826" s="77">
        <v>18.860509453903461</v>
      </c>
      <c r="Q826" s="77">
        <v>13.895543142708961</v>
      </c>
      <c r="R826" s="77">
        <v>18.242545056100351</v>
      </c>
      <c r="S826" s="78">
        <v>18.488866714300546</v>
      </c>
      <c r="T826" s="78">
        <v>25.565215675051562</v>
      </c>
      <c r="U826" s="73">
        <v>0.26164255483152649</v>
      </c>
      <c r="V826" s="79">
        <v>1.1744334309384834</v>
      </c>
      <c r="W826" s="73">
        <v>0.56090311039369289</v>
      </c>
      <c r="X826" s="72" t="e">
        <v>#N/A</v>
      </c>
      <c r="Y826" s="79">
        <v>16.807167170556035</v>
      </c>
      <c r="Z826" s="79">
        <v>27.22596365393921</v>
      </c>
      <c r="AA826" s="79">
        <v>513337000</v>
      </c>
      <c r="AB826" s="79">
        <v>625573000</v>
      </c>
      <c r="AC826" s="79">
        <v>4685000</v>
      </c>
      <c r="AD826" s="80">
        <v>100270000</v>
      </c>
      <c r="AE826" s="73">
        <v>4.6723845616834549E-2</v>
      </c>
      <c r="AF826" s="80">
        <v>1101.50794425</v>
      </c>
      <c r="AG826" s="80">
        <v>1284.8029442500001</v>
      </c>
      <c r="AH826" s="25">
        <v>8.1830412733746076</v>
      </c>
      <c r="AI826" s="25">
        <v>11.61697825664349</v>
      </c>
      <c r="AJ826" s="25">
        <v>3.8929830353240344</v>
      </c>
      <c r="AK826" s="25">
        <v>15.927647298178231</v>
      </c>
      <c r="AL826" s="25">
        <v>2.3511146536388705</v>
      </c>
      <c r="AM826" s="74" t="s">
        <v>498</v>
      </c>
      <c r="AN826" s="74" t="s">
        <v>540</v>
      </c>
      <c r="AO826" s="74" t="s">
        <v>4693</v>
      </c>
      <c r="AP826" s="74" t="s">
        <v>574</v>
      </c>
      <c r="AQ826" s="73" t="e">
        <f>_xll.BDP($H826,$AQ$1, "CUST_TRR_START_DT=20030101","CUST_TRR_END_DT=20230630")*0.01</f>
        <v>#VALUE!</v>
      </c>
      <c r="AR826" s="73">
        <f>_xll.BDP($H826,$AQ$1, "CUST_TRR_START_DT=20130101","CUST_TRR_END_DT=20230630")*0.01</f>
        <v>9.1930750000000006E-2</v>
      </c>
      <c r="AS826" s="73">
        <f>_xll.BDP($H826,$AQ$1, "CUST_TRR_START_DT=20180101","CUST_TRR_END_DT=20230630")*0.01</f>
        <v>0.10574249999999999</v>
      </c>
      <c r="AT826" s="74" t="s">
        <v>3505</v>
      </c>
      <c r="AU826" s="74" t="s">
        <v>3505</v>
      </c>
      <c r="AV826" s="74" t="s">
        <v>3505</v>
      </c>
      <c r="AW826" s="25" t="s">
        <v>3021</v>
      </c>
      <c r="AX826" s="25">
        <v>0</v>
      </c>
      <c r="AY826" s="25">
        <v>-4.8569781343181628E-2</v>
      </c>
      <c r="AZ826" s="25">
        <v>-4.8569781343181628E-2</v>
      </c>
      <c r="BA826" s="25">
        <v>0</v>
      </c>
      <c r="BB826" s="25">
        <v>-0.6861613441067077</v>
      </c>
      <c r="BC826" s="25">
        <v>-0.6861613441067077</v>
      </c>
      <c r="BD826" s="25">
        <v>-0.53500000000000003</v>
      </c>
      <c r="BE826" s="25">
        <v>1101.50794425</v>
      </c>
      <c r="BF826" s="74">
        <v>51.800000000000004</v>
      </c>
      <c r="BG826" s="74">
        <v>61.6</v>
      </c>
      <c r="BH826" s="74" t="s">
        <v>3021</v>
      </c>
      <c r="BI826" s="74" t="s">
        <v>3021</v>
      </c>
      <c r="BJ826" s="74" t="s">
        <v>3021</v>
      </c>
      <c r="BK826" s="74" t="s">
        <v>3021</v>
      </c>
      <c r="BL826" s="72">
        <v>4.7026442496762778E-2</v>
      </c>
      <c r="BM826" s="72">
        <v>5.5923337023177352E-2</v>
      </c>
      <c r="BN826" s="72">
        <v>0</v>
      </c>
      <c r="BO826" s="72">
        <v>0</v>
      </c>
      <c r="BP826" s="72">
        <v>0</v>
      </c>
      <c r="BQ826" s="72">
        <v>0</v>
      </c>
      <c r="BR826" s="72">
        <f>IF(IF(BN826&gt;BQ826,BN826,BQ826)=0,IF(BM826&gt;BP826,BM826,BP826),IF(BN826&gt;BQ826,BN826,BQ826))</f>
        <v>5.5923337023177352E-2</v>
      </c>
      <c r="CI826" s="73">
        <f>IFERROR(L826,M826)</f>
        <v>0.14785879078260564</v>
      </c>
      <c r="CJ826" s="74">
        <f>IF(AND(M826&lt;0,AA826&gt;0),1,0)</f>
        <v>0</v>
      </c>
      <c r="CK826" s="74">
        <f>IF(AND(CJ826=0,CI826&lt;0.1,CI826&gt;0),1,0)</f>
        <v>0</v>
      </c>
      <c r="CL826" s="74">
        <f>IF(AND(CK826=0,CI826&lt;0.2,CI826&gt;0.1),1,0)</f>
        <v>1</v>
      </c>
      <c r="CM826" s="74">
        <f>IF(AND(CL826=0,CI826&lt;0.3,CI826&gt;0.2),1,0)</f>
        <v>0</v>
      </c>
      <c r="CN826" s="74">
        <f>IF(AND(CM826=0,CI826&lt;0.4,CI826&gt;0.3),1,0)</f>
        <v>0</v>
      </c>
      <c r="CO826" s="74">
        <f>IF(AND(CN826=0,CI826&lt;0.5,CI826&gt;0.4),1,0)</f>
        <v>0</v>
      </c>
      <c r="CP826" s="74">
        <f>IF(AND(CJ826=0,CK826=0,CL826=0,CM826=0,CN826=0,CO826=0),1,0)</f>
        <v>0</v>
      </c>
      <c r="CR826" s="74" t="str">
        <f>_xll.BDP($H826,CR$1)</f>
        <v>Brian J Recatto</v>
      </c>
      <c r="CS826" s="74" t="str">
        <f>_xll.BDP($H826,CS$1)</f>
        <v>No</v>
      </c>
      <c r="CT826" s="81">
        <f>_xll.BDP($H826,CT$1)</f>
        <v>3.0935099124908447</v>
      </c>
      <c r="CU826" s="78">
        <f>_xll.BDP($H826,CU$1)</f>
        <v>6.75</v>
      </c>
      <c r="CV826" s="78">
        <f>_xll.BDP($H826,CV$1)</f>
        <v>7.2484299207319483</v>
      </c>
      <c r="CW826" s="78">
        <f>_xll.BDP($H826,CW$1)</f>
        <v>-6.5594501805564605</v>
      </c>
    </row>
    <row r="827" spans="1:101" s="74" customFormat="1" hidden="1" x14ac:dyDescent="0.3">
      <c r="A827" s="74" t="str">
        <f>B827&amp;C827</f>
        <v>15</v>
      </c>
      <c r="B827" s="74">
        <v>15</v>
      </c>
      <c r="D827" s="74">
        <v>14</v>
      </c>
      <c r="E827" s="74">
        <v>8</v>
      </c>
      <c r="F827" s="75">
        <v>0.08</v>
      </c>
      <c r="H827" s="74" t="s">
        <v>278</v>
      </c>
      <c r="I827" s="74">
        <v>1772</v>
      </c>
      <c r="J827" s="74" t="str">
        <f>I827&amp;H827</f>
        <v>1772SON US Equity</v>
      </c>
      <c r="K827" s="76" t="s">
        <v>953</v>
      </c>
      <c r="L827" s="73">
        <v>0.31915829850217059</v>
      </c>
      <c r="M827" s="73">
        <v>0.21715615800643526</v>
      </c>
      <c r="N827" s="73">
        <v>0.19581649590442674</v>
      </c>
      <c r="O827" s="73">
        <v>0.14941977872535647</v>
      </c>
      <c r="P827" s="77">
        <v>12.772733055599344</v>
      </c>
      <c r="Q827" s="77">
        <v>8.9807716763840606</v>
      </c>
      <c r="R827" s="77">
        <v>22.85162485895404</v>
      </c>
      <c r="S827" s="78">
        <v>17.912871581350672</v>
      </c>
      <c r="T827" s="78">
        <v>16.043330218168215</v>
      </c>
      <c r="U827" s="73">
        <v>0.58271975560362288</v>
      </c>
      <c r="V827" s="79">
        <v>2.8607829523948043</v>
      </c>
      <c r="W827" s="73">
        <v>0.32619178809780924</v>
      </c>
      <c r="X827" s="72" t="e">
        <v>#N/A</v>
      </c>
      <c r="Y827" s="79">
        <v>6.0489093807412555</v>
      </c>
      <c r="Z827" s="79">
        <v>15.346490201206953</v>
      </c>
      <c r="AA827" s="79">
        <v>3695571000</v>
      </c>
      <c r="AB827" s="79">
        <v>5370882000</v>
      </c>
      <c r="AC827" s="79" t="e">
        <v>#N/A</v>
      </c>
      <c r="AD827" s="80">
        <v>673167000</v>
      </c>
      <c r="AE827" s="73">
        <v>0</v>
      </c>
      <c r="AF827" s="80">
        <v>5444.4067076000001</v>
      </c>
      <c r="AG827" s="80">
        <v>8578.8437076000009</v>
      </c>
      <c r="AH827" s="25">
        <v>7.2205187205091415</v>
      </c>
      <c r="AI827" s="25">
        <v>10.445875335288486</v>
      </c>
      <c r="AJ827" s="25">
        <v>6.0611042085151281</v>
      </c>
      <c r="AK827" s="25">
        <v>9.7534305174362643</v>
      </c>
      <c r="AL827" s="25">
        <v>2.3750245530957894</v>
      </c>
      <c r="AM827" s="74" t="s">
        <v>498</v>
      </c>
      <c r="AN827" s="74" t="s">
        <v>510</v>
      </c>
      <c r="AO827" s="74" t="s">
        <v>511</v>
      </c>
      <c r="AP827" s="74" t="s">
        <v>574</v>
      </c>
      <c r="AQ827" s="73">
        <f>_xll.BDP($H827,$AQ$1, "CUST_TRR_START_DT=20030101","CUST_TRR_END_DT=20230630")*0.01</f>
        <v>8.2601569999999999E-2</v>
      </c>
      <c r="AR827" s="73">
        <f>_xll.BDP($H827,$AQ$1, "CUST_TRR_START_DT=20130101","CUST_TRR_END_DT=20230630")*0.01</f>
        <v>0.1012252</v>
      </c>
      <c r="AS827" s="73">
        <f>_xll.BDP($H827,$AQ$1, "CUST_TRR_START_DT=20180101","CUST_TRR_END_DT=20230630")*0.01</f>
        <v>5.1281899999999998E-2</v>
      </c>
      <c r="AT827" s="74" t="s">
        <v>3697</v>
      </c>
      <c r="AU827" s="74" t="s">
        <v>3021</v>
      </c>
      <c r="AV827" s="74" t="s">
        <v>3021</v>
      </c>
      <c r="AW827" s="25">
        <v>3.6703849619521902</v>
      </c>
      <c r="AX827" s="25">
        <v>3.6703849619521902</v>
      </c>
      <c r="AY827" s="25">
        <v>0</v>
      </c>
      <c r="AZ827" s="25">
        <v>3.6703849619521902</v>
      </c>
      <c r="BA827" s="25">
        <v>33.086804835152556</v>
      </c>
      <c r="BB827" s="25">
        <v>0</v>
      </c>
      <c r="BC827" s="25">
        <v>33.086804835152556</v>
      </c>
      <c r="BD827" s="25">
        <v>188.14272</v>
      </c>
      <c r="BE827" s="25">
        <v>5444.4067076000001</v>
      </c>
      <c r="BF827" s="74">
        <v>506.2</v>
      </c>
      <c r="BG827" s="74">
        <v>530.5</v>
      </c>
      <c r="BH827" s="74">
        <v>541</v>
      </c>
      <c r="BI827" s="74">
        <v>518.54999999999995</v>
      </c>
      <c r="BJ827" s="74">
        <v>385.5</v>
      </c>
      <c r="BK827" s="74" t="s">
        <v>3021</v>
      </c>
      <c r="BL827" s="72">
        <v>9.2976154645717637E-2</v>
      </c>
      <c r="BM827" s="72">
        <v>9.743945088809404E-2</v>
      </c>
      <c r="BN827" s="72">
        <v>9.9368035684182621E-2</v>
      </c>
      <c r="BO827" s="72">
        <v>9.5244537715402755E-2</v>
      </c>
      <c r="BP827" s="72">
        <v>7.0806613227823292E-2</v>
      </c>
      <c r="BQ827" s="72">
        <v>0</v>
      </c>
      <c r="BR827" s="72">
        <f>IF(IF(BN827&gt;BQ827,BN827,BQ827)=0,IF(BM827&gt;BP827,BM827,BP827),IF(BN827&gt;BQ827,BN827,BQ827))</f>
        <v>9.9368035684182621E-2</v>
      </c>
      <c r="CI827" s="73">
        <f>IFERROR(L827,M827)</f>
        <v>0.31915829850217059</v>
      </c>
      <c r="CJ827" s="74">
        <f>IF(AND(M827&lt;0,AA827&gt;0),1,0)</f>
        <v>0</v>
      </c>
      <c r="CK827" s="74">
        <f>IF(AND(CJ827=0,CI827&lt;0.1,CI827&gt;0),1,0)</f>
        <v>0</v>
      </c>
      <c r="CL827" s="74">
        <f>IF(AND(CK827=0,CI827&lt;0.2,CI827&gt;0.1),1,0)</f>
        <v>0</v>
      </c>
      <c r="CM827" s="74">
        <f>IF(AND(CL827=0,CI827&lt;0.3,CI827&gt;0.2),1,0)</f>
        <v>0</v>
      </c>
      <c r="CN827" s="74">
        <f>IF(AND(CM827=0,CI827&lt;0.4,CI827&gt;0.3),1,0)</f>
        <v>1</v>
      </c>
      <c r="CO827" s="74">
        <f>IF(AND(CN827=0,CI827&lt;0.5,CI827&gt;0.4),1,0)</f>
        <v>0</v>
      </c>
      <c r="CP827" s="74">
        <f>IF(AND(CJ827=0,CK827=0,CL827=0,CM827=0,CN827=0,CO827=0),1,0)</f>
        <v>0</v>
      </c>
      <c r="CR827" s="74" t="str">
        <f>_xll.BDP($H827,CR$1)</f>
        <v>Robert Howard Coker</v>
      </c>
      <c r="CS827" s="74" t="str">
        <f>_xll.BDP($H827,CS$1)</f>
        <v>No</v>
      </c>
      <c r="CT827" s="81">
        <f>_xll.BDP($H827,CT$1)</f>
        <v>0.31069299578666687</v>
      </c>
      <c r="CU827" s="78">
        <f>_xll.BDP($H827,CU$1)</f>
        <v>3.6666700839996338</v>
      </c>
      <c r="CV827" s="78">
        <f>_xll.BDP($H827,CV$1)</f>
        <v>0.78613981205073036</v>
      </c>
      <c r="CW827" s="78">
        <f>_xll.BDP($H827,CW$1)</f>
        <v>-0.49065098354979986</v>
      </c>
    </row>
    <row r="828" spans="1:101" s="74" customFormat="1" hidden="1" x14ac:dyDescent="0.3">
      <c r="A828" s="74" t="str">
        <f>B828&amp;C828</f>
        <v>15</v>
      </c>
      <c r="B828" s="74">
        <v>15</v>
      </c>
      <c r="D828" s="74">
        <v>14</v>
      </c>
      <c r="E828" s="74">
        <v>5</v>
      </c>
      <c r="F828" s="75">
        <v>0.13</v>
      </c>
      <c r="H828" s="74" t="s">
        <v>355</v>
      </c>
      <c r="I828" s="74">
        <v>1773</v>
      </c>
      <c r="J828" s="74" t="str">
        <f>I828&amp;H828</f>
        <v>1773JBHT US Equity</v>
      </c>
      <c r="K828" s="76" t="s">
        <v>1041</v>
      </c>
      <c r="L828" s="73">
        <v>0.23916388749466191</v>
      </c>
      <c r="M828" s="73">
        <v>0.25784176894088201</v>
      </c>
      <c r="N828" s="73">
        <v>0.2338041983205886</v>
      </c>
      <c r="O828" s="73">
        <v>0.25185327874874253</v>
      </c>
      <c r="P828" s="77">
        <v>20.233037366002751</v>
      </c>
      <c r="Q828" s="77">
        <v>15.251751816383106</v>
      </c>
      <c r="R828" s="77">
        <v>23.712318740347062</v>
      </c>
      <c r="S828" s="78">
        <v>14.065518227454115</v>
      </c>
      <c r="T828" s="78">
        <v>13.759626958257524</v>
      </c>
      <c r="U828" s="73">
        <v>0.14140322171628578</v>
      </c>
      <c r="V828" s="79">
        <v>0.60923255371360641</v>
      </c>
      <c r="W828" s="73">
        <v>0.47430287502067237</v>
      </c>
      <c r="X828" s="72" t="e">
        <v>#N/A</v>
      </c>
      <c r="Y828" s="79">
        <v>12.322488879454912</v>
      </c>
      <c r="Z828" s="79">
        <v>3.6985394589455378</v>
      </c>
      <c r="AA828" s="79">
        <v>5065630000</v>
      </c>
      <c r="AB828" s="79">
        <v>5186079000</v>
      </c>
      <c r="AC828" s="79">
        <v>77796000</v>
      </c>
      <c r="AD828" s="80">
        <v>2089645000</v>
      </c>
      <c r="AE828" s="73">
        <v>3.7229290142584026E-2</v>
      </c>
      <c r="AF828" s="80">
        <v>20086.057622160002</v>
      </c>
      <c r="AG828" s="80">
        <v>21235.281622160001</v>
      </c>
      <c r="AH828" s="25">
        <v>11.226967639248768</v>
      </c>
      <c r="AI828" s="25">
        <v>17.733263538739173</v>
      </c>
      <c r="AJ828" s="25">
        <v>0.78264875295417069</v>
      </c>
      <c r="AK828" s="25">
        <v>23.620171768857681</v>
      </c>
      <c r="AL828" s="25">
        <v>5.1345934628766425</v>
      </c>
      <c r="AM828" s="74" t="s">
        <v>498</v>
      </c>
      <c r="AN828" s="74" t="s">
        <v>516</v>
      </c>
      <c r="AO828" s="74" t="s">
        <v>580</v>
      </c>
      <c r="AP828" s="74" t="s">
        <v>574</v>
      </c>
      <c r="AQ828" s="73">
        <f>_xll.BDP($H828,$AQ$1, "CUST_TRR_START_DT=20030101","CUST_TRR_END_DT=20230630")*0.01</f>
        <v>0.1810311</v>
      </c>
      <c r="AR828" s="73">
        <f>_xll.BDP($H828,$AQ$1, "CUST_TRR_START_DT=20130101","CUST_TRR_END_DT=20230630")*0.01</f>
        <v>0.1215687</v>
      </c>
      <c r="AS828" s="73">
        <f>_xll.BDP($H828,$AQ$1, "CUST_TRR_START_DT=20180101","CUST_TRR_END_DT=20230630")*0.01</f>
        <v>9.5609819999999998E-2</v>
      </c>
      <c r="AT828" s="74" t="s">
        <v>3697</v>
      </c>
      <c r="AU828" s="74" t="s">
        <v>3506</v>
      </c>
      <c r="AV828" s="74" t="s">
        <v>3506</v>
      </c>
      <c r="AW828" s="25">
        <v>0.86437535889478923</v>
      </c>
      <c r="AX828" s="25">
        <v>0.86437535889478923</v>
      </c>
      <c r="AY828" s="25">
        <v>1.5553406088411794</v>
      </c>
      <c r="AZ828" s="25">
        <v>2.4197159677359688</v>
      </c>
      <c r="BA828" s="25">
        <v>17.563434850964367</v>
      </c>
      <c r="BB828" s="25">
        <v>31.603311192685577</v>
      </c>
      <c r="BC828" s="25">
        <v>49.166746043649944</v>
      </c>
      <c r="BD828" s="25">
        <v>466.72399999999999</v>
      </c>
      <c r="BE828" s="25">
        <v>20086.057622160002</v>
      </c>
      <c r="BF828" s="74">
        <v>804.09500000000003</v>
      </c>
      <c r="BG828" s="74">
        <v>927.23800000000006</v>
      </c>
      <c r="BH828" s="74">
        <v>1042.75</v>
      </c>
      <c r="BI828" s="74">
        <v>184.31200000000001</v>
      </c>
      <c r="BJ828" s="74">
        <v>360.14100000000002</v>
      </c>
      <c r="BK828" s="74">
        <v>661.88499999999999</v>
      </c>
      <c r="BL828" s="72">
        <v>4.003249493384306E-2</v>
      </c>
      <c r="BM828" s="72">
        <v>4.6163264959322929E-2</v>
      </c>
      <c r="BN828" s="72">
        <v>5.1914119715039703E-2</v>
      </c>
      <c r="BO828" s="72">
        <v>9.1761162626884663E-3</v>
      </c>
      <c r="BP828" s="72">
        <v>1.7929899772998432E-2</v>
      </c>
      <c r="BQ828" s="72">
        <v>3.2952459484621485E-2</v>
      </c>
      <c r="BR828" s="72">
        <f>IF(IF(BN828&gt;BQ828,BN828,BQ828)=0,IF(BM828&gt;BP828,BM828,BP828),IF(BN828&gt;BQ828,BN828,BQ828))</f>
        <v>5.1914119715039703E-2</v>
      </c>
      <c r="CI828" s="73">
        <f>IFERROR(L828,M828)</f>
        <v>0.23916388749466191</v>
      </c>
      <c r="CJ828" s="74">
        <f>IF(AND(M828&lt;0,AA828&gt;0),1,0)</f>
        <v>0</v>
      </c>
      <c r="CK828" s="74">
        <f>IF(AND(CJ828=0,CI828&lt;0.1,CI828&gt;0),1,0)</f>
        <v>0</v>
      </c>
      <c r="CL828" s="74">
        <f>IF(AND(CK828=0,CI828&lt;0.2,CI828&gt;0.1),1,0)</f>
        <v>0</v>
      </c>
      <c r="CM828" s="74">
        <f>IF(AND(CL828=0,CI828&lt;0.3,CI828&gt;0.2),1,0)</f>
        <v>1</v>
      </c>
      <c r="CN828" s="74">
        <f>IF(AND(CM828=0,CI828&lt;0.4,CI828&gt;0.3),1,0)</f>
        <v>0</v>
      </c>
      <c r="CO828" s="74">
        <f>IF(AND(CN828=0,CI828&lt;0.5,CI828&gt;0.4),1,0)</f>
        <v>0</v>
      </c>
      <c r="CP828" s="74">
        <f>IF(AND(CJ828=0,CK828=0,CL828=0,CM828=0,CN828=0,CO828=0),1,0)</f>
        <v>0</v>
      </c>
      <c r="CR828" s="74" t="str">
        <f>_xll.BDP($H828,CR$1)</f>
        <v>John N Roberts III</v>
      </c>
      <c r="CS828" s="74" t="str">
        <f>_xll.BDP($H828,CS$1)</f>
        <v>No</v>
      </c>
      <c r="CT828" s="81">
        <f>_xll.BDP($H828,CT$1)</f>
        <v>0</v>
      </c>
      <c r="CU828" s="78">
        <f>_xll.BDP($H828,CU$1)</f>
        <v>12.75</v>
      </c>
      <c r="CV828" s="78">
        <f>_xll.BDP($H828,CV$1)</f>
        <v>3.1234712602303363</v>
      </c>
      <c r="CW828" s="78">
        <f>_xll.BDP($H828,CW$1)</f>
        <v>0.91390084292463925</v>
      </c>
    </row>
    <row r="829" spans="1:101" s="74" customFormat="1" hidden="1" x14ac:dyDescent="0.3">
      <c r="A829" s="74" t="str">
        <f>B829&amp;C829</f>
        <v>15</v>
      </c>
      <c r="B829" s="74">
        <v>15</v>
      </c>
      <c r="D829" s="74">
        <v>14</v>
      </c>
      <c r="E829" s="74">
        <v>1</v>
      </c>
      <c r="F829" s="75">
        <v>0.14000000000000001</v>
      </c>
      <c r="H829" s="74" t="s">
        <v>482</v>
      </c>
      <c r="I829" s="74">
        <v>1774</v>
      </c>
      <c r="J829" s="74" t="str">
        <f>I829&amp;H829</f>
        <v>1774FFH CN Equity</v>
      </c>
      <c r="K829" s="76" t="s">
        <v>558</v>
      </c>
      <c r="L829" s="73">
        <v>4.9684164871987471E-2</v>
      </c>
      <c r="M829" s="73">
        <v>8.8422261682366374E-2</v>
      </c>
      <c r="N829" s="73">
        <v>4.5855094686604189E-2</v>
      </c>
      <c r="O829" s="73">
        <v>8.8422261682366374E-2</v>
      </c>
      <c r="P829" s="77">
        <v>7.413857071192675</v>
      </c>
      <c r="Q829" s="77">
        <v>-5.3074682077975792</v>
      </c>
      <c r="R829" s="77">
        <v>23.081870255389997</v>
      </c>
      <c r="S829" s="78" t="e">
        <v>#N/A</v>
      </c>
      <c r="T829" s="78" t="e">
        <v>#N/A</v>
      </c>
      <c r="U829" s="73">
        <v>9.3465426892314338E-2</v>
      </c>
      <c r="V829" s="79" t="e">
        <v>#N/A</v>
      </c>
      <c r="W829" s="73">
        <v>0.29911682479743101</v>
      </c>
      <c r="X829" s="72">
        <v>5.6145606390704428E-2</v>
      </c>
      <c r="Y829" s="79">
        <v>10.854273035114296</v>
      </c>
      <c r="Z829" s="79">
        <v>16.630017322867154</v>
      </c>
      <c r="AA829" s="79">
        <v>30297800000</v>
      </c>
      <c r="AB829" s="79">
        <v>30297800000</v>
      </c>
      <c r="AC829" s="79">
        <v>167000000</v>
      </c>
      <c r="AD829" s="80">
        <v>-1709400000</v>
      </c>
      <c r="AE829" s="73">
        <v>-9.7695097695097696E-2</v>
      </c>
      <c r="AF829" s="80">
        <v>29788.924819200001</v>
      </c>
      <c r="AG829" s="80">
        <v>35011.384128710117</v>
      </c>
      <c r="AH829" s="25" t="s">
        <v>3021</v>
      </c>
      <c r="AI829" s="25">
        <v>9.3643372549240702</v>
      </c>
      <c r="AJ829" s="25">
        <v>-11.263995062070309</v>
      </c>
      <c r="AK829" s="25">
        <v>9.0285066114052785</v>
      </c>
      <c r="AL829" s="25">
        <v>1.0185930800638034</v>
      </c>
      <c r="AM829" s="74" t="s">
        <v>502</v>
      </c>
      <c r="AN829" s="74" t="s">
        <v>503</v>
      </c>
      <c r="AO829" s="74" t="s">
        <v>504</v>
      </c>
      <c r="AP829" s="74" t="s">
        <v>496</v>
      </c>
      <c r="AQ829" s="73">
        <f>_xll.BDP($H829,$AQ$1, "CUST_TRR_START_DT=20030101","CUST_TRR_END_DT=20230630")*0.01</f>
        <v>0.13044539999999999</v>
      </c>
      <c r="AR829" s="73">
        <f>_xll.BDP($H829,$AQ$1, "CUST_TRR_START_DT=20130101","CUST_TRR_END_DT=20230630")*0.01</f>
        <v>0.12716459999999999</v>
      </c>
      <c r="AS829" s="73">
        <f>_xll.BDP($H829,$AQ$1, "CUST_TRR_START_DT=20180101","CUST_TRR_END_DT=20230630")*0.01</f>
        <v>9.8836380000000001E-2</v>
      </c>
      <c r="AT829" s="74" t="s">
        <v>3860</v>
      </c>
      <c r="AU829" s="74" t="s">
        <v>3021</v>
      </c>
      <c r="AV829" s="74" t="s">
        <v>3860</v>
      </c>
      <c r="AW829" s="25">
        <v>1.1747733818437265</v>
      </c>
      <c r="AX829" s="25">
        <v>1.1747733818437265</v>
      </c>
      <c r="AY829" s="25">
        <v>0</v>
      </c>
      <c r="AZ829" s="25">
        <v>1.1747733818437265</v>
      </c>
      <c r="BA829" s="25">
        <v>15.972182599664716</v>
      </c>
      <c r="BB829" s="25">
        <v>0</v>
      </c>
      <c r="BC829" s="25" t="s">
        <v>3021</v>
      </c>
      <c r="BD829" s="25" t="s">
        <v>3021</v>
      </c>
      <c r="BE829" s="25">
        <v>29788.924819200001</v>
      </c>
      <c r="BF829" s="74">
        <v>3483</v>
      </c>
      <c r="BG829" s="74">
        <v>3324</v>
      </c>
      <c r="BH829" s="74" t="s">
        <v>3021</v>
      </c>
      <c r="BI829" s="74" t="s">
        <v>3021</v>
      </c>
      <c r="BJ829" s="74" t="s">
        <v>3021</v>
      </c>
      <c r="BK829" s="74" t="s">
        <v>3021</v>
      </c>
      <c r="BL829" s="72">
        <v>0.11692264897573897</v>
      </c>
      <c r="BM829" s="72">
        <v>0.11158509480199721</v>
      </c>
      <c r="BN829" s="72">
        <v>0</v>
      </c>
      <c r="BO829" s="72">
        <v>0</v>
      </c>
      <c r="BP829" s="72">
        <v>0</v>
      </c>
      <c r="BQ829" s="72">
        <v>0</v>
      </c>
      <c r="BR829" s="72">
        <f>IF(IF(BN829&gt;BQ829,BN829,BQ829)=0,IF(BM829&gt;BP829,BM829,BP829),IF(BN829&gt;BQ829,BN829,BQ829))</f>
        <v>0.11158509480199721</v>
      </c>
      <c r="CI829" s="73">
        <f>IFERROR(L829,M829)</f>
        <v>4.9684164871987471E-2</v>
      </c>
      <c r="CJ829" s="74">
        <f>IF(AND(M829&lt;0,AA829&gt;0),1,0)</f>
        <v>0</v>
      </c>
      <c r="CK829" s="74">
        <f>IF(AND(CJ829=0,CI829&lt;0.1,CI829&gt;0),1,0)</f>
        <v>1</v>
      </c>
      <c r="CL829" s="74">
        <f>IF(AND(CK829=0,CI829&lt;0.2,CI829&gt;0.1),1,0)</f>
        <v>0</v>
      </c>
      <c r="CM829" s="74">
        <f>IF(AND(CL829=0,CI829&lt;0.3,CI829&gt;0.2),1,0)</f>
        <v>0</v>
      </c>
      <c r="CN829" s="74">
        <f>IF(AND(CM829=0,CI829&lt;0.4,CI829&gt;0.3),1,0)</f>
        <v>0</v>
      </c>
      <c r="CO829" s="74">
        <f>IF(AND(CN829=0,CI829&lt;0.5,CI829&gt;0.4),1,0)</f>
        <v>0</v>
      </c>
      <c r="CP829" s="74">
        <f>IF(AND(CJ829=0,CK829=0,CL829=0,CM829=0,CN829=0,CO829=0),1,0)</f>
        <v>0</v>
      </c>
      <c r="CR829" s="74" t="str">
        <f>_xll.BDP($H829,CR$1)</f>
        <v>V Prem Watsa</v>
      </c>
      <c r="CS829" s="74" t="str">
        <f>_xll.BDP($H829,CS$1)</f>
        <v>Yes</v>
      </c>
      <c r="CT829" s="81">
        <f>_xll.BDP($H829,CT$1)</f>
        <v>14.983499526977539</v>
      </c>
      <c r="CU829" s="78">
        <f>_xll.BDP($H829,CU$1)</f>
        <v>38.083301544189453</v>
      </c>
      <c r="CV829" s="78">
        <f>_xll.BDP($H829,CV$1)</f>
        <v>10.665757798141092</v>
      </c>
      <c r="CW829" s="78">
        <f>_xll.BDP($H829,CW$1)</f>
        <v>-0.43923311198380077</v>
      </c>
    </row>
    <row r="830" spans="1:101" s="74" customFormat="1" hidden="1" x14ac:dyDescent="0.3">
      <c r="A830" s="74" t="str">
        <f>B830&amp;C830</f>
        <v>15</v>
      </c>
      <c r="B830" s="74">
        <v>15</v>
      </c>
      <c r="D830" s="74">
        <v>17</v>
      </c>
      <c r="E830" s="74">
        <v>4</v>
      </c>
      <c r="F830" s="75">
        <v>0.12</v>
      </c>
      <c r="G830" s="74" t="s">
        <v>2201</v>
      </c>
      <c r="H830" s="74" t="s">
        <v>5</v>
      </c>
      <c r="I830" s="74">
        <v>1775</v>
      </c>
      <c r="J830" s="74" t="str">
        <f>I830&amp;H830</f>
        <v>1775IDCC US Equity</v>
      </c>
      <c r="K830" s="76" t="s">
        <v>583</v>
      </c>
      <c r="L830" s="73" t="e">
        <v>#N/A</v>
      </c>
      <c r="M830" s="73">
        <v>1.144734046061068</v>
      </c>
      <c r="N830" s="73">
        <v>0.41633260411879558</v>
      </c>
      <c r="O830" s="73">
        <v>0.98320242680562897</v>
      </c>
      <c r="P830" s="77">
        <v>16.922367009215378</v>
      </c>
      <c r="Q830" s="77">
        <v>14.304231182913755</v>
      </c>
      <c r="R830" s="77">
        <v>28.520250614998911</v>
      </c>
      <c r="S830" s="78">
        <v>45.662532113247359</v>
      </c>
      <c r="T830" s="78">
        <v>52.651847774326441</v>
      </c>
      <c r="U830" s="73">
        <v>-0.12221839864929407</v>
      </c>
      <c r="V830" s="79">
        <v>-0.73142223477308566</v>
      </c>
      <c r="W830" s="73">
        <v>0.34107667458820951</v>
      </c>
      <c r="X830" s="72">
        <v>6.6742846593468158E-2</v>
      </c>
      <c r="Y830" s="79">
        <v>6.4443789600264836</v>
      </c>
      <c r="Z830" s="79">
        <v>11.264547180628416</v>
      </c>
      <c r="AA830" s="79">
        <v>136471000</v>
      </c>
      <c r="AB830" s="79">
        <v>158892000</v>
      </c>
      <c r="AC830" s="79">
        <v>29294000</v>
      </c>
      <c r="AD830" s="80">
        <v>264487000</v>
      </c>
      <c r="AE830" s="73">
        <v>0.11075780662187555</v>
      </c>
      <c r="AF830" s="80">
        <v>2170.6632912</v>
      </c>
      <c r="AG830" s="80">
        <v>1963.4162912000002</v>
      </c>
      <c r="AH830" s="25">
        <v>6.7325132056838761</v>
      </c>
      <c r="AI830" s="25">
        <v>9.1608871121562494</v>
      </c>
      <c r="AJ830" s="25">
        <v>10.397362226418489</v>
      </c>
      <c r="AK830" s="25">
        <v>13.402099849600095</v>
      </c>
      <c r="AL830" s="25">
        <v>3.6692025243194442</v>
      </c>
      <c r="AM830" s="74" t="s">
        <v>543</v>
      </c>
      <c r="AN830" s="74" t="s">
        <v>584</v>
      </c>
      <c r="AO830" s="74" t="s">
        <v>585</v>
      </c>
      <c r="AP830" s="74" t="s">
        <v>574</v>
      </c>
      <c r="AQ830" s="73">
        <f>_xll.BDP($H830,$AQ$1, "CUST_TRR_START_DT=20030101","CUST_TRR_END_DT=20230630")*0.01</f>
        <v>0.1099348</v>
      </c>
      <c r="AR830" s="73">
        <f>_xll.BDP($H830,$AQ$1, "CUST_TRR_START_DT=20130101","CUST_TRR_END_DT=20230630")*0.01</f>
        <v>0.1046494</v>
      </c>
      <c r="AS830" s="73">
        <f>_xll.BDP($H830,$AQ$1, "CUST_TRR_START_DT=20180101","CUST_TRR_END_DT=20230630")*0.01</f>
        <v>6.741264000000001E-2</v>
      </c>
      <c r="AT830" s="74" t="s">
        <v>3697</v>
      </c>
      <c r="AU830" s="74" t="s">
        <v>3507</v>
      </c>
      <c r="AV830" s="74" t="s">
        <v>3507</v>
      </c>
      <c r="AW830" s="25">
        <v>1.9464720484694134</v>
      </c>
      <c r="AX830" s="25">
        <v>1.9464720484694134</v>
      </c>
      <c r="AY830" s="25">
        <v>-1.6208285364362824</v>
      </c>
      <c r="AZ830" s="25">
        <v>0.32564351203313091</v>
      </c>
      <c r="BA830" s="25">
        <v>42.920308879097909</v>
      </c>
      <c r="BB830" s="25">
        <v>-35.739769023965309</v>
      </c>
      <c r="BC830" s="25">
        <v>7.1805398551326043</v>
      </c>
      <c r="BD830" s="25">
        <v>7.051400000000001</v>
      </c>
      <c r="BE830" s="25">
        <v>1963.4162912000002</v>
      </c>
      <c r="BF830" s="74">
        <v>163</v>
      </c>
      <c r="BG830" s="74">
        <v>93.7</v>
      </c>
      <c r="BH830" s="74" t="s">
        <v>3021</v>
      </c>
      <c r="BI830" s="74">
        <v>227.744</v>
      </c>
      <c r="BJ830" s="74" t="s">
        <v>3021</v>
      </c>
      <c r="BK830" s="74" t="s">
        <v>3021</v>
      </c>
      <c r="BL830" s="72">
        <v>8.3018563475592694E-2</v>
      </c>
      <c r="BM830" s="72">
        <v>4.7722941089957276E-2</v>
      </c>
      <c r="BN830" s="72">
        <v>0</v>
      </c>
      <c r="BO830" s="72">
        <v>0.11599374061463424</v>
      </c>
      <c r="BP830" s="72">
        <v>0</v>
      </c>
      <c r="BQ830" s="72">
        <v>0</v>
      </c>
      <c r="BR830" s="72">
        <f>IF(IF(BN830&gt;BQ830,BN830,BQ830)=0,IF(BM830&gt;BP830,BM830,BP830),IF(BN830&gt;BQ830,BN830,BQ830))</f>
        <v>4.7722941089957276E-2</v>
      </c>
      <c r="CI830" s="73">
        <f>IFERROR(L830,M830)</f>
        <v>1.144734046061068</v>
      </c>
      <c r="CJ830" s="74">
        <f>IF(AND(M830&lt;0,AA830&gt;0),1,0)</f>
        <v>0</v>
      </c>
      <c r="CK830" s="74">
        <f>IF(AND(CJ830=0,CI830&lt;0.1,CI830&gt;0),1,0)</f>
        <v>0</v>
      </c>
      <c r="CL830" s="74">
        <f>IF(AND(CK830=0,CI830&lt;0.2,CI830&gt;0.1),1,0)</f>
        <v>0</v>
      </c>
      <c r="CM830" s="74">
        <f>IF(AND(CL830=0,CI830&lt;0.3,CI830&gt;0.2),1,0)</f>
        <v>0</v>
      </c>
      <c r="CN830" s="74">
        <f>IF(AND(CM830=0,CI830&lt;0.4,CI830&gt;0.3),1,0)</f>
        <v>0</v>
      </c>
      <c r="CO830" s="74">
        <f>IF(AND(CN830=0,CI830&lt;0.5,CI830&gt;0.4),1,0)</f>
        <v>0</v>
      </c>
      <c r="CP830" s="74">
        <f>IF(AND(CJ830=0,CK830=0,CL830=0,CM830=0,CN830=0,CO830=0),1,0)</f>
        <v>1</v>
      </c>
      <c r="CR830" s="74" t="str">
        <f>_xll.BDP($H830,CR$1)</f>
        <v>Lawrence Chen "Liren"</v>
      </c>
      <c r="CS830" s="74" t="str">
        <f>_xll.BDP($H830,CS$1)</f>
        <v>No</v>
      </c>
      <c r="CT830" s="81">
        <f>_xll.BDP($H830,CT$1)</f>
        <v>0.43870800733566284</v>
      </c>
      <c r="CU830" s="78">
        <f>_xll.BDP($H830,CU$1)</f>
        <v>2.5</v>
      </c>
      <c r="CV830" s="78">
        <f>_xll.BDP($H830,CV$1)</f>
        <v>2.0909112163016759</v>
      </c>
      <c r="CW830" s="78">
        <f>_xll.BDP($H830,CW$1)</f>
        <v>10.302597351420077</v>
      </c>
    </row>
    <row r="831" spans="1:101" s="74" customFormat="1" hidden="1" x14ac:dyDescent="0.3">
      <c r="A831" s="74" t="str">
        <f>B831&amp;C831</f>
        <v>15</v>
      </c>
      <c r="B831" s="74">
        <v>15</v>
      </c>
      <c r="D831" s="74">
        <v>15</v>
      </c>
      <c r="E831" s="74">
        <v>4</v>
      </c>
      <c r="F831" s="75" t="s">
        <v>2149</v>
      </c>
      <c r="G831" s="74" t="s">
        <v>2775</v>
      </c>
      <c r="H831" s="74" t="s">
        <v>1308</v>
      </c>
      <c r="I831" s="74">
        <v>1776</v>
      </c>
      <c r="J831" s="74" t="str">
        <f>I831&amp;H831</f>
        <v>1776SCF IM Equity</v>
      </c>
      <c r="K831" s="76" t="s">
        <v>1309</v>
      </c>
      <c r="L831" s="73">
        <v>0.27359688011648381</v>
      </c>
      <c r="M831" s="73">
        <v>0.2630546421198045</v>
      </c>
      <c r="N831" s="73">
        <v>0.24226922630727427</v>
      </c>
      <c r="O831" s="73">
        <v>0.19334483565185129</v>
      </c>
      <c r="P831" s="77">
        <v>15.013484322864509</v>
      </c>
      <c r="Q831" s="77">
        <v>11.218334666612465</v>
      </c>
      <c r="R831" s="77">
        <v>14.973178417694397</v>
      </c>
      <c r="S831" s="78">
        <v>21.167452618176515</v>
      </c>
      <c r="T831" s="78">
        <v>19.696642206007013</v>
      </c>
      <c r="U831" s="73">
        <v>-1.3721956965192702E-2</v>
      </c>
      <c r="V831" s="79">
        <v>-9.1715808755714223E-2</v>
      </c>
      <c r="W831" s="73">
        <v>0.41833080943922257</v>
      </c>
      <c r="X831" s="72">
        <v>3.185340658000229E-2</v>
      </c>
      <c r="Y831" s="79">
        <v>18.544210315637535</v>
      </c>
      <c r="Z831" s="79">
        <v>-62.955074927663837</v>
      </c>
      <c r="AA831" s="79">
        <v>281267243.19999993</v>
      </c>
      <c r="AB831" s="79">
        <v>382677167.19999993</v>
      </c>
      <c r="AC831" s="79" t="e">
        <v>#N/A</v>
      </c>
      <c r="AD831" s="80">
        <v>109121763</v>
      </c>
      <c r="AE831" s="73">
        <v>0</v>
      </c>
      <c r="AF831" s="80">
        <v>1407.1178802999998</v>
      </c>
      <c r="AG831" s="80">
        <v>1397.0177492999999</v>
      </c>
      <c r="AH831" s="25">
        <v>10.177338113372343</v>
      </c>
      <c r="AI831" s="25">
        <v>14.818511491689211</v>
      </c>
      <c r="AJ831" s="25" t="s">
        <v>3021</v>
      </c>
      <c r="AK831" s="25">
        <v>22.420141775894564</v>
      </c>
      <c r="AL831" s="25">
        <v>3.2292347030065445</v>
      </c>
      <c r="AM831" s="74" t="s">
        <v>498</v>
      </c>
      <c r="AN831" s="74" t="s">
        <v>716</v>
      </c>
      <c r="AO831" s="74" t="s">
        <v>4706</v>
      </c>
      <c r="AP831" s="74" t="s">
        <v>1250</v>
      </c>
      <c r="AQ831" s="73" t="e">
        <f>_xll.BDP($H831,$AQ$1, "CUST_TRR_START_DT=20030101","CUST_TRR_END_DT=20230630")*0.01</f>
        <v>#VALUE!</v>
      </c>
      <c r="AR831" s="73" t="e">
        <f>_xll.BDP($H831,$AQ$1, "CUST_TRR_START_DT=20130101","CUST_TRR_END_DT=20230630")*0.01</f>
        <v>#VALUE!</v>
      </c>
      <c r="AS831" s="73" t="e">
        <f>_xll.BDP($H831,$AQ$1, "CUST_TRR_START_DT=20180101","CUST_TRR_END_DT=20230630")*0.01</f>
        <v>#VALUE!</v>
      </c>
      <c r="AT831" s="74" t="s">
        <v>3861</v>
      </c>
      <c r="AU831" s="74" t="s">
        <v>3021</v>
      </c>
      <c r="AV831" s="74" t="s">
        <v>3861</v>
      </c>
      <c r="AW831" s="25">
        <v>2.2172949002217295</v>
      </c>
      <c r="AX831" s="25">
        <v>2.2172949002217295</v>
      </c>
      <c r="AY831" s="25">
        <v>4.2417793810770161E-16</v>
      </c>
      <c r="AZ831" s="25">
        <v>2.2172949002217299</v>
      </c>
      <c r="BA831" s="25">
        <v>74.284051236556309</v>
      </c>
      <c r="BB831" s="25">
        <v>1.4210854715202004E-14</v>
      </c>
      <c r="BC831" s="25">
        <v>74.284051236556323</v>
      </c>
      <c r="BD831" s="25">
        <v>31.469081500000001</v>
      </c>
      <c r="BE831" s="25">
        <v>1397.0177492999999</v>
      </c>
      <c r="BF831" s="74">
        <v>73.540000000000006</v>
      </c>
      <c r="BG831" s="74">
        <v>87.68</v>
      </c>
      <c r="BH831" s="74">
        <v>97</v>
      </c>
      <c r="BI831" s="74">
        <v>38.800000000000004</v>
      </c>
      <c r="BJ831" s="74">
        <v>57.7</v>
      </c>
      <c r="BK831" s="74">
        <v>82</v>
      </c>
      <c r="BL831" s="72">
        <v>5.2640705557856014E-2</v>
      </c>
      <c r="BM831" s="72">
        <v>6.2762266294707852E-2</v>
      </c>
      <c r="BN831" s="72">
        <v>6.9433620330596038E-2</v>
      </c>
      <c r="BO831" s="72">
        <v>2.7773448132238421E-2</v>
      </c>
      <c r="BP831" s="72">
        <v>4.130226693892157E-2</v>
      </c>
      <c r="BQ831" s="72">
        <v>5.8696462547514185E-2</v>
      </c>
      <c r="BR831" s="72">
        <f>IF(IF(BN831&gt;BQ831,BN831,BQ831)=0,IF(BM831&gt;BP831,BM831,BP831),IF(BN831&gt;BQ831,BN831,BQ831))</f>
        <v>6.9433620330596038E-2</v>
      </c>
      <c r="CI831" s="73">
        <f>IFERROR(L831,M831)</f>
        <v>0.27359688011648381</v>
      </c>
      <c r="CJ831" s="74">
        <f>IF(AND(M831&lt;0,AA831&gt;0),1,0)</f>
        <v>0</v>
      </c>
      <c r="CK831" s="74">
        <f>IF(AND(CJ831=0,CI831&lt;0.1,CI831&gt;0),1,0)</f>
        <v>0</v>
      </c>
      <c r="CL831" s="74">
        <f>IF(AND(CK831=0,CI831&lt;0.2,CI831&gt;0.1),1,0)</f>
        <v>0</v>
      </c>
      <c r="CM831" s="74">
        <f>IF(AND(CL831=0,CI831&lt;0.3,CI831&gt;0.2),1,0)</f>
        <v>1</v>
      </c>
      <c r="CN831" s="74">
        <f>IF(AND(CM831=0,CI831&lt;0.4,CI831&gt;0.3),1,0)</f>
        <v>0</v>
      </c>
      <c r="CO831" s="74">
        <f>IF(AND(CN831=0,CI831&lt;0.5,CI831&gt;0.4),1,0)</f>
        <v>0</v>
      </c>
      <c r="CP831" s="74">
        <f>IF(AND(CJ831=0,CK831=0,CL831=0,CM831=0,CN831=0,CO831=0),1,0)</f>
        <v>0</v>
      </c>
      <c r="CR831" s="74" t="str">
        <f>_xll.BDP($H831,CR$1)</f>
        <v>Valeriano Salciccia</v>
      </c>
      <c r="CS831" s="74" t="str">
        <f>_xll.BDP($H831,CS$1)</f>
        <v>No</v>
      </c>
      <c r="CT831" s="81">
        <f>_xll.BDP($H831,CT$1)</f>
        <v>0</v>
      </c>
      <c r="CU831" s="78">
        <f>_xll.BDP($H831,CU$1)</f>
        <v>5</v>
      </c>
      <c r="CV831" s="78">
        <f>_xll.BDP($H831,CV$1)</f>
        <v>0</v>
      </c>
      <c r="CW831" s="78">
        <f>_xll.BDP($H831,CW$1)</f>
        <v>0</v>
      </c>
    </row>
    <row r="832" spans="1:101" s="74" customFormat="1" hidden="1" x14ac:dyDescent="0.3">
      <c r="A832" s="74" t="str">
        <f>B832&amp;C832</f>
        <v>15</v>
      </c>
      <c r="B832" s="74">
        <v>15</v>
      </c>
      <c r="D832" s="74">
        <v>15</v>
      </c>
      <c r="E832" s="74">
        <v>1</v>
      </c>
      <c r="F832" s="75">
        <v>0.3</v>
      </c>
      <c r="G832" s="74" t="s">
        <v>2696</v>
      </c>
      <c r="H832" s="74" t="s">
        <v>2500</v>
      </c>
      <c r="I832" s="74">
        <v>1777</v>
      </c>
      <c r="J832" s="74" t="str">
        <f>I832&amp;H832</f>
        <v>1777PLEJD SS Equity</v>
      </c>
      <c r="K832" s="76" t="s">
        <v>4976</v>
      </c>
      <c r="L832" s="73" t="e">
        <v>#N/A</v>
      </c>
      <c r="M832" s="73">
        <v>0.22628556773007708</v>
      </c>
      <c r="N832" s="73">
        <v>9.7644770336832318E-2</v>
      </c>
      <c r="O832" s="73">
        <v>0.21549880590534087</v>
      </c>
      <c r="P832" s="77">
        <v>14.734902256096277</v>
      </c>
      <c r="Q832" s="77">
        <v>11.60915700347622</v>
      </c>
      <c r="R832" s="77">
        <v>13.020602815650875</v>
      </c>
      <c r="S832" s="78">
        <v>16.383969070386922</v>
      </c>
      <c r="T832" s="78">
        <v>27.518957901504795</v>
      </c>
      <c r="U832" s="73">
        <v>1.9199277501335345E-2</v>
      </c>
      <c r="V832" s="79">
        <v>9.9531807913721418E-2</v>
      </c>
      <c r="W832" s="73">
        <v>0.70922156260173408</v>
      </c>
      <c r="X832" s="72" t="e">
        <v>#N/A</v>
      </c>
      <c r="Y832" s="79">
        <v>51.741573685109167</v>
      </c>
      <c r="Z832" s="79">
        <v>162.94968692792366</v>
      </c>
      <c r="AA832" s="79">
        <v>350915000</v>
      </c>
      <c r="AB832" s="79">
        <v>368480000</v>
      </c>
      <c r="AC832" s="79" t="e">
        <v>#N/A</v>
      </c>
      <c r="AD832" s="80">
        <v>14377000</v>
      </c>
      <c r="AE832" s="73">
        <v>0</v>
      </c>
      <c r="AF832" s="80">
        <v>1674.5722560000002</v>
      </c>
      <c r="AG832" s="80">
        <v>1685.4992560000001</v>
      </c>
      <c r="AH832" s="25">
        <v>14.216664046289582</v>
      </c>
      <c r="AI832" s="25">
        <v>21.226079010666567</v>
      </c>
      <c r="AJ832" s="25">
        <v>-0.39538495142590069</v>
      </c>
      <c r="AK832" s="25">
        <v>1.2550268352191505</v>
      </c>
      <c r="AL832" s="25">
        <v>3.8601146758162117</v>
      </c>
      <c r="AM832" s="74" t="s">
        <v>498</v>
      </c>
      <c r="AN832" s="74" t="s">
        <v>726</v>
      </c>
      <c r="AO832" s="74" t="s">
        <v>4709</v>
      </c>
      <c r="AP832" s="74" t="s">
        <v>4617</v>
      </c>
      <c r="AQ832" s="73" t="e">
        <f>_xll.BDP($H832,$AQ$1, "CUST_TRR_START_DT=20030101","CUST_TRR_END_DT=20230630")*0.01</f>
        <v>#VALUE!</v>
      </c>
      <c r="AR832" s="73" t="e">
        <f>_xll.BDP($H832,$AQ$1, "CUST_TRR_START_DT=20130101","CUST_TRR_END_DT=20230630")*0.01</f>
        <v>#VALUE!</v>
      </c>
      <c r="AS832" s="73">
        <f>_xll.BDP($H832,$AQ$1, "CUST_TRR_START_DT=20180101","CUST_TRR_END_DT=20230630")*0.01</f>
        <v>0.3730214</v>
      </c>
      <c r="AT832" s="74" t="s">
        <v>3051</v>
      </c>
      <c r="AU832" s="74" t="s">
        <v>3051</v>
      </c>
      <c r="AV832" s="74" t="s">
        <v>3051</v>
      </c>
      <c r="AW832" s="25" t="s">
        <v>3021</v>
      </c>
      <c r="AX832" s="25">
        <v>0</v>
      </c>
      <c r="AY832" s="25">
        <v>0</v>
      </c>
      <c r="AZ832" s="25">
        <v>0</v>
      </c>
      <c r="BA832" s="25">
        <v>0</v>
      </c>
      <c r="BB832" s="25">
        <v>0</v>
      </c>
      <c r="BC832" s="25">
        <v>0</v>
      </c>
      <c r="BD832" s="25">
        <v>0</v>
      </c>
      <c r="BE832" s="25">
        <v>1674.5722560000002</v>
      </c>
      <c r="BF832" s="74" t="s">
        <v>3021</v>
      </c>
      <c r="BG832" s="74" t="s">
        <v>3021</v>
      </c>
      <c r="BH832" s="74" t="s">
        <v>3021</v>
      </c>
      <c r="BI832" s="74" t="s">
        <v>3021</v>
      </c>
      <c r="BJ832" s="74" t="s">
        <v>3021</v>
      </c>
      <c r="BK832" s="74" t="s">
        <v>3021</v>
      </c>
      <c r="BL832" s="72">
        <v>0</v>
      </c>
      <c r="BM832" s="72">
        <v>0</v>
      </c>
      <c r="BN832" s="72">
        <v>0</v>
      </c>
      <c r="BO832" s="72">
        <v>0</v>
      </c>
      <c r="BP832" s="72">
        <v>0</v>
      </c>
      <c r="BQ832" s="72">
        <v>0</v>
      </c>
      <c r="BR832" s="72">
        <f>IF(IF(BN832&gt;BQ832,BN832,BQ832)=0,IF(BM832&gt;BP832,BM832,BP832),IF(BN832&gt;BQ832,BN832,BQ832))</f>
        <v>0</v>
      </c>
      <c r="CI832" s="73">
        <f>IFERROR(L832,M832)</f>
        <v>0.22628556773007708</v>
      </c>
      <c r="CJ832" s="74">
        <f>IF(AND(M832&lt;0,AA832&gt;0),1,0)</f>
        <v>0</v>
      </c>
      <c r="CK832" s="74">
        <f>IF(AND(CJ832=0,CI832&lt;0.1,CI832&gt;0),1,0)</f>
        <v>0</v>
      </c>
      <c r="CL832" s="74">
        <f>IF(AND(CK832=0,CI832&lt;0.2,CI832&gt;0.1),1,0)</f>
        <v>0</v>
      </c>
      <c r="CM832" s="74">
        <f>IF(AND(CL832=0,CI832&lt;0.3,CI832&gt;0.2),1,0)</f>
        <v>1</v>
      </c>
      <c r="CN832" s="74">
        <f>IF(AND(CM832=0,CI832&lt;0.4,CI832&gt;0.3),1,0)</f>
        <v>0</v>
      </c>
      <c r="CO832" s="74">
        <f>IF(AND(CN832=0,CI832&lt;0.5,CI832&gt;0.4),1,0)</f>
        <v>0</v>
      </c>
      <c r="CP832" s="74">
        <f>IF(AND(CJ832=0,CK832=0,CL832=0,CM832=0,CN832=0,CO832=0),1,0)</f>
        <v>0</v>
      </c>
      <c r="CR832" s="74" t="str">
        <f>_xll.BDP($H832,CR$1)</f>
        <v>#N/A Field Not Applicable</v>
      </c>
      <c r="CS832" s="74" t="str">
        <f>_xll.BDP($H832,CS$1)</f>
        <v>#N/A N/A</v>
      </c>
      <c r="CT832" s="81" t="str">
        <f>_xll.BDP($H832,CT$1)</f>
        <v>#N/A N/A</v>
      </c>
      <c r="CU832" s="78" t="str">
        <f>_xll.BDP($H832,CU$1)</f>
        <v>#N/A N/A</v>
      </c>
      <c r="CV832" s="78">
        <f>_xll.BDP($H832,CV$1)</f>
        <v>25.64079787310175</v>
      </c>
      <c r="CW832" s="78">
        <f>_xll.BDP($H832,CW$1)</f>
        <v>-0.34766730880818603</v>
      </c>
    </row>
    <row r="833" spans="1:134" s="74" customFormat="1" hidden="1" x14ac:dyDescent="0.3">
      <c r="A833" s="74" t="str">
        <f>B833&amp;C833</f>
        <v>15</v>
      </c>
      <c r="B833" s="74">
        <v>15</v>
      </c>
      <c r="D833" s="74">
        <v>15</v>
      </c>
      <c r="E833" s="74">
        <v>4</v>
      </c>
      <c r="F833" s="75" t="s">
        <v>2217</v>
      </c>
      <c r="G833" s="74" t="s">
        <v>2846</v>
      </c>
      <c r="H833" s="74" t="s">
        <v>1687</v>
      </c>
      <c r="I833" s="74">
        <v>1778</v>
      </c>
      <c r="J833" s="74" t="str">
        <f>I833&amp;H833</f>
        <v>1778PRV LN Equity</v>
      </c>
      <c r="K833" s="76" t="s">
        <v>1688</v>
      </c>
      <c r="L833" s="73">
        <v>0.48281309928431693</v>
      </c>
      <c r="M833" s="73">
        <v>0.38546743464776251</v>
      </c>
      <c r="N833" s="73">
        <v>0.15756222123382649</v>
      </c>
      <c r="O833" s="73">
        <v>0.16105535120690903</v>
      </c>
      <c r="P833" s="77">
        <v>14.632110455808098</v>
      </c>
      <c r="Q833" s="77">
        <v>11.585871542736667</v>
      </c>
      <c r="R833" s="77">
        <v>12.567888102549372</v>
      </c>
      <c r="S833" s="78">
        <v>14.541667401218755</v>
      </c>
      <c r="T833" s="78">
        <v>15.104737070838766</v>
      </c>
      <c r="U833" s="73">
        <v>-7.3240008115236371E-2</v>
      </c>
      <c r="V833" s="79">
        <v>-0.31239633662652344</v>
      </c>
      <c r="W833" s="73">
        <v>0.71630610403508399</v>
      </c>
      <c r="X833" s="72">
        <v>5.2297076448156891E-2</v>
      </c>
      <c r="Y833" s="79">
        <v>9.0509176043405652</v>
      </c>
      <c r="Z833" s="79">
        <v>9.9792200539561939</v>
      </c>
      <c r="AA833" s="79">
        <v>51911000</v>
      </c>
      <c r="AB833" s="79">
        <v>124243000</v>
      </c>
      <c r="AC833" s="79">
        <v>1222000</v>
      </c>
      <c r="AD833" s="80">
        <v>18671000</v>
      </c>
      <c r="AE833" s="73">
        <v>6.5449092175030796E-2</v>
      </c>
      <c r="AF833" s="80">
        <v>278.15878799999996</v>
      </c>
      <c r="AG833" s="80">
        <v>269.49478799999997</v>
      </c>
      <c r="AH833" s="25">
        <v>9.6555045680914322</v>
      </c>
      <c r="AI833" s="25">
        <v>12.49801919955479</v>
      </c>
      <c r="AJ833" s="25">
        <v>5.0611453028981979</v>
      </c>
      <c r="AK833" s="25">
        <v>16.99890073775229</v>
      </c>
      <c r="AL833" s="25">
        <v>2.0370769839177432</v>
      </c>
      <c r="AM833" s="74" t="s">
        <v>498</v>
      </c>
      <c r="AN833" s="74" t="s">
        <v>738</v>
      </c>
      <c r="AO833" s="74" t="s">
        <v>738</v>
      </c>
      <c r="AP833" s="74" t="s">
        <v>1552</v>
      </c>
      <c r="AQ833" s="73">
        <f>_xll.BDP($H833,$AQ$1, "CUST_TRR_START_DT=20030101","CUST_TRR_END_DT=20230630")*0.01</f>
        <v>0.10002610000000001</v>
      </c>
      <c r="AR833" s="73">
        <f>_xll.BDP($H833,$AQ$1, "CUST_TRR_START_DT=20130101","CUST_TRR_END_DT=20230630")*0.01</f>
        <v>0.1535492</v>
      </c>
      <c r="AS833" s="73">
        <f>_xll.BDP($H833,$AQ$1, "CUST_TRR_START_DT=20180101","CUST_TRR_END_DT=20230630")*0.01</f>
        <v>6.7532599999999998E-2</v>
      </c>
      <c r="AT833" s="74" t="s">
        <v>3697</v>
      </c>
      <c r="AU833" s="74" t="s">
        <v>3021</v>
      </c>
      <c r="AV833" s="74" t="s">
        <v>3021</v>
      </c>
      <c r="AW833" s="25">
        <v>0.96666669845581055</v>
      </c>
      <c r="AX833" s="25">
        <v>0.96666669845581055</v>
      </c>
      <c r="AY833" s="25">
        <v>0</v>
      </c>
      <c r="AZ833" s="25">
        <v>0.96666669845581055</v>
      </c>
      <c r="BA833" s="25">
        <v>16.649710495096045</v>
      </c>
      <c r="BB833" s="25">
        <v>0</v>
      </c>
      <c r="BC833" s="25" t="s">
        <v>3021</v>
      </c>
      <c r="BD833" s="25" t="s">
        <v>3021</v>
      </c>
      <c r="BE833" s="25">
        <v>269.49478799999997</v>
      </c>
      <c r="BF833" s="74">
        <v>15.5</v>
      </c>
      <c r="BG833" s="74">
        <v>16.100000000000001</v>
      </c>
      <c r="BH833" s="74">
        <v>16.100000000000001</v>
      </c>
      <c r="BI833" s="74">
        <v>12.248000000000001</v>
      </c>
      <c r="BJ833" s="74">
        <v>12.975</v>
      </c>
      <c r="BK833" s="74">
        <v>13.761000000000001</v>
      </c>
      <c r="BL833" s="72">
        <v>5.7515026969649601E-2</v>
      </c>
      <c r="BM833" s="72">
        <v>5.9741415110410236E-2</v>
      </c>
      <c r="BN833" s="72">
        <v>5.9741415110410236E-2</v>
      </c>
      <c r="BO833" s="72">
        <v>4.5448003246726994E-2</v>
      </c>
      <c r="BP833" s="72">
        <v>4.8145643543948617E-2</v>
      </c>
      <c r="BQ833" s="72">
        <v>5.106221200834505E-2</v>
      </c>
      <c r="BR833" s="72">
        <f>IF(IF(BN833&gt;BQ833,BN833,BQ833)=0,IF(BM833&gt;BP833,BM833,BP833),IF(BN833&gt;BQ833,BN833,BQ833))</f>
        <v>5.9741415110410236E-2</v>
      </c>
      <c r="CI833" s="73">
        <f>IFERROR(L833,M833)</f>
        <v>0.48281309928431693</v>
      </c>
      <c r="CJ833" s="74">
        <f>IF(AND(M833&lt;0,AA833&gt;0),1,0)</f>
        <v>0</v>
      </c>
      <c r="CK833" s="74">
        <f>IF(AND(CJ833=0,CI833&lt;0.1,CI833&gt;0),1,0)</f>
        <v>0</v>
      </c>
      <c r="CL833" s="74">
        <f>IF(AND(CK833=0,CI833&lt;0.2,CI833&gt;0.1),1,0)</f>
        <v>0</v>
      </c>
      <c r="CM833" s="74">
        <f>IF(AND(CL833=0,CI833&lt;0.3,CI833&gt;0.2),1,0)</f>
        <v>0</v>
      </c>
      <c r="CN833" s="74">
        <f>IF(AND(CM833=0,CI833&lt;0.4,CI833&gt;0.3),1,0)</f>
        <v>0</v>
      </c>
      <c r="CO833" s="74">
        <f>IF(AND(CN833=0,CI833&lt;0.5,CI833&gt;0.4),1,0)</f>
        <v>1</v>
      </c>
      <c r="CP833" s="74">
        <f>IF(AND(CJ833=0,CK833=0,CL833=0,CM833=0,CN833=0,CO833=0),1,0)</f>
        <v>0</v>
      </c>
      <c r="CR833" s="74" t="str">
        <f>_xll.BDP($H833,CR$1)</f>
        <v>Ben D W Stocks</v>
      </c>
      <c r="CS833" s="74" t="str">
        <f>_xll.BDP($H833,CS$1)</f>
        <v>No</v>
      </c>
      <c r="CT833" s="81">
        <f>_xll.BDP($H833,CT$1)</f>
        <v>0</v>
      </c>
      <c r="CU833" s="78">
        <f>_xll.BDP($H833,CU$1)</f>
        <v>25.66670036315918</v>
      </c>
      <c r="CV833" s="78">
        <f>_xll.BDP($H833,CV$1)</f>
        <v>1.192943023912959</v>
      </c>
      <c r="CW833" s="78">
        <f>_xll.BDP($H833,CW$1)</f>
        <v>1.1160232712060876</v>
      </c>
    </row>
    <row r="834" spans="1:134" s="74" customFormat="1" hidden="1" x14ac:dyDescent="0.3">
      <c r="A834" s="74" t="str">
        <f>B834&amp;C834</f>
        <v>15</v>
      </c>
      <c r="B834" s="74">
        <v>15</v>
      </c>
      <c r="D834" s="74">
        <v>15</v>
      </c>
      <c r="E834" s="74">
        <v>5</v>
      </c>
      <c r="F834" s="75">
        <v>0.12</v>
      </c>
      <c r="H834" s="74" t="s">
        <v>289</v>
      </c>
      <c r="I834" s="74">
        <v>1779</v>
      </c>
      <c r="J834" s="74" t="str">
        <f>I834&amp;H834</f>
        <v>1779PII US Equity</v>
      </c>
      <c r="K834" s="76" t="s">
        <v>967</v>
      </c>
      <c r="L834" s="73">
        <v>0.31015806224590103</v>
      </c>
      <c r="M834" s="73">
        <v>0.3169148233098783</v>
      </c>
      <c r="N834" s="73">
        <v>0.25253787593531657</v>
      </c>
      <c r="O834" s="73">
        <v>0.27554503971607236</v>
      </c>
      <c r="P834" s="77">
        <v>27.8967406146086</v>
      </c>
      <c r="Q834" s="77">
        <v>21.979669608533097</v>
      </c>
      <c r="R834" s="77">
        <v>53.690988954752875</v>
      </c>
      <c r="S834" s="78">
        <v>12.701406297365615</v>
      </c>
      <c r="T834" s="78">
        <v>12.667365234602398</v>
      </c>
      <c r="U834" s="73">
        <v>0.36242178584077761</v>
      </c>
      <c r="V834" s="79">
        <v>1.6625146673887534</v>
      </c>
      <c r="W834" s="73">
        <v>0.23124177270732776</v>
      </c>
      <c r="X834" s="72">
        <v>4.7976905100123722E-2</v>
      </c>
      <c r="Y834" s="79">
        <v>10.258363315397139</v>
      </c>
      <c r="Z834" s="79">
        <v>21.469400904653746</v>
      </c>
      <c r="AA834" s="79">
        <v>2572300000</v>
      </c>
      <c r="AB834" s="79">
        <v>2958500000</v>
      </c>
      <c r="AC834" s="79">
        <v>83600000</v>
      </c>
      <c r="AD834" s="80">
        <v>913500000</v>
      </c>
      <c r="AE834" s="73">
        <v>9.1516146688560479E-2</v>
      </c>
      <c r="AF834" s="80">
        <v>6056.6007289200006</v>
      </c>
      <c r="AG834" s="80">
        <v>7901.200728920001</v>
      </c>
      <c r="AH834" s="25">
        <v>7.0628414489317981</v>
      </c>
      <c r="AI834" s="25">
        <v>8.9878292900921402</v>
      </c>
      <c r="AJ834" s="25">
        <v>8.4073778424470227</v>
      </c>
      <c r="AK834" s="25">
        <v>9.7644411957337898</v>
      </c>
      <c r="AL834" s="25">
        <v>4.7913349122293081</v>
      </c>
      <c r="AM834" s="74" t="s">
        <v>533</v>
      </c>
      <c r="AN834" s="74" t="s">
        <v>606</v>
      </c>
      <c r="AO834" s="74" t="s">
        <v>4702</v>
      </c>
      <c r="AP834" s="74" t="s">
        <v>574</v>
      </c>
      <c r="AQ834" s="73">
        <f>_xll.BDP($H834,$AQ$1, "CUST_TRR_START_DT=20030101","CUST_TRR_END_DT=20230630")*0.01</f>
        <v>0.13534770000000002</v>
      </c>
      <c r="AR834" s="73">
        <f>_xll.BDP($H834,$AQ$1, "CUST_TRR_START_DT=20130101","CUST_TRR_END_DT=20230630")*0.01</f>
        <v>5.7797340000000003E-2</v>
      </c>
      <c r="AS834" s="73">
        <f>_xll.BDP($H834,$AQ$1, "CUST_TRR_START_DT=20180101","CUST_TRR_END_DT=20230630")*0.01</f>
        <v>1.9724040000000002E-2</v>
      </c>
      <c r="AT834" s="74" t="s">
        <v>3697</v>
      </c>
      <c r="AU834" s="74" t="s">
        <v>3021</v>
      </c>
      <c r="AV834" s="74" t="s">
        <v>3021</v>
      </c>
      <c r="AW834" s="25">
        <v>2.4349128157263236</v>
      </c>
      <c r="AX834" s="25">
        <v>2.4349128157263236</v>
      </c>
      <c r="AY834" s="25">
        <v>7.5529645665941558</v>
      </c>
      <c r="AZ834" s="25">
        <v>9.9878773823204803</v>
      </c>
      <c r="BA834" s="25">
        <v>24.859346241562786</v>
      </c>
      <c r="BB834" s="25">
        <v>77.112313877739737</v>
      </c>
      <c r="BC834" s="25">
        <v>101.97166011930253</v>
      </c>
      <c r="BD834" s="25">
        <v>622.70799999999997</v>
      </c>
      <c r="BE834" s="25">
        <v>6056.6007289200006</v>
      </c>
      <c r="BF834" s="74">
        <v>596.85699999999997</v>
      </c>
      <c r="BG834" s="74">
        <v>616.42899999999997</v>
      </c>
      <c r="BH834" s="74">
        <v>692.66700000000003</v>
      </c>
      <c r="BI834" s="74">
        <v>644.99800000000005</v>
      </c>
      <c r="BJ834" s="74">
        <v>499.70600000000002</v>
      </c>
      <c r="BK834" s="74" t="s">
        <v>3021</v>
      </c>
      <c r="BL834" s="72">
        <v>9.8546532405551224E-2</v>
      </c>
      <c r="BM834" s="72">
        <v>0.10177804804873115</v>
      </c>
      <c r="BN834" s="72">
        <v>0.11436563693105041</v>
      </c>
      <c r="BO834" s="72">
        <v>0.1064950504199762</v>
      </c>
      <c r="BP834" s="72">
        <v>8.2506016553794928E-2</v>
      </c>
      <c r="BQ834" s="72">
        <v>0</v>
      </c>
      <c r="BR834" s="72">
        <f>IF(IF(BN834&gt;BQ834,BN834,BQ834)=0,IF(BM834&gt;BP834,BM834,BP834),IF(BN834&gt;BQ834,BN834,BQ834))</f>
        <v>0.11436563693105041</v>
      </c>
      <c r="CI834" s="73">
        <f>IFERROR(L834,M834)</f>
        <v>0.31015806224590103</v>
      </c>
      <c r="CJ834" s="74">
        <f>IF(AND(M834&lt;0,AA834&gt;0),1,0)</f>
        <v>0</v>
      </c>
      <c r="CK834" s="74">
        <f>IF(AND(CJ834=0,CI834&lt;0.1,CI834&gt;0),1,0)</f>
        <v>0</v>
      </c>
      <c r="CL834" s="74">
        <f>IF(AND(CK834=0,CI834&lt;0.2,CI834&gt;0.1),1,0)</f>
        <v>0</v>
      </c>
      <c r="CM834" s="74">
        <f>IF(AND(CL834=0,CI834&lt;0.3,CI834&gt;0.2),1,0)</f>
        <v>0</v>
      </c>
      <c r="CN834" s="74">
        <f>IF(AND(CM834=0,CI834&lt;0.4,CI834&gt;0.3),1,0)</f>
        <v>1</v>
      </c>
      <c r="CO834" s="74">
        <f>IF(AND(CN834=0,CI834&lt;0.5,CI834&gt;0.4),1,0)</f>
        <v>0</v>
      </c>
      <c r="CP834" s="74">
        <f>IF(AND(CJ834=0,CK834=0,CL834=0,CM834=0,CN834=0,CO834=0),1,0)</f>
        <v>0</v>
      </c>
      <c r="CR834" s="74" t="str">
        <f>_xll.BDP($H834,CR$1)</f>
        <v>Michael T Speetzen "Mike"</v>
      </c>
      <c r="CS834" s="74" t="str">
        <f>_xll.BDP($H834,CS$1)</f>
        <v>No</v>
      </c>
      <c r="CT834" s="81">
        <f>_xll.BDP($H834,CT$1)</f>
        <v>9.5411799848079681E-2</v>
      </c>
      <c r="CU834" s="78">
        <f>_xll.BDP($H834,CU$1)</f>
        <v>2.75</v>
      </c>
      <c r="CV834" s="78">
        <f>_xll.BDP($H834,CV$1)</f>
        <v>0.98610707884190274</v>
      </c>
      <c r="CW834" s="78">
        <f>_xll.BDP($H834,CW$1)</f>
        <v>-0.79187162975339986</v>
      </c>
    </row>
    <row r="835" spans="1:134" s="74" customFormat="1" x14ac:dyDescent="0.3">
      <c r="A835" s="74" t="str">
        <f>B835&amp;C835</f>
        <v>15</v>
      </c>
      <c r="B835" s="74">
        <v>15</v>
      </c>
      <c r="D835" s="74">
        <v>15</v>
      </c>
      <c r="E835" s="74">
        <v>3</v>
      </c>
      <c r="F835" s="75">
        <v>0.1</v>
      </c>
      <c r="H835" s="74" t="s">
        <v>1495</v>
      </c>
      <c r="I835" s="74">
        <v>1780</v>
      </c>
      <c r="J835" s="74" t="str">
        <f>I835&amp;H835</f>
        <v>1780HEIO NA Equity</v>
      </c>
      <c r="K835" s="76" t="s">
        <v>1496</v>
      </c>
      <c r="L835" s="73">
        <v>0.1812688236769831</v>
      </c>
      <c r="M835" s="73">
        <v>0.18025769629885852</v>
      </c>
      <c r="N835" s="73">
        <v>0.11430957603871657</v>
      </c>
      <c r="O835" s="73">
        <v>0.11784159647238397</v>
      </c>
      <c r="P835" s="77">
        <v>9.1833671545730713</v>
      </c>
      <c r="Q835" s="77">
        <v>7.3888241536939558</v>
      </c>
      <c r="R835" s="77">
        <v>13.762051064731434</v>
      </c>
      <c r="S835" s="78">
        <v>24.536280325573394</v>
      </c>
      <c r="T835" s="78">
        <v>21.083603189526098</v>
      </c>
      <c r="U835" s="73">
        <v>0.3997333453855193</v>
      </c>
      <c r="V835" s="79">
        <v>2.937396213882431</v>
      </c>
      <c r="W835" s="73">
        <v>0.38320767406463491</v>
      </c>
      <c r="X835" s="72">
        <v>2.7144080173238657E-2</v>
      </c>
      <c r="Y835" s="79">
        <v>6.8442237065198537</v>
      </c>
      <c r="Z835" s="79">
        <v>5.0322337631288905</v>
      </c>
      <c r="AA835" s="79">
        <v>23128000000</v>
      </c>
      <c r="AB835" s="79">
        <v>35378000000</v>
      </c>
      <c r="AC835" s="79" t="e">
        <v>#N/A</v>
      </c>
      <c r="AD835" s="80">
        <v>3359000000</v>
      </c>
      <c r="AE835" s="73">
        <v>0</v>
      </c>
      <c r="AF835" s="80">
        <v>20824.5811464</v>
      </c>
      <c r="AG835" s="80">
        <v>50772.5811464</v>
      </c>
      <c r="AH835" s="25">
        <v>8.6186693509421151</v>
      </c>
      <c r="AI835" s="25">
        <v>13.748329582020038</v>
      </c>
      <c r="AJ835" s="25">
        <v>5.4946538550671828</v>
      </c>
      <c r="AK835" s="25">
        <v>16.04876405693156</v>
      </c>
      <c r="AL835" s="25">
        <v>2.21703204784396</v>
      </c>
      <c r="AM835" s="74" t="s">
        <v>493</v>
      </c>
      <c r="AN835" s="74" t="s">
        <v>673</v>
      </c>
      <c r="AO835" s="74" t="s">
        <v>1497</v>
      </c>
      <c r="AP835" s="74" t="s">
        <v>1458</v>
      </c>
      <c r="AQ835" s="73">
        <f>_xll.BDP($H835,$AQ$1, "CUST_TRR_START_DT=20030101","CUST_TRR_END_DT=20230630")*0.01</f>
        <v>8.4939020000000004E-2</v>
      </c>
      <c r="AR835" s="73">
        <f>_xll.BDP($H835,$AQ$1, "CUST_TRR_START_DT=20130101","CUST_TRR_END_DT=20230630")*0.01</f>
        <v>8.3525210000000003E-2</v>
      </c>
      <c r="AS835" s="73">
        <f>_xll.BDP($H835,$AQ$1, "CUST_TRR_START_DT=20180101","CUST_TRR_END_DT=20230630")*0.01</f>
        <v>1.122423E-2</v>
      </c>
      <c r="AT835" s="74" t="s">
        <v>3862</v>
      </c>
      <c r="AU835" s="74" t="s">
        <v>3021</v>
      </c>
      <c r="AV835" s="74" t="s">
        <v>3862</v>
      </c>
      <c r="AW835" s="25">
        <v>2.6574393869683814</v>
      </c>
      <c r="AX835" s="25">
        <v>2.6574393869683814</v>
      </c>
      <c r="AY835" s="25">
        <v>-4.3505106294031528E-16</v>
      </c>
      <c r="AZ835" s="25">
        <v>2.657439386968381</v>
      </c>
      <c r="BA835" s="25">
        <v>43.402359239660171</v>
      </c>
      <c r="BB835" s="25">
        <v>-7.1054273576010019E-15</v>
      </c>
      <c r="BC835" s="25">
        <v>43.402359239660164</v>
      </c>
      <c r="BD835" s="25">
        <v>497.10817691000005</v>
      </c>
      <c r="BE835" s="25">
        <v>20824.5811464</v>
      </c>
      <c r="BF835" s="74" t="s">
        <v>3021</v>
      </c>
      <c r="BG835" s="74" t="s">
        <v>3021</v>
      </c>
      <c r="BH835" s="74" t="s">
        <v>3021</v>
      </c>
      <c r="BI835" s="74">
        <v>2536.5450000000001</v>
      </c>
      <c r="BJ835" s="74">
        <v>2935.3009999999999</v>
      </c>
      <c r="BK835" s="74">
        <v>3142.2020000000002</v>
      </c>
      <c r="BL835" s="72">
        <v>0</v>
      </c>
      <c r="BM835" s="72">
        <v>0</v>
      </c>
      <c r="BN835" s="72">
        <v>0</v>
      </c>
      <c r="BO835" s="72">
        <v>0.12180533102527727</v>
      </c>
      <c r="BP835" s="72">
        <v>0.14095366333490136</v>
      </c>
      <c r="BQ835" s="72">
        <v>0.1508890852550569</v>
      </c>
      <c r="BR835" s="72">
        <f>IF(IF(BN835&gt;BQ835,BN835,BQ835)=0,IF(BM835&gt;BP835,BM835,BP835),IF(BN835&gt;BQ835,BN835,BQ835))</f>
        <v>0.1508890852550569</v>
      </c>
      <c r="CI835" s="73">
        <f>IFERROR(L835,M835)</f>
        <v>0.1812688236769831</v>
      </c>
      <c r="CJ835" s="74">
        <f>IF(AND(M835&lt;0,AA835&gt;0),1,0)</f>
        <v>0</v>
      </c>
      <c r="CK835" s="74">
        <f>IF(AND(CJ835=0,CI835&lt;0.1,CI835&gt;0),1,0)</f>
        <v>0</v>
      </c>
      <c r="CL835" s="74">
        <f>IF(AND(CK835=0,CI835&lt;0.2,CI835&gt;0.1),1,0)</f>
        <v>1</v>
      </c>
      <c r="CM835" s="74">
        <f>IF(AND(CL835=0,CI835&lt;0.3,CI835&gt;0.2),1,0)</f>
        <v>0</v>
      </c>
      <c r="CN835" s="74">
        <f>IF(AND(CM835=0,CI835&lt;0.4,CI835&gt;0.3),1,0)</f>
        <v>0</v>
      </c>
      <c r="CO835" s="74">
        <f>IF(AND(CN835=0,CI835&lt;0.5,CI835&gt;0.4),1,0)</f>
        <v>0</v>
      </c>
      <c r="CP835" s="74">
        <f>IF(AND(CJ835=0,CK835=0,CL835=0,CM835=0,CN835=0,CO835=0),1,0)</f>
        <v>0</v>
      </c>
      <c r="CR835" s="74" t="str">
        <f>_xll.BDP($H835,CR$1)</f>
        <v>Dolf Van Den Brink</v>
      </c>
      <c r="CS835" s="74" t="str">
        <f>_xll.BDP($H835,CS$1)</f>
        <v>No</v>
      </c>
      <c r="CT835" s="81">
        <f>_xll.BDP($H835,CT$1)</f>
        <v>0</v>
      </c>
      <c r="CU835" s="78">
        <f>_xll.BDP($H835,CU$1)</f>
        <v>3.3333299160003662</v>
      </c>
      <c r="CV835" s="78">
        <f>_xll.BDP($H835,CV$1)</f>
        <v>3.4721359079707616E-2</v>
      </c>
      <c r="CW835" s="78">
        <f>_xll.BDP($H835,CW$1)</f>
        <v>0</v>
      </c>
    </row>
    <row r="836" spans="1:134" s="74" customFormat="1" hidden="1" x14ac:dyDescent="0.3">
      <c r="A836" s="74" t="str">
        <f>B836&amp;C836</f>
        <v>15</v>
      </c>
      <c r="B836" s="74">
        <v>15</v>
      </c>
      <c r="D836" s="74">
        <v>15</v>
      </c>
      <c r="E836" s="74">
        <v>9</v>
      </c>
      <c r="F836" s="75" t="s">
        <v>2217</v>
      </c>
      <c r="H836" s="74" t="s">
        <v>1190</v>
      </c>
      <c r="I836" s="74">
        <v>1781</v>
      </c>
      <c r="J836" s="74" t="str">
        <f>I836&amp;H836</f>
        <v>1781ORA AU Equity</v>
      </c>
      <c r="K836" s="76" t="s">
        <v>4977</v>
      </c>
      <c r="L836" s="73" t="e">
        <v>#N/A</v>
      </c>
      <c r="M836" s="73" t="e">
        <v>#N/A</v>
      </c>
      <c r="N836" s="73" t="e">
        <v>#N/A</v>
      </c>
      <c r="O836" s="73" t="e">
        <v>#N/A</v>
      </c>
      <c r="P836" s="77" t="e">
        <v>#N/A</v>
      </c>
      <c r="Q836" s="77" t="e">
        <v>#N/A</v>
      </c>
      <c r="R836" s="77">
        <v>20.287017398242448</v>
      </c>
      <c r="S836" s="78" t="e">
        <v>#N/A</v>
      </c>
      <c r="T836" s="78" t="e">
        <v>#N/A</v>
      </c>
      <c r="U836" s="73" t="e">
        <v>#N/A</v>
      </c>
      <c r="V836" s="79">
        <v>1.9796766743648961</v>
      </c>
      <c r="W836" s="73" t="e">
        <v>#N/A</v>
      </c>
      <c r="X836" s="72" t="e">
        <v>#N/A</v>
      </c>
      <c r="Y836" s="79">
        <v>0.94670659066508445</v>
      </c>
      <c r="Z836" s="79">
        <v>-4.6019347614056905E-2</v>
      </c>
      <c r="AA836" s="79" t="e">
        <v>#N/A</v>
      </c>
      <c r="AB836" s="79" t="e">
        <v>#N/A</v>
      </c>
      <c r="AC836" s="79" t="e">
        <v>#N/A</v>
      </c>
      <c r="AD836" s="80">
        <v>338579321.41465724</v>
      </c>
      <c r="AE836" s="73">
        <v>0</v>
      </c>
      <c r="AF836" s="80">
        <v>3484.3324223000004</v>
      </c>
      <c r="AG836" s="80">
        <v>4371.9324223000003</v>
      </c>
      <c r="AH836" s="25">
        <v>9.604420962873462</v>
      </c>
      <c r="AI836" s="25">
        <v>13.027212223778308</v>
      </c>
      <c r="AJ836" s="25" t="s">
        <v>3021</v>
      </c>
      <c r="AK836" s="25">
        <v>12.987190838112276</v>
      </c>
      <c r="AL836" s="25">
        <v>3.1710186584392255</v>
      </c>
      <c r="AM836" s="74" t="s">
        <v>498</v>
      </c>
      <c r="AN836" s="74" t="s">
        <v>510</v>
      </c>
      <c r="AO836" s="74" t="s">
        <v>511</v>
      </c>
      <c r="AP836" s="74" t="s">
        <v>2136</v>
      </c>
      <c r="AQ836" s="73" t="e">
        <f>_xll.BDP($H836,$AQ$1, "CUST_TRR_START_DT=20030101","CUST_TRR_END_DT=20230630")*0.01</f>
        <v>#VALUE!</v>
      </c>
      <c r="AR836" s="73" t="e">
        <f>_xll.BDP($H836,$AQ$1, "CUST_TRR_START_DT=20130101","CUST_TRR_END_DT=20230630")*0.01</f>
        <v>#VALUE!</v>
      </c>
      <c r="AS836" s="73">
        <f>_xll.BDP($H836,$AQ$1, "CUST_TRR_START_DT=20180101","CUST_TRR_END_DT=20230630")*0.01</f>
        <v>4.2647380000000006E-2</v>
      </c>
      <c r="AT836" s="74" t="s">
        <v>3479</v>
      </c>
      <c r="AU836" s="74" t="s">
        <v>3021</v>
      </c>
      <c r="AV836" s="74" t="s">
        <v>3479</v>
      </c>
      <c r="AW836" s="25">
        <v>5.9460482814095235</v>
      </c>
      <c r="AX836" s="25">
        <v>5.9460482814095235</v>
      </c>
      <c r="AY836" s="25">
        <v>0</v>
      </c>
      <c r="AZ836" s="25">
        <v>5.9460482814095235</v>
      </c>
      <c r="BA836" s="25">
        <v>69.219802369598355</v>
      </c>
      <c r="BB836" s="25">
        <v>0</v>
      </c>
      <c r="BC836" s="25" t="s">
        <v>3021</v>
      </c>
      <c r="BD836" s="25" t="s">
        <v>3021</v>
      </c>
      <c r="BE836" s="25">
        <v>3484.3324223000004</v>
      </c>
      <c r="BF836" s="74">
        <v>220.90899999999999</v>
      </c>
      <c r="BG836" s="74">
        <v>247.9</v>
      </c>
      <c r="BH836" s="74">
        <v>267.09100000000001</v>
      </c>
      <c r="BI836" s="74">
        <v>224.34</v>
      </c>
      <c r="BJ836" s="74">
        <v>286.5</v>
      </c>
      <c r="BK836" s="74">
        <v>361.95</v>
      </c>
      <c r="BL836" s="72">
        <v>6.3400667108042014E-2</v>
      </c>
      <c r="BM836" s="72">
        <v>7.1147057730031896E-2</v>
      </c>
      <c r="BN836" s="72">
        <v>7.6654855974876757E-2</v>
      </c>
      <c r="BO836" s="72">
        <v>6.4385360754963109E-2</v>
      </c>
      <c r="BP836" s="72">
        <v>8.2225220006672595E-2</v>
      </c>
      <c r="BQ836" s="72">
        <v>0.10387929627020993</v>
      </c>
      <c r="BR836" s="72">
        <f>IF(IF(BN836&gt;BQ836,BN836,BQ836)=0,IF(BM836&gt;BP836,BM836,BP836),IF(BN836&gt;BQ836,BN836,BQ836))</f>
        <v>0.10387929627020993</v>
      </c>
      <c r="CI836" s="73" t="e">
        <f>IFERROR(L836,M836)</f>
        <v>#N/A</v>
      </c>
      <c r="CJ836" s="74" t="e">
        <f>IF(AND(M836&lt;0,AA836&gt;0),1,0)</f>
        <v>#N/A</v>
      </c>
      <c r="CK836" s="74" t="e">
        <f>IF(AND(CJ836=0,CI836&lt;0.1,CI836&gt;0),1,0)</f>
        <v>#N/A</v>
      </c>
      <c r="CL836" s="74" t="e">
        <f>IF(AND(CK836=0,CI836&lt;0.2,CI836&gt;0.1),1,0)</f>
        <v>#N/A</v>
      </c>
      <c r="CM836" s="74" t="e">
        <f>IF(AND(CL836=0,CI836&lt;0.3,CI836&gt;0.2),1,0)</f>
        <v>#N/A</v>
      </c>
      <c r="CN836" s="74" t="e">
        <f>IF(AND(CM836=0,CI836&lt;0.4,CI836&gt;0.3),1,0)</f>
        <v>#N/A</v>
      </c>
      <c r="CO836" s="74" t="e">
        <f>IF(AND(CN836=0,CI836&lt;0.5,CI836&gt;0.4),1,0)</f>
        <v>#N/A</v>
      </c>
      <c r="CP836" s="74" t="e">
        <f>IF(AND(CJ836=0,CK836=0,CL836=0,CM836=0,CN836=0,CO836=0),1,0)</f>
        <v>#N/A</v>
      </c>
      <c r="CR836" s="74" t="str">
        <f>_xll.BDP($H836,CR$1)</f>
        <v>Brian Lowe</v>
      </c>
      <c r="CS836" s="74" t="str">
        <f>_xll.BDP($H836,CS$1)</f>
        <v>No</v>
      </c>
      <c r="CT836" s="81">
        <f>_xll.BDP($H836,CT$1)</f>
        <v>0</v>
      </c>
      <c r="CU836" s="78">
        <f>_xll.BDP($H836,CU$1)</f>
        <v>4</v>
      </c>
      <c r="CV836" s="78">
        <f>_xll.BDP($H836,CV$1)</f>
        <v>9.8103414504168499E-2</v>
      </c>
      <c r="CW836" s="78">
        <f>_xll.BDP($H836,CW$1)</f>
        <v>-6.7862662198950989</v>
      </c>
    </row>
    <row r="837" spans="1:134" s="74" customFormat="1" hidden="1" x14ac:dyDescent="0.3">
      <c r="A837" s="74" t="str">
        <f>B837&amp;C837</f>
        <v>15</v>
      </c>
      <c r="B837" s="74">
        <v>15</v>
      </c>
      <c r="D837" s="74">
        <v>15</v>
      </c>
      <c r="E837" s="74">
        <v>6</v>
      </c>
      <c r="F837" s="75">
        <v>0.1</v>
      </c>
      <c r="G837" s="74" t="s">
        <v>2862</v>
      </c>
      <c r="H837" s="74" t="s">
        <v>213</v>
      </c>
      <c r="I837" s="74">
        <v>1782</v>
      </c>
      <c r="J837" s="74" t="str">
        <f>I837&amp;H837</f>
        <v>1782UPS US Equity</v>
      </c>
      <c r="K837" s="76" t="s">
        <v>871</v>
      </c>
      <c r="L837" s="73">
        <v>0.44557366137367288</v>
      </c>
      <c r="M837" s="73">
        <v>0.43901141594890181</v>
      </c>
      <c r="N837" s="73">
        <v>0.38092466680202752</v>
      </c>
      <c r="O837" s="73">
        <v>0.38712232838551597</v>
      </c>
      <c r="P837" s="77">
        <v>24.858382676727729</v>
      </c>
      <c r="Q837" s="77">
        <v>15.230964139179925</v>
      </c>
      <c r="R837" s="77">
        <v>55.155888509419412</v>
      </c>
      <c r="S837" s="78">
        <v>15.543954955854876</v>
      </c>
      <c r="T837" s="78">
        <v>17.695682264830968</v>
      </c>
      <c r="U837" s="73">
        <v>0.26072287698382679</v>
      </c>
      <c r="V837" s="79">
        <v>1.0942976885953772</v>
      </c>
      <c r="W837" s="73">
        <v>0.28483090963367308</v>
      </c>
      <c r="X837" s="72">
        <v>2.9383659818442428E-2</v>
      </c>
      <c r="Y837" s="79">
        <v>6.9105378195506351</v>
      </c>
      <c r="Z837" s="79">
        <v>14.108135592737113</v>
      </c>
      <c r="AA837" s="79">
        <v>31506000000</v>
      </c>
      <c r="AB837" s="79">
        <v>35729000000</v>
      </c>
      <c r="AC837" s="79">
        <v>1116000000</v>
      </c>
      <c r="AD837" s="80">
        <v>11474000000</v>
      </c>
      <c r="AE837" s="73">
        <v>9.7263378072163148E-2</v>
      </c>
      <c r="AF837" s="80">
        <v>137130.66268561</v>
      </c>
      <c r="AG837" s="80">
        <v>154381.66268561</v>
      </c>
      <c r="AH837" s="25">
        <v>9.334122661648518</v>
      </c>
      <c r="AI837" s="25">
        <v>12.330789895266761</v>
      </c>
      <c r="AJ837" s="25">
        <v>4.5232815707255538</v>
      </c>
      <c r="AK837" s="25">
        <v>14.138709598382261</v>
      </c>
      <c r="AL837" s="25">
        <v>6.8528326437662539</v>
      </c>
      <c r="AM837" s="74" t="s">
        <v>498</v>
      </c>
      <c r="AN837" s="74" t="s">
        <v>516</v>
      </c>
      <c r="AO837" s="74" t="s">
        <v>714</v>
      </c>
      <c r="AP837" s="74" t="s">
        <v>574</v>
      </c>
      <c r="AQ837" s="73">
        <f>_xll.BDP($H837,$AQ$1, "CUST_TRR_START_DT=20030101","CUST_TRR_END_DT=20230630")*0.01</f>
        <v>8.1196959999999999E-2</v>
      </c>
      <c r="AR837" s="73">
        <f>_xll.BDP($H837,$AQ$1, "CUST_TRR_START_DT=20130101","CUST_TRR_END_DT=20230630")*0.01</f>
        <v>0.1213542</v>
      </c>
      <c r="AS837" s="73">
        <f>_xll.BDP($H837,$AQ$1, "CUST_TRR_START_DT=20180101","CUST_TRR_END_DT=20230630")*0.01</f>
        <v>0.11117330000000002</v>
      </c>
      <c r="AT837" s="74" t="s">
        <v>3389</v>
      </c>
      <c r="AU837" s="74" t="s">
        <v>3389</v>
      </c>
      <c r="AV837" s="74" t="s">
        <v>3389</v>
      </c>
      <c r="AW837" s="25">
        <v>4.0383896417010376</v>
      </c>
      <c r="AX837" s="25">
        <v>4.0383896417010376</v>
      </c>
      <c r="AY837" s="25">
        <v>2.4382445757650495</v>
      </c>
      <c r="AZ837" s="25">
        <v>6.4766342174660867</v>
      </c>
      <c r="BA837" s="25">
        <v>47.351227264700597</v>
      </c>
      <c r="BB837" s="25">
        <v>28.589087056330513</v>
      </c>
      <c r="BC837" s="25">
        <v>75.94031432103111</v>
      </c>
      <c r="BD837" s="25">
        <v>8601</v>
      </c>
      <c r="BE837" s="25">
        <v>137130.66268561</v>
      </c>
      <c r="BF837" s="74">
        <v>8171.107</v>
      </c>
      <c r="BG837" s="74">
        <v>8979.75</v>
      </c>
      <c r="BH837" s="74">
        <v>9804.4670000000006</v>
      </c>
      <c r="BI837" s="74">
        <v>6526.4980000000005</v>
      </c>
      <c r="BJ837" s="74">
        <v>7517.1720000000005</v>
      </c>
      <c r="BK837" s="74">
        <v>8483.3379999999997</v>
      </c>
      <c r="BL837" s="72">
        <v>5.9586286830198822E-2</v>
      </c>
      <c r="BM837" s="72">
        <v>6.5483166376780755E-2</v>
      </c>
      <c r="BN837" s="72">
        <v>7.149726259602511E-2</v>
      </c>
      <c r="BO837" s="72">
        <v>4.7593279811991074E-2</v>
      </c>
      <c r="BP837" s="72">
        <v>5.4817586765653584E-2</v>
      </c>
      <c r="BQ837" s="72">
        <v>6.1863173661234047E-2</v>
      </c>
      <c r="BR837" s="72">
        <f>IF(IF(BN837&gt;BQ837,BN837,BQ837)=0,IF(BM837&gt;BP837,BM837,BP837),IF(BN837&gt;BQ837,BN837,BQ837))</f>
        <v>7.149726259602511E-2</v>
      </c>
      <c r="CI837" s="73">
        <f>IFERROR(L837,M837)</f>
        <v>0.44557366137367288</v>
      </c>
      <c r="CJ837" s="74">
        <f>IF(AND(M837&lt;0,AA837&gt;0),1,0)</f>
        <v>0</v>
      </c>
      <c r="CK837" s="74">
        <f>IF(AND(CJ837=0,CI837&lt;0.1,CI837&gt;0),1,0)</f>
        <v>0</v>
      </c>
      <c r="CL837" s="74">
        <f>IF(AND(CK837=0,CI837&lt;0.2,CI837&gt;0.1),1,0)</f>
        <v>0</v>
      </c>
      <c r="CM837" s="74">
        <f>IF(AND(CL837=0,CI837&lt;0.3,CI837&gt;0.2),1,0)</f>
        <v>0</v>
      </c>
      <c r="CN837" s="74">
        <f>IF(AND(CM837=0,CI837&lt;0.4,CI837&gt;0.3),1,0)</f>
        <v>0</v>
      </c>
      <c r="CO837" s="74">
        <f>IF(AND(CN837=0,CI837&lt;0.5,CI837&gt;0.4),1,0)</f>
        <v>1</v>
      </c>
      <c r="CP837" s="74">
        <f>IF(AND(CJ837=0,CK837=0,CL837=0,CM837=0,CN837=0,CO837=0),1,0)</f>
        <v>0</v>
      </c>
      <c r="CR837" s="74" t="str">
        <f>_xll.BDP($H837,CR$1)</f>
        <v>Carol B Tome</v>
      </c>
      <c r="CS837" s="74" t="str">
        <f>_xll.BDP($H837,CS$1)</f>
        <v>No</v>
      </c>
      <c r="CT837" s="81">
        <f>_xll.BDP($H837,CT$1)</f>
        <v>0</v>
      </c>
      <c r="CU837" s="78">
        <f>_xll.BDP($H837,CU$1)</f>
        <v>3.3333299160003662</v>
      </c>
      <c r="CV837" s="78">
        <f>_xll.BDP($H837,CV$1)</f>
        <v>4.3010053039241734E-2</v>
      </c>
      <c r="CW837" s="78">
        <f>_xll.BDP($H837,CW$1)</f>
        <v>0</v>
      </c>
    </row>
    <row r="838" spans="1:134" s="74" customFormat="1" hidden="1" x14ac:dyDescent="0.3">
      <c r="A838" s="74" t="str">
        <f>B838&amp;C838</f>
        <v>15</v>
      </c>
      <c r="B838" s="74">
        <v>15</v>
      </c>
      <c r="D838" s="74">
        <v>15</v>
      </c>
      <c r="E838" s="74">
        <v>10</v>
      </c>
      <c r="F838" s="75" t="s">
        <v>2157</v>
      </c>
      <c r="H838" s="74" t="s">
        <v>1813</v>
      </c>
      <c r="I838" s="74">
        <v>1783</v>
      </c>
      <c r="J838" s="74" t="str">
        <f>I838&amp;H838</f>
        <v>1783BOO LN Equity</v>
      </c>
      <c r="K838" s="76" t="s">
        <v>1814</v>
      </c>
      <c r="L838" s="73">
        <v>0.45897321146713105</v>
      </c>
      <c r="M838" s="73">
        <v>-2.3089919279143979E-2</v>
      </c>
      <c r="N838" s="73">
        <v>0.45897321146713105</v>
      </c>
      <c r="O838" s="73">
        <v>-2.3089919279143979E-2</v>
      </c>
      <c r="P838" s="77">
        <v>-10.658022690437601</v>
      </c>
      <c r="Q838" s="77">
        <v>-8.3390599675850883</v>
      </c>
      <c r="R838" s="77">
        <v>-17.493925720236028</v>
      </c>
      <c r="S838" s="78">
        <v>6.8195992107598826</v>
      </c>
      <c r="T838" s="78">
        <v>3.1831288516989877</v>
      </c>
      <c r="U838" s="73">
        <v>0.10826466508933674</v>
      </c>
      <c r="V838" s="79">
        <v>-9.7573529411764675</v>
      </c>
      <c r="W838" s="73">
        <v>0.3263441298849637</v>
      </c>
      <c r="X838" s="72">
        <v>2.5884383088869714E-2</v>
      </c>
      <c r="Y838" s="79">
        <v>27.209253748404485</v>
      </c>
      <c r="Z838" s="79" t="e">
        <v>#N/A</v>
      </c>
      <c r="AA838" s="79">
        <v>532700000.00000006</v>
      </c>
      <c r="AB838" s="79">
        <v>532700000.00000006</v>
      </c>
      <c r="AC838" s="79">
        <v>32000000</v>
      </c>
      <c r="AD838" s="80">
        <v>129800000.00000001</v>
      </c>
      <c r="AE838" s="73">
        <v>0.24653312788906007</v>
      </c>
      <c r="AF838" s="80">
        <v>415.79619331140003</v>
      </c>
      <c r="AG838" s="80">
        <v>548.49619331140002</v>
      </c>
      <c r="AH838" s="25">
        <v>9.7423835401669638</v>
      </c>
      <c r="AI838" s="25" t="s">
        <v>3021</v>
      </c>
      <c r="AJ838" s="25">
        <v>17.54056497567057</v>
      </c>
      <c r="AK838" s="25" t="s">
        <v>3021</v>
      </c>
      <c r="AL838" s="25">
        <v>1.0393992145540354</v>
      </c>
      <c r="AM838" s="74" t="s">
        <v>533</v>
      </c>
      <c r="AN838" s="74" t="s">
        <v>830</v>
      </c>
      <c r="AO838" s="74" t="s">
        <v>893</v>
      </c>
      <c r="AP838" s="74" t="s">
        <v>1552</v>
      </c>
      <c r="AQ838" s="73" t="e">
        <f>_xll.BDP($H838,$AQ$1, "CUST_TRR_START_DT=20030101","CUST_TRR_END_DT=20230630")*0.01</f>
        <v>#VALUE!</v>
      </c>
      <c r="AR838" s="73" t="e">
        <f>_xll.BDP($H838,$AQ$1, "CUST_TRR_START_DT=20130101","CUST_TRR_END_DT=20230630")*0.01</f>
        <v>#VALUE!</v>
      </c>
      <c r="AS838" s="73">
        <f>_xll.BDP($H838,$AQ$1, "CUST_TRR_START_DT=20180101","CUST_TRR_END_DT=20230630")*0.01</f>
        <v>-0.26818629999999999</v>
      </c>
      <c r="AT838" s="74" t="s">
        <v>3508</v>
      </c>
      <c r="AU838" s="74" t="s">
        <v>3508</v>
      </c>
      <c r="AV838" s="74" t="s">
        <v>3508</v>
      </c>
      <c r="AW838" s="25" t="s">
        <v>3021</v>
      </c>
      <c r="AX838" s="25">
        <v>0</v>
      </c>
      <c r="AY838" s="25">
        <v>0</v>
      </c>
      <c r="AZ838" s="25">
        <v>0</v>
      </c>
      <c r="BA838" s="25" t="s">
        <v>3021</v>
      </c>
      <c r="BB838" s="25">
        <v>0</v>
      </c>
      <c r="BC838" s="25" t="s">
        <v>3021</v>
      </c>
      <c r="BD838" s="25">
        <v>-0.2</v>
      </c>
      <c r="BE838" s="25">
        <v>415.79619331140003</v>
      </c>
      <c r="BF838" s="74">
        <v>-21.789000000000001</v>
      </c>
      <c r="BG838" s="74">
        <v>-4.2789999999999999</v>
      </c>
      <c r="BH838" s="74">
        <v>14.553000000000001</v>
      </c>
      <c r="BI838" s="74">
        <v>-60.024999999999999</v>
      </c>
      <c r="BJ838" s="74">
        <v>20.114000000000001</v>
      </c>
      <c r="BK838" s="74">
        <v>30.512</v>
      </c>
      <c r="BL838" s="72">
        <v>-5.2403077157759548E-2</v>
      </c>
      <c r="BM838" s="72">
        <v>-1.0291099507001382E-2</v>
      </c>
      <c r="BN838" s="72">
        <v>3.5000320431266913E-2</v>
      </c>
      <c r="BO838" s="72">
        <v>-0.14436159100438373</v>
      </c>
      <c r="BP838" s="72">
        <v>4.8374661248849218E-2</v>
      </c>
      <c r="BQ838" s="72">
        <v>7.3382105201595271E-2</v>
      </c>
      <c r="BR838" s="72">
        <f>IF(IF(BN838&gt;BQ838,BN838,BQ838)=0,IF(BM838&gt;BP838,BM838,BP838),IF(BN838&gt;BQ838,BN838,BQ838))</f>
        <v>7.3382105201595271E-2</v>
      </c>
      <c r="CI838" s="73">
        <f>IFERROR(L838,M838)</f>
        <v>0.45897321146713105</v>
      </c>
      <c r="CJ838" s="74">
        <f>IF(AND(M838&lt;0,AA838&gt;0),1,0)</f>
        <v>1</v>
      </c>
      <c r="CK838" s="74">
        <f>IF(AND(CJ838=0,CI838&lt;0.1,CI838&gt;0),1,0)</f>
        <v>0</v>
      </c>
      <c r="CL838" s="74">
        <f>IF(AND(CK838=0,CI838&lt;0.2,CI838&gt;0.1),1,0)</f>
        <v>0</v>
      </c>
      <c r="CM838" s="74">
        <f>IF(AND(CL838=0,CI838&lt;0.3,CI838&gt;0.2),1,0)</f>
        <v>0</v>
      </c>
      <c r="CN838" s="74">
        <f>IF(AND(CM838=0,CI838&lt;0.4,CI838&gt;0.3),1,0)</f>
        <v>0</v>
      </c>
      <c r="CO838" s="74">
        <f>IF(AND(CN838=0,CI838&lt;0.5,CI838&gt;0.4),1,0)</f>
        <v>1</v>
      </c>
      <c r="CP838" s="74">
        <f>IF(AND(CJ838=0,CK838=0,CL838=0,CM838=0,CN838=0,CO838=0),1,0)</f>
        <v>0</v>
      </c>
      <c r="CR838" s="74" t="str">
        <f>_xll.BDP($H838,CR$1)</f>
        <v>John Lyttle</v>
      </c>
      <c r="CS838" s="74" t="str">
        <f>_xll.BDP($H838,CS$1)</f>
        <v>No</v>
      </c>
      <c r="CT838" s="81">
        <f>_xll.BDP($H838,CT$1)</f>
        <v>0</v>
      </c>
      <c r="CU838" s="78">
        <f>_xll.BDP($H838,CU$1)</f>
        <v>4.5833301544189453</v>
      </c>
      <c r="CV838" s="78">
        <f>_xll.BDP($H838,CV$1)</f>
        <v>14.137456413167303</v>
      </c>
      <c r="CW838" s="78">
        <f>_xll.BDP($H838,CW$1)</f>
        <v>0</v>
      </c>
    </row>
    <row r="839" spans="1:134" s="74" customFormat="1" hidden="1" x14ac:dyDescent="0.3">
      <c r="A839" s="74" t="str">
        <f>B839&amp;C839</f>
        <v>15</v>
      </c>
      <c r="B839" s="74">
        <v>15</v>
      </c>
      <c r="D839" s="74">
        <v>15</v>
      </c>
      <c r="E839" s="74">
        <v>4</v>
      </c>
      <c r="F839" s="75">
        <v>0.08</v>
      </c>
      <c r="G839" s="74" t="s">
        <v>2599</v>
      </c>
      <c r="H839" s="74" t="s">
        <v>423</v>
      </c>
      <c r="I839" s="74">
        <v>1784</v>
      </c>
      <c r="J839" s="74" t="str">
        <f>I839&amp;H839</f>
        <v>1784CAH US Equity</v>
      </c>
      <c r="K839" s="76" t="s">
        <v>1118</v>
      </c>
      <c r="L839" s="73">
        <v>-0.40233375135613869</v>
      </c>
      <c r="M839" s="73">
        <v>-0.3254306938517465</v>
      </c>
      <c r="N839" s="73">
        <v>0.83445137853969165</v>
      </c>
      <c r="O839" s="73">
        <v>-1.1984866123399303</v>
      </c>
      <c r="P839" s="77">
        <v>12.113638257102391</v>
      </c>
      <c r="Q839" s="77">
        <v>4.9745661808163426</v>
      </c>
      <c r="R839" s="77" t="e">
        <v>#N/A</v>
      </c>
      <c r="S839" s="78">
        <v>1.7788646576109006</v>
      </c>
      <c r="T839" s="78">
        <v>1.3965036193003337</v>
      </c>
      <c r="U839" s="73">
        <v>2.919501133786848E-2</v>
      </c>
      <c r="V839" s="79">
        <v>0.74003919007184848</v>
      </c>
      <c r="W839" s="73">
        <v>-6.5665522721514616E-2</v>
      </c>
      <c r="X839" s="72" t="e">
        <v>#N/A</v>
      </c>
      <c r="Y839" s="79">
        <v>8.4731964017010633</v>
      </c>
      <c r="Z839" s="79">
        <v>4.3044881510632571</v>
      </c>
      <c r="AA839" s="79">
        <v>-6327000000</v>
      </c>
      <c r="AB839" s="79">
        <v>-1718000000</v>
      </c>
      <c r="AC839" s="79">
        <v>96000000</v>
      </c>
      <c r="AD839" s="80">
        <v>2839000000</v>
      </c>
      <c r="AE839" s="73">
        <v>3.3814723494188091E-2</v>
      </c>
      <c r="AF839" s="80">
        <v>21997.312155</v>
      </c>
      <c r="AG839" s="80">
        <v>23131.312155</v>
      </c>
      <c r="AH839" s="25">
        <v>8.0793964914425427</v>
      </c>
      <c r="AI839" s="25">
        <v>11.140265056324258</v>
      </c>
      <c r="AJ839" s="25">
        <v>10.487180782543067</v>
      </c>
      <c r="AK839" s="25">
        <v>11.807970507928429</v>
      </c>
      <c r="AL839" s="25" t="s">
        <v>3021</v>
      </c>
      <c r="AM839" s="74" t="s">
        <v>493</v>
      </c>
      <c r="AN839" s="74" t="s">
        <v>654</v>
      </c>
      <c r="AO839" s="74" t="s">
        <v>1010</v>
      </c>
      <c r="AP839" s="74" t="s">
        <v>574</v>
      </c>
      <c r="AQ839" s="73">
        <f>_xll.BDP($H839,$AQ$1, "CUST_TRR_START_DT=20030101","CUST_TRR_END_DT=20230630")*0.01</f>
        <v>6.1260849999999999E-2</v>
      </c>
      <c r="AR839" s="73">
        <f>_xll.BDP($H839,$AQ$1, "CUST_TRR_START_DT=20130101","CUST_TRR_END_DT=20230630")*0.01</f>
        <v>0.1139303</v>
      </c>
      <c r="AS839" s="73">
        <f>_xll.BDP($H839,$AQ$1, "CUST_TRR_START_DT=20180101","CUST_TRR_END_DT=20230630")*0.01</f>
        <v>0.121115</v>
      </c>
      <c r="AT839" s="74" t="s">
        <v>3863</v>
      </c>
      <c r="AU839" s="74" t="s">
        <v>3509</v>
      </c>
      <c r="AV839" s="74" t="s">
        <v>3863</v>
      </c>
      <c r="AW839" s="25">
        <v>2.2821973118500529</v>
      </c>
      <c r="AX839" s="25">
        <v>2.2821973118500529</v>
      </c>
      <c r="AY839" s="25">
        <v>1.5193608414452597</v>
      </c>
      <c r="AZ839" s="25">
        <v>3.8015581532953124</v>
      </c>
      <c r="BA839" s="25">
        <v>33.995105778339116</v>
      </c>
      <c r="BB839" s="25">
        <v>22.632062640774656</v>
      </c>
      <c r="BC839" s="25">
        <v>56.627168419113772</v>
      </c>
      <c r="BD839" s="25">
        <v>860.82356344000004</v>
      </c>
      <c r="BE839" s="25">
        <v>21997.312155</v>
      </c>
      <c r="BF839" s="74">
        <v>1672.6000000000001</v>
      </c>
      <c r="BG839" s="74">
        <v>1852.444</v>
      </c>
      <c r="BH839" s="74">
        <v>1970.875</v>
      </c>
      <c r="BI839" s="74">
        <v>1624.039</v>
      </c>
      <c r="BJ839" s="74">
        <v>1955.2540000000001</v>
      </c>
      <c r="BK839" s="74">
        <v>1979.0240000000001</v>
      </c>
      <c r="BL839" s="72">
        <v>7.6036562477012321E-2</v>
      </c>
      <c r="BM839" s="72">
        <v>8.4212288617222658E-2</v>
      </c>
      <c r="BN839" s="72">
        <v>8.9596173664882012E-2</v>
      </c>
      <c r="BO839" s="72">
        <v>7.3828974583644985E-2</v>
      </c>
      <c r="BP839" s="72">
        <v>8.8886041450094613E-2</v>
      </c>
      <c r="BQ839" s="72">
        <v>8.9966628015967262E-2</v>
      </c>
      <c r="BR839" s="72">
        <f>IF(IF(BN839&gt;BQ839,BN839,BQ839)=0,IF(BM839&gt;BP839,BM839,BP839),IF(BN839&gt;BQ839,BN839,BQ839))</f>
        <v>8.9966628015967262E-2</v>
      </c>
      <c r="CI839" s="73">
        <f>IFERROR(L839,M839)</f>
        <v>-0.40233375135613869</v>
      </c>
      <c r="CJ839" s="74">
        <f>IF(AND(M839&lt;0,AA839&gt;0),1,0)</f>
        <v>0</v>
      </c>
      <c r="CK839" s="74">
        <f>IF(AND(CJ839=0,CI839&lt;0.1,CI839&gt;0),1,0)</f>
        <v>0</v>
      </c>
      <c r="CL839" s="74">
        <f>IF(AND(CK839=0,CI839&lt;0.2,CI839&gt;0.1),1,0)</f>
        <v>0</v>
      </c>
      <c r="CM839" s="74">
        <f>IF(AND(CL839=0,CI839&lt;0.3,CI839&gt;0.2),1,0)</f>
        <v>0</v>
      </c>
      <c r="CN839" s="74">
        <f>IF(AND(CM839=0,CI839&lt;0.4,CI839&gt;0.3),1,0)</f>
        <v>0</v>
      </c>
      <c r="CO839" s="74">
        <f>IF(AND(CN839=0,CI839&lt;0.5,CI839&gt;0.4),1,0)</f>
        <v>0</v>
      </c>
      <c r="CP839" s="74">
        <f>IF(AND(CJ839=0,CK839=0,CL839=0,CM839=0,CN839=0,CO839=0),1,0)</f>
        <v>1</v>
      </c>
      <c r="CR839" s="74" t="str">
        <f>_xll.BDP($H839,CR$1)</f>
        <v>Jason M Hollar</v>
      </c>
      <c r="CS839" s="74" t="str">
        <f>_xll.BDP($H839,CS$1)</f>
        <v>No</v>
      </c>
      <c r="CT839" s="81">
        <f>_xll.BDP($H839,CT$1)</f>
        <v>8.5690602660179138E-2</v>
      </c>
      <c r="CU839" s="78">
        <f>_xll.BDP($H839,CU$1)</f>
        <v>1.0833300352096558</v>
      </c>
      <c r="CV839" s="78">
        <f>_xll.BDP($H839,CV$1)</f>
        <v>0.61653388202404968</v>
      </c>
      <c r="CW839" s="78">
        <f>_xll.BDP($H839,CW$1)</f>
        <v>4.5394254020325686</v>
      </c>
    </row>
    <row r="840" spans="1:134" s="74" customFormat="1" hidden="1" x14ac:dyDescent="0.3">
      <c r="A840" s="74" t="str">
        <f>B840&amp;C840</f>
        <v>15</v>
      </c>
      <c r="B840" s="74">
        <v>15</v>
      </c>
      <c r="D840" s="74">
        <v>15</v>
      </c>
      <c r="E840" s="74">
        <v>2</v>
      </c>
      <c r="F840" s="75">
        <v>0.15</v>
      </c>
      <c r="G840" s="74" t="s">
        <v>2667</v>
      </c>
      <c r="H840" s="74" t="s">
        <v>1854</v>
      </c>
      <c r="I840" s="74">
        <v>1785</v>
      </c>
      <c r="J840" s="74" t="str">
        <f>I840&amp;H840</f>
        <v>1785LGEN LN Equity</v>
      </c>
      <c r="K840" s="76" t="s">
        <v>1855</v>
      </c>
      <c r="L840" s="73">
        <v>-0.79315650910377944</v>
      </c>
      <c r="M840" s="73">
        <v>-1.9093851132686083E-2</v>
      </c>
      <c r="N840" s="73">
        <v>-1.1609461709033875</v>
      </c>
      <c r="O840" s="73">
        <v>-1.914884985192097E-2</v>
      </c>
      <c r="P840" s="77">
        <v>0.49227605130463337</v>
      </c>
      <c r="Q840" s="77">
        <v>-2.3677755659313502</v>
      </c>
      <c r="R840" s="77">
        <v>27.126865671641792</v>
      </c>
      <c r="S840" s="78" t="e">
        <v>#N/A</v>
      </c>
      <c r="T840" s="78" t="e">
        <v>#N/A</v>
      </c>
      <c r="U840" s="73">
        <v>-1.7984790874524714E-2</v>
      </c>
      <c r="V840" s="79" t="e">
        <v>#N/A</v>
      </c>
      <c r="W840" s="73">
        <v>1.0110630668846331E-2</v>
      </c>
      <c r="X840" s="72">
        <v>5.8738738738738736E-2</v>
      </c>
      <c r="Y840" s="79" t="e">
        <v>#N/A</v>
      </c>
      <c r="Z840" s="79">
        <v>-4.2652376247181216</v>
      </c>
      <c r="AA840" s="79">
        <v>-24720000000</v>
      </c>
      <c r="AB840" s="79">
        <v>-24649000000</v>
      </c>
      <c r="AC840" s="79" t="e">
        <v>#N/A</v>
      </c>
      <c r="AD840" s="80">
        <v>-8731000000</v>
      </c>
      <c r="AE840" s="73">
        <v>0</v>
      </c>
      <c r="AF840" s="80">
        <v>13642.768008771998</v>
      </c>
      <c r="AG840" s="80">
        <v>4620.7680087719982</v>
      </c>
      <c r="AH840" s="25" t="s">
        <v>3021</v>
      </c>
      <c r="AI840" s="25">
        <v>1.8669769732412114</v>
      </c>
      <c r="AJ840" s="25">
        <v>-66.899615811712991</v>
      </c>
      <c r="AK840" s="25">
        <v>9.3490104858143379</v>
      </c>
      <c r="AL840" s="25">
        <v>2.6810869457051112</v>
      </c>
      <c r="AM840" s="74" t="s">
        <v>502</v>
      </c>
      <c r="AN840" s="74" t="s">
        <v>503</v>
      </c>
      <c r="AO840" s="74" t="s">
        <v>548</v>
      </c>
      <c r="AP840" s="74" t="s">
        <v>1552</v>
      </c>
      <c r="AQ840" s="73">
        <f>_xll.BDP($H840,$AQ$1, "CUST_TRR_START_DT=20030101","CUST_TRR_END_DT=20230630")*0.01</f>
        <v>0.1021335</v>
      </c>
      <c r="AR840" s="73">
        <f>_xll.BDP($H840,$AQ$1, "CUST_TRR_START_DT=20130101","CUST_TRR_END_DT=20230630")*0.01</f>
        <v>0.1100841</v>
      </c>
      <c r="AS840" s="73">
        <f>_xll.BDP($H840,$AQ$1, "CUST_TRR_START_DT=20180101","CUST_TRR_END_DT=20230630")*0.01</f>
        <v>3.956643E-2</v>
      </c>
      <c r="AT840" s="74" t="s">
        <v>3864</v>
      </c>
      <c r="AU840" s="74" t="s">
        <v>3021</v>
      </c>
      <c r="AV840" s="74" t="s">
        <v>3864</v>
      </c>
      <c r="AW840" s="25">
        <v>8.5989489446796998</v>
      </c>
      <c r="AX840" s="25">
        <v>8.5989489446796998</v>
      </c>
      <c r="AY840" s="25">
        <v>0</v>
      </c>
      <c r="AZ840" s="25">
        <v>8.5989489446796998</v>
      </c>
      <c r="BA840" s="25">
        <v>470.19047071816232</v>
      </c>
      <c r="BB840" s="25">
        <v>0</v>
      </c>
      <c r="BC840" s="25" t="s">
        <v>3021</v>
      </c>
      <c r="BD840" s="25" t="s">
        <v>3021</v>
      </c>
      <c r="BE840" s="25">
        <v>4620.7680087719982</v>
      </c>
      <c r="BF840" s="74">
        <v>1201.6669999999999</v>
      </c>
      <c r="BG840" s="74">
        <v>1558.4</v>
      </c>
      <c r="BH840" s="74">
        <v>1700.6670000000001</v>
      </c>
      <c r="BI840" s="74">
        <v>11408.611000000001</v>
      </c>
      <c r="BJ840" s="74">
        <v>2954.8740000000003</v>
      </c>
      <c r="BK840" s="74">
        <v>1398.7080000000001</v>
      </c>
      <c r="BL840" s="72">
        <v>0.26005785136123971</v>
      </c>
      <c r="BM840" s="72">
        <v>0.33725995268352715</v>
      </c>
      <c r="BN840" s="72">
        <v>0.36804855746306214</v>
      </c>
      <c r="BO840" s="72">
        <v>2.468985886835708</v>
      </c>
      <c r="BP840" s="72">
        <v>0.63947681302989257</v>
      </c>
      <c r="BQ840" s="72">
        <v>0.30270032976005579</v>
      </c>
      <c r="BR840" s="72">
        <f>IF(IF(BN840&gt;BQ840,BN840,BQ840)=0,IF(BM840&gt;BP840,BM840,BP840),IF(BN840&gt;BQ840,BN840,BQ840))</f>
        <v>0.36804855746306214</v>
      </c>
      <c r="CI840" s="73">
        <f>IFERROR(L840,M840)</f>
        <v>-0.79315650910377944</v>
      </c>
      <c r="CJ840" s="74">
        <f>IF(AND(M840&lt;0,AA840&gt;0),1,0)</f>
        <v>0</v>
      </c>
      <c r="CK840" s="74">
        <f>IF(AND(CJ840=0,CI840&lt;0.1,CI840&gt;0),1,0)</f>
        <v>0</v>
      </c>
      <c r="CL840" s="74">
        <f>IF(AND(CK840=0,CI840&lt;0.2,CI840&gt;0.1),1,0)</f>
        <v>0</v>
      </c>
      <c r="CM840" s="74">
        <f>IF(AND(CL840=0,CI840&lt;0.3,CI840&gt;0.2),1,0)</f>
        <v>0</v>
      </c>
      <c r="CN840" s="74">
        <f>IF(AND(CM840=0,CI840&lt;0.4,CI840&gt;0.3),1,0)</f>
        <v>0</v>
      </c>
      <c r="CO840" s="74">
        <f>IF(AND(CN840=0,CI840&lt;0.5,CI840&gt;0.4),1,0)</f>
        <v>0</v>
      </c>
      <c r="CP840" s="74">
        <f>IF(AND(CJ840=0,CK840=0,CL840=0,CM840=0,CN840=0,CO840=0),1,0)</f>
        <v>1</v>
      </c>
      <c r="CR840" s="74" t="str">
        <f>_xll.BDP($H840,CR$1)</f>
        <v>Nigel D Wilson</v>
      </c>
      <c r="CS840" s="74" t="str">
        <f>_xll.BDP($H840,CS$1)</f>
        <v>No</v>
      </c>
      <c r="CT840" s="81">
        <f>_xll.BDP($H840,CT$1)</f>
        <v>0</v>
      </c>
      <c r="CU840" s="78">
        <f>_xll.BDP($H840,CU$1)</f>
        <v>11.33329963684082</v>
      </c>
      <c r="CV840" s="78">
        <f>_xll.BDP($H840,CV$1)</f>
        <v>1.6403682173200772E-2</v>
      </c>
      <c r="CW840" s="78">
        <f>_xll.BDP($H840,CW$1)</f>
        <v>534.05617192955242</v>
      </c>
    </row>
    <row r="841" spans="1:134" s="74" customFormat="1" hidden="1" x14ac:dyDescent="0.3">
      <c r="A841" s="74" t="str">
        <f>B841&amp;C841</f>
        <v>15</v>
      </c>
      <c r="B841" s="74">
        <v>15</v>
      </c>
      <c r="D841" s="74">
        <v>16</v>
      </c>
      <c r="E841" s="74">
        <v>3</v>
      </c>
      <c r="F841" s="75">
        <v>0.1</v>
      </c>
      <c r="G841" s="74" t="s">
        <v>2593</v>
      </c>
      <c r="H841" s="74" t="s">
        <v>72</v>
      </c>
      <c r="I841" s="74">
        <v>1786</v>
      </c>
      <c r="J841" s="74" t="str">
        <f>I841&amp;H841</f>
        <v>1786AMED US Equity</v>
      </c>
      <c r="K841" s="76" t="s">
        <v>688</v>
      </c>
      <c r="L841" s="73">
        <v>1.001755212398495</v>
      </c>
      <c r="M841" s="73">
        <v>0.61924030640448546</v>
      </c>
      <c r="N841" s="73">
        <v>0.20223336261825958</v>
      </c>
      <c r="O841" s="73">
        <v>0.12221893871097661</v>
      </c>
      <c r="P841" s="77">
        <v>10.416255211891729</v>
      </c>
      <c r="Q841" s="77">
        <v>0.2949209077348135</v>
      </c>
      <c r="R841" s="77">
        <v>0.23388549046690771</v>
      </c>
      <c r="S841" s="78">
        <v>12.330567470003611</v>
      </c>
      <c r="T841" s="78">
        <v>12.008416700439321</v>
      </c>
      <c r="U841" s="73">
        <v>0.5305568621284682</v>
      </c>
      <c r="V841" s="79">
        <v>2.0825675869811588</v>
      </c>
      <c r="W841" s="73">
        <v>0.53508672812073432</v>
      </c>
      <c r="X841" s="72">
        <v>5.2925237427097607E-2</v>
      </c>
      <c r="Y841" s="79">
        <v>7.0553726249864734</v>
      </c>
      <c r="Z841" s="79">
        <v>-49.253401052730275</v>
      </c>
      <c r="AA841" s="79">
        <v>316575000</v>
      </c>
      <c r="AB841" s="79">
        <v>1603974000</v>
      </c>
      <c r="AC841" s="79">
        <v>16446000</v>
      </c>
      <c r="AD841" s="80">
        <v>113973000</v>
      </c>
      <c r="AE841" s="73">
        <v>0.14429733357900557</v>
      </c>
      <c r="AF841" s="80">
        <v>3058.6874345300002</v>
      </c>
      <c r="AG841" s="80">
        <v>3504.0664345300002</v>
      </c>
      <c r="AH841" s="25">
        <v>10.662032851248597</v>
      </c>
      <c r="AI841" s="25">
        <v>11.449364103558581</v>
      </c>
      <c r="AJ841" s="25">
        <v>3.5334412484034434</v>
      </c>
      <c r="AK841" s="25">
        <v>21.567742995933493</v>
      </c>
      <c r="AL841" s="25">
        <v>3.0357896860631017</v>
      </c>
      <c r="AM841" s="74" t="s">
        <v>493</v>
      </c>
      <c r="AN841" s="74" t="s">
        <v>494</v>
      </c>
      <c r="AO841" s="74" t="s">
        <v>4625</v>
      </c>
      <c r="AP841" s="74" t="s">
        <v>574</v>
      </c>
      <c r="AQ841" s="73">
        <f>_xll.BDP($H841,$AQ$1, "CUST_TRR_START_DT=20030101","CUST_TRR_END_DT=20230630")*0.01</f>
        <v>0.15781490000000001</v>
      </c>
      <c r="AR841" s="73">
        <f>_xll.BDP($H841,$AQ$1, "CUST_TRR_START_DT=20130101","CUST_TRR_END_DT=20230630")*0.01</f>
        <v>0.220304</v>
      </c>
      <c r="AS841" s="73">
        <f>_xll.BDP($H841,$AQ$1, "CUST_TRR_START_DT=20180101","CUST_TRR_END_DT=20230630")*0.01</f>
        <v>0.10543010000000001</v>
      </c>
      <c r="AT841" s="74" t="s">
        <v>3697</v>
      </c>
      <c r="AU841" s="74" t="s">
        <v>3021</v>
      </c>
      <c r="AV841" s="74" t="s">
        <v>3021</v>
      </c>
      <c r="AW841" s="25" t="s">
        <v>3021</v>
      </c>
      <c r="AX841" s="25">
        <v>0</v>
      </c>
      <c r="AY841" s="25">
        <v>5.9773944514894074E-2</v>
      </c>
      <c r="AZ841" s="25">
        <v>5.9773944514894074E-2</v>
      </c>
      <c r="BA841" s="25">
        <v>0</v>
      </c>
      <c r="BB841" s="25">
        <v>1.399198186604234</v>
      </c>
      <c r="BC841" s="25">
        <v>1.399198186604234</v>
      </c>
      <c r="BD841" s="25">
        <v>1.8282981299999994</v>
      </c>
      <c r="BE841" s="25">
        <v>3058.6874345300002</v>
      </c>
      <c r="BF841" s="74">
        <v>145.75</v>
      </c>
      <c r="BG841" s="74">
        <v>149.20000000000002</v>
      </c>
      <c r="BH841" s="74">
        <v>160.167</v>
      </c>
      <c r="BI841" s="74">
        <v>102.742</v>
      </c>
      <c r="BJ841" s="74">
        <v>139.78399999999999</v>
      </c>
      <c r="BK841" s="74">
        <v>210.071</v>
      </c>
      <c r="BL841" s="72">
        <v>4.7651158583451675E-2</v>
      </c>
      <c r="BM841" s="72">
        <v>4.8779093383540244E-2</v>
      </c>
      <c r="BN841" s="72">
        <v>5.2364618297329017E-2</v>
      </c>
      <c r="BO841" s="72">
        <v>3.3590225284260665E-2</v>
      </c>
      <c r="BP841" s="72">
        <v>4.5700648723356489E-2</v>
      </c>
      <c r="BQ841" s="72">
        <v>6.8680113446204297E-2</v>
      </c>
      <c r="BR841" s="72">
        <f>IF(IF(BN841&gt;BQ841,BN841,BQ841)=0,IF(BM841&gt;BP841,BM841,BP841),IF(BN841&gt;BQ841,BN841,BQ841))</f>
        <v>6.8680113446204297E-2</v>
      </c>
      <c r="CI841" s="73">
        <f>IFERROR(L841,M841)</f>
        <v>1.001755212398495</v>
      </c>
      <c r="CJ841" s="74">
        <f>IF(AND(M841&lt;0,AA841&gt;0),1,0)</f>
        <v>0</v>
      </c>
      <c r="CK841" s="74">
        <f>IF(AND(CJ841=0,CI841&lt;0.1,CI841&gt;0),1,0)</f>
        <v>0</v>
      </c>
      <c r="CL841" s="74">
        <f>IF(AND(CK841=0,CI841&lt;0.2,CI841&gt;0.1),1,0)</f>
        <v>0</v>
      </c>
      <c r="CM841" s="74">
        <f>IF(AND(CL841=0,CI841&lt;0.3,CI841&gt;0.2),1,0)</f>
        <v>0</v>
      </c>
      <c r="CN841" s="74">
        <f>IF(AND(CM841=0,CI841&lt;0.4,CI841&gt;0.3),1,0)</f>
        <v>0</v>
      </c>
      <c r="CO841" s="74">
        <f>IF(AND(CN841=0,CI841&lt;0.5,CI841&gt;0.4),1,0)</f>
        <v>0</v>
      </c>
      <c r="CP841" s="74">
        <f>IF(AND(CJ841=0,CK841=0,CL841=0,CM841=0,CN841=0,CO841=0),1,0)</f>
        <v>1</v>
      </c>
      <c r="CR841" s="74" t="str">
        <f>_xll.BDP($H841,CR$1)</f>
        <v>Richard M Ashworth</v>
      </c>
      <c r="CS841" s="74" t="str">
        <f>_xll.BDP($H841,CS$1)</f>
        <v>No</v>
      </c>
      <c r="CT841" s="81">
        <f>_xll.BDP($H841,CT$1)</f>
        <v>0.22796599566936493</v>
      </c>
      <c r="CU841" s="78">
        <f>_xll.BDP($H841,CU$1)</f>
        <v>0.5</v>
      </c>
      <c r="CV841" s="78">
        <f>_xll.BDP($H841,CV$1)</f>
        <v>2.2899899365549432</v>
      </c>
      <c r="CW841" s="78">
        <f>_xll.BDP($H841,CW$1)</f>
        <v>13.267087071748005</v>
      </c>
    </row>
    <row r="842" spans="1:134" s="74" customFormat="1" hidden="1" x14ac:dyDescent="0.3">
      <c r="A842" s="74" t="str">
        <f>B842&amp;C842</f>
        <v>15</v>
      </c>
      <c r="B842" s="74">
        <v>15</v>
      </c>
      <c r="D842" s="74">
        <v>16</v>
      </c>
      <c r="E842" s="74">
        <v>1</v>
      </c>
      <c r="F842" s="75">
        <v>0.15</v>
      </c>
      <c r="G842" s="74" t="s">
        <v>2753</v>
      </c>
      <c r="H842" s="74" t="s">
        <v>1280</v>
      </c>
      <c r="I842" s="74">
        <v>1787</v>
      </c>
      <c r="J842" s="74" t="str">
        <f>I842&amp;H842</f>
        <v>1787ELN IM Equity</v>
      </c>
      <c r="K842" s="76" t="s">
        <v>1281</v>
      </c>
      <c r="L842" s="73" t="e">
        <v>#N/A</v>
      </c>
      <c r="M842" s="73" t="e">
        <v>#N/A</v>
      </c>
      <c r="N842" s="73">
        <v>0.25464682337510358</v>
      </c>
      <c r="O842" s="73">
        <v>0.31005523508403926</v>
      </c>
      <c r="P842" s="77">
        <v>19.017230852006602</v>
      </c>
      <c r="Q842" s="77">
        <v>13.85117774639747</v>
      </c>
      <c r="R842" s="77">
        <v>17.404689033021267</v>
      </c>
      <c r="S842" s="78">
        <v>11.444358433533464</v>
      </c>
      <c r="T842" s="78">
        <v>14.140986755861581</v>
      </c>
      <c r="U842" s="73">
        <v>-2.5457377284252108E-2</v>
      </c>
      <c r="V842" s="79">
        <v>-0.18924767959124308</v>
      </c>
      <c r="W842" s="73">
        <v>0.50209496204674919</v>
      </c>
      <c r="X842" s="72" t="e">
        <v>#N/A</v>
      </c>
      <c r="Y842" s="79">
        <v>17.044112625746198</v>
      </c>
      <c r="Z842" s="79">
        <v>25.710167783116432</v>
      </c>
      <c r="AA842" s="79" t="e">
        <v>#N/A</v>
      </c>
      <c r="AB842" s="79">
        <v>261247000</v>
      </c>
      <c r="AC842" s="79" t="e">
        <v>#N/A</v>
      </c>
      <c r="AD842" s="80">
        <v>8045533</v>
      </c>
      <c r="AE842" s="73">
        <v>0</v>
      </c>
      <c r="AF842" s="80">
        <v>733.30537909999998</v>
      </c>
      <c r="AG842" s="80">
        <v>744.81189210000002</v>
      </c>
      <c r="AH842" s="25">
        <v>8.3450947704384895</v>
      </c>
      <c r="AI842" s="25">
        <v>9.5440082287822161</v>
      </c>
      <c r="AJ842" s="25">
        <v>-1.4218472178912762</v>
      </c>
      <c r="AK842" s="25">
        <v>14.034782075763138</v>
      </c>
      <c r="AL842" s="25">
        <v>2.284308020852897</v>
      </c>
      <c r="AM842" s="74" t="s">
        <v>498</v>
      </c>
      <c r="AN842" s="74" t="s">
        <v>590</v>
      </c>
      <c r="AO842" s="74" t="s">
        <v>4665</v>
      </c>
      <c r="AP842" s="74" t="s">
        <v>1250</v>
      </c>
      <c r="AQ842" s="73">
        <f>_xll.BDP($H842,$AQ$1, "CUST_TRR_START_DT=20030101","CUST_TRR_END_DT=20230630")*0.01</f>
        <v>0.15814170000000002</v>
      </c>
      <c r="AR842" s="73">
        <f>_xll.BDP($H842,$AQ$1, "CUST_TRR_START_DT=20130101","CUST_TRR_END_DT=20230630")*0.01</f>
        <v>0.28432760000000001</v>
      </c>
      <c r="AS842" s="73">
        <f>_xll.BDP($H842,$AQ$1, "CUST_TRR_START_DT=20180101","CUST_TRR_END_DT=20230630")*0.01</f>
        <v>0.11673740000000001</v>
      </c>
      <c r="AT842" s="74" t="s">
        <v>3510</v>
      </c>
      <c r="AU842" s="74" t="s">
        <v>3510</v>
      </c>
      <c r="AV842" s="74" t="s">
        <v>3510</v>
      </c>
      <c r="AW842" s="25">
        <v>2.3952095678596308</v>
      </c>
      <c r="AX842" s="25">
        <v>2.3952095678596308</v>
      </c>
      <c r="AY842" s="25">
        <v>-3.2838896479000068</v>
      </c>
      <c r="AZ842" s="25">
        <v>-0.88868008004037602</v>
      </c>
      <c r="BA842" s="25">
        <v>31.942152600487461</v>
      </c>
      <c r="BB842" s="25">
        <v>-43.793455764339328</v>
      </c>
      <c r="BC842" s="25">
        <v>-11.851303163851863</v>
      </c>
      <c r="BD842" s="25">
        <v>-6.5135852000000014</v>
      </c>
      <c r="BE842" s="25">
        <v>733.30537909999998</v>
      </c>
      <c r="BF842" s="74">
        <v>50.1</v>
      </c>
      <c r="BG842" s="74">
        <v>56.800000000000004</v>
      </c>
      <c r="BH842" s="74">
        <v>61.800000000000004</v>
      </c>
      <c r="BI842" s="74">
        <v>13.014000000000001</v>
      </c>
      <c r="BJ842" s="74">
        <v>69.936000000000007</v>
      </c>
      <c r="BK842" s="74">
        <v>54.765999999999998</v>
      </c>
      <c r="BL842" s="72">
        <v>6.8320786166179107E-2</v>
      </c>
      <c r="BM842" s="72">
        <v>7.7457498088602264E-2</v>
      </c>
      <c r="BN842" s="72">
        <v>8.4275939821753867E-2</v>
      </c>
      <c r="BO842" s="72">
        <v>1.7747040143047003E-2</v>
      </c>
      <c r="BP842" s="72">
        <v>9.5370908209938168E-2</v>
      </c>
      <c r="BQ842" s="72">
        <v>7.4683755991556175E-2</v>
      </c>
      <c r="BR842" s="72">
        <f>IF(IF(BN842&gt;BQ842,BN842,BQ842)=0,IF(BM842&gt;BP842,BM842,BP842),IF(BN842&gt;BQ842,BN842,BQ842))</f>
        <v>8.4275939821753867E-2</v>
      </c>
      <c r="CI842" s="73" t="e">
        <f>IFERROR(L842,M842)</f>
        <v>#N/A</v>
      </c>
      <c r="CJ842" s="74" t="e">
        <f>IF(AND(M842&lt;0,AA842&gt;0),1,0)</f>
        <v>#N/A</v>
      </c>
      <c r="CK842" s="74" t="e">
        <f>IF(AND(CJ842=0,CI842&lt;0.1,CI842&gt;0),1,0)</f>
        <v>#N/A</v>
      </c>
      <c r="CL842" s="74" t="e">
        <f>IF(AND(CK842=0,CI842&lt;0.2,CI842&gt;0.1),1,0)</f>
        <v>#N/A</v>
      </c>
      <c r="CM842" s="74" t="e">
        <f>IF(AND(CL842=0,CI842&lt;0.3,CI842&gt;0.2),1,0)</f>
        <v>#N/A</v>
      </c>
      <c r="CN842" s="74" t="e">
        <f>IF(AND(CM842=0,CI842&lt;0.4,CI842&gt;0.3),1,0)</f>
        <v>#N/A</v>
      </c>
      <c r="CO842" s="74" t="e">
        <f>IF(AND(CN842=0,CI842&lt;0.5,CI842&gt;0.4),1,0)</f>
        <v>#N/A</v>
      </c>
      <c r="CP842" s="74" t="e">
        <f>IF(AND(CJ842=0,CK842=0,CL842=0,CM842=0,CN842=0,CO842=0),1,0)</f>
        <v>#N/A</v>
      </c>
      <c r="CR842" s="74" t="str">
        <f>_xll.BDP($H842,CR$1)</f>
        <v>#N/A Field Not Applicable</v>
      </c>
      <c r="CS842" s="74" t="str">
        <f>_xll.BDP($H842,CS$1)</f>
        <v>No</v>
      </c>
      <c r="CT842" s="81">
        <f>_xll.BDP($H842,CT$1)</f>
        <v>0</v>
      </c>
      <c r="CU842" s="78">
        <f>_xll.BDP($H842,CU$1)</f>
        <v>34.75</v>
      </c>
      <c r="CV842" s="78">
        <f>_xll.BDP($H842,CV$1)</f>
        <v>29.740837657438053</v>
      </c>
      <c r="CW842" s="78">
        <f>_xll.BDP($H842,CW$1)</f>
        <v>0</v>
      </c>
    </row>
    <row r="843" spans="1:134" s="74" customFormat="1" hidden="1" x14ac:dyDescent="0.3">
      <c r="A843" s="74" t="str">
        <f>B843&amp;C843</f>
        <v>15</v>
      </c>
      <c r="B843" s="74">
        <v>15</v>
      </c>
      <c r="D843" s="74">
        <v>16</v>
      </c>
      <c r="E843" s="74">
        <v>1</v>
      </c>
      <c r="F843" s="75" t="s">
        <v>2157</v>
      </c>
      <c r="G843" s="74" t="s">
        <v>2211</v>
      </c>
      <c r="H843" s="74" t="s">
        <v>1522</v>
      </c>
      <c r="I843" s="74">
        <v>1788</v>
      </c>
      <c r="J843" s="74" t="str">
        <f>I843&amp;H843</f>
        <v>1788VAN BB Equity</v>
      </c>
      <c r="K843" s="76" t="s">
        <v>1523</v>
      </c>
      <c r="L843" s="73">
        <v>0.31324171683193491</v>
      </c>
      <c r="M843" s="73">
        <v>0.42272691303315663</v>
      </c>
      <c r="N843" s="73">
        <v>0.30071434365268851</v>
      </c>
      <c r="O843" s="73">
        <v>0.40653802573945985</v>
      </c>
      <c r="P843" s="77">
        <v>28.768614142359787</v>
      </c>
      <c r="Q843" s="77">
        <v>23.037226397150238</v>
      </c>
      <c r="R843" s="77">
        <v>22.79852642276423</v>
      </c>
      <c r="S843" s="78">
        <v>24.197107518965275</v>
      </c>
      <c r="T843" s="78">
        <v>27.493919573071384</v>
      </c>
      <c r="U843" s="73">
        <v>-0.21129309848766223</v>
      </c>
      <c r="V843" s="79">
        <v>-0.68742447708358156</v>
      </c>
      <c r="W843" s="73">
        <v>0.79948194734664058</v>
      </c>
      <c r="X843" s="72" t="e">
        <v>#N/A</v>
      </c>
      <c r="Y843" s="79">
        <v>1.9251061696613039</v>
      </c>
      <c r="Z843" s="79">
        <v>4.2310127014738574</v>
      </c>
      <c r="AA843" s="79">
        <v>113733000</v>
      </c>
      <c r="AB843" s="79">
        <v>118262000</v>
      </c>
      <c r="AC843" s="79" t="e">
        <v>#N/A</v>
      </c>
      <c r="AD843" s="80">
        <v>47250000</v>
      </c>
      <c r="AE843" s="73">
        <v>0</v>
      </c>
      <c r="AF843" s="80">
        <v>436.97734399999996</v>
      </c>
      <c r="AG843" s="80">
        <v>396.58634399999994</v>
      </c>
      <c r="AH843" s="25">
        <v>6.752589671553352</v>
      </c>
      <c r="AI843" s="25">
        <v>8.0703759386255847</v>
      </c>
      <c r="AJ843" s="25">
        <v>8.4451710311727552</v>
      </c>
      <c r="AK843" s="25">
        <v>11.986963167518745</v>
      </c>
      <c r="AL843" s="25">
        <v>2.7924550841023383</v>
      </c>
      <c r="AM843" s="74" t="s">
        <v>533</v>
      </c>
      <c r="AN843" s="74" t="s">
        <v>830</v>
      </c>
      <c r="AO843" s="74" t="s">
        <v>4710</v>
      </c>
      <c r="AP843" s="74" t="s">
        <v>1521</v>
      </c>
      <c r="AQ843" s="73">
        <f>_xll.BDP($H843,$AQ$1, "CUST_TRR_START_DT=20030101","CUST_TRR_END_DT=20230630")*0.01</f>
        <v>9.1444430000000007E-2</v>
      </c>
      <c r="AR843" s="73">
        <f>_xll.BDP($H843,$AQ$1, "CUST_TRR_START_DT=20130101","CUST_TRR_END_DT=20230630")*0.01</f>
        <v>5.3461000000000002E-2</v>
      </c>
      <c r="AS843" s="73">
        <f>_xll.BDP($H843,$AQ$1, "CUST_TRR_START_DT=20180101","CUST_TRR_END_DT=20230630")*0.01</f>
        <v>-5.5114949999999999E-3</v>
      </c>
      <c r="AT843" s="74" t="s">
        <v>3865</v>
      </c>
      <c r="AU843" s="74" t="s">
        <v>3021</v>
      </c>
      <c r="AV843" s="74" t="s">
        <v>3865</v>
      </c>
      <c r="AW843" s="25">
        <v>6.9387191679419553</v>
      </c>
      <c r="AX843" s="25">
        <v>6.9387191679419553</v>
      </c>
      <c r="AY843" s="25">
        <v>0</v>
      </c>
      <c r="AZ843" s="25">
        <v>6.9387191679419553</v>
      </c>
      <c r="BA843" s="25">
        <v>79.602922404193492</v>
      </c>
      <c r="BB843" s="25">
        <v>0</v>
      </c>
      <c r="BC843" s="25" t="s">
        <v>3021</v>
      </c>
      <c r="BD843" s="25" t="s">
        <v>3021</v>
      </c>
      <c r="BE843" s="25">
        <v>396.58634399999994</v>
      </c>
      <c r="BF843" s="74">
        <v>37.450000000000003</v>
      </c>
      <c r="BG843" s="74">
        <v>36.800000000000004</v>
      </c>
      <c r="BH843" s="74">
        <v>38.200000000000003</v>
      </c>
      <c r="BI843" s="74">
        <v>30.1</v>
      </c>
      <c r="BJ843" s="74">
        <v>31.85</v>
      </c>
      <c r="BK843" s="74">
        <v>39.700000000000003</v>
      </c>
      <c r="BL843" s="72">
        <v>9.4430886404903561E-2</v>
      </c>
      <c r="BM843" s="72">
        <v>9.2791899057421925E-2</v>
      </c>
      <c r="BN843" s="72">
        <v>9.6322025651997767E-2</v>
      </c>
      <c r="BO843" s="72">
        <v>7.5897721783380431E-2</v>
      </c>
      <c r="BP843" s="72">
        <v>8.0310380026600223E-2</v>
      </c>
      <c r="BQ843" s="72">
        <v>0.10010430414618615</v>
      </c>
      <c r="BR843" s="72">
        <f>IF(IF(BN843&gt;BQ843,BN843,BQ843)=0,IF(BM843&gt;BP843,BM843,BP843),IF(BN843&gt;BQ843,BN843,BQ843))</f>
        <v>0.10010430414618615</v>
      </c>
      <c r="CI843" s="73">
        <f>IFERROR(L843,M843)</f>
        <v>0.31324171683193491</v>
      </c>
      <c r="CJ843" s="74">
        <f>IF(AND(M843&lt;0,AA843&gt;0),1,0)</f>
        <v>0</v>
      </c>
      <c r="CK843" s="74">
        <f>IF(AND(CJ843=0,CI843&lt;0.1,CI843&gt;0),1,0)</f>
        <v>0</v>
      </c>
      <c r="CL843" s="74">
        <f>IF(AND(CK843=0,CI843&lt;0.2,CI843&gt;0.1),1,0)</f>
        <v>0</v>
      </c>
      <c r="CM843" s="74">
        <f>IF(AND(CL843=0,CI843&lt;0.3,CI843&gt;0.2),1,0)</f>
        <v>0</v>
      </c>
      <c r="CN843" s="74">
        <f>IF(AND(CM843=0,CI843&lt;0.4,CI843&gt;0.3),1,0)</f>
        <v>1</v>
      </c>
      <c r="CO843" s="74">
        <f>IF(AND(CN843=0,CI843&lt;0.5,CI843&gt;0.4),1,0)</f>
        <v>0</v>
      </c>
      <c r="CP843" s="74">
        <f>IF(AND(CJ843=0,CK843=0,CL843=0,CM843=0,CN843=0,CO843=0),1,0)</f>
        <v>0</v>
      </c>
      <c r="CR843" s="74" t="str">
        <f>_xll.BDP($H843,CR$1)</f>
        <v>Karel Verlinde</v>
      </c>
      <c r="CS843" s="74" t="str">
        <f>_xll.BDP($H843,CS$1)</f>
        <v>No</v>
      </c>
      <c r="CT843" s="81">
        <f>_xll.BDP($H843,CT$1)</f>
        <v>0</v>
      </c>
      <c r="CU843" s="78">
        <f>_xll.BDP($H843,CU$1)</f>
        <v>0.91666698455810547</v>
      </c>
      <c r="CV843" s="78">
        <f>_xll.BDP($H843,CV$1)</f>
        <v>0</v>
      </c>
      <c r="CW843" s="78">
        <f>_xll.BDP($H843,CW$1)</f>
        <v>0</v>
      </c>
    </row>
    <row r="844" spans="1:134" s="74" customFormat="1" hidden="1" x14ac:dyDescent="0.3">
      <c r="A844" s="74" t="str">
        <f>B844&amp;C844</f>
        <v>15</v>
      </c>
      <c r="B844" s="74">
        <v>15</v>
      </c>
      <c r="D844" s="74">
        <v>16</v>
      </c>
      <c r="E844" s="74">
        <v>4</v>
      </c>
      <c r="F844" s="75">
        <v>0.15</v>
      </c>
      <c r="G844" s="74" t="s">
        <v>2670</v>
      </c>
      <c r="H844" s="74" t="s">
        <v>1679</v>
      </c>
      <c r="I844" s="74">
        <v>1789</v>
      </c>
      <c r="J844" s="74" t="str">
        <f>I844&amp;H844</f>
        <v>1789ADM LN Equity</v>
      </c>
      <c r="K844" s="76" t="s">
        <v>1680</v>
      </c>
      <c r="L844" s="73">
        <v>0.44690673285309013</v>
      </c>
      <c r="M844" s="73">
        <v>0.30393545605715344</v>
      </c>
      <c r="N844" s="73">
        <v>0.4243712048755211</v>
      </c>
      <c r="O844" s="73">
        <v>0.29270462633451955</v>
      </c>
      <c r="P844" s="77">
        <v>7.8750030532735158</v>
      </c>
      <c r="Q844" s="77">
        <v>9.4884642007890019</v>
      </c>
      <c r="R844" s="77">
        <v>34.5253511305907</v>
      </c>
      <c r="S844" s="78" t="e">
        <v>#N/A</v>
      </c>
      <c r="T844" s="78" t="e">
        <v>#N/A</v>
      </c>
      <c r="U844" s="73">
        <v>0.11934563832774241</v>
      </c>
      <c r="V844" s="79" t="e">
        <v>#N/A</v>
      </c>
      <c r="W844" s="73">
        <v>0.1359749311778832</v>
      </c>
      <c r="X844" s="72">
        <v>1.8893174840588837E-2</v>
      </c>
      <c r="Y844" s="79">
        <v>-1.0019471634070527</v>
      </c>
      <c r="Z844" s="79">
        <v>-1.1590702450987367</v>
      </c>
      <c r="AA844" s="79">
        <v>1623700000</v>
      </c>
      <c r="AB844" s="79">
        <v>1686000000</v>
      </c>
      <c r="AC844" s="79">
        <v>80600000</v>
      </c>
      <c r="AD844" s="80">
        <v>237100000</v>
      </c>
      <c r="AE844" s="73">
        <v>0.33994095318431039</v>
      </c>
      <c r="AF844" s="80">
        <v>7490.914156920001</v>
      </c>
      <c r="AG844" s="80">
        <v>8299.7141569200012</v>
      </c>
      <c r="AH844" s="25" t="s">
        <v>3021</v>
      </c>
      <c r="AI844" s="25">
        <v>17.162353508933005</v>
      </c>
      <c r="AJ844" s="25">
        <v>1.8381701683157219</v>
      </c>
      <c r="AK844" s="25">
        <v>21.472937309816103</v>
      </c>
      <c r="AL844" s="25">
        <v>8.0664561985982317</v>
      </c>
      <c r="AM844" s="74" t="s">
        <v>502</v>
      </c>
      <c r="AN844" s="74" t="s">
        <v>503</v>
      </c>
      <c r="AO844" s="74" t="s">
        <v>504</v>
      </c>
      <c r="AP844" s="74" t="s">
        <v>1552</v>
      </c>
      <c r="AQ844" s="73" t="e">
        <f>_xll.BDP($H844,$AQ$1, "CUST_TRR_START_DT=20030101","CUST_TRR_END_DT=20230630")*0.01</f>
        <v>#VALUE!</v>
      </c>
      <c r="AR844" s="73">
        <f>_xll.BDP($H844,$AQ$1, "CUST_TRR_START_DT=20130101","CUST_TRR_END_DT=20230630")*0.01</f>
        <v>0.1311928</v>
      </c>
      <c r="AS844" s="73">
        <f>_xll.BDP($H844,$AQ$1, "CUST_TRR_START_DT=20180101","CUST_TRR_END_DT=20230630")*0.01</f>
        <v>7.8363849999999999E-2</v>
      </c>
      <c r="AT844" s="74" t="s">
        <v>3866</v>
      </c>
      <c r="AU844" s="74" t="s">
        <v>3511</v>
      </c>
      <c r="AV844" s="74" t="s">
        <v>3866</v>
      </c>
      <c r="AW844" s="25">
        <v>3.0616382806163829</v>
      </c>
      <c r="AX844" s="25">
        <v>3.0616382806163829</v>
      </c>
      <c r="AY844" s="25">
        <v>0</v>
      </c>
      <c r="AZ844" s="25">
        <v>3.0616382806163829</v>
      </c>
      <c r="BA844" s="25">
        <v>124.71849865951742</v>
      </c>
      <c r="BB844" s="25">
        <v>0</v>
      </c>
      <c r="BC844" s="25">
        <v>124.71849865951742</v>
      </c>
      <c r="BD844" s="25">
        <v>465.2</v>
      </c>
      <c r="BE844" s="25">
        <v>7490.914156920001</v>
      </c>
      <c r="BF844" s="74">
        <v>345.57100000000003</v>
      </c>
      <c r="BG844" s="74">
        <v>418.85700000000003</v>
      </c>
      <c r="BH844" s="74">
        <v>466.33300000000003</v>
      </c>
      <c r="BI844" s="74" t="s">
        <v>3021</v>
      </c>
      <c r="BJ844" s="74" t="s">
        <v>3021</v>
      </c>
      <c r="BK844" s="74" t="s">
        <v>3021</v>
      </c>
      <c r="BL844" s="72">
        <v>4.6132019772348667E-2</v>
      </c>
      <c r="BM844" s="72">
        <v>5.5915338398727456E-2</v>
      </c>
      <c r="BN844" s="72">
        <v>6.2253149646523204E-2</v>
      </c>
      <c r="BO844" s="72">
        <v>0</v>
      </c>
      <c r="BP844" s="72">
        <v>0</v>
      </c>
      <c r="BQ844" s="72">
        <v>0</v>
      </c>
      <c r="BR844" s="72">
        <f>IF(IF(BN844&gt;BQ844,BN844,BQ844)=0,IF(BM844&gt;BP844,BM844,BP844),IF(BN844&gt;BQ844,BN844,BQ844))</f>
        <v>6.2253149646523204E-2</v>
      </c>
      <c r="CI844" s="73">
        <f>IFERROR(L844,M844)</f>
        <v>0.44690673285309013</v>
      </c>
      <c r="CJ844" s="74">
        <f>IF(AND(M844&lt;0,AA844&gt;0),1,0)</f>
        <v>0</v>
      </c>
      <c r="CK844" s="74">
        <f>IF(AND(CJ844=0,CI844&lt;0.1,CI844&gt;0),1,0)</f>
        <v>0</v>
      </c>
      <c r="CL844" s="74">
        <f>IF(AND(CK844=0,CI844&lt;0.2,CI844&gt;0.1),1,0)</f>
        <v>0</v>
      </c>
      <c r="CM844" s="74">
        <f>IF(AND(CL844=0,CI844&lt;0.3,CI844&gt;0.2),1,0)</f>
        <v>0</v>
      </c>
      <c r="CN844" s="74">
        <f>IF(AND(CM844=0,CI844&lt;0.4,CI844&gt;0.3),1,0)</f>
        <v>0</v>
      </c>
      <c r="CO844" s="74">
        <f>IF(AND(CN844=0,CI844&lt;0.5,CI844&gt;0.4),1,0)</f>
        <v>1</v>
      </c>
      <c r="CP844" s="74">
        <f>IF(AND(CJ844=0,CK844=0,CL844=0,CM844=0,CN844=0,CO844=0),1,0)</f>
        <v>0</v>
      </c>
      <c r="CR844" s="74" t="str">
        <f>_xll.BDP($H844,CR$1)</f>
        <v>Milena Mondini De Focatiis</v>
      </c>
      <c r="CS844" s="74" t="str">
        <f>_xll.BDP($H844,CS$1)</f>
        <v>No</v>
      </c>
      <c r="CT844" s="81">
        <f>_xll.BDP($H844,CT$1)</f>
        <v>3.1965598464012146E-2</v>
      </c>
      <c r="CU844" s="78">
        <f>_xll.BDP($H844,CU$1)</f>
        <v>2.75</v>
      </c>
      <c r="CV844" s="78">
        <f>_xll.BDP($H844,CV$1)</f>
        <v>8.1918989529538973</v>
      </c>
      <c r="CW844" s="78">
        <f>_xll.BDP($H844,CW$1)</f>
        <v>0.11081537359458889</v>
      </c>
    </row>
    <row r="845" spans="1:134" s="74" customFormat="1" hidden="1" x14ac:dyDescent="0.3">
      <c r="A845" s="74" t="str">
        <f>B845&amp;C845</f>
        <v>15</v>
      </c>
      <c r="B845" s="74">
        <v>15</v>
      </c>
      <c r="D845" s="74">
        <v>16</v>
      </c>
      <c r="E845" s="74">
        <v>3</v>
      </c>
      <c r="F845" s="75">
        <v>0.1</v>
      </c>
      <c r="G845" s="74" t="s">
        <v>2698</v>
      </c>
      <c r="H845" s="74" t="s">
        <v>194</v>
      </c>
      <c r="I845" s="74">
        <v>1790</v>
      </c>
      <c r="J845" s="74" t="str">
        <f>I845&amp;H845</f>
        <v>1790BCC US Equity</v>
      </c>
      <c r="K845" s="76" t="s">
        <v>848</v>
      </c>
      <c r="L845" s="73">
        <v>0.46655427119007653</v>
      </c>
      <c r="M845" s="73">
        <v>0.7946463499837344</v>
      </c>
      <c r="N845" s="73">
        <v>0.43537224356545223</v>
      </c>
      <c r="O845" s="73">
        <v>0.72591503554814363</v>
      </c>
      <c r="P845" s="77">
        <v>30.352992795748747</v>
      </c>
      <c r="Q845" s="77">
        <v>22.608057118189414</v>
      </c>
      <c r="R845" s="77">
        <v>29.490208361033364</v>
      </c>
      <c r="S845" s="78">
        <v>9.405806643786768</v>
      </c>
      <c r="T845" s="78">
        <v>15.207515356240085</v>
      </c>
      <c r="U845" s="73">
        <v>-0.16425954715240398</v>
      </c>
      <c r="V845" s="79">
        <v>-0.60199270410342032</v>
      </c>
      <c r="W845" s="73">
        <v>0.62378652785592403</v>
      </c>
      <c r="X845" s="72">
        <v>4.7965400159252415E-2</v>
      </c>
      <c r="Y845" s="79">
        <v>9.9840701983214775</v>
      </c>
      <c r="Z845" s="79">
        <v>34.582664518580764</v>
      </c>
      <c r="AA845" s="79">
        <v>1457062000</v>
      </c>
      <c r="AB845" s="79">
        <v>1595020000</v>
      </c>
      <c r="AC845" s="79">
        <v>22675000</v>
      </c>
      <c r="AD845" s="80">
        <v>895381000</v>
      </c>
      <c r="AE845" s="73">
        <v>2.5324414969716803E-2</v>
      </c>
      <c r="AF845" s="80">
        <v>3962.54558425</v>
      </c>
      <c r="AG845" s="80">
        <v>3414.1765842499999</v>
      </c>
      <c r="AH845" s="25">
        <v>3.7480408160184773</v>
      </c>
      <c r="AI845" s="25">
        <v>4.3979049608029674</v>
      </c>
      <c r="AJ845" s="25">
        <v>19.027212434149945</v>
      </c>
      <c r="AK845" s="25">
        <v>6.8905819969229976</v>
      </c>
      <c r="AL845" s="25">
        <v>1.8273087846927636</v>
      </c>
      <c r="AM845" s="74" t="s">
        <v>498</v>
      </c>
      <c r="AN845" s="74" t="s">
        <v>726</v>
      </c>
      <c r="AO845" s="74" t="s">
        <v>4703</v>
      </c>
      <c r="AP845" s="74" t="s">
        <v>574</v>
      </c>
      <c r="AQ845" s="73" t="e">
        <f>_xll.BDP($H845,$AQ$1, "CUST_TRR_START_DT=20030101","CUST_TRR_END_DT=20230630")*0.01</f>
        <v>#VALUE!</v>
      </c>
      <c r="AR845" s="73" t="e">
        <f>_xll.BDP($H845,$AQ$1, "CUST_TRR_START_DT=20130101","CUST_TRR_END_DT=20230630")*0.01</f>
        <v>#VALUE!</v>
      </c>
      <c r="AS845" s="73">
        <f>_xll.BDP($H845,$AQ$1, "CUST_TRR_START_DT=20180101","CUST_TRR_END_DT=20230630")*0.01</f>
        <v>0.22605049999999999</v>
      </c>
      <c r="AT845" s="74" t="s">
        <v>3512</v>
      </c>
      <c r="AU845" s="74" t="s">
        <v>3512</v>
      </c>
      <c r="AV845" s="74" t="s">
        <v>3512</v>
      </c>
      <c r="AW845" s="25">
        <v>0.79928065932753423</v>
      </c>
      <c r="AX845" s="25">
        <v>0.79928065932753423</v>
      </c>
      <c r="AY845" s="25">
        <v>0</v>
      </c>
      <c r="AZ845" s="25">
        <v>0.79928065932753423</v>
      </c>
      <c r="BA845" s="25">
        <v>18.541256283482699</v>
      </c>
      <c r="BB845" s="25">
        <v>0</v>
      </c>
      <c r="BC845" s="25">
        <v>18.541256283482699</v>
      </c>
      <c r="BD845" s="25">
        <v>158.49925999999999</v>
      </c>
      <c r="BE845" s="25">
        <v>3414.1765842499999</v>
      </c>
      <c r="BF845" s="74">
        <v>463.5</v>
      </c>
      <c r="BG845" s="74">
        <v>433.5</v>
      </c>
      <c r="BH845" s="74">
        <v>442</v>
      </c>
      <c r="BI845" s="74">
        <v>452.11799999999999</v>
      </c>
      <c r="BJ845" s="74">
        <v>364.096</v>
      </c>
      <c r="BK845" s="74" t="s">
        <v>3021</v>
      </c>
      <c r="BL845" s="72">
        <v>0.13575747726060225</v>
      </c>
      <c r="BM845" s="72">
        <v>0.12697058552852442</v>
      </c>
      <c r="BN845" s="72">
        <v>0.12946020485261314</v>
      </c>
      <c r="BO845" s="72">
        <v>0.13242373053745191</v>
      </c>
      <c r="BP845" s="72">
        <v>0.10664240440275348</v>
      </c>
      <c r="BQ845" s="72">
        <v>0</v>
      </c>
      <c r="BR845" s="72">
        <f>IF(IF(BN845&gt;BQ845,BN845,BQ845)=0,IF(BM845&gt;BP845,BM845,BP845),IF(BN845&gt;BQ845,BN845,BQ845))</f>
        <v>0.12946020485261314</v>
      </c>
      <c r="CI845" s="73">
        <f>IFERROR(L845,M845)</f>
        <v>0.46655427119007653</v>
      </c>
      <c r="CJ845" s="74">
        <f>IF(AND(M845&lt;0,AA845&gt;0),1,0)</f>
        <v>0</v>
      </c>
      <c r="CK845" s="74">
        <f>IF(AND(CJ845=0,CI845&lt;0.1,CI845&gt;0),1,0)</f>
        <v>0</v>
      </c>
      <c r="CL845" s="74">
        <f>IF(AND(CK845=0,CI845&lt;0.2,CI845&gt;0.1),1,0)</f>
        <v>0</v>
      </c>
      <c r="CM845" s="74">
        <f>IF(AND(CL845=0,CI845&lt;0.3,CI845&gt;0.2),1,0)</f>
        <v>0</v>
      </c>
      <c r="CN845" s="74">
        <f>IF(AND(CM845=0,CI845&lt;0.4,CI845&gt;0.3),1,0)</f>
        <v>0</v>
      </c>
      <c r="CO845" s="74">
        <f>IF(AND(CN845=0,CI845&lt;0.5,CI845&gt;0.4),1,0)</f>
        <v>1</v>
      </c>
      <c r="CP845" s="74">
        <f>IF(AND(CJ845=0,CK845=0,CL845=0,CM845=0,CN845=0,CO845=0),1,0)</f>
        <v>0</v>
      </c>
      <c r="CR845" s="74" t="str">
        <f>_xll.BDP($H845,CR$1)</f>
        <v>Nathan R Jorgensen "Nate"</v>
      </c>
      <c r="CS845" s="74" t="str">
        <f>_xll.BDP($H845,CS$1)</f>
        <v>No</v>
      </c>
      <c r="CT845" s="81">
        <f>_xll.BDP($H845,CT$1)</f>
        <v>0</v>
      </c>
      <c r="CU845" s="78">
        <f>_xll.BDP($H845,CU$1)</f>
        <v>3.5833299160003662</v>
      </c>
      <c r="CV845" s="78">
        <f>_xll.BDP($H845,CV$1)</f>
        <v>1.3645834105838317</v>
      </c>
      <c r="CW845" s="78">
        <f>_xll.BDP($H845,CW$1)</f>
        <v>-6.0836416922898362</v>
      </c>
    </row>
    <row r="846" spans="1:134" s="74" customFormat="1" hidden="1" x14ac:dyDescent="0.3">
      <c r="A846" s="74" t="str">
        <f>B846&amp;C846</f>
        <v>15</v>
      </c>
      <c r="B846" s="74">
        <v>15</v>
      </c>
      <c r="D846" s="74">
        <v>18</v>
      </c>
      <c r="E846" s="74">
        <v>2</v>
      </c>
      <c r="F846" s="75" t="s">
        <v>2149</v>
      </c>
      <c r="G846" s="74" t="s">
        <v>2195</v>
      </c>
      <c r="H846" s="74" t="s">
        <v>1269</v>
      </c>
      <c r="I846" s="74">
        <v>1475</v>
      </c>
      <c r="J846" s="74" t="str">
        <f>I846&amp;H846</f>
        <v>1475ITD IM Equity</v>
      </c>
      <c r="K846" s="76" t="s">
        <v>1270</v>
      </c>
      <c r="L846" s="73">
        <v>0.32501570395977164</v>
      </c>
      <c r="M846" s="73">
        <v>0.23545334267137596</v>
      </c>
      <c r="N846" s="73">
        <v>0.27582709622525686</v>
      </c>
      <c r="O846" s="73">
        <v>0.20428224347692686</v>
      </c>
      <c r="P846" s="77">
        <v>18.78561714048459</v>
      </c>
      <c r="Q846" s="77">
        <v>13.443796406077668</v>
      </c>
      <c r="R846" s="77">
        <v>19.65143817579705</v>
      </c>
      <c r="S846" s="78">
        <v>41.534632298532742</v>
      </c>
      <c r="T846" s="78">
        <v>43.529506807274025</v>
      </c>
      <c r="U846" s="73">
        <v>9.7532275729364404E-2</v>
      </c>
      <c r="V846" s="79">
        <v>0.58209384094300631</v>
      </c>
      <c r="W846" s="73">
        <v>0.38051683827551941</v>
      </c>
      <c r="X846" s="72">
        <v>7.7417963340617275E-3</v>
      </c>
      <c r="Y846" s="79">
        <v>27.471064114801322</v>
      </c>
      <c r="Z846" s="79" t="e">
        <v>#N/A</v>
      </c>
      <c r="AA846" s="79">
        <v>51645370</v>
      </c>
      <c r="AB846" s="79">
        <v>59525854</v>
      </c>
      <c r="AC846" s="79">
        <v>0</v>
      </c>
      <c r="AD846" s="80">
        <v>22860827</v>
      </c>
      <c r="AE846" s="73">
        <v>0</v>
      </c>
      <c r="AF846" s="80">
        <v>175.14802500000002</v>
      </c>
      <c r="AG846" s="80">
        <v>186.68078600000001</v>
      </c>
      <c r="AH846" s="25">
        <v>9.4223521802801109</v>
      </c>
      <c r="AI846" s="25">
        <v>15.351943635216065</v>
      </c>
      <c r="AJ846" s="25">
        <v>-3.121724016257843</v>
      </c>
      <c r="AK846" s="25">
        <v>20.199398571116259</v>
      </c>
      <c r="AL846" s="25">
        <v>3.6524852612804861</v>
      </c>
      <c r="AM846" s="74" t="s">
        <v>543</v>
      </c>
      <c r="AN846" s="74" t="s">
        <v>584</v>
      </c>
      <c r="AO846" s="74" t="s">
        <v>1271</v>
      </c>
      <c r="AP846" s="74" t="s">
        <v>1250</v>
      </c>
      <c r="AQ846" s="73" t="e">
        <f>_xll.BDP($H846,$AQ$1, "CUST_TRR_START_DT=20030101","CUST_TRR_END_DT=20230630")*0.01</f>
        <v>#VALUE!</v>
      </c>
      <c r="AR846" s="73" t="e">
        <f>_xll.BDP($H846,$AQ$1, "CUST_TRR_START_DT=20130101","CUST_TRR_END_DT=20230630")*0.01</f>
        <v>#VALUE!</v>
      </c>
      <c r="AS846" s="73" t="e">
        <f>_xll.BDP($H846,$AQ$1, "CUST_TRR_START_DT=20180101","CUST_TRR_END_DT=20230630")*0.01</f>
        <v>#VALUE!</v>
      </c>
      <c r="AT846" s="74" t="s">
        <v>3325</v>
      </c>
      <c r="AU846" s="74" t="s">
        <v>3325</v>
      </c>
      <c r="AV846" s="74" t="s">
        <v>3325</v>
      </c>
      <c r="AW846" s="25">
        <v>0.63348416559297027</v>
      </c>
      <c r="AX846" s="25">
        <v>0.63348416559297027</v>
      </c>
      <c r="AY846" s="25">
        <v>0</v>
      </c>
      <c r="AZ846" s="25">
        <v>0.63348416559297027</v>
      </c>
      <c r="BA846" s="25">
        <v>12.805999094153814</v>
      </c>
      <c r="BB846" s="25">
        <v>0</v>
      </c>
      <c r="BC846" s="25" t="s">
        <v>3021</v>
      </c>
      <c r="BD846" s="25" t="s">
        <v>3021</v>
      </c>
      <c r="BE846" s="25">
        <v>175.14802500000002</v>
      </c>
      <c r="BF846" s="74">
        <v>8.7330000000000005</v>
      </c>
      <c r="BG846" s="74">
        <v>10.183</v>
      </c>
      <c r="BH846" s="74">
        <v>11.467000000000001</v>
      </c>
      <c r="BI846" s="74">
        <v>0.48</v>
      </c>
      <c r="BJ846" s="74">
        <v>5.2670000000000003</v>
      </c>
      <c r="BK846" s="74">
        <v>8.7829999999999995</v>
      </c>
      <c r="BL846" s="72">
        <v>4.9860682128730821E-2</v>
      </c>
      <c r="BM846" s="72">
        <v>5.813939380703835E-2</v>
      </c>
      <c r="BN846" s="72">
        <v>6.5470335734587923E-2</v>
      </c>
      <c r="BO846" s="72">
        <v>2.740539038336287E-3</v>
      </c>
      <c r="BP846" s="72">
        <v>3.0071706489410883E-2</v>
      </c>
      <c r="BQ846" s="72">
        <v>5.0146154945224182E-2</v>
      </c>
      <c r="BR846" s="72">
        <f>IF(IF(BN846&gt;BQ846,BN846,BQ846)=0,IF(BM846&gt;BP846,BM846,BP846),IF(BN846&gt;BQ846,BN846,BQ846))</f>
        <v>6.5470335734587923E-2</v>
      </c>
      <c r="CI846" s="73">
        <f>IFERROR(L846,M846)</f>
        <v>0.32501570395977164</v>
      </c>
      <c r="CJ846" s="74">
        <f>IF(AND(M846&lt;0,AA846&gt;0),1,0)</f>
        <v>0</v>
      </c>
      <c r="CK846" s="74">
        <f>IF(AND(CJ846=0,CI846&lt;0.1,CI846&gt;0),1,0)</f>
        <v>0</v>
      </c>
      <c r="CL846" s="74">
        <f>IF(AND(CK846=0,CI846&lt;0.2,CI846&gt;0.1),1,0)</f>
        <v>0</v>
      </c>
      <c r="CM846" s="74">
        <f>IF(AND(CL846=0,CI846&lt;0.3,CI846&gt;0.2),1,0)</f>
        <v>0</v>
      </c>
      <c r="CN846" s="74">
        <f>IF(AND(CM846=0,CI846&lt;0.4,CI846&gt;0.3),1,0)</f>
        <v>1</v>
      </c>
      <c r="CO846" s="74">
        <f>IF(AND(CN846=0,CI846&lt;0.5,CI846&gt;0.4),1,0)</f>
        <v>0</v>
      </c>
      <c r="CP846" s="74">
        <f>IF(AND(CJ846=0,CK846=0,CL846=0,CM846=0,CN846=0,CO846=0),1,0)</f>
        <v>0</v>
      </c>
      <c r="CR846" s="74" t="str">
        <f>_xll.BDP($H846,CR$1)</f>
        <v>#N/A Field Not Applicable</v>
      </c>
      <c r="CS846" s="74" t="str">
        <f>_xll.BDP($H846,CS$1)</f>
        <v>#N/A N/A</v>
      </c>
      <c r="CT846" s="81" t="str">
        <f>_xll.BDP($H846,CT$1)</f>
        <v>#N/A N/A</v>
      </c>
      <c r="CU846" s="78" t="str">
        <f>_xll.BDP($H846,CU$1)</f>
        <v>#N/A N/A</v>
      </c>
      <c r="CV846" s="78">
        <f>_xll.BDP($H846,CV$1)</f>
        <v>0</v>
      </c>
      <c r="CW846" s="78">
        <f>_xll.BDP($H846,CW$1)</f>
        <v>0</v>
      </c>
      <c r="DD846" s="73"/>
      <c r="DH846" s="25"/>
      <c r="DI846" s="25"/>
      <c r="DJ846" s="25"/>
      <c r="DK846" s="25"/>
      <c r="DL846" s="25"/>
      <c r="DM846" s="25"/>
      <c r="DN846" s="25"/>
      <c r="DO846" s="25"/>
      <c r="DV846" s="72"/>
      <c r="DW846" s="72"/>
      <c r="DX846" s="72"/>
      <c r="DY846" s="72"/>
      <c r="DZ846" s="72"/>
      <c r="EA846" s="72"/>
      <c r="EB846" s="72"/>
      <c r="EC846" s="72"/>
      <c r="ED846" s="72"/>
    </row>
    <row r="847" spans="1:134" s="74" customFormat="1" hidden="1" x14ac:dyDescent="0.3">
      <c r="A847" s="74" t="str">
        <f>B847&amp;C847</f>
        <v>15</v>
      </c>
      <c r="B847" s="74">
        <v>15</v>
      </c>
      <c r="D847" s="74">
        <v>16</v>
      </c>
      <c r="E847" s="74">
        <v>6</v>
      </c>
      <c r="F847" s="75">
        <v>0.08</v>
      </c>
      <c r="H847" s="74" t="s">
        <v>283</v>
      </c>
      <c r="I847" s="74">
        <v>1792</v>
      </c>
      <c r="J847" s="74" t="str">
        <f>I847&amp;H847</f>
        <v>1792BC US Equity</v>
      </c>
      <c r="K847" s="76" t="s">
        <v>960</v>
      </c>
      <c r="L847" s="73">
        <v>0.3135448643656894</v>
      </c>
      <c r="M847" s="73">
        <v>0.31638363566190653</v>
      </c>
      <c r="N847" s="73">
        <v>0.24671009688689169</v>
      </c>
      <c r="O847" s="73">
        <v>0.24129218995290422</v>
      </c>
      <c r="P847" s="77">
        <v>18.961923980283835</v>
      </c>
      <c r="Q847" s="77">
        <v>13.84798072194573</v>
      </c>
      <c r="R847" s="77">
        <v>26.911836337067708</v>
      </c>
      <c r="S847" s="78">
        <v>17.499034720031993</v>
      </c>
      <c r="T847" s="78">
        <v>18.571093038959518</v>
      </c>
      <c r="U847" s="73">
        <v>0.40210704543316717</v>
      </c>
      <c r="V847" s="79">
        <v>1.9135183527305282</v>
      </c>
      <c r="W847" s="73">
        <v>0.33408053926010717</v>
      </c>
      <c r="X847" s="72">
        <v>4.2359597813204877E-2</v>
      </c>
      <c r="Y847" s="79">
        <v>9.0310910687624162</v>
      </c>
      <c r="Z847" s="79">
        <v>42.835098108170698</v>
      </c>
      <c r="AA847" s="79">
        <v>3109200000.0000005</v>
      </c>
      <c r="AB847" s="79">
        <v>4076800000.0000005</v>
      </c>
      <c r="AC847" s="79">
        <v>23700000</v>
      </c>
      <c r="AD847" s="80">
        <v>691300000</v>
      </c>
      <c r="AE847" s="73">
        <v>3.4283234485751483E-2</v>
      </c>
      <c r="AF847" s="80">
        <v>5407.2566859000008</v>
      </c>
      <c r="AG847" s="80">
        <v>7544.6566859000013</v>
      </c>
      <c r="AH847" s="25">
        <v>6.183131196443207</v>
      </c>
      <c r="AI847" s="25">
        <v>7.8345344609553491</v>
      </c>
      <c r="AJ847" s="25">
        <v>5.8370290373742462</v>
      </c>
      <c r="AK847" s="25">
        <v>8.8936436355230004</v>
      </c>
      <c r="AL847" s="25">
        <v>2.5794647241666655</v>
      </c>
      <c r="AM847" s="74" t="s">
        <v>533</v>
      </c>
      <c r="AN847" s="74" t="s">
        <v>606</v>
      </c>
      <c r="AO847" s="74" t="s">
        <v>4702</v>
      </c>
      <c r="AP847" s="74" t="s">
        <v>574</v>
      </c>
      <c r="AQ847" s="73">
        <f>_xll.BDP($H847,$AQ$1, "CUST_TRR_START_DT=20030101","CUST_TRR_END_DT=20230630")*0.01</f>
        <v>8.8444369999999994E-2</v>
      </c>
      <c r="AR847" s="73">
        <f>_xll.BDP($H847,$AQ$1, "CUST_TRR_START_DT=20130101","CUST_TRR_END_DT=20230630")*0.01</f>
        <v>0.12390710000000001</v>
      </c>
      <c r="AS847" s="73">
        <f>_xll.BDP($H847,$AQ$1, "CUST_TRR_START_DT=20180101","CUST_TRR_END_DT=20230630")*0.01</f>
        <v>0.10262779999999999</v>
      </c>
      <c r="AT847" s="74" t="s">
        <v>3867</v>
      </c>
      <c r="AU847" s="74" t="s">
        <v>3513</v>
      </c>
      <c r="AV847" s="74" t="s">
        <v>3867</v>
      </c>
      <c r="AW847" s="25">
        <v>2.0661157332668623</v>
      </c>
      <c r="AX847" s="25">
        <v>2.0661157332668623</v>
      </c>
      <c r="AY847" s="25">
        <v>32.058423496849002</v>
      </c>
      <c r="AZ847" s="25">
        <v>34.124539230115865</v>
      </c>
      <c r="BA847" s="25">
        <v>3.6194044195921373</v>
      </c>
      <c r="BB847" s="25">
        <v>56.159680612946964</v>
      </c>
      <c r="BC847" s="25">
        <v>59.779085032539101</v>
      </c>
      <c r="BD847" s="25">
        <v>450.92738758999997</v>
      </c>
      <c r="BE847" s="25">
        <v>5407.2566859000008</v>
      </c>
      <c r="BF847" s="74">
        <v>669.81799999999998</v>
      </c>
      <c r="BG847" s="74">
        <v>703.08299999999997</v>
      </c>
      <c r="BH847" s="74">
        <v>716.2</v>
      </c>
      <c r="BI847" s="74">
        <v>378.32499999999999</v>
      </c>
      <c r="BJ847" s="74">
        <v>457.238</v>
      </c>
      <c r="BK847" s="74">
        <v>501.5</v>
      </c>
      <c r="BL847" s="72">
        <v>0.12387390481140316</v>
      </c>
      <c r="BM847" s="72">
        <v>0.13002582286011388</v>
      </c>
      <c r="BN847" s="72">
        <v>0.13245163705055246</v>
      </c>
      <c r="BO847" s="72">
        <v>6.9966162506492957E-2</v>
      </c>
      <c r="BP847" s="72">
        <v>8.4560069284725634E-2</v>
      </c>
      <c r="BQ847" s="72">
        <v>9.2745735801245538E-2</v>
      </c>
      <c r="BR847" s="72">
        <f>IF(IF(BN847&gt;BQ847,BN847,BQ847)=0,IF(BM847&gt;BP847,BM847,BP847),IF(BN847&gt;BQ847,BN847,BQ847))</f>
        <v>0.13245163705055246</v>
      </c>
      <c r="CI847" s="73">
        <f>IFERROR(L847,M847)</f>
        <v>0.3135448643656894</v>
      </c>
      <c r="CJ847" s="74">
        <f>IF(AND(M847&lt;0,AA847&gt;0),1,0)</f>
        <v>0</v>
      </c>
      <c r="CK847" s="74">
        <f>IF(AND(CJ847=0,CI847&lt;0.1,CI847&gt;0),1,0)</f>
        <v>0</v>
      </c>
      <c r="CL847" s="74">
        <f>IF(AND(CK847=0,CI847&lt;0.2,CI847&gt;0.1),1,0)</f>
        <v>0</v>
      </c>
      <c r="CM847" s="74">
        <f>IF(AND(CL847=0,CI847&lt;0.3,CI847&gt;0.2),1,0)</f>
        <v>0</v>
      </c>
      <c r="CN847" s="74">
        <f>IF(AND(CM847=0,CI847&lt;0.4,CI847&gt;0.3),1,0)</f>
        <v>1</v>
      </c>
      <c r="CO847" s="74">
        <f>IF(AND(CN847=0,CI847&lt;0.5,CI847&gt;0.4),1,0)</f>
        <v>0</v>
      </c>
      <c r="CP847" s="74">
        <f>IF(AND(CJ847=0,CK847=0,CL847=0,CM847=0,CN847=0,CO847=0),1,0)</f>
        <v>0</v>
      </c>
      <c r="CR847" s="74" t="str">
        <f>_xll.BDP($H847,CR$1)</f>
        <v>David M Foulkes "Dave"</v>
      </c>
      <c r="CS847" s="74" t="str">
        <f>_xll.BDP($H847,CS$1)</f>
        <v>No</v>
      </c>
      <c r="CT847" s="81">
        <f>_xll.BDP($H847,CT$1)</f>
        <v>0</v>
      </c>
      <c r="CU847" s="78">
        <f>_xll.BDP($H847,CU$1)</f>
        <v>4.75</v>
      </c>
      <c r="CV847" s="78">
        <f>_xll.BDP($H847,CV$1)</f>
        <v>1.0929469587435257</v>
      </c>
      <c r="CW847" s="78">
        <f>_xll.BDP($H847,CW$1)</f>
        <v>-1.1814209418999837</v>
      </c>
    </row>
    <row r="848" spans="1:134" s="74" customFormat="1" hidden="1" x14ac:dyDescent="0.3">
      <c r="A848" s="74" t="str">
        <f>B848&amp;C848</f>
        <v>15</v>
      </c>
      <c r="B848" s="74">
        <v>15</v>
      </c>
      <c r="D848" s="74">
        <v>16</v>
      </c>
      <c r="E848" s="74">
        <v>5</v>
      </c>
      <c r="F848" s="75" t="s">
        <v>2149</v>
      </c>
      <c r="G848" s="74" t="s">
        <v>2772</v>
      </c>
      <c r="H848" s="74" t="s">
        <v>1934</v>
      </c>
      <c r="I848" s="74">
        <v>1793</v>
      </c>
      <c r="J848" s="74" t="str">
        <f>I848&amp;H848</f>
        <v>1793VTWR GR Equity</v>
      </c>
      <c r="K848" s="76" t="s">
        <v>4978</v>
      </c>
      <c r="L848" s="73" t="e">
        <v>#N/A</v>
      </c>
      <c r="M848" s="73">
        <v>8.3627816242664577E-2</v>
      </c>
      <c r="N848" s="73" t="e">
        <v>#N/A</v>
      </c>
      <c r="O848" s="73">
        <v>5.4603731428989048E-2</v>
      </c>
      <c r="P848" s="77">
        <v>4.9067344345616259</v>
      </c>
      <c r="Q848" s="77">
        <v>5.0247522236340529</v>
      </c>
      <c r="R848" s="77">
        <v>8.6751627395250761</v>
      </c>
      <c r="S848" s="78" t="e">
        <v>#N/A</v>
      </c>
      <c r="T848" s="78">
        <v>85.72080708481694</v>
      </c>
      <c r="U848" s="73">
        <v>0.52321178484361219</v>
      </c>
      <c r="V848" s="79">
        <v>4.4900957044291125</v>
      </c>
      <c r="W848" s="73">
        <v>0.50230160024647053</v>
      </c>
      <c r="X848" s="72">
        <v>1.3341879733162405E-2</v>
      </c>
      <c r="Y848" s="79" t="e">
        <v>#N/A</v>
      </c>
      <c r="Z848" s="79" t="e">
        <v>#N/A</v>
      </c>
      <c r="AA848" s="79">
        <v>6253900000</v>
      </c>
      <c r="AB848" s="79">
        <v>9578100000</v>
      </c>
      <c r="AC848" s="79">
        <v>5200000</v>
      </c>
      <c r="AD848" s="80">
        <v>940100000</v>
      </c>
      <c r="AE848" s="73">
        <v>5.5313264546324858E-3</v>
      </c>
      <c r="AF848" s="80">
        <v>17560.760240799998</v>
      </c>
      <c r="AG848" s="80">
        <v>21595.560240799998</v>
      </c>
      <c r="AH848" s="25">
        <v>23.000916221961869</v>
      </c>
      <c r="AI848" s="25">
        <v>41.291702181261947</v>
      </c>
      <c r="AJ848" s="25">
        <v>3.0846101179921277</v>
      </c>
      <c r="AK848" s="25">
        <v>37.098695370466707</v>
      </c>
      <c r="AL848" s="25">
        <v>3.1679253979055777</v>
      </c>
      <c r="AM848" s="74" t="s">
        <v>498</v>
      </c>
      <c r="AN848" s="74" t="s">
        <v>716</v>
      </c>
      <c r="AO848" s="74" t="s">
        <v>4706</v>
      </c>
      <c r="AP848" s="74" t="s">
        <v>2139</v>
      </c>
      <c r="AQ848" s="73" t="e">
        <f>_xll.BDP($H848,$AQ$1, "CUST_TRR_START_DT=20030101","CUST_TRR_END_DT=20230630")*0.01</f>
        <v>#VALUE!</v>
      </c>
      <c r="AR848" s="73" t="e">
        <f>_xll.BDP($H848,$AQ$1, "CUST_TRR_START_DT=20130101","CUST_TRR_END_DT=20230630")*0.01</f>
        <v>#VALUE!</v>
      </c>
      <c r="AS848" s="73" t="e">
        <f>_xll.BDP($H848,$AQ$1, "CUST_TRR_START_DT=20180101","CUST_TRR_END_DT=20230630")*0.01</f>
        <v>#VALUE!</v>
      </c>
      <c r="AT848" s="74" t="s">
        <v>3514</v>
      </c>
      <c r="AU848" s="74" t="s">
        <v>3514</v>
      </c>
      <c r="AV848" s="74" t="s">
        <v>3514</v>
      </c>
      <c r="AW848" s="25">
        <v>0.11520737069680394</v>
      </c>
      <c r="AX848" s="25">
        <v>0.11520737069680394</v>
      </c>
      <c r="AY848" s="25">
        <v>0</v>
      </c>
      <c r="AZ848" s="25">
        <v>0.11520737069680394</v>
      </c>
      <c r="BA848" s="25">
        <v>4.029442859707566</v>
      </c>
      <c r="BB848" s="25">
        <v>0</v>
      </c>
      <c r="BC848" s="25">
        <v>4.029442859707566</v>
      </c>
      <c r="BD848" s="25">
        <v>20.2</v>
      </c>
      <c r="BE848" s="25">
        <v>17560.760240799998</v>
      </c>
      <c r="BF848" s="74" t="s">
        <v>3021</v>
      </c>
      <c r="BG848" s="74" t="s">
        <v>3021</v>
      </c>
      <c r="BH848" s="74" t="s">
        <v>3021</v>
      </c>
      <c r="BI848" s="74" t="s">
        <v>3021</v>
      </c>
      <c r="BJ848" s="74" t="s">
        <v>3021</v>
      </c>
      <c r="BK848" s="74" t="s">
        <v>3021</v>
      </c>
      <c r="BL848" s="72">
        <v>0</v>
      </c>
      <c r="BM848" s="72">
        <v>0</v>
      </c>
      <c r="BN848" s="72">
        <v>0</v>
      </c>
      <c r="BO848" s="72">
        <v>0</v>
      </c>
      <c r="BP848" s="72">
        <v>0</v>
      </c>
      <c r="BQ848" s="72">
        <v>0</v>
      </c>
      <c r="BR848" s="72">
        <f>IF(IF(BN848&gt;BQ848,BN848,BQ848)=0,IF(BM848&gt;BP848,BM848,BP848),IF(BN848&gt;BQ848,BN848,BQ848))</f>
        <v>0</v>
      </c>
      <c r="CI848" s="73">
        <f>IFERROR(L848,M848)</f>
        <v>8.3627816242664577E-2</v>
      </c>
      <c r="CJ848" s="74">
        <f>IF(AND(M848&lt;0,AA848&gt;0),1,0)</f>
        <v>0</v>
      </c>
      <c r="CK848" s="74">
        <f>IF(AND(CJ848=0,CI848&lt;0.1,CI848&gt;0),1,0)</f>
        <v>1</v>
      </c>
      <c r="CL848" s="74">
        <f>IF(AND(CK848=0,CI848&lt;0.2,CI848&gt;0.1),1,0)</f>
        <v>0</v>
      </c>
      <c r="CM848" s="74">
        <f>IF(AND(CL848=0,CI848&lt;0.3,CI848&gt;0.2),1,0)</f>
        <v>0</v>
      </c>
      <c r="CN848" s="74">
        <f>IF(AND(CM848=0,CI848&lt;0.4,CI848&gt;0.3),1,0)</f>
        <v>0</v>
      </c>
      <c r="CO848" s="74">
        <f>IF(AND(CN848=0,CI848&lt;0.5,CI848&gt;0.4),1,0)</f>
        <v>0</v>
      </c>
      <c r="CP848" s="74">
        <f>IF(AND(CJ848=0,CK848=0,CL848=0,CM848=0,CN848=0,CO848=0),1,0)</f>
        <v>0</v>
      </c>
      <c r="CR848" s="74" t="str">
        <f>_xll.BDP($H848,CR$1)</f>
        <v>Christian Hillabrant</v>
      </c>
      <c r="CS848" s="74" t="str">
        <f>_xll.BDP($H848,CS$1)</f>
        <v>No</v>
      </c>
      <c r="CT848" s="81">
        <f>_xll.BDP($H848,CT$1)</f>
        <v>0</v>
      </c>
      <c r="CU848" s="78">
        <f>_xll.BDP($H848,CU$1)</f>
        <v>0.25</v>
      </c>
      <c r="CV848" s="78">
        <f>_xll.BDP($H848,CV$1)</f>
        <v>0</v>
      </c>
      <c r="CW848" s="78">
        <f>_xll.BDP($H848,CW$1)</f>
        <v>0</v>
      </c>
    </row>
    <row r="849" spans="1:101" s="74" customFormat="1" hidden="1" x14ac:dyDescent="0.3">
      <c r="A849" s="74" t="str">
        <f>B849&amp;C849</f>
        <v>15</v>
      </c>
      <c r="B849" s="74">
        <v>15</v>
      </c>
      <c r="D849" s="74">
        <v>16</v>
      </c>
      <c r="E849" s="74">
        <v>5</v>
      </c>
      <c r="F849" s="75">
        <v>0.1</v>
      </c>
      <c r="G849" s="74" t="s">
        <v>2598</v>
      </c>
      <c r="H849" s="74" t="s">
        <v>328</v>
      </c>
      <c r="I849" s="74">
        <v>1794</v>
      </c>
      <c r="J849" s="74" t="str">
        <f>I849&amp;H849</f>
        <v>1794HSIC US Equity</v>
      </c>
      <c r="K849" s="76" t="s">
        <v>1009</v>
      </c>
      <c r="L849" s="73">
        <v>0.26536293860100291</v>
      </c>
      <c r="M849" s="73">
        <v>0.2872431678437723</v>
      </c>
      <c r="N849" s="73">
        <v>0.13821475093863059</v>
      </c>
      <c r="O849" s="73">
        <v>0.14991140704852635</v>
      </c>
      <c r="P849" s="77">
        <v>9.880059970014992</v>
      </c>
      <c r="Q849" s="77">
        <v>7.8171206131132172</v>
      </c>
      <c r="R849" s="77">
        <v>12.804025719876991</v>
      </c>
      <c r="S849" s="78">
        <v>9.3828022476659214</v>
      </c>
      <c r="T849" s="78">
        <v>10.034900957148992</v>
      </c>
      <c r="U849" s="73">
        <v>0.30029254861469629</v>
      </c>
      <c r="V849" s="79">
        <v>1.9965675057208239</v>
      </c>
      <c r="W849" s="73">
        <v>0.54734310080909687</v>
      </c>
      <c r="X849" s="72">
        <v>3.2412327311370885E-2</v>
      </c>
      <c r="Y849" s="79">
        <v>3.496864293926321</v>
      </c>
      <c r="Z849" s="79">
        <v>5.1901315012239602</v>
      </c>
      <c r="AA849" s="79">
        <v>3158000000</v>
      </c>
      <c r="AB849" s="79">
        <v>6051000000</v>
      </c>
      <c r="AC849" s="79">
        <v>51000000</v>
      </c>
      <c r="AD849" s="80">
        <v>653000000</v>
      </c>
      <c r="AE849" s="73">
        <v>7.8101071975497705E-2</v>
      </c>
      <c r="AF849" s="80">
        <v>9716.7994907199991</v>
      </c>
      <c r="AG849" s="80">
        <v>12907.799490719999</v>
      </c>
      <c r="AH849" s="25">
        <v>11.837018886039742</v>
      </c>
      <c r="AI849" s="25">
        <v>14.744014189708183</v>
      </c>
      <c r="AJ849" s="25">
        <v>5.3778763496060051</v>
      </c>
      <c r="AK849" s="25">
        <v>16.014756488356291</v>
      </c>
      <c r="AL849" s="25">
        <v>2.7292754529906027</v>
      </c>
      <c r="AM849" s="74" t="s">
        <v>493</v>
      </c>
      <c r="AN849" s="74" t="s">
        <v>654</v>
      </c>
      <c r="AO849" s="74" t="s">
        <v>1010</v>
      </c>
      <c r="AP849" s="74" t="s">
        <v>574</v>
      </c>
      <c r="AQ849" s="73">
        <f>_xll.BDP($H849,$AQ$1, "CUST_TRR_START_DT=20030101","CUST_TRR_END_DT=20230630")*0.01</f>
        <v>0.1142668</v>
      </c>
      <c r="AR849" s="73">
        <f>_xll.BDP($H849,$AQ$1, "CUST_TRR_START_DT=20130101","CUST_TRR_END_DT=20230630")*0.01</f>
        <v>9.4189679999999998E-2</v>
      </c>
      <c r="AS849" s="73">
        <f>_xll.BDP($H849,$AQ$1, "CUST_TRR_START_DT=20180101","CUST_TRR_END_DT=20230630")*0.01</f>
        <v>7.4001780000000003E-2</v>
      </c>
      <c r="AT849" s="74" t="s">
        <v>3697</v>
      </c>
      <c r="AU849" s="74" t="s">
        <v>3515</v>
      </c>
      <c r="AV849" s="74" t="s">
        <v>3515</v>
      </c>
      <c r="AW849" s="25" t="s">
        <v>3021</v>
      </c>
      <c r="AX849" s="25">
        <v>0</v>
      </c>
      <c r="AY849" s="25">
        <v>4.9707725312361104</v>
      </c>
      <c r="AZ849" s="25">
        <v>4.9707725312361104</v>
      </c>
      <c r="BA849" s="25">
        <v>0</v>
      </c>
      <c r="BB849" s="25">
        <v>72.740963855421697</v>
      </c>
      <c r="BC849" s="25">
        <v>72.740963855421697</v>
      </c>
      <c r="BD849" s="25">
        <v>483</v>
      </c>
      <c r="BE849" s="25">
        <v>9716.7994907199991</v>
      </c>
      <c r="BF849" s="74">
        <v>679.83299999999997</v>
      </c>
      <c r="BG849" s="74">
        <v>737.58299999999997</v>
      </c>
      <c r="BH849" s="74">
        <v>792.125</v>
      </c>
      <c r="BI849" s="74">
        <v>735.47500000000002</v>
      </c>
      <c r="BJ849" s="74">
        <v>778.06899999999996</v>
      </c>
      <c r="BK849" s="74">
        <v>889.64700000000005</v>
      </c>
      <c r="BL849" s="72">
        <v>6.9964703979872436E-2</v>
      </c>
      <c r="BM849" s="72">
        <v>7.5908018962872137E-2</v>
      </c>
      <c r="BN849" s="72">
        <v>8.1521184084998019E-2</v>
      </c>
      <c r="BO849" s="72">
        <v>7.5691075101674499E-2</v>
      </c>
      <c r="BP849" s="72">
        <v>8.0074617238226689E-2</v>
      </c>
      <c r="BQ849" s="72">
        <v>9.1557616358107913E-2</v>
      </c>
      <c r="BR849" s="72">
        <f>IF(IF(BN849&gt;BQ849,BN849,BQ849)=0,IF(BM849&gt;BP849,BM849,BP849),IF(BN849&gt;BQ849,BN849,BQ849))</f>
        <v>9.1557616358107913E-2</v>
      </c>
      <c r="CI849" s="73">
        <f>IFERROR(L849,M849)</f>
        <v>0.26536293860100291</v>
      </c>
      <c r="CJ849" s="74">
        <f>IF(AND(M849&lt;0,AA849&gt;0),1,0)</f>
        <v>0</v>
      </c>
      <c r="CK849" s="74">
        <f>IF(AND(CJ849=0,CI849&lt;0.1,CI849&gt;0),1,0)</f>
        <v>0</v>
      </c>
      <c r="CL849" s="74">
        <f>IF(AND(CK849=0,CI849&lt;0.2,CI849&gt;0.1),1,0)</f>
        <v>0</v>
      </c>
      <c r="CM849" s="74">
        <f>IF(AND(CL849=0,CI849&lt;0.3,CI849&gt;0.2),1,0)</f>
        <v>1</v>
      </c>
      <c r="CN849" s="74">
        <f>IF(AND(CM849=0,CI849&lt;0.4,CI849&gt;0.3),1,0)</f>
        <v>0</v>
      </c>
      <c r="CO849" s="74">
        <f>IF(AND(CN849=0,CI849&lt;0.5,CI849&gt;0.4),1,0)</f>
        <v>0</v>
      </c>
      <c r="CP849" s="74">
        <f>IF(AND(CJ849=0,CK849=0,CL849=0,CM849=0,CN849=0,CO849=0),1,0)</f>
        <v>0</v>
      </c>
      <c r="CR849" s="74" t="str">
        <f>_xll.BDP($H849,CR$1)</f>
        <v>Stanley M Bergman</v>
      </c>
      <c r="CS849" s="74" t="str">
        <f>_xll.BDP($H849,CS$1)</f>
        <v>No</v>
      </c>
      <c r="CT849" s="81">
        <f>_xll.BDP($H849,CT$1)</f>
        <v>0.54995399713516235</v>
      </c>
      <c r="CU849" s="78">
        <f>_xll.BDP($H849,CU$1)</f>
        <v>34.75</v>
      </c>
      <c r="CV849" s="78">
        <f>_xll.BDP($H849,CV$1)</f>
        <v>1.4954313142591087</v>
      </c>
      <c r="CW849" s="78">
        <f>_xll.BDP($H849,CW$1)</f>
        <v>-4.7192863130304277</v>
      </c>
    </row>
    <row r="850" spans="1:101" s="74" customFormat="1" hidden="1" x14ac:dyDescent="0.3">
      <c r="A850" s="74" t="str">
        <f>B850&amp;C850</f>
        <v>15</v>
      </c>
      <c r="B850" s="74">
        <v>15</v>
      </c>
      <c r="D850" s="74">
        <v>16</v>
      </c>
      <c r="E850" s="74">
        <v>3</v>
      </c>
      <c r="F850" s="75">
        <v>0.11</v>
      </c>
      <c r="H850" s="74" t="s">
        <v>2081</v>
      </c>
      <c r="I850" s="74">
        <v>1795</v>
      </c>
      <c r="J850" s="74" t="str">
        <f>I850&amp;H850</f>
        <v>1795JFN SW Equity</v>
      </c>
      <c r="K850" s="76" t="s">
        <v>4979</v>
      </c>
      <c r="L850" s="73">
        <v>5.39924802881925E-2</v>
      </c>
      <c r="M850" s="73">
        <v>7.3404226502678097E-2</v>
      </c>
      <c r="N850" s="73">
        <v>5.3969953959289982E-2</v>
      </c>
      <c r="O850" s="73">
        <v>7.3388218659490523E-2</v>
      </c>
      <c r="P850" s="77">
        <v>10.267260137168405</v>
      </c>
      <c r="Q850" s="77">
        <v>8.3130556963525386</v>
      </c>
      <c r="R850" s="77">
        <v>10.119599621392897</v>
      </c>
      <c r="S850" s="78">
        <v>36.363834060908928</v>
      </c>
      <c r="T850" s="78">
        <v>45.857026211698205</v>
      </c>
      <c r="U850" s="73">
        <v>7.8690173156091892E-2</v>
      </c>
      <c r="V850" s="79">
        <v>0.56996889147424057</v>
      </c>
      <c r="W850" s="73">
        <v>0.76148000744774935</v>
      </c>
      <c r="X850" s="72" t="e">
        <v>#N/A</v>
      </c>
      <c r="Y850" s="79">
        <v>8.4241274698660629</v>
      </c>
      <c r="Z850" s="79">
        <v>7.3800075193108494</v>
      </c>
      <c r="AA850" s="79">
        <v>701431000</v>
      </c>
      <c r="AB850" s="79">
        <v>701584000</v>
      </c>
      <c r="AC850" s="79" t="e">
        <v>#N/A</v>
      </c>
      <c r="AD850" s="80">
        <v>113472000</v>
      </c>
      <c r="AE850" s="73">
        <v>0</v>
      </c>
      <c r="AF850" s="80">
        <v>974.44500000000005</v>
      </c>
      <c r="AG850" s="80">
        <v>1047.3030000000001</v>
      </c>
      <c r="AH850" s="25">
        <v>8.8312182206069618</v>
      </c>
      <c r="AI850" s="25">
        <v>13.497042335202012</v>
      </c>
      <c r="AJ850" s="25">
        <v>8.3533119616902916</v>
      </c>
      <c r="AK850" s="25">
        <v>15.330245619910151</v>
      </c>
      <c r="AL850" s="25">
        <v>1.5001033145638996</v>
      </c>
      <c r="AM850" s="74" t="s">
        <v>498</v>
      </c>
      <c r="AN850" s="74" t="s">
        <v>516</v>
      </c>
      <c r="AO850" s="74" t="s">
        <v>517</v>
      </c>
      <c r="AP850" s="74" t="s">
        <v>4616</v>
      </c>
      <c r="AQ850" s="73">
        <f>_xll.BDP($H850,$AQ$1, "CUST_TRR_START_DT=20030101","CUST_TRR_END_DT=20230630")*0.01</f>
        <v>0.1159756</v>
      </c>
      <c r="AR850" s="73">
        <f>_xll.BDP($H850,$AQ$1, "CUST_TRR_START_DT=20130101","CUST_TRR_END_DT=20230630")*0.01</f>
        <v>0.10333000000000001</v>
      </c>
      <c r="AS850" s="73">
        <f>_xll.BDP($H850,$AQ$1, "CUST_TRR_START_DT=20180101","CUST_TRR_END_DT=20230630")*0.01</f>
        <v>4.1701059999999998E-2</v>
      </c>
      <c r="AT850" s="74" t="s">
        <v>3697</v>
      </c>
      <c r="AU850" s="74" t="s">
        <v>3021</v>
      </c>
      <c r="AV850" s="74" t="s">
        <v>3021</v>
      </c>
      <c r="AW850" s="25">
        <v>2.1556885656482447</v>
      </c>
      <c r="AX850" s="25">
        <v>2.1556885656482447</v>
      </c>
      <c r="AY850" s="25">
        <v>0</v>
      </c>
      <c r="AZ850" s="25">
        <v>2.1556885656482447</v>
      </c>
      <c r="BA850" s="25">
        <v>48.17576748752942</v>
      </c>
      <c r="BB850" s="25">
        <v>0</v>
      </c>
      <c r="BC850" s="25" t="s">
        <v>3021</v>
      </c>
      <c r="BD850" s="25" t="s">
        <v>3021</v>
      </c>
      <c r="BE850" s="25">
        <v>974.44500000000005</v>
      </c>
      <c r="BF850" s="74">
        <v>62.6</v>
      </c>
      <c r="BG850" s="74">
        <v>73</v>
      </c>
      <c r="BH850" s="74">
        <v>79.600000000000009</v>
      </c>
      <c r="BI850" s="74">
        <v>0.01</v>
      </c>
      <c r="BJ850" s="74">
        <v>1.4E-2</v>
      </c>
      <c r="BK850" s="74">
        <v>1.3000000000000001E-2</v>
      </c>
      <c r="BL850" s="72">
        <v>6.4241696555475167E-2</v>
      </c>
      <c r="BM850" s="72">
        <v>7.4914438475234615E-2</v>
      </c>
      <c r="BN850" s="72">
        <v>8.1687524693543512E-2</v>
      </c>
      <c r="BO850" s="72">
        <v>1.0262251845922551E-5</v>
      </c>
      <c r="BP850" s="72">
        <v>1.4367152584291571E-5</v>
      </c>
      <c r="BQ850" s="72">
        <v>1.3340927399699317E-5</v>
      </c>
      <c r="BR850" s="72">
        <f>IF(IF(BN850&gt;BQ850,BN850,BQ850)=0,IF(BM850&gt;BP850,BM850,BP850),IF(BN850&gt;BQ850,BN850,BQ850))</f>
        <v>8.1687524693543512E-2</v>
      </c>
      <c r="CI850" s="73">
        <f>IFERROR(L850,M850)</f>
        <v>5.39924802881925E-2</v>
      </c>
      <c r="CJ850" s="74">
        <f>IF(AND(M850&lt;0,AA850&gt;0),1,0)</f>
        <v>0</v>
      </c>
      <c r="CK850" s="74">
        <f>IF(AND(CJ850=0,CI850&lt;0.1,CI850&gt;0),1,0)</f>
        <v>1</v>
      </c>
      <c r="CL850" s="74">
        <f>IF(AND(CK850=0,CI850&lt;0.2,CI850&gt;0.1),1,0)</f>
        <v>0</v>
      </c>
      <c r="CM850" s="74">
        <f>IF(AND(CL850=0,CI850&lt;0.3,CI850&gt;0.2),1,0)</f>
        <v>0</v>
      </c>
      <c r="CN850" s="74">
        <f>IF(AND(CM850=0,CI850&lt;0.4,CI850&gt;0.3),1,0)</f>
        <v>0</v>
      </c>
      <c r="CO850" s="74">
        <f>IF(AND(CN850=0,CI850&lt;0.5,CI850&gt;0.4),1,0)</f>
        <v>0</v>
      </c>
      <c r="CP850" s="74">
        <f>IF(AND(CJ850=0,CK850=0,CL850=0,CM850=0,CN850=0,CO850=0),1,0)</f>
        <v>0</v>
      </c>
      <c r="CR850" s="74" t="str">
        <f>_xll.BDP($H850,CR$1)</f>
        <v>Urs Kessler</v>
      </c>
      <c r="CS850" s="74" t="str">
        <f>_xll.BDP($H850,CS$1)</f>
        <v>No</v>
      </c>
      <c r="CT850" s="81">
        <f>_xll.BDP($H850,CT$1)</f>
        <v>0</v>
      </c>
      <c r="CU850" s="78">
        <f>_xll.BDP($H850,CU$1)</f>
        <v>15.75</v>
      </c>
      <c r="CV850" s="78">
        <f>_xll.BDP($H850,CV$1)</f>
        <v>1.5678320479862895</v>
      </c>
      <c r="CW850" s="78">
        <f>_xll.BDP($H850,CW$1)</f>
        <v>0</v>
      </c>
    </row>
    <row r="851" spans="1:101" s="74" customFormat="1" hidden="1" x14ac:dyDescent="0.3">
      <c r="A851" s="74" t="str">
        <f>B851&amp;C851</f>
        <v>15</v>
      </c>
      <c r="B851" s="74">
        <v>15</v>
      </c>
      <c r="D851" s="74">
        <v>16</v>
      </c>
      <c r="E851" s="74">
        <v>15</v>
      </c>
      <c r="F851" s="75">
        <v>0.12</v>
      </c>
      <c r="G851" s="74" t="s">
        <v>2236</v>
      </c>
      <c r="H851" s="74" t="s">
        <v>1739</v>
      </c>
      <c r="I851" s="74">
        <v>1796</v>
      </c>
      <c r="J851" s="74" t="str">
        <f>I851&amp;H851</f>
        <v>1796BNZL LN Equity</v>
      </c>
      <c r="K851" s="76" t="s">
        <v>1740</v>
      </c>
      <c r="L851" s="73">
        <v>0.29323955080864739</v>
      </c>
      <c r="M851" s="73">
        <v>0.31335623525516326</v>
      </c>
      <c r="N851" s="73">
        <v>0.16764662807677838</v>
      </c>
      <c r="O851" s="73">
        <v>0.17413805000345009</v>
      </c>
      <c r="P851" s="77">
        <v>13.019913957510976</v>
      </c>
      <c r="Q851" s="77">
        <v>9.7346205975127642</v>
      </c>
      <c r="R851" s="77">
        <v>19.926394339277365</v>
      </c>
      <c r="S851" s="78">
        <v>7.5672686527100499</v>
      </c>
      <c r="T851" s="78">
        <v>7.673906723701152</v>
      </c>
      <c r="U851" s="73">
        <v>0.23574092187308962</v>
      </c>
      <c r="V851" s="79">
        <v>1.5628166160081054</v>
      </c>
      <c r="W851" s="73">
        <v>0.30400331635674521</v>
      </c>
      <c r="X851" s="72">
        <v>4.0349252546633151E-2</v>
      </c>
      <c r="Y851" s="79">
        <v>6.9397566049788564</v>
      </c>
      <c r="Z851" s="79">
        <v>8.0127150330895134</v>
      </c>
      <c r="AA851" s="79">
        <v>2416100000</v>
      </c>
      <c r="AB851" s="79">
        <v>4347700000</v>
      </c>
      <c r="AC851" s="79">
        <v>15100000</v>
      </c>
      <c r="AD851" s="80">
        <v>934500000</v>
      </c>
      <c r="AE851" s="73">
        <v>1.6158373461744247E-2</v>
      </c>
      <c r="AF851" s="80">
        <v>9662.3185416600008</v>
      </c>
      <c r="AG851" s="80">
        <v>11204.818541660001</v>
      </c>
      <c r="AH851" s="25">
        <v>10.846871773146177</v>
      </c>
      <c r="AI851" s="25">
        <v>14.366993898781896</v>
      </c>
      <c r="AJ851" s="25">
        <v>9.2110864736922196</v>
      </c>
      <c r="AK851" s="25">
        <v>19.531957192289696</v>
      </c>
      <c r="AL851" s="25">
        <v>3.6733492072544771</v>
      </c>
      <c r="AM851" s="74" t="s">
        <v>533</v>
      </c>
      <c r="AN851" s="74" t="s">
        <v>856</v>
      </c>
      <c r="AO851" s="74" t="s">
        <v>856</v>
      </c>
      <c r="AP851" s="74" t="s">
        <v>1552</v>
      </c>
      <c r="AQ851" s="73">
        <f>_xll.BDP($H851,$AQ$1, "CUST_TRR_START_DT=20030101","CUST_TRR_END_DT=20230630")*0.01</f>
        <v>0.13395379999999998</v>
      </c>
      <c r="AR851" s="73">
        <f>_xll.BDP($H851,$AQ$1, "CUST_TRR_START_DT=20130101","CUST_TRR_END_DT=20230630")*0.01</f>
        <v>0.1329988</v>
      </c>
      <c r="AS851" s="73">
        <f>_xll.BDP($H851,$AQ$1, "CUST_TRR_START_DT=20180101","CUST_TRR_END_DT=20230630")*0.01</f>
        <v>9.3700220000000001E-2</v>
      </c>
      <c r="AT851" s="74" t="s">
        <v>3697</v>
      </c>
      <c r="AU851" s="74" t="s">
        <v>3021</v>
      </c>
      <c r="AV851" s="74" t="s">
        <v>3021</v>
      </c>
      <c r="AW851" s="25">
        <v>2.2253323468901711</v>
      </c>
      <c r="AX851" s="25">
        <v>2.2253323468901711</v>
      </c>
      <c r="AY851" s="25">
        <v>0.3037634210275717</v>
      </c>
      <c r="AZ851" s="25">
        <v>2.5290957679177426</v>
      </c>
      <c r="BA851" s="25">
        <v>40.489052161023018</v>
      </c>
      <c r="BB851" s="25">
        <v>5.5268567033520739</v>
      </c>
      <c r="BC851" s="25">
        <v>46.015908864375092</v>
      </c>
      <c r="BD851" s="25">
        <v>240.61773944200002</v>
      </c>
      <c r="BE851" s="25">
        <v>9662.3185416600008</v>
      </c>
      <c r="BF851" s="74">
        <v>604.26700000000005</v>
      </c>
      <c r="BG851" s="74">
        <v>610.29399999999998</v>
      </c>
      <c r="BH851" s="74">
        <v>635.93799999999999</v>
      </c>
      <c r="BI851" s="74">
        <v>692.74700000000007</v>
      </c>
      <c r="BJ851" s="74">
        <v>666.96100000000001</v>
      </c>
      <c r="BK851" s="74">
        <v>694.87400000000002</v>
      </c>
      <c r="BL851" s="72">
        <v>6.2538509509352816E-2</v>
      </c>
      <c r="BM851" s="72">
        <v>6.3162272840484368E-2</v>
      </c>
      <c r="BN851" s="72">
        <v>6.5816294221525934E-2</v>
      </c>
      <c r="BO851" s="72">
        <v>7.1695731931539594E-2</v>
      </c>
      <c r="BP851" s="72">
        <v>6.9027014284856636E-2</v>
      </c>
      <c r="BQ851" s="72">
        <v>7.1915865431675122E-2</v>
      </c>
      <c r="BR851" s="72">
        <f>IF(IF(BN851&gt;BQ851,BN851,BQ851)=0,IF(BM851&gt;BP851,BM851,BP851),IF(BN851&gt;BQ851,BN851,BQ851))</f>
        <v>7.1915865431675122E-2</v>
      </c>
      <c r="CI851" s="73">
        <f>IFERROR(L851,M851)</f>
        <v>0.29323955080864739</v>
      </c>
      <c r="CJ851" s="74">
        <f>IF(AND(M851&lt;0,AA851&gt;0),1,0)</f>
        <v>0</v>
      </c>
      <c r="CK851" s="74">
        <f>IF(AND(CJ851=0,CI851&lt;0.1,CI851&gt;0),1,0)</f>
        <v>0</v>
      </c>
      <c r="CL851" s="74">
        <f>IF(AND(CK851=0,CI851&lt;0.2,CI851&gt;0.1),1,0)</f>
        <v>0</v>
      </c>
      <c r="CM851" s="74">
        <f>IF(AND(CL851=0,CI851&lt;0.3,CI851&gt;0.2),1,0)</f>
        <v>1</v>
      </c>
      <c r="CN851" s="74">
        <f>IF(AND(CM851=0,CI851&lt;0.4,CI851&gt;0.3),1,0)</f>
        <v>0</v>
      </c>
      <c r="CO851" s="74">
        <f>IF(AND(CN851=0,CI851&lt;0.5,CI851&gt;0.4),1,0)</f>
        <v>0</v>
      </c>
      <c r="CP851" s="74">
        <f>IF(AND(CJ851=0,CK851=0,CL851=0,CM851=0,CN851=0,CO851=0),1,0)</f>
        <v>0</v>
      </c>
      <c r="CR851" s="74" t="str">
        <f>_xll.BDP($H851,CR$1)</f>
        <v>Frank Van Zanten</v>
      </c>
      <c r="CS851" s="74" t="str">
        <f>_xll.BDP($H851,CS$1)</f>
        <v>No</v>
      </c>
      <c r="CT851" s="81">
        <f>_xll.BDP($H851,CT$1)</f>
        <v>0</v>
      </c>
      <c r="CU851" s="78">
        <f>_xll.BDP($H851,CU$1)</f>
        <v>7.5</v>
      </c>
      <c r="CV851" s="78">
        <f>_xll.BDP($H851,CV$1)</f>
        <v>6.9876302478240865E-2</v>
      </c>
      <c r="CW851" s="78">
        <f>_xll.BDP($H851,CW$1)</f>
        <v>20.723764927204318</v>
      </c>
    </row>
    <row r="852" spans="1:101" s="74" customFormat="1" hidden="1" x14ac:dyDescent="0.3">
      <c r="A852" s="74" t="str">
        <f>B852&amp;C852</f>
        <v>15</v>
      </c>
      <c r="B852" s="74">
        <v>15</v>
      </c>
      <c r="D852" s="74">
        <v>16</v>
      </c>
      <c r="E852" s="74">
        <v>3</v>
      </c>
      <c r="F852" s="75">
        <v>0.13</v>
      </c>
      <c r="H852" s="74" t="s">
        <v>2079</v>
      </c>
      <c r="I852" s="74">
        <v>1797</v>
      </c>
      <c r="J852" s="74" t="str">
        <f>I852&amp;H852</f>
        <v>1797LISN SW Equity</v>
      </c>
      <c r="K852" s="76" t="s">
        <v>4980</v>
      </c>
      <c r="L852" s="73">
        <v>0.15253877554432299</v>
      </c>
      <c r="M852" s="73">
        <v>0.17815114135828725</v>
      </c>
      <c r="N852" s="73">
        <v>0.12948850388199734</v>
      </c>
      <c r="O852" s="73">
        <v>0.15163217281119895</v>
      </c>
      <c r="P852" s="77">
        <v>13.006987422639249</v>
      </c>
      <c r="Q852" s="77">
        <v>10.408864195486514</v>
      </c>
      <c r="R852" s="77">
        <v>14.536226251171724</v>
      </c>
      <c r="S852" s="78">
        <v>20.25147353264763</v>
      </c>
      <c r="T852" s="78">
        <v>20.663152388233875</v>
      </c>
      <c r="U852" s="73">
        <v>0.13667787334992507</v>
      </c>
      <c r="V852" s="79">
        <v>0.86760901699926096</v>
      </c>
      <c r="W852" s="73">
        <v>0.57248718959400868</v>
      </c>
      <c r="X852" s="72" t="e">
        <v>#N/A</v>
      </c>
      <c r="Y852" s="79">
        <v>3.8914240057240894</v>
      </c>
      <c r="Z852" s="79">
        <v>6.956717281670155</v>
      </c>
      <c r="AA852" s="79">
        <v>4231800000</v>
      </c>
      <c r="AB852" s="79">
        <v>4971900000</v>
      </c>
      <c r="AC852" s="79">
        <v>16000000</v>
      </c>
      <c r="AD852" s="80">
        <v>716100000</v>
      </c>
      <c r="AE852" s="73">
        <v>2.2343248149699763E-2</v>
      </c>
      <c r="AF852" s="80">
        <v>24164.691879999998</v>
      </c>
      <c r="AG852" s="80">
        <v>25103.791879999997</v>
      </c>
      <c r="AH852" s="25">
        <v>22.98461076725874</v>
      </c>
      <c r="AI852" s="25">
        <v>30.458374035428289</v>
      </c>
      <c r="AJ852" s="25">
        <v>1.9889316481752555</v>
      </c>
      <c r="AK852" s="25">
        <v>37.584701629378777</v>
      </c>
      <c r="AL852" s="25">
        <v>5.5016717984026426</v>
      </c>
      <c r="AM852" s="74" t="s">
        <v>493</v>
      </c>
      <c r="AN852" s="74" t="s">
        <v>513</v>
      </c>
      <c r="AO852" s="74" t="s">
        <v>866</v>
      </c>
      <c r="AP852" s="74" t="s">
        <v>4616</v>
      </c>
      <c r="AQ852" s="73">
        <f>_xll.BDP($H852,$AQ$1, "CUST_TRR_START_DT=20030101","CUST_TRR_END_DT=20230630")*0.01</f>
        <v>0.1471287</v>
      </c>
      <c r="AR852" s="73">
        <f>_xll.BDP($H852,$AQ$1, "CUST_TRR_START_DT=20130101","CUST_TRR_END_DT=20230630")*0.01</f>
        <v>0.13296340000000001</v>
      </c>
      <c r="AS852" s="73">
        <f>_xll.BDP($H852,$AQ$1, "CUST_TRR_START_DT=20180101","CUST_TRR_END_DT=20230630")*0.01</f>
        <v>0.10213520000000001</v>
      </c>
      <c r="AT852" s="74" t="s">
        <v>3697</v>
      </c>
      <c r="AU852" s="74" t="s">
        <v>3021</v>
      </c>
      <c r="AV852" s="74" t="s">
        <v>3021</v>
      </c>
      <c r="AW852" s="25">
        <v>1.2770137524557956</v>
      </c>
      <c r="AX852" s="25">
        <v>1.2770137524557956</v>
      </c>
      <c r="AY852" s="25">
        <v>-0.34248611717553074</v>
      </c>
      <c r="AZ852" s="25">
        <v>0.93452763528026495</v>
      </c>
      <c r="BA852" s="25">
        <v>53.901796382139281</v>
      </c>
      <c r="BB852" s="25">
        <v>-14.456083120642802</v>
      </c>
      <c r="BC852" s="25">
        <v>39.445713261496479</v>
      </c>
      <c r="BD852" s="25">
        <v>227.84298000000001</v>
      </c>
      <c r="BE852" s="25">
        <v>24164.691879999998</v>
      </c>
      <c r="BF852" s="74">
        <v>627.25</v>
      </c>
      <c r="BG852" s="74">
        <v>656.077</v>
      </c>
      <c r="BH852" s="74">
        <v>712.38499999999999</v>
      </c>
      <c r="BI852" s="74">
        <v>542.04300000000001</v>
      </c>
      <c r="BJ852" s="74">
        <v>669.70500000000004</v>
      </c>
      <c r="BK852" s="74">
        <v>722.06899999999996</v>
      </c>
      <c r="BL852" s="72">
        <v>2.5957293522088976E-2</v>
      </c>
      <c r="BM852" s="72">
        <v>2.7150232382768542E-2</v>
      </c>
      <c r="BN852" s="72">
        <v>2.9480409000770591E-2</v>
      </c>
      <c r="BO852" s="72">
        <v>2.2431198489587363E-2</v>
      </c>
      <c r="BP852" s="72">
        <v>2.7714195708586048E-2</v>
      </c>
      <c r="BQ852" s="72">
        <v>2.9881158989559606E-2</v>
      </c>
      <c r="BR852" s="72">
        <f>IF(IF(BN852&gt;BQ852,BN852,BQ852)=0,IF(BM852&gt;BP852,BM852,BP852),IF(BN852&gt;BQ852,BN852,BQ852))</f>
        <v>2.9881158989559606E-2</v>
      </c>
      <c r="CI852" s="73">
        <f>IFERROR(L852,M852)</f>
        <v>0.15253877554432299</v>
      </c>
      <c r="CJ852" s="74">
        <f>IF(AND(M852&lt;0,AA852&gt;0),1,0)</f>
        <v>0</v>
      </c>
      <c r="CK852" s="74">
        <f>IF(AND(CJ852=0,CI852&lt;0.1,CI852&gt;0),1,0)</f>
        <v>0</v>
      </c>
      <c r="CL852" s="74">
        <f>IF(AND(CK852=0,CI852&lt;0.2,CI852&gt;0.1),1,0)</f>
        <v>1</v>
      </c>
      <c r="CM852" s="74">
        <f>IF(AND(CL852=0,CI852&lt;0.3,CI852&gt;0.2),1,0)</f>
        <v>0</v>
      </c>
      <c r="CN852" s="74">
        <f>IF(AND(CM852=0,CI852&lt;0.4,CI852&gt;0.3),1,0)</f>
        <v>0</v>
      </c>
      <c r="CO852" s="74">
        <f>IF(AND(CN852=0,CI852&lt;0.5,CI852&gt;0.4),1,0)</f>
        <v>0</v>
      </c>
      <c r="CP852" s="74">
        <f>IF(AND(CJ852=0,CK852=0,CL852=0,CM852=0,CN852=0,CO852=0),1,0)</f>
        <v>0</v>
      </c>
      <c r="CR852" s="74" t="str">
        <f>_xll.BDP($H852,CR$1)</f>
        <v>Adalbert Lechner</v>
      </c>
      <c r="CS852" s="74" t="str">
        <f>_xll.BDP($H852,CS$1)</f>
        <v>No</v>
      </c>
      <c r="CT852" s="81">
        <f>_xll.BDP($H852,CT$1)</f>
        <v>0</v>
      </c>
      <c r="CU852" s="78">
        <f>_xll.BDP($H852,CU$1)</f>
        <v>1</v>
      </c>
      <c r="CV852" s="78">
        <f>_xll.BDP($H852,CV$1)</f>
        <v>3.8776722090261284</v>
      </c>
      <c r="CW852" s="78">
        <f>_xll.BDP($H852,CW$1)</f>
        <v>0</v>
      </c>
    </row>
    <row r="853" spans="1:101" s="74" customFormat="1" x14ac:dyDescent="0.3">
      <c r="A853" s="74" t="str">
        <f>B853&amp;C853</f>
        <v>15</v>
      </c>
      <c r="B853" s="74">
        <v>15</v>
      </c>
      <c r="D853" s="74">
        <v>16</v>
      </c>
      <c r="E853" s="74">
        <v>4</v>
      </c>
      <c r="F853" s="75">
        <v>0.11</v>
      </c>
      <c r="G853" s="74" t="s">
        <v>2347</v>
      </c>
      <c r="H853" s="74" t="s">
        <v>1509</v>
      </c>
      <c r="I853" s="74">
        <v>1798</v>
      </c>
      <c r="J853" s="74" t="str">
        <f>I853&amp;H853</f>
        <v>1798HEIA NA Equity</v>
      </c>
      <c r="K853" s="76" t="s">
        <v>1510</v>
      </c>
      <c r="L853" s="73">
        <v>0.16716169383936708</v>
      </c>
      <c r="M853" s="73">
        <v>0.17666008074907655</v>
      </c>
      <c r="N853" s="73">
        <v>0.10590343185239885</v>
      </c>
      <c r="O853" s="73">
        <v>0.11575481256332321</v>
      </c>
      <c r="P853" s="77">
        <v>9.1382688906944516</v>
      </c>
      <c r="Q853" s="77">
        <v>7.3525386457939392</v>
      </c>
      <c r="R853" s="77">
        <v>13.350629134777533</v>
      </c>
      <c r="S853" s="78">
        <v>23.355849911603421</v>
      </c>
      <c r="T853" s="78">
        <v>20.888610327657648</v>
      </c>
      <c r="U853" s="73">
        <v>0.39605490002910687</v>
      </c>
      <c r="V853" s="79">
        <v>2.937396213882431</v>
      </c>
      <c r="W853" s="73">
        <v>0.38766186987155832</v>
      </c>
      <c r="X853" s="72">
        <v>2.7144080173238657E-2</v>
      </c>
      <c r="Y853" s="79">
        <v>6.8442237065198537</v>
      </c>
      <c r="Z853" s="79">
        <v>5.0099801818132006</v>
      </c>
      <c r="AA853" s="79">
        <v>23282000000</v>
      </c>
      <c r="AB853" s="79">
        <v>35532000000</v>
      </c>
      <c r="AC853" s="79" t="e">
        <v>#N/A</v>
      </c>
      <c r="AD853" s="80">
        <v>3359000000</v>
      </c>
      <c r="AE853" s="73">
        <v>0</v>
      </c>
      <c r="AF853" s="80">
        <v>49305.823672799997</v>
      </c>
      <c r="AG853" s="80">
        <v>69656.823672800005</v>
      </c>
      <c r="AH853" s="25">
        <v>11.615278251258964</v>
      </c>
      <c r="AI853" s="25">
        <v>18.335568221321402</v>
      </c>
      <c r="AJ853" s="25">
        <v>2.3192927204279274</v>
      </c>
      <c r="AK853" s="25">
        <v>19.013361656606044</v>
      </c>
      <c r="AL853" s="25">
        <v>2.5012448212246294</v>
      </c>
      <c r="AM853" s="74" t="s">
        <v>493</v>
      </c>
      <c r="AN853" s="74" t="s">
        <v>673</v>
      </c>
      <c r="AO853" s="74" t="s">
        <v>1497</v>
      </c>
      <c r="AP853" s="74" t="s">
        <v>1458</v>
      </c>
      <c r="AQ853" s="73">
        <f>_xll.BDP($H853,$AQ$1, "CUST_TRR_START_DT=20030101","CUST_TRR_END_DT=20230630")*0.01</f>
        <v>7.5610010000000005E-2</v>
      </c>
      <c r="AR853" s="73">
        <f>_xll.BDP($H853,$AQ$1, "CUST_TRR_START_DT=20130101","CUST_TRR_END_DT=20230630")*0.01</f>
        <v>7.837674E-2</v>
      </c>
      <c r="AS853" s="73">
        <f>_xll.BDP($H853,$AQ$1, "CUST_TRR_START_DT=20180101","CUST_TRR_END_DT=20230630")*0.01</f>
        <v>3.0573079999999999E-2</v>
      </c>
      <c r="AT853" s="74" t="s">
        <v>3697</v>
      </c>
      <c r="AU853" s="74" t="s">
        <v>3021</v>
      </c>
      <c r="AV853" s="74" t="s">
        <v>3021</v>
      </c>
      <c r="AW853" s="25">
        <v>2.2440392205290505</v>
      </c>
      <c r="AX853" s="25">
        <v>2.2440392205290505</v>
      </c>
      <c r="AY853" s="25">
        <v>3.7906303742843941E-16</v>
      </c>
      <c r="AZ853" s="25">
        <v>2.2440392205290509</v>
      </c>
      <c r="BA853" s="25">
        <v>42.063868261190876</v>
      </c>
      <c r="BB853" s="25">
        <v>7.1054273576010019E-15</v>
      </c>
      <c r="BC853" s="25">
        <v>42.063868261190883</v>
      </c>
      <c r="BD853" s="25">
        <v>995.30050675999996</v>
      </c>
      <c r="BE853" s="25">
        <v>49305.823672799997</v>
      </c>
      <c r="BF853" s="74">
        <v>2787.4090000000001</v>
      </c>
      <c r="BG853" s="74">
        <v>3215.6820000000002</v>
      </c>
      <c r="BH853" s="74">
        <v>3535.81</v>
      </c>
      <c r="BI853" s="74">
        <v>2374.7640000000001</v>
      </c>
      <c r="BJ853" s="74">
        <v>2908.846</v>
      </c>
      <c r="BK853" s="74">
        <v>3275.8310000000001</v>
      </c>
      <c r="BL853" s="72">
        <v>5.6533058214332181E-2</v>
      </c>
      <c r="BM853" s="72">
        <v>6.5219111262387455E-2</v>
      </c>
      <c r="BN853" s="72">
        <v>7.1711812857323004E-2</v>
      </c>
      <c r="BO853" s="72">
        <v>4.8163965696207608E-2</v>
      </c>
      <c r="BP853" s="72">
        <v>5.899599242684777E-2</v>
      </c>
      <c r="BQ853" s="72">
        <v>6.6439028008919404E-2</v>
      </c>
      <c r="BR853" s="72">
        <f>IF(IF(BN853&gt;BQ853,BN853,BQ853)=0,IF(BM853&gt;BP853,BM853,BP853),IF(BN853&gt;BQ853,BN853,BQ853))</f>
        <v>7.1711812857323004E-2</v>
      </c>
      <c r="CI853" s="73">
        <f>IFERROR(L853,M853)</f>
        <v>0.16716169383936708</v>
      </c>
      <c r="CJ853" s="74">
        <f>IF(AND(M853&lt;0,AA853&gt;0),1,0)</f>
        <v>0</v>
      </c>
      <c r="CK853" s="74">
        <f>IF(AND(CJ853=0,CI853&lt;0.1,CI853&gt;0),1,0)</f>
        <v>0</v>
      </c>
      <c r="CL853" s="74">
        <f>IF(AND(CK853=0,CI853&lt;0.2,CI853&gt;0.1),1,0)</f>
        <v>1</v>
      </c>
      <c r="CM853" s="74">
        <f>IF(AND(CL853=0,CI853&lt;0.3,CI853&gt;0.2),1,0)</f>
        <v>0</v>
      </c>
      <c r="CN853" s="74">
        <f>IF(AND(CM853=0,CI853&lt;0.4,CI853&gt;0.3),1,0)</f>
        <v>0</v>
      </c>
      <c r="CO853" s="74">
        <f>IF(AND(CN853=0,CI853&lt;0.5,CI853&gt;0.4),1,0)</f>
        <v>0</v>
      </c>
      <c r="CP853" s="74">
        <f>IF(AND(CJ853=0,CK853=0,CL853=0,CM853=0,CN853=0,CO853=0),1,0)</f>
        <v>0</v>
      </c>
      <c r="CR853" s="74" t="str">
        <f>_xll.BDP($H853,CR$1)</f>
        <v>Dolf Van Den Brink</v>
      </c>
      <c r="CS853" s="74" t="str">
        <f>_xll.BDP($H853,CS$1)</f>
        <v>No</v>
      </c>
      <c r="CT853" s="81">
        <f>_xll.BDP($H853,CT$1)</f>
        <v>0</v>
      </c>
      <c r="CU853" s="78">
        <f>_xll.BDP($H853,CU$1)</f>
        <v>3.3333299160003662</v>
      </c>
      <c r="CV853" s="78">
        <f>_xll.BDP($H853,CV$1)</f>
        <v>9.2936348533843416E-2</v>
      </c>
      <c r="CW853" s="78">
        <f>_xll.BDP($H853,CW$1)</f>
        <v>1.256542837517534</v>
      </c>
    </row>
    <row r="854" spans="1:101" s="74" customFormat="1" hidden="1" x14ac:dyDescent="0.3">
      <c r="A854" s="74" t="str">
        <f>B854&amp;C854</f>
        <v>15</v>
      </c>
      <c r="B854" s="74">
        <v>15</v>
      </c>
      <c r="D854" s="74">
        <v>16</v>
      </c>
      <c r="E854" s="74">
        <v>10</v>
      </c>
      <c r="F854" s="75" t="s">
        <v>2149</v>
      </c>
      <c r="H854" s="74" t="s">
        <v>1761</v>
      </c>
      <c r="I854" s="74">
        <v>1799</v>
      </c>
      <c r="J854" s="74" t="str">
        <f>I854&amp;H854</f>
        <v>1799AMCR US Equity</v>
      </c>
      <c r="K854" s="76" t="s">
        <v>1762</v>
      </c>
      <c r="L854" s="73">
        <v>0.24437684018955838</v>
      </c>
      <c r="M854" s="73">
        <v>0.30052297347777363</v>
      </c>
      <c r="N854" s="73">
        <v>0.12317905106921642</v>
      </c>
      <c r="O854" s="73">
        <v>0.15009328358208956</v>
      </c>
      <c r="P854" s="77">
        <v>12.582394659991655</v>
      </c>
      <c r="Q854" s="77">
        <v>10.632882096492185</v>
      </c>
      <c r="R854" s="77">
        <v>25.851011346817959</v>
      </c>
      <c r="S854" s="78">
        <v>14.915770900562572</v>
      </c>
      <c r="T854" s="78">
        <v>14.938069960528107</v>
      </c>
      <c r="U854" s="73">
        <v>0.56973446764630065</v>
      </c>
      <c r="V854" s="79">
        <v>3.1661891117478511</v>
      </c>
      <c r="W854" s="73">
        <v>0.24054578603775803</v>
      </c>
      <c r="X854" s="72">
        <v>3.9622899303183495E-2</v>
      </c>
      <c r="Y854" s="79">
        <v>10.116620608458822</v>
      </c>
      <c r="Z854" s="79">
        <v>7.5470760365846212</v>
      </c>
      <c r="AA854" s="79">
        <v>5354000000</v>
      </c>
      <c r="AB854" s="79">
        <v>10720000000</v>
      </c>
      <c r="AC854" s="79">
        <v>54000000</v>
      </c>
      <c r="AD854" s="80">
        <v>1261000000</v>
      </c>
      <c r="AE854" s="73">
        <v>4.2823156225218081E-2</v>
      </c>
      <c r="AF854" s="80">
        <v>13543.4176845</v>
      </c>
      <c r="AG854" s="80">
        <v>20237.4176845</v>
      </c>
      <c r="AH854" s="25">
        <v>9.2197802662870156</v>
      </c>
      <c r="AI854" s="25">
        <v>12.577636845556246</v>
      </c>
      <c r="AJ854" s="25">
        <v>5.419229021203364</v>
      </c>
      <c r="AK854" s="25">
        <v>13.187588690366329</v>
      </c>
      <c r="AL854" s="25">
        <v>3.3628416672548842</v>
      </c>
      <c r="AM854" s="74" t="s">
        <v>498</v>
      </c>
      <c r="AN854" s="74" t="s">
        <v>510</v>
      </c>
      <c r="AO854" s="74" t="s">
        <v>511</v>
      </c>
      <c r="AP854" s="74" t="s">
        <v>1552</v>
      </c>
      <c r="AQ854" s="73" t="e">
        <f>_xll.BDP($H854,$AQ$1, "CUST_TRR_START_DT=20030101","CUST_TRR_END_DT=20230630")*0.01</f>
        <v>#VALUE!</v>
      </c>
      <c r="AR854" s="73" t="e">
        <f>_xll.BDP($H854,$AQ$1, "CUST_TRR_START_DT=20130101","CUST_TRR_END_DT=20230630")*0.01</f>
        <v>#VALUE!</v>
      </c>
      <c r="AS854" s="73" t="e">
        <f>_xll.BDP($H854,$AQ$1, "CUST_TRR_START_DT=20180101","CUST_TRR_END_DT=20230630")*0.01</f>
        <v>#VALUE!</v>
      </c>
      <c r="AT854" s="74" t="s">
        <v>3868</v>
      </c>
      <c r="AU854" s="74" t="s">
        <v>3021</v>
      </c>
      <c r="AV854" s="74" t="s">
        <v>3868</v>
      </c>
      <c r="AW854" s="25">
        <v>5.2406418132271995</v>
      </c>
      <c r="AX854" s="25">
        <v>5.2406418132271995</v>
      </c>
      <c r="AY854" s="25">
        <v>-0.96656136777237001</v>
      </c>
      <c r="AZ854" s="25">
        <v>4.2740804454548291</v>
      </c>
      <c r="BA854" s="25">
        <v>62.779696110262037</v>
      </c>
      <c r="BB854" s="25">
        <v>-11.57881631740473</v>
      </c>
      <c r="BC854" s="25">
        <v>51.200879792857307</v>
      </c>
      <c r="BD854" s="25">
        <v>589.65299904000005</v>
      </c>
      <c r="BE854" s="25">
        <v>13543.4176845</v>
      </c>
      <c r="BF854" s="74">
        <v>1001.688</v>
      </c>
      <c r="BG854" s="74">
        <v>1073</v>
      </c>
      <c r="BH854" s="74">
        <v>1125.4000000000001</v>
      </c>
      <c r="BI854" s="74">
        <v>861.49099999999999</v>
      </c>
      <c r="BJ854" s="74">
        <v>967.625</v>
      </c>
      <c r="BK854" s="74">
        <v>1003.854</v>
      </c>
      <c r="BL854" s="72">
        <v>7.3961242526426635E-2</v>
      </c>
      <c r="BM854" s="72">
        <v>7.9226678597383401E-2</v>
      </c>
      <c r="BN854" s="72">
        <v>8.3095716769333916E-2</v>
      </c>
      <c r="BO854" s="72">
        <v>6.3609571828087991E-2</v>
      </c>
      <c r="BP854" s="72">
        <v>7.14461462048398E-2</v>
      </c>
      <c r="BQ854" s="72">
        <v>7.4121172615748104E-2</v>
      </c>
      <c r="BR854" s="72">
        <f>IF(IF(BN854&gt;BQ854,BN854,BQ854)=0,IF(BM854&gt;BP854,BM854,BP854),IF(BN854&gt;BQ854,BN854,BQ854))</f>
        <v>8.3095716769333916E-2</v>
      </c>
      <c r="CI854" s="73">
        <f>IFERROR(L854,M854)</f>
        <v>0.24437684018955838</v>
      </c>
      <c r="CJ854" s="74">
        <f>IF(AND(M854&lt;0,AA854&gt;0),1,0)</f>
        <v>0</v>
      </c>
      <c r="CK854" s="74">
        <f>IF(AND(CJ854=0,CI854&lt;0.1,CI854&gt;0),1,0)</f>
        <v>0</v>
      </c>
      <c r="CL854" s="74">
        <f>IF(AND(CK854=0,CI854&lt;0.2,CI854&gt;0.1),1,0)</f>
        <v>0</v>
      </c>
      <c r="CM854" s="74">
        <f>IF(AND(CL854=0,CI854&lt;0.3,CI854&gt;0.2),1,0)</f>
        <v>1</v>
      </c>
      <c r="CN854" s="74">
        <f>IF(AND(CM854=0,CI854&lt;0.4,CI854&gt;0.3),1,0)</f>
        <v>0</v>
      </c>
      <c r="CO854" s="74">
        <f>IF(AND(CN854=0,CI854&lt;0.5,CI854&gt;0.4),1,0)</f>
        <v>0</v>
      </c>
      <c r="CP854" s="74">
        <f>IF(AND(CJ854=0,CK854=0,CL854=0,CM854=0,CN854=0,CO854=0),1,0)</f>
        <v>0</v>
      </c>
      <c r="CR854" s="74" t="str">
        <f>_xll.BDP($H854,CR$1)</f>
        <v>Ronald S Delia "Ron"</v>
      </c>
      <c r="CS854" s="74" t="str">
        <f>_xll.BDP($H854,CS$1)</f>
        <v>No</v>
      </c>
      <c r="CT854" s="81">
        <f>_xll.BDP($H854,CT$1)</f>
        <v>0</v>
      </c>
      <c r="CU854" s="78">
        <f>_xll.BDP($H854,CU$1)</f>
        <v>8.5</v>
      </c>
      <c r="CV854" s="78">
        <f>_xll.BDP($H854,CV$1)</f>
        <v>0.31484541875906974</v>
      </c>
      <c r="CW854" s="78">
        <f>_xll.BDP($H854,CW$1)</f>
        <v>18.237644724230293</v>
      </c>
    </row>
    <row r="855" spans="1:101" s="74" customFormat="1" hidden="1" x14ac:dyDescent="0.3">
      <c r="A855" s="74" t="str">
        <f>B855&amp;C855</f>
        <v>15</v>
      </c>
      <c r="B855" s="74">
        <v>15</v>
      </c>
      <c r="D855" s="74">
        <v>17</v>
      </c>
      <c r="E855" s="74">
        <v>16</v>
      </c>
      <c r="F855" s="75" t="s">
        <v>2217</v>
      </c>
      <c r="G855" s="74" t="s">
        <v>2229</v>
      </c>
      <c r="H855" s="74" t="s">
        <v>1251</v>
      </c>
      <c r="I855" s="74">
        <v>1800</v>
      </c>
      <c r="J855" s="74" t="str">
        <f>I855&amp;H855</f>
        <v>1800PRT IM Equity</v>
      </c>
      <c r="K855" s="76" t="s">
        <v>1252</v>
      </c>
      <c r="L855" s="73">
        <v>0.6947233672128561</v>
      </c>
      <c r="M855" s="73">
        <v>0.18827199033666234</v>
      </c>
      <c r="N855" s="73">
        <v>0.41748332493698126</v>
      </c>
      <c r="O855" s="73">
        <v>0.14696228869695294</v>
      </c>
      <c r="P855" s="77">
        <v>4.2318602288979408</v>
      </c>
      <c r="Q855" s="77">
        <v>0.78009688624523499</v>
      </c>
      <c r="R855" s="77">
        <v>0.6572112345714396</v>
      </c>
      <c r="S855" s="78">
        <v>1.7359937794331579</v>
      </c>
      <c r="T855" s="78">
        <v>1.9457047191345136</v>
      </c>
      <c r="U855" s="73">
        <v>0.15683929781605929</v>
      </c>
      <c r="V855" s="79">
        <v>4.3530732358473392</v>
      </c>
      <c r="W855" s="73">
        <v>0.23851462235229762</v>
      </c>
      <c r="X855" s="72">
        <v>3.0941740378826472E-2</v>
      </c>
      <c r="Y855" s="79">
        <v>6.3335556070806049</v>
      </c>
      <c r="Z855" s="79">
        <v>-37.04638323513629</v>
      </c>
      <c r="AA855" s="79">
        <v>392411000</v>
      </c>
      <c r="AB855" s="79">
        <v>502714000</v>
      </c>
      <c r="AC855" s="79">
        <v>743000</v>
      </c>
      <c r="AD855" s="80">
        <v>119557000</v>
      </c>
      <c r="AE855" s="73">
        <v>6.2146089313047329E-3</v>
      </c>
      <c r="AF855" s="80">
        <v>222.03830446800001</v>
      </c>
      <c r="AG855" s="80">
        <v>437.26730446800002</v>
      </c>
      <c r="AH855" s="25">
        <v>5.5953742190203206</v>
      </c>
      <c r="AI855" s="25">
        <v>7.3062976952947469</v>
      </c>
      <c r="AJ855" s="25">
        <v>51.061568527737059</v>
      </c>
      <c r="AK855" s="25">
        <v>73.720681723002457</v>
      </c>
      <c r="AL855" s="25">
        <v>0.6153197583341774</v>
      </c>
      <c r="AM855" s="74" t="s">
        <v>533</v>
      </c>
      <c r="AN855" s="74" t="s">
        <v>856</v>
      </c>
      <c r="AO855" s="74" t="s">
        <v>856</v>
      </c>
      <c r="AP855" s="74" t="s">
        <v>1250</v>
      </c>
      <c r="AQ855" s="73">
        <f>_xll.BDP($H855,$AQ$1, "CUST_TRR_START_DT=20030101","CUST_TRR_END_DT=20230630")*0.01</f>
        <v>0.10808090000000001</v>
      </c>
      <c r="AR855" s="73">
        <f>_xll.BDP($H855,$AQ$1, "CUST_TRR_START_DT=20130101","CUST_TRR_END_DT=20230630")*0.01</f>
        <v>8.1539610000000012E-2</v>
      </c>
      <c r="AS855" s="73">
        <f>_xll.BDP($H855,$AQ$1, "CUST_TRR_START_DT=20180101","CUST_TRR_END_DT=20230630")*0.01</f>
        <v>0.1028743</v>
      </c>
      <c r="AT855" s="74" t="s">
        <v>3516</v>
      </c>
      <c r="AU855" s="74" t="s">
        <v>3516</v>
      </c>
      <c r="AV855" s="74" t="s">
        <v>3516</v>
      </c>
      <c r="AW855" s="25">
        <v>12.222725700716888</v>
      </c>
      <c r="AX855" s="25">
        <v>12.222725700716888</v>
      </c>
      <c r="AY855" s="25">
        <v>0</v>
      </c>
      <c r="AZ855" s="25">
        <v>12.222725700716888</v>
      </c>
      <c r="BA855" s="25">
        <v>54.081110557042081</v>
      </c>
      <c r="BB855" s="25">
        <v>0</v>
      </c>
      <c r="BC855" s="25">
        <v>54.081110557042081</v>
      </c>
      <c r="BD855" s="25">
        <v>26.67929346</v>
      </c>
      <c r="BE855" s="25">
        <v>222.03830446800001</v>
      </c>
      <c r="BF855" s="74">
        <v>26.3</v>
      </c>
      <c r="BG855" s="74">
        <v>36.325000000000003</v>
      </c>
      <c r="BH855" s="74">
        <v>43.533000000000001</v>
      </c>
      <c r="BI855" s="74">
        <v>65.463999999999999</v>
      </c>
      <c r="BJ855" s="74">
        <v>66.793000000000006</v>
      </c>
      <c r="BK855" s="74">
        <v>60.548000000000002</v>
      </c>
      <c r="BL855" s="72">
        <v>0.11844803113144983</v>
      </c>
      <c r="BM855" s="72">
        <v>0.16359789851140363</v>
      </c>
      <c r="BN855" s="72">
        <v>0.19606076575077588</v>
      </c>
      <c r="BO855" s="72">
        <v>0.2948320117866628</v>
      </c>
      <c r="BP855" s="72">
        <v>0.30081746552710759</v>
      </c>
      <c r="BQ855" s="72">
        <v>0.27269168779266251</v>
      </c>
      <c r="BR855" s="72">
        <f>IF(IF(BN855&gt;BQ855,BN855,BQ855)=0,IF(BM855&gt;BP855,BM855,BP855),IF(BN855&gt;BQ855,BN855,BQ855))</f>
        <v>0.27269168779266251</v>
      </c>
      <c r="CI855" s="73">
        <f>IFERROR(L855,M855)</f>
        <v>0.6947233672128561</v>
      </c>
      <c r="CJ855" s="74">
        <f>IF(AND(M855&lt;0,AA855&gt;0),1,0)</f>
        <v>0</v>
      </c>
      <c r="CK855" s="74">
        <f>IF(AND(CJ855=0,CI855&lt;0.1,CI855&gt;0),1,0)</f>
        <v>0</v>
      </c>
      <c r="CL855" s="74">
        <f>IF(AND(CK855=0,CI855&lt;0.2,CI855&gt;0.1),1,0)</f>
        <v>0</v>
      </c>
      <c r="CM855" s="74">
        <f>IF(AND(CL855=0,CI855&lt;0.3,CI855&gt;0.2),1,0)</f>
        <v>0</v>
      </c>
      <c r="CN855" s="74">
        <f>IF(AND(CM855=0,CI855&lt;0.4,CI855&gt;0.3),1,0)</f>
        <v>0</v>
      </c>
      <c r="CO855" s="74">
        <f>IF(AND(CN855=0,CI855&lt;0.5,CI855&gt;0.4),1,0)</f>
        <v>0</v>
      </c>
      <c r="CP855" s="74">
        <f>IF(AND(CJ855=0,CK855=0,CL855=0,CM855=0,CN855=0,CO855=0),1,0)</f>
        <v>1</v>
      </c>
      <c r="CR855" s="74" t="str">
        <f>_xll.BDP($H855,CR$1)</f>
        <v>Alessandro Cattani</v>
      </c>
      <c r="CS855" s="74" t="str">
        <f>_xll.BDP($H855,CS$1)</f>
        <v>No</v>
      </c>
      <c r="CT855" s="81">
        <f>_xll.BDP($H855,CT$1)</f>
        <v>0</v>
      </c>
      <c r="CU855" s="78">
        <f>_xll.BDP($H855,CU$1)</f>
        <v>22.91670036315918</v>
      </c>
      <c r="CV855" s="78">
        <f>_xll.BDP($H855,CV$1)</f>
        <v>5.8252980814964346</v>
      </c>
      <c r="CW855" s="78">
        <f>_xll.BDP($H855,CW$1)</f>
        <v>0</v>
      </c>
    </row>
    <row r="856" spans="1:101" s="74" customFormat="1" hidden="1" x14ac:dyDescent="0.3">
      <c r="A856" s="74" t="str">
        <f>B856&amp;C856</f>
        <v>15</v>
      </c>
      <c r="B856" s="74">
        <v>15</v>
      </c>
      <c r="D856" s="74">
        <v>17</v>
      </c>
      <c r="E856" s="74">
        <v>2</v>
      </c>
      <c r="F856" s="75" t="s">
        <v>2157</v>
      </c>
      <c r="H856" s="74" t="s">
        <v>1609</v>
      </c>
      <c r="I856" s="74">
        <v>1801</v>
      </c>
      <c r="J856" s="74" t="str">
        <f>I856&amp;H856</f>
        <v>1801DOCS LN Equity</v>
      </c>
      <c r="K856" s="76" t="s">
        <v>1610</v>
      </c>
      <c r="L856" s="73">
        <v>0.13915923517129322</v>
      </c>
      <c r="M856" s="73">
        <v>0.41500664010624172</v>
      </c>
      <c r="N856" s="73">
        <v>1.4966961194714115</v>
      </c>
      <c r="O856" s="73">
        <v>0.27075812274368233</v>
      </c>
      <c r="P856" s="77">
        <v>24.018505429544433</v>
      </c>
      <c r="Q856" s="77">
        <v>19.422743725647912</v>
      </c>
      <c r="R856" s="77">
        <v>35.199344620425997</v>
      </c>
      <c r="S856" s="78">
        <v>25.407178070343743</v>
      </c>
      <c r="T856" s="78">
        <v>24.552634209737079</v>
      </c>
      <c r="U856" s="73">
        <v>0.3834286474265195</v>
      </c>
      <c r="V856" s="79">
        <v>1.1767346938775509</v>
      </c>
      <c r="W856" s="73">
        <v>0.40721337900463428</v>
      </c>
      <c r="X856" s="72">
        <v>3.1179901301031852E-2</v>
      </c>
      <c r="Y856" s="79">
        <v>24.181778520738494</v>
      </c>
      <c r="Z856" s="79" t="e">
        <v>#N/A</v>
      </c>
      <c r="AA856" s="79">
        <v>451800000</v>
      </c>
      <c r="AB856" s="79">
        <v>692500000</v>
      </c>
      <c r="AC856" s="79">
        <v>500000</v>
      </c>
      <c r="AD856" s="80">
        <v>70100000</v>
      </c>
      <c r="AE856" s="73">
        <v>7.1326676176890159E-3</v>
      </c>
      <c r="AF856" s="80">
        <v>1495.445279235</v>
      </c>
      <c r="AG856" s="80">
        <v>1783.745279235</v>
      </c>
      <c r="AH856" s="25">
        <v>7.2628065115431601</v>
      </c>
      <c r="AI856" s="25">
        <v>9.5133081559200008</v>
      </c>
      <c r="AJ856" s="25">
        <v>2.0187939850772314</v>
      </c>
      <c r="AK856" s="25">
        <v>11.713291667687489</v>
      </c>
      <c r="AL856" s="25">
        <v>3.7362640549193173</v>
      </c>
      <c r="AM856" s="74" t="s">
        <v>533</v>
      </c>
      <c r="AN856" s="74" t="s">
        <v>830</v>
      </c>
      <c r="AO856" s="74" t="s">
        <v>4656</v>
      </c>
      <c r="AP856" s="74" t="s">
        <v>1552</v>
      </c>
      <c r="AQ856" s="73" t="e">
        <f>_xll.BDP($H856,$AQ$1, "CUST_TRR_START_DT=20030101","CUST_TRR_END_DT=20230630")*0.01</f>
        <v>#VALUE!</v>
      </c>
      <c r="AR856" s="73" t="e">
        <f>_xll.BDP($H856,$AQ$1, "CUST_TRR_START_DT=20130101","CUST_TRR_END_DT=20230630")*0.01</f>
        <v>#VALUE!</v>
      </c>
      <c r="AS856" s="73" t="e">
        <f>_xll.BDP($H856,$AQ$1, "CUST_TRR_START_DT=20180101","CUST_TRR_END_DT=20230630")*0.01</f>
        <v>#VALUE!</v>
      </c>
      <c r="AT856" s="74" t="s">
        <v>3517</v>
      </c>
      <c r="AU856" s="74" t="s">
        <v>3517</v>
      </c>
      <c r="AV856" s="74" t="s">
        <v>3517</v>
      </c>
      <c r="AW856" s="25">
        <v>3.8624339633517799</v>
      </c>
      <c r="AX856" s="25">
        <v>3.8624339633517799</v>
      </c>
      <c r="AY856" s="25">
        <v>0</v>
      </c>
      <c r="AZ856" s="25">
        <v>3.8624339633517799</v>
      </c>
      <c r="BA856" s="25">
        <v>45.172092531804061</v>
      </c>
      <c r="BB856" s="25">
        <v>0</v>
      </c>
      <c r="BC856" s="25">
        <v>45.172092531804061</v>
      </c>
      <c r="BD856" s="25">
        <v>58.446363643200002</v>
      </c>
      <c r="BE856" s="25">
        <v>1495.445279235</v>
      </c>
      <c r="BF856" s="74">
        <v>104.033</v>
      </c>
      <c r="BG856" s="74">
        <v>116.77800000000001</v>
      </c>
      <c r="BH856" s="74">
        <v>134.375</v>
      </c>
      <c r="BI856" s="74">
        <v>129.989</v>
      </c>
      <c r="BJ856" s="74">
        <v>87.483000000000004</v>
      </c>
      <c r="BK856" s="74">
        <v>102.824</v>
      </c>
      <c r="BL856" s="72">
        <v>6.9566570869927402E-2</v>
      </c>
      <c r="BM856" s="72">
        <v>7.8089116079017071E-2</v>
      </c>
      <c r="BN856" s="72">
        <v>8.9856179872218375E-2</v>
      </c>
      <c r="BO856" s="72">
        <v>8.6923274161189168E-2</v>
      </c>
      <c r="BP856" s="72">
        <v>5.8499632995432788E-2</v>
      </c>
      <c r="BQ856" s="72">
        <v>6.875811601250964E-2</v>
      </c>
      <c r="BR856" s="72">
        <f>IF(IF(BN856&gt;BQ856,BN856,BQ856)=0,IF(BM856&gt;BP856,BM856,BP856),IF(BN856&gt;BQ856,BN856,BQ856))</f>
        <v>8.9856179872218375E-2</v>
      </c>
      <c r="CI856" s="73">
        <f>IFERROR(L856,M856)</f>
        <v>0.13915923517129322</v>
      </c>
      <c r="CJ856" s="74">
        <f>IF(AND(M856&lt;0,AA856&gt;0),1,0)</f>
        <v>0</v>
      </c>
      <c r="CK856" s="74">
        <f>IF(AND(CJ856=0,CI856&lt;0.1,CI856&gt;0),1,0)</f>
        <v>0</v>
      </c>
      <c r="CL856" s="74">
        <f>IF(AND(CK856=0,CI856&lt;0.2,CI856&gt;0.1),1,0)</f>
        <v>1</v>
      </c>
      <c r="CM856" s="74">
        <f>IF(AND(CL856=0,CI856&lt;0.3,CI856&gt;0.2),1,0)</f>
        <v>0</v>
      </c>
      <c r="CN856" s="74">
        <f>IF(AND(CM856=0,CI856&lt;0.4,CI856&gt;0.3),1,0)</f>
        <v>0</v>
      </c>
      <c r="CO856" s="74">
        <f>IF(AND(CN856=0,CI856&lt;0.5,CI856&gt;0.4),1,0)</f>
        <v>0</v>
      </c>
      <c r="CP856" s="74">
        <f>IF(AND(CJ856=0,CK856=0,CL856=0,CM856=0,CN856=0,CO856=0),1,0)</f>
        <v>0</v>
      </c>
      <c r="CR856" s="74" t="str">
        <f>_xll.BDP($H856,CR$1)</f>
        <v>Kenny Wilson</v>
      </c>
      <c r="CS856" s="74" t="str">
        <f>_xll.BDP($H856,CS$1)</f>
        <v>No</v>
      </c>
      <c r="CT856" s="81">
        <f>_xll.BDP($H856,CT$1)</f>
        <v>0</v>
      </c>
      <c r="CU856" s="78">
        <f>_xll.BDP($H856,CU$1)</f>
        <v>5.25</v>
      </c>
      <c r="CV856" s="78">
        <f>_xll.BDP($H856,CV$1)</f>
        <v>2.5747379410290878</v>
      </c>
      <c r="CW856" s="78">
        <f>_xll.BDP($H856,CW$1)</f>
        <v>1.5678834134436832E-2</v>
      </c>
    </row>
    <row r="857" spans="1:101" s="74" customFormat="1" hidden="1" x14ac:dyDescent="0.3">
      <c r="A857" s="74" t="str">
        <f>B857&amp;C857</f>
        <v>15</v>
      </c>
      <c r="B857" s="74">
        <v>15</v>
      </c>
      <c r="D857" s="74">
        <v>19</v>
      </c>
      <c r="E857" s="74">
        <v>6</v>
      </c>
      <c r="F857" s="75" t="s">
        <v>2157</v>
      </c>
      <c r="H857" s="74" t="s">
        <v>2433</v>
      </c>
      <c r="I857" s="74">
        <v>1802</v>
      </c>
      <c r="J857" s="74" t="str">
        <f>I857&amp;H857</f>
        <v>1802ERICB SS Equity</v>
      </c>
      <c r="K857" s="76" t="s">
        <v>4981</v>
      </c>
      <c r="L857" s="73">
        <v>1.2413646840565047</v>
      </c>
      <c r="M857" s="73">
        <v>0.792534347187419</v>
      </c>
      <c r="N857" s="73">
        <v>0.3797100379798099</v>
      </c>
      <c r="O857" s="73">
        <v>0.23066670019867716</v>
      </c>
      <c r="P857" s="77">
        <v>6.3791982351247123</v>
      </c>
      <c r="Q857" s="77">
        <v>5.0359009454927159</v>
      </c>
      <c r="R857" s="77">
        <v>4.8593263151981345</v>
      </c>
      <c r="S857" s="78">
        <v>13.461031089965037</v>
      </c>
      <c r="T857" s="78">
        <v>13.868000265148446</v>
      </c>
      <c r="U857" s="73">
        <v>2.6796177592512484E-2</v>
      </c>
      <c r="V857" s="79">
        <v>0.2295203449205066</v>
      </c>
      <c r="W857" s="73">
        <v>0.75422154136498931</v>
      </c>
      <c r="X857" s="72" t="e">
        <v>#N/A</v>
      </c>
      <c r="Y857" s="79">
        <v>7.0919696336456512</v>
      </c>
      <c r="Z857" s="79" t="e">
        <v>#N/A</v>
      </c>
      <c r="AA857" s="79">
        <v>34719000000</v>
      </c>
      <c r="AB857" s="79">
        <v>119289000000</v>
      </c>
      <c r="AC857" s="79" t="e">
        <v>#N/A</v>
      </c>
      <c r="AD857" s="80">
        <v>15839000000</v>
      </c>
      <c r="AE857" s="73">
        <v>0</v>
      </c>
      <c r="AF857" s="80">
        <v>189277.27364398001</v>
      </c>
      <c r="AG857" s="80">
        <v>194577.27364398001</v>
      </c>
      <c r="AH857" s="25">
        <v>5.7211782900317552</v>
      </c>
      <c r="AI857" s="25">
        <v>8.8718435912812339</v>
      </c>
      <c r="AJ857" s="25">
        <v>4.8890417748562971</v>
      </c>
      <c r="AK857" s="25">
        <v>15.575757827968964</v>
      </c>
      <c r="AL857" s="25">
        <v>1.4064361655701176</v>
      </c>
      <c r="AM857" s="74" t="s">
        <v>543</v>
      </c>
      <c r="AN857" s="74" t="s">
        <v>584</v>
      </c>
      <c r="AO857" s="74" t="s">
        <v>635</v>
      </c>
      <c r="AP857" s="74" t="s">
        <v>4617</v>
      </c>
      <c r="AQ857" s="73">
        <f>_xll.BDP($H857,$AQ$1, "CUST_TRR_START_DT=20030101","CUST_TRR_END_DT=20230630")*0.01</f>
        <v>5.7112410000000002E-2</v>
      </c>
      <c r="AR857" s="73">
        <f>_xll.BDP($H857,$AQ$1, "CUST_TRR_START_DT=20130101","CUST_TRR_END_DT=20230630")*0.01</f>
        <v>1.6917950000000001E-2</v>
      </c>
      <c r="AS857" s="73">
        <f>_xll.BDP($H857,$AQ$1, "CUST_TRR_START_DT=20180101","CUST_TRR_END_DT=20230630")*0.01</f>
        <v>3.7634859999999999E-2</v>
      </c>
      <c r="AT857" s="74" t="s">
        <v>3697</v>
      </c>
      <c r="AU857" s="74" t="s">
        <v>3021</v>
      </c>
      <c r="AV857" s="74" t="s">
        <v>3021</v>
      </c>
      <c r="AW857" s="25">
        <v>4.7762250976184601</v>
      </c>
      <c r="AX857" s="25">
        <v>4.7762250976184601</v>
      </c>
      <c r="AY857" s="25">
        <v>-7.2140219950430155E-16</v>
      </c>
      <c r="AZ857" s="25">
        <v>4.7762250976184593</v>
      </c>
      <c r="BA857" s="25">
        <v>47.043272806761607</v>
      </c>
      <c r="BB857" s="25">
        <v>-7.1054273576010019E-15</v>
      </c>
      <c r="BC857" s="25">
        <v>47.0432728067616</v>
      </c>
      <c r="BD857" s="25">
        <v>9000</v>
      </c>
      <c r="BE857" s="25">
        <v>189277.27364398001</v>
      </c>
      <c r="BF857" s="74">
        <v>12131.166999999999</v>
      </c>
      <c r="BG857" s="74">
        <v>20139</v>
      </c>
      <c r="BH857" s="74">
        <v>22766.952000000001</v>
      </c>
      <c r="BI857" s="74">
        <v>3263.83</v>
      </c>
      <c r="BJ857" s="74">
        <v>21487.845000000001</v>
      </c>
      <c r="BK857" s="74">
        <v>23694.043000000001</v>
      </c>
      <c r="BL857" s="72">
        <v>6.4092042147743777E-2</v>
      </c>
      <c r="BM857" s="72">
        <v>0.10639946155332064</v>
      </c>
      <c r="BN857" s="72">
        <v>0.12028360067581789</v>
      </c>
      <c r="BO857" s="72">
        <v>1.724364440148838E-2</v>
      </c>
      <c r="BP857" s="72">
        <v>0.11352575291430624</v>
      </c>
      <c r="BQ857" s="72">
        <v>0.12518165833562869</v>
      </c>
      <c r="BR857" s="72">
        <f>IF(IF(BN857&gt;BQ857,BN857,BQ857)=0,IF(BM857&gt;BP857,BM857,BP857),IF(BN857&gt;BQ857,BN857,BQ857))</f>
        <v>0.12518165833562869</v>
      </c>
      <c r="CI857" s="73">
        <f>IFERROR(L857,M857)</f>
        <v>1.2413646840565047</v>
      </c>
      <c r="CJ857" s="74">
        <f>IF(AND(M857&lt;0,AA857&gt;0),1,0)</f>
        <v>0</v>
      </c>
      <c r="CK857" s="74">
        <f>IF(AND(CJ857=0,CI857&lt;0.1,CI857&gt;0),1,0)</f>
        <v>0</v>
      </c>
      <c r="CL857" s="74">
        <f>IF(AND(CK857=0,CI857&lt;0.2,CI857&gt;0.1),1,0)</f>
        <v>0</v>
      </c>
      <c r="CM857" s="74">
        <f>IF(AND(CL857=0,CI857&lt;0.3,CI857&gt;0.2),1,0)</f>
        <v>0</v>
      </c>
      <c r="CN857" s="74">
        <f>IF(AND(CM857=0,CI857&lt;0.4,CI857&gt;0.3),1,0)</f>
        <v>0</v>
      </c>
      <c r="CO857" s="74">
        <f>IF(AND(CN857=0,CI857&lt;0.5,CI857&gt;0.4),1,0)</f>
        <v>0</v>
      </c>
      <c r="CP857" s="74">
        <f>IF(AND(CJ857=0,CK857=0,CL857=0,CM857=0,CN857=0,CO857=0),1,0)</f>
        <v>1</v>
      </c>
      <c r="CR857" s="74" t="str">
        <f>_xll.BDP($H857,CR$1)</f>
        <v>Borje E Ekholm</v>
      </c>
      <c r="CS857" s="74" t="str">
        <f>_xll.BDP($H857,CS$1)</f>
        <v>No</v>
      </c>
      <c r="CT857" s="81">
        <f>_xll.BDP($H857,CT$1)</f>
        <v>0</v>
      </c>
      <c r="CU857" s="78">
        <f>_xll.BDP($H857,CU$1)</f>
        <v>6.75</v>
      </c>
      <c r="CV857" s="78">
        <f>_xll.BDP($H857,CV$1)</f>
        <v>5.0390929653425447E-2</v>
      </c>
      <c r="CW857" s="78">
        <f>_xll.BDP($H857,CW$1)</f>
        <v>0.20722099357692336</v>
      </c>
    </row>
    <row r="858" spans="1:101" s="74" customFormat="1" hidden="1" x14ac:dyDescent="0.3">
      <c r="A858" s="74" t="str">
        <f>B858&amp;C858</f>
        <v>15</v>
      </c>
      <c r="B858" s="74">
        <v>15</v>
      </c>
      <c r="D858" s="74">
        <v>17</v>
      </c>
      <c r="E858" s="74">
        <v>2</v>
      </c>
      <c r="F858" s="75" t="s">
        <v>2774</v>
      </c>
      <c r="G858" s="74" t="s">
        <v>2773</v>
      </c>
      <c r="H858" s="74" t="s">
        <v>1477</v>
      </c>
      <c r="I858" s="74">
        <v>1803</v>
      </c>
      <c r="J858" s="74" t="str">
        <f>I858&amp;H858</f>
        <v>1803ALFEN NA Equity</v>
      </c>
      <c r="K858" s="76" t="s">
        <v>1478</v>
      </c>
      <c r="L858" s="73">
        <v>0.33693827867527559</v>
      </c>
      <c r="M858" s="73">
        <v>0.47637647273647266</v>
      </c>
      <c r="N858" s="73">
        <v>0.33613999791991434</v>
      </c>
      <c r="O858" s="73">
        <v>0.47596250443054894</v>
      </c>
      <c r="P858" s="77">
        <v>27.700329064389894</v>
      </c>
      <c r="Q858" s="77">
        <v>21.74854816156234</v>
      </c>
      <c r="R858" s="77">
        <v>27.007273245864234</v>
      </c>
      <c r="S858" s="78">
        <v>12.009876283404157</v>
      </c>
      <c r="T858" s="78">
        <v>18.122838293634342</v>
      </c>
      <c r="U858" s="73">
        <v>0.10215397149495581</v>
      </c>
      <c r="V858" s="79">
        <v>0.65661871666397298</v>
      </c>
      <c r="W858" s="73">
        <v>0.39957416964337333</v>
      </c>
      <c r="X858" s="72" t="e">
        <v>#N/A</v>
      </c>
      <c r="Y858" s="79">
        <v>39.928441979863599</v>
      </c>
      <c r="Z858" s="79" t="e">
        <v>#N/A</v>
      </c>
      <c r="AA858" s="79">
        <v>146019000</v>
      </c>
      <c r="AB858" s="79">
        <v>146146000</v>
      </c>
      <c r="AC858" s="79" t="e">
        <v>#N/A</v>
      </c>
      <c r="AD858" s="80">
        <v>-45563000</v>
      </c>
      <c r="AE858" s="73">
        <v>0</v>
      </c>
      <c r="AF858" s="80">
        <v>973.96500000000003</v>
      </c>
      <c r="AG858" s="80">
        <v>1014.59</v>
      </c>
      <c r="AH858" s="25">
        <v>15.954586511037064</v>
      </c>
      <c r="AI858" s="25">
        <v>19.679235781690085</v>
      </c>
      <c r="AJ858" s="25">
        <v>-6.8870421970549645</v>
      </c>
      <c r="AK858" s="25">
        <v>25.685220546626521</v>
      </c>
      <c r="AL858" s="25">
        <v>6.1187392585750793</v>
      </c>
      <c r="AM858" s="74" t="s">
        <v>498</v>
      </c>
      <c r="AN858" s="74" t="s">
        <v>716</v>
      </c>
      <c r="AO858" s="74" t="s">
        <v>4706</v>
      </c>
      <c r="AP858" s="74" t="s">
        <v>1458</v>
      </c>
      <c r="AQ858" s="73" t="e">
        <f>_xll.BDP($H858,$AQ$1, "CUST_TRR_START_DT=20030101","CUST_TRR_END_DT=20230630")*0.01</f>
        <v>#VALUE!</v>
      </c>
      <c r="AR858" s="73" t="e">
        <f>_xll.BDP($H858,$AQ$1, "CUST_TRR_START_DT=20130101","CUST_TRR_END_DT=20230630")*0.01</f>
        <v>#VALUE!</v>
      </c>
      <c r="AS858" s="73" t="e">
        <f>_xll.BDP($H858,$AQ$1, "CUST_TRR_START_DT=20180101","CUST_TRR_END_DT=20230630")*0.01</f>
        <v>#VALUE!</v>
      </c>
      <c r="AT858" s="74" t="s">
        <v>3284</v>
      </c>
      <c r="AU858" s="74" t="s">
        <v>3284</v>
      </c>
      <c r="AV858" s="74" t="s">
        <v>3284</v>
      </c>
      <c r="AW858" s="25" t="s">
        <v>3021</v>
      </c>
      <c r="AX858" s="25">
        <v>0</v>
      </c>
      <c r="AY858" s="25">
        <v>0</v>
      </c>
      <c r="AZ858" s="25">
        <v>0</v>
      </c>
      <c r="BA858" s="25">
        <v>0</v>
      </c>
      <c r="BB858" s="25">
        <v>0</v>
      </c>
      <c r="BC858" s="25" t="s">
        <v>3021</v>
      </c>
      <c r="BD858" s="25" t="s">
        <v>3021</v>
      </c>
      <c r="BE858" s="25">
        <v>973.96500000000003</v>
      </c>
      <c r="BF858" s="74">
        <v>25.867000000000001</v>
      </c>
      <c r="BG858" s="74">
        <v>43.189</v>
      </c>
      <c r="BH858" s="74">
        <v>60.733000000000004</v>
      </c>
      <c r="BI858" s="74">
        <v>-34.027999999999999</v>
      </c>
      <c r="BJ858" s="74">
        <v>23.536000000000001</v>
      </c>
      <c r="BK858" s="74">
        <v>30.29</v>
      </c>
      <c r="BL858" s="72">
        <v>2.6558449225588188E-2</v>
      </c>
      <c r="BM858" s="72">
        <v>4.4343482568675464E-2</v>
      </c>
      <c r="BN858" s="72">
        <v>6.2356450180447963E-2</v>
      </c>
      <c r="BO858" s="72">
        <v>-3.4937600427120068E-2</v>
      </c>
      <c r="BP858" s="72">
        <v>2.4165139404393382E-2</v>
      </c>
      <c r="BQ858" s="72">
        <v>3.1099680173312182E-2</v>
      </c>
      <c r="BR858" s="72">
        <f>IF(IF(BN858&gt;BQ858,BN858,BQ858)=0,IF(BM858&gt;BP858,BM858,BP858),IF(BN858&gt;BQ858,BN858,BQ858))</f>
        <v>6.2356450180447963E-2</v>
      </c>
      <c r="CI858" s="73">
        <f>IFERROR(L858,M858)</f>
        <v>0.33693827867527559</v>
      </c>
      <c r="CJ858" s="74">
        <f>IF(AND(M858&lt;0,AA858&gt;0),1,0)</f>
        <v>0</v>
      </c>
      <c r="CK858" s="74">
        <f>IF(AND(CJ858=0,CI858&lt;0.1,CI858&gt;0),1,0)</f>
        <v>0</v>
      </c>
      <c r="CL858" s="74">
        <f>IF(AND(CK858=0,CI858&lt;0.2,CI858&gt;0.1),1,0)</f>
        <v>0</v>
      </c>
      <c r="CM858" s="74">
        <f>IF(AND(CL858=0,CI858&lt;0.3,CI858&gt;0.2),1,0)</f>
        <v>0</v>
      </c>
      <c r="CN858" s="74">
        <f>IF(AND(CM858=0,CI858&lt;0.4,CI858&gt;0.3),1,0)</f>
        <v>1</v>
      </c>
      <c r="CO858" s="74">
        <f>IF(AND(CN858=0,CI858&lt;0.5,CI858&gt;0.4),1,0)</f>
        <v>0</v>
      </c>
      <c r="CP858" s="74">
        <f>IF(AND(CJ858=0,CK858=0,CL858=0,CM858=0,CN858=0,CO858=0),1,0)</f>
        <v>0</v>
      </c>
      <c r="CR858" s="74" t="str">
        <f>_xll.BDP($H858,CR$1)</f>
        <v>Marco Roeleveld</v>
      </c>
      <c r="CS858" s="74" t="str">
        <f>_xll.BDP($H858,CS$1)</f>
        <v>No</v>
      </c>
      <c r="CT858" s="81">
        <f>_xll.BDP($H858,CT$1)</f>
        <v>0.48327800631523132</v>
      </c>
      <c r="CU858" s="78">
        <f>_xll.BDP($H858,CU$1)</f>
        <v>7.9166698455810547</v>
      </c>
      <c r="CV858" s="78">
        <f>_xll.BDP($H858,CV$1)</f>
        <v>0.53249195402298855</v>
      </c>
      <c r="CW858" s="78">
        <f>_xll.BDP($H858,CW$1)</f>
        <v>0</v>
      </c>
    </row>
    <row r="859" spans="1:101" s="74" customFormat="1" x14ac:dyDescent="0.3">
      <c r="A859" s="74" t="str">
        <f>B859&amp;C859</f>
        <v>15</v>
      </c>
      <c r="B859" s="74">
        <v>15</v>
      </c>
      <c r="D859" s="74">
        <v>17</v>
      </c>
      <c r="E859" s="74">
        <v>5</v>
      </c>
      <c r="F859" s="75">
        <v>0.08</v>
      </c>
      <c r="H859" s="74" t="s">
        <v>2037</v>
      </c>
      <c r="I859" s="74">
        <v>1804</v>
      </c>
      <c r="J859" s="74" t="str">
        <f>I859&amp;H859</f>
        <v>1804CARLB DC Equity</v>
      </c>
      <c r="K859" s="76" t="s">
        <v>4982</v>
      </c>
      <c r="L859" s="73">
        <v>0.65003668206307963</v>
      </c>
      <c r="M859" s="73">
        <v>0.63090974212034379</v>
      </c>
      <c r="N859" s="73">
        <v>0.15439819434078492</v>
      </c>
      <c r="O859" s="73">
        <v>0.19145004981432842</v>
      </c>
      <c r="P859" s="77">
        <v>15.23464132878799</v>
      </c>
      <c r="Q859" s="77">
        <v>12.555756165937245</v>
      </c>
      <c r="R859" s="77">
        <v>28.692140185002511</v>
      </c>
      <c r="S859" s="78">
        <v>22.33917592337464</v>
      </c>
      <c r="T859" s="78">
        <v>21.000498114281648</v>
      </c>
      <c r="U859" s="73">
        <v>0.28536818770971378</v>
      </c>
      <c r="V859" s="79">
        <v>1.622675299628048</v>
      </c>
      <c r="W859" s="73">
        <v>0.21937755152637059</v>
      </c>
      <c r="X859" s="72">
        <v>1.7703693059347606E-2</v>
      </c>
      <c r="Y859" s="79">
        <v>3.8249480811735168</v>
      </c>
      <c r="Z859" s="79">
        <v>42.721960245856906</v>
      </c>
      <c r="AA859" s="79">
        <v>16752000000</v>
      </c>
      <c r="AB859" s="79">
        <v>55205000000</v>
      </c>
      <c r="AC859" s="79" t="e">
        <v>#N/A</v>
      </c>
      <c r="AD859" s="80">
        <v>14114000000</v>
      </c>
      <c r="AE859" s="73">
        <v>0</v>
      </c>
      <c r="AF859" s="80">
        <v>143322.9236136</v>
      </c>
      <c r="AG859" s="80">
        <v>169309.9236136</v>
      </c>
      <c r="AH859" s="25">
        <v>11.591806354484458</v>
      </c>
      <c r="AI859" s="25">
        <v>15.987717055108593</v>
      </c>
      <c r="AJ859" s="25">
        <v>7.4761857669861769</v>
      </c>
      <c r="AK859" s="25">
        <v>17.598514299344526</v>
      </c>
      <c r="AL859" s="25">
        <v>4.6539901797298189</v>
      </c>
      <c r="AM859" s="74" t="s">
        <v>493</v>
      </c>
      <c r="AN859" s="74" t="s">
        <v>673</v>
      </c>
      <c r="AO859" s="74" t="s">
        <v>1497</v>
      </c>
      <c r="AP859" s="74" t="s">
        <v>2141</v>
      </c>
      <c r="AQ859" s="73">
        <f>_xll.BDP($H859,$AQ$1, "CUST_TRR_START_DT=20030101","CUST_TRR_END_DT=20230630")*0.01</f>
        <v>9.5677210000000013E-2</v>
      </c>
      <c r="AR859" s="73">
        <f>_xll.BDP($H859,$AQ$1, "CUST_TRR_START_DT=20130101","CUST_TRR_END_DT=20230630")*0.01</f>
        <v>8.9733009999999988E-2</v>
      </c>
      <c r="AS859" s="73">
        <f>_xll.BDP($H859,$AQ$1, "CUST_TRR_START_DT=20180101","CUST_TRR_END_DT=20230630")*0.01</f>
        <v>0.1020093</v>
      </c>
      <c r="AT859" s="74" t="s">
        <v>3697</v>
      </c>
      <c r="AU859" s="74" t="s">
        <v>3021</v>
      </c>
      <c r="AV859" s="74" t="s">
        <v>3021</v>
      </c>
      <c r="AW859" s="25">
        <v>2.8154327424400418</v>
      </c>
      <c r="AX859" s="25">
        <v>2.8154327424400418</v>
      </c>
      <c r="AY859" s="25">
        <v>3.2343267458804172</v>
      </c>
      <c r="AZ859" s="25">
        <v>6.0497594883204595</v>
      </c>
      <c r="BA859" s="25">
        <v>49.246209100073031</v>
      </c>
      <c r="BB859" s="25">
        <v>56.573303572346958</v>
      </c>
      <c r="BC859" s="25">
        <v>105.81951267241999</v>
      </c>
      <c r="BD859" s="25">
        <v>8230.1337619999995</v>
      </c>
      <c r="BE859" s="25">
        <v>143322.9236136</v>
      </c>
      <c r="BF859" s="74">
        <v>7309.3680000000004</v>
      </c>
      <c r="BG859" s="74">
        <v>7995.2860000000001</v>
      </c>
      <c r="BH859" s="74">
        <v>8617.2999999999993</v>
      </c>
      <c r="BI859" s="74">
        <v>8102.3850000000002</v>
      </c>
      <c r="BJ859" s="74">
        <v>7496.9000000000005</v>
      </c>
      <c r="BK859" s="74">
        <v>9263.7039999999997</v>
      </c>
      <c r="BL859" s="72">
        <v>5.0999294569974922E-2</v>
      </c>
      <c r="BM859" s="72">
        <v>5.5785116563456166E-2</v>
      </c>
      <c r="BN859" s="72">
        <v>6.0125064314431126E-2</v>
      </c>
      <c r="BO859" s="72">
        <v>5.6532373159258943E-2</v>
      </c>
      <c r="BP859" s="72">
        <v>5.2307752388666841E-2</v>
      </c>
      <c r="BQ859" s="72">
        <v>6.4635187215235965E-2</v>
      </c>
      <c r="BR859" s="72">
        <f>IF(IF(BN859&gt;BQ859,BN859,BQ859)=0,IF(BM859&gt;BP859,BM859,BP859),IF(BN859&gt;BQ859,BN859,BQ859))</f>
        <v>6.4635187215235965E-2</v>
      </c>
      <c r="CI859" s="73">
        <f>IFERROR(L859,M859)</f>
        <v>0.65003668206307963</v>
      </c>
      <c r="CJ859" s="74">
        <f>IF(AND(M859&lt;0,AA859&gt;0),1,0)</f>
        <v>0</v>
      </c>
      <c r="CK859" s="74">
        <f>IF(AND(CJ859=0,CI859&lt;0.1,CI859&gt;0),1,0)</f>
        <v>0</v>
      </c>
      <c r="CL859" s="74">
        <f>IF(AND(CK859=0,CI859&lt;0.2,CI859&gt;0.1),1,0)</f>
        <v>0</v>
      </c>
      <c r="CM859" s="74">
        <f>IF(AND(CL859=0,CI859&lt;0.3,CI859&gt;0.2),1,0)</f>
        <v>0</v>
      </c>
      <c r="CN859" s="74">
        <f>IF(AND(CM859=0,CI859&lt;0.4,CI859&gt;0.3),1,0)</f>
        <v>0</v>
      </c>
      <c r="CO859" s="74">
        <f>IF(AND(CN859=0,CI859&lt;0.5,CI859&gt;0.4),1,0)</f>
        <v>0</v>
      </c>
      <c r="CP859" s="74">
        <f>IF(AND(CJ859=0,CK859=0,CL859=0,CM859=0,CN859=0,CO859=0),1,0)</f>
        <v>1</v>
      </c>
      <c r="CR859" s="74" t="str">
        <f>_xll.BDP($H859,CR$1)</f>
        <v>Jacob Aarup-Andersen</v>
      </c>
      <c r="CS859" s="74" t="str">
        <f>_xll.BDP($H859,CS$1)</f>
        <v>No</v>
      </c>
      <c r="CT859" s="81">
        <f>_xll.BDP($H859,CT$1)</f>
        <v>0</v>
      </c>
      <c r="CU859" s="78">
        <f>_xll.BDP($H859,CU$1)</f>
        <v>8.3333298563957214E-2</v>
      </c>
      <c r="CV859" s="78">
        <f>_xll.BDP($H859,CV$1)</f>
        <v>4.9759979007810325E-3</v>
      </c>
      <c r="CW859" s="78">
        <f>_xll.BDP($H859,CW$1)</f>
        <v>1.9770660340055357</v>
      </c>
    </row>
    <row r="860" spans="1:101" s="74" customFormat="1" hidden="1" x14ac:dyDescent="0.3">
      <c r="A860" s="74" t="str">
        <f>B860&amp;C860</f>
        <v>15</v>
      </c>
      <c r="B860" s="74">
        <v>15</v>
      </c>
      <c r="D860" s="74">
        <v>17</v>
      </c>
      <c r="E860" s="74">
        <v>8</v>
      </c>
      <c r="F860" s="75">
        <v>0.1</v>
      </c>
      <c r="G860" s="74" t="s">
        <v>2583</v>
      </c>
      <c r="H860" s="74" t="s">
        <v>170</v>
      </c>
      <c r="I860" s="74">
        <v>1805</v>
      </c>
      <c r="J860" s="74" t="str">
        <f>I860&amp;H860</f>
        <v>1805DGX US Equity</v>
      </c>
      <c r="K860" s="76" t="s">
        <v>818</v>
      </c>
      <c r="L860" s="73">
        <v>0.54623617271993985</v>
      </c>
      <c r="M860" s="73">
        <v>0.5067948293006298</v>
      </c>
      <c r="N860" s="73">
        <v>0.1678127581292353</v>
      </c>
      <c r="O860" s="73">
        <v>0.14936016411057926</v>
      </c>
      <c r="P860" s="77">
        <v>10.498687664041995</v>
      </c>
      <c r="Q860" s="77">
        <v>8.5240341966227309</v>
      </c>
      <c r="R860" s="77">
        <v>12.480252764612953</v>
      </c>
      <c r="S860" s="78">
        <v>24.964485342608427</v>
      </c>
      <c r="T860" s="78">
        <v>23.383587979358495</v>
      </c>
      <c r="U860" s="73">
        <v>0.84908643710470832</v>
      </c>
      <c r="V860" s="79">
        <v>2.9778188539741222</v>
      </c>
      <c r="W860" s="73">
        <v>0.47404096834264431</v>
      </c>
      <c r="X860" s="72">
        <v>3.0046380318612623E-2</v>
      </c>
      <c r="Y860" s="79">
        <v>6.4573387296807967</v>
      </c>
      <c r="Z860" s="79">
        <v>3.4084720111990929</v>
      </c>
      <c r="AA860" s="79">
        <v>3017000000</v>
      </c>
      <c r="AB860" s="79">
        <v>10237000000</v>
      </c>
      <c r="AC860" s="79">
        <v>80000000</v>
      </c>
      <c r="AD860" s="80">
        <v>1374000000</v>
      </c>
      <c r="AE860" s="73">
        <v>5.8224163027656477E-2</v>
      </c>
      <c r="AF860" s="80">
        <v>14166.30157378</v>
      </c>
      <c r="AG860" s="80">
        <v>19114.301573780001</v>
      </c>
      <c r="AH860" s="25">
        <v>11.026220157347774</v>
      </c>
      <c r="AI860" s="25">
        <v>14.811183932915689</v>
      </c>
      <c r="AJ860" s="25">
        <v>6.1054376788666893</v>
      </c>
      <c r="AK860" s="25">
        <v>17.11246029246324</v>
      </c>
      <c r="AL860" s="25">
        <v>2.2622243777754441</v>
      </c>
      <c r="AM860" s="74" t="s">
        <v>493</v>
      </c>
      <c r="AN860" s="74" t="s">
        <v>494</v>
      </c>
      <c r="AO860" s="74" t="s">
        <v>495</v>
      </c>
      <c r="AP860" s="74" t="s">
        <v>574</v>
      </c>
      <c r="AQ860" s="73">
        <f>_xll.BDP($H860,$AQ$1, "CUST_TRR_START_DT=20030101","CUST_TRR_END_DT=20230630")*0.01</f>
        <v>9.6061210000000008E-2</v>
      </c>
      <c r="AR860" s="73">
        <f>_xll.BDP($H860,$AQ$1, "CUST_TRR_START_DT=20130101","CUST_TRR_END_DT=20230630")*0.01</f>
        <v>0.10976050000000001</v>
      </c>
      <c r="AS860" s="73">
        <f>_xll.BDP($H860,$AQ$1, "CUST_TRR_START_DT=20180101","CUST_TRR_END_DT=20230630")*0.01</f>
        <v>8.845952E-2</v>
      </c>
      <c r="AT860" s="74" t="s">
        <v>3518</v>
      </c>
      <c r="AU860" s="74" t="s">
        <v>3518</v>
      </c>
      <c r="AV860" s="74" t="s">
        <v>3518</v>
      </c>
      <c r="AW860" s="25">
        <v>2.2502178228106424</v>
      </c>
      <c r="AX860" s="25">
        <v>2.2502178228106424</v>
      </c>
      <c r="AY860" s="25">
        <v>9.2730713326174854</v>
      </c>
      <c r="AZ860" s="25">
        <v>11.523289155428127</v>
      </c>
      <c r="BA860" s="25">
        <v>30.052993130520118</v>
      </c>
      <c r="BB860" s="25">
        <v>123.84736545632975</v>
      </c>
      <c r="BC860" s="25">
        <v>153.90035858684988</v>
      </c>
      <c r="BD860" s="25">
        <v>1568.2446540000001</v>
      </c>
      <c r="BE860" s="25">
        <v>14166.30157378</v>
      </c>
      <c r="BF860" s="74">
        <v>983.625</v>
      </c>
      <c r="BG860" s="74">
        <v>1018.813</v>
      </c>
      <c r="BH860" s="74">
        <v>1102.8330000000001</v>
      </c>
      <c r="BI860" s="74">
        <v>951.90100000000007</v>
      </c>
      <c r="BJ860" s="74">
        <v>1069.5360000000001</v>
      </c>
      <c r="BK860" s="74">
        <v>1195.355</v>
      </c>
      <c r="BL860" s="72">
        <v>6.9434142346691471E-2</v>
      </c>
      <c r="BM860" s="72">
        <v>7.1918065184048585E-2</v>
      </c>
      <c r="BN860" s="72">
        <v>7.7849041562209995E-2</v>
      </c>
      <c r="BO860" s="72">
        <v>6.71947434580841E-2</v>
      </c>
      <c r="BP860" s="72">
        <v>7.5498604517891491E-2</v>
      </c>
      <c r="BQ860" s="72">
        <v>8.4380174583636433E-2</v>
      </c>
      <c r="BR860" s="72">
        <f>IF(IF(BN860&gt;BQ860,BN860,BQ860)=0,IF(BM860&gt;BP860,BM860,BP860),IF(BN860&gt;BQ860,BN860,BQ860))</f>
        <v>8.4380174583636433E-2</v>
      </c>
      <c r="CI860" s="73">
        <f>IFERROR(L860,M860)</f>
        <v>0.54623617271993985</v>
      </c>
      <c r="CJ860" s="74">
        <f>IF(AND(M860&lt;0,AA860&gt;0),1,0)</f>
        <v>0</v>
      </c>
      <c r="CK860" s="74">
        <f>IF(AND(CJ860=0,CI860&lt;0.1,CI860&gt;0),1,0)</f>
        <v>0</v>
      </c>
      <c r="CL860" s="74">
        <f>IF(AND(CK860=0,CI860&lt;0.2,CI860&gt;0.1),1,0)</f>
        <v>0</v>
      </c>
      <c r="CM860" s="74">
        <f>IF(AND(CL860=0,CI860&lt;0.3,CI860&gt;0.2),1,0)</f>
        <v>0</v>
      </c>
      <c r="CN860" s="74">
        <f>IF(AND(CM860=0,CI860&lt;0.4,CI860&gt;0.3),1,0)</f>
        <v>0</v>
      </c>
      <c r="CO860" s="74">
        <f>IF(AND(CN860=0,CI860&lt;0.5,CI860&gt;0.4),1,0)</f>
        <v>0</v>
      </c>
      <c r="CP860" s="74">
        <f>IF(AND(CJ860=0,CK860=0,CL860=0,CM860=0,CN860=0,CO860=0),1,0)</f>
        <v>1</v>
      </c>
      <c r="CR860" s="74" t="str">
        <f>_xll.BDP($H860,CR$1)</f>
        <v>James E Davis "Jim"</v>
      </c>
      <c r="CS860" s="74" t="str">
        <f>_xll.BDP($H860,CS$1)</f>
        <v>No</v>
      </c>
      <c r="CT860" s="81">
        <f>_xll.BDP($H860,CT$1)</f>
        <v>9.1445602476596832E-2</v>
      </c>
      <c r="CU860" s="78">
        <f>_xll.BDP($H860,CU$1)</f>
        <v>0.91666698455810547</v>
      </c>
      <c r="CV860" s="78">
        <f>_xll.BDP($H860,CV$1)</f>
        <v>0.85202476945694294</v>
      </c>
      <c r="CW860" s="78">
        <f>_xll.BDP($H860,CW$1)</f>
        <v>0.88162099264383964</v>
      </c>
    </row>
    <row r="861" spans="1:101" s="74" customFormat="1" hidden="1" x14ac:dyDescent="0.3">
      <c r="A861" s="74" t="str">
        <f>B861&amp;C861</f>
        <v>15</v>
      </c>
      <c r="B861" s="74">
        <v>15</v>
      </c>
      <c r="D861" s="74">
        <v>17</v>
      </c>
      <c r="E861" s="74">
        <v>2</v>
      </c>
      <c r="F861" s="75">
        <v>0.14000000000000001</v>
      </c>
      <c r="G861" s="74" t="s">
        <v>2734</v>
      </c>
      <c r="H861" s="74" t="s">
        <v>308</v>
      </c>
      <c r="I861" s="74">
        <v>1806</v>
      </c>
      <c r="J861" s="74" t="str">
        <f>I861&amp;H861</f>
        <v>1806TEL US Equity</v>
      </c>
      <c r="K861" s="76" t="s">
        <v>989</v>
      </c>
      <c r="L861" s="73">
        <v>0.29077416351513208</v>
      </c>
      <c r="M861" s="73">
        <v>0.32270699597432273</v>
      </c>
      <c r="N861" s="73">
        <v>0.17546587363317823</v>
      </c>
      <c r="O861" s="73">
        <v>0.20527372136480032</v>
      </c>
      <c r="P861" s="77">
        <v>17.885117493472585</v>
      </c>
      <c r="Q861" s="77">
        <v>16.139841009353173</v>
      </c>
      <c r="R861" s="77">
        <v>18.968920717991093</v>
      </c>
      <c r="S861" s="78">
        <v>22.762684693724264</v>
      </c>
      <c r="T861" s="78">
        <v>23.843744241754191</v>
      </c>
      <c r="U861" s="73">
        <v>0.19013170098312002</v>
      </c>
      <c r="V861" s="79">
        <v>0.97805343511450382</v>
      </c>
      <c r="W861" s="73">
        <v>0.5279019400027648</v>
      </c>
      <c r="X861" s="72">
        <v>1.8782691393247741E-2</v>
      </c>
      <c r="Y861" s="79">
        <v>3.3128752552338474</v>
      </c>
      <c r="Z861" s="79">
        <v>11.382417860287909</v>
      </c>
      <c r="AA861" s="79">
        <v>9191000000</v>
      </c>
      <c r="AB861" s="79">
        <v>14449000000</v>
      </c>
      <c r="AC861" s="79">
        <v>126000000</v>
      </c>
      <c r="AD861" s="80">
        <v>2938000000</v>
      </c>
      <c r="AE861" s="73">
        <v>4.2886317222600411E-2</v>
      </c>
      <c r="AF861" s="80">
        <v>39769.744634960007</v>
      </c>
      <c r="AG861" s="80">
        <v>42951.744634960007</v>
      </c>
      <c r="AH861" s="25">
        <v>12.212608653670744</v>
      </c>
      <c r="AI861" s="25">
        <v>15.704477014610605</v>
      </c>
      <c r="AJ861" s="25">
        <v>5.4503085953795676</v>
      </c>
      <c r="AK861" s="25">
        <v>18.502203717204274</v>
      </c>
      <c r="AL861" s="25">
        <v>3.5071528643163097</v>
      </c>
      <c r="AM861" s="74" t="s">
        <v>498</v>
      </c>
      <c r="AN861" s="74" t="s">
        <v>590</v>
      </c>
      <c r="AO861" s="74" t="s">
        <v>769</v>
      </c>
      <c r="AP861" s="74" t="s">
        <v>574</v>
      </c>
      <c r="AQ861" s="73" t="e">
        <f>_xll.BDP($H861,$AQ$1, "CUST_TRR_START_DT=20030101","CUST_TRR_END_DT=20230630")*0.01</f>
        <v>#VALUE!</v>
      </c>
      <c r="AR861" s="73">
        <f>_xll.BDP($H861,$AQ$1, "CUST_TRR_START_DT=20130101","CUST_TRR_END_DT=20230630")*0.01</f>
        <v>0.1569026</v>
      </c>
      <c r="AS861" s="73">
        <f>_xll.BDP($H861,$AQ$1, "CUST_TRR_START_DT=20180101","CUST_TRR_END_DT=20230630")*0.01</f>
        <v>9.2988080000000001E-2</v>
      </c>
      <c r="AT861" s="74" t="s">
        <v>3808</v>
      </c>
      <c r="AU861" s="74" t="s">
        <v>3021</v>
      </c>
      <c r="AV861" s="74" t="s">
        <v>3808</v>
      </c>
      <c r="AW861" s="25">
        <v>1.8632558780165998</v>
      </c>
      <c r="AX861" s="25">
        <v>1.8632558780165998</v>
      </c>
      <c r="AY861" s="25">
        <v>3.778338104549134</v>
      </c>
      <c r="AZ861" s="25">
        <v>5.641593982565734</v>
      </c>
      <c r="BA861" s="25">
        <v>28.759344813103738</v>
      </c>
      <c r="BB861" s="25">
        <v>58.318629046745059</v>
      </c>
      <c r="BC861" s="25">
        <v>87.077973859848797</v>
      </c>
      <c r="BD861" s="25">
        <v>2073.3265576029999</v>
      </c>
      <c r="BE861" s="25">
        <v>39769.744634960007</v>
      </c>
      <c r="BF861" s="74">
        <v>2126.7690000000002</v>
      </c>
      <c r="BG861" s="74">
        <v>2350.846</v>
      </c>
      <c r="BH861" s="74">
        <v>2619.25</v>
      </c>
      <c r="BI861" s="74">
        <v>1959.434</v>
      </c>
      <c r="BJ861" s="74">
        <v>2152.2800000000002</v>
      </c>
      <c r="BK861" s="74">
        <v>2345.3820000000001</v>
      </c>
      <c r="BL861" s="72">
        <v>5.3477059496390172E-2</v>
      </c>
      <c r="BM861" s="72">
        <v>5.9111418028404042E-2</v>
      </c>
      <c r="BN861" s="72">
        <v>6.5860367574438014E-2</v>
      </c>
      <c r="BO861" s="72">
        <v>4.9269463960237229E-2</v>
      </c>
      <c r="BP861" s="72">
        <v>5.4118527029917513E-2</v>
      </c>
      <c r="BQ861" s="72">
        <v>5.8974027153754154E-2</v>
      </c>
      <c r="BR861" s="72">
        <f>IF(IF(BN861&gt;BQ861,BN861,BQ861)=0,IF(BM861&gt;BP861,BM861,BP861),IF(BN861&gt;BQ861,BN861,BQ861))</f>
        <v>6.5860367574438014E-2</v>
      </c>
      <c r="CI861" s="73">
        <f>IFERROR(L861,M861)</f>
        <v>0.29077416351513208</v>
      </c>
      <c r="CJ861" s="74">
        <f>IF(AND(M861&lt;0,AA861&gt;0),1,0)</f>
        <v>0</v>
      </c>
      <c r="CK861" s="74">
        <f>IF(AND(CJ861=0,CI861&lt;0.1,CI861&gt;0),1,0)</f>
        <v>0</v>
      </c>
      <c r="CL861" s="74">
        <f>IF(AND(CK861=0,CI861&lt;0.2,CI861&gt;0.1),1,0)</f>
        <v>0</v>
      </c>
      <c r="CM861" s="74">
        <f>IF(AND(CL861=0,CI861&lt;0.3,CI861&gt;0.2),1,0)</f>
        <v>1</v>
      </c>
      <c r="CN861" s="74">
        <f>IF(AND(CM861=0,CI861&lt;0.4,CI861&gt;0.3),1,0)</f>
        <v>0</v>
      </c>
      <c r="CO861" s="74">
        <f>IF(AND(CN861=0,CI861&lt;0.5,CI861&gt;0.4),1,0)</f>
        <v>0</v>
      </c>
      <c r="CP861" s="74">
        <f>IF(AND(CJ861=0,CK861=0,CL861=0,CM861=0,CN861=0,CO861=0),1,0)</f>
        <v>0</v>
      </c>
      <c r="CR861" s="74" t="str">
        <f>_xll.BDP($H861,CR$1)</f>
        <v>Terrence R Curtin</v>
      </c>
      <c r="CS861" s="74" t="str">
        <f>_xll.BDP($H861,CS$1)</f>
        <v>No</v>
      </c>
      <c r="CT861" s="81">
        <f>_xll.BDP($H861,CT$1)</f>
        <v>0</v>
      </c>
      <c r="CU861" s="78">
        <f>_xll.BDP($H861,CU$1)</f>
        <v>6.5833301544189453</v>
      </c>
      <c r="CV861" s="78">
        <f>_xll.BDP($H861,CV$1)</f>
        <v>0.1878994809813129</v>
      </c>
      <c r="CW861" s="78">
        <f>_xll.BDP($H861,CW$1)</f>
        <v>-1.5374728759806378</v>
      </c>
    </row>
    <row r="862" spans="1:101" s="74" customFormat="1" hidden="1" x14ac:dyDescent="0.3">
      <c r="A862" s="74" t="str">
        <f>B862&amp;C862</f>
        <v>15</v>
      </c>
      <c r="B862" s="74">
        <v>15</v>
      </c>
      <c r="D862" s="74">
        <v>17</v>
      </c>
      <c r="E862" s="74">
        <v>2</v>
      </c>
      <c r="F862" s="75">
        <v>0.08</v>
      </c>
      <c r="G862" s="74" t="s">
        <v>2601</v>
      </c>
      <c r="H862" s="74" t="s">
        <v>351</v>
      </c>
      <c r="I862" s="74">
        <v>1807</v>
      </c>
      <c r="J862" s="74" t="str">
        <f>I862&amp;H862</f>
        <v>1807CVS US Equity</v>
      </c>
      <c r="K862" s="76" t="s">
        <v>1037</v>
      </c>
      <c r="L862" s="73">
        <v>0.24384570275462228</v>
      </c>
      <c r="M862" s="73">
        <v>0.32640013285174574</v>
      </c>
      <c r="N862" s="73">
        <v>0.10056768971420724</v>
      </c>
      <c r="O862" s="73">
        <v>0.12447357588423419</v>
      </c>
      <c r="P862" s="77">
        <v>4.0362866416472256</v>
      </c>
      <c r="Q862" s="77">
        <v>2.8997895497158401</v>
      </c>
      <c r="R862" s="77">
        <v>3.9524034886079371</v>
      </c>
      <c r="S862" s="78">
        <v>7.3949848001486487</v>
      </c>
      <c r="T862" s="78">
        <v>6.9740469567428605</v>
      </c>
      <c r="U862" s="73">
        <v>0.41085944928248042</v>
      </c>
      <c r="V862" s="79">
        <v>6.1689514985345557</v>
      </c>
      <c r="W862" s="73">
        <v>0.29192509327351035</v>
      </c>
      <c r="X862" s="72">
        <v>2.9134606019285088E-2</v>
      </c>
      <c r="Y862" s="79">
        <v>12.749364232962089</v>
      </c>
      <c r="Z862" s="79">
        <v>-4.9575761927791557</v>
      </c>
      <c r="AA862" s="79">
        <v>48174000000</v>
      </c>
      <c r="AB862" s="79">
        <v>126324000000</v>
      </c>
      <c r="AC862" s="79">
        <v>518000000</v>
      </c>
      <c r="AD862" s="80">
        <v>20517000000</v>
      </c>
      <c r="AE862" s="73">
        <v>2.5247355851245309E-2</v>
      </c>
      <c r="AF862" s="80">
        <v>91025.354862160006</v>
      </c>
      <c r="AG862" s="80">
        <v>156550.35486215999</v>
      </c>
      <c r="AH862" s="25">
        <v>8.0121989284078001</v>
      </c>
      <c r="AI862" s="25">
        <v>10.212691947430359</v>
      </c>
      <c r="AJ862" s="25">
        <v>19.268944609516151</v>
      </c>
      <c r="AK862" s="25">
        <v>9.5076319633751645</v>
      </c>
      <c r="AL862" s="25">
        <v>1.2492828358650023</v>
      </c>
      <c r="AM862" s="74" t="s">
        <v>493</v>
      </c>
      <c r="AN862" s="74" t="s">
        <v>654</v>
      </c>
      <c r="AO862" s="74" t="s">
        <v>4641</v>
      </c>
      <c r="AP862" s="74" t="s">
        <v>574</v>
      </c>
      <c r="AQ862" s="73">
        <f>_xll.BDP($H862,$AQ$1, "CUST_TRR_START_DT=20030101","CUST_TRR_END_DT=20230630")*0.01</f>
        <v>0.1047744</v>
      </c>
      <c r="AR862" s="73">
        <f>_xll.BDP($H862,$AQ$1, "CUST_TRR_START_DT=20130101","CUST_TRR_END_DT=20230630")*0.01</f>
        <v>5.8869339999999999E-2</v>
      </c>
      <c r="AS862" s="73">
        <f>_xll.BDP($H862,$AQ$1, "CUST_TRR_START_DT=20180101","CUST_TRR_END_DT=20230630")*0.01</f>
        <v>1.988299E-2</v>
      </c>
      <c r="AT862" s="74" t="s">
        <v>3869</v>
      </c>
      <c r="AU862" s="74" t="s">
        <v>3021</v>
      </c>
      <c r="AV862" s="74" t="s">
        <v>3869</v>
      </c>
      <c r="AW862" s="25">
        <v>3.4084508116816132</v>
      </c>
      <c r="AX862" s="25">
        <v>3.4084508116816132</v>
      </c>
      <c r="AY862" s="25">
        <v>1.7110158082470008</v>
      </c>
      <c r="AZ862" s="25">
        <v>5.1194666199286143</v>
      </c>
      <c r="BA862" s="25">
        <v>28.462507623154409</v>
      </c>
      <c r="BB862" s="25">
        <v>14.287957543251487</v>
      </c>
      <c r="BC862" s="25">
        <v>42.750465166405895</v>
      </c>
      <c r="BD862" s="25">
        <v>4335.3503595000002</v>
      </c>
      <c r="BE862" s="25">
        <v>91025.354862160006</v>
      </c>
      <c r="BF862" s="74">
        <v>11111.222</v>
      </c>
      <c r="BG862" s="74">
        <v>10920.579</v>
      </c>
      <c r="BH862" s="74">
        <v>11577.75</v>
      </c>
      <c r="BI862" s="74">
        <v>10791.248</v>
      </c>
      <c r="BJ862" s="74">
        <v>11314.518</v>
      </c>
      <c r="BK862" s="74">
        <v>12731.82</v>
      </c>
      <c r="BL862" s="72">
        <v>0.1220673296668358</v>
      </c>
      <c r="BM862" s="72">
        <v>0.11997293519522191</v>
      </c>
      <c r="BN862" s="72">
        <v>0.12719258296254077</v>
      </c>
      <c r="BO862" s="72">
        <v>0.11855211129186172</v>
      </c>
      <c r="BP862" s="72">
        <v>0.12430072936418222</v>
      </c>
      <c r="BQ862" s="72">
        <v>0.13987113831393283</v>
      </c>
      <c r="BR862" s="72">
        <f>IF(IF(BN862&gt;BQ862,BN862,BQ862)=0,IF(BM862&gt;BP862,BM862,BP862),IF(BN862&gt;BQ862,BN862,BQ862))</f>
        <v>0.13987113831393283</v>
      </c>
      <c r="CI862" s="73">
        <f>IFERROR(L862,M862)</f>
        <v>0.24384570275462228</v>
      </c>
      <c r="CJ862" s="74">
        <f>IF(AND(M862&lt;0,AA862&gt;0),1,0)</f>
        <v>0</v>
      </c>
      <c r="CK862" s="74">
        <f>IF(AND(CJ862=0,CI862&lt;0.1,CI862&gt;0),1,0)</f>
        <v>0</v>
      </c>
      <c r="CL862" s="74">
        <f>IF(AND(CK862=0,CI862&lt;0.2,CI862&gt;0.1),1,0)</f>
        <v>0</v>
      </c>
      <c r="CM862" s="74">
        <f>IF(AND(CL862=0,CI862&lt;0.3,CI862&gt;0.2),1,0)</f>
        <v>1</v>
      </c>
      <c r="CN862" s="74">
        <f>IF(AND(CM862=0,CI862&lt;0.4,CI862&gt;0.3),1,0)</f>
        <v>0</v>
      </c>
      <c r="CO862" s="74">
        <f>IF(AND(CN862=0,CI862&lt;0.5,CI862&gt;0.4),1,0)</f>
        <v>0</v>
      </c>
      <c r="CP862" s="74">
        <f>IF(AND(CJ862=0,CK862=0,CL862=0,CM862=0,CN862=0,CO862=0),1,0)</f>
        <v>0</v>
      </c>
      <c r="CR862" s="74" t="str">
        <f>_xll.BDP($H862,CR$1)</f>
        <v>Karen S Lynch</v>
      </c>
      <c r="CS862" s="74" t="str">
        <f>_xll.BDP($H862,CS$1)</f>
        <v>No</v>
      </c>
      <c r="CT862" s="81">
        <f>_xll.BDP($H862,CT$1)</f>
        <v>0</v>
      </c>
      <c r="CU862" s="78">
        <f>_xll.BDP($H862,CU$1)</f>
        <v>2.6666700839996338</v>
      </c>
      <c r="CV862" s="78">
        <f>_xll.BDP($H862,CV$1)</f>
        <v>0.25825112737552736</v>
      </c>
      <c r="CW862" s="78">
        <f>_xll.BDP($H862,CW$1)</f>
        <v>-6.2609049929680847</v>
      </c>
    </row>
    <row r="863" spans="1:101" s="74" customFormat="1" hidden="1" x14ac:dyDescent="0.3">
      <c r="A863" s="74" t="str">
        <f>B863&amp;C863</f>
        <v>15</v>
      </c>
      <c r="B863" s="74">
        <v>15</v>
      </c>
      <c r="D863" s="74">
        <v>17</v>
      </c>
      <c r="E863" s="74">
        <v>2</v>
      </c>
      <c r="F863" s="75" t="s">
        <v>2217</v>
      </c>
      <c r="H863" s="74" t="s">
        <v>1290</v>
      </c>
      <c r="I863" s="74">
        <v>1808</v>
      </c>
      <c r="J863" s="74" t="str">
        <f>I863&amp;H863</f>
        <v>1808PIA IM Equity</v>
      </c>
      <c r="K863" s="76" t="s">
        <v>1291</v>
      </c>
      <c r="L863" s="73">
        <v>0.31235517012593939</v>
      </c>
      <c r="M863" s="73">
        <v>0.47139330991834244</v>
      </c>
      <c r="N863" s="73">
        <v>0.13656967589778191</v>
      </c>
      <c r="O863" s="73">
        <v>0.20336013861907615</v>
      </c>
      <c r="P863" s="77">
        <v>17.684721680170142</v>
      </c>
      <c r="Q863" s="77">
        <v>11.556213444025078</v>
      </c>
      <c r="R863" s="77">
        <v>24.2152674214746</v>
      </c>
      <c r="S863" s="78">
        <v>14.370057665437225</v>
      </c>
      <c r="T863" s="78">
        <v>14.240436744859615</v>
      </c>
      <c r="U863" s="73">
        <v>0.2456449755714791</v>
      </c>
      <c r="V863" s="79">
        <v>1.1456823972939545</v>
      </c>
      <c r="W863" s="73">
        <v>0.21789052613580898</v>
      </c>
      <c r="X863" s="72" t="e">
        <v>#N/A</v>
      </c>
      <c r="Y863" s="79">
        <v>11.144434958972784</v>
      </c>
      <c r="Z863" s="79">
        <v>32.843357142612682</v>
      </c>
      <c r="AA863" s="79">
        <v>339099000</v>
      </c>
      <c r="AB863" s="79">
        <v>786039000</v>
      </c>
      <c r="AC863" s="79" t="e">
        <v>#N/A</v>
      </c>
      <c r="AD863" s="80">
        <v>232851000</v>
      </c>
      <c r="AE863" s="73">
        <v>0</v>
      </c>
      <c r="AF863" s="80">
        <v>1208.5860229919999</v>
      </c>
      <c r="AG863" s="80">
        <v>1592.8360229919999</v>
      </c>
      <c r="AH863" s="25">
        <v>4.7640491797155624</v>
      </c>
      <c r="AI863" s="25">
        <v>8.4124812402530864</v>
      </c>
      <c r="AJ863" s="25">
        <v>15.396424147018434</v>
      </c>
      <c r="AK863" s="25">
        <v>11.570466765024481</v>
      </c>
      <c r="AL863" s="25">
        <v>2.7555104474619889</v>
      </c>
      <c r="AM863" s="74" t="s">
        <v>533</v>
      </c>
      <c r="AN863" s="74" t="s">
        <v>606</v>
      </c>
      <c r="AO863" s="74" t="s">
        <v>4658</v>
      </c>
      <c r="AP863" s="74" t="s">
        <v>1250</v>
      </c>
      <c r="AQ863" s="73" t="e">
        <f>_xll.BDP($H863,$AQ$1, "CUST_TRR_START_DT=20030101","CUST_TRR_END_DT=20230630")*0.01</f>
        <v>#VALUE!</v>
      </c>
      <c r="AR863" s="73">
        <f>_xll.BDP($H863,$AQ$1, "CUST_TRR_START_DT=20130101","CUST_TRR_END_DT=20230630")*0.01</f>
        <v>9.9260199999999993E-2</v>
      </c>
      <c r="AS863" s="73">
        <f>_xll.BDP($H863,$AQ$1, "CUST_TRR_START_DT=20180101","CUST_TRR_END_DT=20230630")*0.01</f>
        <v>0.14483360000000001</v>
      </c>
      <c r="AT863" s="74" t="s">
        <v>3519</v>
      </c>
      <c r="AU863" s="74" t="s">
        <v>3519</v>
      </c>
      <c r="AV863" s="74" t="s">
        <v>3519</v>
      </c>
      <c r="AW863" s="25">
        <v>6.6176468835157518</v>
      </c>
      <c r="AX863" s="25">
        <v>6.6176468835157518</v>
      </c>
      <c r="AY863" s="25">
        <v>0</v>
      </c>
      <c r="AZ863" s="25">
        <v>6.6176468835157518</v>
      </c>
      <c r="BA863" s="25">
        <v>118.77395998433349</v>
      </c>
      <c r="BB863" s="25">
        <v>0</v>
      </c>
      <c r="BC863" s="25">
        <v>118.77395998433349</v>
      </c>
      <c r="BD863" s="25">
        <v>101.77573040999999</v>
      </c>
      <c r="BE863" s="25">
        <v>1208.5860229919999</v>
      </c>
      <c r="BF863" s="74">
        <v>110.667</v>
      </c>
      <c r="BG863" s="74">
        <v>127.2</v>
      </c>
      <c r="BH863" s="74">
        <v>145.20000000000002</v>
      </c>
      <c r="BI863" s="74">
        <v>107.863</v>
      </c>
      <c r="BJ863" s="74">
        <v>99.625</v>
      </c>
      <c r="BK863" s="74">
        <v>133.57400000000001</v>
      </c>
      <c r="BL863" s="72">
        <v>9.1567333971007331E-2</v>
      </c>
      <c r="BM863" s="72">
        <v>0.10524695601319393</v>
      </c>
      <c r="BN863" s="72">
        <v>0.12014039318487232</v>
      </c>
      <c r="BO863" s="72">
        <v>8.9247267424930318E-2</v>
      </c>
      <c r="BP863" s="72">
        <v>8.2431037679358846E-2</v>
      </c>
      <c r="BQ863" s="72">
        <v>0.11052088759832049</v>
      </c>
      <c r="BR863" s="72">
        <f>IF(IF(BN863&gt;BQ863,BN863,BQ863)=0,IF(BM863&gt;BP863,BM863,BP863),IF(BN863&gt;BQ863,BN863,BQ863))</f>
        <v>0.12014039318487232</v>
      </c>
      <c r="CI863" s="73">
        <f>IFERROR(L863,M863)</f>
        <v>0.31235517012593939</v>
      </c>
      <c r="CJ863" s="74">
        <f>IF(AND(M863&lt;0,AA863&gt;0),1,0)</f>
        <v>0</v>
      </c>
      <c r="CK863" s="74">
        <f>IF(AND(CJ863=0,CI863&lt;0.1,CI863&gt;0),1,0)</f>
        <v>0</v>
      </c>
      <c r="CL863" s="74">
        <f>IF(AND(CK863=0,CI863&lt;0.2,CI863&gt;0.1),1,0)</f>
        <v>0</v>
      </c>
      <c r="CM863" s="74">
        <f>IF(AND(CL863=0,CI863&lt;0.3,CI863&gt;0.2),1,0)</f>
        <v>0</v>
      </c>
      <c r="CN863" s="74">
        <f>IF(AND(CM863=0,CI863&lt;0.4,CI863&gt;0.3),1,0)</f>
        <v>1</v>
      </c>
      <c r="CO863" s="74">
        <f>IF(AND(CN863=0,CI863&lt;0.5,CI863&gt;0.4),1,0)</f>
        <v>0</v>
      </c>
      <c r="CP863" s="74">
        <f>IF(AND(CJ863=0,CK863=0,CL863=0,CM863=0,CN863=0,CO863=0),1,0)</f>
        <v>0</v>
      </c>
      <c r="CR863" s="74" t="str">
        <f>_xll.BDP($H863,CR$1)</f>
        <v>Michele Colaninno</v>
      </c>
      <c r="CS863" s="74" t="str">
        <f>_xll.BDP($H863,CS$1)</f>
        <v>No</v>
      </c>
      <c r="CT863" s="81">
        <f>_xll.BDP($H863,CT$1)</f>
        <v>0</v>
      </c>
      <c r="CU863" s="78">
        <f>_xll.BDP($H863,CU$1)</f>
        <v>8.3333298563957214E-2</v>
      </c>
      <c r="CV863" s="78">
        <f>_xll.BDP($H863,CV$1)</f>
        <v>0</v>
      </c>
      <c r="CW863" s="78">
        <f>_xll.BDP($H863,CW$1)</f>
        <v>0</v>
      </c>
    </row>
    <row r="864" spans="1:101" s="74" customFormat="1" hidden="1" x14ac:dyDescent="0.3">
      <c r="A864" s="74" t="str">
        <f>B864&amp;C864</f>
        <v>15</v>
      </c>
      <c r="B864" s="74">
        <v>15</v>
      </c>
      <c r="D864" s="74">
        <v>17</v>
      </c>
      <c r="E864" s="74">
        <v>5</v>
      </c>
      <c r="F864" s="75">
        <v>0.14000000000000001</v>
      </c>
      <c r="G864" s="74" t="s">
        <v>2673</v>
      </c>
      <c r="H864" s="74" t="s">
        <v>1969</v>
      </c>
      <c r="I864" s="74">
        <v>1809</v>
      </c>
      <c r="J864" s="74" t="str">
        <f>I864&amp;H864</f>
        <v>1809GJF NO Equity</v>
      </c>
      <c r="K864" s="76" t="s">
        <v>1970</v>
      </c>
      <c r="L864" s="73">
        <v>0.26097991437042267</v>
      </c>
      <c r="M864" s="73">
        <v>0.27510558090757065</v>
      </c>
      <c r="N864" s="73">
        <v>0.218689924281464</v>
      </c>
      <c r="O864" s="73">
        <v>0.22007240516661503</v>
      </c>
      <c r="P864" s="77">
        <v>8.0930606966355878</v>
      </c>
      <c r="Q864" s="77">
        <v>11.544119071289083</v>
      </c>
      <c r="R864" s="77">
        <v>20.739951231199495</v>
      </c>
      <c r="S864" s="78" t="e">
        <v>#N/A</v>
      </c>
      <c r="T864" s="78" t="e">
        <v>#N/A</v>
      </c>
      <c r="U864" s="73">
        <v>-2.5421643119984366E-3</v>
      </c>
      <c r="V864" s="79" t="e">
        <v>#N/A</v>
      </c>
      <c r="W864" s="73">
        <v>0.16196240777408144</v>
      </c>
      <c r="X864" s="72">
        <v>0.19062344401058728</v>
      </c>
      <c r="Y864" s="79">
        <v>5.2119141453757525</v>
      </c>
      <c r="Z864" s="79">
        <v>3.5675013749027817</v>
      </c>
      <c r="AA864" s="79">
        <v>21168600000</v>
      </c>
      <c r="AB864" s="79">
        <v>26462200000</v>
      </c>
      <c r="AC864" s="79" t="e">
        <v>#N/A</v>
      </c>
      <c r="AD864" s="80">
        <v>6310700000</v>
      </c>
      <c r="AE864" s="73">
        <v>0</v>
      </c>
      <c r="AF864" s="80">
        <v>82650</v>
      </c>
      <c r="AG864" s="80">
        <v>82317.600000000006</v>
      </c>
      <c r="AH864" s="25" t="s">
        <v>3021</v>
      </c>
      <c r="AI864" s="25">
        <v>13.422515001304461</v>
      </c>
      <c r="AJ864" s="25">
        <v>6.8302479077782081</v>
      </c>
      <c r="AK864" s="25">
        <v>17.970516943355129</v>
      </c>
      <c r="AL864" s="25">
        <v>3.64137026218213</v>
      </c>
      <c r="AM864" s="74" t="s">
        <v>502</v>
      </c>
      <c r="AN864" s="74" t="s">
        <v>503</v>
      </c>
      <c r="AO864" s="74" t="s">
        <v>504</v>
      </c>
      <c r="AP864" s="74" t="s">
        <v>1952</v>
      </c>
      <c r="AQ864" s="73" t="e">
        <f>_xll.BDP($H864,$AQ$1, "CUST_TRR_START_DT=20030101","CUST_TRR_END_DT=20230630")*0.01</f>
        <v>#VALUE!</v>
      </c>
      <c r="AR864" s="73">
        <f>_xll.BDP($H864,$AQ$1, "CUST_TRR_START_DT=20130101","CUST_TRR_END_DT=20230630")*0.01</f>
        <v>0.1516441</v>
      </c>
      <c r="AS864" s="73">
        <f>_xll.BDP($H864,$AQ$1, "CUST_TRR_START_DT=20180101","CUST_TRR_END_DT=20230630")*0.01</f>
        <v>7.8626580000000001E-2</v>
      </c>
      <c r="AT864" s="74" t="s">
        <v>3520</v>
      </c>
      <c r="AU864" s="74" t="s">
        <v>3520</v>
      </c>
      <c r="AV864" s="74" t="s">
        <v>3520</v>
      </c>
      <c r="AW864" s="25">
        <v>4.9909255898366602</v>
      </c>
      <c r="AX864" s="25">
        <v>4.9909255898366602</v>
      </c>
      <c r="AY864" s="25">
        <v>0</v>
      </c>
      <c r="AZ864" s="25">
        <v>4.9909255898366602</v>
      </c>
      <c r="BA864" s="25">
        <v>90.286289616529515</v>
      </c>
      <c r="BB864" s="25">
        <v>0</v>
      </c>
      <c r="BC864" s="25" t="s">
        <v>3021</v>
      </c>
      <c r="BD864" s="25" t="s">
        <v>3021</v>
      </c>
      <c r="BE864" s="25">
        <v>82317.600000000006</v>
      </c>
      <c r="BF864" s="74">
        <v>4917.308</v>
      </c>
      <c r="BG864" s="74">
        <v>5602.2309999999998</v>
      </c>
      <c r="BH864" s="74">
        <v>5881.3850000000002</v>
      </c>
      <c r="BI864" s="74" t="s">
        <v>3021</v>
      </c>
      <c r="BJ864" s="74" t="s">
        <v>3021</v>
      </c>
      <c r="BK864" s="74" t="s">
        <v>3021</v>
      </c>
      <c r="BL864" s="72">
        <v>5.9735803764929978E-2</v>
      </c>
      <c r="BM864" s="72">
        <v>6.8056296587849979E-2</v>
      </c>
      <c r="BN864" s="72">
        <v>7.1447479032430483E-2</v>
      </c>
      <c r="BO864" s="72">
        <v>0</v>
      </c>
      <c r="BP864" s="72">
        <v>0</v>
      </c>
      <c r="BQ864" s="72">
        <v>0</v>
      </c>
      <c r="BR864" s="72">
        <f>IF(IF(BN864&gt;BQ864,BN864,BQ864)=0,IF(BM864&gt;BP864,BM864,BP864),IF(BN864&gt;BQ864,BN864,BQ864))</f>
        <v>7.1447479032430483E-2</v>
      </c>
      <c r="CI864" s="73">
        <f>IFERROR(L864,M864)</f>
        <v>0.26097991437042267</v>
      </c>
      <c r="CJ864" s="74">
        <f>IF(AND(M864&lt;0,AA864&gt;0),1,0)</f>
        <v>0</v>
      </c>
      <c r="CK864" s="74">
        <f>IF(AND(CJ864=0,CI864&lt;0.1,CI864&gt;0),1,0)</f>
        <v>0</v>
      </c>
      <c r="CL864" s="74">
        <f>IF(AND(CK864=0,CI864&lt;0.2,CI864&gt;0.1),1,0)</f>
        <v>0</v>
      </c>
      <c r="CM864" s="74">
        <f>IF(AND(CL864=0,CI864&lt;0.3,CI864&gt;0.2),1,0)</f>
        <v>1</v>
      </c>
      <c r="CN864" s="74">
        <f>IF(AND(CM864=0,CI864&lt;0.4,CI864&gt;0.3),1,0)</f>
        <v>0</v>
      </c>
      <c r="CO864" s="74">
        <f>IF(AND(CN864=0,CI864&lt;0.5,CI864&gt;0.4),1,0)</f>
        <v>0</v>
      </c>
      <c r="CP864" s="74">
        <f>IF(AND(CJ864=0,CK864=0,CL864=0,CM864=0,CN864=0,CO864=0),1,0)</f>
        <v>0</v>
      </c>
      <c r="CR864" s="74" t="str">
        <f>_xll.BDP($H864,CR$1)</f>
        <v>Geir Holmgren</v>
      </c>
      <c r="CS864" s="74" t="str">
        <f>_xll.BDP($H864,CS$1)</f>
        <v>No</v>
      </c>
      <c r="CT864" s="81">
        <f>_xll.BDP($H864,CT$1)</f>
        <v>0</v>
      </c>
      <c r="CU864" s="78">
        <f>_xll.BDP($H864,CU$1)</f>
        <v>0.75</v>
      </c>
      <c r="CV864" s="78">
        <f>_xll.BDP($H864,CV$1)</f>
        <v>4.3416000000000003E-2</v>
      </c>
      <c r="CW864" s="78">
        <f>_xll.BDP($H864,CW$1)</f>
        <v>1.6144660653182357</v>
      </c>
    </row>
    <row r="865" spans="1:101" s="74" customFormat="1" hidden="1" x14ac:dyDescent="0.3">
      <c r="A865" s="74" t="str">
        <f>B865&amp;C865</f>
        <v>15</v>
      </c>
      <c r="B865" s="74">
        <v>15</v>
      </c>
      <c r="D865" s="74">
        <v>17</v>
      </c>
      <c r="F865" s="75">
        <v>0.15</v>
      </c>
      <c r="G865" s="74" t="s">
        <v>2533</v>
      </c>
      <c r="H865" s="74" t="s">
        <v>1795</v>
      </c>
      <c r="I865" s="74">
        <v>1810</v>
      </c>
      <c r="J865" s="74" t="str">
        <f>I865&amp;H865</f>
        <v>1810CWK LN Equity</v>
      </c>
      <c r="K865" s="76" t="s">
        <v>1796</v>
      </c>
      <c r="L865" s="73" t="e">
        <v>#N/A</v>
      </c>
      <c r="M865" s="73" t="e">
        <v>#N/A</v>
      </c>
      <c r="N865" s="73">
        <v>0.15367399796944514</v>
      </c>
      <c r="O865" s="73">
        <v>0.14868004223864836</v>
      </c>
      <c r="P865" s="77">
        <v>15.382993304865833</v>
      </c>
      <c r="Q865" s="77">
        <v>12.284340173204688</v>
      </c>
      <c r="R865" s="77">
        <v>13.823054969599205</v>
      </c>
      <c r="S865" s="78">
        <v>9.4406694465594025</v>
      </c>
      <c r="T865" s="78">
        <v>9.2466637968144649</v>
      </c>
      <c r="U865" s="73" t="e">
        <v>#N/A</v>
      </c>
      <c r="V865" s="79">
        <v>0.47339699863574358</v>
      </c>
      <c r="W865" s="73">
        <v>0.66642947501581273</v>
      </c>
      <c r="X865" s="72">
        <v>5.1446945337620578E-2</v>
      </c>
      <c r="Y865" s="79">
        <v>9.89322016998746</v>
      </c>
      <c r="Z865" s="79">
        <v>8.6729903496878471</v>
      </c>
      <c r="AA865" s="79" t="e">
        <v>#N/A</v>
      </c>
      <c r="AB865" s="79">
        <v>947000000</v>
      </c>
      <c r="AC865" s="79">
        <v>4700000</v>
      </c>
      <c r="AD865" s="80">
        <v>146700000</v>
      </c>
      <c r="AE865" s="73">
        <v>3.2038173142467624E-2</v>
      </c>
      <c r="AF865" s="80">
        <v>1928.8535936000001</v>
      </c>
      <c r="AG865" s="80">
        <v>2032.9535936</v>
      </c>
      <c r="AH865" s="25">
        <v>9.4644022048417131</v>
      </c>
      <c r="AI865" s="25">
        <v>14.438590863636362</v>
      </c>
      <c r="AJ865" s="25">
        <v>3.2134646621276839</v>
      </c>
      <c r="AK865" s="25">
        <v>17.187756556072898</v>
      </c>
      <c r="AL865" s="25">
        <v>2.2816182228022304</v>
      </c>
      <c r="AM865" s="74" t="s">
        <v>493</v>
      </c>
      <c r="AN865" s="74" t="s">
        <v>513</v>
      </c>
      <c r="AO865" s="74" t="s">
        <v>4711</v>
      </c>
      <c r="AP865" s="74" t="s">
        <v>1552</v>
      </c>
      <c r="AQ865" s="73">
        <f>_xll.BDP($H865,$AQ$1, "CUST_TRR_START_DT=20030101","CUST_TRR_END_DT=20230630")*0.01</f>
        <v>0.1200441</v>
      </c>
      <c r="AR865" s="73">
        <f>_xll.BDP($H865,$AQ$1, "CUST_TRR_START_DT=20130101","CUST_TRR_END_DT=20230630")*0.01</f>
        <v>0.1585252</v>
      </c>
      <c r="AS865" s="73">
        <f>_xll.BDP($H865,$AQ$1, "CUST_TRR_START_DT=20180101","CUST_TRR_END_DT=20230630")*0.01</f>
        <v>1.2817350000000002E-2</v>
      </c>
      <c r="AT865" s="74" t="s">
        <v>3697</v>
      </c>
      <c r="AU865" s="74" t="s">
        <v>3021</v>
      </c>
      <c r="AV865" s="74" t="s">
        <v>3021</v>
      </c>
      <c r="AW865" s="25">
        <v>2.2178771375943827</v>
      </c>
      <c r="AX865" s="25">
        <v>2.2178771375943827</v>
      </c>
      <c r="AY865" s="25">
        <v>-0.19239009175994254</v>
      </c>
      <c r="AZ865" s="25">
        <v>2.0254870458344403</v>
      </c>
      <c r="BA865" s="25">
        <v>39.947253570592366</v>
      </c>
      <c r="BB865" s="25">
        <v>-3.4652306251463401</v>
      </c>
      <c r="BC865" s="25">
        <v>36.482022945446026</v>
      </c>
      <c r="BD865" s="25">
        <v>38.953679999999999</v>
      </c>
      <c r="BE865" s="25">
        <v>1928.8535936000001</v>
      </c>
      <c r="BF865" s="74">
        <v>114.429</v>
      </c>
      <c r="BG865" s="74">
        <v>122.25</v>
      </c>
      <c r="BH865" s="74">
        <v>130.667</v>
      </c>
      <c r="BI865" s="74">
        <v>75.513999999999996</v>
      </c>
      <c r="BJ865" s="74">
        <v>89.867999999999995</v>
      </c>
      <c r="BK865" s="74">
        <v>94.233000000000004</v>
      </c>
      <c r="BL865" s="72">
        <v>5.9324875863922072E-2</v>
      </c>
      <c r="BM865" s="72">
        <v>6.3379615957182819E-2</v>
      </c>
      <c r="BN865" s="72">
        <v>6.7743347879568164E-2</v>
      </c>
      <c r="BO865" s="72">
        <v>3.9149679504218438E-2</v>
      </c>
      <c r="BP865" s="72">
        <v>4.6591405536524383E-2</v>
      </c>
      <c r="BQ865" s="72">
        <v>4.8854407774995577E-2</v>
      </c>
      <c r="BR865" s="72">
        <f>IF(IF(BN865&gt;BQ865,BN865,BQ865)=0,IF(BM865&gt;BP865,BM865,BP865),IF(BN865&gt;BQ865,BN865,BQ865))</f>
        <v>6.7743347879568164E-2</v>
      </c>
      <c r="CI865" s="73" t="e">
        <f>IFERROR(L865,M865)</f>
        <v>#N/A</v>
      </c>
      <c r="CJ865" s="74" t="e">
        <f>IF(AND(M865&lt;0,AA865&gt;0),1,0)</f>
        <v>#N/A</v>
      </c>
      <c r="CK865" s="74" t="e">
        <f>IF(AND(CJ865=0,CI865&lt;0.1,CI865&gt;0),1,0)</f>
        <v>#N/A</v>
      </c>
      <c r="CL865" s="74" t="e">
        <f>IF(AND(CK865=0,CI865&lt;0.2,CI865&gt;0.1),1,0)</f>
        <v>#N/A</v>
      </c>
      <c r="CM865" s="74" t="e">
        <f>IF(AND(CL865=0,CI865&lt;0.3,CI865&gt;0.2),1,0)</f>
        <v>#N/A</v>
      </c>
      <c r="CN865" s="74" t="e">
        <f>IF(AND(CM865=0,CI865&lt;0.4,CI865&gt;0.3),1,0)</f>
        <v>#N/A</v>
      </c>
      <c r="CO865" s="74" t="e">
        <f>IF(AND(CN865=0,CI865&lt;0.5,CI865&gt;0.4),1,0)</f>
        <v>#N/A</v>
      </c>
      <c r="CP865" s="74" t="e">
        <f>IF(AND(CJ865=0,CK865=0,CL865=0,CM865=0,CN865=0,CO865=0),1,0)</f>
        <v>#N/A</v>
      </c>
      <c r="CR865" s="74" t="str">
        <f>_xll.BDP($H865,CR$1)</f>
        <v>Adam Hartley Couch</v>
      </c>
      <c r="CS865" s="74" t="str">
        <f>_xll.BDP($H865,CS$1)</f>
        <v>No</v>
      </c>
      <c r="CT865" s="81">
        <f>_xll.BDP($H865,CT$1)</f>
        <v>0</v>
      </c>
      <c r="CU865" s="78">
        <f>_xll.BDP($H865,CU$1)</f>
        <v>11.16670036315918</v>
      </c>
      <c r="CV865" s="78">
        <f>_xll.BDP($H865,CV$1)</f>
        <v>1.1418969947060604</v>
      </c>
      <c r="CW865" s="78">
        <f>_xll.BDP($H865,CW$1)</f>
        <v>4.7005107068039216</v>
      </c>
    </row>
    <row r="866" spans="1:101" s="74" customFormat="1" hidden="1" x14ac:dyDescent="0.3">
      <c r="A866" s="74" t="str">
        <f>B866&amp;C866</f>
        <v>15</v>
      </c>
      <c r="B866" s="74">
        <v>15</v>
      </c>
      <c r="D866" s="74">
        <v>17</v>
      </c>
      <c r="E866" s="74">
        <v>10</v>
      </c>
      <c r="F866" s="75" t="s">
        <v>2217</v>
      </c>
      <c r="H866" s="74" t="s">
        <v>1671</v>
      </c>
      <c r="I866" s="74">
        <v>1811</v>
      </c>
      <c r="J866" s="74" t="str">
        <f>I866&amp;H866</f>
        <v>1811MGAM LN Equity</v>
      </c>
      <c r="K866" s="76" t="s">
        <v>1672</v>
      </c>
      <c r="L866" s="73">
        <v>0.38297033575538969</v>
      </c>
      <c r="M866" s="73">
        <v>0.32648962285204197</v>
      </c>
      <c r="N866" s="73">
        <v>0.24089133247741099</v>
      </c>
      <c r="O866" s="73">
        <v>0.23222222222222222</v>
      </c>
      <c r="P866" s="77">
        <v>13.904875305946948</v>
      </c>
      <c r="Q866" s="77">
        <v>9.4942025548196671</v>
      </c>
      <c r="R866" s="77">
        <v>16.272751969573484</v>
      </c>
      <c r="S866" s="78">
        <v>16.130234773969768</v>
      </c>
      <c r="T866" s="78">
        <v>17.003866558762706</v>
      </c>
      <c r="U866" s="73">
        <v>0.29374216345605841</v>
      </c>
      <c r="V866" s="79">
        <v>1.7306917394224313</v>
      </c>
      <c r="W866" s="73">
        <v>0.37682533662051965</v>
      </c>
      <c r="X866" s="72">
        <v>3.2894736842105261E-2</v>
      </c>
      <c r="Y866" s="79">
        <v>3.0608281442921479</v>
      </c>
      <c r="Z866" s="79">
        <v>1.0966120871300111</v>
      </c>
      <c r="AA866" s="79">
        <v>448100000</v>
      </c>
      <c r="AB866" s="79">
        <v>630000000</v>
      </c>
      <c r="AC866" s="79" t="e">
        <v>#N/A</v>
      </c>
      <c r="AD866" s="80">
        <v>-14000000</v>
      </c>
      <c r="AE866" s="73">
        <v>0</v>
      </c>
      <c r="AF866" s="80">
        <v>713.42496999999992</v>
      </c>
      <c r="AG866" s="80">
        <v>1010.9249699999999</v>
      </c>
      <c r="AH866" s="25">
        <v>6.5474415155440404</v>
      </c>
      <c r="AI866" s="25">
        <v>9.1403704339963827</v>
      </c>
      <c r="AJ866" s="25">
        <v>-10.287729894304313</v>
      </c>
      <c r="AK866" s="25">
        <v>12.081380176871406</v>
      </c>
      <c r="AL866" s="25">
        <v>1.9950363534675613</v>
      </c>
      <c r="AM866" s="74" t="s">
        <v>498</v>
      </c>
      <c r="AN866" s="74" t="s">
        <v>738</v>
      </c>
      <c r="AO866" s="74" t="s">
        <v>739</v>
      </c>
      <c r="AP866" s="74" t="s">
        <v>1552</v>
      </c>
      <c r="AQ866" s="73">
        <f>_xll.BDP($H866,$AQ$1, "CUST_TRR_START_DT=20030101","CUST_TRR_END_DT=20230630")*0.01</f>
        <v>0.1186005</v>
      </c>
      <c r="AR866" s="73">
        <f>_xll.BDP($H866,$AQ$1, "CUST_TRR_START_DT=20130101","CUST_TRR_END_DT=20230630")*0.01</f>
        <v>3.6544380000000001E-2</v>
      </c>
      <c r="AS866" s="73">
        <f>_xll.BDP($H866,$AQ$1, "CUST_TRR_START_DT=20180101","CUST_TRR_END_DT=20230630")*0.01</f>
        <v>-6.5590879999999994E-3</v>
      </c>
      <c r="AT866" s="74" t="s">
        <v>3697</v>
      </c>
      <c r="AU866" s="74" t="s">
        <v>3021</v>
      </c>
      <c r="AV866" s="74" t="s">
        <v>3021</v>
      </c>
      <c r="AW866" s="25">
        <v>4.8</v>
      </c>
      <c r="AX866" s="25">
        <v>4.8</v>
      </c>
      <c r="AY866" s="25">
        <v>0</v>
      </c>
      <c r="AZ866" s="25">
        <v>4.8</v>
      </c>
      <c r="BA866" s="25">
        <v>37.229054189778061</v>
      </c>
      <c r="BB866" s="25">
        <v>0</v>
      </c>
      <c r="BC866" s="25" t="s">
        <v>3021</v>
      </c>
      <c r="BD866" s="25" t="s">
        <v>3021</v>
      </c>
      <c r="BE866" s="25">
        <v>713.42496999999992</v>
      </c>
      <c r="BF866" s="74">
        <v>67.825000000000003</v>
      </c>
      <c r="BG866" s="74">
        <v>89.588000000000008</v>
      </c>
      <c r="BH866" s="74">
        <v>100.083</v>
      </c>
      <c r="BI866" s="74">
        <v>23.512</v>
      </c>
      <c r="BJ866" s="74">
        <v>64.588000000000008</v>
      </c>
      <c r="BK866" s="74">
        <v>81.561999999999998</v>
      </c>
      <c r="BL866" s="72">
        <v>9.5069562816115075E-2</v>
      </c>
      <c r="BM866" s="72">
        <v>0.12557452257383145</v>
      </c>
      <c r="BN866" s="72">
        <v>0.14028524961776992</v>
      </c>
      <c r="BO866" s="72">
        <v>3.2956513983523734E-2</v>
      </c>
      <c r="BP866" s="72">
        <v>9.0532295218094222E-2</v>
      </c>
      <c r="BQ866" s="72">
        <v>0.11432456590354555</v>
      </c>
      <c r="BR866" s="72">
        <f>IF(IF(BN866&gt;BQ866,BN866,BQ866)=0,IF(BM866&gt;BP866,BM866,BP866),IF(BN866&gt;BQ866,BN866,BQ866))</f>
        <v>0.14028524961776992</v>
      </c>
      <c r="CI866" s="73">
        <f>IFERROR(L866,M866)</f>
        <v>0.38297033575538969</v>
      </c>
      <c r="CJ866" s="74">
        <f>IF(AND(M866&lt;0,AA866&gt;0),1,0)</f>
        <v>0</v>
      </c>
      <c r="CK866" s="74">
        <f>IF(AND(CJ866=0,CI866&lt;0.1,CI866&gt;0),1,0)</f>
        <v>0</v>
      </c>
      <c r="CL866" s="74">
        <f>IF(AND(CK866=0,CI866&lt;0.2,CI866&gt;0.1),1,0)</f>
        <v>0</v>
      </c>
      <c r="CM866" s="74">
        <f>IF(AND(CL866=0,CI866&lt;0.3,CI866&gt;0.2),1,0)</f>
        <v>0</v>
      </c>
      <c r="CN866" s="74">
        <f>IF(AND(CM866=0,CI866&lt;0.4,CI866&gt;0.3),1,0)</f>
        <v>1</v>
      </c>
      <c r="CO866" s="74">
        <f>IF(AND(CN866=0,CI866&lt;0.5,CI866&gt;0.4),1,0)</f>
        <v>0</v>
      </c>
      <c r="CP866" s="74">
        <f>IF(AND(CJ866=0,CK866=0,CL866=0,CM866=0,CN866=0,CO866=0),1,0)</f>
        <v>0</v>
      </c>
      <c r="CR866" s="74" t="str">
        <f>_xll.BDP($H866,CR$1)</f>
        <v>Pete Raby</v>
      </c>
      <c r="CS866" s="74" t="str">
        <f>_xll.BDP($H866,CS$1)</f>
        <v>No</v>
      </c>
      <c r="CT866" s="81">
        <f>_xll.BDP($H866,CT$1)</f>
        <v>0</v>
      </c>
      <c r="CU866" s="78">
        <f>_xll.BDP($H866,CU$1)</f>
        <v>8.1666698455810547</v>
      </c>
      <c r="CV866" s="78">
        <f>_xll.BDP($H866,CV$1)</f>
        <v>0.37230017170690682</v>
      </c>
      <c r="CW866" s="78">
        <f>_xll.BDP($H866,CW$1)</f>
        <v>18.897435122670721</v>
      </c>
    </row>
    <row r="867" spans="1:101" s="74" customFormat="1" hidden="1" x14ac:dyDescent="0.3">
      <c r="A867" s="74" t="str">
        <f>B867&amp;C867</f>
        <v>15</v>
      </c>
      <c r="B867" s="74">
        <v>15</v>
      </c>
      <c r="D867" s="74">
        <v>17</v>
      </c>
      <c r="E867" s="74">
        <v>4</v>
      </c>
      <c r="F867" s="75" t="s">
        <v>2217</v>
      </c>
      <c r="G867" s="74" t="s">
        <v>2859</v>
      </c>
      <c r="H867" s="74" t="s">
        <v>1204</v>
      </c>
      <c r="I867" s="74">
        <v>1812</v>
      </c>
      <c r="J867" s="74" t="str">
        <f>I867&amp;H867</f>
        <v>1812AZJ AU Equity</v>
      </c>
      <c r="K867" s="76" t="s">
        <v>4983</v>
      </c>
      <c r="L867" s="73">
        <v>0.10416083926480972</v>
      </c>
      <c r="M867" s="73">
        <v>7.6841994308000428E-2</v>
      </c>
      <c r="N867" s="73">
        <v>0.10391732717502425</v>
      </c>
      <c r="O867" s="73">
        <v>7.6439131802453597E-2</v>
      </c>
      <c r="P867" s="77">
        <v>7.4189850995102642</v>
      </c>
      <c r="Q867" s="77">
        <v>4.9767105015348356</v>
      </c>
      <c r="R867" s="77">
        <v>6.2975596956179478</v>
      </c>
      <c r="S867" s="78">
        <v>46.437626327773202</v>
      </c>
      <c r="T867" s="78">
        <v>39.732270008544575</v>
      </c>
      <c r="U867" s="73">
        <v>0.4457820964829306</v>
      </c>
      <c r="V867" s="79">
        <v>3.7619738751814222</v>
      </c>
      <c r="W867" s="73">
        <v>0.3727202671461598</v>
      </c>
      <c r="X867" s="72">
        <v>4.2835481425322217E-2</v>
      </c>
      <c r="Y867" s="79">
        <v>2.6978444008036768</v>
      </c>
      <c r="Z867" s="79">
        <v>-8.9717898486959875</v>
      </c>
      <c r="AA867" s="79">
        <v>9487000000</v>
      </c>
      <c r="AB867" s="79">
        <v>9537000000</v>
      </c>
      <c r="AC867" s="79">
        <v>7000000</v>
      </c>
      <c r="AD867" s="80">
        <v>849000000</v>
      </c>
      <c r="AE867" s="73">
        <v>8.2449941107184919E-3</v>
      </c>
      <c r="AF867" s="80">
        <v>6700.1624944800005</v>
      </c>
      <c r="AG867" s="80">
        <v>11884.162494480001</v>
      </c>
      <c r="AH867" s="25">
        <v>8.5191128992688174</v>
      </c>
      <c r="AI867" s="25">
        <v>16.302006165267489</v>
      </c>
      <c r="AJ867" s="25">
        <v>1.582051121832756</v>
      </c>
      <c r="AK867" s="25">
        <v>20.679586322522997</v>
      </c>
      <c r="AL867" s="25">
        <v>1.5392057783362127</v>
      </c>
      <c r="AM867" s="74" t="s">
        <v>498</v>
      </c>
      <c r="AN867" s="74" t="s">
        <v>516</v>
      </c>
      <c r="AO867" s="74" t="s">
        <v>517</v>
      </c>
      <c r="AP867" s="74" t="s">
        <v>2136</v>
      </c>
      <c r="AQ867" s="73" t="e">
        <f>_xll.BDP($H867,$AQ$1, "CUST_TRR_START_DT=20030101","CUST_TRR_END_DT=20230630")*0.01</f>
        <v>#VALUE!</v>
      </c>
      <c r="AR867" s="73">
        <f>_xll.BDP($H867,$AQ$1, "CUST_TRR_START_DT=20130101","CUST_TRR_END_DT=20230630")*0.01</f>
        <v>7.0888759999999995E-2</v>
      </c>
      <c r="AS867" s="73">
        <f>_xll.BDP($H867,$AQ$1, "CUST_TRR_START_DT=20180101","CUST_TRR_END_DT=20230630")*0.01</f>
        <v>3.2992390000000003E-2</v>
      </c>
      <c r="AT867" s="74" t="s">
        <v>3521</v>
      </c>
      <c r="AU867" s="74" t="s">
        <v>3521</v>
      </c>
      <c r="AV867" s="74" t="s">
        <v>3521</v>
      </c>
      <c r="AW867" s="25">
        <v>5.5102041953212613</v>
      </c>
      <c r="AX867" s="25">
        <v>5.5102041953212613</v>
      </c>
      <c r="AY867" s="25">
        <v>0</v>
      </c>
      <c r="AZ867" s="25">
        <v>5.5102041953212613</v>
      </c>
      <c r="BA867" s="25">
        <v>97.945817207502245</v>
      </c>
      <c r="BB867" s="25">
        <v>0</v>
      </c>
      <c r="BC867" s="25">
        <v>97.945817207502245</v>
      </c>
      <c r="BD867" s="25">
        <v>329</v>
      </c>
      <c r="BE867" s="25">
        <v>6700.1624944800005</v>
      </c>
      <c r="BF867" s="74">
        <v>458.2</v>
      </c>
      <c r="BG867" s="74">
        <v>516.13300000000004</v>
      </c>
      <c r="BH867" s="74">
        <v>548.21400000000006</v>
      </c>
      <c r="BI867" s="74">
        <v>530.553</v>
      </c>
      <c r="BJ867" s="74">
        <v>516.71799999999996</v>
      </c>
      <c r="BK867" s="74">
        <v>582.77800000000002</v>
      </c>
      <c r="BL867" s="72">
        <v>6.838640113243416E-2</v>
      </c>
      <c r="BM867" s="72">
        <v>7.7032907847417384E-2</v>
      </c>
      <c r="BN867" s="72">
        <v>8.1821000677468933E-2</v>
      </c>
      <c r="BO867" s="72">
        <v>7.9185094456604849E-2</v>
      </c>
      <c r="BP867" s="72">
        <v>7.7120219162699941E-2</v>
      </c>
      <c r="BQ867" s="72">
        <v>8.6979681534608722E-2</v>
      </c>
      <c r="BR867" s="72">
        <f>IF(IF(BN867&gt;BQ867,BN867,BQ867)=0,IF(BM867&gt;BP867,BM867,BP867),IF(BN867&gt;BQ867,BN867,BQ867))</f>
        <v>8.6979681534608722E-2</v>
      </c>
      <c r="CI867" s="73">
        <f>IFERROR(L867,M867)</f>
        <v>0.10416083926480972</v>
      </c>
      <c r="CJ867" s="74">
        <f>IF(AND(M867&lt;0,AA867&gt;0),1,0)</f>
        <v>0</v>
      </c>
      <c r="CK867" s="74">
        <f>IF(AND(CJ867=0,CI867&lt;0.1,CI867&gt;0),1,0)</f>
        <v>0</v>
      </c>
      <c r="CL867" s="74">
        <f>IF(AND(CK867=0,CI867&lt;0.2,CI867&gt;0.1),1,0)</f>
        <v>1</v>
      </c>
      <c r="CM867" s="74">
        <f>IF(AND(CL867=0,CI867&lt;0.3,CI867&gt;0.2),1,0)</f>
        <v>0</v>
      </c>
      <c r="CN867" s="74">
        <f>IF(AND(CM867=0,CI867&lt;0.4,CI867&gt;0.3),1,0)</f>
        <v>0</v>
      </c>
      <c r="CO867" s="74">
        <f>IF(AND(CN867=0,CI867&lt;0.5,CI867&gt;0.4),1,0)</f>
        <v>0</v>
      </c>
      <c r="CP867" s="74">
        <f>IF(AND(CJ867=0,CK867=0,CL867=0,CM867=0,CN867=0,CO867=0),1,0)</f>
        <v>0</v>
      </c>
      <c r="CR867" s="74" t="str">
        <f>_xll.BDP($H867,CR$1)</f>
        <v>Andrew Harding</v>
      </c>
      <c r="CS867" s="74" t="str">
        <f>_xll.BDP($H867,CS$1)</f>
        <v>No</v>
      </c>
      <c r="CT867" s="81">
        <f>_xll.BDP($H867,CT$1)</f>
        <v>0</v>
      </c>
      <c r="CU867" s="78">
        <f>_xll.BDP($H867,CU$1)</f>
        <v>6.8333301544189453</v>
      </c>
      <c r="CV867" s="78">
        <f>_xll.BDP($H867,CV$1)</f>
        <v>5.9684772782587535E-3</v>
      </c>
      <c r="CW867" s="78">
        <f>_xll.BDP($H867,CW$1)</f>
        <v>33.389184332580555</v>
      </c>
    </row>
    <row r="868" spans="1:101" s="74" customFormat="1" hidden="1" x14ac:dyDescent="0.3">
      <c r="A868" s="74" t="str">
        <f>B868&amp;C868</f>
        <v>15</v>
      </c>
      <c r="B868" s="74">
        <v>15</v>
      </c>
      <c r="D868" s="74">
        <v>18</v>
      </c>
      <c r="E868" s="74">
        <v>1</v>
      </c>
      <c r="F868" s="75" t="s">
        <v>2149</v>
      </c>
      <c r="G868" s="74" t="s">
        <v>2485</v>
      </c>
      <c r="H868" s="74" t="s">
        <v>2486</v>
      </c>
      <c r="I868" s="74">
        <v>1813</v>
      </c>
      <c r="J868" s="74" t="str">
        <f>I868&amp;H868</f>
        <v>1813PRFO SS Equity</v>
      </c>
      <c r="K868" s="76" t="s">
        <v>4984</v>
      </c>
      <c r="L868" s="73">
        <v>0.91538359920235668</v>
      </c>
      <c r="M868" s="73">
        <v>1.3147410358565736</v>
      </c>
      <c r="N868" s="73">
        <v>0.83526087679558469</v>
      </c>
      <c r="O868" s="73">
        <v>0.91412742382271472</v>
      </c>
      <c r="P868" s="77">
        <v>48.584474885844749</v>
      </c>
      <c r="Q868" s="77">
        <v>39.277104218058398</v>
      </c>
      <c r="R868" s="77">
        <v>70.450751252086803</v>
      </c>
      <c r="S868" s="78">
        <v>33.217438960547163</v>
      </c>
      <c r="T868" s="78">
        <v>47.523584905660378</v>
      </c>
      <c r="U868" s="73">
        <v>0.13355592654424039</v>
      </c>
      <c r="V868" s="79">
        <v>0.2318840579710145</v>
      </c>
      <c r="W868" s="73">
        <v>0.44959128065395093</v>
      </c>
      <c r="X868" s="72" t="e">
        <v>#N/A</v>
      </c>
      <c r="Y868" s="79">
        <v>27.544336696085917</v>
      </c>
      <c r="Z868" s="79" t="e">
        <v>#N/A</v>
      </c>
      <c r="AA868" s="79">
        <v>251000000</v>
      </c>
      <c r="AB868" s="79">
        <v>361000000</v>
      </c>
      <c r="AC868" s="79" t="e">
        <v>#N/A</v>
      </c>
      <c r="AD868" s="80">
        <v>261000000</v>
      </c>
      <c r="AE868" s="73">
        <v>0</v>
      </c>
      <c r="AF868" s="80">
        <v>3176</v>
      </c>
      <c r="AG868" s="80">
        <v>3256</v>
      </c>
      <c r="AH868" s="25">
        <v>8.3273657289002561</v>
      </c>
      <c r="AI868" s="25">
        <v>10.435897435897436</v>
      </c>
      <c r="AJ868" s="25">
        <v>7.4937026267697382</v>
      </c>
      <c r="AK868" s="25">
        <v>15.152672046923454</v>
      </c>
      <c r="AL868" s="25">
        <v>9.6242426091974433</v>
      </c>
      <c r="AM868" s="74" t="s">
        <v>498</v>
      </c>
      <c r="AN868" s="74" t="s">
        <v>738</v>
      </c>
      <c r="AO868" s="74" t="s">
        <v>4712</v>
      </c>
      <c r="AP868" s="74" t="s">
        <v>4617</v>
      </c>
      <c r="AQ868" s="73" t="e">
        <f>_xll.BDP($H868,$AQ$1, "CUST_TRR_START_DT=20030101","CUST_TRR_END_DT=20230630")*0.01</f>
        <v>#VALUE!</v>
      </c>
      <c r="AR868" s="73" t="e">
        <f>_xll.BDP($H868,$AQ$1, "CUST_TRR_START_DT=20130101","CUST_TRR_END_DT=20230630")*0.01</f>
        <v>#VALUE!</v>
      </c>
      <c r="AS868" s="73" t="e">
        <f>_xll.BDP($H868,$AQ$1, "CUST_TRR_START_DT=20180101","CUST_TRR_END_DT=20230630")*0.01</f>
        <v>#VALUE!</v>
      </c>
      <c r="AT868" s="74" t="s">
        <v>3439</v>
      </c>
      <c r="AU868" s="74" t="s">
        <v>3439</v>
      </c>
      <c r="AV868" s="74" t="s">
        <v>3439</v>
      </c>
      <c r="AW868" s="25">
        <v>5.0377833753148611</v>
      </c>
      <c r="AX868" s="25">
        <v>5.0377833753148611</v>
      </c>
      <c r="AY868" s="25">
        <v>0</v>
      </c>
      <c r="AZ868" s="25">
        <v>5.0377833753148611</v>
      </c>
      <c r="BA868" s="25">
        <v>0</v>
      </c>
      <c r="BB868" s="25">
        <v>0</v>
      </c>
      <c r="BC868" s="25">
        <v>0</v>
      </c>
      <c r="BD868" s="25">
        <v>0</v>
      </c>
      <c r="BE868" s="25">
        <v>3176</v>
      </c>
      <c r="BF868" s="74">
        <v>177</v>
      </c>
      <c r="BG868" s="74">
        <v>176</v>
      </c>
      <c r="BH868" s="74">
        <v>182.5</v>
      </c>
      <c r="BI868" s="74">
        <v>204.20000000000002</v>
      </c>
      <c r="BJ868" s="74">
        <v>192.95000000000002</v>
      </c>
      <c r="BK868" s="74">
        <v>187.95000000000002</v>
      </c>
      <c r="BL868" s="72">
        <v>5.5730478589420658E-2</v>
      </c>
      <c r="BM868" s="72">
        <v>5.5415617128463476E-2</v>
      </c>
      <c r="BN868" s="72">
        <v>5.746221662468514E-2</v>
      </c>
      <c r="BO868" s="72">
        <v>6.4294710327455928E-2</v>
      </c>
      <c r="BP868" s="72">
        <v>6.075251889168766E-2</v>
      </c>
      <c r="BQ868" s="72">
        <v>5.9178211586901772E-2</v>
      </c>
      <c r="BR868" s="72">
        <f>IF(IF(BN868&gt;BQ868,BN868,BQ868)=0,IF(BM868&gt;BP868,BM868,BP868),IF(BN868&gt;BQ868,BN868,BQ868))</f>
        <v>5.9178211586901772E-2</v>
      </c>
      <c r="CI868" s="73">
        <f>IFERROR(L868,M868)</f>
        <v>0.91538359920235668</v>
      </c>
      <c r="CJ868" s="74">
        <f>IF(AND(M868&lt;0,AA868&gt;0),1,0)</f>
        <v>0</v>
      </c>
      <c r="CK868" s="74">
        <f>IF(AND(CJ868=0,CI868&lt;0.1,CI868&gt;0),1,0)</f>
        <v>0</v>
      </c>
      <c r="CL868" s="74">
        <f>IF(AND(CK868=0,CI868&lt;0.2,CI868&gt;0.1),1,0)</f>
        <v>0</v>
      </c>
      <c r="CM868" s="74">
        <f>IF(AND(CL868=0,CI868&lt;0.3,CI868&gt;0.2),1,0)</f>
        <v>0</v>
      </c>
      <c r="CN868" s="74">
        <f>IF(AND(CM868=0,CI868&lt;0.4,CI868&gt;0.3),1,0)</f>
        <v>0</v>
      </c>
      <c r="CO868" s="74">
        <f>IF(AND(CN868=0,CI868&lt;0.5,CI868&gt;0.4),1,0)</f>
        <v>0</v>
      </c>
      <c r="CP868" s="74">
        <f>IF(AND(CJ868=0,CK868=0,CL868=0,CM868=0,CN868=0,CO868=0),1,0)</f>
        <v>1</v>
      </c>
      <c r="CR868" s="74" t="str">
        <f>_xll.BDP($H868,CR$1)</f>
        <v>#N/A Field Not Applicable</v>
      </c>
      <c r="CS868" s="74" t="str">
        <f>_xll.BDP($H868,CS$1)</f>
        <v>#N/A N/A</v>
      </c>
      <c r="CT868" s="81" t="str">
        <f>_xll.BDP($H868,CT$1)</f>
        <v>#N/A N/A</v>
      </c>
      <c r="CU868" s="78" t="str">
        <f>_xll.BDP($H868,CU$1)</f>
        <v>#N/A N/A</v>
      </c>
      <c r="CV868" s="78">
        <f>_xll.BDP($H868,CV$1)</f>
        <v>4.9797275000000001</v>
      </c>
      <c r="CW868" s="78">
        <f>_xll.BDP($H868,CW$1)</f>
        <v>0</v>
      </c>
    </row>
    <row r="869" spans="1:101" s="74" customFormat="1" hidden="1" x14ac:dyDescent="0.3">
      <c r="A869" s="74" t="str">
        <f>B869&amp;C869</f>
        <v>15</v>
      </c>
      <c r="B869" s="74">
        <v>15</v>
      </c>
      <c r="D869" s="74">
        <v>18</v>
      </c>
      <c r="E869" s="74">
        <v>2</v>
      </c>
      <c r="F869" s="75">
        <v>0.11</v>
      </c>
      <c r="G869" s="74" t="s">
        <v>2604</v>
      </c>
      <c r="H869" s="74" t="s">
        <v>57</v>
      </c>
      <c r="I869" s="74">
        <v>1814</v>
      </c>
      <c r="J869" s="74" t="str">
        <f>I869&amp;H869</f>
        <v>1814USNA US Equity</v>
      </c>
      <c r="K869" s="76" t="s">
        <v>668</v>
      </c>
      <c r="L869" s="73">
        <v>1.2595322082901768</v>
      </c>
      <c r="M869" s="73">
        <v>0.75120064779136653</v>
      </c>
      <c r="N869" s="73">
        <v>1.104964420025859</v>
      </c>
      <c r="O869" s="73">
        <v>0.66997459906365175</v>
      </c>
      <c r="P869" s="77">
        <v>22.548827028847231</v>
      </c>
      <c r="Q869" s="77">
        <v>14.107118671382473</v>
      </c>
      <c r="R869" s="77">
        <v>14.532638781439648</v>
      </c>
      <c r="S869" s="78">
        <v>16.0437081199874</v>
      </c>
      <c r="T869" s="78">
        <v>12.97945826210869</v>
      </c>
      <c r="U869" s="73">
        <v>-0.51241420160765827</v>
      </c>
      <c r="V869" s="79">
        <v>-2.7361498496035002</v>
      </c>
      <c r="W869" s="73">
        <v>0.77789871905488817</v>
      </c>
      <c r="X869" s="72" t="e">
        <v>#N/A</v>
      </c>
      <c r="Y869" s="79">
        <v>-2.7664042742756352</v>
      </c>
      <c r="Z869" s="79">
        <v>0</v>
      </c>
      <c r="AA869" s="79">
        <v>143256000</v>
      </c>
      <c r="AB869" s="79">
        <v>160624000</v>
      </c>
      <c r="AC869" s="79">
        <v>17482000</v>
      </c>
      <c r="AD869" s="80">
        <v>91972000</v>
      </c>
      <c r="AE869" s="73">
        <v>0.19007958944026443</v>
      </c>
      <c r="AF869" s="80">
        <v>1147.8738831000001</v>
      </c>
      <c r="AG869" s="80">
        <v>847.69088310000006</v>
      </c>
      <c r="AH869" s="25">
        <v>7.7266510172272369</v>
      </c>
      <c r="AI869" s="25">
        <v>8.7911028467425822</v>
      </c>
      <c r="AJ869" s="25">
        <v>6.9326023300924122</v>
      </c>
      <c r="AK869" s="25">
        <v>18.131097933141195</v>
      </c>
      <c r="AL869" s="25">
        <v>2.4479379971100643</v>
      </c>
      <c r="AM869" s="74" t="s">
        <v>493</v>
      </c>
      <c r="AN869" s="74" t="s">
        <v>654</v>
      </c>
      <c r="AO869" s="74" t="s">
        <v>4662</v>
      </c>
      <c r="AP869" s="74" t="s">
        <v>574</v>
      </c>
      <c r="AQ869" s="73">
        <f>_xll.BDP($H869,$AQ$1, "CUST_TRR_START_DT=20030101","CUST_TRR_END_DT=20230630")*0.01</f>
        <v>0.1598514</v>
      </c>
      <c r="AR869" s="73">
        <f>_xll.BDP($H869,$AQ$1, "CUST_TRR_START_DT=20130101","CUST_TRR_END_DT=20230630")*0.01</f>
        <v>0.13641310000000001</v>
      </c>
      <c r="AS869" s="73">
        <f>_xll.BDP($H869,$AQ$1, "CUST_TRR_START_DT=20180101","CUST_TRR_END_DT=20230630")*0.01</f>
        <v>-2.8864580000000001E-2</v>
      </c>
      <c r="AT869" s="74" t="s">
        <v>3697</v>
      </c>
      <c r="AU869" s="74" t="s">
        <v>3021</v>
      </c>
      <c r="AV869" s="74" t="s">
        <v>3021</v>
      </c>
      <c r="AW869" s="25" t="s">
        <v>3021</v>
      </c>
      <c r="AX869" s="25">
        <v>0</v>
      </c>
      <c r="AY869" s="25">
        <v>2.2112185296395301</v>
      </c>
      <c r="AZ869" s="25">
        <v>2.2112185296395301</v>
      </c>
      <c r="BA869" s="25">
        <v>0</v>
      </c>
      <c r="BB869" s="25">
        <v>36.599855803893298</v>
      </c>
      <c r="BC869" s="25">
        <v>36.599855803893298</v>
      </c>
      <c r="BD869" s="25">
        <v>25.382000000000001</v>
      </c>
      <c r="BE869" s="25">
        <v>847.69088310000006</v>
      </c>
      <c r="BF869" s="74">
        <v>61.5</v>
      </c>
      <c r="BG869" s="74">
        <v>68.2</v>
      </c>
      <c r="BH869" s="74" t="s">
        <v>3021</v>
      </c>
      <c r="BI869" s="74">
        <v>72.7</v>
      </c>
      <c r="BJ869" s="74">
        <v>79</v>
      </c>
      <c r="BK869" s="74" t="s">
        <v>3021</v>
      </c>
      <c r="BL869" s="72">
        <v>7.2550031180110011E-2</v>
      </c>
      <c r="BM869" s="72">
        <v>8.0453855715178921E-2</v>
      </c>
      <c r="BN869" s="72">
        <v>0</v>
      </c>
      <c r="BO869" s="72">
        <v>8.5762394582016233E-2</v>
      </c>
      <c r="BP869" s="72">
        <v>9.3194348995588483E-2</v>
      </c>
      <c r="BQ869" s="72">
        <v>0</v>
      </c>
      <c r="BR869" s="72">
        <f>IF(IF(BN869&gt;BQ869,BN869,BQ869)=0,IF(BM869&gt;BP869,BM869,BP869),IF(BN869&gt;BQ869,BN869,BQ869))</f>
        <v>9.3194348995588483E-2</v>
      </c>
      <c r="CI869" s="73">
        <f>IFERROR(L869,M869)</f>
        <v>1.2595322082901768</v>
      </c>
      <c r="CJ869" s="74">
        <f>IF(AND(M869&lt;0,AA869&gt;0),1,0)</f>
        <v>0</v>
      </c>
      <c r="CK869" s="74">
        <f>IF(AND(CJ869=0,CI869&lt;0.1,CI869&gt;0),1,0)</f>
        <v>0</v>
      </c>
      <c r="CL869" s="74">
        <f>IF(AND(CK869=0,CI869&lt;0.2,CI869&gt;0.1),1,0)</f>
        <v>0</v>
      </c>
      <c r="CM869" s="74">
        <f>IF(AND(CL869=0,CI869&lt;0.3,CI869&gt;0.2),1,0)</f>
        <v>0</v>
      </c>
      <c r="CN869" s="74">
        <f>IF(AND(CM869=0,CI869&lt;0.4,CI869&gt;0.3),1,0)</f>
        <v>0</v>
      </c>
      <c r="CO869" s="74">
        <f>IF(AND(CN869=0,CI869&lt;0.5,CI869&gt;0.4),1,0)</f>
        <v>0</v>
      </c>
      <c r="CP869" s="74">
        <f>IF(AND(CJ869=0,CK869=0,CL869=0,CM869=0,CN869=0,CO869=0),1,0)</f>
        <v>1</v>
      </c>
      <c r="CR869" s="74" t="str">
        <f>_xll.BDP($H869,CR$1)</f>
        <v>Jim Brown</v>
      </c>
      <c r="CS869" s="74" t="str">
        <f>_xll.BDP($H869,CS$1)</f>
        <v>No</v>
      </c>
      <c r="CT869" s="81">
        <f>_xll.BDP($H869,CT$1)</f>
        <v>0</v>
      </c>
      <c r="CU869" s="78">
        <f>_xll.BDP($H869,CU$1)</f>
        <v>0.25</v>
      </c>
      <c r="CV869" s="78">
        <f>_xll.BDP($H869,CV$1)</f>
        <v>0.19728283423299364</v>
      </c>
      <c r="CW869" s="78">
        <f>_xll.BDP($H869,CW$1)</f>
        <v>-45.960405875257223</v>
      </c>
    </row>
    <row r="870" spans="1:101" s="74" customFormat="1" hidden="1" x14ac:dyDescent="0.3">
      <c r="A870" s="74" t="str">
        <f>B870&amp;C870</f>
        <v>15</v>
      </c>
      <c r="B870" s="74">
        <v>15</v>
      </c>
      <c r="D870" s="74">
        <v>18</v>
      </c>
      <c r="E870" s="74">
        <v>3</v>
      </c>
      <c r="F870" s="75" t="s">
        <v>2157</v>
      </c>
      <c r="G870" s="74" t="s">
        <v>2771</v>
      </c>
      <c r="H870" s="74" t="s">
        <v>1941</v>
      </c>
      <c r="I870" s="74">
        <v>1815</v>
      </c>
      <c r="J870" s="74" t="str">
        <f>I870&amp;H870</f>
        <v>1815STR AV Equity</v>
      </c>
      <c r="K870" s="76" t="s">
        <v>4985</v>
      </c>
      <c r="L870" s="73">
        <v>0.38608768015022288</v>
      </c>
      <c r="M870" s="73">
        <v>0.85180235949315608</v>
      </c>
      <c r="N870" s="73">
        <v>0.31899378683889157</v>
      </c>
      <c r="O870" s="73">
        <v>0.71545317905940564</v>
      </c>
      <c r="P870" s="77">
        <v>12.667852980981307</v>
      </c>
      <c r="Q870" s="77">
        <v>8.5382605046475817</v>
      </c>
      <c r="R870" s="77">
        <v>12.361248205695766</v>
      </c>
      <c r="S870" s="78">
        <v>8.4638684099181241</v>
      </c>
      <c r="T870" s="78">
        <v>14.848817800371394</v>
      </c>
      <c r="U870" s="73">
        <v>-8.6625634441390653E-2</v>
      </c>
      <c r="V870" s="79">
        <v>-0.83821440911896816</v>
      </c>
      <c r="W870" s="73">
        <v>0.32607506898683492</v>
      </c>
      <c r="X870" s="72">
        <v>3.7091349062310951E-2</v>
      </c>
      <c r="Y870" s="79">
        <v>4.4826189208372176</v>
      </c>
      <c r="Z870" s="79">
        <v>8.4704214693777313</v>
      </c>
      <c r="AA870" s="79">
        <v>2321346000</v>
      </c>
      <c r="AB870" s="79">
        <v>2763742000</v>
      </c>
      <c r="AC870" s="79" t="e">
        <v>#N/A</v>
      </c>
      <c r="AD870" s="80">
        <v>1593488000</v>
      </c>
      <c r="AE870" s="73">
        <v>0</v>
      </c>
      <c r="AF870" s="80">
        <v>3975.7498837500002</v>
      </c>
      <c r="AG870" s="80">
        <v>2921.1288837500001</v>
      </c>
      <c r="AH870" s="25">
        <v>1.1657902874318506</v>
      </c>
      <c r="AI870" s="25">
        <v>1.496361141277204</v>
      </c>
      <c r="AJ870" s="25">
        <v>24.954134601427395</v>
      </c>
      <c r="AK870" s="25">
        <v>7.8267411974409073</v>
      </c>
      <c r="AL870" s="25">
        <v>0.92189903351148161</v>
      </c>
      <c r="AM870" s="74" t="s">
        <v>498</v>
      </c>
      <c r="AN870" s="74" t="s">
        <v>716</v>
      </c>
      <c r="AO870" s="74" t="s">
        <v>4706</v>
      </c>
      <c r="AP870" s="74" t="s">
        <v>2140</v>
      </c>
      <c r="AQ870" s="73" t="e">
        <f>_xll.BDP($H870,$AQ$1, "CUST_TRR_START_DT=20030101","CUST_TRR_END_DT=20230630")*0.01</f>
        <v>#VALUE!</v>
      </c>
      <c r="AR870" s="73">
        <f>_xll.BDP($H870,$AQ$1, "CUST_TRR_START_DT=20130101","CUST_TRR_END_DT=20230630")*0.01</f>
        <v>0.1095961</v>
      </c>
      <c r="AS870" s="73">
        <f>_xll.BDP($H870,$AQ$1, "CUST_TRR_START_DT=20180101","CUST_TRR_END_DT=20230630")*0.01</f>
        <v>9.0612510000000007E-2</v>
      </c>
      <c r="AT870" s="74" t="s">
        <v>3195</v>
      </c>
      <c r="AU870" s="74" t="s">
        <v>3522</v>
      </c>
      <c r="AV870" s="74" t="s">
        <v>3195</v>
      </c>
      <c r="AW870" s="25">
        <v>5.1679586563307494</v>
      </c>
      <c r="AX870" s="25">
        <v>5.1679586563307494</v>
      </c>
      <c r="AY870" s="25">
        <v>6.1934631179889205E-16</v>
      </c>
      <c r="AZ870" s="25">
        <v>5.1679586563307502</v>
      </c>
      <c r="BA870" s="25">
        <v>14.822303015331006</v>
      </c>
      <c r="BB870" s="25">
        <v>1.7763568394002505E-15</v>
      </c>
      <c r="BC870" s="25">
        <v>14.822303015331007</v>
      </c>
      <c r="BD870" s="25">
        <v>205.2</v>
      </c>
      <c r="BE870" s="25">
        <v>2921.1288837500001</v>
      </c>
      <c r="BF870" s="74">
        <v>516.33299999999997</v>
      </c>
      <c r="BG870" s="74">
        <v>502.33300000000003</v>
      </c>
      <c r="BH870" s="74">
        <v>526</v>
      </c>
      <c r="BI870" s="74" t="s">
        <v>3021</v>
      </c>
      <c r="BJ870" s="74" t="s">
        <v>3021</v>
      </c>
      <c r="BK870" s="74" t="s">
        <v>3021</v>
      </c>
      <c r="BL870" s="72">
        <v>0.1767580344956082</v>
      </c>
      <c r="BM870" s="72">
        <v>0.17196536681227495</v>
      </c>
      <c r="BN870" s="72">
        <v>0.18006737153094982</v>
      </c>
      <c r="BO870" s="72">
        <v>0</v>
      </c>
      <c r="BP870" s="72">
        <v>0</v>
      </c>
      <c r="BQ870" s="72">
        <v>0</v>
      </c>
      <c r="BR870" s="72">
        <f>IF(IF(BN870&gt;BQ870,BN870,BQ870)=0,IF(BM870&gt;BP870,BM870,BP870),IF(BN870&gt;BQ870,BN870,BQ870))</f>
        <v>0.18006737153094982</v>
      </c>
      <c r="CI870" s="73">
        <f>IFERROR(L870,M870)</f>
        <v>0.38608768015022288</v>
      </c>
      <c r="CJ870" s="74">
        <f>IF(AND(M870&lt;0,AA870&gt;0),1,0)</f>
        <v>0</v>
      </c>
      <c r="CK870" s="74">
        <f>IF(AND(CJ870=0,CI870&lt;0.1,CI870&gt;0),1,0)</f>
        <v>0</v>
      </c>
      <c r="CL870" s="74">
        <f>IF(AND(CK870=0,CI870&lt;0.2,CI870&gt;0.1),1,0)</f>
        <v>0</v>
      </c>
      <c r="CM870" s="74">
        <f>IF(AND(CL870=0,CI870&lt;0.3,CI870&gt;0.2),1,0)</f>
        <v>0</v>
      </c>
      <c r="CN870" s="74">
        <f>IF(AND(CM870=0,CI870&lt;0.4,CI870&gt;0.3),1,0)</f>
        <v>1</v>
      </c>
      <c r="CO870" s="74">
        <f>IF(AND(CN870=0,CI870&lt;0.5,CI870&gt;0.4),1,0)</f>
        <v>0</v>
      </c>
      <c r="CP870" s="74">
        <f>IF(AND(CJ870=0,CK870=0,CL870=0,CM870=0,CN870=0,CO870=0),1,0)</f>
        <v>0</v>
      </c>
      <c r="CR870" s="74" t="str">
        <f>_xll.BDP($H870,CR$1)</f>
        <v>Klemens Haselsteiner</v>
      </c>
      <c r="CS870" s="74" t="str">
        <f>_xll.BDP($H870,CS$1)</f>
        <v>No</v>
      </c>
      <c r="CT870" s="81">
        <f>_xll.BDP($H870,CT$1)</f>
        <v>1.1705700308084488E-3</v>
      </c>
      <c r="CU870" s="78">
        <f>_xll.BDP($H870,CU$1)</f>
        <v>0.75</v>
      </c>
      <c r="CV870" s="78">
        <f>_xll.BDP($H870,CV$1)</f>
        <v>1.375243664717349E-3</v>
      </c>
      <c r="CW870" s="78">
        <f>_xll.BDP($H870,CW$1)</f>
        <v>0</v>
      </c>
    </row>
    <row r="871" spans="1:101" s="74" customFormat="1" hidden="1" x14ac:dyDescent="0.3">
      <c r="A871" s="74" t="str">
        <f>B871&amp;C871</f>
        <v>15</v>
      </c>
      <c r="B871" s="74">
        <v>15</v>
      </c>
      <c r="D871" s="74">
        <v>18</v>
      </c>
      <c r="E871" s="74">
        <v>6</v>
      </c>
      <c r="F871" s="75">
        <v>0.1</v>
      </c>
      <c r="G871" s="74" t="s">
        <v>2591</v>
      </c>
      <c r="H871" s="74" t="s">
        <v>1171</v>
      </c>
      <c r="I871" s="74">
        <v>1816</v>
      </c>
      <c r="J871" s="74" t="str">
        <f>I871&amp;H871</f>
        <v>1816MPL AU Equity</v>
      </c>
      <c r="K871" s="76" t="s">
        <v>4986</v>
      </c>
      <c r="L871" s="73">
        <v>0.53647399792890771</v>
      </c>
      <c r="M871" s="73">
        <v>0.5004454190365244</v>
      </c>
      <c r="N871" s="73">
        <v>0.44886729520170177</v>
      </c>
      <c r="O871" s="73">
        <v>0.43893496814520977</v>
      </c>
      <c r="P871" s="77">
        <v>20.550701391527021</v>
      </c>
      <c r="Q871" s="77">
        <v>12.191672624664188</v>
      </c>
      <c r="R871" s="77">
        <v>25.364764267990076</v>
      </c>
      <c r="S871" s="78" t="e">
        <v>#N/A</v>
      </c>
      <c r="T871" s="78" t="e">
        <v>#N/A</v>
      </c>
      <c r="U871" s="73">
        <v>-0.10051860526252898</v>
      </c>
      <c r="V871" s="79" t="e">
        <v>#N/A</v>
      </c>
      <c r="W871" s="73">
        <v>0.4749362012395188</v>
      </c>
      <c r="X871" s="72" t="e">
        <v>#N/A</v>
      </c>
      <c r="Y871" s="79">
        <v>1.3815993767167614</v>
      </c>
      <c r="Z871" s="79">
        <v>2.8015317995883304</v>
      </c>
      <c r="AA871" s="79">
        <v>1459300000</v>
      </c>
      <c r="AB871" s="79">
        <v>1663800000</v>
      </c>
      <c r="AC871" s="79">
        <v>6700000</v>
      </c>
      <c r="AD871" s="80">
        <v>258200000</v>
      </c>
      <c r="AE871" s="73">
        <v>2.5948876839659178E-2</v>
      </c>
      <c r="AF871" s="80">
        <v>9556.3912428000003</v>
      </c>
      <c r="AG871" s="80">
        <v>9135.7912428</v>
      </c>
      <c r="AH871" s="25" t="s">
        <v>3021</v>
      </c>
      <c r="AI871" s="25">
        <v>12.509641575790772</v>
      </c>
      <c r="AJ871" s="25">
        <v>2.6042626961019084</v>
      </c>
      <c r="AK871" s="25">
        <v>18.702973226237141</v>
      </c>
      <c r="AL871" s="25">
        <v>4.5847204574902438</v>
      </c>
      <c r="AM871" s="74" t="s">
        <v>493</v>
      </c>
      <c r="AN871" s="74" t="s">
        <v>494</v>
      </c>
      <c r="AO871" s="74" t="s">
        <v>632</v>
      </c>
      <c r="AP871" s="74" t="s">
        <v>2136</v>
      </c>
      <c r="AQ871" s="73" t="e">
        <f>_xll.BDP($H871,$AQ$1, "CUST_TRR_START_DT=20030101","CUST_TRR_END_DT=20230630")*0.01</f>
        <v>#VALUE!</v>
      </c>
      <c r="AR871" s="73" t="e">
        <f>_xll.BDP($H871,$AQ$1, "CUST_TRR_START_DT=20130101","CUST_TRR_END_DT=20230630")*0.01</f>
        <v>#VALUE!</v>
      </c>
      <c r="AS871" s="73">
        <f>_xll.BDP($H871,$AQ$1, "CUST_TRR_START_DT=20180101","CUST_TRR_END_DT=20230630")*0.01</f>
        <v>7.5215980000000002E-2</v>
      </c>
      <c r="AT871" s="74" t="s">
        <v>3523</v>
      </c>
      <c r="AU871" s="74" t="s">
        <v>3523</v>
      </c>
      <c r="AV871" s="74" t="s">
        <v>3523</v>
      </c>
      <c r="AW871" s="25">
        <v>6.0107041504609819</v>
      </c>
      <c r="AX871" s="25">
        <v>6.0107041504609819</v>
      </c>
      <c r="AY871" s="25">
        <v>0</v>
      </c>
      <c r="AZ871" s="25">
        <v>6.0107041504609819</v>
      </c>
      <c r="BA871" s="25">
        <v>78.670411473292901</v>
      </c>
      <c r="BB871" s="25">
        <v>0</v>
      </c>
      <c r="BC871" s="25">
        <v>78.670411473292901</v>
      </c>
      <c r="BD871" s="25">
        <v>402.08447304000003</v>
      </c>
      <c r="BE871" s="25">
        <v>9135.7912428</v>
      </c>
      <c r="BF871" s="74">
        <v>541.846</v>
      </c>
      <c r="BG871" s="74">
        <v>574.61500000000001</v>
      </c>
      <c r="BH871" s="74">
        <v>574.5</v>
      </c>
      <c r="BI871" s="74">
        <v>761.25</v>
      </c>
      <c r="BJ871" s="74">
        <v>813.75</v>
      </c>
      <c r="BK871" s="74">
        <v>891.9</v>
      </c>
      <c r="BL871" s="72">
        <v>5.9310243152396212E-2</v>
      </c>
      <c r="BM871" s="72">
        <v>6.2897124587085906E-2</v>
      </c>
      <c r="BN871" s="72">
        <v>6.288453673377975E-2</v>
      </c>
      <c r="BO871" s="72">
        <v>8.3326115907031928E-2</v>
      </c>
      <c r="BP871" s="72">
        <v>8.9072744590275504E-2</v>
      </c>
      <c r="BQ871" s="72">
        <v>9.7627011858760937E-2</v>
      </c>
      <c r="BR871" s="72">
        <f>IF(IF(BN871&gt;BQ871,BN871,BQ871)=0,IF(BM871&gt;BP871,BM871,BP871),IF(BN871&gt;BQ871,BN871,BQ871))</f>
        <v>9.7627011858760937E-2</v>
      </c>
      <c r="CI871" s="73">
        <f>IFERROR(L871,M871)</f>
        <v>0.53647399792890771</v>
      </c>
      <c r="CJ871" s="74">
        <f>IF(AND(M871&lt;0,AA871&gt;0),1,0)</f>
        <v>0</v>
      </c>
      <c r="CK871" s="74">
        <f>IF(AND(CJ871=0,CI871&lt;0.1,CI871&gt;0),1,0)</f>
        <v>0</v>
      </c>
      <c r="CL871" s="74">
        <f>IF(AND(CK871=0,CI871&lt;0.2,CI871&gt;0.1),1,0)</f>
        <v>0</v>
      </c>
      <c r="CM871" s="74">
        <f>IF(AND(CL871=0,CI871&lt;0.3,CI871&gt;0.2),1,0)</f>
        <v>0</v>
      </c>
      <c r="CN871" s="74">
        <f>IF(AND(CM871=0,CI871&lt;0.4,CI871&gt;0.3),1,0)</f>
        <v>0</v>
      </c>
      <c r="CO871" s="74">
        <f>IF(AND(CN871=0,CI871&lt;0.5,CI871&gt;0.4),1,0)</f>
        <v>0</v>
      </c>
      <c r="CP871" s="74">
        <f>IF(AND(CJ871=0,CK871=0,CL871=0,CM871=0,CN871=0,CO871=0),1,0)</f>
        <v>1</v>
      </c>
      <c r="CR871" s="74" t="str">
        <f>_xll.BDP($H871,CR$1)</f>
        <v>David Koczkar</v>
      </c>
      <c r="CS871" s="74" t="str">
        <f>_xll.BDP($H871,CS$1)</f>
        <v>No</v>
      </c>
      <c r="CT871" s="81">
        <f>_xll.BDP($H871,CT$1)</f>
        <v>0</v>
      </c>
      <c r="CU871" s="78">
        <f>_xll.BDP($H871,CU$1)</f>
        <v>2.4166700839996338</v>
      </c>
      <c r="CV871" s="78">
        <f>_xll.BDP($H871,CV$1)</f>
        <v>1.6636546873768837E-2</v>
      </c>
      <c r="CW871" s="78">
        <f>_xll.BDP($H871,CW$1)</f>
        <v>39.073593467801906</v>
      </c>
    </row>
    <row r="872" spans="1:101" s="74" customFormat="1" hidden="1" x14ac:dyDescent="0.3">
      <c r="A872" s="74" t="str">
        <f>B872&amp;C872</f>
        <v>15</v>
      </c>
      <c r="B872" s="74">
        <v>15</v>
      </c>
      <c r="D872" s="74">
        <v>18</v>
      </c>
      <c r="E872" s="74">
        <v>1</v>
      </c>
      <c r="F872" s="75">
        <v>0.16</v>
      </c>
      <c r="G872" s="74" t="s">
        <v>2413</v>
      </c>
      <c r="H872" s="74" t="s">
        <v>2414</v>
      </c>
      <c r="I872" s="74">
        <v>1817</v>
      </c>
      <c r="J872" s="74" t="str">
        <f>I872&amp;H872</f>
        <v>1817ASSAB SS Equity</v>
      </c>
      <c r="K872" s="76" t="s">
        <v>4987</v>
      </c>
      <c r="L872" s="73">
        <v>0.48205603276258008</v>
      </c>
      <c r="M872" s="73">
        <v>0.47977464231881195</v>
      </c>
      <c r="N872" s="73">
        <v>0.16066949257997276</v>
      </c>
      <c r="O872" s="73">
        <v>0.16688728060373725</v>
      </c>
      <c r="P872" s="77">
        <v>9.7488309735563767</v>
      </c>
      <c r="Q872" s="77">
        <v>6.7664895049439959</v>
      </c>
      <c r="R872" s="77">
        <v>8.7441626623094102</v>
      </c>
      <c r="S872" s="78">
        <v>18.949273687240513</v>
      </c>
      <c r="T872" s="78">
        <v>19.458081180200839</v>
      </c>
      <c r="U872" s="73">
        <v>0.73710728153781968</v>
      </c>
      <c r="V872" s="79">
        <v>2.719082945308184</v>
      </c>
      <c r="W872" s="73">
        <v>0.79566528189910979</v>
      </c>
      <c r="X872" s="72" t="e">
        <v>#N/A</v>
      </c>
      <c r="Y872" s="79">
        <v>11.328136516940617</v>
      </c>
      <c r="Z872" s="79">
        <v>32.787103890625666</v>
      </c>
      <c r="AA872" s="79">
        <v>40469000000</v>
      </c>
      <c r="AB872" s="79">
        <v>116342000000</v>
      </c>
      <c r="AC872" s="79" t="e">
        <v>#N/A</v>
      </c>
      <c r="AD872" s="80">
        <v>19748000000</v>
      </c>
      <c r="AE872" s="73">
        <v>0</v>
      </c>
      <c r="AF872" s="80">
        <v>263903.1064248</v>
      </c>
      <c r="AG872" s="80">
        <v>332820.1064248</v>
      </c>
      <c r="AH872" s="25">
        <v>13.333070524188766</v>
      </c>
      <c r="AI872" s="25">
        <v>16.186173836436144</v>
      </c>
      <c r="AJ872" s="25">
        <v>6.6100881226718284</v>
      </c>
      <c r="AK872" s="25">
        <v>19.410801714258774</v>
      </c>
      <c r="AL872" s="25">
        <v>2.812031077209066</v>
      </c>
      <c r="AM872" s="74" t="s">
        <v>498</v>
      </c>
      <c r="AN872" s="74" t="s">
        <v>590</v>
      </c>
      <c r="AO872" s="74" t="s">
        <v>4671</v>
      </c>
      <c r="AP872" s="74" t="s">
        <v>4617</v>
      </c>
      <c r="AQ872" s="73">
        <f>_xll.BDP($H872,$AQ$1, "CUST_TRR_START_DT=20030101","CUST_TRR_END_DT=20230630")*0.01</f>
        <v>0.12813660000000002</v>
      </c>
      <c r="AR872" s="73">
        <f>_xll.BDP($H872,$AQ$1, "CUST_TRR_START_DT=20130101","CUST_TRR_END_DT=20230630")*0.01</f>
        <v>0.13622339999999999</v>
      </c>
      <c r="AS872" s="73">
        <f>_xll.BDP($H872,$AQ$1, "CUST_TRR_START_DT=20180101","CUST_TRR_END_DT=20230630")*0.01</f>
        <v>9.8453850000000009E-2</v>
      </c>
      <c r="AT872" s="74" t="s">
        <v>3697</v>
      </c>
      <c r="AU872" s="74" t="s">
        <v>3021</v>
      </c>
      <c r="AV872" s="74" t="s">
        <v>3021</v>
      </c>
      <c r="AW872" s="25">
        <v>2.0244623326591582</v>
      </c>
      <c r="AX872" s="25">
        <v>2.0244623326591582</v>
      </c>
      <c r="AY872" s="25">
        <v>0</v>
      </c>
      <c r="AZ872" s="25">
        <v>2.0244623326591582</v>
      </c>
      <c r="BA872" s="25">
        <v>38.056871212499729</v>
      </c>
      <c r="BB872" s="25">
        <v>0</v>
      </c>
      <c r="BC872" s="25">
        <v>38.056871212499729</v>
      </c>
      <c r="BD872" s="25">
        <v>5331.7295999999997</v>
      </c>
      <c r="BE872" s="25">
        <v>263903.1064248</v>
      </c>
      <c r="BF872" s="74">
        <v>13933.238000000001</v>
      </c>
      <c r="BG872" s="74">
        <v>15624.875</v>
      </c>
      <c r="BH872" s="74">
        <v>17425.435000000001</v>
      </c>
      <c r="BI872" s="74">
        <v>16143.175000000001</v>
      </c>
      <c r="BJ872" s="74">
        <v>15619.787</v>
      </c>
      <c r="BK872" s="74">
        <v>17976.611000000001</v>
      </c>
      <c r="BL872" s="72">
        <v>5.2796794205112248E-2</v>
      </c>
      <c r="BM872" s="72">
        <v>5.9206862744726182E-2</v>
      </c>
      <c r="BN872" s="72">
        <v>6.6029669889336576E-2</v>
      </c>
      <c r="BO872" s="72">
        <v>6.1170841142031224E-2</v>
      </c>
      <c r="BP872" s="72">
        <v>5.9187582941358466E-2</v>
      </c>
      <c r="BQ872" s="72">
        <v>6.8118224311703932E-2</v>
      </c>
      <c r="BR872" s="72">
        <f>IF(IF(BN872&gt;BQ872,BN872,BQ872)=0,IF(BM872&gt;BP872,BM872,BP872),IF(BN872&gt;BQ872,BN872,BQ872))</f>
        <v>6.8118224311703932E-2</v>
      </c>
      <c r="CI872" s="73">
        <f>IFERROR(L872,M872)</f>
        <v>0.48205603276258008</v>
      </c>
      <c r="CJ872" s="74">
        <f>IF(AND(M872&lt;0,AA872&gt;0),1,0)</f>
        <v>0</v>
      </c>
      <c r="CK872" s="74">
        <f>IF(AND(CJ872=0,CI872&lt;0.1,CI872&gt;0),1,0)</f>
        <v>0</v>
      </c>
      <c r="CL872" s="74">
        <f>IF(AND(CK872=0,CI872&lt;0.2,CI872&gt;0.1),1,0)</f>
        <v>0</v>
      </c>
      <c r="CM872" s="74">
        <f>IF(AND(CL872=0,CI872&lt;0.3,CI872&gt;0.2),1,0)</f>
        <v>0</v>
      </c>
      <c r="CN872" s="74">
        <f>IF(AND(CM872=0,CI872&lt;0.4,CI872&gt;0.3),1,0)</f>
        <v>0</v>
      </c>
      <c r="CO872" s="74">
        <f>IF(AND(CN872=0,CI872&lt;0.5,CI872&gt;0.4),1,0)</f>
        <v>1</v>
      </c>
      <c r="CP872" s="74">
        <f>IF(AND(CJ872=0,CK872=0,CL872=0,CM872=0,CN872=0,CO872=0),1,0)</f>
        <v>0</v>
      </c>
      <c r="CR872" s="74" t="str">
        <f>_xll.BDP($H872,CR$1)</f>
        <v>Nico Delvaux</v>
      </c>
      <c r="CS872" s="74" t="str">
        <f>_xll.BDP($H872,CS$1)</f>
        <v>No</v>
      </c>
      <c r="CT872" s="81">
        <f>_xll.BDP($H872,CT$1)</f>
        <v>0</v>
      </c>
      <c r="CU872" s="78">
        <f>_xll.BDP($H872,CU$1)</f>
        <v>5.6666698455810547</v>
      </c>
      <c r="CV872" s="78">
        <f>_xll.BDP($H872,CV$1)</f>
        <v>3.3882564807355096E-2</v>
      </c>
      <c r="CW872" s="78">
        <f>_xll.BDP($H872,CW$1)</f>
        <v>64.291984355683013</v>
      </c>
    </row>
    <row r="873" spans="1:101" s="74" customFormat="1" hidden="1" x14ac:dyDescent="0.3">
      <c r="A873" s="74" t="str">
        <f>B873&amp;C873</f>
        <v>15</v>
      </c>
      <c r="B873" s="74">
        <v>15</v>
      </c>
      <c r="D873" s="74">
        <v>20</v>
      </c>
      <c r="E873" s="74">
        <v>6</v>
      </c>
      <c r="F873" s="75" t="s">
        <v>2157</v>
      </c>
      <c r="G873" s="74" t="s">
        <v>2198</v>
      </c>
      <c r="H873" s="74" t="s">
        <v>323</v>
      </c>
      <c r="I873" s="74">
        <v>1818</v>
      </c>
      <c r="J873" s="74" t="str">
        <f>I873&amp;H873</f>
        <v>1818VIAV US Equity</v>
      </c>
      <c r="K873" s="76" t="s">
        <v>1004</v>
      </c>
      <c r="L873" s="73">
        <v>0.28502939025148305</v>
      </c>
      <c r="M873" s="73">
        <v>0.18532416093391707</v>
      </c>
      <c r="N873" s="73">
        <v>0.14806332378639625</v>
      </c>
      <c r="O873" s="73">
        <v>9.5090383998288605E-2</v>
      </c>
      <c r="P873" s="77">
        <v>5.765059819492059</v>
      </c>
      <c r="Q873" s="77">
        <v>2.4848628682073954</v>
      </c>
      <c r="R873" s="77">
        <v>3.7431192660550456</v>
      </c>
      <c r="S873" s="78">
        <v>19.206684173554631</v>
      </c>
      <c r="T873" s="78">
        <v>15.504927221770183</v>
      </c>
      <c r="U873" s="73">
        <v>0.17494445638930689</v>
      </c>
      <c r="V873" s="79">
        <v>1.4793939393939388</v>
      </c>
      <c r="W873" s="73">
        <v>0.3733045122939746</v>
      </c>
      <c r="X873" s="72">
        <v>3.5415577626764241E-2</v>
      </c>
      <c r="Y873" s="79">
        <v>5.6995197161555815</v>
      </c>
      <c r="Z873" s="79" t="e">
        <v>#N/A</v>
      </c>
      <c r="AA873" s="79">
        <v>479699999.99999988</v>
      </c>
      <c r="AB873" s="79">
        <v>934899999.99999988</v>
      </c>
      <c r="AC873" s="79">
        <v>51200000</v>
      </c>
      <c r="AD873" s="80">
        <v>114100000</v>
      </c>
      <c r="AE873" s="73">
        <v>0.44872918492550395</v>
      </c>
      <c r="AF873" s="80">
        <v>2181.7305765000001</v>
      </c>
      <c r="AG873" s="80">
        <v>2425.8305765</v>
      </c>
      <c r="AH873" s="25">
        <v>14.144784702623907</v>
      </c>
      <c r="AI873" s="25">
        <v>26.688449194889891</v>
      </c>
      <c r="AJ873" s="25">
        <v>2.8449521480039519</v>
      </c>
      <c r="AK873" s="25">
        <v>57.970846147556266</v>
      </c>
      <c r="AL873" s="25">
        <v>3.2224957820094802</v>
      </c>
      <c r="AM873" s="74" t="s">
        <v>543</v>
      </c>
      <c r="AN873" s="74" t="s">
        <v>584</v>
      </c>
      <c r="AO873" s="74" t="s">
        <v>745</v>
      </c>
      <c r="AP873" s="74" t="s">
        <v>574</v>
      </c>
      <c r="AQ873" s="73">
        <f>_xll.BDP($H873,$AQ$1, "CUST_TRR_START_DT=20030101","CUST_TRR_END_DT=20230630")*0.01</f>
        <v>4.1376530000000001E-4</v>
      </c>
      <c r="AR873" s="73">
        <f>_xll.BDP($H873,$AQ$1, "CUST_TRR_START_DT=20130101","CUST_TRR_END_DT=20230630")*0.01</f>
        <v>3.7792260000000001E-2</v>
      </c>
      <c r="AS873" s="73">
        <f>_xll.BDP($H873,$AQ$1, "CUST_TRR_START_DT=20180101","CUST_TRR_END_DT=20230630")*0.01</f>
        <v>4.8357950000000004E-2</v>
      </c>
      <c r="AT873" s="74" t="s">
        <v>3697</v>
      </c>
      <c r="AU873" s="74" t="s">
        <v>3524</v>
      </c>
      <c r="AV873" s="74" t="s">
        <v>3524</v>
      </c>
      <c r="AW873" s="25" t="s">
        <v>3021</v>
      </c>
      <c r="AX873" s="25">
        <v>0</v>
      </c>
      <c r="AY873" s="25">
        <v>3.4834732032734106</v>
      </c>
      <c r="AZ873" s="25">
        <v>3.4834732032734106</v>
      </c>
      <c r="BA873" s="25">
        <v>0</v>
      </c>
      <c r="BB873" s="25">
        <v>224.46167216404757</v>
      </c>
      <c r="BC873" s="25">
        <v>224.46167216404757</v>
      </c>
      <c r="BD873" s="25">
        <v>76</v>
      </c>
      <c r="BE873" s="25">
        <v>2181.7305765000001</v>
      </c>
      <c r="BF873" s="74">
        <v>130.143</v>
      </c>
      <c r="BG873" s="74">
        <v>179</v>
      </c>
      <c r="BH873" s="74">
        <v>177.667</v>
      </c>
      <c r="BI873" s="74">
        <v>127.809</v>
      </c>
      <c r="BJ873" s="74" t="s">
        <v>3021</v>
      </c>
      <c r="BK873" s="74" t="s">
        <v>3021</v>
      </c>
      <c r="BL873" s="72">
        <v>5.9651270143896248E-2</v>
      </c>
      <c r="BM873" s="72">
        <v>8.204496097183428E-2</v>
      </c>
      <c r="BN873" s="72">
        <v>8.1433978106049604E-2</v>
      </c>
      <c r="BO873" s="72">
        <v>5.8581477189101491E-2</v>
      </c>
      <c r="BP873" s="72">
        <v>0</v>
      </c>
      <c r="BQ873" s="72">
        <v>0</v>
      </c>
      <c r="BR873" s="72">
        <f>IF(IF(BN873&gt;BQ873,BN873,BQ873)=0,IF(BM873&gt;BP873,BM873,BP873),IF(BN873&gt;BQ873,BN873,BQ873))</f>
        <v>8.1433978106049604E-2</v>
      </c>
      <c r="CI873" s="73">
        <f>IFERROR(L873,M873)</f>
        <v>0.28502939025148305</v>
      </c>
      <c r="CJ873" s="74">
        <f>IF(AND(M873&lt;0,AA873&gt;0),1,0)</f>
        <v>0</v>
      </c>
      <c r="CK873" s="74">
        <f>IF(AND(CJ873=0,CI873&lt;0.1,CI873&gt;0),1,0)</f>
        <v>0</v>
      </c>
      <c r="CL873" s="74">
        <f>IF(AND(CK873=0,CI873&lt;0.2,CI873&gt;0.1),1,0)</f>
        <v>0</v>
      </c>
      <c r="CM873" s="74">
        <f>IF(AND(CL873=0,CI873&lt;0.3,CI873&gt;0.2),1,0)</f>
        <v>1</v>
      </c>
      <c r="CN873" s="74">
        <f>IF(AND(CM873=0,CI873&lt;0.4,CI873&gt;0.3),1,0)</f>
        <v>0</v>
      </c>
      <c r="CO873" s="74">
        <f>IF(AND(CN873=0,CI873&lt;0.5,CI873&gt;0.4),1,0)</f>
        <v>0</v>
      </c>
      <c r="CP873" s="74">
        <f>IF(AND(CJ873=0,CK873=0,CL873=0,CM873=0,CN873=0,CO873=0),1,0)</f>
        <v>0</v>
      </c>
      <c r="CR873" s="74" t="str">
        <f>_xll.BDP($H873,CR$1)</f>
        <v>Oleg Khaykin</v>
      </c>
      <c r="CS873" s="74" t="str">
        <f>_xll.BDP($H873,CS$1)</f>
        <v>No</v>
      </c>
      <c r="CT873" s="81">
        <f>_xll.BDP($H873,CT$1)</f>
        <v>0</v>
      </c>
      <c r="CU873" s="78">
        <f>_xll.BDP($H873,CU$1)</f>
        <v>7.6666698455810547</v>
      </c>
      <c r="CV873" s="78">
        <f>_xll.BDP($H873,CV$1)</f>
        <v>1.1601260522222798</v>
      </c>
      <c r="CW873" s="78">
        <f>_xll.BDP($H873,CW$1)</f>
        <v>9.2218281542487084</v>
      </c>
    </row>
    <row r="874" spans="1:101" s="74" customFormat="1" hidden="1" x14ac:dyDescent="0.3">
      <c r="A874" s="74" t="str">
        <f>B874&amp;C874</f>
        <v>15</v>
      </c>
      <c r="B874" s="74">
        <v>15</v>
      </c>
      <c r="D874" s="74">
        <v>18</v>
      </c>
      <c r="E874" s="74">
        <v>12</v>
      </c>
      <c r="F874" s="75">
        <v>0.13</v>
      </c>
      <c r="G874" s="74" t="s">
        <v>2822</v>
      </c>
      <c r="H874" s="74" t="s">
        <v>325</v>
      </c>
      <c r="I874" s="74">
        <v>1819</v>
      </c>
      <c r="J874" s="74" t="str">
        <f>I874&amp;H874</f>
        <v>1819AIT US Equity</v>
      </c>
      <c r="K874" s="76" t="s">
        <v>1006</v>
      </c>
      <c r="L874" s="73">
        <v>0.3056435155077849</v>
      </c>
      <c r="M874" s="73">
        <v>0.3749346252959691</v>
      </c>
      <c r="N874" s="73">
        <v>0.20262003125884026</v>
      </c>
      <c r="O874" s="73">
        <v>0.25709502525030237</v>
      </c>
      <c r="P874" s="77">
        <v>22.280671352433657</v>
      </c>
      <c r="Q874" s="77">
        <v>17.175164022381608</v>
      </c>
      <c r="R874" s="77">
        <v>26.592534987452986</v>
      </c>
      <c r="S874" s="78">
        <v>11.863222528633674</v>
      </c>
      <c r="T874" s="78">
        <v>12.740318265479875</v>
      </c>
      <c r="U874" s="73">
        <v>0.17642132666701768</v>
      </c>
      <c r="V874" s="79">
        <v>0.67935660365276651</v>
      </c>
      <c r="W874" s="73">
        <v>0.53162978451022336</v>
      </c>
      <c r="X874" s="72">
        <v>3.4147275449637936E-2</v>
      </c>
      <c r="Y874" s="79">
        <v>7.9443242653803354</v>
      </c>
      <c r="Z874" s="79">
        <v>19.61592763424931</v>
      </c>
      <c r="AA874" s="79">
        <v>1261956000</v>
      </c>
      <c r="AB874" s="79">
        <v>1840374000</v>
      </c>
      <c r="AC874" s="79">
        <v>9576000</v>
      </c>
      <c r="AD874" s="80">
        <v>343966000</v>
      </c>
      <c r="AE874" s="73">
        <v>2.783996092637063E-2</v>
      </c>
      <c r="AF874" s="80">
        <v>6067.9538147799994</v>
      </c>
      <c r="AG874" s="80">
        <v>6449.8908147799993</v>
      </c>
      <c r="AH874" s="25">
        <v>11.47250964913092</v>
      </c>
      <c r="AI874" s="25">
        <v>13.519160811373762</v>
      </c>
      <c r="AJ874" s="25">
        <v>5.2371713579495989</v>
      </c>
      <c r="AK874" s="25">
        <v>17.720572551695046</v>
      </c>
      <c r="AL874" s="25">
        <v>4.1606112140522491</v>
      </c>
      <c r="AM874" s="74" t="s">
        <v>498</v>
      </c>
      <c r="AN874" s="74" t="s">
        <v>499</v>
      </c>
      <c r="AO874" s="74" t="s">
        <v>500</v>
      </c>
      <c r="AP874" s="74" t="s">
        <v>574</v>
      </c>
      <c r="AQ874" s="73">
        <f>_xll.BDP($H874,$AQ$1, "CUST_TRR_START_DT=20030101","CUST_TRR_END_DT=20230630")*0.01</f>
        <v>0.17267779999999999</v>
      </c>
      <c r="AR874" s="73">
        <f>_xll.BDP($H874,$AQ$1, "CUST_TRR_START_DT=20130101","CUST_TRR_END_DT=20230630")*0.01</f>
        <v>0.14689830000000001</v>
      </c>
      <c r="AS874" s="73">
        <f>_xll.BDP($H874,$AQ$1, "CUST_TRR_START_DT=20180101","CUST_TRR_END_DT=20230630")*0.01</f>
        <v>0.16631950000000001</v>
      </c>
      <c r="AT874" s="74" t="s">
        <v>3697</v>
      </c>
      <c r="AU874" s="74" t="s">
        <v>3021</v>
      </c>
      <c r="AV874" s="74" t="s">
        <v>3021</v>
      </c>
      <c r="AW874" s="25">
        <v>0.89189015490739776</v>
      </c>
      <c r="AX874" s="25">
        <v>0.89189015490739776</v>
      </c>
      <c r="AY874" s="25">
        <v>9.823707974233634E-3</v>
      </c>
      <c r="AZ874" s="25">
        <v>0.90171386288163136</v>
      </c>
      <c r="BA874" s="25">
        <v>15.492365228727467</v>
      </c>
      <c r="BB874" s="25">
        <v>0.17064037650801467</v>
      </c>
      <c r="BC874" s="25">
        <v>15.663005605235481</v>
      </c>
      <c r="BD874" s="25">
        <v>54.034679999999994</v>
      </c>
      <c r="BE874" s="25">
        <v>6067.9538147799994</v>
      </c>
      <c r="BF874" s="74">
        <v>358.66700000000003</v>
      </c>
      <c r="BG874" s="74">
        <v>371.66700000000003</v>
      </c>
      <c r="BH874" s="74">
        <v>334</v>
      </c>
      <c r="BI874" s="74">
        <v>338.72800000000001</v>
      </c>
      <c r="BJ874" s="74">
        <v>348.21300000000002</v>
      </c>
      <c r="BK874" s="74">
        <v>283.75299999999999</v>
      </c>
      <c r="BL874" s="72">
        <v>5.9108393199430426E-2</v>
      </c>
      <c r="BM874" s="72">
        <v>6.1250795794574653E-2</v>
      </c>
      <c r="BN874" s="72">
        <v>5.5043266675244056E-2</v>
      </c>
      <c r="BO874" s="72">
        <v>5.5822442019078052E-2</v>
      </c>
      <c r="BP874" s="72">
        <v>5.738557191253521E-2</v>
      </c>
      <c r="BQ874" s="72">
        <v>4.6762551044612355E-2</v>
      </c>
      <c r="BR874" s="72">
        <f>IF(IF(BN874&gt;BQ874,BN874,BQ874)=0,IF(BM874&gt;BP874,BM874,BP874),IF(BN874&gt;BQ874,BN874,BQ874))</f>
        <v>5.5043266675244056E-2</v>
      </c>
      <c r="CI874" s="73">
        <f>IFERROR(L874,M874)</f>
        <v>0.3056435155077849</v>
      </c>
      <c r="CJ874" s="74">
        <f>IF(AND(M874&lt;0,AA874&gt;0),1,0)</f>
        <v>0</v>
      </c>
      <c r="CK874" s="74">
        <f>IF(AND(CJ874=0,CI874&lt;0.1,CI874&gt;0),1,0)</f>
        <v>0</v>
      </c>
      <c r="CL874" s="74">
        <f>IF(AND(CK874=0,CI874&lt;0.2,CI874&gt;0.1),1,0)</f>
        <v>0</v>
      </c>
      <c r="CM874" s="74">
        <f>IF(AND(CL874=0,CI874&lt;0.3,CI874&gt;0.2),1,0)</f>
        <v>0</v>
      </c>
      <c r="CN874" s="74">
        <f>IF(AND(CM874=0,CI874&lt;0.4,CI874&gt;0.3),1,0)</f>
        <v>1</v>
      </c>
      <c r="CO874" s="74">
        <f>IF(AND(CN874=0,CI874&lt;0.5,CI874&gt;0.4),1,0)</f>
        <v>0</v>
      </c>
      <c r="CP874" s="74">
        <f>IF(AND(CJ874=0,CK874=0,CL874=0,CM874=0,CN874=0,CO874=0),1,0)</f>
        <v>0</v>
      </c>
      <c r="CR874" s="74" t="str">
        <f>_xll.BDP($H874,CR$1)</f>
        <v>Neil A Schrimsher</v>
      </c>
      <c r="CS874" s="74" t="str">
        <f>_xll.BDP($H874,CS$1)</f>
        <v>No</v>
      </c>
      <c r="CT874" s="81">
        <f>_xll.BDP($H874,CT$1)</f>
        <v>0.75726902484893799</v>
      </c>
      <c r="CU874" s="78">
        <f>_xll.BDP($H874,CU$1)</f>
        <v>12</v>
      </c>
      <c r="CV874" s="78">
        <f>_xll.BDP($H874,CV$1)</f>
        <v>1.7766026468326244</v>
      </c>
      <c r="CW874" s="78">
        <f>_xll.BDP($H874,CW$1)</f>
        <v>-1.1821274703926865</v>
      </c>
    </row>
    <row r="875" spans="1:101" s="74" customFormat="1" hidden="1" x14ac:dyDescent="0.3">
      <c r="A875" s="74" t="str">
        <f>B875&amp;C875</f>
        <v>15</v>
      </c>
      <c r="B875" s="74">
        <v>15</v>
      </c>
      <c r="D875" s="74">
        <v>18</v>
      </c>
      <c r="E875" s="74">
        <v>6</v>
      </c>
      <c r="F875" s="75">
        <v>0.2</v>
      </c>
      <c r="G875" s="74" t="s">
        <v>2690</v>
      </c>
      <c r="H875" s="74" t="s">
        <v>2404</v>
      </c>
      <c r="I875" s="74">
        <v>1820</v>
      </c>
      <c r="J875" s="74" t="str">
        <f>I875&amp;H875</f>
        <v>1820GJAB SS Equity</v>
      </c>
      <c r="K875" s="76" t="s">
        <v>4988</v>
      </c>
      <c r="L875" s="73">
        <v>1.3092716212943039</v>
      </c>
      <c r="M875" s="73">
        <v>4.2638316151202753</v>
      </c>
      <c r="N875" s="73">
        <v>1.0818336495404979</v>
      </c>
      <c r="O875" s="73">
        <v>0.44779176252988678</v>
      </c>
      <c r="P875" s="77">
        <v>2.0713747440196548</v>
      </c>
      <c r="Q875" s="77">
        <v>-2.8380198397023761</v>
      </c>
      <c r="R875" s="77">
        <v>-3.6532900290540975</v>
      </c>
      <c r="S875" s="78">
        <v>14.001011311878496</v>
      </c>
      <c r="T875" s="78">
        <v>14.215081640937004</v>
      </c>
      <c r="U875" s="73">
        <v>-3.0597991065919691E-2</v>
      </c>
      <c r="V875" s="79">
        <v>-0.63599056119831743</v>
      </c>
      <c r="W875" s="73">
        <v>0.48410501413804141</v>
      </c>
      <c r="X875" s="72" t="e">
        <v>#N/A</v>
      </c>
      <c r="Y875" s="79">
        <v>32.357298689435886</v>
      </c>
      <c r="Z875" s="79" t="e">
        <v>#N/A</v>
      </c>
      <c r="AA875" s="79">
        <v>11640000</v>
      </c>
      <c r="AB875" s="79">
        <v>110835000</v>
      </c>
      <c r="AC875" s="79" t="e">
        <v>#N/A</v>
      </c>
      <c r="AD875" s="80">
        <v>-28508000</v>
      </c>
      <c r="AE875" s="73">
        <v>0</v>
      </c>
      <c r="AF875" s="80">
        <v>157.32098420000005</v>
      </c>
      <c r="AG875" s="80">
        <v>152.47998420000005</v>
      </c>
      <c r="AH875" s="25">
        <v>11.777244473623238</v>
      </c>
      <c r="AI875" s="25">
        <v>22.108160678555901</v>
      </c>
      <c r="AJ875" s="25">
        <v>-20.865732169678413</v>
      </c>
      <c r="AK875" s="25" t="s">
        <v>3021</v>
      </c>
      <c r="AL875" s="25">
        <v>1.0845571618267311</v>
      </c>
      <c r="AM875" s="74" t="s">
        <v>498</v>
      </c>
      <c r="AN875" s="74" t="s">
        <v>726</v>
      </c>
      <c r="AO875" s="74" t="s">
        <v>753</v>
      </c>
      <c r="AP875" s="74" t="s">
        <v>4617</v>
      </c>
      <c r="AQ875" s="73" t="e">
        <f>_xll.BDP($H875,$AQ$1, "CUST_TRR_START_DT=20030101","CUST_TRR_END_DT=20230630")*0.01</f>
        <v>#VALUE!</v>
      </c>
      <c r="AR875" s="73">
        <f>_xll.BDP($H875,$AQ$1, "CUST_TRR_START_DT=20130101","CUST_TRR_END_DT=20230630")*0.01</f>
        <v>0.23747579999999999</v>
      </c>
      <c r="AS875" s="73">
        <f>_xll.BDP($H875,$AQ$1, "CUST_TRR_START_DT=20180101","CUST_TRR_END_DT=20230630")*0.01</f>
        <v>0.37266669999999996</v>
      </c>
      <c r="AT875" s="74" t="s">
        <v>3525</v>
      </c>
      <c r="AU875" s="74" t="s">
        <v>3525</v>
      </c>
      <c r="AV875" s="74" t="s">
        <v>3525</v>
      </c>
      <c r="AW875" s="25" t="s">
        <v>3021</v>
      </c>
      <c r="AX875" s="25">
        <v>0</v>
      </c>
      <c r="AY875" s="25">
        <v>-0.44113631981714979</v>
      </c>
      <c r="AZ875" s="25">
        <v>-0.44113631981714979</v>
      </c>
      <c r="BA875" s="25">
        <v>0</v>
      </c>
      <c r="BB875" s="25">
        <v>-2.2200191215940936</v>
      </c>
      <c r="BC875" s="25">
        <v>-2.2200191215940936</v>
      </c>
      <c r="BD875" s="25">
        <v>-0.69399999999999995</v>
      </c>
      <c r="BE875" s="25">
        <v>152.47998420000005</v>
      </c>
      <c r="BF875" s="74" t="s">
        <v>3021</v>
      </c>
      <c r="BG875" s="74" t="s">
        <v>3021</v>
      </c>
      <c r="BH875" s="74" t="s">
        <v>3021</v>
      </c>
      <c r="BI875" s="74" t="s">
        <v>3021</v>
      </c>
      <c r="BJ875" s="74" t="s">
        <v>3021</v>
      </c>
      <c r="BK875" s="74" t="s">
        <v>3021</v>
      </c>
      <c r="BL875" s="72">
        <v>0</v>
      </c>
      <c r="BM875" s="72">
        <v>0</v>
      </c>
      <c r="BN875" s="72">
        <v>0</v>
      </c>
      <c r="BO875" s="72">
        <v>0</v>
      </c>
      <c r="BP875" s="72">
        <v>0</v>
      </c>
      <c r="BQ875" s="72">
        <v>0</v>
      </c>
      <c r="BR875" s="72">
        <f>IF(IF(BN875&gt;BQ875,BN875,BQ875)=0,IF(BM875&gt;BP875,BM875,BP875),IF(BN875&gt;BQ875,BN875,BQ875))</f>
        <v>0</v>
      </c>
      <c r="CI875" s="73">
        <f>IFERROR(L875,M875)</f>
        <v>1.3092716212943039</v>
      </c>
      <c r="CJ875" s="74">
        <f>IF(AND(M875&lt;0,AA875&gt;0),1,0)</f>
        <v>0</v>
      </c>
      <c r="CK875" s="74">
        <f>IF(AND(CJ875=0,CI875&lt;0.1,CI875&gt;0),1,0)</f>
        <v>0</v>
      </c>
      <c r="CL875" s="74">
        <f>IF(AND(CK875=0,CI875&lt;0.2,CI875&gt;0.1),1,0)</f>
        <v>0</v>
      </c>
      <c r="CM875" s="74">
        <f>IF(AND(CL875=0,CI875&lt;0.3,CI875&gt;0.2),1,0)</f>
        <v>0</v>
      </c>
      <c r="CN875" s="74">
        <f>IF(AND(CM875=0,CI875&lt;0.4,CI875&gt;0.3),1,0)</f>
        <v>0</v>
      </c>
      <c r="CO875" s="74">
        <f>IF(AND(CN875=0,CI875&lt;0.5,CI875&gt;0.4),1,0)</f>
        <v>0</v>
      </c>
      <c r="CP875" s="74">
        <f>IF(AND(CJ875=0,CK875=0,CL875=0,CM875=0,CN875=0,CO875=0),1,0)</f>
        <v>1</v>
      </c>
      <c r="CR875" s="74" t="str">
        <f>_xll.BDP($H875,CR$1)</f>
        <v>#N/A Field Not Applicable</v>
      </c>
      <c r="CS875" s="74" t="str">
        <f>_xll.BDP($H875,CS$1)</f>
        <v>#N/A N/A</v>
      </c>
      <c r="CT875" s="81" t="str">
        <f>_xll.BDP($H875,CT$1)</f>
        <v>#N/A N/A</v>
      </c>
      <c r="CU875" s="78" t="str">
        <f>_xll.BDP($H875,CU$1)</f>
        <v>#N/A N/A</v>
      </c>
      <c r="CV875" s="78">
        <f>_xll.BDP($H875,CV$1)</f>
        <v>22.603925726034436</v>
      </c>
      <c r="CW875" s="78">
        <f>_xll.BDP($H875,CW$1)</f>
        <v>2.604001204090157</v>
      </c>
    </row>
    <row r="876" spans="1:101" s="74" customFormat="1" hidden="1" x14ac:dyDescent="0.3">
      <c r="A876" s="74" t="str">
        <f>B876&amp;C876</f>
        <v>15</v>
      </c>
      <c r="B876" s="74">
        <v>15</v>
      </c>
      <c r="D876" s="74">
        <v>18</v>
      </c>
      <c r="E876" s="74">
        <v>3</v>
      </c>
      <c r="F876" s="75" t="s">
        <v>2217</v>
      </c>
      <c r="G876" s="74" t="s">
        <v>2275</v>
      </c>
      <c r="H876" s="74" t="s">
        <v>1431</v>
      </c>
      <c r="I876" s="74">
        <v>1821</v>
      </c>
      <c r="J876" s="74" t="str">
        <f>I876&amp;H876</f>
        <v>1821BEN FP Equity</v>
      </c>
      <c r="K876" s="76" t="s">
        <v>1432</v>
      </c>
      <c r="L876" s="73" t="e">
        <v>#N/A</v>
      </c>
      <c r="M876" s="73">
        <v>0.22997737741882157</v>
      </c>
      <c r="N876" s="73" t="e">
        <v>#N/A</v>
      </c>
      <c r="O876" s="73">
        <v>0.20251672131147541</v>
      </c>
      <c r="P876" s="77">
        <v>14.312825773034632</v>
      </c>
      <c r="Q876" s="77">
        <v>10.361731705021279</v>
      </c>
      <c r="R876" s="77">
        <v>15.439000402677131</v>
      </c>
      <c r="S876" s="78" t="e">
        <v>#N/A</v>
      </c>
      <c r="T876" s="78">
        <v>14.185530998419859</v>
      </c>
      <c r="U876" s="73">
        <v>3.4271999158143579E-2</v>
      </c>
      <c r="V876" s="79">
        <v>0.25825115601473425</v>
      </c>
      <c r="W876" s="73">
        <v>0.40942956656795304</v>
      </c>
      <c r="X876" s="72">
        <v>9.0266895022584909E-3</v>
      </c>
      <c r="Y876" s="79" t="e">
        <v>#N/A</v>
      </c>
      <c r="Z876" s="79">
        <v>11.664597110380992</v>
      </c>
      <c r="AA876" s="79">
        <v>671453000</v>
      </c>
      <c r="AB876" s="79">
        <v>762500000</v>
      </c>
      <c r="AC876" s="79">
        <v>6007000</v>
      </c>
      <c r="AD876" s="80">
        <v>-24222000</v>
      </c>
      <c r="AE876" s="73">
        <v>-0.24799768805218397</v>
      </c>
      <c r="AF876" s="80">
        <v>1137.5324016000002</v>
      </c>
      <c r="AG876" s="80">
        <v>1193.5344016000001</v>
      </c>
      <c r="AH876" s="25">
        <v>5.5790624154517117</v>
      </c>
      <c r="AI876" s="25">
        <v>7.7291939567022192</v>
      </c>
      <c r="AJ876" s="25">
        <v>-8.9042511493168259</v>
      </c>
      <c r="AK876" s="25">
        <v>10.690593499993126</v>
      </c>
      <c r="AL876" s="25">
        <v>1.5617969391553579</v>
      </c>
      <c r="AM876" s="74" t="s">
        <v>533</v>
      </c>
      <c r="AN876" s="74" t="s">
        <v>606</v>
      </c>
      <c r="AO876" s="74" t="s">
        <v>4657</v>
      </c>
      <c r="AP876" s="74" t="s">
        <v>1339</v>
      </c>
      <c r="AQ876" s="73">
        <f>_xll.BDP($H876,$AQ$1, "CUST_TRR_START_DT=20030101","CUST_TRR_END_DT=20230630")*0.01</f>
        <v>4.3844550000000003E-2</v>
      </c>
      <c r="AR876" s="73">
        <f>_xll.BDP($H876,$AQ$1, "CUST_TRR_START_DT=20130101","CUST_TRR_END_DT=20230630")*0.01</f>
        <v>7.5572590000000009E-2</v>
      </c>
      <c r="AS876" s="73">
        <f>_xll.BDP($H876,$AQ$1, "CUST_TRR_START_DT=20180101","CUST_TRR_END_DT=20230630")*0.01</f>
        <v>-2.457322E-2</v>
      </c>
      <c r="AT876" s="74" t="s">
        <v>3697</v>
      </c>
      <c r="AU876" s="74" t="s">
        <v>3021</v>
      </c>
      <c r="AV876" s="74" t="s">
        <v>3021</v>
      </c>
      <c r="AW876" s="25">
        <v>3.0567684635151249</v>
      </c>
      <c r="AX876" s="25">
        <v>3.0567684635151249</v>
      </c>
      <c r="AY876" s="25">
        <v>0</v>
      </c>
      <c r="AZ876" s="25">
        <v>3.0567684635151249</v>
      </c>
      <c r="BA876" s="25">
        <v>33.418385629785234</v>
      </c>
      <c r="BB876" s="25">
        <v>0</v>
      </c>
      <c r="BC876" s="25">
        <v>33.418385629785234</v>
      </c>
      <c r="BD876" s="25">
        <v>33.728580899999997</v>
      </c>
      <c r="BE876" s="25">
        <v>1137.5324016000002</v>
      </c>
      <c r="BF876" s="74">
        <v>144.88900000000001</v>
      </c>
      <c r="BG876" s="74">
        <v>155.44400000000002</v>
      </c>
      <c r="BH876" s="74">
        <v>162.714</v>
      </c>
      <c r="BI876" s="74">
        <v>171.31</v>
      </c>
      <c r="BJ876" s="74">
        <v>124.77</v>
      </c>
      <c r="BK876" s="74">
        <v>136.77000000000001</v>
      </c>
      <c r="BL876" s="72">
        <v>0.12737131689278114</v>
      </c>
      <c r="BM876" s="72">
        <v>0.13665017346438635</v>
      </c>
      <c r="BN876" s="72">
        <v>0.14304120020768996</v>
      </c>
      <c r="BO876" s="72">
        <v>0.15059790803237194</v>
      </c>
      <c r="BP876" s="72">
        <v>0.10968478772517101</v>
      </c>
      <c r="BQ876" s="72">
        <v>0.12023393778289365</v>
      </c>
      <c r="BR876" s="72">
        <f>IF(IF(BN876&gt;BQ876,BN876,BQ876)=0,IF(BM876&gt;BP876,BM876,BP876),IF(BN876&gt;BQ876,BN876,BQ876))</f>
        <v>0.14304120020768996</v>
      </c>
      <c r="CI876" s="73">
        <f>IFERROR(L876,M876)</f>
        <v>0.22997737741882157</v>
      </c>
      <c r="CJ876" s="74">
        <f>IF(AND(M876&lt;0,AA876&gt;0),1,0)</f>
        <v>0</v>
      </c>
      <c r="CK876" s="74">
        <f>IF(AND(CJ876=0,CI876&lt;0.1,CI876&gt;0),1,0)</f>
        <v>0</v>
      </c>
      <c r="CL876" s="74">
        <f>IF(AND(CK876=0,CI876&lt;0.2,CI876&gt;0.1),1,0)</f>
        <v>0</v>
      </c>
      <c r="CM876" s="74">
        <f>IF(AND(CL876=0,CI876&lt;0.3,CI876&gt;0.2),1,0)</f>
        <v>1</v>
      </c>
      <c r="CN876" s="74">
        <f>IF(AND(CM876=0,CI876&lt;0.4,CI876&gt;0.3),1,0)</f>
        <v>0</v>
      </c>
      <c r="CO876" s="74">
        <f>IF(AND(CN876=0,CI876&lt;0.5,CI876&gt;0.4),1,0)</f>
        <v>0</v>
      </c>
      <c r="CP876" s="74">
        <f>IF(AND(CJ876=0,CK876=0,CL876=0,CM876=0,CN876=0,CO876=0),1,0)</f>
        <v>0</v>
      </c>
      <c r="CR876" s="74" t="str">
        <f>_xll.BDP($H876,CR$1)</f>
        <v>Bruno Thivoyon</v>
      </c>
      <c r="CS876" s="74" t="str">
        <f>_xll.BDP($H876,CS$1)</f>
        <v>No</v>
      </c>
      <c r="CT876" s="81">
        <f>_xll.BDP($H876,CT$1)</f>
        <v>0</v>
      </c>
      <c r="CU876" s="78">
        <f>_xll.BDP($H876,CU$1)</f>
        <v>1.3333300352096558</v>
      </c>
      <c r="CV876" s="78">
        <f>_xll.BDP($H876,CV$1)</f>
        <v>0</v>
      </c>
      <c r="CW876" s="78">
        <f>_xll.BDP($H876,CW$1)</f>
        <v>0</v>
      </c>
    </row>
    <row r="877" spans="1:101" s="74" customFormat="1" hidden="1" x14ac:dyDescent="0.3">
      <c r="A877" s="74" t="str">
        <f>B877&amp;C877</f>
        <v>15</v>
      </c>
      <c r="B877" s="74">
        <v>15</v>
      </c>
      <c r="D877" s="74">
        <v>18</v>
      </c>
      <c r="E877" s="74">
        <v>7</v>
      </c>
      <c r="F877" s="75">
        <v>0.14000000000000001</v>
      </c>
      <c r="G877" s="74" t="s">
        <v>2544</v>
      </c>
      <c r="H877" s="74" t="s">
        <v>1511</v>
      </c>
      <c r="I877" s="74">
        <v>1822</v>
      </c>
      <c r="J877" s="74" t="str">
        <f>I877&amp;H877</f>
        <v>1822ACOMO NA Equity</v>
      </c>
      <c r="K877" s="76" t="s">
        <v>1512</v>
      </c>
      <c r="L877" s="73">
        <v>0.1598404045901432</v>
      </c>
      <c r="M877" s="73">
        <v>0.15462189143190996</v>
      </c>
      <c r="N877" s="73">
        <v>0.12343828968620511</v>
      </c>
      <c r="O877" s="73">
        <v>0.11984861760193068</v>
      </c>
      <c r="P877" s="77">
        <v>10.071541954000963</v>
      </c>
      <c r="Q877" s="77">
        <v>7.6881883971117757</v>
      </c>
      <c r="R877" s="77">
        <v>11.326313546355248</v>
      </c>
      <c r="S877" s="78">
        <v>7.5219175244745076</v>
      </c>
      <c r="T877" s="78">
        <v>7.3715750054822404</v>
      </c>
      <c r="U877" s="73">
        <v>0.43082794921820466</v>
      </c>
      <c r="V877" s="79">
        <v>2.9604522784432405</v>
      </c>
      <c r="W877" s="73">
        <v>0.50263387792078362</v>
      </c>
      <c r="X877" s="72">
        <v>5.3698234372876991E-2</v>
      </c>
      <c r="Y877" s="79">
        <v>16.163809594300435</v>
      </c>
      <c r="Z877" s="79">
        <v>4.4902304049567299</v>
      </c>
      <c r="AA877" s="79">
        <v>551138000</v>
      </c>
      <c r="AB877" s="79">
        <v>711047000</v>
      </c>
      <c r="AC877" s="79" t="e">
        <v>#N/A</v>
      </c>
      <c r="AD877" s="80">
        <v>132748000</v>
      </c>
      <c r="AE877" s="73">
        <v>0</v>
      </c>
      <c r="AF877" s="80">
        <v>592.35491999999999</v>
      </c>
      <c r="AG877" s="80">
        <v>871.77891999999997</v>
      </c>
      <c r="AH877" s="25">
        <v>9.260845160193762</v>
      </c>
      <c r="AI877" s="25">
        <v>11.592650629645883</v>
      </c>
      <c r="AJ877" s="25" t="s">
        <v>3021</v>
      </c>
      <c r="AK877" s="25">
        <v>12.942169211097132</v>
      </c>
      <c r="AL877" s="25">
        <v>1.4704252245274869</v>
      </c>
      <c r="AM877" s="74" t="s">
        <v>493</v>
      </c>
      <c r="AN877" s="74" t="s">
        <v>513</v>
      </c>
      <c r="AO877" s="74" t="s">
        <v>919</v>
      </c>
      <c r="AP877" s="74" t="s">
        <v>1458</v>
      </c>
      <c r="AQ877" s="73">
        <f>_xll.BDP($H877,$AQ$1, "CUST_TRR_START_DT=20030101","CUST_TRR_END_DT=20230630")*0.01</f>
        <v>0.17990760000000003</v>
      </c>
      <c r="AR877" s="73">
        <f>_xll.BDP($H877,$AQ$1, "CUST_TRR_START_DT=20130101","CUST_TRR_END_DT=20230630")*0.01</f>
        <v>9.2068930000000007E-2</v>
      </c>
      <c r="AS877" s="73">
        <f>_xll.BDP($H877,$AQ$1, "CUST_TRR_START_DT=20180101","CUST_TRR_END_DT=20230630")*0.01</f>
        <v>2.5917720000000002E-2</v>
      </c>
      <c r="AT877" s="74" t="s">
        <v>3697</v>
      </c>
      <c r="AU877" s="74" t="s">
        <v>3021</v>
      </c>
      <c r="AV877" s="74" t="s">
        <v>3021</v>
      </c>
      <c r="AW877" s="25">
        <v>6.0000002384185791</v>
      </c>
      <c r="AX877" s="25">
        <v>6.0000002384185791</v>
      </c>
      <c r="AY877" s="25">
        <v>-1.3613460525380237E-2</v>
      </c>
      <c r="AZ877" s="25">
        <v>5.9863867778931992</v>
      </c>
      <c r="BA877" s="25">
        <v>134.86206867276834</v>
      </c>
      <c r="BB877" s="25">
        <v>-0.30598989588236236</v>
      </c>
      <c r="BC877" s="25">
        <v>134.55607877688598</v>
      </c>
      <c r="BD877" s="25">
        <v>73.876364999999993</v>
      </c>
      <c r="BE877" s="25">
        <v>592.35491999999999</v>
      </c>
      <c r="BF877" s="74">
        <v>52.800000000000004</v>
      </c>
      <c r="BG877" s="74">
        <v>60.800000000000004</v>
      </c>
      <c r="BH877" s="74">
        <v>64.3</v>
      </c>
      <c r="BI877" s="74" t="s">
        <v>3021</v>
      </c>
      <c r="BJ877" s="74" t="s">
        <v>3021</v>
      </c>
      <c r="BK877" s="74" t="s">
        <v>3021</v>
      </c>
      <c r="BL877" s="72">
        <v>8.9135749898050995E-2</v>
      </c>
      <c r="BM877" s="72">
        <v>0.10264116654927084</v>
      </c>
      <c r="BN877" s="72">
        <v>0.10854978633417951</v>
      </c>
      <c r="BO877" s="72">
        <v>0</v>
      </c>
      <c r="BP877" s="72">
        <v>0</v>
      </c>
      <c r="BQ877" s="72">
        <v>0</v>
      </c>
      <c r="BR877" s="72">
        <f>IF(IF(BN877&gt;BQ877,BN877,BQ877)=0,IF(BM877&gt;BP877,BM877,BP877),IF(BN877&gt;BQ877,BN877,BQ877))</f>
        <v>0.10854978633417951</v>
      </c>
      <c r="CI877" s="73">
        <f>IFERROR(L877,M877)</f>
        <v>0.1598404045901432</v>
      </c>
      <c r="CJ877" s="74">
        <f>IF(AND(M877&lt;0,AA877&gt;0),1,0)</f>
        <v>0</v>
      </c>
      <c r="CK877" s="74">
        <f>IF(AND(CJ877=0,CI877&lt;0.1,CI877&gt;0),1,0)</f>
        <v>0</v>
      </c>
      <c r="CL877" s="74">
        <f>IF(AND(CK877=0,CI877&lt;0.2,CI877&gt;0.1),1,0)</f>
        <v>1</v>
      </c>
      <c r="CM877" s="74">
        <f>IF(AND(CL877=0,CI877&lt;0.3,CI877&gt;0.2),1,0)</f>
        <v>0</v>
      </c>
      <c r="CN877" s="74">
        <f>IF(AND(CM877=0,CI877&lt;0.4,CI877&gt;0.3),1,0)</f>
        <v>0</v>
      </c>
      <c r="CO877" s="74">
        <f>IF(AND(CN877=0,CI877&lt;0.5,CI877&gt;0.4),1,0)</f>
        <v>0</v>
      </c>
      <c r="CP877" s="74">
        <f>IF(AND(CJ877=0,CK877=0,CL877=0,CM877=0,CN877=0,CO877=0),1,0)</f>
        <v>0</v>
      </c>
      <c r="CR877" s="74" t="str">
        <f>_xll.BDP($H877,CR$1)</f>
        <v>Kathy L Fortmann</v>
      </c>
      <c r="CS877" s="74" t="str">
        <f>_xll.BDP($H877,CS$1)</f>
        <v>No</v>
      </c>
      <c r="CT877" s="81">
        <f>_xll.BDP($H877,CT$1)</f>
        <v>0</v>
      </c>
      <c r="CU877" s="78">
        <f>_xll.BDP($H877,CU$1)</f>
        <v>2.0833299160003662</v>
      </c>
      <c r="CV877" s="78">
        <f>_xll.BDP($H877,CV$1)</f>
        <v>12.52155548615273</v>
      </c>
      <c r="CW877" s="78">
        <f>_xll.BDP($H877,CW$1)</f>
        <v>0</v>
      </c>
    </row>
    <row r="878" spans="1:101" s="74" customFormat="1" hidden="1" x14ac:dyDescent="0.3">
      <c r="A878" s="74" t="str">
        <f>B878&amp;C878</f>
        <v>15</v>
      </c>
      <c r="B878" s="74">
        <v>15</v>
      </c>
      <c r="D878" s="74">
        <v>18</v>
      </c>
      <c r="E878" s="74">
        <v>7</v>
      </c>
      <c r="F878" s="75">
        <v>0.11</v>
      </c>
      <c r="G878" s="74" t="s">
        <v>2865</v>
      </c>
      <c r="H878" s="74" t="s">
        <v>315</v>
      </c>
      <c r="I878" s="74">
        <v>1823</v>
      </c>
      <c r="J878" s="74" t="str">
        <f>I878&amp;H878</f>
        <v>1823FWRD US Equity</v>
      </c>
      <c r="K878" s="76" t="s">
        <v>996</v>
      </c>
      <c r="L878" s="73">
        <v>0.28576999827127314</v>
      </c>
      <c r="M878" s="73">
        <v>0.42097032783907373</v>
      </c>
      <c r="N878" s="73">
        <v>0.19308728076750334</v>
      </c>
      <c r="O878" s="73">
        <v>0.28374193122524005</v>
      </c>
      <c r="P878" s="77">
        <v>20.64323270320622</v>
      </c>
      <c r="Q878" s="77">
        <v>15.193372704141497</v>
      </c>
      <c r="R878" s="77">
        <v>22.630588829702557</v>
      </c>
      <c r="S878" s="78">
        <v>15.26728834883529</v>
      </c>
      <c r="T878" s="78">
        <v>18.832949985380584</v>
      </c>
      <c r="U878" s="73">
        <v>0.34852079583479301</v>
      </c>
      <c r="V878" s="79">
        <v>0.77764600286251051</v>
      </c>
      <c r="W878" s="73">
        <v>0.56865131992709606</v>
      </c>
      <c r="X878" s="72">
        <v>2.6405684670295641E-2</v>
      </c>
      <c r="Y878" s="79">
        <v>8.7656357867162988</v>
      </c>
      <c r="Z878" s="79">
        <v>12.081333809388607</v>
      </c>
      <c r="AA878" s="79">
        <v>633085000</v>
      </c>
      <c r="AB878" s="79">
        <v>939269000</v>
      </c>
      <c r="AC878" s="79">
        <v>11618000</v>
      </c>
      <c r="AD878" s="80">
        <v>275836000</v>
      </c>
      <c r="AE878" s="73">
        <v>4.2119230267260256E-2</v>
      </c>
      <c r="AF878" s="80">
        <v>1776.85827735</v>
      </c>
      <c r="AG878" s="80">
        <v>2065.3672773500002</v>
      </c>
      <c r="AH878" s="25">
        <v>5.5589814132912743</v>
      </c>
      <c r="AI878" s="25">
        <v>9.6362092684781704</v>
      </c>
      <c r="AJ878" s="25">
        <v>12.909433405446588</v>
      </c>
      <c r="AK878" s="25">
        <v>12.186430982308952</v>
      </c>
      <c r="AL878" s="25">
        <v>2.6470456827264668</v>
      </c>
      <c r="AM878" s="74" t="s">
        <v>498</v>
      </c>
      <c r="AN878" s="74" t="s">
        <v>516</v>
      </c>
      <c r="AO878" s="74" t="s">
        <v>714</v>
      </c>
      <c r="AP878" s="74" t="s">
        <v>574</v>
      </c>
      <c r="AQ878" s="73">
        <f>_xll.BDP($H878,$AQ$1, "CUST_TRR_START_DT=20030101","CUST_TRR_END_DT=20230630")*0.01</f>
        <v>0.11837770000000002</v>
      </c>
      <c r="AR878" s="73">
        <f>_xll.BDP($H878,$AQ$1, "CUST_TRR_START_DT=20130101","CUST_TRR_END_DT=20230630")*0.01</f>
        <v>0.123263</v>
      </c>
      <c r="AS878" s="73">
        <f>_xll.BDP($H878,$AQ$1, "CUST_TRR_START_DT=20180101","CUST_TRR_END_DT=20230630")*0.01</f>
        <v>0.12999660000000002</v>
      </c>
      <c r="AT878" s="74" t="s">
        <v>3697</v>
      </c>
      <c r="AU878" s="74" t="s">
        <v>3526</v>
      </c>
      <c r="AV878" s="74" t="s">
        <v>3526</v>
      </c>
      <c r="AW878" s="25">
        <v>1.3880855675857835</v>
      </c>
      <c r="AX878" s="25">
        <v>1.3880855675857835</v>
      </c>
      <c r="AY878" s="25">
        <v>3.3156273936433345</v>
      </c>
      <c r="AZ878" s="25">
        <v>4.703712961229118</v>
      </c>
      <c r="BA878" s="25">
        <v>13.435177153186469</v>
      </c>
      <c r="BB878" s="25">
        <v>32.091711381332544</v>
      </c>
      <c r="BC878" s="25">
        <v>45.526888534519017</v>
      </c>
      <c r="BD878" s="25">
        <v>87.646999999999991</v>
      </c>
      <c r="BE878" s="25">
        <v>1776.85827735</v>
      </c>
      <c r="BF878" s="74">
        <v>122.667</v>
      </c>
      <c r="BG878" s="74">
        <v>149.20000000000002</v>
      </c>
      <c r="BH878" s="74" t="s">
        <v>3021</v>
      </c>
      <c r="BI878" s="74">
        <v>102.861</v>
      </c>
      <c r="BJ878" s="74">
        <v>221.89500000000001</v>
      </c>
      <c r="BK878" s="74" t="s">
        <v>3021</v>
      </c>
      <c r="BL878" s="72">
        <v>6.9035894175502349E-2</v>
      </c>
      <c r="BM878" s="72">
        <v>8.3968430066643451E-2</v>
      </c>
      <c r="BN878" s="72">
        <v>0</v>
      </c>
      <c r="BO878" s="72">
        <v>5.7889253921481303E-2</v>
      </c>
      <c r="BP878" s="72">
        <v>0.12488052808068262</v>
      </c>
      <c r="BQ878" s="72">
        <v>0</v>
      </c>
      <c r="BR878" s="72">
        <f>IF(IF(BN878&gt;BQ878,BN878,BQ878)=0,IF(BM878&gt;BP878,BM878,BP878),IF(BN878&gt;BQ878,BN878,BQ878))</f>
        <v>0.12488052808068262</v>
      </c>
      <c r="CI878" s="73">
        <f>IFERROR(L878,M878)</f>
        <v>0.28576999827127314</v>
      </c>
      <c r="CJ878" s="74">
        <f>IF(AND(M878&lt;0,AA878&gt;0),1,0)</f>
        <v>0</v>
      </c>
      <c r="CK878" s="74">
        <f>IF(AND(CJ878=0,CI878&lt;0.1,CI878&gt;0),1,0)</f>
        <v>0</v>
      </c>
      <c r="CL878" s="74">
        <f>IF(AND(CK878=0,CI878&lt;0.2,CI878&gt;0.1),1,0)</f>
        <v>0</v>
      </c>
      <c r="CM878" s="74">
        <f>IF(AND(CL878=0,CI878&lt;0.3,CI878&gt;0.2),1,0)</f>
        <v>1</v>
      </c>
      <c r="CN878" s="74">
        <f>IF(AND(CM878=0,CI878&lt;0.4,CI878&gt;0.3),1,0)</f>
        <v>0</v>
      </c>
      <c r="CO878" s="74">
        <f>IF(AND(CN878=0,CI878&lt;0.5,CI878&gt;0.4),1,0)</f>
        <v>0</v>
      </c>
      <c r="CP878" s="74">
        <f>IF(AND(CJ878=0,CK878=0,CL878=0,CM878=0,CN878=0,CO878=0),1,0)</f>
        <v>0</v>
      </c>
      <c r="CR878" s="74" t="str">
        <f>_xll.BDP($H878,CR$1)</f>
        <v>Thomas Schmitt "Tom"</v>
      </c>
      <c r="CS878" s="74" t="str">
        <f>_xll.BDP($H878,CS$1)</f>
        <v>No</v>
      </c>
      <c r="CT878" s="81">
        <f>_xll.BDP($H878,CT$1)</f>
        <v>0.28751200437545776</v>
      </c>
      <c r="CU878" s="78">
        <f>_xll.BDP($H878,CU$1)</f>
        <v>5.0833301544189453</v>
      </c>
      <c r="CV878" s="78">
        <f>_xll.BDP($H878,CV$1)</f>
        <v>1.3787237099111096</v>
      </c>
      <c r="CW878" s="78">
        <f>_xll.BDP($H878,CW$1)</f>
        <v>16.211041757728594</v>
      </c>
    </row>
    <row r="879" spans="1:101" s="74" customFormat="1" hidden="1" x14ac:dyDescent="0.3">
      <c r="A879" s="74" t="str">
        <f>B879&amp;C879</f>
        <v>15</v>
      </c>
      <c r="B879" s="74">
        <v>15</v>
      </c>
      <c r="D879" s="74">
        <v>19</v>
      </c>
      <c r="E879" s="74">
        <v>7</v>
      </c>
      <c r="F879" s="75">
        <v>0.13</v>
      </c>
      <c r="G879" s="74" t="s">
        <v>2736</v>
      </c>
      <c r="H879" s="74" t="s">
        <v>198</v>
      </c>
      <c r="I879" s="74">
        <v>1825</v>
      </c>
      <c r="J879" s="74" t="str">
        <f>I879&amp;H879</f>
        <v>1825TRMB US Equity</v>
      </c>
      <c r="K879" s="76" t="s">
        <v>852</v>
      </c>
      <c r="L879" s="73">
        <v>0.4605252451779111</v>
      </c>
      <c r="M879" s="73">
        <v>0.5101429230059934</v>
      </c>
      <c r="N879" s="73">
        <v>0.10477459988238039</v>
      </c>
      <c r="O879" s="73">
        <v>0.12205614693067122</v>
      </c>
      <c r="P879" s="77">
        <v>7.1403053326029493</v>
      </c>
      <c r="Q879" s="77">
        <v>5.7644047733118633</v>
      </c>
      <c r="R879" s="77">
        <v>8.3833791242189211</v>
      </c>
      <c r="S879" s="78">
        <v>22.145725488556671</v>
      </c>
      <c r="T879" s="78">
        <v>23.719500584827134</v>
      </c>
      <c r="U879" s="73">
        <v>0.76651486337703933</v>
      </c>
      <c r="V879" s="79">
        <v>4.7033625057577151</v>
      </c>
      <c r="W879" s="73">
        <v>0.45324027081611085</v>
      </c>
      <c r="X879" s="72">
        <v>3.2175968005817124E-2</v>
      </c>
      <c r="Y879" s="79">
        <v>4.8919711094827196</v>
      </c>
      <c r="Z879" s="79">
        <v>19.767286990278208</v>
      </c>
      <c r="AA879" s="79">
        <v>1301400000.0000005</v>
      </c>
      <c r="AB879" s="79">
        <v>5439300000</v>
      </c>
      <c r="AC879" s="79">
        <v>134700000</v>
      </c>
      <c r="AD879" s="80">
        <v>540500000</v>
      </c>
      <c r="AE879" s="73">
        <v>0.249213691026827</v>
      </c>
      <c r="AF879" s="80">
        <v>12748.83438378</v>
      </c>
      <c r="AG879" s="80">
        <v>15812.134383780001</v>
      </c>
      <c r="AH879" s="25">
        <v>21.382196597403652</v>
      </c>
      <c r="AI879" s="25">
        <v>29.396048305967657</v>
      </c>
      <c r="AJ879" s="25" t="s">
        <v>3021</v>
      </c>
      <c r="AK879" s="25">
        <v>35.021777865191318</v>
      </c>
      <c r="AL879" s="25">
        <v>2.9431630313964794</v>
      </c>
      <c r="AM879" s="74" t="s">
        <v>498</v>
      </c>
      <c r="AN879" s="74" t="s">
        <v>590</v>
      </c>
      <c r="AO879" s="74" t="s">
        <v>591</v>
      </c>
      <c r="AP879" s="74" t="s">
        <v>574</v>
      </c>
      <c r="AQ879" s="73">
        <f>_xll.BDP($H879,$AQ$1, "CUST_TRR_START_DT=20030101","CUST_TRR_END_DT=20230630")*0.01</f>
        <v>0.17093250000000001</v>
      </c>
      <c r="AR879" s="73">
        <f>_xll.BDP($H879,$AQ$1, "CUST_TRR_START_DT=20130101","CUST_TRR_END_DT=20230630")*0.01</f>
        <v>5.5958149999999998E-2</v>
      </c>
      <c r="AS879" s="73">
        <f>_xll.BDP($H879,$AQ$1, "CUST_TRR_START_DT=20180101","CUST_TRR_END_DT=20230630")*0.01</f>
        <v>4.9285900000000001E-2</v>
      </c>
      <c r="AT879" s="74" t="s">
        <v>3697</v>
      </c>
      <c r="AU879" s="74" t="s">
        <v>3527</v>
      </c>
      <c r="AV879" s="74" t="s">
        <v>3527</v>
      </c>
      <c r="AW879" s="25" t="s">
        <v>3021</v>
      </c>
      <c r="AX879" s="25">
        <v>0</v>
      </c>
      <c r="AY879" s="25">
        <v>3.0959693107486452</v>
      </c>
      <c r="AZ879" s="25">
        <v>3.0959693107486452</v>
      </c>
      <c r="BA879" s="25">
        <v>0</v>
      </c>
      <c r="BB879" s="25">
        <v>63.734615838754536</v>
      </c>
      <c r="BC879" s="25">
        <v>63.734615838754536</v>
      </c>
      <c r="BD879" s="25">
        <v>394.7</v>
      </c>
      <c r="BE879" s="25">
        <v>12748.83438378</v>
      </c>
      <c r="BF879" s="74">
        <v>659.2</v>
      </c>
      <c r="BG879" s="74">
        <v>743.9</v>
      </c>
      <c r="BH879" s="74">
        <v>868</v>
      </c>
      <c r="BI879" s="74">
        <v>660.01800000000003</v>
      </c>
      <c r="BJ879" s="74">
        <v>747.33100000000002</v>
      </c>
      <c r="BK879" s="74">
        <v>963.19799999999998</v>
      </c>
      <c r="BL879" s="72">
        <v>5.1706687855219334E-2</v>
      </c>
      <c r="BM879" s="72">
        <v>5.8350432487102033E-2</v>
      </c>
      <c r="BN879" s="72">
        <v>6.8084655731690508E-2</v>
      </c>
      <c r="BO879" s="72">
        <v>5.177085058377754E-2</v>
      </c>
      <c r="BP879" s="72">
        <v>5.8619555129746544E-2</v>
      </c>
      <c r="BQ879" s="72">
        <v>7.5551848192918006E-2</v>
      </c>
      <c r="BR879" s="72">
        <f>IF(IF(BN879&gt;BQ879,BN879,BQ879)=0,IF(BM879&gt;BP879,BM879,BP879),IF(BN879&gt;BQ879,BN879,BQ879))</f>
        <v>7.5551848192918006E-2</v>
      </c>
      <c r="CI879" s="73">
        <f>IFERROR(L879,M879)</f>
        <v>0.4605252451779111</v>
      </c>
      <c r="CJ879" s="74">
        <f>IF(AND(M879&lt;0,AA879&gt;0),1,0)</f>
        <v>0</v>
      </c>
      <c r="CK879" s="74">
        <f>IF(AND(CJ879=0,CI879&lt;0.1,CI879&gt;0),1,0)</f>
        <v>0</v>
      </c>
      <c r="CL879" s="74">
        <f>IF(AND(CK879=0,CI879&lt;0.2,CI879&gt;0.1),1,0)</f>
        <v>0</v>
      </c>
      <c r="CM879" s="74">
        <f>IF(AND(CL879=0,CI879&lt;0.3,CI879&gt;0.2),1,0)</f>
        <v>0</v>
      </c>
      <c r="CN879" s="74">
        <f>IF(AND(CM879=0,CI879&lt;0.4,CI879&gt;0.3),1,0)</f>
        <v>0</v>
      </c>
      <c r="CO879" s="74">
        <f>IF(AND(CN879=0,CI879&lt;0.5,CI879&gt;0.4),1,0)</f>
        <v>1</v>
      </c>
      <c r="CP879" s="74">
        <f>IF(AND(CJ879=0,CK879=0,CL879=0,CM879=0,CN879=0,CO879=0),1,0)</f>
        <v>0</v>
      </c>
      <c r="CR879" s="74" t="str">
        <f>_xll.BDP($H879,CR$1)</f>
        <v>Robert G Painter "Rob"</v>
      </c>
      <c r="CS879" s="74" t="str">
        <f>_xll.BDP($H879,CS$1)</f>
        <v>No</v>
      </c>
      <c r="CT879" s="81">
        <f>_xll.BDP($H879,CT$1)</f>
        <v>8.4509700536727905E-2</v>
      </c>
      <c r="CU879" s="78">
        <f>_xll.BDP($H879,CU$1)</f>
        <v>3.75</v>
      </c>
      <c r="CV879" s="78">
        <f>_xll.BDP($H879,CV$1)</f>
        <v>0.44910106583516468</v>
      </c>
      <c r="CW879" s="78">
        <f>_xll.BDP($H879,CW$1)</f>
        <v>12.806815717630881</v>
      </c>
    </row>
    <row r="880" spans="1:101" s="74" customFormat="1" hidden="1" x14ac:dyDescent="0.3">
      <c r="A880" s="74" t="str">
        <f>B880&amp;C880</f>
        <v>15</v>
      </c>
      <c r="B880" s="74">
        <v>15</v>
      </c>
      <c r="D880" s="74">
        <v>19</v>
      </c>
      <c r="E880" s="74">
        <v>2</v>
      </c>
      <c r="F880" s="75" t="s">
        <v>2149</v>
      </c>
      <c r="G880" s="74" t="s">
        <v>2847</v>
      </c>
      <c r="H880" s="74" t="s">
        <v>1893</v>
      </c>
      <c r="I880" s="74">
        <v>1826</v>
      </c>
      <c r="J880" s="74" t="str">
        <f>I880&amp;H880</f>
        <v>1826S9I GR Equity</v>
      </c>
      <c r="K880" s="76" t="s">
        <v>4989</v>
      </c>
      <c r="L880" s="73">
        <v>0.51831911610200709</v>
      </c>
      <c r="M880" s="73">
        <v>0.73532090594450183</v>
      </c>
      <c r="N880" s="73">
        <v>0.33616640997202396</v>
      </c>
      <c r="O880" s="73">
        <v>0.46299128307080595</v>
      </c>
      <c r="P880" s="77">
        <v>25.673896326883174</v>
      </c>
      <c r="Q880" s="77">
        <v>18.353318856214592</v>
      </c>
      <c r="R880" s="77">
        <v>23.124280301324568</v>
      </c>
      <c r="S880" s="78">
        <v>11.902506119982297</v>
      </c>
      <c r="T880" s="78">
        <v>18.100019308746862</v>
      </c>
      <c r="U880" s="73">
        <v>-0.31396210751030329</v>
      </c>
      <c r="V880" s="79">
        <v>-1.1235013262599467</v>
      </c>
      <c r="W880" s="73">
        <v>0.69743270706316618</v>
      </c>
      <c r="X880" s="72">
        <v>1.153923339353803E-2</v>
      </c>
      <c r="Y880" s="79">
        <v>12.491565301879197</v>
      </c>
      <c r="Z880" s="79" t="e">
        <v>#N/A</v>
      </c>
      <c r="AA880" s="79">
        <v>32938000</v>
      </c>
      <c r="AB880" s="79">
        <v>52312000</v>
      </c>
      <c r="AC880" s="79">
        <v>0</v>
      </c>
      <c r="AD880" s="80">
        <v>15812000</v>
      </c>
      <c r="AE880" s="73">
        <v>0</v>
      </c>
      <c r="AF880" s="80">
        <v>206.04999999999998</v>
      </c>
      <c r="AG880" s="80">
        <v>174.28299999999999</v>
      </c>
      <c r="AH880" s="25">
        <v>6.197389943816229</v>
      </c>
      <c r="AI880" s="25">
        <v>7.1958298926507016</v>
      </c>
      <c r="AJ880" s="25">
        <v>3.7185148340669216</v>
      </c>
      <c r="AK880" s="25">
        <v>11.472717105943646</v>
      </c>
      <c r="AL880" s="25">
        <v>2.8871483712463073</v>
      </c>
      <c r="AM880" s="74" t="s">
        <v>498</v>
      </c>
      <c r="AN880" s="74" t="s">
        <v>738</v>
      </c>
      <c r="AO880" s="74" t="s">
        <v>4712</v>
      </c>
      <c r="AP880" s="74" t="s">
        <v>2139</v>
      </c>
      <c r="AQ880" s="73" t="e">
        <f>_xll.BDP($H880,$AQ$1, "CUST_TRR_START_DT=20030101","CUST_TRR_END_DT=20230630")*0.01</f>
        <v>#VALUE!</v>
      </c>
      <c r="AR880" s="73" t="e">
        <f>_xll.BDP($H880,$AQ$1, "CUST_TRR_START_DT=20130101","CUST_TRR_END_DT=20230630")*0.01</f>
        <v>#VALUE!</v>
      </c>
      <c r="AS880" s="73" t="e">
        <f>_xll.BDP($H880,$AQ$1, "CUST_TRR_START_DT=20180101","CUST_TRR_END_DT=20230630")*0.01</f>
        <v>#VALUE!</v>
      </c>
      <c r="AT880" s="74" t="s">
        <v>3528</v>
      </c>
      <c r="AU880" s="74" t="s">
        <v>3528</v>
      </c>
      <c r="AV880" s="74" t="s">
        <v>3528</v>
      </c>
      <c r="AW880" s="25">
        <v>3.1545741324921135</v>
      </c>
      <c r="AX880" s="25">
        <v>3.1545741324921135</v>
      </c>
      <c r="AY880" s="25">
        <v>0</v>
      </c>
      <c r="AZ880" s="25">
        <v>3.1545741324921135</v>
      </c>
      <c r="BA880" s="25">
        <v>27.291105981390857</v>
      </c>
      <c r="BB880" s="25">
        <v>0</v>
      </c>
      <c r="BC880" s="25">
        <v>27.291105981390857</v>
      </c>
      <c r="BD880" s="25">
        <v>4.875</v>
      </c>
      <c r="BE880" s="25">
        <v>174.28299999999999</v>
      </c>
      <c r="BF880" s="74">
        <v>17.850000000000001</v>
      </c>
      <c r="BG880" s="74">
        <v>19.45</v>
      </c>
      <c r="BH880" s="74">
        <v>23.132999999999999</v>
      </c>
      <c r="BI880" s="74">
        <v>23.535</v>
      </c>
      <c r="BJ880" s="74">
        <v>19.122</v>
      </c>
      <c r="BK880" s="74">
        <v>21.177</v>
      </c>
      <c r="BL880" s="72">
        <v>0.1024196278466632</v>
      </c>
      <c r="BM880" s="72">
        <v>0.11160009869006157</v>
      </c>
      <c r="BN880" s="72">
        <v>0.13273239501270923</v>
      </c>
      <c r="BO880" s="72">
        <v>0.13503898831211306</v>
      </c>
      <c r="BP880" s="72">
        <v>0.1097181021671649</v>
      </c>
      <c r="BQ880" s="72">
        <v>0.1215092694066547</v>
      </c>
      <c r="BR880" s="72">
        <f>IF(IF(BN880&gt;BQ880,BN880,BQ880)=0,IF(BM880&gt;BP880,BM880,BP880),IF(BN880&gt;BQ880,BN880,BQ880))</f>
        <v>0.13273239501270923</v>
      </c>
      <c r="CI880" s="73">
        <f>IFERROR(L880,M880)</f>
        <v>0.51831911610200709</v>
      </c>
      <c r="CJ880" s="74">
        <f>IF(AND(M880&lt;0,AA880&gt;0),1,0)</f>
        <v>0</v>
      </c>
      <c r="CK880" s="74">
        <f>IF(AND(CJ880=0,CI880&lt;0.1,CI880&gt;0),1,0)</f>
        <v>0</v>
      </c>
      <c r="CL880" s="74">
        <f>IF(AND(CK880=0,CI880&lt;0.2,CI880&gt;0.1),1,0)</f>
        <v>0</v>
      </c>
      <c r="CM880" s="74">
        <f>IF(AND(CL880=0,CI880&lt;0.3,CI880&gt;0.2),1,0)</f>
        <v>0</v>
      </c>
      <c r="CN880" s="74">
        <f>IF(AND(CM880=0,CI880&lt;0.4,CI880&gt;0.3),1,0)</f>
        <v>0</v>
      </c>
      <c r="CO880" s="74">
        <f>IF(AND(CN880=0,CI880&lt;0.5,CI880&gt;0.4),1,0)</f>
        <v>0</v>
      </c>
      <c r="CP880" s="74">
        <f>IF(AND(CJ880=0,CK880=0,CL880=0,CM880=0,CN880=0,CO880=0),1,0)</f>
        <v>1</v>
      </c>
      <c r="CR880" s="74" t="str">
        <f>_xll.BDP($H880,CR$1)</f>
        <v>Arne E Dehn</v>
      </c>
      <c r="CS880" s="74" t="str">
        <f>_xll.BDP($H880,CS$1)</f>
        <v>No</v>
      </c>
      <c r="CT880" s="81">
        <f>_xll.BDP($H880,CT$1)</f>
        <v>0</v>
      </c>
      <c r="CU880" s="78">
        <f>_xll.BDP($H880,CU$1)</f>
        <v>4.5833301544189453</v>
      </c>
      <c r="CV880" s="78">
        <f>_xll.BDP($H880,CV$1)</f>
        <v>0</v>
      </c>
      <c r="CW880" s="78">
        <f>_xll.BDP($H880,CW$1)</f>
        <v>0</v>
      </c>
    </row>
    <row r="881" spans="1:101" s="74" customFormat="1" hidden="1" x14ac:dyDescent="0.3">
      <c r="A881" s="74" t="str">
        <f>B881&amp;C881</f>
        <v>15</v>
      </c>
      <c r="B881" s="74">
        <v>15</v>
      </c>
      <c r="D881" s="74">
        <v>19</v>
      </c>
      <c r="E881" s="74">
        <v>4</v>
      </c>
      <c r="F881" s="75">
        <v>0.12</v>
      </c>
      <c r="G881" s="74" t="s">
        <v>2935</v>
      </c>
      <c r="H881" s="74" t="s">
        <v>142</v>
      </c>
      <c r="I881" s="74">
        <v>1827</v>
      </c>
      <c r="J881" s="74" t="str">
        <f>I881&amp;H881</f>
        <v>1827QCOM US Equity</v>
      </c>
      <c r="K881" s="76" t="s">
        <v>786</v>
      </c>
      <c r="L881" s="73">
        <v>0.60227410363444878</v>
      </c>
      <c r="M881" s="73">
        <v>0.93883809744242563</v>
      </c>
      <c r="N881" s="73">
        <v>0.54306065673154158</v>
      </c>
      <c r="O881" s="73">
        <v>0.58384310903202585</v>
      </c>
      <c r="P881" s="77">
        <v>29.879518072289159</v>
      </c>
      <c r="Q881" s="77">
        <v>27.180756924017334</v>
      </c>
      <c r="R881" s="77">
        <v>46.925213791600854</v>
      </c>
      <c r="S881" s="78">
        <v>28.768300559086974</v>
      </c>
      <c r="T881" s="78">
        <v>41.162895927601809</v>
      </c>
      <c r="U881" s="73">
        <v>0.17737106558017235</v>
      </c>
      <c r="V881" s="79">
        <v>0.57343657941250736</v>
      </c>
      <c r="W881" s="73">
        <v>0.4218195175707114</v>
      </c>
      <c r="X881" s="72">
        <v>4.312354312354312E-2</v>
      </c>
      <c r="Y881" s="79">
        <v>14.809557048110701</v>
      </c>
      <c r="Z881" s="79" t="e">
        <v>#N/A</v>
      </c>
      <c r="AA881" s="79">
        <v>17282000000</v>
      </c>
      <c r="AB881" s="79">
        <v>27790000000</v>
      </c>
      <c r="AC881" s="79">
        <v>2399000000</v>
      </c>
      <c r="AD881" s="80">
        <v>8655000000</v>
      </c>
      <c r="AE881" s="73">
        <v>0.27718082033506641</v>
      </c>
      <c r="AF881" s="80">
        <v>126264.24</v>
      </c>
      <c r="AG881" s="80">
        <v>133077.24</v>
      </c>
      <c r="AH881" s="25">
        <v>9.8154034518365538</v>
      </c>
      <c r="AI881" s="25">
        <v>11.353744561044278</v>
      </c>
      <c r="AJ881" s="25">
        <v>5.4230270195552555</v>
      </c>
      <c r="AK881" s="25">
        <v>12.940786168164848</v>
      </c>
      <c r="AL881" s="25">
        <v>6.1031010797996137</v>
      </c>
      <c r="AM881" s="74" t="s">
        <v>506</v>
      </c>
      <c r="AN881" s="74" t="s">
        <v>577</v>
      </c>
      <c r="AO881" s="74" t="s">
        <v>787</v>
      </c>
      <c r="AP881" s="74" t="s">
        <v>574</v>
      </c>
      <c r="AQ881" s="73">
        <f>_xll.BDP($H881,$AQ$1, "CUST_TRR_START_DT=20030101","CUST_TRR_END_DT=20230630")*0.01</f>
        <v>0.1187347</v>
      </c>
      <c r="AR881" s="73">
        <f>_xll.BDP($H881,$AQ$1, "CUST_TRR_START_DT=20130101","CUST_TRR_END_DT=20230630")*0.01</f>
        <v>9.4860299999999995E-2</v>
      </c>
      <c r="AS881" s="73">
        <f>_xll.BDP($H881,$AQ$1, "CUST_TRR_START_DT=20180101","CUST_TRR_END_DT=20230630")*0.01</f>
        <v>0.15082599999999999</v>
      </c>
      <c r="AT881" s="74" t="s">
        <v>3697</v>
      </c>
      <c r="AU881" s="74" t="s">
        <v>3529</v>
      </c>
      <c r="AV881" s="74" t="s">
        <v>3529</v>
      </c>
      <c r="AW881" s="25">
        <v>2.8286043027346555</v>
      </c>
      <c r="AX881" s="25">
        <v>2.8286043027346555</v>
      </c>
      <c r="AY881" s="25">
        <v>2.4420048977220414</v>
      </c>
      <c r="AZ881" s="25">
        <v>5.2706092004566969</v>
      </c>
      <c r="BA881" s="25">
        <v>23.012700689449623</v>
      </c>
      <c r="BB881" s="25">
        <v>19.867440539179263</v>
      </c>
      <c r="BC881" s="25">
        <v>42.880141228628887</v>
      </c>
      <c r="BD881" s="25">
        <v>5985</v>
      </c>
      <c r="BE881" s="25">
        <v>126264.24</v>
      </c>
      <c r="BF881" s="74">
        <v>9341.478000000001</v>
      </c>
      <c r="BG881" s="74">
        <v>10063.036</v>
      </c>
      <c r="BH881" s="74">
        <v>11339.579</v>
      </c>
      <c r="BI881" s="74">
        <v>8556.2980000000007</v>
      </c>
      <c r="BJ881" s="74">
        <v>10095.941000000001</v>
      </c>
      <c r="BK881" s="74">
        <v>11418.927</v>
      </c>
      <c r="BL881" s="72">
        <v>7.3983560190913913E-2</v>
      </c>
      <c r="BM881" s="72">
        <v>7.9698226512906575E-2</v>
      </c>
      <c r="BN881" s="72">
        <v>8.9808317857851122E-2</v>
      </c>
      <c r="BO881" s="72">
        <v>6.7765014068908197E-2</v>
      </c>
      <c r="BP881" s="72">
        <v>7.9958830782175541E-2</v>
      </c>
      <c r="BQ881" s="72">
        <v>9.043674598603689E-2</v>
      </c>
      <c r="BR881" s="72">
        <f>IF(IF(BN881&gt;BQ881,BN881,BQ881)=0,IF(BM881&gt;BP881,BM881,BP881),IF(BN881&gt;BQ881,BN881,BQ881))</f>
        <v>9.043674598603689E-2</v>
      </c>
      <c r="CI881" s="73">
        <f>IFERROR(L881,M881)</f>
        <v>0.60227410363444878</v>
      </c>
      <c r="CJ881" s="74">
        <f>IF(AND(M881&lt;0,AA881&gt;0),1,0)</f>
        <v>0</v>
      </c>
      <c r="CK881" s="74">
        <f>IF(AND(CJ881=0,CI881&lt;0.1,CI881&gt;0),1,0)</f>
        <v>0</v>
      </c>
      <c r="CL881" s="74">
        <f>IF(AND(CK881=0,CI881&lt;0.2,CI881&gt;0.1),1,0)</f>
        <v>0</v>
      </c>
      <c r="CM881" s="74">
        <f>IF(AND(CL881=0,CI881&lt;0.3,CI881&gt;0.2),1,0)</f>
        <v>0</v>
      </c>
      <c r="CN881" s="74">
        <f>IF(AND(CM881=0,CI881&lt;0.4,CI881&gt;0.3),1,0)</f>
        <v>0</v>
      </c>
      <c r="CO881" s="74">
        <f>IF(AND(CN881=0,CI881&lt;0.5,CI881&gt;0.4),1,0)</f>
        <v>0</v>
      </c>
      <c r="CP881" s="74">
        <f>IF(AND(CJ881=0,CK881=0,CL881=0,CM881=0,CN881=0,CO881=0),1,0)</f>
        <v>1</v>
      </c>
      <c r="CR881" s="74" t="str">
        <f>_xll.BDP($H881,CR$1)</f>
        <v>Cristiano R Amon</v>
      </c>
      <c r="CS881" s="74" t="str">
        <f>_xll.BDP($H881,CS$1)</f>
        <v>No</v>
      </c>
      <c r="CT881" s="81">
        <f>_xll.BDP($H881,CT$1)</f>
        <v>1.9042599946260452E-2</v>
      </c>
      <c r="CU881" s="78">
        <f>_xll.BDP($H881,CU$1)</f>
        <v>2.3333299160003662</v>
      </c>
      <c r="CV881" s="78">
        <f>_xll.BDP($H881,CV$1)</f>
        <v>6.931211779569893E-2</v>
      </c>
      <c r="CW881" s="78">
        <f>_xll.BDP($H881,CW$1)</f>
        <v>-2.8352171161421444</v>
      </c>
    </row>
    <row r="882" spans="1:101" s="74" customFormat="1" hidden="1" x14ac:dyDescent="0.3">
      <c r="A882" s="74" t="str">
        <f>B882&amp;C882</f>
        <v>15</v>
      </c>
      <c r="B882" s="74">
        <v>15</v>
      </c>
      <c r="D882" s="74">
        <v>21</v>
      </c>
      <c r="E882" s="74">
        <v>7</v>
      </c>
      <c r="F882" s="75" t="s">
        <v>2157</v>
      </c>
      <c r="H882" s="74" t="s">
        <v>111</v>
      </c>
      <c r="I882" s="74">
        <v>1828</v>
      </c>
      <c r="J882" s="74" t="str">
        <f>I882&amp;H882</f>
        <v>1828JNPR US Equity</v>
      </c>
      <c r="K882" s="76" t="s">
        <v>744</v>
      </c>
      <c r="L882" s="73">
        <v>0.70475053722136838</v>
      </c>
      <c r="M882" s="73">
        <v>0.40049660410428684</v>
      </c>
      <c r="N882" s="73">
        <v>0.11369239888294738</v>
      </c>
      <c r="O882" s="73">
        <v>0.10745145678625311</v>
      </c>
      <c r="P882" s="77">
        <v>10.100742311770944</v>
      </c>
      <c r="Q882" s="77">
        <v>8.4544044722963481</v>
      </c>
      <c r="R882" s="77">
        <v>9.5704123855130412</v>
      </c>
      <c r="S882" s="78">
        <v>16.24927519474813</v>
      </c>
      <c r="T882" s="78">
        <v>15.364445785859802</v>
      </c>
      <c r="U882" s="73">
        <v>8.2253461204374989E-2</v>
      </c>
      <c r="V882" s="79">
        <v>0.56981456465676017</v>
      </c>
      <c r="W882" s="73">
        <v>0.46449789344568287</v>
      </c>
      <c r="X882" s="72">
        <v>4.204699369883988E-2</v>
      </c>
      <c r="Y882" s="79">
        <v>3.6959506175036347</v>
      </c>
      <c r="Z882" s="79">
        <v>22.132272001582454</v>
      </c>
      <c r="AA882" s="79">
        <v>1369300000</v>
      </c>
      <c r="AB882" s="79">
        <v>5103700000</v>
      </c>
      <c r="AC882" s="79">
        <v>239800000</v>
      </c>
      <c r="AD882" s="80">
        <v>705900000</v>
      </c>
      <c r="AE882" s="73">
        <v>0.33970817396231762</v>
      </c>
      <c r="AF882" s="80">
        <v>9136.2682116000015</v>
      </c>
      <c r="AG882" s="80">
        <v>9600.2682116000015</v>
      </c>
      <c r="AH882" s="25">
        <v>11.283813130700517</v>
      </c>
      <c r="AI882" s="25">
        <v>14.858796179538775</v>
      </c>
      <c r="AJ882" s="25">
        <v>6.2174340741541778</v>
      </c>
      <c r="AK882" s="25">
        <v>17.99141645868162</v>
      </c>
      <c r="AL882" s="25">
        <v>2.0746869266768155</v>
      </c>
      <c r="AM882" s="74" t="s">
        <v>543</v>
      </c>
      <c r="AN882" s="74" t="s">
        <v>584</v>
      </c>
      <c r="AO882" s="74" t="s">
        <v>745</v>
      </c>
      <c r="AP882" s="74" t="s">
        <v>574</v>
      </c>
      <c r="AQ882" s="73">
        <f>_xll.BDP($H882,$AQ$1, "CUST_TRR_START_DT=20030101","CUST_TRR_END_DT=20230630")*0.01</f>
        <v>8.8765319999999995E-2</v>
      </c>
      <c r="AR882" s="73">
        <f>_xll.BDP($H882,$AQ$1, "CUST_TRR_START_DT=20130101","CUST_TRR_END_DT=20230630")*0.01</f>
        <v>6.7098850000000002E-2</v>
      </c>
      <c r="AS882" s="73">
        <f>_xll.BDP($H882,$AQ$1, "CUST_TRR_START_DT=20180101","CUST_TRR_END_DT=20230630")*0.01</f>
        <v>4.7824709999999999E-2</v>
      </c>
      <c r="AT882" s="74" t="s">
        <v>3871</v>
      </c>
      <c r="AU882" s="74" t="s">
        <v>3530</v>
      </c>
      <c r="AV882" s="74" t="s">
        <v>3871</v>
      </c>
      <c r="AW882" s="25">
        <v>3.0953218263511375</v>
      </c>
      <c r="AX882" s="25">
        <v>3.0953218263511375</v>
      </c>
      <c r="AY882" s="25">
        <v>2.7759450550671243</v>
      </c>
      <c r="AZ882" s="25">
        <v>5.8712668814182614</v>
      </c>
      <c r="BA882" s="25">
        <v>61.51251308525508</v>
      </c>
      <c r="BB882" s="25">
        <v>55.165622866769041</v>
      </c>
      <c r="BC882" s="25">
        <v>116.67813595202412</v>
      </c>
      <c r="BD882" s="25">
        <v>512.89999999999986</v>
      </c>
      <c r="BE882" s="25">
        <v>9136.2682116000015</v>
      </c>
      <c r="BF882" s="74">
        <v>726</v>
      </c>
      <c r="BG882" s="74">
        <v>766.93299999999999</v>
      </c>
      <c r="BH882" s="74">
        <v>836.77800000000002</v>
      </c>
      <c r="BI882" s="74">
        <v>757.74199999999996</v>
      </c>
      <c r="BJ882" s="74">
        <v>893.22</v>
      </c>
      <c r="BK882" s="74">
        <v>945.23400000000004</v>
      </c>
      <c r="BL882" s="72">
        <v>7.9463516523981106E-2</v>
      </c>
      <c r="BM882" s="72">
        <v>8.3943792173948206E-2</v>
      </c>
      <c r="BN882" s="72">
        <v>9.1588598388297332E-2</v>
      </c>
      <c r="BO882" s="72">
        <v>8.2937801567375319E-2</v>
      </c>
      <c r="BP882" s="72">
        <v>9.7766394255579064E-2</v>
      </c>
      <c r="BQ882" s="72">
        <v>0.10345952834439223</v>
      </c>
      <c r="BR882" s="72">
        <f>IF(IF(BN882&gt;BQ882,BN882,BQ882)=0,IF(BM882&gt;BP882,BM882,BP882),IF(BN882&gt;BQ882,BN882,BQ882))</f>
        <v>0.10345952834439223</v>
      </c>
      <c r="CI882" s="73">
        <f>IFERROR(L882,M882)</f>
        <v>0.70475053722136838</v>
      </c>
      <c r="CJ882" s="74">
        <f>IF(AND(M882&lt;0,AA882&gt;0),1,0)</f>
        <v>0</v>
      </c>
      <c r="CK882" s="74">
        <f>IF(AND(CJ882=0,CI882&lt;0.1,CI882&gt;0),1,0)</f>
        <v>0</v>
      </c>
      <c r="CL882" s="74">
        <f>IF(AND(CK882=0,CI882&lt;0.2,CI882&gt;0.1),1,0)</f>
        <v>0</v>
      </c>
      <c r="CM882" s="74">
        <f>IF(AND(CL882=0,CI882&lt;0.3,CI882&gt;0.2),1,0)</f>
        <v>0</v>
      </c>
      <c r="CN882" s="74">
        <f>IF(AND(CM882=0,CI882&lt;0.4,CI882&gt;0.3),1,0)</f>
        <v>0</v>
      </c>
      <c r="CO882" s="74">
        <f>IF(AND(CN882=0,CI882&lt;0.5,CI882&gt;0.4),1,0)</f>
        <v>0</v>
      </c>
      <c r="CP882" s="74">
        <f>IF(AND(CJ882=0,CK882=0,CL882=0,CM882=0,CN882=0,CO882=0),1,0)</f>
        <v>1</v>
      </c>
      <c r="CR882" s="74" t="str">
        <f>_xll.BDP($H882,CR$1)</f>
        <v>Rami Rahim</v>
      </c>
      <c r="CS882" s="74" t="str">
        <f>_xll.BDP($H882,CS$1)</f>
        <v>No</v>
      </c>
      <c r="CT882" s="81">
        <f>_xll.BDP($H882,CT$1)</f>
        <v>0.28402599692344666</v>
      </c>
      <c r="CU882" s="78">
        <f>_xll.BDP($H882,CU$1)</f>
        <v>8.9166698455810547</v>
      </c>
      <c r="CV882" s="78">
        <f>_xll.BDP($H882,CV$1)</f>
        <v>1.3425966695927714</v>
      </c>
      <c r="CW882" s="78">
        <f>_xll.BDP($H882,CW$1)</f>
        <v>1.4715428033866416</v>
      </c>
    </row>
    <row r="883" spans="1:101" s="74" customFormat="1" hidden="1" x14ac:dyDescent="0.3">
      <c r="A883" s="74" t="str">
        <f>B883&amp;C883</f>
        <v>15</v>
      </c>
      <c r="B883" s="74">
        <v>15</v>
      </c>
      <c r="D883" s="74">
        <v>19</v>
      </c>
      <c r="E883" s="74">
        <v>13</v>
      </c>
      <c r="F883" s="75">
        <v>0.13</v>
      </c>
      <c r="H883" s="74" t="s">
        <v>2020</v>
      </c>
      <c r="I883" s="74">
        <v>1829</v>
      </c>
      <c r="J883" s="74" t="str">
        <f>I883&amp;H883</f>
        <v>1829VALMT FH Equity</v>
      </c>
      <c r="K883" s="76" t="s">
        <v>2021</v>
      </c>
      <c r="L883" s="73">
        <v>1.0219444830765585</v>
      </c>
      <c r="M883" s="73">
        <v>0.25685425685425683</v>
      </c>
      <c r="N883" s="73">
        <v>0.26361597252546598</v>
      </c>
      <c r="O883" s="73">
        <v>0.11878545211878545</v>
      </c>
      <c r="P883" s="77">
        <v>13.40191853190602</v>
      </c>
      <c r="Q883" s="77">
        <v>10.322328741595701</v>
      </c>
      <c r="R883" s="77">
        <v>15.248152059134107</v>
      </c>
      <c r="S883" s="78">
        <v>11.083656328975755</v>
      </c>
      <c r="T883" s="78">
        <v>11.016949152542374</v>
      </c>
      <c r="U883" s="73">
        <v>0.11067841770854683</v>
      </c>
      <c r="V883" s="79">
        <v>0.77253218884120167</v>
      </c>
      <c r="W883" s="73">
        <v>0.36806411837237979</v>
      </c>
      <c r="X883" s="72" t="e">
        <v>#N/A</v>
      </c>
      <c r="Y883" s="79">
        <v>11.866059271185446</v>
      </c>
      <c r="Z883" s="79">
        <v>20.861643567402655</v>
      </c>
      <c r="AA883" s="79">
        <v>1386000000</v>
      </c>
      <c r="AB883" s="79">
        <v>2997000000</v>
      </c>
      <c r="AC883" s="79" t="e">
        <v>#N/A</v>
      </c>
      <c r="AD883" s="80">
        <v>276000000</v>
      </c>
      <c r="AE883" s="73">
        <v>0</v>
      </c>
      <c r="AF883" s="80">
        <v>4249.7168031500005</v>
      </c>
      <c r="AG883" s="80">
        <v>4795.7168031500005</v>
      </c>
      <c r="AH883" s="25">
        <v>7.3553938698619641</v>
      </c>
      <c r="AI883" s="25">
        <v>10.999350465940369</v>
      </c>
      <c r="AJ883" s="25">
        <v>3.5235966611882517</v>
      </c>
      <c r="AK883" s="25">
        <v>11.750000350329341</v>
      </c>
      <c r="AL883" s="25">
        <v>1.780543087701129</v>
      </c>
      <c r="AM883" s="74" t="s">
        <v>498</v>
      </c>
      <c r="AN883" s="74" t="s">
        <v>499</v>
      </c>
      <c r="AO883" s="74" t="s">
        <v>500</v>
      </c>
      <c r="AP883" s="74" t="s">
        <v>1981</v>
      </c>
      <c r="AQ883" s="73" t="e">
        <f>_xll.BDP($H883,$AQ$1, "CUST_TRR_START_DT=20030101","CUST_TRR_END_DT=20230630")*0.01</f>
        <v>#VALUE!</v>
      </c>
      <c r="AR883" s="73" t="e">
        <f>_xll.BDP($H883,$AQ$1, "CUST_TRR_START_DT=20130101","CUST_TRR_END_DT=20230630")*0.01</f>
        <v>#VALUE!</v>
      </c>
      <c r="AS883" s="73">
        <f>_xll.BDP($H883,$AQ$1, "CUST_TRR_START_DT=20180101","CUST_TRR_END_DT=20230630")*0.01</f>
        <v>0.12015840000000001</v>
      </c>
      <c r="AT883" s="74" t="s">
        <v>3872</v>
      </c>
      <c r="AU883" s="74" t="s">
        <v>3021</v>
      </c>
      <c r="AV883" s="74" t="s">
        <v>3872</v>
      </c>
      <c r="AW883" s="25">
        <v>5.6448109088852974</v>
      </c>
      <c r="AX883" s="25">
        <v>5.6448109088852974</v>
      </c>
      <c r="AY883" s="25">
        <v>9.3671948681530705E-16</v>
      </c>
      <c r="AZ883" s="25">
        <v>5.6448109088852982</v>
      </c>
      <c r="BA883" s="25">
        <v>85.636723533619445</v>
      </c>
      <c r="BB883" s="25">
        <v>1.4210854715202004E-14</v>
      </c>
      <c r="BC883" s="25">
        <v>85.63672353361946</v>
      </c>
      <c r="BD883" s="25">
        <v>239.440279</v>
      </c>
      <c r="BE883" s="25">
        <v>4249.7168031500005</v>
      </c>
      <c r="BF883" s="74">
        <v>393</v>
      </c>
      <c r="BG883" s="74">
        <v>397.66700000000003</v>
      </c>
      <c r="BH883" s="74">
        <v>449.5</v>
      </c>
      <c r="BI883" s="74">
        <v>421.21800000000002</v>
      </c>
      <c r="BJ883" s="74">
        <v>460.32400000000001</v>
      </c>
      <c r="BK883" s="74">
        <v>487.55599999999998</v>
      </c>
      <c r="BL883" s="72">
        <v>9.2476750382213285E-2</v>
      </c>
      <c r="BM883" s="72">
        <v>9.3574941206726742E-2</v>
      </c>
      <c r="BN883" s="72">
        <v>0.10577175393589025</v>
      </c>
      <c r="BO883" s="72">
        <v>9.9116722245534639E-2</v>
      </c>
      <c r="BP883" s="72">
        <v>0.10831874718305838</v>
      </c>
      <c r="BQ883" s="72">
        <v>0.11472670358613327</v>
      </c>
      <c r="BR883" s="72">
        <f>IF(IF(BN883&gt;BQ883,BN883,BQ883)=0,IF(BM883&gt;BP883,BM883,BP883),IF(BN883&gt;BQ883,BN883,BQ883))</f>
        <v>0.11472670358613327</v>
      </c>
      <c r="CI883" s="73">
        <f>IFERROR(L883,M883)</f>
        <v>1.0219444830765585</v>
      </c>
      <c r="CJ883" s="74">
        <f>IF(AND(M883&lt;0,AA883&gt;0),1,0)</f>
        <v>0</v>
      </c>
      <c r="CK883" s="74">
        <f>IF(AND(CJ883=0,CI883&lt;0.1,CI883&gt;0),1,0)</f>
        <v>0</v>
      </c>
      <c r="CL883" s="74">
        <f>IF(AND(CK883=0,CI883&lt;0.2,CI883&gt;0.1),1,0)</f>
        <v>0</v>
      </c>
      <c r="CM883" s="74">
        <f>IF(AND(CL883=0,CI883&lt;0.3,CI883&gt;0.2),1,0)</f>
        <v>0</v>
      </c>
      <c r="CN883" s="74">
        <f>IF(AND(CM883=0,CI883&lt;0.4,CI883&gt;0.3),1,0)</f>
        <v>0</v>
      </c>
      <c r="CO883" s="74">
        <f>IF(AND(CN883=0,CI883&lt;0.5,CI883&gt;0.4),1,0)</f>
        <v>0</v>
      </c>
      <c r="CP883" s="74">
        <f>IF(AND(CJ883=0,CK883=0,CL883=0,CM883=0,CN883=0,CO883=0),1,0)</f>
        <v>1</v>
      </c>
      <c r="CR883" s="74" t="str">
        <f>_xll.BDP($H883,CR$1)</f>
        <v>Pasi Kalevi Laine</v>
      </c>
      <c r="CS883" s="74" t="str">
        <f>_xll.BDP($H883,CS$1)</f>
        <v>No</v>
      </c>
      <c r="CT883" s="81">
        <f>_xll.BDP($H883,CT$1)</f>
        <v>9.5993600785732269E-2</v>
      </c>
      <c r="CU883" s="78">
        <f>_xll.BDP($H883,CU$1)</f>
        <v>10.33329963684082</v>
      </c>
      <c r="CV883" s="78">
        <f>_xll.BDP($H883,CV$1)</f>
        <v>0.38160869584066726</v>
      </c>
      <c r="CW883" s="78">
        <f>_xll.BDP($H883,CW$1)</f>
        <v>1.05956102055402</v>
      </c>
    </row>
    <row r="884" spans="1:101" s="74" customFormat="1" hidden="1" x14ac:dyDescent="0.3">
      <c r="A884" s="74" t="str">
        <f>B884&amp;C884</f>
        <v>15</v>
      </c>
      <c r="B884" s="74">
        <v>15</v>
      </c>
      <c r="D884" s="74">
        <v>19</v>
      </c>
      <c r="E884" s="74">
        <v>5</v>
      </c>
      <c r="F884" s="75">
        <v>0.11</v>
      </c>
      <c r="G884" s="74" t="s">
        <v>2780</v>
      </c>
      <c r="H884" s="74" t="s">
        <v>1467</v>
      </c>
      <c r="I884" s="74">
        <v>1830</v>
      </c>
      <c r="J884" s="74" t="str">
        <f>I884&amp;H884</f>
        <v>1830ARCAD NA Equity</v>
      </c>
      <c r="K884" s="76" t="s">
        <v>1468</v>
      </c>
      <c r="L884" s="73">
        <v>0.47498395719353753</v>
      </c>
      <c r="M884" s="73">
        <v>0.52687660717760587</v>
      </c>
      <c r="N884" s="73">
        <v>0.15019441811994155</v>
      </c>
      <c r="O884" s="73">
        <v>0.1452519492929352</v>
      </c>
      <c r="P884" s="77">
        <v>11.42336939666343</v>
      </c>
      <c r="Q884" s="77">
        <v>7.3873286596600867</v>
      </c>
      <c r="R884" s="77">
        <v>12.271557118452922</v>
      </c>
      <c r="S884" s="78">
        <v>9.3873365096054275</v>
      </c>
      <c r="T884" s="78">
        <v>10.383096799135727</v>
      </c>
      <c r="U884" s="73">
        <v>0.48410159065632102</v>
      </c>
      <c r="V884" s="79">
        <v>3.1069629676146517</v>
      </c>
      <c r="W884" s="73">
        <v>0.26824014707361915</v>
      </c>
      <c r="X884" s="72">
        <v>3.5044650413329451E-2</v>
      </c>
      <c r="Y884" s="79">
        <v>8.7471465004996443</v>
      </c>
      <c r="Z884" s="79">
        <v>12.032003972623651</v>
      </c>
      <c r="AA884" s="79">
        <v>564514000</v>
      </c>
      <c r="AB884" s="79">
        <v>2047678000</v>
      </c>
      <c r="AC884" s="79">
        <v>7566000</v>
      </c>
      <c r="AD884" s="80">
        <v>167627000</v>
      </c>
      <c r="AE884" s="73">
        <v>4.513592678983696E-2</v>
      </c>
      <c r="AF884" s="80">
        <v>3870.9214947999994</v>
      </c>
      <c r="AG884" s="80">
        <v>5056.2054947999995</v>
      </c>
      <c r="AH884" s="25">
        <v>10.92070208784415</v>
      </c>
      <c r="AI884" s="25">
        <v>15.663260027533473</v>
      </c>
      <c r="AJ884" s="25">
        <v>3.2043986871459471</v>
      </c>
      <c r="AK884" s="25">
        <v>29.736697682038649</v>
      </c>
      <c r="AL884" s="25">
        <v>3.6394888214498193</v>
      </c>
      <c r="AM884" s="74" t="s">
        <v>498</v>
      </c>
      <c r="AN884" s="74" t="s">
        <v>716</v>
      </c>
      <c r="AO884" s="74" t="s">
        <v>717</v>
      </c>
      <c r="AP884" s="74" t="s">
        <v>1458</v>
      </c>
      <c r="AQ884" s="73">
        <f>_xll.BDP($H884,$AQ$1, "CUST_TRR_START_DT=20030101","CUST_TRR_END_DT=20230630")*0.01</f>
        <v>0.1719494</v>
      </c>
      <c r="AR884" s="73">
        <f>_xll.BDP($H884,$AQ$1, "CUST_TRR_START_DT=20130101","CUST_TRR_END_DT=20230630")*0.01</f>
        <v>0.1026812</v>
      </c>
      <c r="AS884" s="73">
        <f>_xll.BDP($H884,$AQ$1, "CUST_TRR_START_DT=20180101","CUST_TRR_END_DT=20230630")*0.01</f>
        <v>0.16191459999999999</v>
      </c>
      <c r="AT884" s="74" t="s">
        <v>3697</v>
      </c>
      <c r="AU884" s="74" t="s">
        <v>3021</v>
      </c>
      <c r="AV884" s="74" t="s">
        <v>3021</v>
      </c>
      <c r="AW884" s="25">
        <v>1.7297802934472726</v>
      </c>
      <c r="AX884" s="25">
        <v>1.7297802934472726</v>
      </c>
      <c r="AY884" s="25">
        <v>0</v>
      </c>
      <c r="AZ884" s="25">
        <v>1.7297802934472726</v>
      </c>
      <c r="BA884" s="25">
        <v>34.041906079131692</v>
      </c>
      <c r="BB884" s="25">
        <v>0</v>
      </c>
      <c r="BC884" s="25">
        <v>34.041906079131692</v>
      </c>
      <c r="BD884" s="25">
        <v>66.283704759999992</v>
      </c>
      <c r="BE884" s="25">
        <v>3870.9214947999994</v>
      </c>
      <c r="BF884" s="74">
        <v>238.833</v>
      </c>
      <c r="BG884" s="74">
        <v>270.16700000000003</v>
      </c>
      <c r="BH884" s="74">
        <v>299</v>
      </c>
      <c r="BI884" s="74">
        <v>163.108</v>
      </c>
      <c r="BJ884" s="74">
        <v>271.77</v>
      </c>
      <c r="BK884" s="74">
        <v>299.75799999999998</v>
      </c>
      <c r="BL884" s="72">
        <v>6.16992621319849E-2</v>
      </c>
      <c r="BM884" s="72">
        <v>6.9793975507622341E-2</v>
      </c>
      <c r="BN884" s="72">
        <v>7.7242589497529601E-2</v>
      </c>
      <c r="BO884" s="72">
        <v>4.2136736748371428E-2</v>
      </c>
      <c r="BP884" s="72">
        <v>7.020808878844019E-2</v>
      </c>
      <c r="BQ884" s="72">
        <v>7.7438408503680514E-2</v>
      </c>
      <c r="BR884" s="72">
        <f>IF(IF(BN884&gt;BQ884,BN884,BQ884)=0,IF(BM884&gt;BP884,BM884,BP884),IF(BN884&gt;BQ884,BN884,BQ884))</f>
        <v>7.7438408503680514E-2</v>
      </c>
      <c r="CI884" s="73">
        <f>IFERROR(L884,M884)</f>
        <v>0.47498395719353753</v>
      </c>
      <c r="CJ884" s="74">
        <f>IF(AND(M884&lt;0,AA884&gt;0),1,0)</f>
        <v>0</v>
      </c>
      <c r="CK884" s="74">
        <f>IF(AND(CJ884=0,CI884&lt;0.1,CI884&gt;0),1,0)</f>
        <v>0</v>
      </c>
      <c r="CL884" s="74">
        <f>IF(AND(CK884=0,CI884&lt;0.2,CI884&gt;0.1),1,0)</f>
        <v>0</v>
      </c>
      <c r="CM884" s="74">
        <f>IF(AND(CL884=0,CI884&lt;0.3,CI884&gt;0.2),1,0)</f>
        <v>0</v>
      </c>
      <c r="CN884" s="74">
        <f>IF(AND(CM884=0,CI884&lt;0.4,CI884&gt;0.3),1,0)</f>
        <v>0</v>
      </c>
      <c r="CO884" s="74">
        <f>IF(AND(CN884=0,CI884&lt;0.5,CI884&gt;0.4),1,0)</f>
        <v>1</v>
      </c>
      <c r="CP884" s="74">
        <f>IF(AND(CJ884=0,CK884=0,CL884=0,CM884=0,CN884=0,CO884=0),1,0)</f>
        <v>0</v>
      </c>
      <c r="CR884" s="74" t="str">
        <f>_xll.BDP($H884,CR$1)</f>
        <v>Peter Wb Oosterveer</v>
      </c>
      <c r="CS884" s="74" t="str">
        <f>_xll.BDP($H884,CS$1)</f>
        <v>No</v>
      </c>
      <c r="CT884" s="81">
        <f>_xll.BDP($H884,CT$1)</f>
        <v>0</v>
      </c>
      <c r="CU884" s="78">
        <f>_xll.BDP($H884,CU$1)</f>
        <v>6.5</v>
      </c>
      <c r="CV884" s="78">
        <f>_xll.BDP($H884,CV$1)</f>
        <v>0.17940540737172261</v>
      </c>
      <c r="CW884" s="78">
        <f>_xll.BDP($H884,CW$1)</f>
        <v>10.668685545915862</v>
      </c>
    </row>
    <row r="885" spans="1:101" s="74" customFormat="1" x14ac:dyDescent="0.3">
      <c r="A885" s="74" t="str">
        <f>B885&amp;C885</f>
        <v>15</v>
      </c>
      <c r="B885" s="74">
        <v>15</v>
      </c>
      <c r="D885" s="74">
        <v>19</v>
      </c>
      <c r="E885" s="74">
        <v>8</v>
      </c>
      <c r="F885" s="75">
        <v>0.09</v>
      </c>
      <c r="G885" s="74" t="s">
        <v>2338</v>
      </c>
      <c r="H885" s="74" t="s">
        <v>2073</v>
      </c>
      <c r="I885" s="74">
        <v>1831</v>
      </c>
      <c r="J885" s="74" t="str">
        <f>I885&amp;H885</f>
        <v>1831CCH LN Equity</v>
      </c>
      <c r="K885" s="76" t="s">
        <v>4990</v>
      </c>
      <c r="L885" s="73">
        <v>0.29608796800656234</v>
      </c>
      <c r="M885" s="73">
        <v>0.3285095936430002</v>
      </c>
      <c r="N885" s="73">
        <v>0.17646101568300834</v>
      </c>
      <c r="O885" s="73">
        <v>0.20251702576765304</v>
      </c>
      <c r="P885" s="77">
        <v>13.023769562909726</v>
      </c>
      <c r="Q885" s="77">
        <v>9.2095438564947401</v>
      </c>
      <c r="R885" s="77">
        <v>20.641011352237808</v>
      </c>
      <c r="S885" s="78">
        <v>15.678731469433419</v>
      </c>
      <c r="T885" s="78">
        <v>15.457036006261959</v>
      </c>
      <c r="U885" s="73">
        <v>0.20497627388139425</v>
      </c>
      <c r="V885" s="79">
        <v>1.3988640217022719</v>
      </c>
      <c r="W885" s="73">
        <v>0.31082977486417673</v>
      </c>
      <c r="X885" s="72">
        <v>2.4326336161977075E-2</v>
      </c>
      <c r="Y885" s="79">
        <v>9.5215866368215334</v>
      </c>
      <c r="Z885" s="79">
        <v>7.5507964875582312</v>
      </c>
      <c r="AA885" s="79">
        <v>3095800000</v>
      </c>
      <c r="AB885" s="79">
        <v>5021800000</v>
      </c>
      <c r="AC885" s="79">
        <v>22600000</v>
      </c>
      <c r="AD885" s="80">
        <v>1145900000</v>
      </c>
      <c r="AE885" s="73">
        <v>1.972248887337464E-2</v>
      </c>
      <c r="AF885" s="80">
        <v>8407.9778271000014</v>
      </c>
      <c r="AG885" s="80">
        <v>11509.40425649132</v>
      </c>
      <c r="AH885" s="25">
        <v>9.4061819683649244</v>
      </c>
      <c r="AI885" s="25">
        <v>12.09098041442517</v>
      </c>
      <c r="AJ885" s="25">
        <v>6.0016360467189118</v>
      </c>
      <c r="AK885" s="25">
        <v>14.977604526981187</v>
      </c>
      <c r="AL885" s="25">
        <v>3.2881369342175959</v>
      </c>
      <c r="AM885" s="74" t="s">
        <v>493</v>
      </c>
      <c r="AN885" s="74" t="s">
        <v>673</v>
      </c>
      <c r="AO885" s="74" t="s">
        <v>674</v>
      </c>
      <c r="AP885" s="74" t="s">
        <v>4616</v>
      </c>
      <c r="AQ885" s="73" t="e">
        <f>_xll.BDP($H885,$AQ$1, "CUST_TRR_START_DT=20030101","CUST_TRR_END_DT=20230630")*0.01</f>
        <v>#VALUE!</v>
      </c>
      <c r="AR885" s="73" t="e">
        <f>_xll.BDP($H885,$AQ$1, "CUST_TRR_START_DT=20130101","CUST_TRR_END_DT=20230630")*0.01</f>
        <v>#VALUE!</v>
      </c>
      <c r="AS885" s="73">
        <f>_xll.BDP($H885,$AQ$1, "CUST_TRR_START_DT=20180101","CUST_TRR_END_DT=20230630")*0.01</f>
        <v>3.2276810000000003E-2</v>
      </c>
      <c r="AT885" s="74" t="s">
        <v>3873</v>
      </c>
      <c r="AU885" s="74" t="s">
        <v>3021</v>
      </c>
      <c r="AV885" s="74" t="s">
        <v>3873</v>
      </c>
      <c r="AW885" s="25">
        <v>2.9774746141935649</v>
      </c>
      <c r="AX885" s="25">
        <v>2.9774746141935649</v>
      </c>
      <c r="AY885" s="25">
        <v>0</v>
      </c>
      <c r="AZ885" s="25">
        <v>2.9774746141935649</v>
      </c>
      <c r="BA885" s="25">
        <v>45.682584643396176</v>
      </c>
      <c r="BB885" s="25">
        <v>0</v>
      </c>
      <c r="BC885" s="25" t="s">
        <v>3021</v>
      </c>
      <c r="BD885" s="25" t="s">
        <v>3021</v>
      </c>
      <c r="BE885" s="25">
        <v>8407.9778271000014</v>
      </c>
      <c r="BF885" s="74">
        <v>701.125</v>
      </c>
      <c r="BG885" s="74">
        <v>770.625</v>
      </c>
      <c r="BH885" s="74">
        <v>848.6</v>
      </c>
      <c r="BI885" s="74">
        <v>545.65200000000004</v>
      </c>
      <c r="BJ885" s="74">
        <v>585.27700000000004</v>
      </c>
      <c r="BK885" s="74">
        <v>660.37199999999996</v>
      </c>
      <c r="BL885" s="72">
        <v>8.3388064813894172E-2</v>
      </c>
      <c r="BM885" s="72">
        <v>9.1654023814879221E-2</v>
      </c>
      <c r="BN885" s="72">
        <v>0.10092795407533692</v>
      </c>
      <c r="BO885" s="72">
        <v>6.4896936126697793E-2</v>
      </c>
      <c r="BP885" s="72">
        <v>6.9609722103878113E-2</v>
      </c>
      <c r="BQ885" s="72">
        <v>7.8541120538107925E-2</v>
      </c>
      <c r="BR885" s="72">
        <f>IF(IF(BN885&gt;BQ885,BN885,BQ885)=0,IF(BM885&gt;BP885,BM885,BP885),IF(BN885&gt;BQ885,BN885,BQ885))</f>
        <v>0.10092795407533692</v>
      </c>
      <c r="CI885" s="73">
        <f>IFERROR(L885,M885)</f>
        <v>0.29608796800656234</v>
      </c>
      <c r="CJ885" s="74">
        <f>IF(AND(M885&lt;0,AA885&gt;0),1,0)</f>
        <v>0</v>
      </c>
      <c r="CK885" s="74">
        <f>IF(AND(CJ885=0,CI885&lt;0.1,CI885&gt;0),1,0)</f>
        <v>0</v>
      </c>
      <c r="CL885" s="74">
        <f>IF(AND(CK885=0,CI885&lt;0.2,CI885&gt;0.1),1,0)</f>
        <v>0</v>
      </c>
      <c r="CM885" s="74">
        <f>IF(AND(CL885=0,CI885&lt;0.3,CI885&gt;0.2),1,0)</f>
        <v>1</v>
      </c>
      <c r="CN885" s="74">
        <f>IF(AND(CM885=0,CI885&lt;0.4,CI885&gt;0.3),1,0)</f>
        <v>0</v>
      </c>
      <c r="CO885" s="74">
        <f>IF(AND(CN885=0,CI885&lt;0.5,CI885&gt;0.4),1,0)</f>
        <v>0</v>
      </c>
      <c r="CP885" s="74">
        <f>IF(AND(CJ885=0,CK885=0,CL885=0,CM885=0,CN885=0,CO885=0),1,0)</f>
        <v>0</v>
      </c>
      <c r="CR885" s="74" t="str">
        <f>_xll.BDP($H885,CR$1)</f>
        <v>Zoran Bogdanovic</v>
      </c>
      <c r="CS885" s="74" t="str">
        <f>_xll.BDP($H885,CS$1)</f>
        <v>No</v>
      </c>
      <c r="CT885" s="81">
        <f>_xll.BDP($H885,CT$1)</f>
        <v>0</v>
      </c>
      <c r="CU885" s="78">
        <f>_xll.BDP($H885,CU$1)</f>
        <v>5.8333301544189453</v>
      </c>
      <c r="CV885" s="78">
        <f>_xll.BDP($H885,CV$1)</f>
        <v>0.30033473948535705</v>
      </c>
      <c r="CW885" s="78">
        <f>_xll.BDP($H885,CW$1)</f>
        <v>72.480835324130965</v>
      </c>
    </row>
    <row r="886" spans="1:101" s="74" customFormat="1" hidden="1" x14ac:dyDescent="0.3">
      <c r="A886" s="74" t="str">
        <f>B886&amp;C886</f>
        <v>15</v>
      </c>
      <c r="B886" s="74">
        <v>15</v>
      </c>
      <c r="D886" s="74">
        <v>19</v>
      </c>
      <c r="E886" s="74">
        <v>9</v>
      </c>
      <c r="F886" s="75">
        <v>0.09</v>
      </c>
      <c r="G886" s="74" t="s">
        <v>2705</v>
      </c>
      <c r="H886" s="74" t="s">
        <v>1867</v>
      </c>
      <c r="I886" s="74">
        <v>1832</v>
      </c>
      <c r="J886" s="74" t="str">
        <f>I886&amp;H886</f>
        <v>1832JHX AU Equity</v>
      </c>
      <c r="K886" s="76" t="s">
        <v>4991</v>
      </c>
      <c r="L886" s="73">
        <v>0.31045235789398345</v>
      </c>
      <c r="M886" s="73">
        <v>0.31850730389950488</v>
      </c>
      <c r="N886" s="73">
        <v>0.28138626166359831</v>
      </c>
      <c r="O886" s="73">
        <v>0.2949825678338639</v>
      </c>
      <c r="P886" s="77">
        <v>47.494567100248815</v>
      </c>
      <c r="Q886" s="77">
        <v>32.53853048904282</v>
      </c>
      <c r="R886" s="77">
        <v>33.251304262230533</v>
      </c>
      <c r="S886" s="78">
        <v>24.957852754465968</v>
      </c>
      <c r="T886" s="78">
        <v>25.712848481639352</v>
      </c>
      <c r="U886" s="73">
        <v>0.2160566152692506</v>
      </c>
      <c r="V886" s="79">
        <v>0.99033297529538133</v>
      </c>
      <c r="W886" s="73">
        <v>0.3853688056122106</v>
      </c>
      <c r="X886" s="72">
        <v>3.5410764872521247E-2</v>
      </c>
      <c r="Y886" s="79">
        <v>11.55688971196845</v>
      </c>
      <c r="Z886" s="79">
        <v>23.369242538879398</v>
      </c>
      <c r="AA886" s="79">
        <v>2443900000</v>
      </c>
      <c r="AB886" s="79">
        <v>2638800000</v>
      </c>
      <c r="AC886" s="79">
        <v>24500000</v>
      </c>
      <c r="AD886" s="80">
        <v>706300000</v>
      </c>
      <c r="AE886" s="73">
        <v>3.4687809712586719E-2</v>
      </c>
      <c r="AF886" s="80">
        <v>18740.872139219999</v>
      </c>
      <c r="AG886" s="80">
        <v>12989.153866083061</v>
      </c>
      <c r="AH886" s="25">
        <v>13.239378112407564</v>
      </c>
      <c r="AI886" s="25">
        <v>16.153654851489939</v>
      </c>
      <c r="AJ886" s="25">
        <v>1.3409893891662352</v>
      </c>
      <c r="AK886" s="25">
        <v>19.512591861777551</v>
      </c>
      <c r="AL886" s="25">
        <v>7.0559695117979455</v>
      </c>
      <c r="AM886" s="74" t="s">
        <v>498</v>
      </c>
      <c r="AN886" s="74" t="s">
        <v>726</v>
      </c>
      <c r="AO886" s="74" t="s">
        <v>4655</v>
      </c>
      <c r="AP886" s="74" t="s">
        <v>2138</v>
      </c>
      <c r="AQ886" s="73">
        <f>_xll.BDP($H886,$AQ$1, "CUST_TRR_START_DT=20030101","CUST_TRR_END_DT=20230630")*0.01</f>
        <v>0.11571120000000001</v>
      </c>
      <c r="AR886" s="73">
        <f>_xll.BDP($H886,$AQ$1, "CUST_TRR_START_DT=20130101","CUST_TRR_END_DT=20230630")*0.01</f>
        <v>0.18512680000000001</v>
      </c>
      <c r="AS886" s="73">
        <f>_xll.BDP($H886,$AQ$1, "CUST_TRR_START_DT=20180101","CUST_TRR_END_DT=20230630")*0.01</f>
        <v>0.1275974</v>
      </c>
      <c r="AT886" s="74" t="s">
        <v>3697</v>
      </c>
      <c r="AU886" s="74" t="s">
        <v>3021</v>
      </c>
      <c r="AV886" s="74" t="s">
        <v>3021</v>
      </c>
      <c r="AW886" s="25" t="s">
        <v>3021</v>
      </c>
      <c r="AX886" s="25">
        <v>0</v>
      </c>
      <c r="AY886" s="25">
        <v>0.41642672454222363</v>
      </c>
      <c r="AZ886" s="25">
        <v>0.41642672454222363</v>
      </c>
      <c r="BA886" s="25">
        <v>0</v>
      </c>
      <c r="BB886" s="25">
        <v>12.84193828655679</v>
      </c>
      <c r="BC886" s="25">
        <v>12.84193828655679</v>
      </c>
      <c r="BD886" s="25">
        <v>78.042000000000002</v>
      </c>
      <c r="BE886" s="25">
        <v>12989.153866083061</v>
      </c>
      <c r="BF886" s="74">
        <v>645.66700000000003</v>
      </c>
      <c r="BG886" s="74">
        <v>697.5</v>
      </c>
      <c r="BH886" s="74">
        <v>780.91700000000003</v>
      </c>
      <c r="BI886" s="74">
        <v>286.64300000000003</v>
      </c>
      <c r="BJ886" s="74">
        <v>459.82499999999999</v>
      </c>
      <c r="BK886" s="74">
        <v>459.23</v>
      </c>
      <c r="BL886" s="72">
        <v>4.9708164723950864E-2</v>
      </c>
      <c r="BM886" s="72">
        <v>5.3698647902023375E-2</v>
      </c>
      <c r="BN886" s="72">
        <v>6.0120698241870094E-2</v>
      </c>
      <c r="BO886" s="72">
        <v>2.2067873162121415E-2</v>
      </c>
      <c r="BP886" s="72">
        <v>3.5400689278204875E-2</v>
      </c>
      <c r="BQ886" s="72">
        <v>3.5354881829456911E-2</v>
      </c>
      <c r="BR886" s="72">
        <f>IF(IF(BN886&gt;BQ886,BN886,BQ886)=0,IF(BM886&gt;BP886,BM886,BP886),IF(BN886&gt;BQ886,BN886,BQ886))</f>
        <v>6.0120698241870094E-2</v>
      </c>
      <c r="CI886" s="73">
        <f>IFERROR(L886,M886)</f>
        <v>0.31045235789398345</v>
      </c>
      <c r="CJ886" s="74">
        <f>IF(AND(M886&lt;0,AA886&gt;0),1,0)</f>
        <v>0</v>
      </c>
      <c r="CK886" s="74">
        <f>IF(AND(CJ886=0,CI886&lt;0.1,CI886&gt;0),1,0)</f>
        <v>0</v>
      </c>
      <c r="CL886" s="74">
        <f>IF(AND(CK886=0,CI886&lt;0.2,CI886&gt;0.1),1,0)</f>
        <v>0</v>
      </c>
      <c r="CM886" s="74">
        <f>IF(AND(CL886=0,CI886&lt;0.3,CI886&gt;0.2),1,0)</f>
        <v>0</v>
      </c>
      <c r="CN886" s="74">
        <f>IF(AND(CM886=0,CI886&lt;0.4,CI886&gt;0.3),1,0)</f>
        <v>1</v>
      </c>
      <c r="CO886" s="74">
        <f>IF(AND(CN886=0,CI886&lt;0.5,CI886&gt;0.4),1,0)</f>
        <v>0</v>
      </c>
      <c r="CP886" s="74">
        <f>IF(AND(CJ886=0,CK886=0,CL886=0,CM886=0,CN886=0,CO886=0),1,0)</f>
        <v>0</v>
      </c>
      <c r="CR886" s="74" t="str">
        <f>_xll.BDP($H886,CR$1)</f>
        <v>Aaron M Erter</v>
      </c>
      <c r="CS886" s="74" t="str">
        <f>_xll.BDP($H886,CS$1)</f>
        <v>No</v>
      </c>
      <c r="CT886" s="81">
        <f>_xll.BDP($H886,CT$1)</f>
        <v>0</v>
      </c>
      <c r="CU886" s="78">
        <f>_xll.BDP($H886,CU$1)</f>
        <v>1.0833300352096558</v>
      </c>
      <c r="CV886" s="78">
        <f>_xll.BDP($H886,CV$1)</f>
        <v>6.8688115136626982E-2</v>
      </c>
      <c r="CW886" s="78">
        <f>_xll.BDP($H886,CW$1)</f>
        <v>13.563662045237384</v>
      </c>
    </row>
    <row r="887" spans="1:101" s="74" customFormat="1" hidden="1" x14ac:dyDescent="0.3">
      <c r="A887" s="74" t="str">
        <f>B887&amp;C887</f>
        <v>15</v>
      </c>
      <c r="B887" s="74">
        <v>15</v>
      </c>
      <c r="D887" s="74">
        <v>19</v>
      </c>
      <c r="E887" s="74">
        <v>1</v>
      </c>
      <c r="F887" s="75">
        <v>0.1</v>
      </c>
      <c r="H887" s="74" t="s">
        <v>348</v>
      </c>
      <c r="I887" s="74">
        <v>1833</v>
      </c>
      <c r="J887" s="74" t="str">
        <f>I887&amp;H887</f>
        <v>1833BDX US Equity</v>
      </c>
      <c r="K887" s="76" t="s">
        <v>1034</v>
      </c>
      <c r="L887" s="73">
        <v>0.23895170917776637</v>
      </c>
      <c r="M887" s="73">
        <v>0.2675465646971753</v>
      </c>
      <c r="N887" s="73">
        <v>9.7010818632152995E-2</v>
      </c>
      <c r="O887" s="73">
        <v>0.10623239867760499</v>
      </c>
      <c r="P887" s="77">
        <v>5.29365443155507</v>
      </c>
      <c r="Q887" s="77">
        <v>5.0639694610145192</v>
      </c>
      <c r="R887" s="77">
        <v>6.1407431893752307</v>
      </c>
      <c r="S887" s="78">
        <v>35.63567195161469</v>
      </c>
      <c r="T887" s="78">
        <v>35.532591414944356</v>
      </c>
      <c r="U887" s="73">
        <v>0.55748601976576517</v>
      </c>
      <c r="V887" s="79">
        <v>3.4960299955888838</v>
      </c>
      <c r="W887" s="73">
        <v>0.4892015768527076</v>
      </c>
      <c r="X887" s="72">
        <v>2.6397330473125969E-2</v>
      </c>
      <c r="Y887" s="79">
        <v>5.5106266319615029</v>
      </c>
      <c r="Z887" s="79">
        <v>18.891848296309988</v>
      </c>
      <c r="AA887" s="79">
        <v>16214000000</v>
      </c>
      <c r="AB887" s="79">
        <v>40835000000</v>
      </c>
      <c r="AC887" s="79">
        <v>250000000</v>
      </c>
      <c r="AD887" s="80">
        <v>2638000000</v>
      </c>
      <c r="AE887" s="73">
        <v>9.4768764215314633E-2</v>
      </c>
      <c r="AF887" s="80">
        <v>76513.235306759991</v>
      </c>
      <c r="AG887" s="80">
        <v>92364.235306759991</v>
      </c>
      <c r="AH887" s="25">
        <v>13.973409274850226</v>
      </c>
      <c r="AI887" s="25">
        <v>21.34108948862292</v>
      </c>
      <c r="AJ887" s="25">
        <v>2.315473277218826</v>
      </c>
      <c r="AK887" s="25">
        <v>22.79219429403306</v>
      </c>
      <c r="AL887" s="25">
        <v>2.9500766057468439</v>
      </c>
      <c r="AM887" s="74" t="s">
        <v>493</v>
      </c>
      <c r="AN887" s="74" t="s">
        <v>654</v>
      </c>
      <c r="AO887" s="74" t="s">
        <v>4713</v>
      </c>
      <c r="AP887" s="74" t="s">
        <v>574</v>
      </c>
      <c r="AQ887" s="73">
        <f>_xll.BDP($H887,$AQ$1, "CUST_TRR_START_DT=20030101","CUST_TRR_END_DT=20230630")*0.01</f>
        <v>0.12980829999999999</v>
      </c>
      <c r="AR887" s="73">
        <f>_xll.BDP($H887,$AQ$1, "CUST_TRR_START_DT=20130101","CUST_TRR_END_DT=20230630")*0.01</f>
        <v>0.14298650000000002</v>
      </c>
      <c r="AS887" s="73">
        <f>_xll.BDP($H887,$AQ$1, "CUST_TRR_START_DT=20180101","CUST_TRR_END_DT=20230630")*0.01</f>
        <v>5.774166E-2</v>
      </c>
      <c r="AT887" s="74" t="s">
        <v>3874</v>
      </c>
      <c r="AU887" s="74" t="s">
        <v>3531</v>
      </c>
      <c r="AV887" s="74" t="s">
        <v>3874</v>
      </c>
      <c r="AW887" s="25">
        <v>1.3801471543581463</v>
      </c>
      <c r="AX887" s="25">
        <v>1.3801471543581463</v>
      </c>
      <c r="AY887" s="25">
        <v>0.85919649752570282</v>
      </c>
      <c r="AZ887" s="25">
        <v>2.239343651883849</v>
      </c>
      <c r="BA887" s="25">
        <v>30.433181957655727</v>
      </c>
      <c r="BB887" s="25">
        <v>18.945866217244557</v>
      </c>
      <c r="BC887" s="25">
        <v>49.379048174900284</v>
      </c>
      <c r="BD887" s="25">
        <v>1609.2631800200002</v>
      </c>
      <c r="BE887" s="25">
        <v>76513.235306759991</v>
      </c>
      <c r="BF887" s="74">
        <v>3512</v>
      </c>
      <c r="BG887" s="74">
        <v>3943.154</v>
      </c>
      <c r="BH887" s="74">
        <v>4367.5560000000005</v>
      </c>
      <c r="BI887" s="74">
        <v>3045.3589999999999</v>
      </c>
      <c r="BJ887" s="74">
        <v>3944.2629999999999</v>
      </c>
      <c r="BK887" s="74">
        <v>4358.9650000000001</v>
      </c>
      <c r="BL887" s="72">
        <v>4.590055545187112E-2</v>
      </c>
      <c r="BM887" s="72">
        <v>5.1535580533105751E-2</v>
      </c>
      <c r="BN887" s="72">
        <v>5.7082359443950008E-2</v>
      </c>
      <c r="BO887" s="72">
        <v>3.9801728260351589E-2</v>
      </c>
      <c r="BP887" s="72">
        <v>5.1550074757478227E-2</v>
      </c>
      <c r="BQ887" s="72">
        <v>5.6970078216191739E-2</v>
      </c>
      <c r="BR887" s="72">
        <f>IF(IF(BN887&gt;BQ887,BN887,BQ887)=0,IF(BM887&gt;BP887,BM887,BP887),IF(BN887&gt;BQ887,BN887,BQ887))</f>
        <v>5.7082359443950008E-2</v>
      </c>
      <c r="CI887" s="73">
        <f>IFERROR(L887,M887)</f>
        <v>0.23895170917776637</v>
      </c>
      <c r="CJ887" s="74">
        <f>IF(AND(M887&lt;0,AA887&gt;0),1,0)</f>
        <v>0</v>
      </c>
      <c r="CK887" s="74">
        <f>IF(AND(CJ887=0,CI887&lt;0.1,CI887&gt;0),1,0)</f>
        <v>0</v>
      </c>
      <c r="CL887" s="74">
        <f>IF(AND(CK887=0,CI887&lt;0.2,CI887&gt;0.1),1,0)</f>
        <v>0</v>
      </c>
      <c r="CM887" s="74">
        <f>IF(AND(CL887=0,CI887&lt;0.3,CI887&gt;0.2),1,0)</f>
        <v>1</v>
      </c>
      <c r="CN887" s="74">
        <f>IF(AND(CM887=0,CI887&lt;0.4,CI887&gt;0.3),1,0)</f>
        <v>0</v>
      </c>
      <c r="CO887" s="74">
        <f>IF(AND(CN887=0,CI887&lt;0.5,CI887&gt;0.4),1,0)</f>
        <v>0</v>
      </c>
      <c r="CP887" s="74">
        <f>IF(AND(CJ887=0,CK887=0,CL887=0,CM887=0,CN887=0,CO887=0),1,0)</f>
        <v>0</v>
      </c>
      <c r="CR887" s="74" t="str">
        <f>_xll.BDP($H887,CR$1)</f>
        <v>Thomas E Polen "Tom"</v>
      </c>
      <c r="CS887" s="74" t="str">
        <f>_xll.BDP($H887,CS$1)</f>
        <v>No</v>
      </c>
      <c r="CT887" s="81">
        <f>_xll.BDP($H887,CT$1)</f>
        <v>0</v>
      </c>
      <c r="CU887" s="78">
        <f>_xll.BDP($H887,CU$1)</f>
        <v>3.75</v>
      </c>
      <c r="CV887" s="78">
        <f>_xll.BDP($H887,CV$1)</f>
        <v>0.18167886095069224</v>
      </c>
      <c r="CW887" s="78">
        <f>_xll.BDP($H887,CW$1)</f>
        <v>0.58127552383496817</v>
      </c>
    </row>
    <row r="888" spans="1:101" s="74" customFormat="1" hidden="1" x14ac:dyDescent="0.3">
      <c r="A888" s="74" t="str">
        <f>B888&amp;C888</f>
        <v>15</v>
      </c>
      <c r="B888" s="74">
        <v>15</v>
      </c>
      <c r="D888" s="74">
        <v>19</v>
      </c>
      <c r="E888" s="74">
        <v>7</v>
      </c>
      <c r="F888" s="75">
        <v>0.13</v>
      </c>
      <c r="H888" s="74" t="s">
        <v>461</v>
      </c>
      <c r="I888" s="74">
        <v>1834</v>
      </c>
      <c r="J888" s="74" t="str">
        <f>I888&amp;H888</f>
        <v>1834IFC CN Equity</v>
      </c>
      <c r="K888" s="76" t="s">
        <v>501</v>
      </c>
      <c r="L888" s="73">
        <v>0.15753902697481201</v>
      </c>
      <c r="M888" s="73">
        <v>0.20730509515039902</v>
      </c>
      <c r="N888" s="73">
        <v>0.12448431903310291</v>
      </c>
      <c r="O888" s="73">
        <v>0.17194501018329938</v>
      </c>
      <c r="P888" s="77">
        <v>3.6126812484639963</v>
      </c>
      <c r="Q888" s="77">
        <v>-9.6367945377083242</v>
      </c>
      <c r="R888" s="77">
        <v>9.7304357290570689</v>
      </c>
      <c r="S888" s="78" t="e">
        <v>#N/A</v>
      </c>
      <c r="T888" s="78" t="e">
        <v>#N/A</v>
      </c>
      <c r="U888" s="73">
        <v>7.5481154771451481E-2</v>
      </c>
      <c r="V888" s="79" t="e">
        <v>#N/A</v>
      </c>
      <c r="W888" s="73">
        <v>0.28680875035207964</v>
      </c>
      <c r="X888" s="72">
        <v>4.1130563172326516E-2</v>
      </c>
      <c r="Y888" s="79">
        <v>22.590989490768198</v>
      </c>
      <c r="Z888" s="79">
        <v>10.564917240865856</v>
      </c>
      <c r="AA888" s="79">
        <v>16290000000</v>
      </c>
      <c r="AB888" s="79">
        <v>19640000000</v>
      </c>
      <c r="AC888" s="79">
        <v>159000000</v>
      </c>
      <c r="AD888" s="80">
        <v>2494000000</v>
      </c>
      <c r="AE888" s="73">
        <v>6.3753007217321578E-2</v>
      </c>
      <c r="AF888" s="80">
        <v>35644.78458</v>
      </c>
      <c r="AG888" s="80">
        <v>41313.78458</v>
      </c>
      <c r="AH888" s="25" t="s">
        <v>3021</v>
      </c>
      <c r="AI888" s="25">
        <v>14.4302426056584</v>
      </c>
      <c r="AJ888" s="25">
        <v>5.862184640004946</v>
      </c>
      <c r="AK888" s="25">
        <v>17.179676207463213</v>
      </c>
      <c r="AL888" s="25">
        <v>2.6202030835117154</v>
      </c>
      <c r="AM888" s="74" t="s">
        <v>502</v>
      </c>
      <c r="AN888" s="74" t="s">
        <v>503</v>
      </c>
      <c r="AO888" s="74" t="s">
        <v>504</v>
      </c>
      <c r="AP888" s="74" t="s">
        <v>496</v>
      </c>
      <c r="AQ888" s="73" t="e">
        <f>_xll.BDP($H888,$AQ$1, "CUST_TRR_START_DT=20030101","CUST_TRR_END_DT=20230630")*0.01</f>
        <v>#VALUE!</v>
      </c>
      <c r="AR888" s="73">
        <f>_xll.BDP($H888,$AQ$1, "CUST_TRR_START_DT=20130101","CUST_TRR_END_DT=20230630")*0.01</f>
        <v>0.14363120000000001</v>
      </c>
      <c r="AS888" s="73">
        <f>_xll.BDP($H888,$AQ$1, "CUST_TRR_START_DT=20180101","CUST_TRR_END_DT=20230630")*0.01</f>
        <v>0.15607740000000001</v>
      </c>
      <c r="AT888" s="74" t="s">
        <v>3532</v>
      </c>
      <c r="AU888" s="74" t="s">
        <v>3532</v>
      </c>
      <c r="AV888" s="74" t="s">
        <v>3532</v>
      </c>
      <c r="AW888" s="25">
        <v>2.2012107135761827</v>
      </c>
      <c r="AX888" s="25">
        <v>2.2012107135761827</v>
      </c>
      <c r="AY888" s="25">
        <v>2.9274079346793204E-16</v>
      </c>
      <c r="AZ888" s="25">
        <v>2.2012107135761831</v>
      </c>
      <c r="BA888" s="25">
        <v>26.713979009901738</v>
      </c>
      <c r="BB888" s="25">
        <v>3.5527136788005009E-15</v>
      </c>
      <c r="BC888" s="25">
        <v>26.713979009901742</v>
      </c>
      <c r="BD888" s="25">
        <v>702.4</v>
      </c>
      <c r="BE888" s="25">
        <v>35644.78458</v>
      </c>
      <c r="BF888" s="74">
        <v>1803.364</v>
      </c>
      <c r="BG888" s="74">
        <v>2505</v>
      </c>
      <c r="BH888" s="74">
        <v>2731</v>
      </c>
      <c r="BI888" s="74" t="s">
        <v>3021</v>
      </c>
      <c r="BJ888" s="74" t="s">
        <v>3021</v>
      </c>
      <c r="BK888" s="74" t="s">
        <v>3021</v>
      </c>
      <c r="BL888" s="72">
        <v>5.0592646897685362E-2</v>
      </c>
      <c r="BM888" s="72">
        <v>7.0276760808523311E-2</v>
      </c>
      <c r="BN888" s="72">
        <v>7.6617099308613643E-2</v>
      </c>
      <c r="BO888" s="72">
        <v>0</v>
      </c>
      <c r="BP888" s="72">
        <v>0</v>
      </c>
      <c r="BQ888" s="72">
        <v>0</v>
      </c>
      <c r="BR888" s="72">
        <f>IF(IF(BN888&gt;BQ888,BN888,BQ888)=0,IF(BM888&gt;BP888,BM888,BP888),IF(BN888&gt;BQ888,BN888,BQ888))</f>
        <v>7.6617099308613643E-2</v>
      </c>
      <c r="CI888" s="73">
        <f>IFERROR(L888,M888)</f>
        <v>0.15753902697481201</v>
      </c>
      <c r="CJ888" s="74">
        <f>IF(AND(M888&lt;0,AA888&gt;0),1,0)</f>
        <v>0</v>
      </c>
      <c r="CK888" s="74">
        <f>IF(AND(CJ888=0,CI888&lt;0.1,CI888&gt;0),1,0)</f>
        <v>0</v>
      </c>
      <c r="CL888" s="74">
        <f>IF(AND(CK888=0,CI888&lt;0.2,CI888&gt;0.1),1,0)</f>
        <v>1</v>
      </c>
      <c r="CM888" s="74">
        <f>IF(AND(CL888=0,CI888&lt;0.3,CI888&gt;0.2),1,0)</f>
        <v>0</v>
      </c>
      <c r="CN888" s="74">
        <f>IF(AND(CM888=0,CI888&lt;0.4,CI888&gt;0.3),1,0)</f>
        <v>0</v>
      </c>
      <c r="CO888" s="74">
        <f>IF(AND(CN888=0,CI888&lt;0.5,CI888&gt;0.4),1,0)</f>
        <v>0</v>
      </c>
      <c r="CP888" s="74">
        <f>IF(AND(CJ888=0,CK888=0,CL888=0,CM888=0,CN888=0,CO888=0),1,0)</f>
        <v>0</v>
      </c>
      <c r="CR888" s="74" t="str">
        <f>_xll.BDP($H888,CR$1)</f>
        <v>Charles J G Brindamour</v>
      </c>
      <c r="CS888" s="74" t="str">
        <f>_xll.BDP($H888,CS$1)</f>
        <v>No</v>
      </c>
      <c r="CT888" s="81">
        <f>_xll.BDP($H888,CT$1)</f>
        <v>0</v>
      </c>
      <c r="CU888" s="78">
        <f>_xll.BDP($H888,CU$1)</f>
        <v>15.75</v>
      </c>
      <c r="CV888" s="78">
        <f>_xll.BDP($H888,CV$1)</f>
        <v>0.49132972936597835</v>
      </c>
      <c r="CW888" s="78">
        <f>_xll.BDP($H888,CW$1)</f>
        <v>5.9170481731811897</v>
      </c>
    </row>
    <row r="889" spans="1:101" s="74" customFormat="1" hidden="1" x14ac:dyDescent="0.3">
      <c r="A889" s="74" t="str">
        <f>B889&amp;C889</f>
        <v>15</v>
      </c>
      <c r="B889" s="74">
        <v>15</v>
      </c>
      <c r="D889" s="74">
        <v>19</v>
      </c>
      <c r="E889" s="74">
        <v>8</v>
      </c>
      <c r="F889" s="75">
        <v>0.13</v>
      </c>
      <c r="G889" s="74" t="s">
        <v>2539</v>
      </c>
      <c r="H889" s="74" t="s">
        <v>1875</v>
      </c>
      <c r="I889" s="74">
        <v>1835</v>
      </c>
      <c r="J889" s="74" t="str">
        <f>I889&amp;H889</f>
        <v>1835KYGA ID Equity</v>
      </c>
      <c r="K889" s="76" t="s">
        <v>4992</v>
      </c>
      <c r="L889" s="73">
        <v>0.19074385486153617</v>
      </c>
      <c r="M889" s="73">
        <v>0.17238834216502649</v>
      </c>
      <c r="N889" s="73">
        <v>0.11501342041437268</v>
      </c>
      <c r="O889" s="73">
        <v>0.10723156791881996</v>
      </c>
      <c r="P889" s="77">
        <v>9.0717540454418071</v>
      </c>
      <c r="Q889" s="77">
        <v>8.2204751945412902</v>
      </c>
      <c r="R889" s="77">
        <v>11.843923761771606</v>
      </c>
      <c r="S889" s="78">
        <v>14.028516657435247</v>
      </c>
      <c r="T889" s="78">
        <v>13.853327101312145</v>
      </c>
      <c r="U889" s="73">
        <v>0.21389144434222634</v>
      </c>
      <c r="V889" s="79">
        <v>1.4983464767234802</v>
      </c>
      <c r="W889" s="73">
        <v>0.55421508207010173</v>
      </c>
      <c r="X889" s="72">
        <v>4.1642639426641405E-2</v>
      </c>
      <c r="Y889" s="79">
        <v>6.5946875407956655</v>
      </c>
      <c r="Z889" s="79">
        <v>4.4184514064640634</v>
      </c>
      <c r="AA889" s="79">
        <v>5284000000</v>
      </c>
      <c r="AB889" s="79">
        <v>8494700000</v>
      </c>
      <c r="AC889" s="79" t="e">
        <v>#N/A</v>
      </c>
      <c r="AD889" s="80">
        <v>899300000</v>
      </c>
      <c r="AE889" s="73">
        <v>0</v>
      </c>
      <c r="AF889" s="80">
        <v>14566.231525759998</v>
      </c>
      <c r="AG889" s="80">
        <v>16334.631525759998</v>
      </c>
      <c r="AH889" s="25">
        <v>13.438610880921431</v>
      </c>
      <c r="AI889" s="25">
        <v>17.946200313952975</v>
      </c>
      <c r="AJ889" s="25">
        <v>4.3821027407187492</v>
      </c>
      <c r="AK889" s="25">
        <v>19.811687273030913</v>
      </c>
      <c r="AL889" s="25">
        <v>2.291290061876293</v>
      </c>
      <c r="AM889" s="74" t="s">
        <v>493</v>
      </c>
      <c r="AN889" s="74" t="s">
        <v>513</v>
      </c>
      <c r="AO889" s="74" t="s">
        <v>919</v>
      </c>
      <c r="AP889" s="74" t="s">
        <v>2138</v>
      </c>
      <c r="AQ889" s="73">
        <f>_xll.BDP($H889,$AQ$1, "CUST_TRR_START_DT=20030101","CUST_TRR_END_DT=20230630")*0.01</f>
        <v>0.10949059999999999</v>
      </c>
      <c r="AR889" s="73">
        <f>_xll.BDP($H889,$AQ$1, "CUST_TRR_START_DT=20130101","CUST_TRR_END_DT=20230630")*0.01</f>
        <v>8.8247359999999997E-2</v>
      </c>
      <c r="AS889" s="73">
        <f>_xll.BDP($H889,$AQ$1, "CUST_TRR_START_DT=20180101","CUST_TRR_END_DT=20230630")*0.01</f>
        <v>5.1171229999999999E-4</v>
      </c>
      <c r="AT889" s="74" t="s">
        <v>3697</v>
      </c>
      <c r="AU889" s="74" t="s">
        <v>3021</v>
      </c>
      <c r="AV889" s="74" t="s">
        <v>3021</v>
      </c>
      <c r="AW889" s="25">
        <v>1.3113162250064889</v>
      </c>
      <c r="AX889" s="25">
        <v>1.3113162250064889</v>
      </c>
      <c r="AY889" s="25">
        <v>0</v>
      </c>
      <c r="AZ889" s="25">
        <v>1.3113162250064889</v>
      </c>
      <c r="BA889" s="25">
        <v>25.390090336709552</v>
      </c>
      <c r="BB889" s="25">
        <v>0</v>
      </c>
      <c r="BC889" s="25">
        <v>25.390090336709552</v>
      </c>
      <c r="BD889" s="25">
        <v>185.5</v>
      </c>
      <c r="BE889" s="25">
        <v>14566.231525759998</v>
      </c>
      <c r="BF889" s="74">
        <v>780.846</v>
      </c>
      <c r="BG889" s="74">
        <v>865.30799999999999</v>
      </c>
      <c r="BH889" s="74">
        <v>972.83299999999997</v>
      </c>
      <c r="BI889" s="74">
        <v>679.78600000000006</v>
      </c>
      <c r="BJ889" s="74">
        <v>763.72900000000004</v>
      </c>
      <c r="BK889" s="74">
        <v>846.44</v>
      </c>
      <c r="BL889" s="72">
        <v>5.3606589914426003E-2</v>
      </c>
      <c r="BM889" s="72">
        <v>5.9405069764937174E-2</v>
      </c>
      <c r="BN889" s="72">
        <v>6.6786869224175816E-2</v>
      </c>
      <c r="BO889" s="72">
        <v>4.6668625223882813E-2</v>
      </c>
      <c r="BP889" s="72">
        <v>5.2431474719412861E-2</v>
      </c>
      <c r="BQ889" s="72">
        <v>5.8109745029323E-2</v>
      </c>
      <c r="BR889" s="72">
        <f>IF(IF(BN889&gt;BQ889,BN889,BQ889)=0,IF(BM889&gt;BP889,BM889,BP889),IF(BN889&gt;BQ889,BN889,BQ889))</f>
        <v>6.6786869224175816E-2</v>
      </c>
      <c r="CI889" s="73">
        <f>IFERROR(L889,M889)</f>
        <v>0.19074385486153617</v>
      </c>
      <c r="CJ889" s="74">
        <f>IF(AND(M889&lt;0,AA889&gt;0),1,0)</f>
        <v>0</v>
      </c>
      <c r="CK889" s="74">
        <f>IF(AND(CJ889=0,CI889&lt;0.1,CI889&gt;0),1,0)</f>
        <v>0</v>
      </c>
      <c r="CL889" s="74">
        <f>IF(AND(CK889=0,CI889&lt;0.2,CI889&gt;0.1),1,0)</f>
        <v>1</v>
      </c>
      <c r="CM889" s="74">
        <f>IF(AND(CL889=0,CI889&lt;0.3,CI889&gt;0.2),1,0)</f>
        <v>0</v>
      </c>
      <c r="CN889" s="74">
        <f>IF(AND(CM889=0,CI889&lt;0.4,CI889&gt;0.3),1,0)</f>
        <v>0</v>
      </c>
      <c r="CO889" s="74">
        <f>IF(AND(CN889=0,CI889&lt;0.5,CI889&gt;0.4),1,0)</f>
        <v>0</v>
      </c>
      <c r="CP889" s="74">
        <f>IF(AND(CJ889=0,CK889=0,CL889=0,CM889=0,CN889=0,CO889=0),1,0)</f>
        <v>0</v>
      </c>
      <c r="CR889" s="74" t="str">
        <f>_xll.BDP($H889,CR$1)</f>
        <v>Edmond Scanlon</v>
      </c>
      <c r="CS889" s="74" t="str">
        <f>_xll.BDP($H889,CS$1)</f>
        <v>No</v>
      </c>
      <c r="CT889" s="81">
        <f>_xll.BDP($H889,CT$1)</f>
        <v>0</v>
      </c>
      <c r="CU889" s="78">
        <f>_xll.BDP($H889,CU$1)</f>
        <v>6</v>
      </c>
      <c r="CV889" s="78">
        <f>_xll.BDP($H889,CV$1)</f>
        <v>7.5422344124219595E-2</v>
      </c>
      <c r="CW889" s="78">
        <f>_xll.BDP($H889,CW$1)</f>
        <v>0</v>
      </c>
    </row>
    <row r="890" spans="1:101" s="74" customFormat="1" hidden="1" x14ac:dyDescent="0.3">
      <c r="A890" s="74" t="str">
        <f>B890&amp;C890</f>
        <v>15</v>
      </c>
      <c r="B890" s="74">
        <v>15</v>
      </c>
      <c r="D890" s="74">
        <v>19</v>
      </c>
      <c r="E890" s="74">
        <v>3</v>
      </c>
      <c r="F890" s="75" t="s">
        <v>2277</v>
      </c>
      <c r="H890" s="74" t="s">
        <v>1817</v>
      </c>
      <c r="I890" s="74">
        <v>1836</v>
      </c>
      <c r="J890" s="74" t="str">
        <f>I890&amp;H890</f>
        <v>1836GYM LN Equity</v>
      </c>
      <c r="K890" s="76" t="s">
        <v>1818</v>
      </c>
      <c r="L890" s="73">
        <v>5.9989403853382833E-3</v>
      </c>
      <c r="M890" s="73">
        <v>2.1404109589041095E-2</v>
      </c>
      <c r="N890" s="73">
        <v>4.6489094987809208E-3</v>
      </c>
      <c r="O890" s="73">
        <v>1.8214936247723135E-2</v>
      </c>
      <c r="P890" s="77">
        <v>1.8857250612860643E-2</v>
      </c>
      <c r="Q890" s="77">
        <v>-1.3633792193098246</v>
      </c>
      <c r="R890" s="77">
        <v>-15.091627739849084</v>
      </c>
      <c r="S890" s="78">
        <v>37.344396029518087</v>
      </c>
      <c r="T890" s="78">
        <v>40.08097165991903</v>
      </c>
      <c r="U890" s="73">
        <v>0.81942765014107211</v>
      </c>
      <c r="V890" s="79">
        <v>6.9504273504273506</v>
      </c>
      <c r="W890" s="73">
        <v>0.22352941176470589</v>
      </c>
      <c r="X890" s="72" t="e">
        <v>#N/A</v>
      </c>
      <c r="Y890" s="79">
        <v>23.077528099378991</v>
      </c>
      <c r="Z890" s="79" t="e">
        <v>#N/A</v>
      </c>
      <c r="AA890" s="79">
        <v>467200000</v>
      </c>
      <c r="AB890" s="79">
        <v>549000000</v>
      </c>
      <c r="AC890" s="79">
        <v>2200000</v>
      </c>
      <c r="AD890" s="80">
        <v>60000000</v>
      </c>
      <c r="AE890" s="73">
        <v>3.6666666666666667E-2</v>
      </c>
      <c r="AF890" s="80">
        <v>207.32227027400003</v>
      </c>
      <c r="AG890" s="80">
        <v>613.92227027400008</v>
      </c>
      <c r="AH890" s="25">
        <v>8.6834833136350777</v>
      </c>
      <c r="AI890" s="25">
        <v>49.912379697073177</v>
      </c>
      <c r="AJ890" s="25">
        <v>13.949428826523889</v>
      </c>
      <c r="AK890" s="25" t="s">
        <v>3021</v>
      </c>
      <c r="AL890" s="25">
        <v>1.6045132925201473</v>
      </c>
      <c r="AM890" s="74" t="s">
        <v>533</v>
      </c>
      <c r="AN890" s="74" t="s">
        <v>606</v>
      </c>
      <c r="AO890" s="74" t="s">
        <v>607</v>
      </c>
      <c r="AP890" s="74" t="s">
        <v>1552</v>
      </c>
      <c r="AQ890" s="73" t="e">
        <f>_xll.BDP($H890,$AQ$1, "CUST_TRR_START_DT=20030101","CUST_TRR_END_DT=20230630")*0.01</f>
        <v>#VALUE!</v>
      </c>
      <c r="AR890" s="73" t="e">
        <f>_xll.BDP($H890,$AQ$1, "CUST_TRR_START_DT=20130101","CUST_TRR_END_DT=20230630")*0.01</f>
        <v>#VALUE!</v>
      </c>
      <c r="AS890" s="73">
        <f>_xll.BDP($H890,$AQ$1, "CUST_TRR_START_DT=20180101","CUST_TRR_END_DT=20230630")*0.01</f>
        <v>-0.1464423</v>
      </c>
      <c r="AT890" s="74" t="s">
        <v>3533</v>
      </c>
      <c r="AU890" s="74" t="s">
        <v>3533</v>
      </c>
      <c r="AV890" s="74" t="s">
        <v>3533</v>
      </c>
      <c r="AW890" s="25" t="s">
        <v>3021</v>
      </c>
      <c r="AX890" s="25">
        <v>0</v>
      </c>
      <c r="AY890" s="25">
        <v>0</v>
      </c>
      <c r="AZ890" s="25">
        <v>0</v>
      </c>
      <c r="BA890" s="25" t="s">
        <v>3021</v>
      </c>
      <c r="BB890" s="25">
        <v>0</v>
      </c>
      <c r="BC890" s="25" t="s">
        <v>3021</v>
      </c>
      <c r="BD890" s="25">
        <v>-0.1</v>
      </c>
      <c r="BE890" s="25">
        <v>207.32227027400003</v>
      </c>
      <c r="BF890" s="74">
        <v>-9.2900000000000009</v>
      </c>
      <c r="BG890" s="74">
        <v>-5.79</v>
      </c>
      <c r="BH890" s="74">
        <v>-1.73</v>
      </c>
      <c r="BI890" s="74">
        <v>7.0330000000000004</v>
      </c>
      <c r="BJ890" s="74">
        <v>5.3410000000000002</v>
      </c>
      <c r="BK890" s="74">
        <v>11.13</v>
      </c>
      <c r="BL890" s="72">
        <v>-4.480946493457845E-2</v>
      </c>
      <c r="BM890" s="72">
        <v>-2.7927535196039743E-2</v>
      </c>
      <c r="BN890" s="72">
        <v>-8.3444966993348451E-3</v>
      </c>
      <c r="BO890" s="72">
        <v>3.3923031957469346E-2</v>
      </c>
      <c r="BP890" s="72">
        <v>2.5761824781010065E-2</v>
      </c>
      <c r="BQ890" s="72">
        <v>5.3684536568553085E-2</v>
      </c>
      <c r="BR890" s="72">
        <f>IF(IF(BN890&gt;BQ890,BN890,BQ890)=0,IF(BM890&gt;BP890,BM890,BP890),IF(BN890&gt;BQ890,BN890,BQ890))</f>
        <v>5.3684536568553085E-2</v>
      </c>
      <c r="CI890" s="73">
        <f>IFERROR(L890,M890)</f>
        <v>5.9989403853382833E-3</v>
      </c>
      <c r="CJ890" s="74">
        <f>IF(AND(M890&lt;0,AA890&gt;0),1,0)</f>
        <v>0</v>
      </c>
      <c r="CK890" s="74">
        <f>IF(AND(CJ890=0,CI890&lt;0.1,CI890&gt;0),1,0)</f>
        <v>1</v>
      </c>
      <c r="CL890" s="74">
        <f>IF(AND(CK890=0,CI890&lt;0.2,CI890&gt;0.1),1,0)</f>
        <v>0</v>
      </c>
      <c r="CM890" s="74">
        <f>IF(AND(CL890=0,CI890&lt;0.3,CI890&gt;0.2),1,0)</f>
        <v>0</v>
      </c>
      <c r="CN890" s="74">
        <f>IF(AND(CM890=0,CI890&lt;0.4,CI890&gt;0.3),1,0)</f>
        <v>0</v>
      </c>
      <c r="CO890" s="74">
        <f>IF(AND(CN890=0,CI890&lt;0.5,CI890&gt;0.4),1,0)</f>
        <v>0</v>
      </c>
      <c r="CP890" s="74">
        <f>IF(AND(CJ890=0,CK890=0,CL890=0,CM890=0,CN890=0,CO890=0),1,0)</f>
        <v>0</v>
      </c>
      <c r="CR890" s="74" t="str">
        <f>_xll.BDP($H890,CR$1)</f>
        <v>#N/A Field Not Applicable</v>
      </c>
      <c r="CS890" s="74" t="str">
        <f>_xll.BDP($H890,CS$1)</f>
        <v>#N/A N/A</v>
      </c>
      <c r="CT890" s="81" t="str">
        <f>_xll.BDP($H890,CT$1)</f>
        <v>#N/A N/A</v>
      </c>
      <c r="CU890" s="78" t="str">
        <f>_xll.BDP($H890,CU$1)</f>
        <v>#N/A N/A</v>
      </c>
      <c r="CV890" s="78">
        <f>_xll.BDP($H890,CV$1)</f>
        <v>1.3543668397615718</v>
      </c>
      <c r="CW890" s="78">
        <f>_xll.BDP($H890,CW$1)</f>
        <v>1.4696983884967127</v>
      </c>
    </row>
    <row r="891" spans="1:101" s="74" customFormat="1" hidden="1" x14ac:dyDescent="0.3">
      <c r="A891" s="74" t="str">
        <f>B891&amp;C891</f>
        <v>15</v>
      </c>
      <c r="B891" s="74">
        <v>15</v>
      </c>
      <c r="D891" s="74">
        <v>19</v>
      </c>
      <c r="E891" s="74">
        <v>8</v>
      </c>
      <c r="F891" s="75" t="s">
        <v>2157</v>
      </c>
      <c r="H891" s="74" t="s">
        <v>2030</v>
      </c>
      <c r="I891" s="74">
        <v>1837</v>
      </c>
      <c r="J891" s="74" t="str">
        <f>I891&amp;H891</f>
        <v>1837NTG DC Equity</v>
      </c>
      <c r="K891" s="76" t="s">
        <v>4993</v>
      </c>
      <c r="L891" s="73">
        <v>2.1741737227280575</v>
      </c>
      <c r="M891" s="73">
        <v>1.1398496240601503</v>
      </c>
      <c r="N891" s="73">
        <v>1.733197462139096</v>
      </c>
      <c r="O891" s="73">
        <v>0.36957581667479278</v>
      </c>
      <c r="P891" s="77">
        <v>27.371376993280517</v>
      </c>
      <c r="Q891" s="77">
        <v>18.429445391635742</v>
      </c>
      <c r="R891" s="77">
        <v>45.91853699085619</v>
      </c>
      <c r="S891" s="78" t="e">
        <v>#N/A</v>
      </c>
      <c r="T891" s="78">
        <v>9.5950704225352119</v>
      </c>
      <c r="U891" s="73">
        <v>0.36313465783664461</v>
      </c>
      <c r="V891" s="79">
        <v>1.080538627157611</v>
      </c>
      <c r="W891" s="73">
        <v>0.25925925925925924</v>
      </c>
      <c r="X891" s="72" t="e">
        <v>#N/A</v>
      </c>
      <c r="Y891" s="79" t="e">
        <v>#N/A</v>
      </c>
      <c r="Z891" s="79" t="e">
        <v>#N/A</v>
      </c>
      <c r="AA891" s="79">
        <v>665000000</v>
      </c>
      <c r="AB891" s="79">
        <v>2051000000</v>
      </c>
      <c r="AC891" s="79" t="e">
        <v>#N/A</v>
      </c>
      <c r="AD891" s="80">
        <v>704104080.873685</v>
      </c>
      <c r="AE891" s="73">
        <v>0</v>
      </c>
      <c r="AF891" s="80">
        <v>8572.800170999999</v>
      </c>
      <c r="AG891" s="80">
        <v>9712.800170999999</v>
      </c>
      <c r="AH891" s="25">
        <v>9.9526592591454026</v>
      </c>
      <c r="AI891" s="25">
        <v>12.976352933867734</v>
      </c>
      <c r="AJ891" s="25">
        <v>10.495964501783904</v>
      </c>
      <c r="AK891" s="25">
        <v>20.037072554583819</v>
      </c>
      <c r="AL891" s="25">
        <v>8.9114346891891891</v>
      </c>
      <c r="AM891" s="74" t="s">
        <v>498</v>
      </c>
      <c r="AN891" s="74" t="s">
        <v>516</v>
      </c>
      <c r="AO891" s="74" t="s">
        <v>714</v>
      </c>
      <c r="AP891" s="74" t="s">
        <v>2141</v>
      </c>
      <c r="AQ891" s="73">
        <f>_xll.BDP($H891,$AQ$1, "CUST_TRR_START_DT=20030101","CUST_TRR_END_DT=20230630")*0.01</f>
        <v>-2.2527769999999999E-2</v>
      </c>
      <c r="AR891" s="73">
        <f>_xll.BDP($H891,$AQ$1, "CUST_TRR_START_DT=20130101","CUST_TRR_END_DT=20230630")*0.01</f>
        <v>0.18166180000000001</v>
      </c>
      <c r="AS891" s="73">
        <f>_xll.BDP($H891,$AQ$1, "CUST_TRR_START_DT=20180101","CUST_TRR_END_DT=20230630")*0.01</f>
        <v>0.34625450000000002</v>
      </c>
      <c r="AT891" s="74" t="s">
        <v>3697</v>
      </c>
      <c r="AU891" s="74" t="s">
        <v>3143</v>
      </c>
      <c r="AV891" s="74" t="s">
        <v>3143</v>
      </c>
      <c r="AW891" s="25" t="s">
        <v>3021</v>
      </c>
      <c r="AX891" s="25">
        <v>0</v>
      </c>
      <c r="AY891" s="25">
        <v>0</v>
      </c>
      <c r="AZ891" s="25">
        <v>0</v>
      </c>
      <c r="BA891" s="25">
        <v>0</v>
      </c>
      <c r="BB891" s="25">
        <v>0</v>
      </c>
      <c r="BC891" s="25" t="s">
        <v>3021</v>
      </c>
      <c r="BD891" s="25" t="s">
        <v>3021</v>
      </c>
      <c r="BE891" s="25">
        <v>8572.800170999999</v>
      </c>
      <c r="BF891" s="74">
        <v>412.2</v>
      </c>
      <c r="BG891" s="74">
        <v>472.6</v>
      </c>
      <c r="BH891" s="74">
        <v>508</v>
      </c>
      <c r="BI891" s="74">
        <v>479.25</v>
      </c>
      <c r="BJ891" s="74">
        <v>488.5</v>
      </c>
      <c r="BK891" s="74">
        <v>640</v>
      </c>
      <c r="BL891" s="72">
        <v>4.8082305871818512E-2</v>
      </c>
      <c r="BM891" s="72">
        <v>5.5127845111648303E-2</v>
      </c>
      <c r="BN891" s="72">
        <v>5.9257184334992247E-2</v>
      </c>
      <c r="BO891" s="72">
        <v>5.5903554316033534E-2</v>
      </c>
      <c r="BP891" s="72">
        <v>5.6982548322133293E-2</v>
      </c>
      <c r="BQ891" s="72">
        <v>7.4654720422037482E-2</v>
      </c>
      <c r="BR891" s="72">
        <f>IF(IF(BN891&gt;BQ891,BN891,BQ891)=0,IF(BM891&gt;BP891,BM891,BP891),IF(BN891&gt;BQ891,BN891,BQ891))</f>
        <v>7.4654720422037482E-2</v>
      </c>
      <c r="CI891" s="73">
        <f>IFERROR(L891,M891)</f>
        <v>2.1741737227280575</v>
      </c>
      <c r="CJ891" s="74">
        <f>IF(AND(M891&lt;0,AA891&gt;0),1,0)</f>
        <v>0</v>
      </c>
      <c r="CK891" s="74">
        <f>IF(AND(CJ891=0,CI891&lt;0.1,CI891&gt;0),1,0)</f>
        <v>0</v>
      </c>
      <c r="CL891" s="74">
        <f>IF(AND(CK891=0,CI891&lt;0.2,CI891&gt;0.1),1,0)</f>
        <v>0</v>
      </c>
      <c r="CM891" s="74">
        <f>IF(AND(CL891=0,CI891&lt;0.3,CI891&gt;0.2),1,0)</f>
        <v>0</v>
      </c>
      <c r="CN891" s="74">
        <f>IF(AND(CM891=0,CI891&lt;0.4,CI891&gt;0.3),1,0)</f>
        <v>0</v>
      </c>
      <c r="CO891" s="74">
        <f>IF(AND(CN891=0,CI891&lt;0.5,CI891&gt;0.4),1,0)</f>
        <v>0</v>
      </c>
      <c r="CP891" s="74">
        <f>IF(AND(CJ891=0,CK891=0,CL891=0,CM891=0,CN891=0,CO891=0),1,0)</f>
        <v>1</v>
      </c>
      <c r="CR891" s="74" t="str">
        <f>_xll.BDP($H891,CR$1)</f>
        <v>#N/A Field Not Applicable</v>
      </c>
      <c r="CS891" s="74" t="str">
        <f>_xll.BDP($H891,CS$1)</f>
        <v>No</v>
      </c>
      <c r="CT891" s="81">
        <f>_xll.BDP($H891,CT$1)</f>
        <v>0</v>
      </c>
      <c r="CU891" s="78">
        <f>_xll.BDP($H891,CU$1)</f>
        <v>7.75</v>
      </c>
      <c r="CV891" s="78">
        <f>_xll.BDP($H891,CV$1)</f>
        <v>0</v>
      </c>
      <c r="CW891" s="78">
        <f>_xll.BDP($H891,CW$1)</f>
        <v>0</v>
      </c>
    </row>
    <row r="892" spans="1:101" s="74" customFormat="1" hidden="1" x14ac:dyDescent="0.3">
      <c r="A892" s="74" t="str">
        <f>B892&amp;C892</f>
        <v>15</v>
      </c>
      <c r="B892" s="74">
        <v>15</v>
      </c>
      <c r="D892" s="74">
        <v>22</v>
      </c>
      <c r="E892" s="74">
        <v>1</v>
      </c>
      <c r="F892" s="75"/>
      <c r="H892" s="74" t="s">
        <v>2083</v>
      </c>
      <c r="I892" s="74">
        <v>1838</v>
      </c>
      <c r="J892" s="74" t="str">
        <f>I892&amp;H892</f>
        <v>1838DIGI RO Equity</v>
      </c>
      <c r="K892" s="76" t="s">
        <v>4994</v>
      </c>
      <c r="L892" s="73">
        <v>0.11003235168151448</v>
      </c>
      <c r="M892" s="73">
        <v>8.7927081910816551E-2</v>
      </c>
      <c r="N892" s="73">
        <v>0.10441853938858987</v>
      </c>
      <c r="O892" s="73">
        <v>8.5360514866499371E-2</v>
      </c>
      <c r="P892" s="77">
        <v>6.9704879442669805</v>
      </c>
      <c r="Q892" s="77">
        <v>6.4940760572707923</v>
      </c>
      <c r="R892" s="77">
        <v>13.504290013273016</v>
      </c>
      <c r="S892" s="78">
        <v>36.413219579171589</v>
      </c>
      <c r="T892" s="78">
        <v>33.827470961682621</v>
      </c>
      <c r="U892" s="73">
        <v>0.49588805549005521</v>
      </c>
      <c r="V892" s="79">
        <v>2.3673794635445895</v>
      </c>
      <c r="W892" s="73">
        <v>0.20958135109729403</v>
      </c>
      <c r="X892" s="72">
        <v>3.2846700325172409E-2</v>
      </c>
      <c r="Y892" s="79">
        <v>11.481849900987303</v>
      </c>
      <c r="Z892" s="79">
        <v>9.8737783024189127</v>
      </c>
      <c r="AA892" s="79">
        <v>1720835000</v>
      </c>
      <c r="AB892" s="79">
        <v>1772576000</v>
      </c>
      <c r="AC892" s="79">
        <v>1917000</v>
      </c>
      <c r="AD892" s="80">
        <v>559558000</v>
      </c>
      <c r="AE892" s="73">
        <v>3.4259183140979131E-3</v>
      </c>
      <c r="AF892" s="80">
        <v>5808.8277883999999</v>
      </c>
      <c r="AG892" s="80">
        <v>2703.8188947162489</v>
      </c>
      <c r="AH892" s="25">
        <v>5.0248357521613425</v>
      </c>
      <c r="AI892" s="25">
        <v>17.649063601696152</v>
      </c>
      <c r="AJ892" s="25">
        <v>-30.21753989115938</v>
      </c>
      <c r="AK892" s="25">
        <v>7.3794206665019626</v>
      </c>
      <c r="AL892" s="25">
        <v>0.75629619263344305</v>
      </c>
      <c r="AM892" s="74" t="s">
        <v>543</v>
      </c>
      <c r="AN892" s="74" t="s">
        <v>584</v>
      </c>
      <c r="AO892" s="74" t="s">
        <v>4714</v>
      </c>
      <c r="AP892" s="74" t="s">
        <v>4715</v>
      </c>
      <c r="AQ892" s="73" t="e">
        <f>_xll.BDP($H892,$AQ$1, "CUST_TRR_START_DT=20030101","CUST_TRR_END_DT=20230630")*0.01</f>
        <v>#VALUE!</v>
      </c>
      <c r="AR892" s="73" t="e">
        <f>_xll.BDP($H892,$AQ$1, "CUST_TRR_START_DT=20130101","CUST_TRR_END_DT=20230630")*0.01</f>
        <v>#VALUE!</v>
      </c>
      <c r="AS892" s="73">
        <f>_xll.BDP($H892,$AQ$1, "CUST_TRR_START_DT=20180101","CUST_TRR_END_DT=20230630")*0.01</f>
        <v>-1.375935E-3</v>
      </c>
      <c r="AT892" s="74" t="s">
        <v>3534</v>
      </c>
      <c r="AU892" s="74" t="s">
        <v>3534</v>
      </c>
      <c r="AV892" s="74" t="s">
        <v>3534</v>
      </c>
      <c r="AW892" s="25">
        <v>2.8328611898017</v>
      </c>
      <c r="AX892" s="25">
        <v>2.8328611898017</v>
      </c>
      <c r="AY892" s="25">
        <v>0</v>
      </c>
      <c r="AZ892" s="25">
        <v>2.8328611898017</v>
      </c>
      <c r="BA892" s="25">
        <v>93.940602994058565</v>
      </c>
      <c r="BB892" s="25">
        <v>0</v>
      </c>
      <c r="BC892" s="25">
        <v>93.940602994058565</v>
      </c>
      <c r="BD892" s="25">
        <v>54.086640359999997</v>
      </c>
      <c r="BE892" s="25">
        <v>2703.8188947162489</v>
      </c>
      <c r="BF892" s="74">
        <v>75.350000000000009</v>
      </c>
      <c r="BG892" s="74">
        <v>68.185000000000002</v>
      </c>
      <c r="BH892" s="74">
        <v>74.215000000000003</v>
      </c>
      <c r="BI892" s="74" t="s">
        <v>3021</v>
      </c>
      <c r="BJ892" s="74" t="s">
        <v>3021</v>
      </c>
      <c r="BK892" s="74" t="s">
        <v>3021</v>
      </c>
      <c r="BL892" s="72">
        <v>2.7867990769369775E-2</v>
      </c>
      <c r="BM892" s="72">
        <v>2.5218035177298977E-2</v>
      </c>
      <c r="BN892" s="72">
        <v>2.7448214133361348E-2</v>
      </c>
      <c r="BO892" s="72">
        <v>0</v>
      </c>
      <c r="BP892" s="72">
        <v>0</v>
      </c>
      <c r="BQ892" s="72">
        <v>0</v>
      </c>
      <c r="BR892" s="72">
        <f>IF(IF(BN892&gt;BQ892,BN892,BQ892)=0,IF(BM892&gt;BP892,BM892,BP892),IF(BN892&gt;BQ892,BN892,BQ892))</f>
        <v>2.7448214133361348E-2</v>
      </c>
      <c r="CI892" s="73">
        <f>IFERROR(L892,M892)</f>
        <v>0.11003235168151448</v>
      </c>
      <c r="CJ892" s="74">
        <f>IF(AND(M892&lt;0,AA892&gt;0),1,0)</f>
        <v>0</v>
      </c>
      <c r="CK892" s="74">
        <f>IF(AND(CJ892=0,CI892&lt;0.1,CI892&gt;0),1,0)</f>
        <v>0</v>
      </c>
      <c r="CL892" s="74">
        <f>IF(AND(CK892=0,CI892&lt;0.2,CI892&gt;0.1),1,0)</f>
        <v>1</v>
      </c>
      <c r="CM892" s="74">
        <f>IF(AND(CL892=0,CI892&lt;0.3,CI892&gt;0.2),1,0)</f>
        <v>0</v>
      </c>
      <c r="CN892" s="74">
        <f>IF(AND(CM892=0,CI892&lt;0.4,CI892&gt;0.3),1,0)</f>
        <v>0</v>
      </c>
      <c r="CO892" s="74">
        <f>IF(AND(CN892=0,CI892&lt;0.5,CI892&gt;0.4),1,0)</f>
        <v>0</v>
      </c>
      <c r="CP892" s="74">
        <f>IF(AND(CJ892=0,CK892=0,CL892=0,CM892=0,CN892=0,CO892=0),1,0)</f>
        <v>0</v>
      </c>
      <c r="CR892" s="74" t="str">
        <f>_xll.BDP($H892,CR$1)</f>
        <v>Serghei Bulgac</v>
      </c>
      <c r="CS892" s="74" t="str">
        <f>_xll.BDP($H892,CS$1)</f>
        <v>No</v>
      </c>
      <c r="CT892" s="81">
        <f>_xll.BDP($H892,CT$1)</f>
        <v>0</v>
      </c>
      <c r="CU892" s="78">
        <f>_xll.BDP($H892,CU$1)</f>
        <v>8.75</v>
      </c>
      <c r="CV892" s="78">
        <f>_xll.BDP($H892,CV$1)</f>
        <v>0</v>
      </c>
      <c r="CW892" s="78">
        <f>_xll.BDP($H892,CW$1)</f>
        <v>0</v>
      </c>
    </row>
    <row r="893" spans="1:101" s="74" customFormat="1" hidden="1" x14ac:dyDescent="0.3">
      <c r="A893" s="74" t="str">
        <f>B893&amp;C893</f>
        <v>15</v>
      </c>
      <c r="B893" s="74">
        <v>15</v>
      </c>
      <c r="D893" s="74">
        <v>20</v>
      </c>
      <c r="E893" s="74">
        <v>1</v>
      </c>
      <c r="F893" s="75" t="s">
        <v>2603</v>
      </c>
      <c r="G893" s="74" t="s">
        <v>2602</v>
      </c>
      <c r="H893" s="74" t="s">
        <v>1158</v>
      </c>
      <c r="I893" s="74">
        <v>1839</v>
      </c>
      <c r="J893" s="74" t="str">
        <f>I893&amp;H893</f>
        <v>1839CUV AU Equity</v>
      </c>
      <c r="K893" s="76" t="s">
        <v>4995</v>
      </c>
      <c r="L893" s="73">
        <v>3.9997557620686548</v>
      </c>
      <c r="M893" s="73">
        <v>4.2893714535668419</v>
      </c>
      <c r="N893" s="73">
        <v>3.8484119986114962</v>
      </c>
      <c r="O893" s="73">
        <v>4.1993612454183289</v>
      </c>
      <c r="P893" s="77">
        <v>23.083332821360848</v>
      </c>
      <c r="Q893" s="77">
        <v>15.499674767792515</v>
      </c>
      <c r="R893" s="77">
        <v>21.092764315606455</v>
      </c>
      <c r="S893" s="78">
        <v>49.375434270373447</v>
      </c>
      <c r="T893" s="78">
        <v>48.222692064502795</v>
      </c>
      <c r="U893" s="73">
        <v>-0.80511992325100434</v>
      </c>
      <c r="V893" s="79">
        <v>-4.1254765592880105</v>
      </c>
      <c r="W893" s="73">
        <v>0.84986898387224896</v>
      </c>
      <c r="X893" s="72" t="e">
        <v>#N/A</v>
      </c>
      <c r="Y893" s="79">
        <v>26.038875015484116</v>
      </c>
      <c r="Z893" s="79">
        <v>17.22365107783672</v>
      </c>
      <c r="AA893" s="79">
        <v>8632441</v>
      </c>
      <c r="AB893" s="79">
        <v>8817471</v>
      </c>
      <c r="AC893" s="79">
        <v>8989788</v>
      </c>
      <c r="AD893" s="80">
        <v>36912063</v>
      </c>
      <c r="AE893" s="73">
        <v>0.24354607327149394</v>
      </c>
      <c r="AF893" s="80">
        <v>798.47106207999991</v>
      </c>
      <c r="AG893" s="80">
        <v>642.65739007999991</v>
      </c>
      <c r="AH893" s="25">
        <v>17.015631326808414</v>
      </c>
      <c r="AI893" s="25">
        <v>17.356103449559146</v>
      </c>
      <c r="AJ893" s="25">
        <v>4.494155523351691</v>
      </c>
      <c r="AK893" s="25">
        <v>26.109829070147722</v>
      </c>
      <c r="AL893" s="25">
        <v>4.850060808607644</v>
      </c>
      <c r="AM893" s="74" t="s">
        <v>493</v>
      </c>
      <c r="AN893" s="74" t="s">
        <v>654</v>
      </c>
      <c r="AO893" s="74" t="s">
        <v>4716</v>
      </c>
      <c r="AP893" s="74" t="s">
        <v>2136</v>
      </c>
      <c r="AQ893" s="73">
        <f>_xll.BDP($H893,$AQ$1, "CUST_TRR_START_DT=20030101","CUST_TRR_END_DT=20230630")*0.01</f>
        <v>0.1391918</v>
      </c>
      <c r="AR893" s="73">
        <f>_xll.BDP($H893,$AQ$1, "CUST_TRR_START_DT=20130101","CUST_TRR_END_DT=20230630")*0.01</f>
        <v>0.24328859999999999</v>
      </c>
      <c r="AS893" s="73">
        <f>_xll.BDP($H893,$AQ$1, "CUST_TRR_START_DT=20180101","CUST_TRR_END_DT=20230630")*0.01</f>
        <v>0.15408070000000001</v>
      </c>
      <c r="AT893" s="74" t="s">
        <v>3535</v>
      </c>
      <c r="AU893" s="74" t="s">
        <v>3535</v>
      </c>
      <c r="AV893" s="74" t="s">
        <v>3535</v>
      </c>
      <c r="AW893" s="25">
        <v>0.44200850632226107</v>
      </c>
      <c r="AX893" s="25">
        <v>0.44200850632226107</v>
      </c>
      <c r="AY893" s="25">
        <v>0</v>
      </c>
      <c r="AZ893" s="25">
        <v>0.44200850632226107</v>
      </c>
      <c r="BA893" s="25">
        <v>8.0723801147841794</v>
      </c>
      <c r="BB893" s="25">
        <v>0</v>
      </c>
      <c r="BC893" s="25">
        <v>8.0723801147841794</v>
      </c>
      <c r="BD893" s="25">
        <v>2.4705168999999998</v>
      </c>
      <c r="BE893" s="25">
        <v>642.65739007999991</v>
      </c>
      <c r="BF893" s="74">
        <v>34.832999999999998</v>
      </c>
      <c r="BG893" s="74">
        <v>42.067</v>
      </c>
      <c r="BH893" s="74">
        <v>45.550000000000004</v>
      </c>
      <c r="BI893" s="74">
        <v>27.900000000000002</v>
      </c>
      <c r="BJ893" s="74">
        <v>39.65</v>
      </c>
      <c r="BK893" s="74">
        <v>44.6</v>
      </c>
      <c r="BL893" s="72">
        <v>5.420150851399045E-2</v>
      </c>
      <c r="BM893" s="72">
        <v>6.5457895060948998E-2</v>
      </c>
      <c r="BN893" s="72">
        <v>7.0877579100630597E-2</v>
      </c>
      <c r="BO893" s="72">
        <v>4.341348972354761E-2</v>
      </c>
      <c r="BP893" s="72">
        <v>6.169694865729973E-2</v>
      </c>
      <c r="BQ893" s="72">
        <v>6.9399341995348501E-2</v>
      </c>
      <c r="BR893" s="72">
        <f>IF(IF(BN893&gt;BQ893,BN893,BQ893)=0,IF(BM893&gt;BP893,BM893,BP893),IF(BN893&gt;BQ893,BN893,BQ893))</f>
        <v>7.0877579100630597E-2</v>
      </c>
      <c r="CI893" s="73">
        <f>IFERROR(L893,M893)</f>
        <v>3.9997557620686548</v>
      </c>
      <c r="CJ893" s="74">
        <f>IF(AND(M893&lt;0,AA893&gt;0),1,0)</f>
        <v>0</v>
      </c>
      <c r="CK893" s="74">
        <f>IF(AND(CJ893=0,CI893&lt;0.1,CI893&gt;0),1,0)</f>
        <v>0</v>
      </c>
      <c r="CL893" s="74">
        <f>IF(AND(CK893=0,CI893&lt;0.2,CI893&gt;0.1),1,0)</f>
        <v>0</v>
      </c>
      <c r="CM893" s="74">
        <f>IF(AND(CL893=0,CI893&lt;0.3,CI893&gt;0.2),1,0)</f>
        <v>0</v>
      </c>
      <c r="CN893" s="74">
        <f>IF(AND(CM893=0,CI893&lt;0.4,CI893&gt;0.3),1,0)</f>
        <v>0</v>
      </c>
      <c r="CO893" s="74">
        <f>IF(AND(CN893=0,CI893&lt;0.5,CI893&gt;0.4),1,0)</f>
        <v>0</v>
      </c>
      <c r="CP893" s="74">
        <f>IF(AND(CJ893=0,CK893=0,CL893=0,CM893=0,CN893=0,CO893=0),1,0)</f>
        <v>1</v>
      </c>
      <c r="CR893" s="74" t="str">
        <f>_xll.BDP($H893,CR$1)</f>
        <v>Philippe J Wolgen</v>
      </c>
      <c r="CS893" s="74" t="str">
        <f>_xll.BDP($H893,CS$1)</f>
        <v>No</v>
      </c>
      <c r="CT893" s="81">
        <f>_xll.BDP($H893,CT$1)</f>
        <v>6.3190598487854004</v>
      </c>
      <c r="CU893" s="78">
        <f>_xll.BDP($H893,CU$1)</f>
        <v>17.83329963684082</v>
      </c>
      <c r="CV893" s="78">
        <f>_xll.BDP($H893,CV$1)</f>
        <v>6.7188851564267722</v>
      </c>
      <c r="CW893" s="78">
        <f>_xll.BDP($H893,CW$1)</f>
        <v>0</v>
      </c>
    </row>
    <row r="894" spans="1:101" s="74" customFormat="1" hidden="1" x14ac:dyDescent="0.3">
      <c r="A894" s="74" t="str">
        <f>B894&amp;C894</f>
        <v>15</v>
      </c>
      <c r="B894" s="74">
        <v>15</v>
      </c>
      <c r="D894" s="74">
        <v>20</v>
      </c>
      <c r="E894" s="74">
        <v>2</v>
      </c>
      <c r="F894" s="75" t="s">
        <v>2157</v>
      </c>
      <c r="H894" s="74" t="s">
        <v>1227</v>
      </c>
      <c r="I894" s="74">
        <v>1840</v>
      </c>
      <c r="J894" s="74" t="str">
        <f>I894&amp;H894</f>
        <v>1840CBAV SM Equity</v>
      </c>
      <c r="K894" s="76" t="s">
        <v>1228</v>
      </c>
      <c r="L894" s="73">
        <v>0.52650915098763895</v>
      </c>
      <c r="M894" s="73">
        <v>0.60182510731228078</v>
      </c>
      <c r="N894" s="73">
        <v>0.39716783174590509</v>
      </c>
      <c r="O894" s="73">
        <v>0.49752699557129737</v>
      </c>
      <c r="P894" s="77">
        <v>33.987389400372784</v>
      </c>
      <c r="Q894" s="77">
        <v>25.077993228233623</v>
      </c>
      <c r="R894" s="77">
        <v>44.666782524465468</v>
      </c>
      <c r="S894" s="78">
        <v>26.585755132817138</v>
      </c>
      <c r="T894" s="78">
        <v>28.701035151304428</v>
      </c>
      <c r="U894" s="73">
        <v>8.7900291822541013E-2</v>
      </c>
      <c r="V894" s="79">
        <v>0.22816543544092785</v>
      </c>
      <c r="W894" s="73">
        <v>0.44798166754803453</v>
      </c>
      <c r="X894" s="72" t="e">
        <v>#N/A</v>
      </c>
      <c r="Y894" s="79">
        <v>15.796051577331767</v>
      </c>
      <c r="Z894" s="79">
        <v>21.502302585875842</v>
      </c>
      <c r="AA894" s="79">
        <v>69721051</v>
      </c>
      <c r="AB894" s="79">
        <v>84336889</v>
      </c>
      <c r="AC894" s="79" t="e">
        <v>#N/A</v>
      </c>
      <c r="AD894" s="80">
        <v>62120971</v>
      </c>
      <c r="AE894" s="73">
        <v>0</v>
      </c>
      <c r="AF894" s="80">
        <v>348.982212</v>
      </c>
      <c r="AG894" s="80">
        <v>363.59221200000002</v>
      </c>
      <c r="AH894" s="25">
        <v>6.0263247636419335</v>
      </c>
      <c r="AI894" s="25">
        <v>8.1588995428337832</v>
      </c>
      <c r="AJ894" s="25">
        <v>12.701305185757978</v>
      </c>
      <c r="AK894" s="25">
        <v>11.112207132858524</v>
      </c>
      <c r="AL894" s="25">
        <v>4.6341270503293446</v>
      </c>
      <c r="AM894" s="74" t="s">
        <v>493</v>
      </c>
      <c r="AN894" s="74" t="s">
        <v>494</v>
      </c>
      <c r="AO894" s="74" t="s">
        <v>971</v>
      </c>
      <c r="AP894" s="74" t="s">
        <v>1226</v>
      </c>
      <c r="AQ894" s="73" t="e">
        <f>_xll.BDP($H894,$AQ$1, "CUST_TRR_START_DT=20030101","CUST_TRR_END_DT=20230630")*0.01</f>
        <v>#VALUE!</v>
      </c>
      <c r="AR894" s="73">
        <f>_xll.BDP($H894,$AQ$1, "CUST_TRR_START_DT=20130101","CUST_TRR_END_DT=20230630")*0.01</f>
        <v>0.20999089999999998</v>
      </c>
      <c r="AS894" s="73">
        <f>_xll.BDP($H894,$AQ$1, "CUST_TRR_START_DT=20180101","CUST_TRR_END_DT=20230630")*0.01</f>
        <v>0.1960771</v>
      </c>
      <c r="AT894" s="74" t="s">
        <v>3536</v>
      </c>
      <c r="AU894" s="74" t="s">
        <v>3536</v>
      </c>
      <c r="AV894" s="74" t="s">
        <v>3536</v>
      </c>
      <c r="AW894" s="25">
        <v>7.4766356254292425</v>
      </c>
      <c r="AX894" s="25">
        <v>7.4766356254292425</v>
      </c>
      <c r="AY894" s="25">
        <v>0</v>
      </c>
      <c r="AZ894" s="25">
        <v>7.4766356254292425</v>
      </c>
      <c r="BA894" s="25">
        <v>70.263939440352971</v>
      </c>
      <c r="BB894" s="25">
        <v>0</v>
      </c>
      <c r="BC894" s="25" t="s">
        <v>3021</v>
      </c>
      <c r="BD894" s="25" t="s">
        <v>3021</v>
      </c>
      <c r="BE894" s="25">
        <v>348.982212</v>
      </c>
      <c r="BF894" s="74" t="s">
        <v>3021</v>
      </c>
      <c r="BG894" s="74" t="s">
        <v>3021</v>
      </c>
      <c r="BH894" s="74" t="s">
        <v>3021</v>
      </c>
      <c r="BI894" s="74" t="s">
        <v>3021</v>
      </c>
      <c r="BJ894" s="74" t="s">
        <v>3021</v>
      </c>
      <c r="BK894" s="74" t="s">
        <v>3021</v>
      </c>
      <c r="BL894" s="72">
        <v>0</v>
      </c>
      <c r="BM894" s="72">
        <v>0</v>
      </c>
      <c r="BN894" s="72">
        <v>0</v>
      </c>
      <c r="BO894" s="72">
        <v>0</v>
      </c>
      <c r="BP894" s="72">
        <v>0</v>
      </c>
      <c r="BQ894" s="72">
        <v>0</v>
      </c>
      <c r="BR894" s="72">
        <f>IF(IF(BN894&gt;BQ894,BN894,BQ894)=0,IF(BM894&gt;BP894,BM894,BP894),IF(BN894&gt;BQ894,BN894,BQ894))</f>
        <v>0</v>
      </c>
      <c r="CI894" s="73">
        <f>IFERROR(L894,M894)</f>
        <v>0.52650915098763895</v>
      </c>
      <c r="CJ894" s="74">
        <f>IF(AND(M894&lt;0,AA894&gt;0),1,0)</f>
        <v>0</v>
      </c>
      <c r="CK894" s="74">
        <f>IF(AND(CJ894=0,CI894&lt;0.1,CI894&gt;0),1,0)</f>
        <v>0</v>
      </c>
      <c r="CL894" s="74">
        <f>IF(AND(CK894=0,CI894&lt;0.2,CI894&gt;0.1),1,0)</f>
        <v>0</v>
      </c>
      <c r="CM894" s="74">
        <f>IF(AND(CL894=0,CI894&lt;0.3,CI894&gt;0.2),1,0)</f>
        <v>0</v>
      </c>
      <c r="CN894" s="74">
        <f>IF(AND(CM894=0,CI894&lt;0.4,CI894&gt;0.3),1,0)</f>
        <v>0</v>
      </c>
      <c r="CO894" s="74">
        <f>IF(AND(CN894=0,CI894&lt;0.5,CI894&gt;0.4),1,0)</f>
        <v>0</v>
      </c>
      <c r="CP894" s="74">
        <f>IF(AND(CJ894=0,CK894=0,CL894=0,CM894=0,CN894=0,CO894=0),1,0)</f>
        <v>1</v>
      </c>
      <c r="CR894" s="74" t="str">
        <f>_xll.BDP($H894,CR$1)</f>
        <v>Eduardo Baviera Sabater</v>
      </c>
      <c r="CS894" s="74" t="str">
        <f>_xll.BDP($H894,CS$1)</f>
        <v>No</v>
      </c>
      <c r="CT894" s="81">
        <f>_xll.BDP($H894,CT$1)</f>
        <v>0</v>
      </c>
      <c r="CU894" s="78">
        <f>_xll.BDP($H894,CU$1)</f>
        <v>16.66670036315918</v>
      </c>
      <c r="CV894" s="78">
        <f>_xll.BDP($H894,CV$1)</f>
        <v>0</v>
      </c>
      <c r="CW894" s="78">
        <f>_xll.BDP($H894,CW$1)</f>
        <v>0</v>
      </c>
    </row>
    <row r="895" spans="1:101" s="74" customFormat="1" hidden="1" x14ac:dyDescent="0.3">
      <c r="A895" s="74" t="str">
        <f>B895&amp;C895</f>
        <v>15</v>
      </c>
      <c r="B895" s="74">
        <v>15</v>
      </c>
      <c r="D895" s="74">
        <v>20</v>
      </c>
      <c r="E895" s="74">
        <v>8</v>
      </c>
      <c r="F895" s="75">
        <v>0.12</v>
      </c>
      <c r="G895" s="74" t="s">
        <v>2946</v>
      </c>
      <c r="H895" s="74" t="s">
        <v>333</v>
      </c>
      <c r="I895" s="74">
        <v>1841</v>
      </c>
      <c r="J895" s="74" t="str">
        <f>I895&amp;H895</f>
        <v>1841ENTG US Equity</v>
      </c>
      <c r="K895" s="76" t="s">
        <v>1018</v>
      </c>
      <c r="L895" s="73">
        <v>0.26519930013738835</v>
      </c>
      <c r="M895" s="73">
        <v>0.13792313291120864</v>
      </c>
      <c r="N895" s="73">
        <v>0.16318051508253875</v>
      </c>
      <c r="O895" s="73">
        <v>6.6736447109994934E-2</v>
      </c>
      <c r="P895" s="77">
        <v>5.9843520512884201</v>
      </c>
      <c r="Q895" s="77">
        <v>2.416995887342857</v>
      </c>
      <c r="R895" s="77">
        <v>3.5405672907788324</v>
      </c>
      <c r="S895" s="78">
        <v>27.017347528582395</v>
      </c>
      <c r="T895" s="78">
        <v>26.426364390607894</v>
      </c>
      <c r="U895" s="73">
        <v>0.84060667260440702</v>
      </c>
      <c r="V895" s="79">
        <v>5.7659695538809048</v>
      </c>
      <c r="W895" s="73">
        <v>0.33816169515982208</v>
      </c>
      <c r="X895" s="72" t="e">
        <v>#N/A</v>
      </c>
      <c r="Y895" s="79">
        <v>21.890718749954804</v>
      </c>
      <c r="Z895" s="79">
        <v>-6.9469613008794067</v>
      </c>
      <c r="AA895" s="79">
        <v>4132744000</v>
      </c>
      <c r="AB895" s="79">
        <v>8541075000</v>
      </c>
      <c r="AC895" s="79">
        <v>89246000</v>
      </c>
      <c r="AD895" s="80">
        <v>456474000</v>
      </c>
      <c r="AE895" s="73">
        <v>0.19551168303123509</v>
      </c>
      <c r="AF895" s="80">
        <v>13809.962219999999</v>
      </c>
      <c r="AG895" s="80">
        <v>18805.500220000002</v>
      </c>
      <c r="AH895" s="25">
        <v>20.023979389851878</v>
      </c>
      <c r="AI895" s="25">
        <v>36.692871411540438</v>
      </c>
      <c r="AJ895" s="25">
        <v>-0.49380505164909516</v>
      </c>
      <c r="AK895" s="25">
        <v>170.14130975519996</v>
      </c>
      <c r="AL895" s="25">
        <v>4.1195982166961747</v>
      </c>
      <c r="AM895" s="74" t="s">
        <v>506</v>
      </c>
      <c r="AN895" s="74" t="s">
        <v>577</v>
      </c>
      <c r="AO895" s="74" t="s">
        <v>665</v>
      </c>
      <c r="AP895" s="74" t="s">
        <v>574</v>
      </c>
      <c r="AQ895" s="73">
        <f>_xll.BDP($H895,$AQ$1, "CUST_TRR_START_DT=20030101","CUST_TRR_END_DT=20230630")*0.01</f>
        <v>0.1246121</v>
      </c>
      <c r="AR895" s="73">
        <f>_xll.BDP($H895,$AQ$1, "CUST_TRR_START_DT=20130101","CUST_TRR_END_DT=20230630")*0.01</f>
        <v>0.27170110000000003</v>
      </c>
      <c r="AS895" s="73">
        <f>_xll.BDP($H895,$AQ$1, "CUST_TRR_START_DT=20180101","CUST_TRR_END_DT=20230630")*0.01</f>
        <v>0.27198850000000002</v>
      </c>
      <c r="AT895" s="74" t="s">
        <v>3809</v>
      </c>
      <c r="AU895" s="74" t="s">
        <v>3229</v>
      </c>
      <c r="AV895" s="74" t="s">
        <v>3809</v>
      </c>
      <c r="AW895" s="25">
        <v>0.43478261517441785</v>
      </c>
      <c r="AX895" s="25">
        <v>0.43478261517441785</v>
      </c>
      <c r="AY895" s="25">
        <v>-0.12350424687864542</v>
      </c>
      <c r="AZ895" s="25">
        <v>0.31127836829577243</v>
      </c>
      <c r="BA895" s="25">
        <v>20.775219458657524</v>
      </c>
      <c r="BB895" s="25">
        <v>-5.901403927916407</v>
      </c>
      <c r="BC895" s="25">
        <v>14.873815530741117</v>
      </c>
      <c r="BD895" s="25">
        <v>40.749600000000001</v>
      </c>
      <c r="BE895" s="25">
        <v>13809.962219999999</v>
      </c>
      <c r="BF895" s="74">
        <v>388.1</v>
      </c>
      <c r="BG895" s="74">
        <v>553.9</v>
      </c>
      <c r="BH895" s="74">
        <v>644.6</v>
      </c>
      <c r="BI895" s="74">
        <v>216.88800000000001</v>
      </c>
      <c r="BJ895" s="74">
        <v>529.54200000000003</v>
      </c>
      <c r="BK895" s="74">
        <v>400.16500000000002</v>
      </c>
      <c r="BL895" s="72">
        <v>2.8102900921621786E-2</v>
      </c>
      <c r="BM895" s="72">
        <v>4.0108726669637482E-2</v>
      </c>
      <c r="BN895" s="72">
        <v>4.6676449198859576E-2</v>
      </c>
      <c r="BO895" s="72">
        <v>1.570518416668051E-2</v>
      </c>
      <c r="BP895" s="72">
        <v>3.8344927492495344E-2</v>
      </c>
      <c r="BQ895" s="72">
        <v>2.8976545599847414E-2</v>
      </c>
      <c r="BR895" s="72">
        <f>IF(IF(BN895&gt;BQ895,BN895,BQ895)=0,IF(BM895&gt;BP895,BM895,BP895),IF(BN895&gt;BQ895,BN895,BQ895))</f>
        <v>4.6676449198859576E-2</v>
      </c>
      <c r="CI895" s="73">
        <f>IFERROR(L895,M895)</f>
        <v>0.26519930013738835</v>
      </c>
      <c r="CJ895" s="74">
        <f>IF(AND(M895&lt;0,AA895&gt;0),1,0)</f>
        <v>0</v>
      </c>
      <c r="CK895" s="74">
        <f>IF(AND(CJ895=0,CI895&lt;0.1,CI895&gt;0),1,0)</f>
        <v>0</v>
      </c>
      <c r="CL895" s="74">
        <f>IF(AND(CK895=0,CI895&lt;0.2,CI895&gt;0.1),1,0)</f>
        <v>0</v>
      </c>
      <c r="CM895" s="74">
        <f>IF(AND(CL895=0,CI895&lt;0.3,CI895&gt;0.2),1,0)</f>
        <v>1</v>
      </c>
      <c r="CN895" s="74">
        <f>IF(AND(CM895=0,CI895&lt;0.4,CI895&gt;0.3),1,0)</f>
        <v>0</v>
      </c>
      <c r="CO895" s="74">
        <f>IF(AND(CN895=0,CI895&lt;0.5,CI895&gt;0.4),1,0)</f>
        <v>0</v>
      </c>
      <c r="CP895" s="74">
        <f>IF(AND(CJ895=0,CK895=0,CL895=0,CM895=0,CN895=0,CO895=0),1,0)</f>
        <v>0</v>
      </c>
      <c r="CR895" s="74" t="str">
        <f>_xll.BDP($H895,CR$1)</f>
        <v>Bertrand Loy</v>
      </c>
      <c r="CS895" s="74" t="str">
        <f>_xll.BDP($H895,CS$1)</f>
        <v>No</v>
      </c>
      <c r="CT895" s="81">
        <f>_xll.BDP($H895,CT$1)</f>
        <v>0</v>
      </c>
      <c r="CU895" s="78">
        <f>_xll.BDP($H895,CU$1)</f>
        <v>10.91670036315918</v>
      </c>
      <c r="CV895" s="78">
        <f>_xll.BDP($H895,CV$1)</f>
        <v>0.63255486878473743</v>
      </c>
      <c r="CW895" s="78">
        <f>_xll.BDP($H895,CW$1)</f>
        <v>1.4008980098618502</v>
      </c>
    </row>
    <row r="896" spans="1:101" s="74" customFormat="1" hidden="1" x14ac:dyDescent="0.3">
      <c r="A896" s="74" t="str">
        <f>B896&amp;C896</f>
        <v>15</v>
      </c>
      <c r="B896" s="74">
        <v>15</v>
      </c>
      <c r="D896" s="74">
        <v>20</v>
      </c>
      <c r="E896" s="74">
        <v>3</v>
      </c>
      <c r="F896" s="75" t="s">
        <v>2848</v>
      </c>
      <c r="H896" s="74" t="s">
        <v>1711</v>
      </c>
      <c r="I896" s="74">
        <v>1842</v>
      </c>
      <c r="J896" s="74" t="str">
        <f>I896&amp;H896</f>
        <v>1842MEGP LN Equity</v>
      </c>
      <c r="K896" s="76" t="s">
        <v>1712</v>
      </c>
      <c r="L896" s="73">
        <v>0.27163348398177334</v>
      </c>
      <c r="M896" s="73">
        <v>0.46952809081018948</v>
      </c>
      <c r="N896" s="73">
        <v>0.22918169752741849</v>
      </c>
      <c r="O896" s="73">
        <v>0.39937145351374947</v>
      </c>
      <c r="P896" s="77">
        <v>26.21380151815444</v>
      </c>
      <c r="Q896" s="77">
        <v>18.494113199537637</v>
      </c>
      <c r="R896" s="77">
        <v>29.676913251138508</v>
      </c>
      <c r="S896" s="78">
        <v>29.162439605339717</v>
      </c>
      <c r="T896" s="78">
        <v>31.299946108245443</v>
      </c>
      <c r="U896" s="73">
        <v>-3.7295625570715391E-2</v>
      </c>
      <c r="V896" s="79">
        <v>-0.11395318052684637</v>
      </c>
      <c r="W896" s="73">
        <v>0.45764056091657662</v>
      </c>
      <c r="X896" s="72" t="e">
        <v>#N/A</v>
      </c>
      <c r="Y896" s="79">
        <v>5.9837323647339229</v>
      </c>
      <c r="Z896" s="79">
        <v>2.672960305603711</v>
      </c>
      <c r="AA896" s="79">
        <v>97434000</v>
      </c>
      <c r="AB896" s="79">
        <v>114550000</v>
      </c>
      <c r="AC896" s="79" t="e">
        <v>#N/A</v>
      </c>
      <c r="AD896" s="80">
        <v>78520000</v>
      </c>
      <c r="AE896" s="73">
        <v>0</v>
      </c>
      <c r="AF896" s="80">
        <v>601.84733115199992</v>
      </c>
      <c r="AG896" s="80">
        <v>590.65633115199989</v>
      </c>
      <c r="AH896" s="25">
        <v>6.1876042987701387</v>
      </c>
      <c r="AI896" s="25">
        <v>9.8643296561675395</v>
      </c>
      <c r="AJ896" s="25">
        <v>6.5133649874937891</v>
      </c>
      <c r="AK896" s="25">
        <v>14.083260818832132</v>
      </c>
      <c r="AL896" s="25">
        <v>4.15750129773296</v>
      </c>
      <c r="AM896" s="74" t="s">
        <v>498</v>
      </c>
      <c r="AN896" s="74" t="s">
        <v>738</v>
      </c>
      <c r="AO896" s="74" t="s">
        <v>4712</v>
      </c>
      <c r="AP896" s="74" t="s">
        <v>1552</v>
      </c>
      <c r="AQ896" s="73">
        <f>_xll.BDP($H896,$AQ$1, "CUST_TRR_START_DT=20030101","CUST_TRR_END_DT=20230630")*0.01</f>
        <v>0.1514723</v>
      </c>
      <c r="AR896" s="73">
        <f>_xll.BDP($H896,$AQ$1, "CUST_TRR_START_DT=20130101","CUST_TRR_END_DT=20230630")*0.01</f>
        <v>0.15445970000000001</v>
      </c>
      <c r="AS896" s="73">
        <f>_xll.BDP($H896,$AQ$1, "CUST_TRR_START_DT=20180101","CUST_TRR_END_DT=20230630")*0.01</f>
        <v>3.7263570000000003E-2</v>
      </c>
      <c r="AT896" s="74" t="s">
        <v>3697</v>
      </c>
      <c r="AU896" s="74" t="s">
        <v>3021</v>
      </c>
      <c r="AV896" s="74" t="s">
        <v>3021</v>
      </c>
      <c r="AW896" s="25">
        <v>3.7452711583987761</v>
      </c>
      <c r="AX896" s="25">
        <v>3.7452711583987761</v>
      </c>
      <c r="AY896" s="25">
        <v>-2.2924760345532135E-3</v>
      </c>
      <c r="AZ896" s="25">
        <v>3.7429786823642228</v>
      </c>
      <c r="BA896" s="25">
        <v>149.52736246002297</v>
      </c>
      <c r="BB896" s="25">
        <v>-9.1525521237855401E-2</v>
      </c>
      <c r="BC896" s="25">
        <v>149.43583693878512</v>
      </c>
      <c r="BD896" s="25">
        <v>45.716248077000003</v>
      </c>
      <c r="BE896" s="25">
        <v>590.65633115199989</v>
      </c>
      <c r="BF896" s="74">
        <v>48.050000000000004</v>
      </c>
      <c r="BG896" s="74">
        <v>52</v>
      </c>
      <c r="BH896" s="74">
        <v>56.2</v>
      </c>
      <c r="BI896" s="74">
        <v>31.333000000000002</v>
      </c>
      <c r="BJ896" s="74">
        <v>38.933</v>
      </c>
      <c r="BK896" s="74">
        <v>46.832999999999998</v>
      </c>
      <c r="BL896" s="72">
        <v>8.1350181934534763E-2</v>
      </c>
      <c r="BM896" s="72">
        <v>8.8037657868799316E-2</v>
      </c>
      <c r="BN896" s="72">
        <v>9.5148391773586957E-2</v>
      </c>
      <c r="BO896" s="72">
        <v>5.3047767961597873E-2</v>
      </c>
      <c r="BP896" s="72">
        <v>6.5914810265499307E-2</v>
      </c>
      <c r="BQ896" s="72">
        <v>7.9289762134028427E-2</v>
      </c>
      <c r="BR896" s="72">
        <f>IF(IF(BN896&gt;BQ896,BN896,BQ896)=0,IF(BM896&gt;BP896,BM896,BP896),IF(BN896&gt;BQ896,BN896,BQ896))</f>
        <v>9.5148391773586957E-2</v>
      </c>
      <c r="CI896" s="73">
        <f>IFERROR(L896,M896)</f>
        <v>0.27163348398177334</v>
      </c>
      <c r="CJ896" s="74">
        <f>IF(AND(M896&lt;0,AA896&gt;0),1,0)</f>
        <v>0</v>
      </c>
      <c r="CK896" s="74">
        <f>IF(AND(CJ896=0,CI896&lt;0.1,CI896&gt;0),1,0)</f>
        <v>0</v>
      </c>
      <c r="CL896" s="74">
        <f>IF(AND(CK896=0,CI896&lt;0.2,CI896&gt;0.1),1,0)</f>
        <v>0</v>
      </c>
      <c r="CM896" s="74">
        <f>IF(AND(CL896=0,CI896&lt;0.3,CI896&gt;0.2),1,0)</f>
        <v>1</v>
      </c>
      <c r="CN896" s="74">
        <f>IF(AND(CM896=0,CI896&lt;0.4,CI896&gt;0.3),1,0)</f>
        <v>0</v>
      </c>
      <c r="CO896" s="74">
        <f>IF(AND(CN896=0,CI896&lt;0.5,CI896&gt;0.4),1,0)</f>
        <v>0</v>
      </c>
      <c r="CP896" s="74">
        <f>IF(AND(CJ896=0,CK896=0,CL896=0,CM896=0,CN896=0,CO896=0),1,0)</f>
        <v>0</v>
      </c>
      <c r="CR896" s="74" t="str">
        <f>_xll.BDP($H896,CR$1)</f>
        <v>Serge Crasnianski</v>
      </c>
      <c r="CS896" s="74" t="str">
        <f>_xll.BDP($H896,CS$1)</f>
        <v>No</v>
      </c>
      <c r="CT896" s="81">
        <f>_xll.BDP($H896,CT$1)</f>
        <v>0</v>
      </c>
      <c r="CU896" s="78">
        <f>_xll.BDP($H896,CU$1)</f>
        <v>14.25</v>
      </c>
      <c r="CV896" s="78">
        <f>_xll.BDP($H896,CV$1)</f>
        <v>36.511174337009791</v>
      </c>
      <c r="CW896" s="78">
        <f>_xll.BDP($H896,CW$1)</f>
        <v>0</v>
      </c>
    </row>
    <row r="897" spans="1:101" s="74" customFormat="1" hidden="1" x14ac:dyDescent="0.3">
      <c r="A897" s="74" t="str">
        <f>B897&amp;C897</f>
        <v>15</v>
      </c>
      <c r="B897" s="74">
        <v>15</v>
      </c>
      <c r="D897" s="74">
        <v>20</v>
      </c>
      <c r="E897" s="74">
        <v>14</v>
      </c>
      <c r="F897" s="75" t="s">
        <v>2149</v>
      </c>
      <c r="G897" s="74" t="s">
        <v>2820</v>
      </c>
      <c r="H897" s="74" t="s">
        <v>22</v>
      </c>
      <c r="I897" s="74">
        <v>1843</v>
      </c>
      <c r="J897" s="74" t="str">
        <f>I897&amp;H897</f>
        <v>1843ESAB US Equity</v>
      </c>
      <c r="K897" s="76" t="s">
        <v>614</v>
      </c>
      <c r="L897" s="73" t="e">
        <v>#N/A</v>
      </c>
      <c r="M897" s="73">
        <v>0.35030090220926879</v>
      </c>
      <c r="N897" s="73" t="e">
        <v>#N/A</v>
      </c>
      <c r="O897" s="73">
        <v>0.13891530710901484</v>
      </c>
      <c r="P897" s="77">
        <v>13.815477954905047</v>
      </c>
      <c r="Q897" s="77">
        <v>10.056539738488874</v>
      </c>
      <c r="R897" s="77">
        <v>15.321966747350601</v>
      </c>
      <c r="S897" s="78" t="e">
        <v>#N/A</v>
      </c>
      <c r="T897" s="78">
        <v>16.122700001542331</v>
      </c>
      <c r="U897" s="73">
        <v>0.476370775240952</v>
      </c>
      <c r="V897" s="79">
        <v>2.5145963064111534</v>
      </c>
      <c r="W897" s="73">
        <v>0.40041094074728362</v>
      </c>
      <c r="X897" s="72" t="e">
        <v>#N/A</v>
      </c>
      <c r="Y897" s="79" t="e">
        <v>#N/A</v>
      </c>
      <c r="Z897" s="79" t="e">
        <v>#N/A</v>
      </c>
      <c r="AA897" s="79">
        <v>1005310000</v>
      </c>
      <c r="AB897" s="79">
        <v>2535077000</v>
      </c>
      <c r="AC897" s="79" t="e">
        <v>#N/A</v>
      </c>
      <c r="AD897" s="80">
        <v>271669000</v>
      </c>
      <c r="AE897" s="73">
        <v>0</v>
      </c>
      <c r="AF897" s="80">
        <v>4115.7149026999996</v>
      </c>
      <c r="AG897" s="80">
        <v>5240.7819026999996</v>
      </c>
      <c r="AH897" s="25">
        <v>11.158838339582626</v>
      </c>
      <c r="AI897" s="25">
        <v>13.194780034291236</v>
      </c>
      <c r="AJ897" s="25">
        <v>1.479633652794337</v>
      </c>
      <c r="AK897" s="25">
        <v>15.939082149689167</v>
      </c>
      <c r="AL897" s="25">
        <v>2.7323179285239614</v>
      </c>
      <c r="AM897" s="74" t="s">
        <v>498</v>
      </c>
      <c r="AN897" s="74" t="s">
        <v>499</v>
      </c>
      <c r="AO897" s="74" t="s">
        <v>500</v>
      </c>
      <c r="AP897" s="74" t="s">
        <v>574</v>
      </c>
      <c r="AQ897" s="73" t="e">
        <f>_xll.BDP($H897,$AQ$1, "CUST_TRR_START_DT=20030101","CUST_TRR_END_DT=20230630")*0.01</f>
        <v>#VALUE!</v>
      </c>
      <c r="AR897" s="73" t="e">
        <f>_xll.BDP($H897,$AQ$1, "CUST_TRR_START_DT=20130101","CUST_TRR_END_DT=20230630")*0.01</f>
        <v>#VALUE!</v>
      </c>
      <c r="AS897" s="73" t="e">
        <f>_xll.BDP($H897,$AQ$1, "CUST_TRR_START_DT=20180101","CUST_TRR_END_DT=20230630")*0.01</f>
        <v>#VALUE!</v>
      </c>
      <c r="AT897" s="74" t="s">
        <v>3875</v>
      </c>
      <c r="AU897" s="74" t="s">
        <v>3021</v>
      </c>
      <c r="AV897" s="74" t="s">
        <v>3875</v>
      </c>
      <c r="AW897" s="25">
        <v>0.35118524236988874</v>
      </c>
      <c r="AX897" s="25">
        <v>0.35118524236988874</v>
      </c>
      <c r="AY897" s="25">
        <v>0</v>
      </c>
      <c r="AZ897" s="25">
        <v>0.35118524236988874</v>
      </c>
      <c r="BA897" s="25" t="s">
        <v>3021</v>
      </c>
      <c r="BB897" s="25">
        <v>0</v>
      </c>
      <c r="BC897" s="25" t="s">
        <v>3021</v>
      </c>
      <c r="BD897" s="25" t="s">
        <v>3021</v>
      </c>
      <c r="BE897" s="25">
        <v>4115.7149026999996</v>
      </c>
      <c r="BF897" s="74">
        <v>235.714</v>
      </c>
      <c r="BG897" s="74">
        <v>272.42900000000003</v>
      </c>
      <c r="BH897" s="74">
        <v>308.25</v>
      </c>
      <c r="BI897" s="74">
        <v>228.08500000000001</v>
      </c>
      <c r="BJ897" s="74">
        <v>277.54700000000003</v>
      </c>
      <c r="BK897" s="74">
        <v>300.52800000000002</v>
      </c>
      <c r="BL897" s="72">
        <v>5.7271702625798115E-2</v>
      </c>
      <c r="BM897" s="72">
        <v>6.6192388549867878E-2</v>
      </c>
      <c r="BN897" s="72">
        <v>7.4895858262140846E-2</v>
      </c>
      <c r="BO897" s="72">
        <v>5.5418075690901535E-2</v>
      </c>
      <c r="BP897" s="72">
        <v>6.743591491673126E-2</v>
      </c>
      <c r="BQ897" s="72">
        <v>7.3019635009909711E-2</v>
      </c>
      <c r="BR897" s="72">
        <f>IF(IF(BN897&gt;BQ897,BN897,BQ897)=0,IF(BM897&gt;BP897,BM897,BP897),IF(BN897&gt;BQ897,BN897,BQ897))</f>
        <v>7.4895858262140846E-2</v>
      </c>
      <c r="CI897" s="73">
        <f>IFERROR(L897,M897)</f>
        <v>0.35030090220926879</v>
      </c>
      <c r="CJ897" s="74">
        <f>IF(AND(M897&lt;0,AA897&gt;0),1,0)</f>
        <v>0</v>
      </c>
      <c r="CK897" s="74">
        <f>IF(AND(CJ897=0,CI897&lt;0.1,CI897&gt;0),1,0)</f>
        <v>0</v>
      </c>
      <c r="CL897" s="74">
        <f>IF(AND(CK897=0,CI897&lt;0.2,CI897&gt;0.1),1,0)</f>
        <v>0</v>
      </c>
      <c r="CM897" s="74">
        <f>IF(AND(CL897=0,CI897&lt;0.3,CI897&gt;0.2),1,0)</f>
        <v>0</v>
      </c>
      <c r="CN897" s="74">
        <f>IF(AND(CM897=0,CI897&lt;0.4,CI897&gt;0.3),1,0)</f>
        <v>1</v>
      </c>
      <c r="CO897" s="74">
        <f>IF(AND(CN897=0,CI897&lt;0.5,CI897&gt;0.4),1,0)</f>
        <v>0</v>
      </c>
      <c r="CP897" s="74">
        <f>IF(AND(CJ897=0,CK897=0,CL897=0,CM897=0,CN897=0,CO897=0),1,0)</f>
        <v>0</v>
      </c>
      <c r="CR897" s="74" t="str">
        <f>_xll.BDP($H897,CR$1)</f>
        <v>#N/A Field Not Applicable</v>
      </c>
      <c r="CS897" s="74" t="str">
        <f>_xll.BDP($H897,CS$1)</f>
        <v>#N/A N/A</v>
      </c>
      <c r="CT897" s="81" t="str">
        <f>_xll.BDP($H897,CT$1)</f>
        <v>#N/A N/A</v>
      </c>
      <c r="CU897" s="78" t="str">
        <f>_xll.BDP($H897,CU$1)</f>
        <v>#N/A N/A</v>
      </c>
      <c r="CV897" s="78">
        <f>_xll.BDP($H897,CV$1)</f>
        <v>6.3383155183998774</v>
      </c>
      <c r="CW897" s="78">
        <f>_xll.BDP($H897,CW$1)</f>
        <v>0.2007988404352303</v>
      </c>
    </row>
    <row r="898" spans="1:101" s="74" customFormat="1" hidden="1" x14ac:dyDescent="0.3">
      <c r="A898" s="74" t="str">
        <f>B898&amp;C898</f>
        <v>15</v>
      </c>
      <c r="B898" s="74">
        <v>15</v>
      </c>
      <c r="D898" s="74">
        <v>20</v>
      </c>
      <c r="E898" s="74">
        <v>1</v>
      </c>
      <c r="F898" s="75">
        <v>0.08</v>
      </c>
      <c r="H898" s="74" t="s">
        <v>1407</v>
      </c>
      <c r="I898" s="74">
        <v>1844</v>
      </c>
      <c r="J898" s="74" t="str">
        <f>I898&amp;H898</f>
        <v>1844BN FP Equity</v>
      </c>
      <c r="K898" s="76" t="s">
        <v>1408</v>
      </c>
      <c r="L898" s="73">
        <v>0.31125769934968972</v>
      </c>
      <c r="M898" s="73">
        <v>0.31969711869407019</v>
      </c>
      <c r="N898" s="73">
        <v>0.11967135105575144</v>
      </c>
      <c r="O898" s="73">
        <v>0.11566513679866225</v>
      </c>
      <c r="P898" s="77">
        <v>7.0765711638411544</v>
      </c>
      <c r="Q898" s="77">
        <v>4.5635587984285131</v>
      </c>
      <c r="R898" s="77">
        <v>7.5157888720601269</v>
      </c>
      <c r="S898" s="78">
        <v>18.738650265525052</v>
      </c>
      <c r="T898" s="78">
        <v>14.90546256462167</v>
      </c>
      <c r="U898" s="73">
        <v>0.41550158547131738</v>
      </c>
      <c r="V898" s="79">
        <v>3.4910687254011505</v>
      </c>
      <c r="W898" s="73">
        <v>0.36389041698756741</v>
      </c>
      <c r="X898" s="72">
        <v>2.1801286633309505E-2</v>
      </c>
      <c r="Y898" s="79">
        <v>2.8406552703221091</v>
      </c>
      <c r="Z898" s="79">
        <v>-13.405994804441423</v>
      </c>
      <c r="AA898" s="79">
        <v>10169000000</v>
      </c>
      <c r="AB898" s="79">
        <v>28107000000</v>
      </c>
      <c r="AC898" s="79">
        <v>62000000</v>
      </c>
      <c r="AD898" s="80">
        <v>2669000000</v>
      </c>
      <c r="AE898" s="73">
        <v>2.3229674035219184E-2</v>
      </c>
      <c r="AF898" s="80">
        <v>36531.971599199998</v>
      </c>
      <c r="AG898" s="80">
        <v>48096.971599199998</v>
      </c>
      <c r="AH898" s="25">
        <v>8.7274490290691347</v>
      </c>
      <c r="AI898" s="25">
        <v>10.338987876010318</v>
      </c>
      <c r="AJ898" s="25">
        <v>5.2319963230196151</v>
      </c>
      <c r="AK898" s="25">
        <v>26.329943752539037</v>
      </c>
      <c r="AL898" s="25">
        <v>2.0953525488050189</v>
      </c>
      <c r="AM898" s="74" t="s">
        <v>493</v>
      </c>
      <c r="AN898" s="74" t="s">
        <v>513</v>
      </c>
      <c r="AO898" s="74" t="s">
        <v>4717</v>
      </c>
      <c r="AP898" s="74" t="s">
        <v>1339</v>
      </c>
      <c r="AQ898" s="73">
        <f>_xll.BDP($H898,$AQ$1, "CUST_TRR_START_DT=20030101","CUST_TRR_END_DT=20230630")*0.01</f>
        <v>5.8356470000000001E-2</v>
      </c>
      <c r="AR898" s="73">
        <f>_xll.BDP($H898,$AQ$1, "CUST_TRR_START_DT=20130101","CUST_TRR_END_DT=20230630")*0.01</f>
        <v>4.2677020000000003E-2</v>
      </c>
      <c r="AS898" s="73">
        <f>_xll.BDP($H898,$AQ$1, "CUST_TRR_START_DT=20180101","CUST_TRR_END_DT=20230630")*0.01</f>
        <v>-5.0831470000000005E-3</v>
      </c>
      <c r="AT898" s="74" t="s">
        <v>3697</v>
      </c>
      <c r="AU898" s="74" t="s">
        <v>3021</v>
      </c>
      <c r="AV898" s="74" t="s">
        <v>3021</v>
      </c>
      <c r="AW898" s="25">
        <v>3.710575139146568</v>
      </c>
      <c r="AX898" s="25">
        <v>3.710575139146568</v>
      </c>
      <c r="AY898" s="25">
        <v>-0.14793385363484055</v>
      </c>
      <c r="AZ898" s="25">
        <v>3.5626412855117273</v>
      </c>
      <c r="BA898" s="25">
        <v>71.820223834676298</v>
      </c>
      <c r="BB898" s="25">
        <v>-2.8633411485703419</v>
      </c>
      <c r="BC898" s="25">
        <v>68.956882686105956</v>
      </c>
      <c r="BD898" s="25">
        <v>1228.215862</v>
      </c>
      <c r="BE898" s="25">
        <v>36531.971599199998</v>
      </c>
      <c r="BF898" s="74">
        <v>2198</v>
      </c>
      <c r="BG898" s="74">
        <v>2307.8000000000002</v>
      </c>
      <c r="BH898" s="74">
        <v>2466.3809999999999</v>
      </c>
      <c r="BI898" s="74">
        <v>2021.414</v>
      </c>
      <c r="BJ898" s="74">
        <v>2256.11</v>
      </c>
      <c r="BK898" s="74">
        <v>2434.027</v>
      </c>
      <c r="BL898" s="72">
        <v>6.0166476206505462E-2</v>
      </c>
      <c r="BM898" s="72">
        <v>6.3172062688522893E-2</v>
      </c>
      <c r="BN898" s="72">
        <v>6.7512945292391782E-2</v>
      </c>
      <c r="BO898" s="72">
        <v>5.5332737640808476E-2</v>
      </c>
      <c r="BP898" s="72">
        <v>6.175713768619611E-2</v>
      </c>
      <c r="BQ898" s="72">
        <v>6.6627310091670555E-2</v>
      </c>
      <c r="BR898" s="72">
        <f>IF(IF(BN898&gt;BQ898,BN898,BQ898)=0,IF(BM898&gt;BP898,BM898,BP898),IF(BN898&gt;BQ898,BN898,BQ898))</f>
        <v>6.7512945292391782E-2</v>
      </c>
      <c r="CI898" s="73">
        <f>IFERROR(L898,M898)</f>
        <v>0.31125769934968972</v>
      </c>
      <c r="CJ898" s="74">
        <f>IF(AND(M898&lt;0,AA898&gt;0),1,0)</f>
        <v>0</v>
      </c>
      <c r="CK898" s="74">
        <f>IF(AND(CJ898=0,CI898&lt;0.1,CI898&gt;0),1,0)</f>
        <v>0</v>
      </c>
      <c r="CL898" s="74">
        <f>IF(AND(CK898=0,CI898&lt;0.2,CI898&gt;0.1),1,0)</f>
        <v>0</v>
      </c>
      <c r="CM898" s="74">
        <f>IF(AND(CL898=0,CI898&lt;0.3,CI898&gt;0.2),1,0)</f>
        <v>0</v>
      </c>
      <c r="CN898" s="74">
        <f>IF(AND(CM898=0,CI898&lt;0.4,CI898&gt;0.3),1,0)</f>
        <v>1</v>
      </c>
      <c r="CO898" s="74">
        <f>IF(AND(CN898=0,CI898&lt;0.5,CI898&gt;0.4),1,0)</f>
        <v>0</v>
      </c>
      <c r="CP898" s="74">
        <f>IF(AND(CJ898=0,CK898=0,CL898=0,CM898=0,CN898=0,CO898=0),1,0)</f>
        <v>0</v>
      </c>
      <c r="CR898" s="74" t="str">
        <f>_xll.BDP($H898,CR$1)</f>
        <v>Antoine Bernard De Saint-Affrique</v>
      </c>
      <c r="CS898" s="74" t="str">
        <f>_xll.BDP($H898,CS$1)</f>
        <v>No</v>
      </c>
      <c r="CT898" s="81">
        <f>_xll.BDP($H898,CT$1)</f>
        <v>0</v>
      </c>
      <c r="CU898" s="78">
        <f>_xll.BDP($H898,CU$1)</f>
        <v>2.0833299160003662</v>
      </c>
      <c r="CV898" s="78">
        <f>_xll.BDP($H898,CV$1)</f>
        <v>3.0508735150450789E-2</v>
      </c>
      <c r="CW898" s="78">
        <f>_xll.BDP($H898,CW$1)</f>
        <v>0</v>
      </c>
    </row>
    <row r="899" spans="1:101" s="74" customFormat="1" hidden="1" x14ac:dyDescent="0.3">
      <c r="A899" s="74" t="str">
        <f>B899&amp;C899</f>
        <v>15</v>
      </c>
      <c r="B899" s="74">
        <v>15</v>
      </c>
      <c r="D899" s="74">
        <v>20</v>
      </c>
      <c r="E899" s="74">
        <v>10</v>
      </c>
      <c r="F899" s="75" t="s">
        <v>2217</v>
      </c>
      <c r="G899" s="74" t="s">
        <v>2711</v>
      </c>
      <c r="H899" s="74" t="s">
        <v>1759</v>
      </c>
      <c r="I899" s="74">
        <v>1845</v>
      </c>
      <c r="J899" s="74" t="str">
        <f>I899&amp;H899</f>
        <v>1845GEN LN Equity</v>
      </c>
      <c r="K899" s="76" t="s">
        <v>1760</v>
      </c>
      <c r="L899" s="73">
        <v>0.30592426144319979</v>
      </c>
      <c r="M899" s="73">
        <v>0.24474696655815331</v>
      </c>
      <c r="N899" s="73">
        <v>0.10904265903965363</v>
      </c>
      <c r="O899" s="73">
        <v>0.10424807765032144</v>
      </c>
      <c r="P899" s="77">
        <v>5.9874937745559178</v>
      </c>
      <c r="Q899" s="77">
        <v>4.9375541079276299</v>
      </c>
      <c r="R899" s="77">
        <v>5.5471427432852476</v>
      </c>
      <c r="S899" s="78">
        <v>19.556536488385877</v>
      </c>
      <c r="T899" s="78">
        <v>19.720347155255546</v>
      </c>
      <c r="U899" s="73">
        <v>0.3120530263387406</v>
      </c>
      <c r="V899" s="79">
        <v>1.8911205073995772</v>
      </c>
      <c r="W899" s="73">
        <v>0.61290949742393308</v>
      </c>
      <c r="X899" s="72">
        <v>5.2707930367504832E-2</v>
      </c>
      <c r="Y899" s="79">
        <v>9.1109201465222664</v>
      </c>
      <c r="Z899" s="79">
        <v>-3.6018406320292073</v>
      </c>
      <c r="AA899" s="79">
        <v>337900000</v>
      </c>
      <c r="AB899" s="79">
        <v>793300000</v>
      </c>
      <c r="AC899" s="79">
        <v>2900000</v>
      </c>
      <c r="AD899" s="80">
        <v>91700000</v>
      </c>
      <c r="AE899" s="73">
        <v>3.162486368593239E-2</v>
      </c>
      <c r="AF899" s="80">
        <v>817.27718016000006</v>
      </c>
      <c r="AG899" s="80">
        <v>996.17718016000003</v>
      </c>
      <c r="AH899" s="25">
        <v>8.0990014647154478</v>
      </c>
      <c r="AI899" s="25">
        <v>12.074874911030303</v>
      </c>
      <c r="AJ899" s="25">
        <v>5.8373697593549716</v>
      </c>
      <c r="AK899" s="25">
        <v>23.368980528224455</v>
      </c>
      <c r="AL899" s="25">
        <v>1.2963933386201427</v>
      </c>
      <c r="AM899" s="74" t="s">
        <v>498</v>
      </c>
      <c r="AN899" s="74" t="s">
        <v>726</v>
      </c>
      <c r="AO899" s="74" t="s">
        <v>4655</v>
      </c>
      <c r="AP899" s="74" t="s">
        <v>1552</v>
      </c>
      <c r="AQ899" s="73" t="e">
        <f>_xll.BDP($H899,$AQ$1, "CUST_TRR_START_DT=20030101","CUST_TRR_END_DT=20230630")*0.01</f>
        <v>#VALUE!</v>
      </c>
      <c r="AR899" s="73" t="e">
        <f>_xll.BDP($H899,$AQ$1, "CUST_TRR_START_DT=20130101","CUST_TRR_END_DT=20230630")*0.01</f>
        <v>#VALUE!</v>
      </c>
      <c r="AS899" s="73">
        <f>_xll.BDP($H899,$AQ$1, "CUST_TRR_START_DT=20180101","CUST_TRR_END_DT=20230630")*0.01</f>
        <v>-2.877379E-2</v>
      </c>
      <c r="AT899" s="74" t="s">
        <v>3537</v>
      </c>
      <c r="AU899" s="74" t="s">
        <v>3537</v>
      </c>
      <c r="AV899" s="74" t="s">
        <v>3537</v>
      </c>
      <c r="AW899" s="25">
        <v>3.750000058150873</v>
      </c>
      <c r="AX899" s="25">
        <v>3.750000058150873</v>
      </c>
      <c r="AY899" s="25">
        <v>5.4012048904767528E-16</v>
      </c>
      <c r="AZ899" s="25">
        <v>3.7500000581508734</v>
      </c>
      <c r="BA899" s="25">
        <v>49.332238906861079</v>
      </c>
      <c r="BB899" s="25">
        <v>7.1054273576010019E-15</v>
      </c>
      <c r="BC899" s="25">
        <v>49.332238906861086</v>
      </c>
      <c r="BD899" s="25">
        <v>30.651599999999998</v>
      </c>
      <c r="BE899" s="25">
        <v>817.27718016000006</v>
      </c>
      <c r="BF899" s="74">
        <v>59.622</v>
      </c>
      <c r="BG899" s="74">
        <v>65.122</v>
      </c>
      <c r="BH899" s="74">
        <v>71.95</v>
      </c>
      <c r="BI899" s="74">
        <v>57.797000000000004</v>
      </c>
      <c r="BJ899" s="74">
        <v>51.125</v>
      </c>
      <c r="BK899" s="74">
        <v>51.155000000000001</v>
      </c>
      <c r="BL899" s="72">
        <v>7.2951994069291981E-2</v>
      </c>
      <c r="BM899" s="72">
        <v>7.9681657069209905E-2</v>
      </c>
      <c r="BN899" s="72">
        <v>8.8036227789835275E-2</v>
      </c>
      <c r="BO899" s="72">
        <v>7.0718969528410142E-2</v>
      </c>
      <c r="BP899" s="72">
        <v>6.2555276521964256E-2</v>
      </c>
      <c r="BQ899" s="72">
        <v>6.2591983774691079E-2</v>
      </c>
      <c r="BR899" s="72">
        <f>IF(IF(BN899&gt;BQ899,BN899,BQ899)=0,IF(BM899&gt;BP899,BM899,BP899),IF(BN899&gt;BQ899,BN899,BQ899))</f>
        <v>8.8036227789835275E-2</v>
      </c>
      <c r="CI899" s="73">
        <f>IFERROR(L899,M899)</f>
        <v>0.30592426144319979</v>
      </c>
      <c r="CJ899" s="74">
        <f>IF(AND(M899&lt;0,AA899&gt;0),1,0)</f>
        <v>0</v>
      </c>
      <c r="CK899" s="74">
        <f>IF(AND(CJ899=0,CI899&lt;0.1,CI899&gt;0),1,0)</f>
        <v>0</v>
      </c>
      <c r="CL899" s="74">
        <f>IF(AND(CK899=0,CI899&lt;0.2,CI899&gt;0.1),1,0)</f>
        <v>0</v>
      </c>
      <c r="CM899" s="74">
        <f>IF(AND(CL899=0,CI899&lt;0.3,CI899&gt;0.2),1,0)</f>
        <v>0</v>
      </c>
      <c r="CN899" s="74">
        <f>IF(AND(CM899=0,CI899&lt;0.4,CI899&gt;0.3),1,0)</f>
        <v>1</v>
      </c>
      <c r="CO899" s="74">
        <f>IF(AND(CN899=0,CI899&lt;0.5,CI899&gt;0.4),1,0)</f>
        <v>0</v>
      </c>
      <c r="CP899" s="74">
        <f>IF(AND(CJ899=0,CK899=0,CL899=0,CM899=0,CN899=0,CO899=0),1,0)</f>
        <v>0</v>
      </c>
      <c r="CR899" s="74" t="str">
        <f>_xll.BDP($H899,CR$1)</f>
        <v>Joseph M Vorih "Joe"</v>
      </c>
      <c r="CS899" s="74" t="str">
        <f>_xll.BDP($H899,CS$1)</f>
        <v>No</v>
      </c>
      <c r="CT899" s="81">
        <f>_xll.BDP($H899,CT$1)</f>
        <v>0</v>
      </c>
      <c r="CU899" s="78">
        <f>_xll.BDP($H899,CU$1)</f>
        <v>1.6666699647903442</v>
      </c>
      <c r="CV899" s="78">
        <f>_xll.BDP($H899,CV$1)</f>
        <v>0.31808296266924696</v>
      </c>
      <c r="CW899" s="78">
        <f>_xll.BDP($H899,CW$1)</f>
        <v>13.704176069482083</v>
      </c>
    </row>
    <row r="900" spans="1:101" s="74" customFormat="1" x14ac:dyDescent="0.3">
      <c r="A900" s="74" t="str">
        <f>B900&amp;C900</f>
        <v>15</v>
      </c>
      <c r="B900" s="74">
        <v>15</v>
      </c>
      <c r="D900" s="74">
        <v>20</v>
      </c>
      <c r="E900" s="74">
        <v>9</v>
      </c>
      <c r="F900" s="75">
        <v>0.08</v>
      </c>
      <c r="H900" s="74" t="s">
        <v>1735</v>
      </c>
      <c r="I900" s="74">
        <v>1846</v>
      </c>
      <c r="J900" s="74" t="str">
        <f>I900&amp;H900</f>
        <v>1846BAG LN Equity</v>
      </c>
      <c r="K900" s="76" t="s">
        <v>1736</v>
      </c>
      <c r="L900" s="73">
        <v>0.27097608644108268</v>
      </c>
      <c r="M900" s="73">
        <v>0.24302134646962234</v>
      </c>
      <c r="N900" s="73">
        <v>0.21869693943479049</v>
      </c>
      <c r="O900" s="73">
        <v>0.20090497737556562</v>
      </c>
      <c r="P900" s="77">
        <v>15.558990211231324</v>
      </c>
      <c r="Q900" s="77">
        <v>13.253361553206993</v>
      </c>
      <c r="R900" s="77">
        <v>13.208649912331968</v>
      </c>
      <c r="S900" s="78">
        <v>20.241357589783416</v>
      </c>
      <c r="T900" s="78">
        <v>17.443324937027707</v>
      </c>
      <c r="U900" s="73">
        <v>-0.14091981132075471</v>
      </c>
      <c r="V900" s="79">
        <v>-0.84902309058614567</v>
      </c>
      <c r="W900" s="73">
        <v>0.71205298013245033</v>
      </c>
      <c r="X900" s="72">
        <v>3.4482758620689655E-2</v>
      </c>
      <c r="Y900" s="79">
        <v>4.5270376918877382</v>
      </c>
      <c r="Z900" s="79">
        <v>-1.2857420128782659</v>
      </c>
      <c r="AA900" s="79">
        <v>182700000</v>
      </c>
      <c r="AB900" s="79">
        <v>221000000</v>
      </c>
      <c r="AC900" s="79">
        <v>2000000</v>
      </c>
      <c r="AD900" s="80">
        <v>35800000</v>
      </c>
      <c r="AE900" s="73">
        <v>5.5865921787709494E-2</v>
      </c>
      <c r="AF900" s="80">
        <v>550.06175660999997</v>
      </c>
      <c r="AG900" s="80">
        <v>502.26175660999996</v>
      </c>
      <c r="AH900" s="25">
        <v>9.0660966897111912</v>
      </c>
      <c r="AI900" s="25">
        <v>11.31220172545045</v>
      </c>
      <c r="AJ900" s="25">
        <v>3.8794785556238551</v>
      </c>
      <c r="AK900" s="25">
        <v>16.109980969879913</v>
      </c>
      <c r="AL900" s="25">
        <v>2.0463607016741072</v>
      </c>
      <c r="AM900" s="74" t="s">
        <v>493</v>
      </c>
      <c r="AN900" s="74" t="s">
        <v>673</v>
      </c>
      <c r="AO900" s="74" t="s">
        <v>674</v>
      </c>
      <c r="AP900" s="74" t="s">
        <v>1552</v>
      </c>
      <c r="AQ900" s="73">
        <f>_xll.BDP($H900,$AQ$1, "CUST_TRR_START_DT=20030101","CUST_TRR_END_DT=20230630")*0.01</f>
        <v>0.12613849999999999</v>
      </c>
      <c r="AR900" s="73">
        <f>_xll.BDP($H900,$AQ$1, "CUST_TRR_START_DT=20130101","CUST_TRR_END_DT=20230630")*0.01</f>
        <v>1.6042259999999999E-2</v>
      </c>
      <c r="AS900" s="73">
        <f>_xll.BDP($H900,$AQ$1, "CUST_TRR_START_DT=20180101","CUST_TRR_END_DT=20230630")*0.01</f>
        <v>-4.224899E-2</v>
      </c>
      <c r="AT900" s="74" t="s">
        <v>3697</v>
      </c>
      <c r="AU900" s="74" t="s">
        <v>3021</v>
      </c>
      <c r="AV900" s="74" t="s">
        <v>3021</v>
      </c>
      <c r="AW900" s="25">
        <v>2.6680245176109425</v>
      </c>
      <c r="AX900" s="25">
        <v>2.6680245176109425</v>
      </c>
      <c r="AY900" s="25">
        <v>5.7157220144316758</v>
      </c>
      <c r="AZ900" s="25">
        <v>8.3837465320426183</v>
      </c>
      <c r="BA900" s="25">
        <v>42.216420593289314</v>
      </c>
      <c r="BB900" s="25">
        <v>90.440444966989247</v>
      </c>
      <c r="BC900" s="25">
        <v>132.65686556027856</v>
      </c>
      <c r="BD900" s="25">
        <v>44.003608874999998</v>
      </c>
      <c r="BE900" s="25">
        <v>502.26175660999996</v>
      </c>
      <c r="BF900" s="74">
        <v>35.883000000000003</v>
      </c>
      <c r="BG900" s="74">
        <v>39.200000000000003</v>
      </c>
      <c r="BH900" s="74">
        <v>44.017000000000003</v>
      </c>
      <c r="BI900" s="74">
        <v>26.562000000000001</v>
      </c>
      <c r="BJ900" s="74">
        <v>30.699000000000002</v>
      </c>
      <c r="BK900" s="74">
        <v>37.372999999999998</v>
      </c>
      <c r="BL900" s="72">
        <v>7.1442827425665836E-2</v>
      </c>
      <c r="BM900" s="72">
        <v>7.8046953573728525E-2</v>
      </c>
      <c r="BN900" s="72">
        <v>8.7637570292214501E-2</v>
      </c>
      <c r="BO900" s="72">
        <v>5.2884775021055534E-2</v>
      </c>
      <c r="BP900" s="72">
        <v>6.1121516014282957E-2</v>
      </c>
      <c r="BQ900" s="72">
        <v>7.440940805895295E-2</v>
      </c>
      <c r="BR900" s="72">
        <f>IF(IF(BN900&gt;BQ900,BN900,BQ900)=0,IF(BM900&gt;BP900,BM900,BP900),IF(BN900&gt;BQ900,BN900,BQ900))</f>
        <v>8.7637570292214501E-2</v>
      </c>
      <c r="CI900" s="73">
        <f>IFERROR(L900,M900)</f>
        <v>0.27097608644108268</v>
      </c>
      <c r="CJ900" s="74">
        <f>IF(AND(M900&lt;0,AA900&gt;0),1,0)</f>
        <v>0</v>
      </c>
      <c r="CK900" s="74">
        <f>IF(AND(CJ900=0,CI900&lt;0.1,CI900&gt;0),1,0)</f>
        <v>0</v>
      </c>
      <c r="CL900" s="74">
        <f>IF(AND(CK900=0,CI900&lt;0.2,CI900&gt;0.1),1,0)</f>
        <v>0</v>
      </c>
      <c r="CM900" s="74">
        <f>IF(AND(CL900=0,CI900&lt;0.3,CI900&gt;0.2),1,0)</f>
        <v>1</v>
      </c>
      <c r="CN900" s="74">
        <f>IF(AND(CM900=0,CI900&lt;0.4,CI900&gt;0.3),1,0)</f>
        <v>0</v>
      </c>
      <c r="CO900" s="74">
        <f>IF(AND(CN900=0,CI900&lt;0.5,CI900&gt;0.4),1,0)</f>
        <v>0</v>
      </c>
      <c r="CP900" s="74">
        <f>IF(AND(CJ900=0,CK900=0,CL900=0,CM900=0,CN900=0,CO900=0),1,0)</f>
        <v>0</v>
      </c>
      <c r="CR900" s="74" t="str">
        <f>_xll.BDP($H900,CR$1)</f>
        <v>Roger Alexander White</v>
      </c>
      <c r="CS900" s="74" t="str">
        <f>_xll.BDP($H900,CS$1)</f>
        <v>No</v>
      </c>
      <c r="CT900" s="81">
        <f>_xll.BDP($H900,CT$1)</f>
        <v>0</v>
      </c>
      <c r="CU900" s="78">
        <f>_xll.BDP($H900,CU$1)</f>
        <v>19.75</v>
      </c>
      <c r="CV900" s="78">
        <f>_xll.BDP($H900,CV$1)</f>
        <v>7.2582440780905646</v>
      </c>
      <c r="CW900" s="78">
        <f>_xll.BDP($H900,CW$1)</f>
        <v>0.13939634571968612</v>
      </c>
    </row>
    <row r="901" spans="1:101" s="74" customFormat="1" hidden="1" x14ac:dyDescent="0.3">
      <c r="A901" s="74" t="str">
        <f>B901&amp;C901</f>
        <v>15</v>
      </c>
      <c r="B901" s="74">
        <v>15</v>
      </c>
      <c r="D901" s="74">
        <v>20</v>
      </c>
      <c r="E901" s="74">
        <v>2</v>
      </c>
      <c r="F901" s="75">
        <v>0.12</v>
      </c>
      <c r="H901" s="74" t="s">
        <v>2018</v>
      </c>
      <c r="I901" s="74">
        <v>1847</v>
      </c>
      <c r="J901" s="74" t="str">
        <f>I901&amp;H901</f>
        <v>1847SAMPO FH Equity</v>
      </c>
      <c r="K901" s="76" t="s">
        <v>2019</v>
      </c>
      <c r="L901" s="73">
        <v>0.16304207246516805</v>
      </c>
      <c r="M901" s="73">
        <v>0.26680053547523425</v>
      </c>
      <c r="N901" s="73">
        <v>0.13464653965421908</v>
      </c>
      <c r="O901" s="73">
        <v>0.20223236935565703</v>
      </c>
      <c r="P901" s="77">
        <v>5.6805004328155873</v>
      </c>
      <c r="Q901" s="77">
        <v>-34.566679540332395</v>
      </c>
      <c r="R901" s="77">
        <v>12.681402098682742</v>
      </c>
      <c r="S901" s="78" t="e">
        <v>#N/A</v>
      </c>
      <c r="T901" s="78" t="e">
        <v>#N/A</v>
      </c>
      <c r="U901" s="73">
        <v>3.9316473000683527E-2</v>
      </c>
      <c r="V901" s="79" t="e">
        <v>#N/A</v>
      </c>
      <c r="W901" s="73">
        <v>0.22353696098562628</v>
      </c>
      <c r="X901" s="72" t="e">
        <v>#N/A</v>
      </c>
      <c r="Y901" s="79">
        <v>5.8614443565406136</v>
      </c>
      <c r="Z901" s="79">
        <v>-12.505047300030803</v>
      </c>
      <c r="AA901" s="79">
        <v>7470000000</v>
      </c>
      <c r="AB901" s="79">
        <v>9855000000</v>
      </c>
      <c r="AC901" s="79" t="e">
        <v>#N/A</v>
      </c>
      <c r="AD901" s="80">
        <v>1523000000</v>
      </c>
      <c r="AE901" s="73">
        <v>0</v>
      </c>
      <c r="AF901" s="80">
        <v>20904.852688319996</v>
      </c>
      <c r="AG901" s="80">
        <v>22753.852688319996</v>
      </c>
      <c r="AH901" s="25" t="s">
        <v>3021</v>
      </c>
      <c r="AI901" s="25">
        <v>12.884401295764437</v>
      </c>
      <c r="AJ901" s="25">
        <v>6.7661609936551628</v>
      </c>
      <c r="AK901" s="25">
        <v>20.531735403499418</v>
      </c>
      <c r="AL901" s="25">
        <v>2.5663612651892578</v>
      </c>
      <c r="AM901" s="74" t="s">
        <v>502</v>
      </c>
      <c r="AN901" s="74" t="s">
        <v>503</v>
      </c>
      <c r="AO901" s="74" t="s">
        <v>4664</v>
      </c>
      <c r="AP901" s="74" t="s">
        <v>1981</v>
      </c>
      <c r="AQ901" s="73">
        <f>_xll.BDP($H901,$AQ$1, "CUST_TRR_START_DT=20030101","CUST_TRR_END_DT=20230630")*0.01</f>
        <v>0.1563107</v>
      </c>
      <c r="AR901" s="73">
        <f>_xll.BDP($H901,$AQ$1, "CUST_TRR_START_DT=20130101","CUST_TRR_END_DT=20230630")*0.01</f>
        <v>0.11492179999999999</v>
      </c>
      <c r="AS901" s="73">
        <f>_xll.BDP($H901,$AQ$1, "CUST_TRR_START_DT=20180101","CUST_TRR_END_DT=20230630")*0.01</f>
        <v>5.0945770000000001E-2</v>
      </c>
      <c r="AT901" s="74" t="s">
        <v>3697</v>
      </c>
      <c r="AU901" s="74" t="s">
        <v>3021</v>
      </c>
      <c r="AV901" s="74" t="s">
        <v>3021</v>
      </c>
      <c r="AW901" s="25">
        <v>4.3196543132140244</v>
      </c>
      <c r="AX901" s="25">
        <v>4.3196543132140244</v>
      </c>
      <c r="AY901" s="25">
        <v>0</v>
      </c>
      <c r="AZ901" s="25">
        <v>4.3196543132140244</v>
      </c>
      <c r="BA901" s="25">
        <v>93.431167016072678</v>
      </c>
      <c r="BB901" s="25">
        <v>0</v>
      </c>
      <c r="BC901" s="25" t="s">
        <v>3021</v>
      </c>
      <c r="BD901" s="25" t="s">
        <v>3021</v>
      </c>
      <c r="BE901" s="25">
        <v>20904.852688319996</v>
      </c>
      <c r="BF901" s="74">
        <v>1194.9470000000001</v>
      </c>
      <c r="BG901" s="74">
        <v>1295.4739999999999</v>
      </c>
      <c r="BH901" s="74">
        <v>1370.1669999999999</v>
      </c>
      <c r="BI901" s="74">
        <v>308</v>
      </c>
      <c r="BJ901" s="74">
        <v>310</v>
      </c>
      <c r="BK901" s="74">
        <v>344</v>
      </c>
      <c r="BL901" s="72">
        <v>5.7161225568819411E-2</v>
      </c>
      <c r="BM901" s="72">
        <v>6.1970013341629999E-2</v>
      </c>
      <c r="BN901" s="72">
        <v>6.5543011492520231E-2</v>
      </c>
      <c r="BO901" s="72">
        <v>1.4733421210477432E-2</v>
      </c>
      <c r="BP901" s="72">
        <v>1.4829092776779233E-2</v>
      </c>
      <c r="BQ901" s="72">
        <v>1.6455509403909861E-2</v>
      </c>
      <c r="BR901" s="72">
        <f>IF(IF(BN901&gt;BQ901,BN901,BQ901)=0,IF(BM901&gt;BP901,BM901,BP901),IF(BN901&gt;BQ901,BN901,BQ901))</f>
        <v>6.5543011492520231E-2</v>
      </c>
      <c r="CI901" s="73">
        <f>IFERROR(L901,M901)</f>
        <v>0.16304207246516805</v>
      </c>
      <c r="CJ901" s="74">
        <f>IF(AND(M901&lt;0,AA901&gt;0),1,0)</f>
        <v>0</v>
      </c>
      <c r="CK901" s="74">
        <f>IF(AND(CJ901=0,CI901&lt;0.1,CI901&gt;0),1,0)</f>
        <v>0</v>
      </c>
      <c r="CL901" s="74">
        <f>IF(AND(CK901=0,CI901&lt;0.2,CI901&gt;0.1),1,0)</f>
        <v>1</v>
      </c>
      <c r="CM901" s="74">
        <f>IF(AND(CL901=0,CI901&lt;0.3,CI901&gt;0.2),1,0)</f>
        <v>0</v>
      </c>
      <c r="CN901" s="74">
        <f>IF(AND(CM901=0,CI901&lt;0.4,CI901&gt;0.3),1,0)</f>
        <v>0</v>
      </c>
      <c r="CO901" s="74">
        <f>IF(AND(CN901=0,CI901&lt;0.5,CI901&gt;0.4),1,0)</f>
        <v>0</v>
      </c>
      <c r="CP901" s="74">
        <f>IF(AND(CJ901=0,CK901=0,CL901=0,CM901=0,CN901=0,CO901=0),1,0)</f>
        <v>0</v>
      </c>
      <c r="CR901" s="74" t="str">
        <f>_xll.BDP($H901,CR$1)</f>
        <v>Torbjorn Magnusson</v>
      </c>
      <c r="CS901" s="74" t="str">
        <f>_xll.BDP($H901,CS$1)</f>
        <v>No</v>
      </c>
      <c r="CT901" s="81">
        <f>_xll.BDP($H901,CT$1)</f>
        <v>0</v>
      </c>
      <c r="CU901" s="78">
        <f>_xll.BDP($H901,CU$1)</f>
        <v>3.75</v>
      </c>
      <c r="CV901" s="78">
        <f>_xll.BDP($H901,CV$1)</f>
        <v>0.1515364531831144</v>
      </c>
      <c r="CW901" s="78">
        <f>_xll.BDP($H901,CW$1)</f>
        <v>-1.1701958907921186</v>
      </c>
    </row>
    <row r="902" spans="1:101" s="74" customFormat="1" hidden="1" x14ac:dyDescent="0.3">
      <c r="A902" s="74" t="str">
        <f>B902&amp;C902</f>
        <v>15</v>
      </c>
      <c r="B902" s="74">
        <v>15</v>
      </c>
      <c r="D902" s="74">
        <v>20</v>
      </c>
      <c r="E902" s="74">
        <v>10</v>
      </c>
      <c r="F902" s="75" t="s">
        <v>2765</v>
      </c>
      <c r="G902" s="74" t="s">
        <v>2766</v>
      </c>
      <c r="H902" s="74" t="s">
        <v>1717</v>
      </c>
      <c r="I902" s="74">
        <v>1848</v>
      </c>
      <c r="J902" s="74" t="str">
        <f>I902&amp;H902</f>
        <v>1848HSV LN Equity</v>
      </c>
      <c r="K902" s="76" t="s">
        <v>1718</v>
      </c>
      <c r="L902" s="73">
        <v>0.3122996822892084</v>
      </c>
      <c r="M902" s="73">
        <v>0.3216875411997363</v>
      </c>
      <c r="N902" s="73">
        <v>0.16044869891923472</v>
      </c>
      <c r="O902" s="73">
        <v>0.15313407076174787</v>
      </c>
      <c r="P902" s="77">
        <v>14.052178554747446</v>
      </c>
      <c r="Q902" s="77">
        <v>10.653219352255343</v>
      </c>
      <c r="R902" s="77">
        <v>22.227710545813782</v>
      </c>
      <c r="S902" s="78">
        <v>22.802206552289825</v>
      </c>
      <c r="T902" s="78">
        <v>21.639963618554532</v>
      </c>
      <c r="U902" s="73">
        <v>0.48029095947350192</v>
      </c>
      <c r="V902" s="79">
        <v>2.0863677399939813</v>
      </c>
      <c r="W902" s="73">
        <v>0.31847776249426868</v>
      </c>
      <c r="X902" s="72" t="e">
        <v>#N/A</v>
      </c>
      <c r="Y902" s="79">
        <v>12.883453613256325</v>
      </c>
      <c r="Z902" s="79">
        <v>11.490904650592171</v>
      </c>
      <c r="AA902" s="79">
        <v>606800000</v>
      </c>
      <c r="AB902" s="79">
        <v>1274700000</v>
      </c>
      <c r="AC902" s="79">
        <v>4800000</v>
      </c>
      <c r="AD902" s="80">
        <v>225700000</v>
      </c>
      <c r="AE902" s="73">
        <v>2.1267168808152416E-2</v>
      </c>
      <c r="AF902" s="80" t="e">
        <v>#VALUE!</v>
      </c>
      <c r="AG902" s="80" t="s">
        <v>3021</v>
      </c>
      <c r="AH902" s="25" t="s">
        <v>3021</v>
      </c>
      <c r="AI902" s="25" t="s">
        <v>3021</v>
      </c>
      <c r="AJ902" s="25" t="s">
        <v>3021</v>
      </c>
      <c r="AK902" s="25" t="s">
        <v>3021</v>
      </c>
      <c r="AL902" s="25" t="s">
        <v>3021</v>
      </c>
      <c r="AM902" s="74" t="s">
        <v>498</v>
      </c>
      <c r="AN902" s="74" t="s">
        <v>716</v>
      </c>
      <c r="AO902" s="74" t="s">
        <v>758</v>
      </c>
      <c r="AP902" s="74" t="s">
        <v>1552</v>
      </c>
      <c r="AQ902" s="73" t="e">
        <f>_xll.BDP($H902,$AQ$1, "CUST_TRR_START_DT=20030101","CUST_TRR_END_DT=20230630")*0.01</f>
        <v>#VALUE!</v>
      </c>
      <c r="AR902" s="73" t="e">
        <f>_xll.BDP($H902,$AQ$1, "CUST_TRR_START_DT=20130101","CUST_TRR_END_DT=20230630")*0.01</f>
        <v>#VALUE!</v>
      </c>
      <c r="AS902" s="73" t="e">
        <f>_xll.BDP($H902,$AQ$1, "CUST_TRR_START_DT=20180101","CUST_TRR_END_DT=20230630")*0.01</f>
        <v>#VALUE!</v>
      </c>
      <c r="AT902" s="74" t="s">
        <v>3876</v>
      </c>
      <c r="AU902" s="74" t="s">
        <v>3021</v>
      </c>
      <c r="AV902" s="74" t="s">
        <v>3876</v>
      </c>
      <c r="AW902" s="25" t="s">
        <v>3021</v>
      </c>
      <c r="AX902" s="25">
        <v>0</v>
      </c>
      <c r="AY902" s="25">
        <v>0</v>
      </c>
      <c r="AZ902" s="25">
        <v>0</v>
      </c>
      <c r="BA902" s="25">
        <v>71.996189301085323</v>
      </c>
      <c r="BB902" s="25">
        <v>0</v>
      </c>
      <c r="BC902" s="25">
        <v>71.996189301085323</v>
      </c>
      <c r="BD902" s="25">
        <v>89.3</v>
      </c>
      <c r="BE902" s="25" t="e">
        <v>#VALUE!</v>
      </c>
      <c r="BF902" s="74">
        <v>183.667</v>
      </c>
      <c r="BG902" s="74">
        <v>205.333</v>
      </c>
      <c r="BH902" s="74">
        <v>222.667</v>
      </c>
      <c r="BI902" s="74">
        <v>168.12200000000001</v>
      </c>
      <c r="BJ902" s="74">
        <v>191.84</v>
      </c>
      <c r="BK902" s="74">
        <v>206.35599999999999</v>
      </c>
      <c r="BL902" s="72">
        <v>0</v>
      </c>
      <c r="BM902" s="72">
        <v>0</v>
      </c>
      <c r="BN902" s="72">
        <v>0</v>
      </c>
      <c r="BO902" s="72">
        <v>0</v>
      </c>
      <c r="BP902" s="72">
        <v>0</v>
      </c>
      <c r="BQ902" s="72">
        <v>0</v>
      </c>
      <c r="BR902" s="72">
        <f>IF(IF(BN902&gt;BQ902,BN902,BQ902)=0,IF(BM902&gt;BP902,BM902,BP902),IF(BN902&gt;BQ902,BN902,BQ902))</f>
        <v>0</v>
      </c>
      <c r="CI902" s="73">
        <f>IFERROR(L902,M902)</f>
        <v>0.3122996822892084</v>
      </c>
      <c r="CJ902" s="74">
        <f>IF(AND(M902&lt;0,AA902&gt;0),1,0)</f>
        <v>0</v>
      </c>
      <c r="CK902" s="74">
        <f>IF(AND(CJ902=0,CI902&lt;0.1,CI902&gt;0),1,0)</f>
        <v>0</v>
      </c>
      <c r="CL902" s="74">
        <f>IF(AND(CK902=0,CI902&lt;0.2,CI902&gt;0.1),1,0)</f>
        <v>0</v>
      </c>
      <c r="CM902" s="74">
        <f>IF(AND(CL902=0,CI902&lt;0.3,CI902&gt;0.2),1,0)</f>
        <v>0</v>
      </c>
      <c r="CN902" s="74">
        <f>IF(AND(CM902=0,CI902&lt;0.4,CI902&gt;0.3),1,0)</f>
        <v>1</v>
      </c>
      <c r="CO902" s="74">
        <f>IF(AND(CN902=0,CI902&lt;0.5,CI902&gt;0.4),1,0)</f>
        <v>0</v>
      </c>
      <c r="CP902" s="74">
        <f>IF(AND(CJ902=0,CK902=0,CL902=0,CM902=0,CN902=0,CO902=0),1,0)</f>
        <v>0</v>
      </c>
      <c r="CR902" s="74" t="str">
        <f>_xll.BDP($H902,CR$1)</f>
        <v>#N/A Field Not Applicable</v>
      </c>
      <c r="CS902" s="74" t="str">
        <f>_xll.BDP($H902,CS$1)</f>
        <v>#N/A N/A</v>
      </c>
      <c r="CT902" s="81" t="str">
        <f>_xll.BDP($H902,CT$1)</f>
        <v>#N/A N/A</v>
      </c>
      <c r="CU902" s="78" t="str">
        <f>_xll.BDP($H902,CU$1)</f>
        <v>#N/A N/A</v>
      </c>
      <c r="CV902" s="78">
        <f>_xll.BDP($H902,CV$1)</f>
        <v>8.2482011033748339</v>
      </c>
      <c r="CW902" s="78">
        <f>_xll.BDP($H902,CW$1)</f>
        <v>0</v>
      </c>
    </row>
    <row r="903" spans="1:101" s="74" customFormat="1" hidden="1" x14ac:dyDescent="0.3">
      <c r="A903" s="74" t="str">
        <f>B903&amp;C903</f>
        <v>15</v>
      </c>
      <c r="B903" s="74">
        <v>15</v>
      </c>
      <c r="D903" s="74">
        <v>20</v>
      </c>
      <c r="E903" s="74">
        <v>9</v>
      </c>
      <c r="F903" s="75" t="s">
        <v>2149</v>
      </c>
      <c r="G903" s="74" t="s">
        <v>2864</v>
      </c>
      <c r="H903" s="74" t="s">
        <v>2110</v>
      </c>
      <c r="I903" s="74">
        <v>1849</v>
      </c>
      <c r="J903" s="74" t="str">
        <f>I903&amp;H903</f>
        <v>1849INPST NA Equity</v>
      </c>
      <c r="K903" s="76" t="s">
        <v>4996</v>
      </c>
      <c r="L903" s="73">
        <v>0.16412806948092326</v>
      </c>
      <c r="M903" s="73">
        <v>0.18158762847281812</v>
      </c>
      <c r="N903" s="73">
        <v>0.1450474302738918</v>
      </c>
      <c r="O903" s="73">
        <v>0.14144399720765816</v>
      </c>
      <c r="P903" s="77">
        <v>13.798103328329244</v>
      </c>
      <c r="Q903" s="77">
        <v>9.4181132915405197</v>
      </c>
      <c r="R903" s="77">
        <v>183.25637422204377</v>
      </c>
      <c r="S903" s="78">
        <v>28.676227067990531</v>
      </c>
      <c r="T903" s="78">
        <v>27.259850995722502</v>
      </c>
      <c r="U903" s="73">
        <v>0.86194938694629075</v>
      </c>
      <c r="V903" s="79">
        <v>3.27188675302967</v>
      </c>
      <c r="W903" s="73">
        <v>5.3567553367674436E-2</v>
      </c>
      <c r="X903" s="72">
        <v>4.3704754086125827E-2</v>
      </c>
      <c r="Y903" s="79">
        <v>72.111799860595511</v>
      </c>
      <c r="Z903" s="79" t="e">
        <v>#N/A</v>
      </c>
      <c r="AA903" s="79">
        <v>5244300000</v>
      </c>
      <c r="AB903" s="79">
        <v>6732700000</v>
      </c>
      <c r="AC903" s="79">
        <v>25200000</v>
      </c>
      <c r="AD903" s="80">
        <v>1346400000</v>
      </c>
      <c r="AE903" s="73">
        <v>1.871657754010695E-2</v>
      </c>
      <c r="AF903" s="80">
        <v>5682.5</v>
      </c>
      <c r="AG903" s="80">
        <v>32528.046038687491</v>
      </c>
      <c r="AH903" s="25">
        <v>14.01346115745627</v>
      </c>
      <c r="AI903" s="25">
        <v>26.577372365951049</v>
      </c>
      <c r="AJ903" s="25">
        <v>1.363120118949404</v>
      </c>
      <c r="AK903" s="25">
        <v>57.931089028232634</v>
      </c>
      <c r="AL903" s="25">
        <v>56.201802788583905</v>
      </c>
      <c r="AM903" s="74" t="s">
        <v>498</v>
      </c>
      <c r="AN903" s="74" t="s">
        <v>516</v>
      </c>
      <c r="AO903" s="74" t="s">
        <v>714</v>
      </c>
      <c r="AP903" s="74" t="s">
        <v>2085</v>
      </c>
      <c r="AQ903" s="73" t="e">
        <f>_xll.BDP($H903,$AQ$1, "CUST_TRR_START_DT=20030101","CUST_TRR_END_DT=20230630")*0.01</f>
        <v>#VALUE!</v>
      </c>
      <c r="AR903" s="73" t="e">
        <f>_xll.BDP($H903,$AQ$1, "CUST_TRR_START_DT=20130101","CUST_TRR_END_DT=20230630")*0.01</f>
        <v>#VALUE!</v>
      </c>
      <c r="AS903" s="73" t="e">
        <f>_xll.BDP($H903,$AQ$1, "CUST_TRR_START_DT=20180101","CUST_TRR_END_DT=20230630")*0.01</f>
        <v>#VALUE!</v>
      </c>
      <c r="AT903" s="74" t="s">
        <v>3432</v>
      </c>
      <c r="AU903" s="74" t="s">
        <v>3432</v>
      </c>
      <c r="AV903" s="74" t="s">
        <v>3432</v>
      </c>
      <c r="AW903" s="25" t="s">
        <v>3021</v>
      </c>
      <c r="AX903" s="25">
        <v>0</v>
      </c>
      <c r="AY903" s="25">
        <v>0</v>
      </c>
      <c r="AZ903" s="25">
        <v>0</v>
      </c>
      <c r="BA903" s="25">
        <v>0</v>
      </c>
      <c r="BB903" s="25">
        <v>0</v>
      </c>
      <c r="BC903" s="25">
        <v>0</v>
      </c>
      <c r="BD903" s="25">
        <v>0</v>
      </c>
      <c r="BE903" s="25">
        <v>5682.5</v>
      </c>
      <c r="BF903" s="74">
        <v>809.73300000000006</v>
      </c>
      <c r="BG903" s="74">
        <v>1244.4670000000001</v>
      </c>
      <c r="BH903" s="74">
        <v>1616.5710000000001</v>
      </c>
      <c r="BI903" s="74">
        <v>219.67000000000002</v>
      </c>
      <c r="BJ903" s="74">
        <v>722.26800000000003</v>
      </c>
      <c r="BK903" s="74">
        <v>1222.2819999999999</v>
      </c>
      <c r="BL903" s="72">
        <v>0.14249590849098109</v>
      </c>
      <c r="BM903" s="72">
        <v>0.21899991201055874</v>
      </c>
      <c r="BN903" s="72">
        <v>0.28448235811702599</v>
      </c>
      <c r="BO903" s="72">
        <v>3.8657281126264854E-2</v>
      </c>
      <c r="BP903" s="72">
        <v>0.12710391553013639</v>
      </c>
      <c r="BQ903" s="72">
        <v>0.2150958205015398</v>
      </c>
      <c r="BR903" s="72">
        <f>IF(IF(BN903&gt;BQ903,BN903,BQ903)=0,IF(BM903&gt;BP903,BM903,BP903),IF(BN903&gt;BQ903,BN903,BQ903))</f>
        <v>0.28448235811702599</v>
      </c>
      <c r="CI903" s="73">
        <f>IFERROR(L903,M903)</f>
        <v>0.16412806948092326</v>
      </c>
      <c r="CJ903" s="74">
        <f>IF(AND(M903&lt;0,AA903&gt;0),1,0)</f>
        <v>0</v>
      </c>
      <c r="CK903" s="74">
        <f>IF(AND(CJ903=0,CI903&lt;0.1,CI903&gt;0),1,0)</f>
        <v>0</v>
      </c>
      <c r="CL903" s="74">
        <f>IF(AND(CK903=0,CI903&lt;0.2,CI903&gt;0.1),1,0)</f>
        <v>1</v>
      </c>
      <c r="CM903" s="74">
        <f>IF(AND(CL903=0,CI903&lt;0.3,CI903&gt;0.2),1,0)</f>
        <v>0</v>
      </c>
      <c r="CN903" s="74">
        <f>IF(AND(CM903=0,CI903&lt;0.4,CI903&gt;0.3),1,0)</f>
        <v>0</v>
      </c>
      <c r="CO903" s="74">
        <f>IF(AND(CN903=0,CI903&lt;0.5,CI903&gt;0.4),1,0)</f>
        <v>0</v>
      </c>
      <c r="CP903" s="74">
        <f>IF(AND(CJ903=0,CK903=0,CL903=0,CM903=0,CN903=0,CO903=0),1,0)</f>
        <v>0</v>
      </c>
      <c r="CR903" s="74" t="str">
        <f>_xll.BDP($H903,CR$1)</f>
        <v>Rafal Piotr Brzoska</v>
      </c>
      <c r="CS903" s="74" t="str">
        <f>_xll.BDP($H903,CS$1)</f>
        <v>Yes</v>
      </c>
      <c r="CT903" s="81">
        <f>_xll.BDP($H903,CT$1)</f>
        <v>12.464300155639648</v>
      </c>
      <c r="CU903" s="78">
        <f>_xll.BDP($H903,CU$1)</f>
        <v>16.91670036315918</v>
      </c>
      <c r="CV903" s="78">
        <f>_xll.BDP($H903,CV$1)</f>
        <v>13.234542399999999</v>
      </c>
      <c r="CW903" s="78">
        <f>_xll.BDP($H903,CW$1)</f>
        <v>0.11153423239196594</v>
      </c>
    </row>
    <row r="904" spans="1:101" s="74" customFormat="1" hidden="1" x14ac:dyDescent="0.3">
      <c r="A904" s="74" t="str">
        <f>B904&amp;C904</f>
        <v>15</v>
      </c>
      <c r="B904" s="74">
        <v>15</v>
      </c>
      <c r="D904" s="74">
        <v>21</v>
      </c>
      <c r="E904" s="74">
        <v>2</v>
      </c>
      <c r="F904" s="75" t="s">
        <v>2149</v>
      </c>
      <c r="G904" s="74" t="s">
        <v>2532</v>
      </c>
      <c r="H904" s="74" t="s">
        <v>1213</v>
      </c>
      <c r="I904" s="74">
        <v>1850</v>
      </c>
      <c r="J904" s="74" t="str">
        <f>I904&amp;H904</f>
        <v>1850ATM NZ Equity</v>
      </c>
      <c r="K904" s="76" t="s">
        <v>4997</v>
      </c>
      <c r="L904" s="73" t="e">
        <v>#N/A</v>
      </c>
      <c r="M904" s="73">
        <v>0.55525793192629191</v>
      </c>
      <c r="N904" s="73" t="e">
        <v>#N/A</v>
      </c>
      <c r="O904" s="73">
        <v>0.4286322262948562</v>
      </c>
      <c r="P904" s="77">
        <v>15.032572736270044</v>
      </c>
      <c r="Q904" s="77">
        <v>9.7698704476047471</v>
      </c>
      <c r="R904" s="77">
        <v>13.381325829239742</v>
      </c>
      <c r="S904" s="78">
        <v>20.699725117872031</v>
      </c>
      <c r="T904" s="78">
        <v>13.234026024959022</v>
      </c>
      <c r="U904" s="73">
        <v>-0.46423831977246088</v>
      </c>
      <c r="V904" s="79">
        <v>-3.3277420274024649</v>
      </c>
      <c r="W904" s="73">
        <v>0.71321648878150834</v>
      </c>
      <c r="X904" s="72">
        <v>4.8971712237018357E-2</v>
      </c>
      <c r="Y904" s="79">
        <v>14.743988756253952</v>
      </c>
      <c r="Z904" s="79">
        <v>-4.2830724251620822</v>
      </c>
      <c r="AA904" s="79">
        <v>346448000</v>
      </c>
      <c r="AB904" s="79">
        <v>448795000</v>
      </c>
      <c r="AC904" s="79">
        <v>17132000</v>
      </c>
      <c r="AD904" s="80">
        <v>111283000</v>
      </c>
      <c r="AE904" s="73">
        <v>0.15394983959814168</v>
      </c>
      <c r="AF904" s="80">
        <v>3491.7751226400001</v>
      </c>
      <c r="AG904" s="80">
        <v>2794.75012264</v>
      </c>
      <c r="AH904" s="25">
        <v>13.272624237836297</v>
      </c>
      <c r="AI904" s="25">
        <v>14.52814461157781</v>
      </c>
      <c r="AJ904" s="25">
        <v>2.8978688602896665</v>
      </c>
      <c r="AK904" s="25">
        <v>22.733048693466507</v>
      </c>
      <c r="AL904" s="25">
        <v>3.0433620102089214</v>
      </c>
      <c r="AM904" s="74" t="s">
        <v>493</v>
      </c>
      <c r="AN904" s="74" t="s">
        <v>513</v>
      </c>
      <c r="AO904" s="74" t="s">
        <v>4717</v>
      </c>
      <c r="AP904" s="74" t="s">
        <v>2137</v>
      </c>
      <c r="AQ904" s="73" t="e">
        <f>_xll.BDP($H904,$AQ$1, "CUST_TRR_START_DT=20030101","CUST_TRR_END_DT=20230630")*0.01</f>
        <v>#VALUE!</v>
      </c>
      <c r="AR904" s="73">
        <f>_xll.BDP($H904,$AQ$1, "CUST_TRR_START_DT=20130101","CUST_TRR_END_DT=20230630")*0.01</f>
        <v>0.24634690000000001</v>
      </c>
      <c r="AS904" s="73">
        <f>_xll.BDP($H904,$AQ$1, "CUST_TRR_START_DT=20180101","CUST_TRR_END_DT=20230630")*0.01</f>
        <v>-7.2064920000000005E-2</v>
      </c>
      <c r="AT904" s="74" t="s">
        <v>3877</v>
      </c>
      <c r="AU904" s="74" t="s">
        <v>3021</v>
      </c>
      <c r="AV904" s="74" t="s">
        <v>3877</v>
      </c>
      <c r="AW904" s="25" t="s">
        <v>3021</v>
      </c>
      <c r="AX904" s="25">
        <v>0</v>
      </c>
      <c r="AY904" s="25">
        <v>0</v>
      </c>
      <c r="AZ904" s="25">
        <v>0</v>
      </c>
      <c r="BA904" s="25">
        <v>0</v>
      </c>
      <c r="BB904" s="25">
        <v>0</v>
      </c>
      <c r="BC904" s="25">
        <v>0</v>
      </c>
      <c r="BD904" s="25">
        <v>0</v>
      </c>
      <c r="BE904" s="25">
        <v>2794.75012264</v>
      </c>
      <c r="BF904" s="74">
        <v>163.93299999999999</v>
      </c>
      <c r="BG904" s="74">
        <v>195.93299999999999</v>
      </c>
      <c r="BH904" s="74">
        <v>236</v>
      </c>
      <c r="BI904" s="74">
        <v>168.553</v>
      </c>
      <c r="BJ904" s="74">
        <v>174.422</v>
      </c>
      <c r="BK904" s="74">
        <v>220.22200000000001</v>
      </c>
      <c r="BL904" s="72">
        <v>5.8657480206188967E-2</v>
      </c>
      <c r="BM904" s="72">
        <v>7.0107519957782902E-2</v>
      </c>
      <c r="BN904" s="72">
        <v>8.4444043168005203E-2</v>
      </c>
      <c r="BO904" s="72">
        <v>6.0310579695325342E-2</v>
      </c>
      <c r="BP904" s="72">
        <v>6.2410588548516117E-2</v>
      </c>
      <c r="BQ904" s="72">
        <v>7.8798457942984929E-2</v>
      </c>
      <c r="BR904" s="72">
        <f>IF(IF(BN904&gt;BQ904,BN904,BQ904)=0,IF(BM904&gt;BP904,BM904,BP904),IF(BN904&gt;BQ904,BN904,BQ904))</f>
        <v>8.4444043168005203E-2</v>
      </c>
      <c r="CI904" s="73">
        <f>IFERROR(L904,M904)</f>
        <v>0.55525793192629191</v>
      </c>
      <c r="CJ904" s="74">
        <f>IF(AND(M904&lt;0,AA904&gt;0),1,0)</f>
        <v>0</v>
      </c>
      <c r="CK904" s="74">
        <f>IF(AND(CJ904=0,CI904&lt;0.1,CI904&gt;0),1,0)</f>
        <v>0</v>
      </c>
      <c r="CL904" s="74">
        <f>IF(AND(CK904=0,CI904&lt;0.2,CI904&gt;0.1),1,0)</f>
        <v>0</v>
      </c>
      <c r="CM904" s="74">
        <f>IF(AND(CL904=0,CI904&lt;0.3,CI904&gt;0.2),1,0)</f>
        <v>0</v>
      </c>
      <c r="CN904" s="74">
        <f>IF(AND(CM904=0,CI904&lt;0.4,CI904&gt;0.3),1,0)</f>
        <v>0</v>
      </c>
      <c r="CO904" s="74">
        <f>IF(AND(CN904=0,CI904&lt;0.5,CI904&gt;0.4),1,0)</f>
        <v>0</v>
      </c>
      <c r="CP904" s="74">
        <f>IF(AND(CJ904=0,CK904=0,CL904=0,CM904=0,CN904=0,CO904=0),1,0)</f>
        <v>1</v>
      </c>
      <c r="CR904" s="74" t="str">
        <f>_xll.BDP($H904,CR$1)</f>
        <v>David L Bortolussi</v>
      </c>
      <c r="CS904" s="74" t="str">
        <f>_xll.BDP($H904,CS$1)</f>
        <v>No</v>
      </c>
      <c r="CT904" s="81">
        <f>_xll.BDP($H904,CT$1)</f>
        <v>0</v>
      </c>
      <c r="CU904" s="78">
        <f>_xll.BDP($H904,CU$1)</f>
        <v>2.6666700839996338</v>
      </c>
      <c r="CV904" s="78">
        <f>_xll.BDP($H904,CV$1)</f>
        <v>0.27511194647152137</v>
      </c>
      <c r="CW904" s="78">
        <f>_xll.BDP($H904,CW$1)</f>
        <v>78.185835118434881</v>
      </c>
    </row>
    <row r="905" spans="1:101" s="74" customFormat="1" hidden="1" x14ac:dyDescent="0.3">
      <c r="A905" s="74" t="str">
        <f>B905&amp;C905</f>
        <v>15</v>
      </c>
      <c r="B905" s="74">
        <v>15</v>
      </c>
      <c r="D905" s="74">
        <v>21</v>
      </c>
      <c r="E905" s="74">
        <v>3</v>
      </c>
      <c r="F905" s="75" t="s">
        <v>2149</v>
      </c>
      <c r="G905" s="74" t="s">
        <v>2605</v>
      </c>
      <c r="H905" s="74" t="s">
        <v>226</v>
      </c>
      <c r="I905" s="74">
        <v>1851</v>
      </c>
      <c r="J905" s="74" t="str">
        <f>I905&amp;H905</f>
        <v>1851BRBR US Equity</v>
      </c>
      <c r="K905" s="76" t="s">
        <v>888</v>
      </c>
      <c r="L905" s="73">
        <v>0.41371933786251419</v>
      </c>
      <c r="M905" s="73">
        <v>0.51119321886546398</v>
      </c>
      <c r="N905" s="73">
        <v>0.35520410512630163</v>
      </c>
      <c r="O905" s="73">
        <v>0.44714828897338404</v>
      </c>
      <c r="P905" s="77">
        <v>50.485618229361229</v>
      </c>
      <c r="Q905" s="77">
        <v>38.056859433358952</v>
      </c>
      <c r="R905" s="77" t="e">
        <v>#N/A</v>
      </c>
      <c r="S905" s="78">
        <v>19.037235121733708</v>
      </c>
      <c r="T905" s="78">
        <v>18.979219832300402</v>
      </c>
      <c r="U905" s="73">
        <v>1.3471439451637472</v>
      </c>
      <c r="V905" s="79">
        <v>3.0339622641509436</v>
      </c>
      <c r="W905" s="73">
        <v>-0.50484496124031009</v>
      </c>
      <c r="X905" s="72">
        <v>7.3805601317957173E-2</v>
      </c>
      <c r="Y905" s="79">
        <v>14.805511251954902</v>
      </c>
      <c r="Z905" s="79" t="e">
        <v>#N/A</v>
      </c>
      <c r="AA905" s="79">
        <v>460100000</v>
      </c>
      <c r="AB905" s="79">
        <v>526000000</v>
      </c>
      <c r="AC905" s="79">
        <v>13700000</v>
      </c>
      <c r="AD905" s="80">
        <v>81300000</v>
      </c>
      <c r="AE905" s="73">
        <v>0.16851168511685116</v>
      </c>
      <c r="AF905" s="80">
        <v>5347.2387384000003</v>
      </c>
      <c r="AG905" s="80">
        <v>6231.6387384</v>
      </c>
      <c r="AH905" s="25">
        <v>20.438303504099704</v>
      </c>
      <c r="AI905" s="25">
        <v>21.965593015156855</v>
      </c>
      <c r="AJ905" s="25">
        <v>1.4921967653094843</v>
      </c>
      <c r="AK905" s="25">
        <v>33.783026524970438</v>
      </c>
      <c r="AL905" s="25" t="s">
        <v>3021</v>
      </c>
      <c r="AM905" s="74" t="s">
        <v>493</v>
      </c>
      <c r="AN905" s="74" t="s">
        <v>654</v>
      </c>
      <c r="AO905" s="74" t="s">
        <v>4662</v>
      </c>
      <c r="AP905" s="74" t="s">
        <v>574</v>
      </c>
      <c r="AQ905" s="73" t="e">
        <f>_xll.BDP($H905,$AQ$1, "CUST_TRR_START_DT=20030101","CUST_TRR_END_DT=20230630")*0.01</f>
        <v>#VALUE!</v>
      </c>
      <c r="AR905" s="73" t="e">
        <f>_xll.BDP($H905,$AQ$1, "CUST_TRR_START_DT=20130101","CUST_TRR_END_DT=20230630")*0.01</f>
        <v>#VALUE!</v>
      </c>
      <c r="AS905" s="73" t="e">
        <f>_xll.BDP($H905,$AQ$1, "CUST_TRR_START_DT=20180101","CUST_TRR_END_DT=20230630")*0.01</f>
        <v>#VALUE!</v>
      </c>
      <c r="AT905" s="74" t="s">
        <v>3878</v>
      </c>
      <c r="AU905" s="74" t="s">
        <v>3021</v>
      </c>
      <c r="AV905" s="74" t="s">
        <v>3878</v>
      </c>
      <c r="AW905" s="25" t="s">
        <v>3021</v>
      </c>
      <c r="AX905" s="25">
        <v>0</v>
      </c>
      <c r="AY905" s="25">
        <v>0.59805322624455792</v>
      </c>
      <c r="AZ905" s="25">
        <v>0.59805322624455792</v>
      </c>
      <c r="BA905" s="25">
        <v>0</v>
      </c>
      <c r="BB905" s="25">
        <v>28.533463091637728</v>
      </c>
      <c r="BC905" s="25">
        <v>28.533463091637728</v>
      </c>
      <c r="BD905" s="25">
        <v>31.979333789999998</v>
      </c>
      <c r="BE905" s="25">
        <v>5347.2387384000003</v>
      </c>
      <c r="BF905" s="74">
        <v>173.333</v>
      </c>
      <c r="BG905" s="74">
        <v>204.20000000000002</v>
      </c>
      <c r="BH905" s="74">
        <v>239.667</v>
      </c>
      <c r="BI905" s="74">
        <v>160.422</v>
      </c>
      <c r="BJ905" s="74">
        <v>182.57300000000001</v>
      </c>
      <c r="BK905" s="74">
        <v>234.958</v>
      </c>
      <c r="BL905" s="72">
        <v>3.2415421955120087E-2</v>
      </c>
      <c r="BM905" s="72">
        <v>3.8187933995462615E-2</v>
      </c>
      <c r="BN905" s="72">
        <v>4.4820703118954648E-2</v>
      </c>
      <c r="BO905" s="72">
        <v>3.0000904737610693E-2</v>
      </c>
      <c r="BP905" s="72">
        <v>3.4143416617794305E-2</v>
      </c>
      <c r="BQ905" s="72">
        <v>4.3940061683182687E-2</v>
      </c>
      <c r="BR905" s="72">
        <f>IF(IF(BN905&gt;BQ905,BN905,BQ905)=0,IF(BM905&gt;BP905,BM905,BP905),IF(BN905&gt;BQ905,BN905,BQ905))</f>
        <v>4.4820703118954648E-2</v>
      </c>
      <c r="CI905" s="73">
        <f>IFERROR(L905,M905)</f>
        <v>0.41371933786251419</v>
      </c>
      <c r="CJ905" s="74">
        <f>IF(AND(M905&lt;0,AA905&gt;0),1,0)</f>
        <v>0</v>
      </c>
      <c r="CK905" s="74">
        <f>IF(AND(CJ905=0,CI905&lt;0.1,CI905&gt;0),1,0)</f>
        <v>0</v>
      </c>
      <c r="CL905" s="74">
        <f>IF(AND(CK905=0,CI905&lt;0.2,CI905&gt;0.1),1,0)</f>
        <v>0</v>
      </c>
      <c r="CM905" s="74">
        <f>IF(AND(CL905=0,CI905&lt;0.3,CI905&gt;0.2),1,0)</f>
        <v>0</v>
      </c>
      <c r="CN905" s="74">
        <f>IF(AND(CM905=0,CI905&lt;0.4,CI905&gt;0.3),1,0)</f>
        <v>0</v>
      </c>
      <c r="CO905" s="74">
        <f>IF(AND(CN905=0,CI905&lt;0.5,CI905&gt;0.4),1,0)</f>
        <v>1</v>
      </c>
      <c r="CP905" s="74">
        <f>IF(AND(CJ905=0,CK905=0,CL905=0,CM905=0,CN905=0,CO905=0),1,0)</f>
        <v>0</v>
      </c>
      <c r="CR905" s="74" t="str">
        <f>_xll.BDP($H905,CR$1)</f>
        <v>#N/A Field Not Applicable</v>
      </c>
      <c r="CS905" s="74" t="str">
        <f>_xll.BDP($H905,CS$1)</f>
        <v>#N/A N/A</v>
      </c>
      <c r="CT905" s="81" t="str">
        <f>_xll.BDP($H905,CT$1)</f>
        <v>#N/A N/A</v>
      </c>
      <c r="CU905" s="78" t="str">
        <f>_xll.BDP($H905,CU$1)</f>
        <v>#N/A N/A</v>
      </c>
      <c r="CV905" s="78">
        <f>_xll.BDP($H905,CV$1)</f>
        <v>0.89710406675268406</v>
      </c>
      <c r="CW905" s="78">
        <f>_xll.BDP($H905,CW$1)</f>
        <v>-1.2560594400821965</v>
      </c>
    </row>
    <row r="906" spans="1:101" s="74" customFormat="1" hidden="1" x14ac:dyDescent="0.3">
      <c r="A906" s="74" t="str">
        <f>B906&amp;C906</f>
        <v>15</v>
      </c>
      <c r="B906" s="74">
        <v>15</v>
      </c>
      <c r="D906" s="74">
        <v>21</v>
      </c>
      <c r="E906" s="74">
        <v>3</v>
      </c>
      <c r="F906" s="75">
        <v>0.13</v>
      </c>
      <c r="G906" s="74" t="s">
        <v>2751</v>
      </c>
      <c r="H906" s="74" t="s">
        <v>410</v>
      </c>
      <c r="I906" s="74">
        <v>1852</v>
      </c>
      <c r="J906" s="74" t="str">
        <f>I906&amp;H906</f>
        <v>1852COHR US Equity</v>
      </c>
      <c r="K906" s="76" t="s">
        <v>1102</v>
      </c>
      <c r="L906" s="73">
        <v>0.11858257560751953</v>
      </c>
      <c r="M906" s="73">
        <v>4.39227444138044E-2</v>
      </c>
      <c r="N906" s="73">
        <v>8.3409381441805611E-2</v>
      </c>
      <c r="O906" s="73">
        <v>2.5716735277081796E-2</v>
      </c>
      <c r="P906" s="77">
        <v>-0.38172466432370128</v>
      </c>
      <c r="Q906" s="77">
        <v>-8.1157419621480709E-2</v>
      </c>
      <c r="R906" s="77">
        <v>-8.1573208858090265</v>
      </c>
      <c r="S906" s="78">
        <v>21.029794835764719</v>
      </c>
      <c r="T906" s="78">
        <v>19.666169260285653</v>
      </c>
      <c r="U906" s="73">
        <v>0.39768817145268109</v>
      </c>
      <c r="V906" s="79">
        <v>5.2431409758432777</v>
      </c>
      <c r="W906" s="73">
        <v>0.52723330741522234</v>
      </c>
      <c r="X906" s="72">
        <v>6.3870815624651425E-2</v>
      </c>
      <c r="Y906" s="79">
        <v>37.025422756656091</v>
      </c>
      <c r="Z906" s="79" t="e">
        <v>#N/A</v>
      </c>
      <c r="AA906" s="79">
        <v>6374374000</v>
      </c>
      <c r="AB906" s="79">
        <v>10887074000</v>
      </c>
      <c r="AC906" s="79">
        <v>149600000</v>
      </c>
      <c r="AD906" s="80">
        <v>634025000</v>
      </c>
      <c r="AE906" s="73">
        <v>0.2359528409763022</v>
      </c>
      <c r="AF906" s="80">
        <v>4874.3774004799989</v>
      </c>
      <c r="AG906" s="80">
        <v>9035.48540048</v>
      </c>
      <c r="AH906" s="25">
        <v>8.9037631287532246</v>
      </c>
      <c r="AI906" s="25">
        <v>31.29799016119911</v>
      </c>
      <c r="AJ906" s="25">
        <v>4.3387355952755238</v>
      </c>
      <c r="AK906" s="25" t="s">
        <v>3021</v>
      </c>
      <c r="AL906" s="25">
        <v>0.67260342388308492</v>
      </c>
      <c r="AM906" s="74" t="s">
        <v>498</v>
      </c>
      <c r="AN906" s="74" t="s">
        <v>590</v>
      </c>
      <c r="AO906" s="74" t="s">
        <v>4665</v>
      </c>
      <c r="AP906" s="74" t="s">
        <v>574</v>
      </c>
      <c r="AQ906" s="73">
        <f>_xll.BDP($H906,$AQ$1, "CUST_TRR_START_DT=20030101","CUST_TRR_END_DT=20230630")*0.01</f>
        <v>0.13195779999999999</v>
      </c>
      <c r="AR906" s="73">
        <f>_xll.BDP($H906,$AQ$1, "CUST_TRR_START_DT=20130101","CUST_TRR_END_DT=20230630")*0.01</f>
        <v>0.10291019999999999</v>
      </c>
      <c r="AS906" s="73">
        <f>_xll.BDP($H906,$AQ$1, "CUST_TRR_START_DT=20180101","CUST_TRR_END_DT=20230630")*0.01</f>
        <v>1.5096780000000001E-2</v>
      </c>
      <c r="AT906" s="74" t="s">
        <v>3697</v>
      </c>
      <c r="AU906" s="74" t="s">
        <v>3538</v>
      </c>
      <c r="AV906" s="74" t="s">
        <v>3538</v>
      </c>
      <c r="AW906" s="25" t="s">
        <v>3021</v>
      </c>
      <c r="AX906" s="25">
        <v>0</v>
      </c>
      <c r="AY906" s="25">
        <v>0</v>
      </c>
      <c r="AZ906" s="25">
        <v>0</v>
      </c>
      <c r="BA906" s="25" t="s">
        <v>3021</v>
      </c>
      <c r="BB906" s="25">
        <v>0</v>
      </c>
      <c r="BC906" s="25" t="s">
        <v>3021</v>
      </c>
      <c r="BD906" s="25">
        <v>1626.769</v>
      </c>
      <c r="BE906" s="25">
        <v>4874.3774004799989</v>
      </c>
      <c r="BF906" s="74">
        <v>274.5</v>
      </c>
      <c r="BG906" s="74">
        <v>514.71400000000006</v>
      </c>
      <c r="BH906" s="74">
        <v>634.5</v>
      </c>
      <c r="BI906" s="74">
        <v>287.12400000000002</v>
      </c>
      <c r="BJ906" s="74">
        <v>333.44799999999998</v>
      </c>
      <c r="BK906" s="74">
        <v>481.11500000000001</v>
      </c>
      <c r="BL906" s="72">
        <v>5.6314884434875499E-2</v>
      </c>
      <c r="BM906" s="72">
        <v>0.10559584490714941</v>
      </c>
      <c r="BN906" s="72">
        <v>0.13017047057897452</v>
      </c>
      <c r="BO906" s="72">
        <v>5.8904753655661911E-2</v>
      </c>
      <c r="BP906" s="72">
        <v>6.8408326357159807E-2</v>
      </c>
      <c r="BQ906" s="72">
        <v>9.870286202143945E-2</v>
      </c>
      <c r="BR906" s="72">
        <f>IF(IF(BN906&gt;BQ906,BN906,BQ906)=0,IF(BM906&gt;BP906,BM906,BP906),IF(BN906&gt;BQ906,BN906,BQ906))</f>
        <v>0.13017047057897452</v>
      </c>
      <c r="CI906" s="73">
        <f>IFERROR(L906,M906)</f>
        <v>0.11858257560751953</v>
      </c>
      <c r="CJ906" s="74">
        <f>IF(AND(M906&lt;0,AA906&gt;0),1,0)</f>
        <v>0</v>
      </c>
      <c r="CK906" s="74">
        <f>IF(AND(CJ906=0,CI906&lt;0.1,CI906&gt;0),1,0)</f>
        <v>0</v>
      </c>
      <c r="CL906" s="74">
        <f>IF(AND(CK906=0,CI906&lt;0.2,CI906&gt;0.1),1,0)</f>
        <v>1</v>
      </c>
      <c r="CM906" s="74">
        <f>IF(AND(CL906=0,CI906&lt;0.3,CI906&gt;0.2),1,0)</f>
        <v>0</v>
      </c>
      <c r="CN906" s="74">
        <f>IF(AND(CM906=0,CI906&lt;0.4,CI906&gt;0.3),1,0)</f>
        <v>0</v>
      </c>
      <c r="CO906" s="74">
        <f>IF(AND(CN906=0,CI906&lt;0.5,CI906&gt;0.4),1,0)</f>
        <v>0</v>
      </c>
      <c r="CP906" s="74">
        <f>IF(AND(CJ906=0,CK906=0,CL906=0,CM906=0,CN906=0,CO906=0),1,0)</f>
        <v>0</v>
      </c>
      <c r="CR906" s="74" t="str">
        <f>_xll.BDP($H906,CR$1)</f>
        <v>Vincent D Mattera Jr "Chuck"</v>
      </c>
      <c r="CS906" s="74" t="str">
        <f>_xll.BDP($H906,CS$1)</f>
        <v>No</v>
      </c>
      <c r="CT906" s="81">
        <f>_xll.BDP($H906,CT$1)</f>
        <v>0.45192700624465942</v>
      </c>
      <c r="CU906" s="78">
        <f>_xll.BDP($H906,CU$1)</f>
        <v>7.0833301544189453</v>
      </c>
      <c r="CV906" s="78">
        <f>_xll.BDP($H906,CV$1)</f>
        <v>1.7270429721810163</v>
      </c>
      <c r="CW906" s="78">
        <f>_xll.BDP($H906,CW$1)</f>
        <v>5.8272011564523023</v>
      </c>
    </row>
    <row r="907" spans="1:101" s="74" customFormat="1" hidden="1" x14ac:dyDescent="0.3">
      <c r="A907" s="74" t="str">
        <f>B907&amp;C907</f>
        <v>15</v>
      </c>
      <c r="B907" s="74">
        <v>15</v>
      </c>
      <c r="D907" s="74">
        <v>21</v>
      </c>
      <c r="E907" s="74">
        <v>9</v>
      </c>
      <c r="F907" s="75">
        <v>0.16</v>
      </c>
      <c r="G907" s="74" t="s">
        <v>2960</v>
      </c>
      <c r="H907" s="74" t="s">
        <v>191</v>
      </c>
      <c r="I907" s="74">
        <v>1853</v>
      </c>
      <c r="J907" s="74" t="str">
        <f>I907&amp;H907</f>
        <v>1853SWKS US Equity</v>
      </c>
      <c r="K907" s="76" t="s">
        <v>845</v>
      </c>
      <c r="L907" s="73">
        <v>0.4783117814285644</v>
      </c>
      <c r="M907" s="73">
        <v>0.30917968750000002</v>
      </c>
      <c r="N907" s="73">
        <v>0.30515790622937761</v>
      </c>
      <c r="O907" s="73">
        <v>0.21694738717502432</v>
      </c>
      <c r="P907" s="77">
        <v>16.418134279212605</v>
      </c>
      <c r="Q907" s="77">
        <v>14.175085721478217</v>
      </c>
      <c r="R907" s="77">
        <v>18.620720519131797</v>
      </c>
      <c r="S907" s="78">
        <v>41.594332420066095</v>
      </c>
      <c r="T907" s="78">
        <v>42.233160149485009</v>
      </c>
      <c r="U907" s="73">
        <v>0.16240417342621749</v>
      </c>
      <c r="V907" s="79">
        <v>0.53435553927468726</v>
      </c>
      <c r="W907" s="73">
        <v>0.69445067993053011</v>
      </c>
      <c r="X907" s="72">
        <v>3.7657616721572189E-2</v>
      </c>
      <c r="Y907" s="79">
        <v>7.1997469356127102</v>
      </c>
      <c r="Z907" s="79">
        <v>5.5243301627044827</v>
      </c>
      <c r="AA907" s="79">
        <v>5120000000</v>
      </c>
      <c r="AB907" s="79">
        <v>7296700000</v>
      </c>
      <c r="AC907" s="79">
        <v>172100000</v>
      </c>
      <c r="AD907" s="80">
        <v>1727200000</v>
      </c>
      <c r="AE907" s="73">
        <v>9.9641037517369149E-2</v>
      </c>
      <c r="AF907" s="80">
        <v>15653.944692539999</v>
      </c>
      <c r="AG907" s="80">
        <v>16675.044692539999</v>
      </c>
      <c r="AH907" s="25">
        <v>8.3258661336828439</v>
      </c>
      <c r="AI907" s="25">
        <v>12.343655853534679</v>
      </c>
      <c r="AJ907" s="25">
        <v>9.2238834008228299</v>
      </c>
      <c r="AK907" s="25">
        <v>13.780349158000124</v>
      </c>
      <c r="AL907" s="25">
        <v>2.6599690117640735</v>
      </c>
      <c r="AM907" s="74" t="s">
        <v>506</v>
      </c>
      <c r="AN907" s="74" t="s">
        <v>577</v>
      </c>
      <c r="AO907" s="74" t="s">
        <v>578</v>
      </c>
      <c r="AP907" s="74" t="s">
        <v>574</v>
      </c>
      <c r="AQ907" s="73">
        <f>_xll.BDP($H907,$AQ$1, "CUST_TRR_START_DT=20030101","CUST_TRR_END_DT=20230630")*0.01</f>
        <v>0.1403741</v>
      </c>
      <c r="AR907" s="73">
        <f>_xll.BDP($H907,$AQ$1, "CUST_TRR_START_DT=20130101","CUST_TRR_END_DT=20230630")*0.01</f>
        <v>0.19123599999999999</v>
      </c>
      <c r="AS907" s="73">
        <f>_xll.BDP($H907,$AQ$1, "CUST_TRR_START_DT=20180101","CUST_TRR_END_DT=20230630")*0.01</f>
        <v>4.6560230000000001E-2</v>
      </c>
      <c r="AT907" s="74" t="s">
        <v>3697</v>
      </c>
      <c r="AU907" s="74" t="s">
        <v>3021</v>
      </c>
      <c r="AV907" s="74" t="s">
        <v>3021</v>
      </c>
      <c r="AW907" s="25">
        <v>2.7698574629432073</v>
      </c>
      <c r="AX907" s="25">
        <v>2.7698574629432073</v>
      </c>
      <c r="AY907" s="25">
        <v>6.6286731457076478</v>
      </c>
      <c r="AZ907" s="25">
        <v>9.3985306086508551</v>
      </c>
      <c r="BA907" s="25">
        <v>27.937565514215862</v>
      </c>
      <c r="BB907" s="25">
        <v>66.85867152302913</v>
      </c>
      <c r="BC907" s="25">
        <v>94.796237037244993</v>
      </c>
      <c r="BD907" s="25">
        <v>1265.9827507374998</v>
      </c>
      <c r="BE907" s="25">
        <v>15653.944692539999</v>
      </c>
      <c r="BF907" s="74">
        <v>1350.682</v>
      </c>
      <c r="BG907" s="74">
        <v>1414.923</v>
      </c>
      <c r="BH907" s="74">
        <v>1660.2860000000001</v>
      </c>
      <c r="BI907" s="74">
        <v>1792.633</v>
      </c>
      <c r="BJ907" s="74">
        <v>1632.9960000000001</v>
      </c>
      <c r="BK907" s="74">
        <v>1863.444</v>
      </c>
      <c r="BL907" s="72">
        <v>8.6283810664265173E-2</v>
      </c>
      <c r="BM907" s="72">
        <v>9.0387632497148901E-2</v>
      </c>
      <c r="BN907" s="72">
        <v>0.10606182867064948</v>
      </c>
      <c r="BO907" s="72">
        <v>0.11451637495910487</v>
      </c>
      <c r="BP907" s="72">
        <v>0.10431849812132121</v>
      </c>
      <c r="BQ907" s="72">
        <v>0.11903989930972719</v>
      </c>
      <c r="BR907" s="72">
        <f>IF(IF(BN907&gt;BQ907,BN907,BQ907)=0,IF(BM907&gt;BP907,BM907,BP907),IF(BN907&gt;BQ907,BN907,BQ907))</f>
        <v>0.11903989930972719</v>
      </c>
      <c r="CI907" s="73">
        <f>IFERROR(L907,M907)</f>
        <v>0.4783117814285644</v>
      </c>
      <c r="CJ907" s="74">
        <f>IF(AND(M907&lt;0,AA907&gt;0),1,0)</f>
        <v>0</v>
      </c>
      <c r="CK907" s="74">
        <f>IF(AND(CJ907=0,CI907&lt;0.1,CI907&gt;0),1,0)</f>
        <v>0</v>
      </c>
      <c r="CL907" s="74">
        <f>IF(AND(CK907=0,CI907&lt;0.2,CI907&gt;0.1),1,0)</f>
        <v>0</v>
      </c>
      <c r="CM907" s="74">
        <f>IF(AND(CL907=0,CI907&lt;0.3,CI907&gt;0.2),1,0)</f>
        <v>0</v>
      </c>
      <c r="CN907" s="74">
        <f>IF(AND(CM907=0,CI907&lt;0.4,CI907&gt;0.3),1,0)</f>
        <v>0</v>
      </c>
      <c r="CO907" s="74">
        <f>IF(AND(CN907=0,CI907&lt;0.5,CI907&gt;0.4),1,0)</f>
        <v>1</v>
      </c>
      <c r="CP907" s="74">
        <f>IF(AND(CJ907=0,CK907=0,CL907=0,CM907=0,CN907=0,CO907=0),1,0)</f>
        <v>0</v>
      </c>
      <c r="CR907" s="74" t="str">
        <f>_xll.BDP($H907,CR$1)</f>
        <v>Liam K Griffin</v>
      </c>
      <c r="CS907" s="74" t="str">
        <f>_xll.BDP($H907,CS$1)</f>
        <v>No</v>
      </c>
      <c r="CT907" s="81">
        <f>_xll.BDP($H907,CT$1)</f>
        <v>6.3697896897792816E-2</v>
      </c>
      <c r="CU907" s="78">
        <f>_xll.BDP($H907,CU$1)</f>
        <v>7.4166698455810547</v>
      </c>
      <c r="CV907" s="78">
        <f>_xll.BDP($H907,CV$1)</f>
        <v>0.30717988162562126</v>
      </c>
      <c r="CW907" s="78">
        <f>_xll.BDP($H907,CW$1)</f>
        <v>1.5659454066085428</v>
      </c>
    </row>
    <row r="908" spans="1:101" s="74" customFormat="1" hidden="1" x14ac:dyDescent="0.3">
      <c r="A908" s="74" t="str">
        <f>B908&amp;C908</f>
        <v>15</v>
      </c>
      <c r="B908" s="74">
        <v>15</v>
      </c>
      <c r="D908" s="74">
        <v>21</v>
      </c>
      <c r="E908" s="74">
        <v>3</v>
      </c>
      <c r="F908" s="75" t="s">
        <v>2149</v>
      </c>
      <c r="H908" s="74" t="s">
        <v>1906</v>
      </c>
      <c r="I908" s="74">
        <v>1854</v>
      </c>
      <c r="J908" s="74" t="str">
        <f>I908&amp;H908</f>
        <v>18541846 HK Equity</v>
      </c>
      <c r="K908" s="76" t="s">
        <v>4998</v>
      </c>
      <c r="L908" s="73">
        <v>0.32255706022910241</v>
      </c>
      <c r="M908" s="73">
        <v>0.36580251891310434</v>
      </c>
      <c r="N908" s="73">
        <v>0.29312955883048736</v>
      </c>
      <c r="O908" s="73">
        <v>0.24278974413796894</v>
      </c>
      <c r="P908" s="77">
        <v>11.446721665276064</v>
      </c>
      <c r="Q908" s="77">
        <v>8.1726595962843511</v>
      </c>
      <c r="R908" s="77">
        <v>10.879129520948501</v>
      </c>
      <c r="S908" s="78">
        <v>36.647915138038016</v>
      </c>
      <c r="T908" s="78">
        <v>34.936939918825608</v>
      </c>
      <c r="U908" s="73">
        <v>-0.28269860446249118</v>
      </c>
      <c r="V908" s="79">
        <v>-1.6817399714960577</v>
      </c>
      <c r="W908" s="73">
        <v>0.67265362819088903</v>
      </c>
      <c r="X908" s="72">
        <v>5.4329803156429178E-2</v>
      </c>
      <c r="Y908" s="79">
        <v>14.842818729991052</v>
      </c>
      <c r="Z908" s="79" t="e">
        <v>#N/A</v>
      </c>
      <c r="AA908" s="79">
        <v>44008662.599999994</v>
      </c>
      <c r="AB908" s="79">
        <v>66306258.899999991</v>
      </c>
      <c r="AC908" s="79" t="e">
        <v>#N/A</v>
      </c>
      <c r="AD908" s="80">
        <v>23485710.940223135</v>
      </c>
      <c r="AE908" s="73">
        <v>0</v>
      </c>
      <c r="AF908" s="80">
        <v>1636.2084</v>
      </c>
      <c r="AG908" s="80">
        <v>150.87178431036594</v>
      </c>
      <c r="AH908" s="25">
        <v>5.1549198449937039</v>
      </c>
      <c r="AI908" s="25">
        <v>7.7520925305077233</v>
      </c>
      <c r="AJ908" s="25">
        <v>8.0509704425774888</v>
      </c>
      <c r="AK908" s="25">
        <v>14.503605251847661</v>
      </c>
      <c r="AL908" s="25">
        <v>1.5341279112878068</v>
      </c>
      <c r="AM908" s="74" t="s">
        <v>493</v>
      </c>
      <c r="AN908" s="74" t="s">
        <v>494</v>
      </c>
      <c r="AO908" s="74" t="s">
        <v>971</v>
      </c>
      <c r="AP908" s="74" t="s">
        <v>2139</v>
      </c>
      <c r="AQ908" s="73" t="e">
        <f>_xll.BDP($H908,$AQ$1, "CUST_TRR_START_DT=20030101","CUST_TRR_END_DT=20230630")*0.01</f>
        <v>#VALUE!</v>
      </c>
      <c r="AR908" s="73" t="e">
        <f>_xll.BDP($H908,$AQ$1, "CUST_TRR_START_DT=20130101","CUST_TRR_END_DT=20230630")*0.01</f>
        <v>#VALUE!</v>
      </c>
      <c r="AS908" s="73" t="e">
        <f>_xll.BDP($H908,$AQ$1, "CUST_TRR_START_DT=20180101","CUST_TRR_END_DT=20230630")*0.01</f>
        <v>#VALUE!</v>
      </c>
      <c r="AT908" s="74" t="s">
        <v>3539</v>
      </c>
      <c r="AU908" s="74" t="s">
        <v>3539</v>
      </c>
      <c r="AV908" s="74" t="s">
        <v>3539</v>
      </c>
      <c r="AW908" s="25">
        <v>1.0407332126089124</v>
      </c>
      <c r="AX908" s="25">
        <v>1.0407332126089124</v>
      </c>
      <c r="AY908" s="25">
        <v>0</v>
      </c>
      <c r="AZ908" s="25">
        <v>1.0407332126089124</v>
      </c>
      <c r="BA908" s="25">
        <v>23.405027175892869</v>
      </c>
      <c r="BB908" s="25">
        <v>0</v>
      </c>
      <c r="BC908" s="25">
        <v>23.405027175892869</v>
      </c>
      <c r="BD908" s="25">
        <v>2.5370855583559191</v>
      </c>
      <c r="BE908" s="25">
        <v>150.87178431036594</v>
      </c>
      <c r="BF908" s="74">
        <v>18.567</v>
      </c>
      <c r="BG908" s="74">
        <v>22.5</v>
      </c>
      <c r="BH908" s="74">
        <v>24.45</v>
      </c>
      <c r="BI908" s="74">
        <v>13.744</v>
      </c>
      <c r="BJ908" s="74">
        <v>21.443999999999999</v>
      </c>
      <c r="BK908" s="74">
        <v>21.873000000000001</v>
      </c>
      <c r="BL908" s="72">
        <v>0.12306476048433874</v>
      </c>
      <c r="BM908" s="72">
        <v>0.14913325313177259</v>
      </c>
      <c r="BN908" s="72">
        <v>0.16205813506985955</v>
      </c>
      <c r="BO908" s="72">
        <v>9.1097219157470335E-2</v>
      </c>
      <c r="BP908" s="72">
        <v>0.14213393245145473</v>
      </c>
      <c r="BQ908" s="72">
        <v>0.14497740647783386</v>
      </c>
      <c r="BR908" s="72">
        <f>IF(IF(BN908&gt;BQ908,BN908,BQ908)=0,IF(BM908&gt;BP908,BM908,BP908),IF(BN908&gt;BQ908,BN908,BQ908))</f>
        <v>0.16205813506985955</v>
      </c>
      <c r="CI908" s="73">
        <f>IFERROR(L908,M908)</f>
        <v>0.32255706022910241</v>
      </c>
      <c r="CJ908" s="74">
        <f>IF(AND(M908&lt;0,AA908&gt;0),1,0)</f>
        <v>0</v>
      </c>
      <c r="CK908" s="74">
        <f>IF(AND(CJ908=0,CI908&lt;0.1,CI908&gt;0),1,0)</f>
        <v>0</v>
      </c>
      <c r="CL908" s="74">
        <f>IF(AND(CK908=0,CI908&lt;0.2,CI908&gt;0.1),1,0)</f>
        <v>0</v>
      </c>
      <c r="CM908" s="74">
        <f>IF(AND(CL908=0,CI908&lt;0.3,CI908&gt;0.2),1,0)</f>
        <v>0</v>
      </c>
      <c r="CN908" s="74">
        <f>IF(AND(CM908=0,CI908&lt;0.4,CI908&gt;0.3),1,0)</f>
        <v>1</v>
      </c>
      <c r="CO908" s="74">
        <f>IF(AND(CN908=0,CI908&lt;0.5,CI908&gt;0.4),1,0)</f>
        <v>0</v>
      </c>
      <c r="CP908" s="74">
        <f>IF(AND(CJ908=0,CK908=0,CL908=0,CM908=0,CN908=0,CO908=0),1,0)</f>
        <v>0</v>
      </c>
      <c r="CR908" s="74" t="str">
        <f>_xll.BDP($H908,CR$1)</f>
        <v>Jorn Slot Jorgensen</v>
      </c>
      <c r="CS908" s="74" t="str">
        <f>_xll.BDP($H908,CS$1)</f>
        <v>Yes</v>
      </c>
      <c r="CT908" s="81">
        <f>_xll.BDP($H908,CT$1)</f>
        <v>54.568500518798828</v>
      </c>
      <c r="CU908" s="78">
        <f>_xll.BDP($H908,CU$1)</f>
        <v>5.1666698455810547</v>
      </c>
      <c r="CV908" s="78">
        <f>_xll.BDP($H908,CV$1)</f>
        <v>58.619065838434757</v>
      </c>
      <c r="CW908" s="78">
        <f>_xll.BDP($H908,CW$1)</f>
        <v>5.6314615421731839E-3</v>
      </c>
    </row>
    <row r="909" spans="1:101" s="74" customFormat="1" hidden="1" x14ac:dyDescent="0.3">
      <c r="A909" s="74" t="str">
        <f>B909&amp;C909</f>
        <v>15</v>
      </c>
      <c r="B909" s="74">
        <v>15</v>
      </c>
      <c r="D909" s="74">
        <v>21</v>
      </c>
      <c r="E909" s="74">
        <v>15</v>
      </c>
      <c r="F909" s="75">
        <v>0.15</v>
      </c>
      <c r="G909" s="74" t="s">
        <v>2826</v>
      </c>
      <c r="H909" s="74" t="s">
        <v>1949</v>
      </c>
      <c r="I909" s="74">
        <v>1855</v>
      </c>
      <c r="J909" s="74" t="str">
        <f>I909&amp;H909</f>
        <v>1855MAREL IR Equity</v>
      </c>
      <c r="K909" s="76" t="s">
        <v>4999</v>
      </c>
      <c r="L909" s="73">
        <v>0.32838937688421976</v>
      </c>
      <c r="M909" s="73">
        <v>0.16578733766233766</v>
      </c>
      <c r="N909" s="73">
        <v>0.13290053879409899</v>
      </c>
      <c r="O909" s="73">
        <v>8.8573287077189936E-2</v>
      </c>
      <c r="P909" s="77">
        <v>4.8749968717935879</v>
      </c>
      <c r="Q909" s="77">
        <v>3.8152149431428093</v>
      </c>
      <c r="R909" s="77">
        <v>3.8700219887612999</v>
      </c>
      <c r="S909" s="78">
        <v>16.68738388576304</v>
      </c>
      <c r="T909" s="78">
        <v>14.338385907414994</v>
      </c>
      <c r="U909" s="73">
        <v>0.4818892436419685</v>
      </c>
      <c r="V909" s="79">
        <v>4.6292966684294026</v>
      </c>
      <c r="W909" s="73">
        <v>0.38538516112169074</v>
      </c>
      <c r="X909" s="72">
        <v>4.935738200669619E-2</v>
      </c>
      <c r="Y909" s="79">
        <v>10.272458864211661</v>
      </c>
      <c r="Z909" s="79">
        <v>-20.431001498995414</v>
      </c>
      <c r="AA909" s="79">
        <v>985600000</v>
      </c>
      <c r="AB909" s="79">
        <v>1844800000</v>
      </c>
      <c r="AC909" s="79" t="e">
        <v>#N/A</v>
      </c>
      <c r="AD909" s="80">
        <v>34500000</v>
      </c>
      <c r="AE909" s="73">
        <v>0</v>
      </c>
      <c r="AF909" s="80">
        <v>348495.57803199993</v>
      </c>
      <c r="AG909" s="80">
        <v>3276.900226961357</v>
      </c>
      <c r="AH909" s="25">
        <v>11.546512427629869</v>
      </c>
      <c r="AI909" s="25">
        <v>17.058304148679632</v>
      </c>
      <c r="AJ909" s="25">
        <v>-1.3088078628527664</v>
      </c>
      <c r="AK909" s="25">
        <v>59.299286197891213</v>
      </c>
      <c r="AL909" s="25">
        <v>2.2753339060063098</v>
      </c>
      <c r="AM909" s="74" t="s">
        <v>498</v>
      </c>
      <c r="AN909" s="74" t="s">
        <v>499</v>
      </c>
      <c r="AO909" s="74" t="s">
        <v>500</v>
      </c>
      <c r="AP909" s="74" t="s">
        <v>4630</v>
      </c>
      <c r="AQ909" s="73">
        <f>_xll.BDP($H909,$AQ$1, "CUST_TRR_START_DT=20030101","CUST_TRR_END_DT=20230630")*0.01</f>
        <v>0.1771306</v>
      </c>
      <c r="AR909" s="73">
        <f>_xll.BDP($H909,$AQ$1, "CUST_TRR_START_DT=20130101","CUST_TRR_END_DT=20230630")*0.01</f>
        <v>0.1241343</v>
      </c>
      <c r="AS909" s="73">
        <f>_xll.BDP($H909,$AQ$1, "CUST_TRR_START_DT=20180101","CUST_TRR_END_DT=20230630")*0.01</f>
        <v>6.853236E-2</v>
      </c>
      <c r="AT909" s="74" t="s">
        <v>3697</v>
      </c>
      <c r="AU909" s="74" t="s">
        <v>3021</v>
      </c>
      <c r="AV909" s="74" t="s">
        <v>3021</v>
      </c>
      <c r="AW909" s="25">
        <v>0.51803599416682156</v>
      </c>
      <c r="AX909" s="25">
        <v>0.51803599416682156</v>
      </c>
      <c r="AY909" s="25">
        <v>0</v>
      </c>
      <c r="AZ909" s="25">
        <v>0.51803599416682156</v>
      </c>
      <c r="BA909" s="25">
        <v>10.501121445179756</v>
      </c>
      <c r="BB909" s="25">
        <v>0</v>
      </c>
      <c r="BC909" s="25" t="s">
        <v>3021</v>
      </c>
      <c r="BD909" s="25" t="s">
        <v>3021</v>
      </c>
      <c r="BE909" s="25">
        <v>3276.900226961357</v>
      </c>
      <c r="BF909" s="74">
        <v>101.4</v>
      </c>
      <c r="BG909" s="74">
        <v>153.6</v>
      </c>
      <c r="BH909" s="74">
        <v>192.20000000000002</v>
      </c>
      <c r="BI909" s="74">
        <v>95.024000000000001</v>
      </c>
      <c r="BJ909" s="74">
        <v>176.71899999999999</v>
      </c>
      <c r="BK909" s="74">
        <v>195.72900000000001</v>
      </c>
      <c r="BL909" s="72">
        <v>3.0943877743274291E-2</v>
      </c>
      <c r="BM909" s="72">
        <v>4.6873566285669924E-2</v>
      </c>
      <c r="BN909" s="72">
        <v>5.865299114652188E-2</v>
      </c>
      <c r="BO909" s="72">
        <v>2.8998136476103512E-2</v>
      </c>
      <c r="BP909" s="72">
        <v>5.392870937784703E-2</v>
      </c>
      <c r="BQ909" s="72">
        <v>5.9729923538593035E-2</v>
      </c>
      <c r="BR909" s="72">
        <f>IF(IF(BN909&gt;BQ909,BN909,BQ909)=0,IF(BM909&gt;BP909,BM909,BP909),IF(BN909&gt;BQ909,BN909,BQ909))</f>
        <v>5.9729923538593035E-2</v>
      </c>
      <c r="CI909" s="73">
        <f>IFERROR(L909,M909)</f>
        <v>0.32838937688421976</v>
      </c>
      <c r="CJ909" s="74">
        <f>IF(AND(M909&lt;0,AA909&gt;0),1,0)</f>
        <v>0</v>
      </c>
      <c r="CK909" s="74">
        <f>IF(AND(CJ909=0,CI909&lt;0.1,CI909&gt;0),1,0)</f>
        <v>0</v>
      </c>
      <c r="CL909" s="74">
        <f>IF(AND(CK909=0,CI909&lt;0.2,CI909&gt;0.1),1,0)</f>
        <v>0</v>
      </c>
      <c r="CM909" s="74">
        <f>IF(AND(CL909=0,CI909&lt;0.3,CI909&gt;0.2),1,0)</f>
        <v>0</v>
      </c>
      <c r="CN909" s="74">
        <f>IF(AND(CM909=0,CI909&lt;0.4,CI909&gt;0.3),1,0)</f>
        <v>1</v>
      </c>
      <c r="CO909" s="74">
        <f>IF(AND(CN909=0,CI909&lt;0.5,CI909&gt;0.4),1,0)</f>
        <v>0</v>
      </c>
      <c r="CP909" s="74">
        <f>IF(AND(CJ909=0,CK909=0,CL909=0,CM909=0,CN909=0,CO909=0),1,0)</f>
        <v>0</v>
      </c>
      <c r="CR909" s="74" t="str">
        <f>_xll.BDP($H909,CR$1)</f>
        <v>Arni Oddur Thordarson</v>
      </c>
      <c r="CS909" s="74" t="str">
        <f>_xll.BDP($H909,CS$1)</f>
        <v>No</v>
      </c>
      <c r="CT909" s="81">
        <f>_xll.BDP($H909,CT$1)</f>
        <v>0</v>
      </c>
      <c r="CU909" s="78">
        <f>_xll.BDP($H909,CU$1)</f>
        <v>10</v>
      </c>
      <c r="CV909" s="78">
        <f>_xll.BDP($H909,CV$1)</f>
        <v>0.39416509221241441</v>
      </c>
      <c r="CW909" s="78">
        <f>_xll.BDP($H909,CW$1)</f>
        <v>0</v>
      </c>
    </row>
    <row r="910" spans="1:101" s="74" customFormat="1" hidden="1" x14ac:dyDescent="0.3">
      <c r="A910" s="74" t="str">
        <f>B910&amp;C910</f>
        <v>15</v>
      </c>
      <c r="B910" s="74">
        <v>15</v>
      </c>
      <c r="D910" s="74">
        <v>21</v>
      </c>
      <c r="E910" s="74">
        <v>11</v>
      </c>
      <c r="F910" s="75" t="s">
        <v>2149</v>
      </c>
      <c r="G910" s="74" t="s">
        <v>2498</v>
      </c>
      <c r="H910" s="74" t="s">
        <v>2499</v>
      </c>
      <c r="I910" s="74">
        <v>1856</v>
      </c>
      <c r="J910" s="74" t="str">
        <f>I910&amp;H910</f>
        <v>1856FMMB SS Equity</v>
      </c>
      <c r="K910" s="76" t="s">
        <v>5000</v>
      </c>
      <c r="L910" s="73">
        <v>0.63655644592578153</v>
      </c>
      <c r="M910" s="73">
        <v>0.40341779514528908</v>
      </c>
      <c r="N910" s="73">
        <v>0.36151541390186837</v>
      </c>
      <c r="O910" s="73">
        <v>0.28937808940179094</v>
      </c>
      <c r="P910" s="77">
        <v>13.902466960777565</v>
      </c>
      <c r="Q910" s="77">
        <v>10.311066593490263</v>
      </c>
      <c r="R910" s="77">
        <v>5.7007218478134645</v>
      </c>
      <c r="S910" s="78">
        <v>17.53809745510366</v>
      </c>
      <c r="T910" s="78">
        <v>19.931605733277941</v>
      </c>
      <c r="U910" s="73">
        <v>7.1239129093936968E-2</v>
      </c>
      <c r="V910" s="79">
        <v>0.31268993206100565</v>
      </c>
      <c r="W910" s="73">
        <v>1.0276253380486791</v>
      </c>
      <c r="X910" s="72" t="e">
        <v>#N/A</v>
      </c>
      <c r="Y910" s="79">
        <v>12.013391998909007</v>
      </c>
      <c r="Z910" s="79">
        <v>26.54249370565951</v>
      </c>
      <c r="AA910" s="79">
        <v>732402000</v>
      </c>
      <c r="AB910" s="79">
        <v>1021031000</v>
      </c>
      <c r="AC910" s="79" t="e">
        <v>#N/A</v>
      </c>
      <c r="AD910" s="80">
        <v>327152000</v>
      </c>
      <c r="AE910" s="73">
        <v>0</v>
      </c>
      <c r="AF910" s="80">
        <v>1859.6513466000001</v>
      </c>
      <c r="AG910" s="80">
        <v>1975.1513466000001</v>
      </c>
      <c r="AH910" s="25" t="s">
        <v>3021</v>
      </c>
      <c r="AI910" s="25" t="s">
        <v>3021</v>
      </c>
      <c r="AJ910" s="25" t="s">
        <v>3021</v>
      </c>
      <c r="AK910" s="25" t="s">
        <v>3021</v>
      </c>
      <c r="AL910" s="25">
        <v>1.9654816307010188</v>
      </c>
      <c r="AM910" s="74" t="s">
        <v>498</v>
      </c>
      <c r="AN910" s="74" t="s">
        <v>726</v>
      </c>
      <c r="AO910" s="74" t="s">
        <v>4655</v>
      </c>
      <c r="AP910" s="74" t="s">
        <v>4617</v>
      </c>
      <c r="AQ910" s="73" t="e">
        <f>_xll.BDP($H910,$AQ$1, "CUST_TRR_START_DT=20030101","CUST_TRR_END_DT=20230630")*0.01</f>
        <v>#VALUE!</v>
      </c>
      <c r="AR910" s="73" t="e">
        <f>_xll.BDP($H910,$AQ$1, "CUST_TRR_START_DT=20130101","CUST_TRR_END_DT=20230630")*0.01</f>
        <v>#VALUE!</v>
      </c>
      <c r="AS910" s="73">
        <f>_xll.BDP($H910,$AQ$1, "CUST_TRR_START_DT=20180101","CUST_TRR_END_DT=20230630")*0.01</f>
        <v>0.15559970000000001</v>
      </c>
      <c r="AT910" s="74" t="s">
        <v>3540</v>
      </c>
      <c r="AU910" s="74" t="s">
        <v>3540</v>
      </c>
      <c r="AV910" s="74" t="s">
        <v>3540</v>
      </c>
      <c r="AW910" s="25">
        <v>5.1440329218106999</v>
      </c>
      <c r="AX910" s="25">
        <v>5.1440329218106999</v>
      </c>
      <c r="AY910" s="25">
        <v>0</v>
      </c>
      <c r="AZ910" s="25">
        <v>5.1440329218106999</v>
      </c>
      <c r="BA910" s="25">
        <v>49.767542189460094</v>
      </c>
      <c r="BB910" s="25">
        <v>0</v>
      </c>
      <c r="BC910" s="25">
        <v>49.767542189460094</v>
      </c>
      <c r="BD910" s="25">
        <v>105.7760775</v>
      </c>
      <c r="BE910" s="25">
        <v>1859.6513466000001</v>
      </c>
      <c r="BF910" s="74">
        <v>177</v>
      </c>
      <c r="BG910" s="74">
        <v>211</v>
      </c>
      <c r="BH910" s="74">
        <v>238</v>
      </c>
      <c r="BI910" s="74" t="s">
        <v>3021</v>
      </c>
      <c r="BJ910" s="74" t="s">
        <v>3021</v>
      </c>
      <c r="BK910" s="74" t="s">
        <v>3021</v>
      </c>
      <c r="BL910" s="72">
        <v>9.5179131466556377E-2</v>
      </c>
      <c r="BM910" s="72">
        <v>0.11346212847143161</v>
      </c>
      <c r="BN910" s="72">
        <v>0.12798097903412664</v>
      </c>
      <c r="BO910" s="72">
        <v>0</v>
      </c>
      <c r="BP910" s="72">
        <v>0</v>
      </c>
      <c r="BQ910" s="72">
        <v>0</v>
      </c>
      <c r="BR910" s="72">
        <f>IF(IF(BN910&gt;BQ910,BN910,BQ910)=0,IF(BM910&gt;BP910,BM910,BP910),IF(BN910&gt;BQ910,BN910,BQ910))</f>
        <v>0.12798097903412664</v>
      </c>
      <c r="CI910" s="73">
        <f>IFERROR(L910,M910)</f>
        <v>0.63655644592578153</v>
      </c>
      <c r="CJ910" s="74">
        <f>IF(AND(M910&lt;0,AA910&gt;0),1,0)</f>
        <v>0</v>
      </c>
      <c r="CK910" s="74">
        <f>IF(AND(CJ910=0,CI910&lt;0.1,CI910&gt;0),1,0)</f>
        <v>0</v>
      </c>
      <c r="CL910" s="74">
        <f>IF(AND(CK910=0,CI910&lt;0.2,CI910&gt;0.1),1,0)</f>
        <v>0</v>
      </c>
      <c r="CM910" s="74">
        <f>IF(AND(CL910=0,CI910&lt;0.3,CI910&gt;0.2),1,0)</f>
        <v>0</v>
      </c>
      <c r="CN910" s="74">
        <f>IF(AND(CM910=0,CI910&lt;0.4,CI910&gt;0.3),1,0)</f>
        <v>0</v>
      </c>
      <c r="CO910" s="74">
        <f>IF(AND(CN910=0,CI910&lt;0.5,CI910&gt;0.4),1,0)</f>
        <v>0</v>
      </c>
      <c r="CP910" s="74">
        <f>IF(AND(CJ910=0,CK910=0,CL910=0,CM910=0,CN910=0,CO910=0),1,0)</f>
        <v>1</v>
      </c>
      <c r="CR910" s="74" t="str">
        <f>_xll.BDP($H910,CR$1)</f>
        <v>Fredrik Skarp</v>
      </c>
      <c r="CS910" s="74" t="str">
        <f>_xll.BDP($H910,CS$1)</f>
        <v>No</v>
      </c>
      <c r="CT910" s="81">
        <f>_xll.BDP($H910,CT$1)</f>
        <v>0</v>
      </c>
      <c r="CU910" s="78">
        <f>_xll.BDP($H910,CU$1)</f>
        <v>7.5833301544189453</v>
      </c>
      <c r="CV910" s="78">
        <f>_xll.BDP($H910,CV$1)</f>
        <v>0.64757654430302558</v>
      </c>
      <c r="CW910" s="78">
        <f>_xll.BDP($H910,CW$1)</f>
        <v>0</v>
      </c>
    </row>
    <row r="911" spans="1:101" s="74" customFormat="1" x14ac:dyDescent="0.3">
      <c r="A911" s="74" t="str">
        <f>B911&amp;C911</f>
        <v>15</v>
      </c>
      <c r="B911" s="74">
        <v>15</v>
      </c>
      <c r="D911" s="74">
        <v>21</v>
      </c>
      <c r="E911" s="74">
        <v>7</v>
      </c>
      <c r="F911" s="75">
        <v>0.1</v>
      </c>
      <c r="G911" s="74" t="s">
        <v>2342</v>
      </c>
      <c r="H911" s="74" t="s">
        <v>1310</v>
      </c>
      <c r="I911" s="74">
        <v>1857</v>
      </c>
      <c r="J911" s="74" t="str">
        <f>I911&amp;H911</f>
        <v>1857IWB IM Equity</v>
      </c>
      <c r="K911" s="76" t="s">
        <v>1311</v>
      </c>
      <c r="L911" s="73">
        <v>0.28947807856537022</v>
      </c>
      <c r="M911" s="73">
        <v>0.16383458347471277</v>
      </c>
      <c r="N911" s="73">
        <v>0.11357648066450413</v>
      </c>
      <c r="O911" s="73">
        <v>6.0314937458825491E-2</v>
      </c>
      <c r="P911" s="77">
        <v>5.2757408670323773</v>
      </c>
      <c r="Q911" s="77">
        <v>3.4392278485930086</v>
      </c>
      <c r="R911" s="77">
        <v>6.6242149185403694</v>
      </c>
      <c r="S911" s="78">
        <v>9.6093487139305989</v>
      </c>
      <c r="T911" s="78">
        <v>7.7216028019287251</v>
      </c>
      <c r="U911" s="73">
        <v>0.48313635011970679</v>
      </c>
      <c r="V911" s="79">
        <v>4.9395589643522184</v>
      </c>
      <c r="W911" s="73">
        <v>0.36922520885966625</v>
      </c>
      <c r="X911" s="72" t="e">
        <v>#N/A</v>
      </c>
      <c r="Y911" s="79">
        <v>25.352131142941552</v>
      </c>
      <c r="Z911" s="79">
        <v>3.2820165516366462</v>
      </c>
      <c r="AA911" s="79">
        <v>125118382</v>
      </c>
      <c r="AB911" s="79">
        <v>339861382</v>
      </c>
      <c r="AC911" s="79" t="e">
        <v>#N/A</v>
      </c>
      <c r="AD911" s="80">
        <v>34366000</v>
      </c>
      <c r="AE911" s="73">
        <v>0</v>
      </c>
      <c r="AF911" s="80">
        <v>178.03688006000002</v>
      </c>
      <c r="AG911" s="80">
        <v>331.93654506000001</v>
      </c>
      <c r="AH911" s="25">
        <v>10.201213299344097</v>
      </c>
      <c r="AI911" s="25">
        <v>14.886786548239677</v>
      </c>
      <c r="AJ911" s="25">
        <v>13.603198322107774</v>
      </c>
      <c r="AK911" s="25">
        <v>15.578838022981039</v>
      </c>
      <c r="AL911" s="25">
        <v>0.89852539614931837</v>
      </c>
      <c r="AM911" s="74" t="s">
        <v>493</v>
      </c>
      <c r="AN911" s="74" t="s">
        <v>673</v>
      </c>
      <c r="AO911" s="74" t="s">
        <v>933</v>
      </c>
      <c r="AP911" s="74" t="s">
        <v>1250</v>
      </c>
      <c r="AQ911" s="73" t="e">
        <f>_xll.BDP($H911,$AQ$1, "CUST_TRR_START_DT=20030101","CUST_TRR_END_DT=20230630")*0.01</f>
        <v>#VALUE!</v>
      </c>
      <c r="AR911" s="73" t="e">
        <f>_xll.BDP($H911,$AQ$1, "CUST_TRR_START_DT=20130101","CUST_TRR_END_DT=20230630")*0.01</f>
        <v>#VALUE!</v>
      </c>
      <c r="AS911" s="73">
        <f>_xll.BDP($H911,$AQ$1, "CUST_TRR_START_DT=20180101","CUST_TRR_END_DT=20230630")*0.01</f>
        <v>0.12075010000000001</v>
      </c>
      <c r="AT911" s="74" t="s">
        <v>3879</v>
      </c>
      <c r="AU911" s="74" t="s">
        <v>3021</v>
      </c>
      <c r="AV911" s="74" t="s">
        <v>3879</v>
      </c>
      <c r="AW911" s="25">
        <v>0.53134963597298679</v>
      </c>
      <c r="AX911" s="25">
        <v>0.53134963597298679</v>
      </c>
      <c r="AY911" s="25">
        <v>0</v>
      </c>
      <c r="AZ911" s="25">
        <v>0.53134963597298679</v>
      </c>
      <c r="BA911" s="25">
        <v>7.7646105636907379</v>
      </c>
      <c r="BB911" s="25">
        <v>0</v>
      </c>
      <c r="BC911" s="25" t="s">
        <v>3021</v>
      </c>
      <c r="BD911" s="25" t="s">
        <v>3021</v>
      </c>
      <c r="BE911" s="25">
        <v>178.03688006000002</v>
      </c>
      <c r="BF911" s="74">
        <v>19</v>
      </c>
      <c r="BG911" s="74">
        <v>22.275000000000002</v>
      </c>
      <c r="BH911" s="74">
        <v>25.05</v>
      </c>
      <c r="BI911" s="74">
        <v>18.933</v>
      </c>
      <c r="BJ911" s="74">
        <v>20.667000000000002</v>
      </c>
      <c r="BK911" s="74">
        <v>24.95</v>
      </c>
      <c r="BL911" s="72">
        <v>0.10671946168455003</v>
      </c>
      <c r="BM911" s="72">
        <v>0.12511452679070273</v>
      </c>
      <c r="BN911" s="72">
        <v>0.14070118501041989</v>
      </c>
      <c r="BO911" s="72">
        <v>0.10634313516176766</v>
      </c>
      <c r="BP911" s="72">
        <v>0.11608269024392608</v>
      </c>
      <c r="BQ911" s="72">
        <v>0.14013950363313279</v>
      </c>
      <c r="BR911" s="72">
        <f>IF(IF(BN911&gt;BQ911,BN911,BQ911)=0,IF(BM911&gt;BP911,BM911,BP911),IF(BN911&gt;BQ911,BN911,BQ911))</f>
        <v>0.14070118501041989</v>
      </c>
      <c r="CI911" s="73">
        <f>IFERROR(L911,M911)</f>
        <v>0.28947807856537022</v>
      </c>
      <c r="CJ911" s="74">
        <f>IF(AND(M911&lt;0,AA911&gt;0),1,0)</f>
        <v>0</v>
      </c>
      <c r="CK911" s="74">
        <f>IF(AND(CJ911=0,CI911&lt;0.1,CI911&gt;0),1,0)</f>
        <v>0</v>
      </c>
      <c r="CL911" s="74">
        <f>IF(AND(CK911=0,CI911&lt;0.2,CI911&gt;0.1),1,0)</f>
        <v>0</v>
      </c>
      <c r="CM911" s="74">
        <f>IF(AND(CL911=0,CI911&lt;0.3,CI911&gt;0.2),1,0)</f>
        <v>1</v>
      </c>
      <c r="CN911" s="74">
        <f>IF(AND(CM911=0,CI911&lt;0.4,CI911&gt;0.3),1,0)</f>
        <v>0</v>
      </c>
      <c r="CO911" s="74">
        <f>IF(AND(CN911=0,CI911&lt;0.5,CI911&gt;0.4),1,0)</f>
        <v>0</v>
      </c>
      <c r="CP911" s="74">
        <f>IF(AND(CJ911=0,CK911=0,CL911=0,CM911=0,CN911=0,CO911=0),1,0)</f>
        <v>0</v>
      </c>
      <c r="CR911" s="74" t="str">
        <f>_xll.BDP($H911,CR$1)</f>
        <v>Alessandro Mutinelli</v>
      </c>
      <c r="CS911" s="74" t="str">
        <f>_xll.BDP($H911,CS$1)</f>
        <v>No</v>
      </c>
      <c r="CT911" s="81">
        <f>_xll.BDP($H911,CT$1)</f>
        <v>0</v>
      </c>
      <c r="CU911" s="78">
        <f>_xll.BDP($H911,CU$1)</f>
        <v>5.8333301544189453</v>
      </c>
      <c r="CV911" s="78">
        <f>_xll.BDP($H911,CV$1)</f>
        <v>0</v>
      </c>
      <c r="CW911" s="78">
        <f>_xll.BDP($H911,CW$1)</f>
        <v>0</v>
      </c>
    </row>
    <row r="912" spans="1:101" s="74" customFormat="1" hidden="1" x14ac:dyDescent="0.3">
      <c r="A912" s="74" t="str">
        <f>B912&amp;C912</f>
        <v>15</v>
      </c>
      <c r="B912" s="74">
        <v>15</v>
      </c>
      <c r="D912" s="74">
        <v>21</v>
      </c>
      <c r="E912" s="74">
        <v>3</v>
      </c>
      <c r="F912" s="75">
        <v>0.08</v>
      </c>
      <c r="G912" s="74" t="s">
        <v>2666</v>
      </c>
      <c r="H912" s="74" t="s">
        <v>481</v>
      </c>
      <c r="I912" s="74">
        <v>1858</v>
      </c>
      <c r="J912" s="74" t="str">
        <f>I912&amp;H912</f>
        <v>1858POW CN Equity</v>
      </c>
      <c r="K912" s="76" t="s">
        <v>557</v>
      </c>
      <c r="L912" s="73">
        <v>0.1415655614903866</v>
      </c>
      <c r="M912" s="73">
        <v>0.1346436798490028</v>
      </c>
      <c r="N912" s="73">
        <v>0.10180226001399147</v>
      </c>
      <c r="O912" s="73">
        <v>9.5005891451446361E-2</v>
      </c>
      <c r="P912" s="77" t="e">
        <v>#N/A</v>
      </c>
      <c r="Q912" s="77" t="e">
        <v>#N/A</v>
      </c>
      <c r="R912" s="77">
        <v>7.6048314085719966</v>
      </c>
      <c r="S912" s="78" t="e">
        <v>#N/A</v>
      </c>
      <c r="T912" s="78" t="e">
        <v>#N/A</v>
      </c>
      <c r="U912" s="73">
        <v>7.7903073689315327E-3</v>
      </c>
      <c r="V912" s="79" t="e">
        <v>#N/A</v>
      </c>
      <c r="W912" s="73">
        <v>6.0918319283157885E-2</v>
      </c>
      <c r="X912" s="72" t="e">
        <v>#N/A</v>
      </c>
      <c r="Y912" s="79">
        <v>-0.13907971383871121</v>
      </c>
      <c r="Z912" s="79">
        <v>-5.0600877941703759</v>
      </c>
      <c r="AA912" s="79">
        <v>35018000000</v>
      </c>
      <c r="AB912" s="79">
        <v>49628000000</v>
      </c>
      <c r="AC912" s="79" t="e">
        <v>#N/A</v>
      </c>
      <c r="AD912" s="80" t="e">
        <v>#N/A</v>
      </c>
      <c r="AE912" s="73">
        <v>0</v>
      </c>
      <c r="AF912" s="80">
        <v>25305.709563049997</v>
      </c>
      <c r="AG912" s="80">
        <v>50916.709563049997</v>
      </c>
      <c r="AH912" s="25" t="s">
        <v>3021</v>
      </c>
      <c r="AI912" s="25">
        <v>10.425308355099306</v>
      </c>
      <c r="AJ912" s="25">
        <v>13.125447248398661</v>
      </c>
      <c r="AK912" s="25">
        <v>11.619939352818053</v>
      </c>
      <c r="AL912" s="25">
        <v>1.2180788621729823</v>
      </c>
      <c r="AM912" s="74" t="s">
        <v>502</v>
      </c>
      <c r="AN912" s="74" t="s">
        <v>503</v>
      </c>
      <c r="AO912" s="74" t="s">
        <v>548</v>
      </c>
      <c r="AP912" s="74" t="s">
        <v>496</v>
      </c>
      <c r="AQ912" s="73">
        <f>_xll.BDP($H912,$AQ$1, "CUST_TRR_START_DT=20030101","CUST_TRR_END_DT=20230630")*0.01</f>
        <v>7.8605750000000002E-2</v>
      </c>
      <c r="AR912" s="73">
        <f>_xll.BDP($H912,$AQ$1, "CUST_TRR_START_DT=20130101","CUST_TRR_END_DT=20230630")*0.01</f>
        <v>8.7090429999999996E-2</v>
      </c>
      <c r="AS912" s="73">
        <f>_xll.BDP($H912,$AQ$1, "CUST_TRR_START_DT=20180101","CUST_TRR_END_DT=20230630")*0.01</f>
        <v>8.0186840000000009E-2</v>
      </c>
      <c r="AT912" s="74" t="s">
        <v>3697</v>
      </c>
      <c r="AU912" s="74" t="s">
        <v>3021</v>
      </c>
      <c r="AV912" s="74" t="s">
        <v>3021</v>
      </c>
      <c r="AW912" s="25">
        <v>5.4844604456321973</v>
      </c>
      <c r="AX912" s="25">
        <v>5.4844604456321973</v>
      </c>
      <c r="AY912" s="25">
        <v>-0.19413463666241279</v>
      </c>
      <c r="AZ912" s="25">
        <v>5.2903258089697847</v>
      </c>
      <c r="BA912" s="25">
        <v>69.920379146919458</v>
      </c>
      <c r="BB912" s="25">
        <v>-2.4749868351763951</v>
      </c>
      <c r="BC912" s="25">
        <v>67.445392311743063</v>
      </c>
      <c r="BD912" s="25">
        <v>1280.788</v>
      </c>
      <c r="BE912" s="25">
        <v>25305.709563049997</v>
      </c>
      <c r="BF912" s="74">
        <v>2644.125</v>
      </c>
      <c r="BG912" s="74">
        <v>2894.625</v>
      </c>
      <c r="BH912" s="74">
        <v>2847</v>
      </c>
      <c r="BI912" s="74" t="s">
        <v>3021</v>
      </c>
      <c r="BJ912" s="74" t="s">
        <v>3021</v>
      </c>
      <c r="BK912" s="74" t="s">
        <v>3021</v>
      </c>
      <c r="BL912" s="72">
        <v>0.10448728945584698</v>
      </c>
      <c r="BM912" s="72">
        <v>0.11438624128629737</v>
      </c>
      <c r="BN912" s="72">
        <v>0.11250425493529857</v>
      </c>
      <c r="BO912" s="72">
        <v>0</v>
      </c>
      <c r="BP912" s="72">
        <v>0</v>
      </c>
      <c r="BQ912" s="72">
        <v>0</v>
      </c>
      <c r="BR912" s="72">
        <f>IF(IF(BN912&gt;BQ912,BN912,BQ912)=0,IF(BM912&gt;BP912,BM912,BP912),IF(BN912&gt;BQ912,BN912,BQ912))</f>
        <v>0.11250425493529857</v>
      </c>
      <c r="CI912" s="73">
        <f>IFERROR(L912,M912)</f>
        <v>0.1415655614903866</v>
      </c>
      <c r="CJ912" s="74">
        <f>IF(AND(M912&lt;0,AA912&gt;0),1,0)</f>
        <v>0</v>
      </c>
      <c r="CK912" s="74">
        <f>IF(AND(CJ912=0,CI912&lt;0.1,CI912&gt;0),1,0)</f>
        <v>0</v>
      </c>
      <c r="CL912" s="74">
        <f>IF(AND(CK912=0,CI912&lt;0.2,CI912&gt;0.1),1,0)</f>
        <v>1</v>
      </c>
      <c r="CM912" s="74">
        <f>IF(AND(CL912=0,CI912&lt;0.3,CI912&gt;0.2),1,0)</f>
        <v>0</v>
      </c>
      <c r="CN912" s="74">
        <f>IF(AND(CM912=0,CI912&lt;0.4,CI912&gt;0.3),1,0)</f>
        <v>0</v>
      </c>
      <c r="CO912" s="74">
        <f>IF(AND(CN912=0,CI912&lt;0.5,CI912&gt;0.4),1,0)</f>
        <v>0</v>
      </c>
      <c r="CP912" s="74">
        <f>IF(AND(CJ912=0,CK912=0,CL912=0,CM912=0,CN912=0,CO912=0),1,0)</f>
        <v>0</v>
      </c>
      <c r="CR912" s="74" t="str">
        <f>_xll.BDP($H912,CR$1)</f>
        <v>R Jeffrey Orr</v>
      </c>
      <c r="CS912" s="74" t="str">
        <f>_xll.BDP($H912,CS$1)</f>
        <v>No</v>
      </c>
      <c r="CT912" s="81">
        <f>_xll.BDP($H912,CT$1)</f>
        <v>0</v>
      </c>
      <c r="CU912" s="78">
        <f>_xll.BDP($H912,CU$1)</f>
        <v>3.6666700839996338</v>
      </c>
      <c r="CV912" s="78">
        <f>_xll.BDP($H912,CV$1)</f>
        <v>0.55879674975974991</v>
      </c>
      <c r="CW912" s="78">
        <f>_xll.BDP($H912,CW$1)</f>
        <v>1.0141670183937086</v>
      </c>
    </row>
    <row r="913" spans="1:101" s="74" customFormat="1" hidden="1" x14ac:dyDescent="0.3">
      <c r="A913" s="74" t="str">
        <f>B913&amp;C913</f>
        <v>15</v>
      </c>
      <c r="B913" s="74">
        <v>15</v>
      </c>
      <c r="D913" s="74">
        <v>22</v>
      </c>
      <c r="E913" s="74">
        <v>2</v>
      </c>
      <c r="F913" s="75" t="s">
        <v>2149</v>
      </c>
      <c r="G913" s="74" t="s">
        <v>2456</v>
      </c>
      <c r="H913" s="74" t="s">
        <v>2457</v>
      </c>
      <c r="I913" s="74">
        <v>1859</v>
      </c>
      <c r="J913" s="74" t="str">
        <f>I913&amp;H913</f>
        <v>1859NCAB SS Equity</v>
      </c>
      <c r="K913" s="76" t="s">
        <v>5001</v>
      </c>
      <c r="L913" s="73">
        <v>0.85357620623854447</v>
      </c>
      <c r="M913" s="73">
        <v>0.78907436370584083</v>
      </c>
      <c r="N913" s="73">
        <v>0.3666633290423803</v>
      </c>
      <c r="O913" s="73">
        <v>0.31534833445739574</v>
      </c>
      <c r="P913" s="77">
        <v>26.286550160015089</v>
      </c>
      <c r="Q913" s="77">
        <v>19.170433533285191</v>
      </c>
      <c r="R913" s="77">
        <v>38.369790062057127</v>
      </c>
      <c r="S913" s="78">
        <v>11.433677114020245</v>
      </c>
      <c r="T913" s="78">
        <v>14.183159682302175</v>
      </c>
      <c r="U913" s="73">
        <v>0.42625745950554139</v>
      </c>
      <c r="V913" s="79">
        <v>1.185825892857143</v>
      </c>
      <c r="W913" s="73">
        <v>0.37795968664730217</v>
      </c>
      <c r="X913" s="72" t="e">
        <v>#N/A</v>
      </c>
      <c r="Y913" s="79">
        <v>25.651626155020381</v>
      </c>
      <c r="Z913" s="79" t="e">
        <v>#N/A</v>
      </c>
      <c r="AA913" s="79">
        <v>703959000</v>
      </c>
      <c r="AB913" s="79">
        <v>1761468000</v>
      </c>
      <c r="AC913" s="79" t="e">
        <v>#N/A</v>
      </c>
      <c r="AD913" s="80">
        <v>750385000</v>
      </c>
      <c r="AE913" s="73">
        <v>0</v>
      </c>
      <c r="AF913" s="80">
        <v>10442.343754000001</v>
      </c>
      <c r="AG913" s="80">
        <v>11292.543754000002</v>
      </c>
      <c r="AH913" s="25">
        <v>15.880387785121645</v>
      </c>
      <c r="AI913" s="25">
        <v>18.128983390592396</v>
      </c>
      <c r="AJ913" s="25">
        <v>22.911450706348859</v>
      </c>
      <c r="AK913" s="25">
        <v>9.713043212890625</v>
      </c>
      <c r="AL913" s="25">
        <v>8.1074095253917147</v>
      </c>
      <c r="AM913" s="74" t="s">
        <v>498</v>
      </c>
      <c r="AN913" s="74" t="s">
        <v>590</v>
      </c>
      <c r="AO913" s="74" t="s">
        <v>1162</v>
      </c>
      <c r="AP913" s="74" t="s">
        <v>4617</v>
      </c>
      <c r="AQ913" s="73" t="e">
        <f>_xll.BDP($H913,$AQ$1, "CUST_TRR_START_DT=20030101","CUST_TRR_END_DT=20230630")*0.01</f>
        <v>#VALUE!</v>
      </c>
      <c r="AR913" s="73" t="e">
        <f>_xll.BDP($H913,$AQ$1, "CUST_TRR_START_DT=20130101","CUST_TRR_END_DT=20230630")*0.01</f>
        <v>#VALUE!</v>
      </c>
      <c r="AS913" s="73" t="e">
        <f>_xll.BDP($H913,$AQ$1, "CUST_TRR_START_DT=20180101","CUST_TRR_END_DT=20230630")*0.01</f>
        <v>#VALUE!</v>
      </c>
      <c r="AT913" s="74" t="s">
        <v>3541</v>
      </c>
      <c r="AU913" s="74" t="s">
        <v>3541</v>
      </c>
      <c r="AV913" s="74" t="s">
        <v>3541</v>
      </c>
      <c r="AW913" s="25">
        <v>3.9426524152037921</v>
      </c>
      <c r="AX913" s="25">
        <v>3.9426524152037921</v>
      </c>
      <c r="AY913" s="25">
        <v>0</v>
      </c>
      <c r="AZ913" s="25">
        <v>3.9426524152037921</v>
      </c>
      <c r="BA913" s="25">
        <v>493.25263872333994</v>
      </c>
      <c r="BB913" s="25">
        <v>0</v>
      </c>
      <c r="BC913" s="25">
        <v>493.25263872333994</v>
      </c>
      <c r="BD913" s="25">
        <v>2056.681</v>
      </c>
      <c r="BE913" s="25">
        <v>10442.343754000001</v>
      </c>
      <c r="BF913" s="74">
        <v>469</v>
      </c>
      <c r="BG913" s="74">
        <v>517.33299999999997</v>
      </c>
      <c r="BH913" s="74">
        <v>572</v>
      </c>
      <c r="BI913" s="74">
        <v>186</v>
      </c>
      <c r="BJ913" s="74">
        <v>488</v>
      </c>
      <c r="BK913" s="74">
        <v>521.5</v>
      </c>
      <c r="BL913" s="72">
        <v>4.4913288726043596E-2</v>
      </c>
      <c r="BM913" s="72">
        <v>4.9541847327314092E-2</v>
      </c>
      <c r="BN913" s="72">
        <v>5.4776974736240804E-2</v>
      </c>
      <c r="BO913" s="72">
        <v>1.781209318346292E-2</v>
      </c>
      <c r="BP913" s="72">
        <v>4.6732803621128513E-2</v>
      </c>
      <c r="BQ913" s="72">
        <v>4.9940895672988775E-2</v>
      </c>
      <c r="BR913" s="72">
        <f>IF(IF(BN913&gt;BQ913,BN913,BQ913)=0,IF(BM913&gt;BP913,BM913,BP913),IF(BN913&gt;BQ913,BN913,BQ913))</f>
        <v>5.4776974736240804E-2</v>
      </c>
      <c r="CI913" s="73">
        <f>IFERROR(L913,M913)</f>
        <v>0.85357620623854447</v>
      </c>
      <c r="CJ913" s="74">
        <f>IF(AND(M913&lt;0,AA913&gt;0),1,0)</f>
        <v>0</v>
      </c>
      <c r="CK913" s="74">
        <f>IF(AND(CJ913=0,CI913&lt;0.1,CI913&gt;0),1,0)</f>
        <v>0</v>
      </c>
      <c r="CL913" s="74">
        <f>IF(AND(CK913=0,CI913&lt;0.2,CI913&gt;0.1),1,0)</f>
        <v>0</v>
      </c>
      <c r="CM913" s="74">
        <f>IF(AND(CL913=0,CI913&lt;0.3,CI913&gt;0.2),1,0)</f>
        <v>0</v>
      </c>
      <c r="CN913" s="74">
        <f>IF(AND(CM913=0,CI913&lt;0.4,CI913&gt;0.3),1,0)</f>
        <v>0</v>
      </c>
      <c r="CO913" s="74">
        <f>IF(AND(CN913=0,CI913&lt;0.5,CI913&gt;0.4),1,0)</f>
        <v>0</v>
      </c>
      <c r="CP913" s="74">
        <f>IF(AND(CJ913=0,CK913=0,CL913=0,CM913=0,CN913=0,CO913=0),1,0)</f>
        <v>1</v>
      </c>
      <c r="CR913" s="74" t="str">
        <f>_xll.BDP($H913,CR$1)</f>
        <v>Peter Kruk</v>
      </c>
      <c r="CS913" s="74" t="str">
        <f>_xll.BDP($H913,CS$1)</f>
        <v>No</v>
      </c>
      <c r="CT913" s="81">
        <f>_xll.BDP($H913,CT$1)</f>
        <v>4.0525000542402267E-2</v>
      </c>
      <c r="CU913" s="78">
        <f>_xll.BDP($H913,CU$1)</f>
        <v>3</v>
      </c>
      <c r="CV913" s="78">
        <f>_xll.BDP($H913,CV$1)</f>
        <v>2.386581462813524</v>
      </c>
      <c r="CW913" s="78">
        <f>_xll.BDP($H913,CW$1)</f>
        <v>0.87486888269975049</v>
      </c>
    </row>
    <row r="914" spans="1:101" s="74" customFormat="1" hidden="1" x14ac:dyDescent="0.3">
      <c r="A914" s="74" t="str">
        <f>B914&amp;C914</f>
        <v>15</v>
      </c>
      <c r="B914" s="74">
        <v>15</v>
      </c>
      <c r="D914" s="74">
        <v>22</v>
      </c>
      <c r="E914" s="74">
        <v>10</v>
      </c>
      <c r="F914" s="75">
        <v>0.1</v>
      </c>
      <c r="H914" s="74" t="s">
        <v>2069</v>
      </c>
      <c r="I914" s="74">
        <v>1860</v>
      </c>
      <c r="J914" s="74" t="str">
        <f>I914&amp;H914</f>
        <v>1860NOVN SW Equity</v>
      </c>
      <c r="K914" s="76" t="s">
        <v>5002</v>
      </c>
      <c r="L914" s="73">
        <v>0.26251947461919262</v>
      </c>
      <c r="M914" s="73">
        <v>0.34659075356526975</v>
      </c>
      <c r="N914" s="73">
        <v>0.15787697697277503</v>
      </c>
      <c r="O914" s="73">
        <v>0.19233222954704257</v>
      </c>
      <c r="P914" s="77">
        <v>11.14120488983237</v>
      </c>
      <c r="Q914" s="77">
        <v>9.2979059676079494</v>
      </c>
      <c r="R914" s="77">
        <v>13.327292370961558</v>
      </c>
      <c r="S914" s="78">
        <v>35.030171725330909</v>
      </c>
      <c r="T914" s="78">
        <v>38.286254534228604</v>
      </c>
      <c r="U914" s="73">
        <v>0.2107369532391323</v>
      </c>
      <c r="V914" s="79">
        <v>0.96157293300470537</v>
      </c>
      <c r="W914" s="73">
        <v>0.46793537516106654</v>
      </c>
      <c r="X914" s="72">
        <v>3.0663373323923784E-2</v>
      </c>
      <c r="Y914" s="79">
        <v>1.8030030572848688</v>
      </c>
      <c r="Z914" s="79">
        <v>-9.427609412375249</v>
      </c>
      <c r="AA914" s="79">
        <v>36533000000</v>
      </c>
      <c r="AB914" s="79">
        <v>65834000000</v>
      </c>
      <c r="AC914" s="79">
        <v>849000000</v>
      </c>
      <c r="AD914" s="80">
        <v>15365000000</v>
      </c>
      <c r="AE914" s="73">
        <v>5.5255450699642043E-2</v>
      </c>
      <c r="AF914" s="80">
        <v>210621.14250495998</v>
      </c>
      <c r="AG914" s="80">
        <v>252301.18858393366</v>
      </c>
      <c r="AH914" s="25">
        <v>11.988082703788542</v>
      </c>
      <c r="AI914" s="25">
        <v>18.863640267957656</v>
      </c>
      <c r="AJ914" s="25">
        <v>6.4405408463859475</v>
      </c>
      <c r="AK914" s="25">
        <v>28.51016650526828</v>
      </c>
      <c r="AL914" s="25">
        <v>4.1170919867676767</v>
      </c>
      <c r="AM914" s="74" t="s">
        <v>493</v>
      </c>
      <c r="AN914" s="74" t="s">
        <v>654</v>
      </c>
      <c r="AO914" s="74" t="s">
        <v>655</v>
      </c>
      <c r="AP914" s="74" t="s">
        <v>4616</v>
      </c>
      <c r="AQ914" s="73">
        <f>_xll.BDP($H914,$AQ$1, "CUST_TRR_START_DT=20030101","CUST_TRR_END_DT=20230630")*0.01</f>
        <v>6.9754949999999996E-2</v>
      </c>
      <c r="AR914" s="73">
        <f>_xll.BDP($H914,$AQ$1, "CUST_TRR_START_DT=20130101","CUST_TRR_END_DT=20230630")*0.01</f>
        <v>9.6180570000000007E-2</v>
      </c>
      <c r="AS914" s="73">
        <f>_xll.BDP($H914,$AQ$1, "CUST_TRR_START_DT=20180101","CUST_TRR_END_DT=20230630")*0.01</f>
        <v>8.2311929999999991E-2</v>
      </c>
      <c r="AT914" s="74" t="s">
        <v>3697</v>
      </c>
      <c r="AU914" s="74" t="s">
        <v>3021</v>
      </c>
      <c r="AV914" s="74" t="s">
        <v>3021</v>
      </c>
      <c r="AW914" s="25">
        <v>3.4613306147270344</v>
      </c>
      <c r="AX914" s="25">
        <v>3.4613306147270344</v>
      </c>
      <c r="AY914" s="25">
        <v>0</v>
      </c>
      <c r="AZ914" s="25">
        <v>3.4613306147270344</v>
      </c>
      <c r="BA914" s="25">
        <v>74.082433499286211</v>
      </c>
      <c r="BB914" s="25">
        <v>0</v>
      </c>
      <c r="BC914" s="25" t="s">
        <v>3021</v>
      </c>
      <c r="BD914" s="25" t="s">
        <v>3021</v>
      </c>
      <c r="BE914" s="25">
        <v>210621.14250495998</v>
      </c>
      <c r="BF914" s="74">
        <v>14382.278</v>
      </c>
      <c r="BG914" s="74">
        <v>15614.778</v>
      </c>
      <c r="BH914" s="74">
        <v>16599.235000000001</v>
      </c>
      <c r="BI914" s="74">
        <v>12591.444</v>
      </c>
      <c r="BJ914" s="74">
        <v>14735.061</v>
      </c>
      <c r="BK914" s="74">
        <v>15640.554</v>
      </c>
      <c r="BL914" s="72">
        <v>6.8285063070823049E-2</v>
      </c>
      <c r="BM914" s="72">
        <v>7.413680229007534E-2</v>
      </c>
      <c r="BN914" s="72">
        <v>7.8810867715282187E-2</v>
      </c>
      <c r="BO914" s="72">
        <v>5.9782431384842953E-2</v>
      </c>
      <c r="BP914" s="72">
        <v>6.9960027871622615E-2</v>
      </c>
      <c r="BQ914" s="72">
        <v>7.4259183166436746E-2</v>
      </c>
      <c r="BR914" s="72">
        <f>IF(IF(BN914&gt;BQ914,BN914,BQ914)=0,IF(BM914&gt;BP914,BM914,BP914),IF(BN914&gt;BQ914,BN914,BQ914))</f>
        <v>7.8810867715282187E-2</v>
      </c>
      <c r="CI914" s="73">
        <f>IFERROR(L914,M914)</f>
        <v>0.26251947461919262</v>
      </c>
      <c r="CJ914" s="74">
        <f>IF(AND(M914&lt;0,AA914&gt;0),1,0)</f>
        <v>0</v>
      </c>
      <c r="CK914" s="74">
        <f>IF(AND(CJ914=0,CI914&lt;0.1,CI914&gt;0),1,0)</f>
        <v>0</v>
      </c>
      <c r="CL914" s="74">
        <f>IF(AND(CK914=0,CI914&lt;0.2,CI914&gt;0.1),1,0)</f>
        <v>0</v>
      </c>
      <c r="CM914" s="74">
        <f>IF(AND(CL914=0,CI914&lt;0.3,CI914&gt;0.2),1,0)</f>
        <v>1</v>
      </c>
      <c r="CN914" s="74">
        <f>IF(AND(CM914=0,CI914&lt;0.4,CI914&gt;0.3),1,0)</f>
        <v>0</v>
      </c>
      <c r="CO914" s="74">
        <f>IF(AND(CN914=0,CI914&lt;0.5,CI914&gt;0.4),1,0)</f>
        <v>0</v>
      </c>
      <c r="CP914" s="74">
        <f>IF(AND(CJ914=0,CK914=0,CL914=0,CM914=0,CN914=0,CO914=0),1,0)</f>
        <v>0</v>
      </c>
      <c r="CR914" s="74" t="str">
        <f>_xll.BDP($H914,CR$1)</f>
        <v>Vasant Narasimhan "Vas"</v>
      </c>
      <c r="CS914" s="74" t="str">
        <f>_xll.BDP($H914,CS$1)</f>
        <v>No</v>
      </c>
      <c r="CT914" s="81">
        <f>_xll.BDP($H914,CT$1)</f>
        <v>0</v>
      </c>
      <c r="CU914" s="78">
        <f>_xll.BDP($H914,CU$1)</f>
        <v>5.6666698455810547</v>
      </c>
      <c r="CV914" s="78">
        <f>_xll.BDP($H914,CV$1)</f>
        <v>4.2133930602183643E-2</v>
      </c>
      <c r="CW914" s="78">
        <f>_xll.BDP($H914,CW$1)</f>
        <v>0</v>
      </c>
    </row>
    <row r="915" spans="1:101" s="74" customFormat="1" hidden="1" x14ac:dyDescent="0.3">
      <c r="A915" s="74" t="str">
        <f>B915&amp;C915</f>
        <v>15</v>
      </c>
      <c r="B915" s="74">
        <v>15</v>
      </c>
      <c r="D915" s="74">
        <v>22</v>
      </c>
      <c r="E915" s="74">
        <v>2</v>
      </c>
      <c r="F915" s="75">
        <v>0.13</v>
      </c>
      <c r="G915" s="74" t="s">
        <v>2804</v>
      </c>
      <c r="H915" s="74" t="s">
        <v>189</v>
      </c>
      <c r="I915" s="74">
        <v>1861</v>
      </c>
      <c r="J915" s="74" t="str">
        <f>I915&amp;H915</f>
        <v>1861TTC US Equity</v>
      </c>
      <c r="K915" s="76" t="s">
        <v>842</v>
      </c>
      <c r="L915" s="73">
        <v>0.48073252494508828</v>
      </c>
      <c r="M915" s="73">
        <v>0.35125279271975002</v>
      </c>
      <c r="N915" s="73">
        <v>0.34188127976899729</v>
      </c>
      <c r="O915" s="73">
        <v>0.25952309531378021</v>
      </c>
      <c r="P915" s="77">
        <v>19.116800313058462</v>
      </c>
      <c r="Q915" s="77">
        <v>15.773069723432066</v>
      </c>
      <c r="R915" s="77">
        <v>27.276552863296651</v>
      </c>
      <c r="S915" s="78">
        <v>16.017564699518516</v>
      </c>
      <c r="T915" s="78">
        <v>15.751345283434286</v>
      </c>
      <c r="U915" s="73">
        <v>0.32936369442478941</v>
      </c>
      <c r="V915" s="79">
        <v>1.6515925920593557</v>
      </c>
      <c r="W915" s="73">
        <v>0.41191531251655794</v>
      </c>
      <c r="X915" s="72">
        <v>4.6884928131973522E-2</v>
      </c>
      <c r="Y915" s="79">
        <v>13.079989563317705</v>
      </c>
      <c r="Z915" s="79">
        <v>7.7927579812905323</v>
      </c>
      <c r="AA915" s="79">
        <v>1650273000</v>
      </c>
      <c r="AB915" s="79">
        <v>2233570000</v>
      </c>
      <c r="AC915" s="79">
        <v>30526000</v>
      </c>
      <c r="AD915" s="80">
        <v>297274000</v>
      </c>
      <c r="AE915" s="73">
        <v>0.10268641051689686</v>
      </c>
      <c r="AF915" s="80">
        <v>8553.6368696000009</v>
      </c>
      <c r="AG915" s="80">
        <v>9586.0688696000016</v>
      </c>
      <c r="AH915" s="25">
        <v>12.331458461190149</v>
      </c>
      <c r="AI915" s="25">
        <v>14.93414501027916</v>
      </c>
      <c r="AJ915" s="25">
        <v>1.4390279206788237</v>
      </c>
      <c r="AK915" s="25">
        <v>17.794751951834275</v>
      </c>
      <c r="AL915" s="25">
        <v>5.7903856837165186</v>
      </c>
      <c r="AM915" s="74" t="s">
        <v>498</v>
      </c>
      <c r="AN915" s="74" t="s">
        <v>499</v>
      </c>
      <c r="AO915" s="74" t="s">
        <v>843</v>
      </c>
      <c r="AP915" s="74" t="s">
        <v>574</v>
      </c>
      <c r="AQ915" s="73">
        <f>_xll.BDP($H915,$AQ$1, "CUST_TRR_START_DT=20030101","CUST_TRR_END_DT=20230630")*0.01</f>
        <v>0.18504270000000003</v>
      </c>
      <c r="AR915" s="73">
        <f>_xll.BDP($H915,$AQ$1, "CUST_TRR_START_DT=20130101","CUST_TRR_END_DT=20230630")*0.01</f>
        <v>0.1746743</v>
      </c>
      <c r="AS915" s="73">
        <f>_xll.BDP($H915,$AQ$1, "CUST_TRR_START_DT=20180101","CUST_TRR_END_DT=20230630")*0.01</f>
        <v>9.8241899999999993E-2</v>
      </c>
      <c r="AT915" s="74" t="s">
        <v>3697</v>
      </c>
      <c r="AU915" s="74" t="s">
        <v>3021</v>
      </c>
      <c r="AV915" s="74" t="s">
        <v>3021</v>
      </c>
      <c r="AW915" s="25">
        <v>1.6510865780079091</v>
      </c>
      <c r="AX915" s="25">
        <v>1.6510865780079091</v>
      </c>
      <c r="AY915" s="25">
        <v>1.3108573376047636</v>
      </c>
      <c r="AZ915" s="25">
        <v>2.9619439156126726</v>
      </c>
      <c r="BA915" s="25">
        <v>28.299070722351281</v>
      </c>
      <c r="BB915" s="25">
        <v>22.467655541448302</v>
      </c>
      <c r="BC915" s="25">
        <v>50.766726263799583</v>
      </c>
      <c r="BD915" s="25">
        <v>225.51392074</v>
      </c>
      <c r="BE915" s="25">
        <v>8553.6368696000009</v>
      </c>
      <c r="BF915" s="74">
        <v>373.83300000000003</v>
      </c>
      <c r="BG915" s="74">
        <v>482.16700000000003</v>
      </c>
      <c r="BH915" s="74">
        <v>519.20000000000005</v>
      </c>
      <c r="BI915" s="74">
        <v>259.58</v>
      </c>
      <c r="BJ915" s="74">
        <v>469.36099999999999</v>
      </c>
      <c r="BK915" s="74">
        <v>513.28700000000003</v>
      </c>
      <c r="BL915" s="72">
        <v>4.3704567507257507E-2</v>
      </c>
      <c r="BM915" s="72">
        <v>5.6369823427230424E-2</v>
      </c>
      <c r="BN915" s="72">
        <v>6.0699326837834272E-2</v>
      </c>
      <c r="BO915" s="72">
        <v>3.0347325232213052E-2</v>
      </c>
      <c r="BP915" s="72">
        <v>5.487268248061003E-2</v>
      </c>
      <c r="BQ915" s="72">
        <v>6.0008041938773959E-2</v>
      </c>
      <c r="BR915" s="72">
        <f>IF(IF(BN915&gt;BQ915,BN915,BQ915)=0,IF(BM915&gt;BP915,BM915,BP915),IF(BN915&gt;BQ915,BN915,BQ915))</f>
        <v>6.0699326837834272E-2</v>
      </c>
      <c r="CI915" s="73">
        <f>IFERROR(L915,M915)</f>
        <v>0.48073252494508828</v>
      </c>
      <c r="CJ915" s="74">
        <f>IF(AND(M915&lt;0,AA915&gt;0),1,0)</f>
        <v>0</v>
      </c>
      <c r="CK915" s="74">
        <f>IF(AND(CJ915=0,CI915&lt;0.1,CI915&gt;0),1,0)</f>
        <v>0</v>
      </c>
      <c r="CL915" s="74">
        <f>IF(AND(CK915=0,CI915&lt;0.2,CI915&gt;0.1),1,0)</f>
        <v>0</v>
      </c>
      <c r="CM915" s="74">
        <f>IF(AND(CL915=0,CI915&lt;0.3,CI915&gt;0.2),1,0)</f>
        <v>0</v>
      </c>
      <c r="CN915" s="74">
        <f>IF(AND(CM915=0,CI915&lt;0.4,CI915&gt;0.3),1,0)</f>
        <v>0</v>
      </c>
      <c r="CO915" s="74">
        <f>IF(AND(CN915=0,CI915&lt;0.5,CI915&gt;0.4),1,0)</f>
        <v>1</v>
      </c>
      <c r="CP915" s="74">
        <f>IF(AND(CJ915=0,CK915=0,CL915=0,CM915=0,CN915=0,CO915=0),1,0)</f>
        <v>0</v>
      </c>
      <c r="CR915" s="74" t="str">
        <f>_xll.BDP($H915,CR$1)</f>
        <v>Richard M Olson "Rick"</v>
      </c>
      <c r="CS915" s="74" t="str">
        <f>_xll.BDP($H915,CS$1)</f>
        <v>No</v>
      </c>
      <c r="CT915" s="81">
        <f>_xll.BDP($H915,CT$1)</f>
        <v>0</v>
      </c>
      <c r="CU915" s="78">
        <f>_xll.BDP($H915,CU$1)</f>
        <v>6.9166698455810547</v>
      </c>
      <c r="CV915" s="78">
        <f>_xll.BDP($H915,CV$1)</f>
        <v>0.78980513962757637</v>
      </c>
      <c r="CW915" s="78">
        <f>_xll.BDP($H915,CW$1)</f>
        <v>0.99045646105323493</v>
      </c>
    </row>
    <row r="916" spans="1:101" s="74" customFormat="1" hidden="1" x14ac:dyDescent="0.3">
      <c r="A916" s="74" t="str">
        <f>B916&amp;C916</f>
        <v>15</v>
      </c>
      <c r="B916" s="74">
        <v>15</v>
      </c>
      <c r="D916" s="74">
        <v>22</v>
      </c>
      <c r="E916" s="74">
        <v>10</v>
      </c>
      <c r="F916" s="75">
        <v>0.15</v>
      </c>
      <c r="G916" s="74" t="s">
        <v>2955</v>
      </c>
      <c r="H916" s="74" t="s">
        <v>340</v>
      </c>
      <c r="I916" s="74">
        <v>1862</v>
      </c>
      <c r="J916" s="74" t="str">
        <f>I916&amp;H916</f>
        <v>1862ON US Equity</v>
      </c>
      <c r="K916" s="76" t="s">
        <v>1026</v>
      </c>
      <c r="L916" s="73">
        <v>0.25625466171114913</v>
      </c>
      <c r="M916" s="73">
        <v>0.52801179443976409</v>
      </c>
      <c r="N916" s="73">
        <v>0.1928939404347299</v>
      </c>
      <c r="O916" s="73">
        <v>0.40552026351391096</v>
      </c>
      <c r="P916" s="77">
        <v>25.129312402849912</v>
      </c>
      <c r="Q916" s="77">
        <v>20.572898649562653</v>
      </c>
      <c r="R916" s="77">
        <v>31.591452770414431</v>
      </c>
      <c r="S916" s="78">
        <v>27.396872604959583</v>
      </c>
      <c r="T916" s="78">
        <v>40.322115731065786</v>
      </c>
      <c r="U916" s="73">
        <v>0.10046401015636876</v>
      </c>
      <c r="V916" s="79">
        <v>0.37812100410525618</v>
      </c>
      <c r="W916" s="73">
        <v>0.54875535740869874</v>
      </c>
      <c r="X916" s="72">
        <v>2.5094102885821833E-2</v>
      </c>
      <c r="Y916" s="79">
        <v>8.9954021574599672</v>
      </c>
      <c r="Z916" s="79">
        <v>15.45702604647008</v>
      </c>
      <c r="AA916" s="79">
        <v>5222800000</v>
      </c>
      <c r="AB916" s="79">
        <v>6800400000</v>
      </c>
      <c r="AC916" s="79">
        <v>110500000</v>
      </c>
      <c r="AD916" s="80">
        <v>2533400000</v>
      </c>
      <c r="AE916" s="73">
        <v>4.3617273229651851E-2</v>
      </c>
      <c r="AF916" s="80">
        <v>40175.345617399995</v>
      </c>
      <c r="AG916" s="80">
        <v>41318.545617399992</v>
      </c>
      <c r="AH916" s="25">
        <v>12.397919289885076</v>
      </c>
      <c r="AI916" s="25">
        <v>15.138880158795292</v>
      </c>
      <c r="AJ916" s="25">
        <v>2.9502054103261499</v>
      </c>
      <c r="AK916" s="25">
        <v>17.675431695205134</v>
      </c>
      <c r="AL916" s="25">
        <v>5.7522898813235495</v>
      </c>
      <c r="AM916" s="74" t="s">
        <v>506</v>
      </c>
      <c r="AN916" s="74" t="s">
        <v>577</v>
      </c>
      <c r="AO916" s="74" t="s">
        <v>578</v>
      </c>
      <c r="AP916" s="74" t="s">
        <v>574</v>
      </c>
      <c r="AQ916" s="73">
        <f>_xll.BDP($H916,$AQ$1, "CUST_TRR_START_DT=20030101","CUST_TRR_END_DT=20230630")*0.01</f>
        <v>0.22936599999999999</v>
      </c>
      <c r="AR916" s="73">
        <f>_xll.BDP($H916,$AQ$1, "CUST_TRR_START_DT=20130101","CUST_TRR_END_DT=20230630")*0.01</f>
        <v>0.2805763</v>
      </c>
      <c r="AS916" s="73">
        <f>_xll.BDP($H916,$AQ$1, "CUST_TRR_START_DT=20180101","CUST_TRR_END_DT=20230630")*0.01</f>
        <v>0.31567220000000001</v>
      </c>
      <c r="AT916" s="74" t="s">
        <v>3542</v>
      </c>
      <c r="AU916" s="74" t="s">
        <v>3542</v>
      </c>
      <c r="AV916" s="74" t="s">
        <v>3542</v>
      </c>
      <c r="AW916" s="25" t="s">
        <v>3021</v>
      </c>
      <c r="AX916" s="25">
        <v>0</v>
      </c>
      <c r="AY916" s="25">
        <v>0.69755762493957241</v>
      </c>
      <c r="AZ916" s="25">
        <v>0.69755762493957241</v>
      </c>
      <c r="BA916" s="25">
        <v>0</v>
      </c>
      <c r="BB916" s="25">
        <v>11.854596828673392</v>
      </c>
      <c r="BC916" s="25">
        <v>11.854596828673392</v>
      </c>
      <c r="BD916" s="25">
        <v>280.24618670000001</v>
      </c>
      <c r="BE916" s="25">
        <v>40175.345617399995</v>
      </c>
      <c r="BF916" s="74">
        <v>2298.7690000000002</v>
      </c>
      <c r="BG916" s="74">
        <v>2499.9290000000001</v>
      </c>
      <c r="BH916" s="74">
        <v>2831.154</v>
      </c>
      <c r="BI916" s="74">
        <v>963.66300000000001</v>
      </c>
      <c r="BJ916" s="74">
        <v>1753.08</v>
      </c>
      <c r="BK916" s="74">
        <v>2393.7890000000002</v>
      </c>
      <c r="BL916" s="72">
        <v>5.7218400107662055E-2</v>
      </c>
      <c r="BM916" s="72">
        <v>6.2225450996923781E-2</v>
      </c>
      <c r="BN916" s="72">
        <v>7.0469935142855961E-2</v>
      </c>
      <c r="BO916" s="72">
        <v>2.3986427128149863E-2</v>
      </c>
      <c r="BP916" s="72">
        <v>4.3635716707829356E-2</v>
      </c>
      <c r="BQ916" s="72">
        <v>5.9583532218905097E-2</v>
      </c>
      <c r="BR916" s="72">
        <f>IF(IF(BN916&gt;BQ916,BN916,BQ916)=0,IF(BM916&gt;BP916,BM916,BP916),IF(BN916&gt;BQ916,BN916,BQ916))</f>
        <v>7.0469935142855961E-2</v>
      </c>
      <c r="CI916" s="73">
        <f>IFERROR(L916,M916)</f>
        <v>0.25625466171114913</v>
      </c>
      <c r="CJ916" s="74">
        <f>IF(AND(M916&lt;0,AA916&gt;0),1,0)</f>
        <v>0</v>
      </c>
      <c r="CK916" s="74">
        <f>IF(AND(CJ916=0,CI916&lt;0.1,CI916&gt;0),1,0)</f>
        <v>0</v>
      </c>
      <c r="CL916" s="74">
        <f>IF(AND(CK916=0,CI916&lt;0.2,CI916&gt;0.1),1,0)</f>
        <v>0</v>
      </c>
      <c r="CM916" s="74">
        <f>IF(AND(CL916=0,CI916&lt;0.3,CI916&gt;0.2),1,0)</f>
        <v>1</v>
      </c>
      <c r="CN916" s="74">
        <f>IF(AND(CM916=0,CI916&lt;0.4,CI916&gt;0.3),1,0)</f>
        <v>0</v>
      </c>
      <c r="CO916" s="74">
        <f>IF(AND(CN916=0,CI916&lt;0.5,CI916&gt;0.4),1,0)</f>
        <v>0</v>
      </c>
      <c r="CP916" s="74">
        <f>IF(AND(CJ916=0,CK916=0,CL916=0,CM916=0,CN916=0,CO916=0),1,0)</f>
        <v>0</v>
      </c>
      <c r="CR916" s="74" t="str">
        <f>_xll.BDP($H916,CR$1)</f>
        <v>Hassane El-Khoury</v>
      </c>
      <c r="CS916" s="74" t="str">
        <f>_xll.BDP($H916,CS$1)</f>
        <v>No</v>
      </c>
      <c r="CT916" s="81">
        <f>_xll.BDP($H916,CT$1)</f>
        <v>0.12314099818468094</v>
      </c>
      <c r="CU916" s="78">
        <f>_xll.BDP($H916,CU$1)</f>
        <v>2.8333299160003662</v>
      </c>
      <c r="CV916" s="78">
        <f>_xll.BDP($H916,CV$1)</f>
        <v>0.38689659327646581</v>
      </c>
      <c r="CW916" s="78">
        <f>_xll.BDP($H916,CW$1)</f>
        <v>-5.4233534053509018</v>
      </c>
    </row>
    <row r="917" spans="1:101" s="74" customFormat="1" hidden="1" x14ac:dyDescent="0.3">
      <c r="A917" s="74" t="str">
        <f>B917&amp;C917</f>
        <v>15</v>
      </c>
      <c r="B917" s="74">
        <v>15</v>
      </c>
      <c r="D917" s="74">
        <v>22</v>
      </c>
      <c r="E917" s="74">
        <v>4</v>
      </c>
      <c r="F917" s="75" t="s">
        <v>2157</v>
      </c>
      <c r="H917" s="74" t="s">
        <v>1189</v>
      </c>
      <c r="I917" s="74">
        <v>1863</v>
      </c>
      <c r="J917" s="74" t="str">
        <f>I917&amp;H917</f>
        <v>1863MVF AU Equity</v>
      </c>
      <c r="K917" s="76" t="s">
        <v>5003</v>
      </c>
      <c r="L917" s="73" t="e">
        <v>#N/A</v>
      </c>
      <c r="M917" s="73" t="e">
        <v>#N/A</v>
      </c>
      <c r="N917" s="73" t="e">
        <v>#N/A</v>
      </c>
      <c r="O917" s="73" t="e">
        <v>#N/A</v>
      </c>
      <c r="P917" s="77" t="e">
        <v>#N/A</v>
      </c>
      <c r="Q917" s="77" t="e">
        <v>#N/A</v>
      </c>
      <c r="R917" s="77" t="e">
        <v>#N/A</v>
      </c>
      <c r="S917" s="78">
        <v>24.116066504901372</v>
      </c>
      <c r="T917" s="78">
        <v>22.707523760475681</v>
      </c>
      <c r="U917" s="73" t="e">
        <v>#N/A</v>
      </c>
      <c r="V917" s="79" t="e">
        <v>#N/A</v>
      </c>
      <c r="W917" s="73" t="e">
        <v>#N/A</v>
      </c>
      <c r="X917" s="72" t="e">
        <v>#N/A</v>
      </c>
      <c r="Y917" s="79">
        <v>7.7281450365342721</v>
      </c>
      <c r="Z917" s="79">
        <v>-8.0044274362076617</v>
      </c>
      <c r="AA917" s="79" t="e">
        <v>#N/A</v>
      </c>
      <c r="AB917" s="79" t="e">
        <v>#N/A</v>
      </c>
      <c r="AC917" s="79" t="e">
        <v>#N/A</v>
      </c>
      <c r="AD917" s="80" t="e">
        <v>#N/A</v>
      </c>
      <c r="AE917" s="73">
        <v>0</v>
      </c>
      <c r="AF917" s="80">
        <v>488.99172420000002</v>
      </c>
      <c r="AG917" s="80">
        <v>582.89872420000006</v>
      </c>
      <c r="AH917" s="25">
        <v>12.01828259623513</v>
      </c>
      <c r="AI917" s="25">
        <v>17.579429525303095</v>
      </c>
      <c r="AJ917" s="25">
        <v>2.0783582902637416</v>
      </c>
      <c r="AK917" s="25">
        <v>22.51646115204673</v>
      </c>
      <c r="AL917" s="25">
        <v>1.789860660620116</v>
      </c>
      <c r="AM917" s="74" t="s">
        <v>493</v>
      </c>
      <c r="AN917" s="74" t="s">
        <v>494</v>
      </c>
      <c r="AO917" s="74" t="s">
        <v>971</v>
      </c>
      <c r="AP917" s="74" t="s">
        <v>2136</v>
      </c>
      <c r="AQ917" s="73" t="e">
        <f>_xll.BDP($H917,$AQ$1, "CUST_TRR_START_DT=20030101","CUST_TRR_END_DT=20230630")*0.01</f>
        <v>#VALUE!</v>
      </c>
      <c r="AR917" s="73" t="e">
        <f>_xll.BDP($H917,$AQ$1, "CUST_TRR_START_DT=20130101","CUST_TRR_END_DT=20230630")*0.01</f>
        <v>#VALUE!</v>
      </c>
      <c r="AS917" s="73">
        <f>_xll.BDP($H917,$AQ$1, "CUST_TRR_START_DT=20180101","CUST_TRR_END_DT=20230630")*0.01</f>
        <v>5.997541E-2</v>
      </c>
      <c r="AT917" s="74" t="s">
        <v>3543</v>
      </c>
      <c r="AU917" s="74" t="s">
        <v>3543</v>
      </c>
      <c r="AV917" s="74" t="s">
        <v>3543</v>
      </c>
      <c r="AW917" s="25">
        <v>5.0085711764149465</v>
      </c>
      <c r="AX917" s="25">
        <v>5.0085711764149465</v>
      </c>
      <c r="AY917" s="25">
        <v>0</v>
      </c>
      <c r="AZ917" s="25">
        <v>5.0085711764149465</v>
      </c>
      <c r="BA917" s="25">
        <v>78.400937302785024</v>
      </c>
      <c r="BB917" s="25">
        <v>0</v>
      </c>
      <c r="BC917" s="25">
        <v>78.400937302785024</v>
      </c>
      <c r="BD917" s="25">
        <v>17.143932960000001</v>
      </c>
      <c r="BE917" s="25">
        <v>488.99172420000002</v>
      </c>
      <c r="BF917" s="74">
        <v>28.786000000000001</v>
      </c>
      <c r="BG917" s="74">
        <v>31.5</v>
      </c>
      <c r="BH917" s="74">
        <v>33.86</v>
      </c>
      <c r="BI917" s="74">
        <v>25.266999999999999</v>
      </c>
      <c r="BJ917" s="74">
        <v>36</v>
      </c>
      <c r="BK917" s="74">
        <v>39.366999999999997</v>
      </c>
      <c r="BL917" s="72">
        <v>5.8868071943537402E-2</v>
      </c>
      <c r="BM917" s="72">
        <v>6.4418268124137715E-2</v>
      </c>
      <c r="BN917" s="72">
        <v>6.9244525672485804E-2</v>
      </c>
      <c r="BO917" s="72">
        <v>5.1671631133098014E-2</v>
      </c>
      <c r="BP917" s="72">
        <v>7.3620877856157382E-2</v>
      </c>
      <c r="BQ917" s="72">
        <v>8.0506474960092986E-2</v>
      </c>
      <c r="BR917" s="72">
        <f>IF(IF(BN917&gt;BQ917,BN917,BQ917)=0,IF(BM917&gt;BP917,BM917,BP917),IF(BN917&gt;BQ917,BN917,BQ917))</f>
        <v>8.0506474960092986E-2</v>
      </c>
      <c r="CI917" s="73" t="e">
        <f>IFERROR(L917,M917)</f>
        <v>#N/A</v>
      </c>
      <c r="CJ917" s="74" t="e">
        <f>IF(AND(M917&lt;0,AA917&gt;0),1,0)</f>
        <v>#N/A</v>
      </c>
      <c r="CK917" s="74" t="e">
        <f>IF(AND(CJ917=0,CI917&lt;0.1,CI917&gt;0),1,0)</f>
        <v>#N/A</v>
      </c>
      <c r="CL917" s="74" t="e">
        <f>IF(AND(CK917=0,CI917&lt;0.2,CI917&gt;0.1),1,0)</f>
        <v>#N/A</v>
      </c>
      <c r="CM917" s="74" t="e">
        <f>IF(AND(CL917=0,CI917&lt;0.3,CI917&gt;0.2),1,0)</f>
        <v>#N/A</v>
      </c>
      <c r="CN917" s="74" t="e">
        <f>IF(AND(CM917=0,CI917&lt;0.4,CI917&gt;0.3),1,0)</f>
        <v>#N/A</v>
      </c>
      <c r="CO917" s="74" t="e">
        <f>IF(AND(CN917=0,CI917&lt;0.5,CI917&gt;0.4),1,0)</f>
        <v>#N/A</v>
      </c>
      <c r="CP917" s="74" t="e">
        <f>IF(AND(CJ917=0,CK917=0,CL917=0,CM917=0,CN917=0,CO917=0),1,0)</f>
        <v>#N/A</v>
      </c>
      <c r="CR917" s="74" t="str">
        <f>_xll.BDP($H917,CR$1)</f>
        <v>Michael D Knaap</v>
      </c>
      <c r="CS917" s="74" t="str">
        <f>_xll.BDP($H917,CS$1)</f>
        <v>No</v>
      </c>
      <c r="CT917" s="81">
        <f>_xll.BDP($H917,CT$1)</f>
        <v>0</v>
      </c>
      <c r="CU917" s="78">
        <f>_xll.BDP($H917,CU$1)</f>
        <v>4.5</v>
      </c>
      <c r="CV917" s="78">
        <f>_xll.BDP($H917,CV$1)</f>
        <v>0.51532383657722558</v>
      </c>
      <c r="CW917" s="78">
        <f>_xll.BDP($H917,CW$1)</f>
        <v>0</v>
      </c>
    </row>
    <row r="918" spans="1:101" s="74" customFormat="1" hidden="1" x14ac:dyDescent="0.3">
      <c r="A918" s="74" t="str">
        <f>B918&amp;C918</f>
        <v>15</v>
      </c>
      <c r="B918" s="74">
        <v>15</v>
      </c>
      <c r="D918" s="74">
        <v>22</v>
      </c>
      <c r="E918" s="74">
        <v>12</v>
      </c>
      <c r="F918" s="75" t="s">
        <v>2149</v>
      </c>
      <c r="G918" s="74" t="s">
        <v>2488</v>
      </c>
      <c r="H918" s="74" t="s">
        <v>2489</v>
      </c>
      <c r="I918" s="74">
        <v>1864</v>
      </c>
      <c r="J918" s="74" t="str">
        <f>I918&amp;H918</f>
        <v>1864NWG SS Equity</v>
      </c>
      <c r="K918" s="76" t="s">
        <v>5004</v>
      </c>
      <c r="L918" s="73">
        <v>0.32051001688760661</v>
      </c>
      <c r="M918" s="73">
        <v>0.2833082491220526</v>
      </c>
      <c r="N918" s="73">
        <v>0.15288305665090493</v>
      </c>
      <c r="O918" s="73">
        <v>0.15211451879786048</v>
      </c>
      <c r="P918" s="77">
        <v>9.0998109130199882</v>
      </c>
      <c r="Q918" s="77">
        <v>7.1907380353139931</v>
      </c>
      <c r="R918" s="77">
        <v>14.553976133945918</v>
      </c>
      <c r="S918" s="78">
        <v>12.048844338579192</v>
      </c>
      <c r="T918" s="78">
        <v>12.73656582400884</v>
      </c>
      <c r="U918" s="73">
        <v>0.38462359850507216</v>
      </c>
      <c r="V918" s="79">
        <v>2.5277192982456147</v>
      </c>
      <c r="W918" s="73">
        <v>0.42733011511325658</v>
      </c>
      <c r="X918" s="72" t="e">
        <v>#N/A</v>
      </c>
      <c r="Y918" s="79">
        <v>12.810633863429478</v>
      </c>
      <c r="Z918" s="79">
        <v>10.483675756728816</v>
      </c>
      <c r="AA918" s="79">
        <v>1395300000</v>
      </c>
      <c r="AB918" s="79">
        <v>2598700000</v>
      </c>
      <c r="AC918" s="79" t="e">
        <v>#N/A</v>
      </c>
      <c r="AD918" s="80">
        <v>436500000</v>
      </c>
      <c r="AE918" s="73">
        <v>0</v>
      </c>
      <c r="AF918" s="80">
        <v>3925.6814050000003</v>
      </c>
      <c r="AG918" s="80">
        <v>5025.9814050000004</v>
      </c>
      <c r="AH918" s="25">
        <v>11.070443623348019</v>
      </c>
      <c r="AI918" s="25">
        <v>16.979666908783784</v>
      </c>
      <c r="AJ918" s="25">
        <v>8.7145806112253137</v>
      </c>
      <c r="AK918" s="25">
        <v>16.558006862938306</v>
      </c>
      <c r="AL918" s="25">
        <v>2.2912854122472903</v>
      </c>
      <c r="AM918" s="74" t="s">
        <v>498</v>
      </c>
      <c r="AN918" s="74" t="s">
        <v>726</v>
      </c>
      <c r="AO918" s="74" t="s">
        <v>4655</v>
      </c>
      <c r="AP918" s="74" t="s">
        <v>4617</v>
      </c>
      <c r="AQ918" s="73" t="e">
        <f>_xll.BDP($H918,$AQ$1, "CUST_TRR_START_DT=20030101","CUST_TRR_END_DT=20230630")*0.01</f>
        <v>#VALUE!</v>
      </c>
      <c r="AR918" s="73" t="e">
        <f>_xll.BDP($H918,$AQ$1, "CUST_TRR_START_DT=20130101","CUST_TRR_END_DT=20230630")*0.01</f>
        <v>#VALUE!</v>
      </c>
      <c r="AS918" s="73">
        <f>_xll.BDP($H918,$AQ$1, "CUST_TRR_START_DT=20180101","CUST_TRR_END_DT=20230630")*0.01</f>
        <v>0.17777180000000001</v>
      </c>
      <c r="AT918" s="74" t="s">
        <v>3880</v>
      </c>
      <c r="AU918" s="74" t="s">
        <v>3021</v>
      </c>
      <c r="AV918" s="74" t="s">
        <v>3880</v>
      </c>
      <c r="AW918" s="25">
        <v>4.294478527607362</v>
      </c>
      <c r="AX918" s="25">
        <v>4.294478527607362</v>
      </c>
      <c r="AY918" s="25">
        <v>6.1169628780535912E-16</v>
      </c>
      <c r="AZ918" s="25">
        <v>4.2944785276073629</v>
      </c>
      <c r="BA918" s="25">
        <v>49.884404769186638</v>
      </c>
      <c r="BB918" s="25">
        <v>7.1054273576010019E-15</v>
      </c>
      <c r="BC918" s="25">
        <v>49.884404769186645</v>
      </c>
      <c r="BD918" s="25">
        <v>168</v>
      </c>
      <c r="BE918" s="25">
        <v>3925.6814050000003</v>
      </c>
      <c r="BF918" s="74">
        <v>271.5</v>
      </c>
      <c r="BG918" s="74">
        <v>317</v>
      </c>
      <c r="BH918" s="74">
        <v>373</v>
      </c>
      <c r="BI918" s="74">
        <v>281.5</v>
      </c>
      <c r="BJ918" s="74">
        <v>325.5</v>
      </c>
      <c r="BK918" s="74">
        <v>333</v>
      </c>
      <c r="BL918" s="72">
        <v>6.9159967911354231E-2</v>
      </c>
      <c r="BM918" s="72">
        <v>8.0750312441618011E-2</v>
      </c>
      <c r="BN918" s="72">
        <v>9.5015351863481132E-2</v>
      </c>
      <c r="BO918" s="72">
        <v>7.1707296379544067E-2</v>
      </c>
      <c r="BP918" s="72">
        <v>8.2915541639579385E-2</v>
      </c>
      <c r="BQ918" s="72">
        <v>8.4826037990721762E-2</v>
      </c>
      <c r="BR918" s="72">
        <f>IF(IF(BN918&gt;BQ918,BN918,BQ918)=0,IF(BM918&gt;BP918,BM918,BP918),IF(BN918&gt;BQ918,BN918,BQ918))</f>
        <v>9.5015351863481132E-2</v>
      </c>
      <c r="CI918" s="73">
        <f>IFERROR(L918,M918)</f>
        <v>0.32051001688760661</v>
      </c>
      <c r="CJ918" s="74">
        <f>IF(AND(M918&lt;0,AA918&gt;0),1,0)</f>
        <v>0</v>
      </c>
      <c r="CK918" s="74">
        <f>IF(AND(CJ918=0,CI918&lt;0.1,CI918&gt;0),1,0)</f>
        <v>0</v>
      </c>
      <c r="CL918" s="74">
        <f>IF(AND(CK918=0,CI918&lt;0.2,CI918&gt;0.1),1,0)</f>
        <v>0</v>
      </c>
      <c r="CM918" s="74">
        <f>IF(AND(CL918=0,CI918&lt;0.3,CI918&gt;0.2),1,0)</f>
        <v>0</v>
      </c>
      <c r="CN918" s="74">
        <f>IF(AND(CM918=0,CI918&lt;0.4,CI918&gt;0.3),1,0)</f>
        <v>1</v>
      </c>
      <c r="CO918" s="74">
        <f>IF(AND(CN918=0,CI918&lt;0.5,CI918&gt;0.4),1,0)</f>
        <v>0</v>
      </c>
      <c r="CP918" s="74">
        <f>IF(AND(CJ918=0,CK918=0,CL918=0,CM918=0,CN918=0,CO918=0),1,0)</f>
        <v>0</v>
      </c>
      <c r="CR918" s="74" t="str">
        <f>_xll.BDP($H918,CR$1)</f>
        <v>Martin Ellis</v>
      </c>
      <c r="CS918" s="74" t="str">
        <f>_xll.BDP($H918,CS$1)</f>
        <v>No</v>
      </c>
      <c r="CT918" s="81">
        <f>_xll.BDP($H918,CT$1)</f>
        <v>0.76681602001190186</v>
      </c>
      <c r="CU918" s="78">
        <f>_xll.BDP($H918,CU$1)</f>
        <v>8</v>
      </c>
      <c r="CV918" s="78">
        <f>_xll.BDP($H918,CV$1)</f>
        <v>0</v>
      </c>
      <c r="CW918" s="78">
        <f>_xll.BDP($H918,CW$1)</f>
        <v>0</v>
      </c>
    </row>
    <row r="919" spans="1:101" s="74" customFormat="1" hidden="1" x14ac:dyDescent="0.3">
      <c r="A919" s="74" t="str">
        <f>B919&amp;C919</f>
        <v>15</v>
      </c>
      <c r="B919" s="74">
        <v>15</v>
      </c>
      <c r="D919" s="74">
        <v>22</v>
      </c>
      <c r="E919" s="74">
        <v>3</v>
      </c>
      <c r="F919" s="75" t="s">
        <v>2217</v>
      </c>
      <c r="G919" s="74" t="s">
        <v>2668</v>
      </c>
      <c r="H919" s="74" t="s">
        <v>1770</v>
      </c>
      <c r="I919" s="74">
        <v>1865</v>
      </c>
      <c r="J919" s="74" t="str">
        <f>I919&amp;H919</f>
        <v>1865DLG LN Equity</v>
      </c>
      <c r="K919" s="76" t="s">
        <v>1771</v>
      </c>
      <c r="L919" s="73">
        <v>0.20490989798858433</v>
      </c>
      <c r="M919" s="73">
        <v>1.4942695488176411E-2</v>
      </c>
      <c r="N919" s="73">
        <v>0.18689157766689912</v>
      </c>
      <c r="O919" s="73">
        <v>1.2926706827309236E-2</v>
      </c>
      <c r="P919" s="77">
        <v>-3.7522933969894847</v>
      </c>
      <c r="Q919" s="77">
        <v>-8.3568164032959142</v>
      </c>
      <c r="R919" s="77">
        <v>-10.697193936710729</v>
      </c>
      <c r="S919" s="78" t="e">
        <v>#N/A</v>
      </c>
      <c r="T919" s="78" t="e">
        <v>#N/A</v>
      </c>
      <c r="U919" s="73">
        <v>-0.15773048475349888</v>
      </c>
      <c r="V919" s="79" t="e">
        <v>#N/A</v>
      </c>
      <c r="W919" s="73">
        <v>0.2846383933340455</v>
      </c>
      <c r="X919" s="72">
        <v>1.8738977072310405E-2</v>
      </c>
      <c r="Y919" s="79">
        <v>-2.3675311423503773</v>
      </c>
      <c r="Z919" s="79" t="e">
        <v>#N/A</v>
      </c>
      <c r="AA919" s="79">
        <v>1378600000</v>
      </c>
      <c r="AB919" s="79">
        <v>1593600000</v>
      </c>
      <c r="AC919" s="79" t="e">
        <v>#N/A</v>
      </c>
      <c r="AD919" s="80">
        <v>1123900000</v>
      </c>
      <c r="AE919" s="73">
        <v>0</v>
      </c>
      <c r="AF919" s="80">
        <v>2423.445314136</v>
      </c>
      <c r="AG919" s="80">
        <v>1276.1453141359998</v>
      </c>
      <c r="AH919" s="25" t="s">
        <v>3021</v>
      </c>
      <c r="AI919" s="25" t="s">
        <v>3021</v>
      </c>
      <c r="AJ919" s="25">
        <v>45.958726509351244</v>
      </c>
      <c r="AK919" s="25" t="s">
        <v>3021</v>
      </c>
      <c r="AL919" s="25">
        <v>1.1258270030165729</v>
      </c>
      <c r="AM919" s="74" t="s">
        <v>502</v>
      </c>
      <c r="AN919" s="74" t="s">
        <v>503</v>
      </c>
      <c r="AO919" s="74" t="s">
        <v>4664</v>
      </c>
      <c r="AP919" s="74" t="s">
        <v>1552</v>
      </c>
      <c r="AQ919" s="73" t="e">
        <f>_xll.BDP($H919,$AQ$1, "CUST_TRR_START_DT=20030101","CUST_TRR_END_DT=20230630")*0.01</f>
        <v>#VALUE!</v>
      </c>
      <c r="AR919" s="73">
        <f>_xll.BDP($H919,$AQ$1, "CUST_TRR_START_DT=20130101","CUST_TRR_END_DT=20230630")*0.01</f>
        <v>2.9779270000000004E-2</v>
      </c>
      <c r="AS919" s="73">
        <f>_xll.BDP($H919,$AQ$1, "CUST_TRR_START_DT=20180101","CUST_TRR_END_DT=20230630")*0.01</f>
        <v>-0.1059524</v>
      </c>
      <c r="AT919" s="74" t="s">
        <v>3544</v>
      </c>
      <c r="AU919" s="74" t="s">
        <v>3544</v>
      </c>
      <c r="AV919" s="74" t="s">
        <v>3544</v>
      </c>
      <c r="AW919" s="25">
        <v>4.1158948847184229</v>
      </c>
      <c r="AX919" s="25">
        <v>4.1158948847184229</v>
      </c>
      <c r="AY919" s="25">
        <v>0</v>
      </c>
      <c r="AZ919" s="25">
        <v>4.1158948847184229</v>
      </c>
      <c r="BA919" s="25" t="s">
        <v>3021</v>
      </c>
      <c r="BB919" s="25">
        <v>0</v>
      </c>
      <c r="BC919" s="25" t="s">
        <v>3021</v>
      </c>
      <c r="BD919" s="25" t="s">
        <v>3021</v>
      </c>
      <c r="BE919" s="25">
        <v>1276.1453141359998</v>
      </c>
      <c r="BF919" s="74">
        <v>169.81300000000002</v>
      </c>
      <c r="BG919" s="74">
        <v>299.46699999999998</v>
      </c>
      <c r="BH919" s="74">
        <v>362.69200000000001</v>
      </c>
      <c r="BI919" s="74">
        <v>195.071</v>
      </c>
      <c r="BJ919" s="74">
        <v>215.709</v>
      </c>
      <c r="BK919" s="74">
        <v>431.6</v>
      </c>
      <c r="BL919" s="72">
        <v>0.13306713437644055</v>
      </c>
      <c r="BM919" s="72">
        <v>0.23466528198847858</v>
      </c>
      <c r="BN919" s="72">
        <v>0.28420901286273709</v>
      </c>
      <c r="BO919" s="72">
        <v>0.15285955121190151</v>
      </c>
      <c r="BP919" s="72">
        <v>0.16903169067861479</v>
      </c>
      <c r="BQ919" s="72">
        <v>0.33820599834448328</v>
      </c>
      <c r="BR919" s="72">
        <f>IF(IF(BN919&gt;BQ919,BN919,BQ919)=0,IF(BM919&gt;BP919,BM919,BP919),IF(BN919&gt;BQ919,BN919,BQ919))</f>
        <v>0.33820599834448328</v>
      </c>
      <c r="CI919" s="73">
        <f>IFERROR(L919,M919)</f>
        <v>0.20490989798858433</v>
      </c>
      <c r="CJ919" s="74">
        <f>IF(AND(M919&lt;0,AA919&gt;0),1,0)</f>
        <v>0</v>
      </c>
      <c r="CK919" s="74">
        <f>IF(AND(CJ919=0,CI919&lt;0.1,CI919&gt;0),1,0)</f>
        <v>0</v>
      </c>
      <c r="CL919" s="74">
        <f>IF(AND(CK919=0,CI919&lt;0.2,CI919&gt;0.1),1,0)</f>
        <v>0</v>
      </c>
      <c r="CM919" s="74">
        <f>IF(AND(CL919=0,CI919&lt;0.3,CI919&gt;0.2),1,0)</f>
        <v>1</v>
      </c>
      <c r="CN919" s="74">
        <f>IF(AND(CM919=0,CI919&lt;0.4,CI919&gt;0.3),1,0)</f>
        <v>0</v>
      </c>
      <c r="CO919" s="74">
        <f>IF(AND(CN919=0,CI919&lt;0.5,CI919&gt;0.4),1,0)</f>
        <v>0</v>
      </c>
      <c r="CP919" s="74">
        <f>IF(AND(CJ919=0,CK919=0,CL919=0,CM919=0,CN919=0,CO919=0),1,0)</f>
        <v>0</v>
      </c>
      <c r="CR919" s="74" t="str">
        <f>_xll.BDP($H919,CR$1)</f>
        <v>#N/A Field Not Applicable</v>
      </c>
      <c r="CS919" s="74" t="str">
        <f>_xll.BDP($H919,CS$1)</f>
        <v>#N/A N/A</v>
      </c>
      <c r="CT919" s="81" t="str">
        <f>_xll.BDP($H919,CT$1)</f>
        <v>#N/A N/A</v>
      </c>
      <c r="CU919" s="78" t="str">
        <f>_xll.BDP($H919,CU$1)</f>
        <v>#N/A N/A</v>
      </c>
      <c r="CV919" s="78">
        <f>_xll.BDP($H919,CV$1)</f>
        <v>2.6250812116627572E-3</v>
      </c>
      <c r="CW919" s="78">
        <f>_xll.BDP($H919,CW$1)</f>
        <v>0</v>
      </c>
    </row>
    <row r="920" spans="1:101" s="74" customFormat="1" x14ac:dyDescent="0.3">
      <c r="A920" s="74" t="str">
        <f>B920&amp;C920</f>
        <v>15</v>
      </c>
      <c r="B920" s="74">
        <v>15</v>
      </c>
      <c r="D920" s="74">
        <v>22</v>
      </c>
      <c r="E920" s="74">
        <v>10</v>
      </c>
      <c r="F920" s="75">
        <v>0.08</v>
      </c>
      <c r="G920" s="74" t="s">
        <v>2339</v>
      </c>
      <c r="H920" s="74" t="s">
        <v>1787</v>
      </c>
      <c r="I920" s="74">
        <v>1866</v>
      </c>
      <c r="J920" s="74" t="str">
        <f>I920&amp;H920</f>
        <v>1866BVIC LN Equity</v>
      </c>
      <c r="K920" s="76" t="s">
        <v>1788</v>
      </c>
      <c r="L920" s="73">
        <v>0.22836006462329861</v>
      </c>
      <c r="M920" s="73">
        <v>0.22735062264366504</v>
      </c>
      <c r="N920" s="73">
        <v>0.1843482279062241</v>
      </c>
      <c r="O920" s="73">
        <v>0.18432752871433863</v>
      </c>
      <c r="P920" s="77">
        <v>17.01213973077876</v>
      </c>
      <c r="Q920" s="77">
        <v>13.666694640555383</v>
      </c>
      <c r="R920" s="77">
        <v>35.358459160622999</v>
      </c>
      <c r="S920" s="78">
        <v>17.33529504213881</v>
      </c>
      <c r="T920" s="78">
        <v>16.46171908793178</v>
      </c>
      <c r="U920" s="73">
        <v>0.40611568218101435</v>
      </c>
      <c r="V920" s="79">
        <v>2.4024700326916091</v>
      </c>
      <c r="W920" s="73">
        <v>0.21305035735719352</v>
      </c>
      <c r="X920" s="72" t="e">
        <v>#N/A</v>
      </c>
      <c r="Y920" s="79">
        <v>2.6107543222216409</v>
      </c>
      <c r="Z920" s="79">
        <v>7.0050903260533204</v>
      </c>
      <c r="AA920" s="79">
        <v>875300000</v>
      </c>
      <c r="AB920" s="79">
        <v>1079600000</v>
      </c>
      <c r="AC920" s="79">
        <v>7100000</v>
      </c>
      <c r="AD920" s="80">
        <v>218100000</v>
      </c>
      <c r="AE920" s="73">
        <v>3.2553874369555251E-2</v>
      </c>
      <c r="AF920" s="80">
        <v>2249.2723516199999</v>
      </c>
      <c r="AG920" s="80">
        <v>2910.67235162</v>
      </c>
      <c r="AH920" s="25">
        <v>10.223647178152442</v>
      </c>
      <c r="AI920" s="25">
        <v>13.512870713184773</v>
      </c>
      <c r="AJ920" s="25">
        <v>6.0405488350696421</v>
      </c>
      <c r="AK920" s="25">
        <v>15.609376244369917</v>
      </c>
      <c r="AL920" s="25">
        <v>5.7886504280665809</v>
      </c>
      <c r="AM920" s="74" t="s">
        <v>493</v>
      </c>
      <c r="AN920" s="74" t="s">
        <v>673</v>
      </c>
      <c r="AO920" s="74" t="s">
        <v>674</v>
      </c>
      <c r="AP920" s="74" t="s">
        <v>1552</v>
      </c>
      <c r="AQ920" s="73" t="e">
        <f>_xll.BDP($H920,$AQ$1, "CUST_TRR_START_DT=20030101","CUST_TRR_END_DT=20230630")*0.01</f>
        <v>#VALUE!</v>
      </c>
      <c r="AR920" s="73">
        <f>_xll.BDP($H920,$AQ$1, "CUST_TRR_START_DT=20130101","CUST_TRR_END_DT=20230630")*0.01</f>
        <v>0.1079633</v>
      </c>
      <c r="AS920" s="73">
        <f>_xll.BDP($H920,$AQ$1, "CUST_TRR_START_DT=20180101","CUST_TRR_END_DT=20230630")*0.01</f>
        <v>3.9685290000000005E-2</v>
      </c>
      <c r="AT920" s="74" t="s">
        <v>3545</v>
      </c>
      <c r="AU920" s="74" t="s">
        <v>3545</v>
      </c>
      <c r="AV920" s="74" t="s">
        <v>3545</v>
      </c>
      <c r="AW920" s="25">
        <v>3.3333332900827974</v>
      </c>
      <c r="AX920" s="25">
        <v>3.3333332900827974</v>
      </c>
      <c r="AY920" s="25">
        <v>0.26143790510453296</v>
      </c>
      <c r="AZ920" s="25">
        <v>3.5947711951873305</v>
      </c>
      <c r="BA920" s="25">
        <v>52.698709106835103</v>
      </c>
      <c r="BB920" s="25">
        <v>4.1332320868105938</v>
      </c>
      <c r="BC920" s="25">
        <v>56.831941193645697</v>
      </c>
      <c r="BD920" s="25">
        <v>82.5</v>
      </c>
      <c r="BE920" s="25">
        <v>2249.2723516199999</v>
      </c>
      <c r="BF920" s="74">
        <v>148.125</v>
      </c>
      <c r="BG920" s="74">
        <v>157.68800000000002</v>
      </c>
      <c r="BH920" s="74">
        <v>169.20000000000002</v>
      </c>
      <c r="BI920" s="74">
        <v>114.521</v>
      </c>
      <c r="BJ920" s="74">
        <v>137.27700000000002</v>
      </c>
      <c r="BK920" s="74">
        <v>143.77199999999999</v>
      </c>
      <c r="BL920" s="72">
        <v>6.5854630673477799E-2</v>
      </c>
      <c r="BM920" s="72">
        <v>7.0106227859168743E-2</v>
      </c>
      <c r="BN920" s="72">
        <v>7.5224327493349841E-2</v>
      </c>
      <c r="BO920" s="72">
        <v>5.0914687995661449E-2</v>
      </c>
      <c r="BP920" s="72">
        <v>6.1031737620003468E-2</v>
      </c>
      <c r="BQ920" s="72">
        <v>6.3919338134597478E-2</v>
      </c>
      <c r="BR920" s="72">
        <f>IF(IF(BN920&gt;BQ920,BN920,BQ920)=0,IF(BM920&gt;BP920,BM920,BP920),IF(BN920&gt;BQ920,BN920,BQ920))</f>
        <v>7.5224327493349841E-2</v>
      </c>
      <c r="CI920" s="73">
        <f>IFERROR(L920,M920)</f>
        <v>0.22836006462329861</v>
      </c>
      <c r="CJ920" s="74">
        <f>IF(AND(M920&lt;0,AA920&gt;0),1,0)</f>
        <v>0</v>
      </c>
      <c r="CK920" s="74">
        <f>IF(AND(CJ920=0,CI920&lt;0.1,CI920&gt;0),1,0)</f>
        <v>0</v>
      </c>
      <c r="CL920" s="74">
        <f>IF(AND(CK920=0,CI920&lt;0.2,CI920&gt;0.1),1,0)</f>
        <v>0</v>
      </c>
      <c r="CM920" s="74">
        <f>IF(AND(CL920=0,CI920&lt;0.3,CI920&gt;0.2),1,0)</f>
        <v>1</v>
      </c>
      <c r="CN920" s="74">
        <f>IF(AND(CM920=0,CI920&lt;0.4,CI920&gt;0.3),1,0)</f>
        <v>0</v>
      </c>
      <c r="CO920" s="74">
        <f>IF(AND(CN920=0,CI920&lt;0.5,CI920&gt;0.4),1,0)</f>
        <v>0</v>
      </c>
      <c r="CP920" s="74">
        <f>IF(AND(CJ920=0,CK920=0,CL920=0,CM920=0,CN920=0,CO920=0),1,0)</f>
        <v>0</v>
      </c>
      <c r="CR920" s="74" t="str">
        <f>_xll.BDP($H920,CR$1)</f>
        <v>Peter Simon Litherland</v>
      </c>
      <c r="CS920" s="74" t="str">
        <f>_xll.BDP($H920,CS$1)</f>
        <v>No</v>
      </c>
      <c r="CT920" s="81">
        <f>_xll.BDP($H920,CT$1)</f>
        <v>0.14860300719738007</v>
      </c>
      <c r="CU920" s="78">
        <f>_xll.BDP($H920,CU$1)</f>
        <v>10.66670036315918</v>
      </c>
      <c r="CV920" s="78">
        <f>_xll.BDP($H920,CV$1)</f>
        <v>0.32000572505239799</v>
      </c>
      <c r="CW920" s="78">
        <f>_xll.BDP($H920,CW$1)</f>
        <v>0.48439745217283159</v>
      </c>
    </row>
    <row r="921" spans="1:101" s="74" customFormat="1" hidden="1" x14ac:dyDescent="0.3">
      <c r="A921" s="74" t="str">
        <f>B921&amp;C921</f>
        <v>15</v>
      </c>
      <c r="B921" s="74">
        <v>15</v>
      </c>
      <c r="D921" s="74">
        <v>22</v>
      </c>
      <c r="E921" s="74">
        <v>4</v>
      </c>
      <c r="F921" s="75">
        <v>0.12</v>
      </c>
      <c r="H921" s="74" t="s">
        <v>464</v>
      </c>
      <c r="I921" s="74">
        <v>1867</v>
      </c>
      <c r="J921" s="74" t="str">
        <f>I921&amp;H921</f>
        <v>1867NWC CN Equity</v>
      </c>
      <c r="K921" s="76" t="s">
        <v>512</v>
      </c>
      <c r="L921" s="73">
        <v>0.18935660349863198</v>
      </c>
      <c r="M921" s="73">
        <v>0.1915145449310286</v>
      </c>
      <c r="N921" s="73">
        <v>0.17913383833336854</v>
      </c>
      <c r="O921" s="73">
        <v>0.18177463499049029</v>
      </c>
      <c r="P921" s="77">
        <v>16.932480946252433</v>
      </c>
      <c r="Q921" s="77">
        <v>12.982413221033973</v>
      </c>
      <c r="R921" s="77">
        <v>19.60841785819256</v>
      </c>
      <c r="S921" s="78">
        <v>11.311683101343089</v>
      </c>
      <c r="T921" s="78">
        <v>11.842431867253779</v>
      </c>
      <c r="U921" s="73">
        <v>0.27820058944039106</v>
      </c>
      <c r="V921" s="79">
        <v>1.3158821175212236</v>
      </c>
      <c r="W921" s="73">
        <v>0.4742209627638535</v>
      </c>
      <c r="X921" s="72">
        <v>3.9163432533328553E-2</v>
      </c>
      <c r="Y921" s="79">
        <v>4.6251876152247906</v>
      </c>
      <c r="Z921" s="79">
        <v>11.347203568656772</v>
      </c>
      <c r="AA921" s="79">
        <v>941187000</v>
      </c>
      <c r="AB921" s="79">
        <v>991618000</v>
      </c>
      <c r="AC921" s="79">
        <v>11577000</v>
      </c>
      <c r="AD921" s="80">
        <v>200805000</v>
      </c>
      <c r="AE921" s="73">
        <v>5.7652946888772691E-2</v>
      </c>
      <c r="AF921" s="80">
        <v>1680.2059647999999</v>
      </c>
      <c r="AG921" s="80">
        <v>2070.2399648000001</v>
      </c>
      <c r="AH921" s="25">
        <v>7.3192150072476574</v>
      </c>
      <c r="AI921" s="25">
        <v>11.391594114475001</v>
      </c>
      <c r="AJ921" s="25">
        <v>4.900508676996342</v>
      </c>
      <c r="AK921" s="25">
        <v>14.109313815558989</v>
      </c>
      <c r="AL921" s="25">
        <v>2.6245740945961913</v>
      </c>
      <c r="AM921" s="74" t="s">
        <v>493</v>
      </c>
      <c r="AN921" s="74" t="s">
        <v>513</v>
      </c>
      <c r="AO921" s="74" t="s">
        <v>514</v>
      </c>
      <c r="AP921" s="74" t="s">
        <v>496</v>
      </c>
      <c r="AQ921" s="73">
        <f>_xll.BDP($H921,$AQ$1, "CUST_TRR_START_DT=20030101","CUST_TRR_END_DT=20230630")*0.01</f>
        <v>0.1369437</v>
      </c>
      <c r="AR921" s="73">
        <f>_xll.BDP($H921,$AQ$1, "CUST_TRR_START_DT=20130101","CUST_TRR_END_DT=20230630")*0.01</f>
        <v>8.0069320000000013E-2</v>
      </c>
      <c r="AS921" s="73">
        <f>_xll.BDP($H921,$AQ$1, "CUST_TRR_START_DT=20180101","CUST_TRR_END_DT=20230630")*0.01</f>
        <v>5.3976160000000002E-2</v>
      </c>
      <c r="AT921" s="74" t="s">
        <v>3697</v>
      </c>
      <c r="AU921" s="74" t="s">
        <v>3021</v>
      </c>
      <c r="AV921" s="74" t="s">
        <v>3021</v>
      </c>
      <c r="AW921" s="25">
        <v>4.4318180192600591</v>
      </c>
      <c r="AX921" s="25">
        <v>4.4318180192600591</v>
      </c>
      <c r="AY921" s="25">
        <v>-0.11714491470727152</v>
      </c>
      <c r="AZ921" s="25">
        <v>4.3146731045527877</v>
      </c>
      <c r="BA921" s="25">
        <v>58.784132434866535</v>
      </c>
      <c r="BB921" s="25">
        <v>-1.5538233181725118</v>
      </c>
      <c r="BC921" s="25">
        <v>57.230309116694023</v>
      </c>
      <c r="BD921" s="25">
        <v>69.907000000000011</v>
      </c>
      <c r="BE921" s="25">
        <v>1680.2059647999999</v>
      </c>
      <c r="BF921" s="74">
        <v>130.667</v>
      </c>
      <c r="BG921" s="74">
        <v>138.667</v>
      </c>
      <c r="BH921" s="74">
        <v>150</v>
      </c>
      <c r="BI921" s="74">
        <v>147</v>
      </c>
      <c r="BJ921" s="74">
        <v>153</v>
      </c>
      <c r="BK921" s="74" t="s">
        <v>3021</v>
      </c>
      <c r="BL921" s="72">
        <v>7.7768441927626233E-2</v>
      </c>
      <c r="BM921" s="72">
        <v>8.2529762960641531E-2</v>
      </c>
      <c r="BN921" s="72">
        <v>8.9274769369036819E-2</v>
      </c>
      <c r="BO921" s="72">
        <v>8.7489273981656082E-2</v>
      </c>
      <c r="BP921" s="72">
        <v>9.1060264756417555E-2</v>
      </c>
      <c r="BQ921" s="72">
        <v>0</v>
      </c>
      <c r="BR921" s="72">
        <f>IF(IF(BN921&gt;BQ921,BN921,BQ921)=0,IF(BM921&gt;BP921,BM921,BP921),IF(BN921&gt;BQ921,BN921,BQ921))</f>
        <v>8.9274769369036819E-2</v>
      </c>
      <c r="CI921" s="73">
        <f>IFERROR(L921,M921)</f>
        <v>0.18935660349863198</v>
      </c>
      <c r="CJ921" s="74">
        <f>IF(AND(M921&lt;0,AA921&gt;0),1,0)</f>
        <v>0</v>
      </c>
      <c r="CK921" s="74">
        <f>IF(AND(CJ921=0,CI921&lt;0.1,CI921&gt;0),1,0)</f>
        <v>0</v>
      </c>
      <c r="CL921" s="74">
        <f>IF(AND(CK921=0,CI921&lt;0.2,CI921&gt;0.1),1,0)</f>
        <v>1</v>
      </c>
      <c r="CM921" s="74">
        <f>IF(AND(CL921=0,CI921&lt;0.3,CI921&gt;0.2),1,0)</f>
        <v>0</v>
      </c>
      <c r="CN921" s="74">
        <f>IF(AND(CM921=0,CI921&lt;0.4,CI921&gt;0.3),1,0)</f>
        <v>0</v>
      </c>
      <c r="CO921" s="74">
        <f>IF(AND(CN921=0,CI921&lt;0.5,CI921&gt;0.4),1,0)</f>
        <v>0</v>
      </c>
      <c r="CP921" s="74">
        <f>IF(AND(CJ921=0,CK921=0,CL921=0,CM921=0,CN921=0,CO921=0),1,0)</f>
        <v>0</v>
      </c>
      <c r="CR921" s="74" t="str">
        <f>_xll.BDP($H921,CR$1)</f>
        <v>Daniel George Mcconnell "Dan"</v>
      </c>
      <c r="CS921" s="74" t="str">
        <f>_xll.BDP($H921,CS$1)</f>
        <v>No</v>
      </c>
      <c r="CT921" s="81">
        <f>_xll.BDP($H921,CT$1)</f>
        <v>7.1045197546482086E-2</v>
      </c>
      <c r="CU921" s="78">
        <f>_xll.BDP($H921,CU$1)</f>
        <v>2.25</v>
      </c>
      <c r="CV921" s="78">
        <f>_xll.BDP($H921,CV$1)</f>
        <v>0.74228125041899629</v>
      </c>
      <c r="CW921" s="78">
        <f>_xll.BDP($H921,CW$1)</f>
        <v>6.9195552279357975E-2</v>
      </c>
    </row>
    <row r="922" spans="1:101" s="74" customFormat="1" x14ac:dyDescent="0.3">
      <c r="A922" s="74" t="str">
        <f>B922&amp;C922</f>
        <v>15</v>
      </c>
      <c r="B922" s="74">
        <v>15</v>
      </c>
      <c r="D922" s="74">
        <v>23</v>
      </c>
      <c r="E922" s="74">
        <v>8</v>
      </c>
      <c r="F922" s="75">
        <v>0.09</v>
      </c>
      <c r="G922" s="74" t="s">
        <v>2340</v>
      </c>
      <c r="H922" s="74" t="s">
        <v>1337</v>
      </c>
      <c r="I922" s="74">
        <v>1868</v>
      </c>
      <c r="J922" s="74" t="str">
        <f>I922&amp;H922</f>
        <v>1868LPE FP Equity</v>
      </c>
      <c r="K922" s="76" t="s">
        <v>1338</v>
      </c>
      <c r="L922" s="73">
        <v>8.155820673726917E-2</v>
      </c>
      <c r="M922" s="73">
        <v>0.12151072027040576</v>
      </c>
      <c r="N922" s="73">
        <v>7.8627347704821743E-2</v>
      </c>
      <c r="O922" s="73">
        <v>0.11715157624380342</v>
      </c>
      <c r="P922" s="77">
        <v>9.598878170694471</v>
      </c>
      <c r="Q922" s="77">
        <v>7.2438271663000204</v>
      </c>
      <c r="R922" s="77">
        <v>11.189761052973925</v>
      </c>
      <c r="S922" s="78">
        <v>24.218072164794449</v>
      </c>
      <c r="T922" s="78">
        <v>29.691712958451092</v>
      </c>
      <c r="U922" s="73">
        <v>0.18140302046286272</v>
      </c>
      <c r="V922" s="79">
        <v>1.924431321084864</v>
      </c>
      <c r="W922" s="73">
        <v>0.5504051082798711</v>
      </c>
      <c r="X922" s="72">
        <v>2.0530337711730112E-2</v>
      </c>
      <c r="Y922" s="79">
        <v>7.6318275948835135</v>
      </c>
      <c r="Z922" s="79">
        <v>23.231975196511346</v>
      </c>
      <c r="AA922" s="79">
        <v>698210000</v>
      </c>
      <c r="AB922" s="79">
        <v>724190000</v>
      </c>
      <c r="AC922" s="79">
        <v>0</v>
      </c>
      <c r="AD922" s="80">
        <v>64900000.000000007</v>
      </c>
      <c r="AE922" s="73">
        <v>0</v>
      </c>
      <c r="AF922" s="80">
        <v>734.31383349999999</v>
      </c>
      <c r="AG922" s="80">
        <v>913.7838334999999</v>
      </c>
      <c r="AH922" s="25">
        <v>9.9976349398249429</v>
      </c>
      <c r="AI922" s="25">
        <v>10.770672247760489</v>
      </c>
      <c r="AJ922" s="25">
        <v>7.7654853615277988</v>
      </c>
      <c r="AK922" s="25">
        <v>12.475347299526724</v>
      </c>
      <c r="AL922" s="25">
        <v>1.348057412064914</v>
      </c>
      <c r="AM922" s="74" t="s">
        <v>493</v>
      </c>
      <c r="AN922" s="74" t="s">
        <v>673</v>
      </c>
      <c r="AO922" s="74" t="s">
        <v>933</v>
      </c>
      <c r="AP922" s="74" t="s">
        <v>1339</v>
      </c>
      <c r="AQ922" s="73">
        <f>_xll.BDP($H922,$AQ$1, "CUST_TRR_START_DT=20030101","CUST_TRR_END_DT=20230630")*0.01</f>
        <v>8.7844950000000005E-2</v>
      </c>
      <c r="AR922" s="73">
        <f>_xll.BDP($H922,$AQ$1, "CUST_TRR_START_DT=20130101","CUST_TRR_END_DT=20230630")*0.01</f>
        <v>7.3833389999999999E-2</v>
      </c>
      <c r="AS922" s="73">
        <f>_xll.BDP($H922,$AQ$1, "CUST_TRR_START_DT=20180101","CUST_TRR_END_DT=20230630")*0.01</f>
        <v>9.6056500000000003E-2</v>
      </c>
      <c r="AT922" s="74" t="s">
        <v>3546</v>
      </c>
      <c r="AU922" s="74" t="s">
        <v>3546</v>
      </c>
      <c r="AV922" s="74" t="s">
        <v>3546</v>
      </c>
      <c r="AW922" s="25">
        <v>1.6194331983805668</v>
      </c>
      <c r="AX922" s="25">
        <v>1.6194331983805668</v>
      </c>
      <c r="AY922" s="25">
        <v>0</v>
      </c>
      <c r="AZ922" s="25">
        <v>1.6194331983805668</v>
      </c>
      <c r="BA922" s="25">
        <v>20.342284558332882</v>
      </c>
      <c r="BB922" s="25">
        <v>0</v>
      </c>
      <c r="BC922" s="25">
        <v>20.342284558332882</v>
      </c>
      <c r="BD922" s="25">
        <v>11.891722</v>
      </c>
      <c r="BE922" s="25">
        <v>734.31383349999999</v>
      </c>
      <c r="BF922" s="74">
        <v>53.233000000000004</v>
      </c>
      <c r="BG922" s="74">
        <v>56.867000000000004</v>
      </c>
      <c r="BH922" s="74">
        <v>61.95</v>
      </c>
      <c r="BI922" s="74">
        <v>-38.65</v>
      </c>
      <c r="BJ922" s="74">
        <v>33.85</v>
      </c>
      <c r="BK922" s="74">
        <v>34</v>
      </c>
      <c r="BL922" s="72">
        <v>7.2493527387701054E-2</v>
      </c>
      <c r="BM922" s="72">
        <v>7.7442365111047587E-2</v>
      </c>
      <c r="BN922" s="72">
        <v>8.4364473572184184E-2</v>
      </c>
      <c r="BO922" s="72">
        <v>-5.2634171163275519E-2</v>
      </c>
      <c r="BP922" s="72">
        <v>4.6097456503929532E-2</v>
      </c>
      <c r="BQ922" s="72">
        <v>4.6301728837034088E-2</v>
      </c>
      <c r="BR922" s="72">
        <f>IF(IF(BN922&gt;BQ922,BN922,BQ922)=0,IF(BM922&gt;BP922,BM922,BP922),IF(BN922&gt;BQ922,BN922,BQ922))</f>
        <v>8.4364473572184184E-2</v>
      </c>
      <c r="CI922" s="73">
        <f>IFERROR(L922,M922)</f>
        <v>8.155820673726917E-2</v>
      </c>
      <c r="CJ922" s="74">
        <f>IF(AND(M922&lt;0,AA922&gt;0),1,0)</f>
        <v>0</v>
      </c>
      <c r="CK922" s="74">
        <f>IF(AND(CJ922=0,CI922&lt;0.1,CI922&gt;0),1,0)</f>
        <v>1</v>
      </c>
      <c r="CL922" s="74">
        <f>IF(AND(CK922=0,CI922&lt;0.2,CI922&gt;0.1),1,0)</f>
        <v>0</v>
      </c>
      <c r="CM922" s="74">
        <f>IF(AND(CL922=0,CI922&lt;0.3,CI922&gt;0.2),1,0)</f>
        <v>0</v>
      </c>
      <c r="CN922" s="74">
        <f>IF(AND(CM922=0,CI922&lt;0.4,CI922&gt;0.3),1,0)</f>
        <v>0</v>
      </c>
      <c r="CO922" s="74">
        <f>IF(AND(CN922=0,CI922&lt;0.5,CI922&gt;0.4),1,0)</f>
        <v>0</v>
      </c>
      <c r="CP922" s="74">
        <f>IF(AND(CJ922=0,CK922=0,CL922=0,CM922=0,CN922=0,CO922=0),1,0)</f>
        <v>0</v>
      </c>
      <c r="CR922" s="74" t="str">
        <f>_xll.BDP($H922,CR$1)</f>
        <v>#N/A Field Not Applicable</v>
      </c>
      <c r="CS922" s="74" t="str">
        <f>_xll.BDP($H922,CS$1)</f>
        <v>No</v>
      </c>
      <c r="CT922" s="81">
        <f>_xll.BDP($H922,CT$1)</f>
        <v>0</v>
      </c>
      <c r="CU922" s="78">
        <f>_xll.BDP($H922,CU$1)</f>
        <v>24.41670036315918</v>
      </c>
      <c r="CV922" s="78">
        <f>_xll.BDP($H922,CV$1)</f>
        <v>0</v>
      </c>
      <c r="CW922" s="78">
        <f>_xll.BDP($H922,CW$1)</f>
        <v>0</v>
      </c>
    </row>
    <row r="923" spans="1:101" s="74" customFormat="1" hidden="1" x14ac:dyDescent="0.3">
      <c r="A923" s="74" t="str">
        <f>B923&amp;C923</f>
        <v>15</v>
      </c>
      <c r="B923" s="74">
        <v>15</v>
      </c>
      <c r="D923" s="74">
        <v>23</v>
      </c>
      <c r="E923" s="74">
        <v>3</v>
      </c>
      <c r="F923" s="75">
        <v>0.11</v>
      </c>
      <c r="G923" s="74" t="s">
        <v>2803</v>
      </c>
      <c r="H923" s="74" t="s">
        <v>320</v>
      </c>
      <c r="I923" s="74">
        <v>1869</v>
      </c>
      <c r="J923" s="74" t="str">
        <f>I923&amp;H923</f>
        <v>1869AGCO US Equity</v>
      </c>
      <c r="K923" s="76" t="s">
        <v>1001</v>
      </c>
      <c r="L923" s="73">
        <v>0.27709293020711306</v>
      </c>
      <c r="M923" s="73">
        <v>0.38689135440963474</v>
      </c>
      <c r="N923" s="73">
        <v>0.18940847724030546</v>
      </c>
      <c r="O923" s="73">
        <v>0.27961976050148912</v>
      </c>
      <c r="P923" s="77">
        <v>26.126406065502454</v>
      </c>
      <c r="Q923" s="77">
        <v>20.178556520866913</v>
      </c>
      <c r="R923" s="77">
        <v>29.56394575910662</v>
      </c>
      <c r="S923" s="78">
        <v>10.739994844400247</v>
      </c>
      <c r="T923" s="78">
        <v>12.984573879150449</v>
      </c>
      <c r="U923" s="73">
        <v>0.19157643786629583</v>
      </c>
      <c r="V923" s="79">
        <v>0.98750640040962623</v>
      </c>
      <c r="W923" s="73">
        <v>0.36326136563103389</v>
      </c>
      <c r="X923" s="72" t="e">
        <v>#N/A</v>
      </c>
      <c r="Y923" s="79">
        <v>10.009868710020029</v>
      </c>
      <c r="Z923" s="79">
        <v>40.075341983866927</v>
      </c>
      <c r="AA923" s="79">
        <v>3416800000</v>
      </c>
      <c r="AB923" s="79">
        <v>4727600000</v>
      </c>
      <c r="AC923" s="79">
        <v>57700000</v>
      </c>
      <c r="AD923" s="80">
        <v>1039400000</v>
      </c>
      <c r="AE923" s="73">
        <v>5.5512795843756013E-2</v>
      </c>
      <c r="AF923" s="80">
        <v>9201.22294272</v>
      </c>
      <c r="AG923" s="80">
        <v>11130.022942719999</v>
      </c>
      <c r="AH923" s="25">
        <v>5.429836046639422</v>
      </c>
      <c r="AI923" s="25">
        <v>6.2584830857871738</v>
      </c>
      <c r="AJ923" s="25">
        <v>6.062184377600512</v>
      </c>
      <c r="AK923" s="25">
        <v>7.7511075198371691</v>
      </c>
      <c r="AL923" s="25">
        <v>2.2230616127055964</v>
      </c>
      <c r="AM923" s="74" t="s">
        <v>498</v>
      </c>
      <c r="AN923" s="74" t="s">
        <v>499</v>
      </c>
      <c r="AO923" s="74" t="s">
        <v>843</v>
      </c>
      <c r="AP923" s="74" t="s">
        <v>574</v>
      </c>
      <c r="AQ923" s="73">
        <f>_xll.BDP($H923,$AQ$1, "CUST_TRR_START_DT=20030101","CUST_TRR_END_DT=20230630")*0.01</f>
        <v>0.10126260000000001</v>
      </c>
      <c r="AR923" s="73">
        <f>_xll.BDP($H923,$AQ$1, "CUST_TRR_START_DT=20130101","CUST_TRR_END_DT=20230630")*0.01</f>
        <v>0.1188859</v>
      </c>
      <c r="AS923" s="73">
        <f>_xll.BDP($H923,$AQ$1, "CUST_TRR_START_DT=20180101","CUST_TRR_END_DT=20230630")*0.01</f>
        <v>0.14837880000000001</v>
      </c>
      <c r="AT923" s="74" t="s">
        <v>3881</v>
      </c>
      <c r="AU923" s="74" t="s">
        <v>3547</v>
      </c>
      <c r="AV923" s="74" t="s">
        <v>3881</v>
      </c>
      <c r="AW923" s="25">
        <v>0.94401038950309157</v>
      </c>
      <c r="AX923" s="25">
        <v>0.94401038950309157</v>
      </c>
      <c r="AY923" s="25">
        <v>1.550353439848717E-16</v>
      </c>
      <c r="AZ923" s="25">
        <v>0.94401038950309168</v>
      </c>
      <c r="BA923" s="25">
        <v>43.264955429062482</v>
      </c>
      <c r="BB923" s="25">
        <v>7.1054273576010019E-15</v>
      </c>
      <c r="BC923" s="25">
        <v>43.264955429062489</v>
      </c>
      <c r="BD923" s="25">
        <v>402.84</v>
      </c>
      <c r="BE923" s="25">
        <v>9201.22294272</v>
      </c>
      <c r="BF923" s="74">
        <v>1144.25</v>
      </c>
      <c r="BG923" s="74">
        <v>1115.625</v>
      </c>
      <c r="BH923" s="74">
        <v>1111.4169999999999</v>
      </c>
      <c r="BI923" s="74">
        <v>908.35699999999997</v>
      </c>
      <c r="BJ923" s="74">
        <v>978.38099999999997</v>
      </c>
      <c r="BK923" s="74">
        <v>956.68000000000006</v>
      </c>
      <c r="BL923" s="72">
        <v>0.1243584692081969</v>
      </c>
      <c r="BM923" s="72">
        <v>0.12124746970539189</v>
      </c>
      <c r="BN923" s="72">
        <v>0.12079013919332887</v>
      </c>
      <c r="BO923" s="72">
        <v>9.8721333637360811E-2</v>
      </c>
      <c r="BP923" s="72">
        <v>0.10633162635996057</v>
      </c>
      <c r="BQ923" s="72">
        <v>0.10397313552291704</v>
      </c>
      <c r="BR923" s="72">
        <f>IF(IF(BN923&gt;BQ923,BN923,BQ923)=0,IF(BM923&gt;BP923,BM923,BP923),IF(BN923&gt;BQ923,BN923,BQ923))</f>
        <v>0.12079013919332887</v>
      </c>
      <c r="CI923" s="73">
        <f>IFERROR(L923,M923)</f>
        <v>0.27709293020711306</v>
      </c>
      <c r="CJ923" s="74">
        <f>IF(AND(M923&lt;0,AA923&gt;0),1,0)</f>
        <v>0</v>
      </c>
      <c r="CK923" s="74">
        <f>IF(AND(CJ923=0,CI923&lt;0.1,CI923&gt;0),1,0)</f>
        <v>0</v>
      </c>
      <c r="CL923" s="74">
        <f>IF(AND(CK923=0,CI923&lt;0.2,CI923&gt;0.1),1,0)</f>
        <v>0</v>
      </c>
      <c r="CM923" s="74">
        <f>IF(AND(CL923=0,CI923&lt;0.3,CI923&gt;0.2),1,0)</f>
        <v>1</v>
      </c>
      <c r="CN923" s="74">
        <f>IF(AND(CM923=0,CI923&lt;0.4,CI923&gt;0.3),1,0)</f>
        <v>0</v>
      </c>
      <c r="CO923" s="74">
        <f>IF(AND(CN923=0,CI923&lt;0.5,CI923&gt;0.4),1,0)</f>
        <v>0</v>
      </c>
      <c r="CP923" s="74">
        <f>IF(AND(CJ923=0,CK923=0,CL923=0,CM923=0,CN923=0,CO923=0),1,0)</f>
        <v>0</v>
      </c>
      <c r="CR923" s="74" t="str">
        <f>_xll.BDP($H923,CR$1)</f>
        <v>Eric P Hansotia</v>
      </c>
      <c r="CS923" s="74" t="str">
        <f>_xll.BDP($H923,CS$1)</f>
        <v>No</v>
      </c>
      <c r="CT923" s="81">
        <f>_xll.BDP($H923,CT$1)</f>
        <v>0.19922100007534027</v>
      </c>
      <c r="CU923" s="78">
        <f>_xll.BDP($H923,CU$1)</f>
        <v>2.75</v>
      </c>
      <c r="CV923" s="78">
        <f>_xll.BDP($H923,CV$1)</f>
        <v>0.95158215105981947</v>
      </c>
      <c r="CW923" s="78">
        <f>_xll.BDP($H923,CW$1)</f>
        <v>0.84928113538925398</v>
      </c>
    </row>
    <row r="924" spans="1:101" s="74" customFormat="1" hidden="1" x14ac:dyDescent="0.3">
      <c r="A924" s="74" t="str">
        <f>B924&amp;C924</f>
        <v>15</v>
      </c>
      <c r="B924" s="74">
        <v>15</v>
      </c>
      <c r="D924" s="74">
        <v>23</v>
      </c>
      <c r="E924" s="74">
        <v>11</v>
      </c>
      <c r="F924" s="75">
        <v>0.15</v>
      </c>
      <c r="G924" s="74" t="s">
        <v>2957</v>
      </c>
      <c r="H924" s="74" t="s">
        <v>1526</v>
      </c>
      <c r="I924" s="74">
        <v>1870</v>
      </c>
      <c r="J924" s="74" t="str">
        <f>I924&amp;H924</f>
        <v>1870MELE BB Equity</v>
      </c>
      <c r="K924" s="76" t="s">
        <v>1527</v>
      </c>
      <c r="L924" s="73">
        <v>0.37064158284916149</v>
      </c>
      <c r="M924" s="73">
        <v>0.56455300541659248</v>
      </c>
      <c r="N924" s="73">
        <v>0.37064158284916149</v>
      </c>
      <c r="O924" s="73">
        <v>0.56455300541659248</v>
      </c>
      <c r="P924" s="77">
        <v>55.476035582016571</v>
      </c>
      <c r="Q924" s="77">
        <v>46.128261782180147</v>
      </c>
      <c r="R924" s="77">
        <v>43.811853914765209</v>
      </c>
      <c r="S924" s="78">
        <v>28.442605531766834</v>
      </c>
      <c r="T924" s="78">
        <v>32.4932400293782</v>
      </c>
      <c r="U924" s="73">
        <v>-4.3179415339262651E-2</v>
      </c>
      <c r="V924" s="79">
        <v>-0.10917990000992374</v>
      </c>
      <c r="W924" s="73">
        <v>0.67093520548607843</v>
      </c>
      <c r="X924" s="72" t="e">
        <v>#N/A</v>
      </c>
      <c r="Y924" s="79">
        <v>11.834782998664101</v>
      </c>
      <c r="Z924" s="79">
        <v>12.744799551279806</v>
      </c>
      <c r="AA924" s="79">
        <v>401252077</v>
      </c>
      <c r="AB924" s="79">
        <v>401252077</v>
      </c>
      <c r="AC924" s="79" t="e">
        <v>#N/A</v>
      </c>
      <c r="AD924" s="80">
        <v>42234000</v>
      </c>
      <c r="AE924" s="73">
        <v>0</v>
      </c>
      <c r="AF924" s="80">
        <v>3219.880000000001</v>
      </c>
      <c r="AG924" s="80">
        <v>3187.974877000001</v>
      </c>
      <c r="AH924" s="25">
        <v>10.909178762767354</v>
      </c>
      <c r="AI924" s="25">
        <v>12.855573123185053</v>
      </c>
      <c r="AJ924" s="25">
        <v>-0.65193955272278814</v>
      </c>
      <c r="AK924" s="25">
        <v>15.813491457984561</v>
      </c>
      <c r="AL924" s="25">
        <v>6.4948660942815097</v>
      </c>
      <c r="AM924" s="74" t="s">
        <v>506</v>
      </c>
      <c r="AN924" s="74" t="s">
        <v>577</v>
      </c>
      <c r="AO924" s="74" t="s">
        <v>578</v>
      </c>
      <c r="AP924" s="74" t="s">
        <v>1521</v>
      </c>
      <c r="AQ924" s="73">
        <f>_xll.BDP($H924,$AQ$1, "CUST_TRR_START_DT=20030101","CUST_TRR_END_DT=20230630")*0.01</f>
        <v>0.18520119999999998</v>
      </c>
      <c r="AR924" s="73">
        <f>_xll.BDP($H924,$AQ$1, "CUST_TRR_START_DT=20130101","CUST_TRR_END_DT=20230630")*0.01</f>
        <v>0.24065120000000001</v>
      </c>
      <c r="AS924" s="73">
        <f>_xll.BDP($H924,$AQ$1, "CUST_TRR_START_DT=20180101","CUST_TRR_END_DT=20230630")*0.01</f>
        <v>4.3487099999999994E-2</v>
      </c>
      <c r="AT924" s="74" t="s">
        <v>3882</v>
      </c>
      <c r="AU924" s="74" t="s">
        <v>3021</v>
      </c>
      <c r="AV924" s="74" t="s">
        <v>3882</v>
      </c>
      <c r="AW924" s="25">
        <v>4.4052863436123344</v>
      </c>
      <c r="AX924" s="25">
        <v>4.4052863436123344</v>
      </c>
      <c r="AY924" s="25">
        <v>0</v>
      </c>
      <c r="AZ924" s="25">
        <v>4.4052863436123344</v>
      </c>
      <c r="BA924" s="25">
        <v>71.721069921733346</v>
      </c>
      <c r="BB924" s="25">
        <v>0</v>
      </c>
      <c r="BC924" s="25">
        <v>71.721069921733346</v>
      </c>
      <c r="BD924" s="25">
        <v>141.4</v>
      </c>
      <c r="BE924" s="25">
        <v>3187.974877000001</v>
      </c>
      <c r="BF924" s="74">
        <v>214.667</v>
      </c>
      <c r="BG924" s="74">
        <v>223.923</v>
      </c>
      <c r="BH924" s="74">
        <v>226.16900000000001</v>
      </c>
      <c r="BI924" s="74">
        <v>62.347999999999999</v>
      </c>
      <c r="BJ924" s="74">
        <v>183.87</v>
      </c>
      <c r="BK924" s="74">
        <v>202.245</v>
      </c>
      <c r="BL924" s="72">
        <v>6.7336477946780229E-2</v>
      </c>
      <c r="BM924" s="72">
        <v>7.0239888530965966E-2</v>
      </c>
      <c r="BN924" s="72">
        <v>7.0944411021467382E-2</v>
      </c>
      <c r="BO924" s="72">
        <v>1.9557243204711736E-2</v>
      </c>
      <c r="BP924" s="72">
        <v>5.7676113236195981E-2</v>
      </c>
      <c r="BQ924" s="72">
        <v>6.3439960414719401E-2</v>
      </c>
      <c r="BR924" s="72">
        <f>IF(IF(BN924&gt;BQ924,BN924,BQ924)=0,IF(BM924&gt;BP924,BM924,BP924),IF(BN924&gt;BQ924,BN924,BQ924))</f>
        <v>7.0944411021467382E-2</v>
      </c>
      <c r="CI924" s="73">
        <f>IFERROR(L924,M924)</f>
        <v>0.37064158284916149</v>
      </c>
      <c r="CJ924" s="74">
        <f>IF(AND(M924&lt;0,AA924&gt;0),1,0)</f>
        <v>0</v>
      </c>
      <c r="CK924" s="74">
        <f>IF(AND(CJ924=0,CI924&lt;0.1,CI924&gt;0),1,0)</f>
        <v>0</v>
      </c>
      <c r="CL924" s="74">
        <f>IF(AND(CK924=0,CI924&lt;0.2,CI924&gt;0.1),1,0)</f>
        <v>0</v>
      </c>
      <c r="CM924" s="74">
        <f>IF(AND(CL924=0,CI924&lt;0.3,CI924&gt;0.2),1,0)</f>
        <v>0</v>
      </c>
      <c r="CN924" s="74">
        <f>IF(AND(CM924=0,CI924&lt;0.4,CI924&gt;0.3),1,0)</f>
        <v>1</v>
      </c>
      <c r="CO924" s="74">
        <f>IF(AND(CN924=0,CI924&lt;0.5,CI924&gt;0.4),1,0)</f>
        <v>0</v>
      </c>
      <c r="CP924" s="74">
        <f>IF(AND(CJ924=0,CK924=0,CL924=0,CM924=0,CN924=0,CO924=0),1,0)</f>
        <v>0</v>
      </c>
      <c r="CR924" s="74" t="str">
        <f>_xll.BDP($H924,CR$1)</f>
        <v>Marc Biron</v>
      </c>
      <c r="CS924" s="74" t="str">
        <f>_xll.BDP($H924,CS$1)</f>
        <v>No</v>
      </c>
      <c r="CT924" s="81">
        <f>_xll.BDP($H924,CT$1)</f>
        <v>0</v>
      </c>
      <c r="CU924" s="78">
        <f>_xll.BDP($H924,CU$1)</f>
        <v>2.1666700839996338</v>
      </c>
      <c r="CV924" s="78">
        <f>_xll.BDP($H924,CV$1)</f>
        <v>0</v>
      </c>
      <c r="CW924" s="78">
        <f>_xll.BDP($H924,CW$1)</f>
        <v>0</v>
      </c>
    </row>
    <row r="925" spans="1:101" s="74" customFormat="1" hidden="1" x14ac:dyDescent="0.3">
      <c r="A925" s="74" t="str">
        <f>B925&amp;C925</f>
        <v>15</v>
      </c>
      <c r="B925" s="74">
        <v>15</v>
      </c>
      <c r="D925" s="74">
        <v>23</v>
      </c>
      <c r="E925" s="74">
        <v>11</v>
      </c>
      <c r="F925" s="75">
        <v>0.1</v>
      </c>
      <c r="H925" s="74" t="s">
        <v>1915</v>
      </c>
      <c r="I925" s="74">
        <v>1871</v>
      </c>
      <c r="J925" s="74" t="str">
        <f>I925&amp;H925</f>
        <v>1871MRK GR Equity</v>
      </c>
      <c r="K925" s="76" t="s">
        <v>5005</v>
      </c>
      <c r="L925" s="73">
        <v>0.25322842695059933</v>
      </c>
      <c r="M925" s="73">
        <v>0.30057702395523694</v>
      </c>
      <c r="N925" s="73">
        <v>0.11492295272551487</v>
      </c>
      <c r="O925" s="73">
        <v>0.14507961514657064</v>
      </c>
      <c r="P925" s="77">
        <v>10.712900764313682</v>
      </c>
      <c r="Q925" s="77">
        <v>8.421560595751167</v>
      </c>
      <c r="R925" s="77">
        <v>11.694773625037982</v>
      </c>
      <c r="S925" s="78">
        <v>29.176407678823431</v>
      </c>
      <c r="T925" s="78">
        <v>31.283735156531126</v>
      </c>
      <c r="U925" s="73">
        <v>0.31626466753585397</v>
      </c>
      <c r="V925" s="79">
        <v>1.5876366254336016</v>
      </c>
      <c r="W925" s="73">
        <v>0.54880898692140545</v>
      </c>
      <c r="X925" s="72" t="e">
        <v>#N/A</v>
      </c>
      <c r="Y925" s="79">
        <v>9.6043750130905821</v>
      </c>
      <c r="Z925" s="79">
        <v>6.467034253993198</v>
      </c>
      <c r="AA925" s="79">
        <v>17157000000</v>
      </c>
      <c r="AB925" s="79">
        <v>35546000000</v>
      </c>
      <c r="AC925" s="79" t="e">
        <v>#N/A</v>
      </c>
      <c r="AD925" s="80">
        <v>4041600000</v>
      </c>
      <c r="AE925" s="73">
        <v>0</v>
      </c>
      <c r="AF925" s="80">
        <v>71368.788673700008</v>
      </c>
      <c r="AG925" s="80">
        <v>81142.788673700008</v>
      </c>
      <c r="AH925" s="25">
        <v>12.451706207792407</v>
      </c>
      <c r="AI925" s="25">
        <v>17.312308229933862</v>
      </c>
      <c r="AJ925" s="25">
        <v>4.1893652123060408</v>
      </c>
      <c r="AK925" s="25">
        <v>14.389285806332948</v>
      </c>
      <c r="AL925" s="25">
        <v>2.6728881322806797</v>
      </c>
      <c r="AM925" s="74" t="s">
        <v>493</v>
      </c>
      <c r="AN925" s="74" t="s">
        <v>654</v>
      </c>
      <c r="AO925" s="74" t="s">
        <v>655</v>
      </c>
      <c r="AP925" s="74" t="s">
        <v>2139</v>
      </c>
      <c r="AQ925" s="73">
        <f>_xll.BDP($H925,$AQ$1, "CUST_TRR_START_DT=20030101","CUST_TRR_END_DT=20230630")*0.01</f>
        <v>0.1493217</v>
      </c>
      <c r="AR925" s="73">
        <f>_xll.BDP($H925,$AQ$1, "CUST_TRR_START_DT=20130101","CUST_TRR_END_DT=20230630")*0.01</f>
        <v>0.1261544</v>
      </c>
      <c r="AS925" s="73">
        <f>_xll.BDP($H925,$AQ$1, "CUST_TRR_START_DT=20180101","CUST_TRR_END_DT=20230630")*0.01</f>
        <v>0.1147745</v>
      </c>
      <c r="AT925" s="74" t="s">
        <v>3697</v>
      </c>
      <c r="AU925" s="74" t="s">
        <v>3548</v>
      </c>
      <c r="AV925" s="74" t="s">
        <v>3548</v>
      </c>
      <c r="AW925" s="25">
        <v>1.3398295052884994</v>
      </c>
      <c r="AX925" s="25">
        <v>1.3398295052884994</v>
      </c>
      <c r="AY925" s="25">
        <v>-1.3937423569588758</v>
      </c>
      <c r="AZ925" s="25">
        <v>-5.3912851670376405E-2</v>
      </c>
      <c r="BA925" s="25">
        <v>25.94064805561349</v>
      </c>
      <c r="BB925" s="25">
        <v>-26.984463186818999</v>
      </c>
      <c r="BC925" s="25">
        <v>-1.0438151312055095</v>
      </c>
      <c r="BD925" s="25">
        <v>-38.488668399999938</v>
      </c>
      <c r="BE925" s="25">
        <v>71368.788673700008</v>
      </c>
      <c r="BF925" s="74">
        <v>3783.0830000000001</v>
      </c>
      <c r="BG925" s="74">
        <v>4217.0709999999999</v>
      </c>
      <c r="BH925" s="74">
        <v>4700.9170000000004</v>
      </c>
      <c r="BI925" s="74">
        <v>2988.4450000000002</v>
      </c>
      <c r="BJ925" s="74">
        <v>3006.0520000000001</v>
      </c>
      <c r="BK925" s="74">
        <v>3339.8850000000002</v>
      </c>
      <c r="BL925" s="72">
        <v>5.3007527103988775E-2</v>
      </c>
      <c r="BM925" s="72">
        <v>5.9088448583323447E-2</v>
      </c>
      <c r="BN925" s="72">
        <v>6.586796675914898E-2</v>
      </c>
      <c r="BO925" s="72">
        <v>4.1873276197291927E-2</v>
      </c>
      <c r="BP925" s="72">
        <v>4.2119980678721469E-2</v>
      </c>
      <c r="BQ925" s="72">
        <v>4.6797557616818225E-2</v>
      </c>
      <c r="BR925" s="72">
        <f>IF(IF(BN925&gt;BQ925,BN925,BQ925)=0,IF(BM925&gt;BP925,BM925,BP925),IF(BN925&gt;BQ925,BN925,BQ925))</f>
        <v>6.586796675914898E-2</v>
      </c>
      <c r="CI925" s="73">
        <f>IFERROR(L925,M925)</f>
        <v>0.25322842695059933</v>
      </c>
      <c r="CJ925" s="74">
        <f>IF(AND(M925&lt;0,AA925&gt;0),1,0)</f>
        <v>0</v>
      </c>
      <c r="CK925" s="74">
        <f>IF(AND(CJ925=0,CI925&lt;0.1,CI925&gt;0),1,0)</f>
        <v>0</v>
      </c>
      <c r="CL925" s="74">
        <f>IF(AND(CK925=0,CI925&lt;0.2,CI925&gt;0.1),1,0)</f>
        <v>0</v>
      </c>
      <c r="CM925" s="74">
        <f>IF(AND(CL925=0,CI925&lt;0.3,CI925&gt;0.2),1,0)</f>
        <v>1</v>
      </c>
      <c r="CN925" s="74">
        <f>IF(AND(CM925=0,CI925&lt;0.4,CI925&gt;0.3),1,0)</f>
        <v>0</v>
      </c>
      <c r="CO925" s="74">
        <f>IF(AND(CN925=0,CI925&lt;0.5,CI925&gt;0.4),1,0)</f>
        <v>0</v>
      </c>
      <c r="CP925" s="74">
        <f>IF(AND(CJ925=0,CK925=0,CL925=0,CM925=0,CN925=0,CO925=0),1,0)</f>
        <v>0</v>
      </c>
      <c r="CR925" s="74" t="str">
        <f>_xll.BDP($H925,CR$1)</f>
        <v>Belen Garijo Lopez</v>
      </c>
      <c r="CS925" s="74" t="str">
        <f>_xll.BDP($H925,CS$1)</f>
        <v>No</v>
      </c>
      <c r="CT925" s="81">
        <f>_xll.BDP($H925,CT$1)</f>
        <v>0</v>
      </c>
      <c r="CU925" s="78">
        <f>_xll.BDP($H925,CU$1)</f>
        <v>2.4166700839996338</v>
      </c>
      <c r="CV925" s="78">
        <f>_xll.BDP($H925,CV$1)</f>
        <v>0</v>
      </c>
      <c r="CW925" s="78">
        <f>_xll.BDP($H925,CW$1)</f>
        <v>0</v>
      </c>
    </row>
    <row r="926" spans="1:101" s="74" customFormat="1" hidden="1" x14ac:dyDescent="0.3">
      <c r="A926" s="74" t="str">
        <f>B926&amp;C926</f>
        <v>15</v>
      </c>
      <c r="B926" s="74">
        <v>15</v>
      </c>
      <c r="D926" s="74">
        <v>23</v>
      </c>
      <c r="E926" s="74">
        <v>13</v>
      </c>
      <c r="F926" s="75" t="s">
        <v>2217</v>
      </c>
      <c r="G926" s="74" t="s">
        <v>2708</v>
      </c>
      <c r="H926" s="74" t="s">
        <v>1707</v>
      </c>
      <c r="I926" s="74">
        <v>1872</v>
      </c>
      <c r="J926" s="74" t="str">
        <f>I926&amp;H926</f>
        <v>1872FORT LN Equity</v>
      </c>
      <c r="K926" s="76" t="s">
        <v>1708</v>
      </c>
      <c r="L926" s="73">
        <v>0.29611764737206797</v>
      </c>
      <c r="M926" s="73">
        <v>0.31464811783960722</v>
      </c>
      <c r="N926" s="73">
        <v>0.29095012065342329</v>
      </c>
      <c r="O926" s="73">
        <v>0.31464811783960722</v>
      </c>
      <c r="P926" s="77">
        <v>17.832599118942731</v>
      </c>
      <c r="Q926" s="77">
        <v>16.568244286305962</v>
      </c>
      <c r="R926" s="77">
        <v>16.760786085385138</v>
      </c>
      <c r="S926" s="78">
        <v>20.117367090446425</v>
      </c>
      <c r="T926" s="78">
        <v>20.504939626783756</v>
      </c>
      <c r="U926" s="73">
        <v>0.1638742253844388</v>
      </c>
      <c r="V926" s="79">
        <v>1.0423357664233575</v>
      </c>
      <c r="W926" s="73">
        <v>0.48542575166398899</v>
      </c>
      <c r="X926" s="72">
        <v>8.1725312145289442E-2</v>
      </c>
      <c r="Y926" s="79">
        <v>4.4976840265058664</v>
      </c>
      <c r="Z926" s="79">
        <v>-6.0027671896995312</v>
      </c>
      <c r="AA926" s="79">
        <v>244400000</v>
      </c>
      <c r="AB926" s="79">
        <v>244400000</v>
      </c>
      <c r="AC926" s="79">
        <v>2700000</v>
      </c>
      <c r="AD926" s="80">
        <v>21000000</v>
      </c>
      <c r="AE926" s="73">
        <v>0.12857142857142856</v>
      </c>
      <c r="AF926" s="80">
        <v>360.06333418799994</v>
      </c>
      <c r="AG926" s="80">
        <v>431.46333418799992</v>
      </c>
      <c r="AH926" s="25">
        <v>6.0684013247257376</v>
      </c>
      <c r="AI926" s="25">
        <v>8.1102130486466137</v>
      </c>
      <c r="AJ926" s="25">
        <v>-4.675025031729799</v>
      </c>
      <c r="AK926" s="25">
        <v>9.5166314357201127</v>
      </c>
      <c r="AL926" s="25">
        <v>1.7024239692944105</v>
      </c>
      <c r="AM926" s="74" t="s">
        <v>498</v>
      </c>
      <c r="AN926" s="74" t="s">
        <v>726</v>
      </c>
      <c r="AO926" s="74" t="s">
        <v>4655</v>
      </c>
      <c r="AP926" s="74" t="s">
        <v>1552</v>
      </c>
      <c r="AQ926" s="73" t="e">
        <f>_xll.BDP($H926,$AQ$1, "CUST_TRR_START_DT=20030101","CUST_TRR_END_DT=20230630")*0.01</f>
        <v>#VALUE!</v>
      </c>
      <c r="AR926" s="73" t="e">
        <f>_xll.BDP($H926,$AQ$1, "CUST_TRR_START_DT=20130101","CUST_TRR_END_DT=20230630")*0.01</f>
        <v>#VALUE!</v>
      </c>
      <c r="AS926" s="73">
        <f>_xll.BDP($H926,$AQ$1, "CUST_TRR_START_DT=20180101","CUST_TRR_END_DT=20230630")*0.01</f>
        <v>-7.3654709999999998E-2</v>
      </c>
      <c r="AT926" s="74" t="s">
        <v>3549</v>
      </c>
      <c r="AU926" s="74" t="s">
        <v>3549</v>
      </c>
      <c r="AV926" s="74" t="s">
        <v>3549</v>
      </c>
      <c r="AW926" s="25">
        <v>7.3877068557919632</v>
      </c>
      <c r="AX926" s="25">
        <v>7.3877068557919632</v>
      </c>
      <c r="AY926" s="25">
        <v>-1.0125164590106566E-15</v>
      </c>
      <c r="AZ926" s="25">
        <v>7.3877068557919623</v>
      </c>
      <c r="BA926" s="25">
        <v>51.843912201063993</v>
      </c>
      <c r="BB926" s="25">
        <v>-7.1054273576010019E-15</v>
      </c>
      <c r="BC926" s="25">
        <v>51.843912201063986</v>
      </c>
      <c r="BD926" s="25">
        <v>31.282098182999999</v>
      </c>
      <c r="BE926" s="25">
        <v>360.06333418799994</v>
      </c>
      <c r="BF926" s="74">
        <v>28.632999999999999</v>
      </c>
      <c r="BG926" s="74">
        <v>33.733000000000004</v>
      </c>
      <c r="BH926" s="74">
        <v>40.466999999999999</v>
      </c>
      <c r="BI926" s="74">
        <v>-25.26</v>
      </c>
      <c r="BJ926" s="74">
        <v>20.350000000000001</v>
      </c>
      <c r="BK926" s="74">
        <v>33.386000000000003</v>
      </c>
      <c r="BL926" s="72">
        <v>7.9522120919565342E-2</v>
      </c>
      <c r="BM926" s="72">
        <v>9.3686295707040762E-2</v>
      </c>
      <c r="BN926" s="72">
        <v>0.11238856100485632</v>
      </c>
      <c r="BO926" s="72">
        <v>-7.0154324535613488E-2</v>
      </c>
      <c r="BP926" s="72">
        <v>5.6517834691200884E-2</v>
      </c>
      <c r="BQ926" s="72">
        <v>9.2722576363657633E-2</v>
      </c>
      <c r="BR926" s="72">
        <f>IF(IF(BN926&gt;BQ926,BN926,BQ926)=0,IF(BM926&gt;BP926,BM926,BP926),IF(BN926&gt;BQ926,BN926,BQ926))</f>
        <v>0.11238856100485632</v>
      </c>
      <c r="CI926" s="73">
        <f>IFERROR(L926,M926)</f>
        <v>0.29611764737206797</v>
      </c>
      <c r="CJ926" s="74">
        <f>IF(AND(M926&lt;0,AA926&gt;0),1,0)</f>
        <v>0</v>
      </c>
      <c r="CK926" s="74">
        <f>IF(AND(CJ926=0,CI926&lt;0.1,CI926&gt;0),1,0)</f>
        <v>0</v>
      </c>
      <c r="CL926" s="74">
        <f>IF(AND(CK926=0,CI926&lt;0.2,CI926&gt;0.1),1,0)</f>
        <v>0</v>
      </c>
      <c r="CM926" s="74">
        <f>IF(AND(CL926=0,CI926&lt;0.3,CI926&gt;0.2),1,0)</f>
        <v>1</v>
      </c>
      <c r="CN926" s="74">
        <f>IF(AND(CM926=0,CI926&lt;0.4,CI926&gt;0.3),1,0)</f>
        <v>0</v>
      </c>
      <c r="CO926" s="74">
        <f>IF(AND(CN926=0,CI926&lt;0.5,CI926&gt;0.4),1,0)</f>
        <v>0</v>
      </c>
      <c r="CP926" s="74">
        <f>IF(AND(CJ926=0,CK926=0,CL926=0,CM926=0,CN926=0,CO926=0),1,0)</f>
        <v>0</v>
      </c>
      <c r="CR926" s="74" t="str">
        <f>_xll.BDP($H926,CR$1)</f>
        <v>Neil Ash</v>
      </c>
      <c r="CS926" s="74" t="str">
        <f>_xll.BDP($H926,CS$1)</f>
        <v>No</v>
      </c>
      <c r="CT926" s="81">
        <f>_xll.BDP($H926,CT$1)</f>
        <v>0</v>
      </c>
      <c r="CU926" s="78">
        <f>_xll.BDP($H926,CU$1)</f>
        <v>0.5</v>
      </c>
      <c r="CV926" s="78">
        <f>_xll.BDP($H926,CV$1)</f>
        <v>0.30076305171815865</v>
      </c>
      <c r="CW926" s="78">
        <f>_xll.BDP($H926,CW$1)</f>
        <v>20.04381366438658</v>
      </c>
    </row>
    <row r="927" spans="1:101" s="74" customFormat="1" hidden="1" x14ac:dyDescent="0.3">
      <c r="A927" s="74" t="str">
        <f>B927&amp;C927</f>
        <v>15</v>
      </c>
      <c r="B927" s="74">
        <v>15</v>
      </c>
      <c r="D927" s="74">
        <v>23</v>
      </c>
      <c r="E927" s="74">
        <v>5</v>
      </c>
      <c r="F927" s="75">
        <v>0.15</v>
      </c>
      <c r="G927" s="74" t="s">
        <v>2542</v>
      </c>
      <c r="H927" s="74" t="s">
        <v>469</v>
      </c>
      <c r="I927" s="74">
        <v>1873</v>
      </c>
      <c r="J927" s="74" t="str">
        <f>I927&amp;H927</f>
        <v>1873MRU CN Equity</v>
      </c>
      <c r="K927" s="76" t="s">
        <v>526</v>
      </c>
      <c r="L927" s="73" t="e">
        <v>#N/A</v>
      </c>
      <c r="M927" s="73" t="e">
        <v>#N/A</v>
      </c>
      <c r="N927" s="73" t="e">
        <v>#N/A</v>
      </c>
      <c r="O927" s="73" t="e">
        <v>#N/A</v>
      </c>
      <c r="P927" s="77">
        <v>12.17372230752358</v>
      </c>
      <c r="Q927" s="77">
        <v>8.6646776090026627</v>
      </c>
      <c r="R927" s="77">
        <v>14.433624398411279</v>
      </c>
      <c r="S927" s="78">
        <v>8.7682197838296361</v>
      </c>
      <c r="T927" s="78">
        <v>9.6315825696573114</v>
      </c>
      <c r="U927" s="73">
        <v>0.41166296260508262</v>
      </c>
      <c r="V927" s="79">
        <v>2.1703005603667855</v>
      </c>
      <c r="W927" s="73">
        <v>0.49284129274169336</v>
      </c>
      <c r="X927" s="72" t="e">
        <v>#N/A</v>
      </c>
      <c r="Y927" s="79">
        <v>7.8674634056132557</v>
      </c>
      <c r="Z927" s="79">
        <v>-11.397026278736465</v>
      </c>
      <c r="AA927" s="79" t="e">
        <v>#N/A</v>
      </c>
      <c r="AB927" s="79" t="e">
        <v>#N/A</v>
      </c>
      <c r="AC927" s="79">
        <v>10500000</v>
      </c>
      <c r="AD927" s="80">
        <v>1643000000</v>
      </c>
      <c r="AE927" s="73">
        <v>6.3907486305538651E-3</v>
      </c>
      <c r="AF927" s="80">
        <v>16740.981509400001</v>
      </c>
      <c r="AG927" s="80">
        <v>21016.381509400002</v>
      </c>
      <c r="AH927" s="25">
        <v>10.79146675707317</v>
      </c>
      <c r="AI927" s="25">
        <v>14.722508938283713</v>
      </c>
      <c r="AJ927" s="25">
        <v>6.4194723303517209</v>
      </c>
      <c r="AK927" s="25">
        <v>17.099217702388763</v>
      </c>
      <c r="AL927" s="25">
        <v>2.4932580577275676</v>
      </c>
      <c r="AM927" s="74" t="s">
        <v>493</v>
      </c>
      <c r="AN927" s="74" t="s">
        <v>513</v>
      </c>
      <c r="AO927" s="74" t="s">
        <v>514</v>
      </c>
      <c r="AP927" s="74" t="s">
        <v>496</v>
      </c>
      <c r="AQ927" s="73">
        <f>_xll.BDP($H927,$AQ$1, "CUST_TRR_START_DT=20030101","CUST_TRR_END_DT=20230630")*0.01</f>
        <v>0.14931250000000001</v>
      </c>
      <c r="AR927" s="73">
        <f>_xll.BDP($H927,$AQ$1, "CUST_TRR_START_DT=20130101","CUST_TRR_END_DT=20230630")*0.01</f>
        <v>0.1457183</v>
      </c>
      <c r="AS927" s="73">
        <f>_xll.BDP($H927,$AQ$1, "CUST_TRR_START_DT=20180101","CUST_TRR_END_DT=20230630")*0.01</f>
        <v>0.1377418</v>
      </c>
      <c r="AT927" s="74" t="s">
        <v>3697</v>
      </c>
      <c r="AU927" s="74" t="s">
        <v>3550</v>
      </c>
      <c r="AV927" s="74" t="s">
        <v>3550</v>
      </c>
      <c r="AW927" s="25">
        <v>1.6691958037618606</v>
      </c>
      <c r="AX927" s="25">
        <v>1.6691958037618606</v>
      </c>
      <c r="AY927" s="25">
        <v>0</v>
      </c>
      <c r="AZ927" s="25">
        <v>1.6691958037618606</v>
      </c>
      <c r="BA927" s="25">
        <v>30.020659182642639</v>
      </c>
      <c r="BB927" s="25">
        <v>0</v>
      </c>
      <c r="BC927" s="25" t="s">
        <v>3021</v>
      </c>
      <c r="BD927" s="25" t="s">
        <v>3021</v>
      </c>
      <c r="BE927" s="25">
        <v>16740.981509400001</v>
      </c>
      <c r="BF927" s="74">
        <v>1026.7139999999999</v>
      </c>
      <c r="BG927" s="74">
        <v>1043.143</v>
      </c>
      <c r="BH927" s="74">
        <v>1093.4000000000001</v>
      </c>
      <c r="BI927" s="74">
        <v>688.94799999999998</v>
      </c>
      <c r="BJ927" s="74">
        <v>705.28100000000006</v>
      </c>
      <c r="BK927" s="74">
        <v>939.58900000000006</v>
      </c>
      <c r="BL927" s="72">
        <v>6.1329379010633504E-2</v>
      </c>
      <c r="BM927" s="72">
        <v>6.2310743215042617E-2</v>
      </c>
      <c r="BN927" s="72">
        <v>6.5312777472817829E-2</v>
      </c>
      <c r="BO927" s="72">
        <v>4.1153381575217571E-2</v>
      </c>
      <c r="BP927" s="72">
        <v>4.2129011348826073E-2</v>
      </c>
      <c r="BQ927" s="72">
        <v>5.6125084390806129E-2</v>
      </c>
      <c r="BR927" s="72">
        <f>IF(IF(BN927&gt;BQ927,BN927,BQ927)=0,IF(BM927&gt;BP927,BM927,BP927),IF(BN927&gt;BQ927,BN927,BQ927))</f>
        <v>6.5312777472817829E-2</v>
      </c>
      <c r="CI927" s="73" t="e">
        <f>IFERROR(L927,M927)</f>
        <v>#N/A</v>
      </c>
      <c r="CJ927" s="74" t="e">
        <f>IF(AND(M927&lt;0,AA927&gt;0),1,0)</f>
        <v>#N/A</v>
      </c>
      <c r="CK927" s="74" t="e">
        <f>IF(AND(CJ927=0,CI927&lt;0.1,CI927&gt;0),1,0)</f>
        <v>#N/A</v>
      </c>
      <c r="CL927" s="74" t="e">
        <f>IF(AND(CK927=0,CI927&lt;0.2,CI927&gt;0.1),1,0)</f>
        <v>#N/A</v>
      </c>
      <c r="CM927" s="74" t="e">
        <f>IF(AND(CL927=0,CI927&lt;0.3,CI927&gt;0.2),1,0)</f>
        <v>#N/A</v>
      </c>
      <c r="CN927" s="74" t="e">
        <f>IF(AND(CM927=0,CI927&lt;0.4,CI927&gt;0.3),1,0)</f>
        <v>#N/A</v>
      </c>
      <c r="CO927" s="74" t="e">
        <f>IF(AND(CN927=0,CI927&lt;0.5,CI927&gt;0.4),1,0)</f>
        <v>#N/A</v>
      </c>
      <c r="CP927" s="74" t="e">
        <f>IF(AND(CJ927=0,CK927=0,CL927=0,CM927=0,CN927=0,CO927=0),1,0)</f>
        <v>#N/A</v>
      </c>
      <c r="CR927" s="74" t="str">
        <f>_xll.BDP($H927,CR$1)</f>
        <v>Eric Richer La Fleche</v>
      </c>
      <c r="CS927" s="74" t="str">
        <f>_xll.BDP($H927,CS$1)</f>
        <v>No</v>
      </c>
      <c r="CT927" s="81">
        <f>_xll.BDP($H927,CT$1)</f>
        <v>0</v>
      </c>
      <c r="CU927" s="78">
        <f>_xll.BDP($H927,CU$1)</f>
        <v>15.5</v>
      </c>
      <c r="CV927" s="78">
        <f>_xll.BDP($H927,CV$1)</f>
        <v>0.25624843221313465</v>
      </c>
      <c r="CW927" s="78">
        <f>_xll.BDP($H927,CW$1)</f>
        <v>-1.1711702648504725</v>
      </c>
    </row>
    <row r="928" spans="1:101" s="74" customFormat="1" hidden="1" x14ac:dyDescent="0.3">
      <c r="A928" s="74" t="str">
        <f>B928&amp;C928</f>
        <v>15</v>
      </c>
      <c r="B928" s="74">
        <v>15</v>
      </c>
      <c r="D928" s="74">
        <v>23</v>
      </c>
      <c r="E928" s="74">
        <v>4</v>
      </c>
      <c r="F928" s="75" t="s">
        <v>2217</v>
      </c>
      <c r="G928" s="74" t="s">
        <v>2665</v>
      </c>
      <c r="H928" s="74" t="s">
        <v>477</v>
      </c>
      <c r="I928" s="74">
        <v>1874</v>
      </c>
      <c r="J928" s="74" t="str">
        <f>I928&amp;H928</f>
        <v>1874MFC CN Equity</v>
      </c>
      <c r="K928" s="76" t="s">
        <v>547</v>
      </c>
      <c r="L928" s="73">
        <v>0.15130176485651489</v>
      </c>
      <c r="M928" s="73">
        <v>0.15137343927355279</v>
      </c>
      <c r="N928" s="73">
        <v>0.13807662409796589</v>
      </c>
      <c r="O928" s="73">
        <v>0.13874516223002123</v>
      </c>
      <c r="P928" s="77">
        <v>1.8865340309938545</v>
      </c>
      <c r="Q928" s="77">
        <v>3.6101324097057157</v>
      </c>
      <c r="R928" s="77">
        <v>12.222512999647273</v>
      </c>
      <c r="S928" s="78" t="e">
        <v>#N/A</v>
      </c>
      <c r="T928" s="78" t="e">
        <v>#N/A</v>
      </c>
      <c r="U928" s="73">
        <v>1.618247787464051E-2</v>
      </c>
      <c r="V928" s="79">
        <v>7.4342391304347828</v>
      </c>
      <c r="W928" s="73">
        <v>5.5392212716621772E-2</v>
      </c>
      <c r="X928" s="72">
        <v>4.4297777905870826E-2</v>
      </c>
      <c r="Y928" s="79">
        <v>-1.7115252653423725</v>
      </c>
      <c r="Z928" s="79">
        <v>23.636347834823447</v>
      </c>
      <c r="AA928" s="79">
        <v>66075000000</v>
      </c>
      <c r="AB928" s="79">
        <v>72089000000</v>
      </c>
      <c r="AC928" s="79">
        <v>3000000</v>
      </c>
      <c r="AD928" s="80">
        <v>19153000000</v>
      </c>
      <c r="AE928" s="73">
        <v>1.5663342557301727E-4</v>
      </c>
      <c r="AF928" s="80">
        <v>47967.782762669995</v>
      </c>
      <c r="AG928" s="80">
        <v>69772.782762670002</v>
      </c>
      <c r="AH928" s="25" t="s">
        <v>3021</v>
      </c>
      <c r="AI928" s="25">
        <v>8.3300839019424551</v>
      </c>
      <c r="AJ928" s="25">
        <v>39.096063953351106</v>
      </c>
      <c r="AK928" s="25">
        <v>9.2919319397807456</v>
      </c>
      <c r="AL928" s="25">
        <v>1.237371863569527</v>
      </c>
      <c r="AM928" s="74" t="s">
        <v>502</v>
      </c>
      <c r="AN928" s="74" t="s">
        <v>503</v>
      </c>
      <c r="AO928" s="74" t="s">
        <v>548</v>
      </c>
      <c r="AP928" s="74" t="s">
        <v>496</v>
      </c>
      <c r="AQ928" s="73">
        <f>_xll.BDP($H928,$AQ$1, "CUST_TRR_START_DT=20030101","CUST_TRR_END_DT=20230630")*0.01</f>
        <v>5.4541449999999998E-2</v>
      </c>
      <c r="AR928" s="73">
        <f>_xll.BDP($H928,$AQ$1, "CUST_TRR_START_DT=20130101","CUST_TRR_END_DT=20230630")*0.01</f>
        <v>0.1045759</v>
      </c>
      <c r="AS928" s="73">
        <f>_xll.BDP($H928,$AQ$1, "CUST_TRR_START_DT=20180101","CUST_TRR_END_DT=20230630")*0.01</f>
        <v>4.1125710000000003E-2</v>
      </c>
      <c r="AT928" s="74" t="s">
        <v>3551</v>
      </c>
      <c r="AU928" s="74" t="s">
        <v>3551</v>
      </c>
      <c r="AV928" s="74" t="s">
        <v>3551</v>
      </c>
      <c r="AW928" s="25">
        <v>5.5703931253222914</v>
      </c>
      <c r="AX928" s="25">
        <v>5.5703931253222914</v>
      </c>
      <c r="AY928" s="25">
        <v>4.1251498632012664</v>
      </c>
      <c r="AZ928" s="25">
        <v>9.6955429885235578</v>
      </c>
      <c r="BA928" s="25">
        <v>36.084676217929619</v>
      </c>
      <c r="BB928" s="25">
        <v>26.722476100902114</v>
      </c>
      <c r="BC928" s="25">
        <v>62.807152318831733</v>
      </c>
      <c r="BD928" s="25">
        <v>4374</v>
      </c>
      <c r="BE928" s="25">
        <v>47967.782762669995</v>
      </c>
      <c r="BF928" s="74">
        <v>6114.4000000000005</v>
      </c>
      <c r="BG928" s="74">
        <v>6527.3</v>
      </c>
      <c r="BH928" s="74">
        <v>6877.25</v>
      </c>
      <c r="BI928" s="74">
        <v>3632.893</v>
      </c>
      <c r="BJ928" s="74">
        <v>3972.4590000000003</v>
      </c>
      <c r="BK928" s="74">
        <v>4217.0150000000003</v>
      </c>
      <c r="BL928" s="72">
        <v>0.12746888948885116</v>
      </c>
      <c r="BM928" s="72">
        <v>0.13607675035335898</v>
      </c>
      <c r="BN928" s="72">
        <v>0.14337227205240113</v>
      </c>
      <c r="BO928" s="72">
        <v>7.5736104334328938E-2</v>
      </c>
      <c r="BP928" s="72">
        <v>8.2815147401215511E-2</v>
      </c>
      <c r="BQ928" s="72">
        <v>8.7913486034251545E-2</v>
      </c>
      <c r="BR928" s="72">
        <f>IF(IF(BN928&gt;BQ928,BN928,BQ928)=0,IF(BM928&gt;BP928,BM928,BP928),IF(BN928&gt;BQ928,BN928,BQ928))</f>
        <v>0.14337227205240113</v>
      </c>
      <c r="CI928" s="73">
        <f>IFERROR(L928,M928)</f>
        <v>0.15130176485651489</v>
      </c>
      <c r="CJ928" s="74">
        <f>IF(AND(M928&lt;0,AA928&gt;0),1,0)</f>
        <v>0</v>
      </c>
      <c r="CK928" s="74">
        <f>IF(AND(CJ928=0,CI928&lt;0.1,CI928&gt;0),1,0)</f>
        <v>0</v>
      </c>
      <c r="CL928" s="74">
        <f>IF(AND(CK928=0,CI928&lt;0.2,CI928&gt;0.1),1,0)</f>
        <v>1</v>
      </c>
      <c r="CM928" s="74">
        <f>IF(AND(CL928=0,CI928&lt;0.3,CI928&gt;0.2),1,0)</f>
        <v>0</v>
      </c>
      <c r="CN928" s="74">
        <f>IF(AND(CM928=0,CI928&lt;0.4,CI928&gt;0.3),1,0)</f>
        <v>0</v>
      </c>
      <c r="CO928" s="74">
        <f>IF(AND(CN928=0,CI928&lt;0.5,CI928&gt;0.4),1,0)</f>
        <v>0</v>
      </c>
      <c r="CP928" s="74">
        <f>IF(AND(CJ928=0,CK928=0,CL928=0,CM928=0,CN928=0,CO928=0),1,0)</f>
        <v>0</v>
      </c>
      <c r="CR928" s="74" t="str">
        <f>_xll.BDP($H928,CR$1)</f>
        <v>Rocco Gori "Roy"</v>
      </c>
      <c r="CS928" s="74" t="str">
        <f>_xll.BDP($H928,CS$1)</f>
        <v>No</v>
      </c>
      <c r="CT928" s="81">
        <f>_xll.BDP($H928,CT$1)</f>
        <v>0</v>
      </c>
      <c r="CU928" s="78">
        <f>_xll.BDP($H928,CU$1)</f>
        <v>6</v>
      </c>
      <c r="CV928" s="78">
        <f>_xll.BDP($H928,CV$1)</f>
        <v>9.4622736894370257E-2</v>
      </c>
      <c r="CW928" s="78">
        <f>_xll.BDP($H928,CW$1)</f>
        <v>15.837238865968548</v>
      </c>
    </row>
    <row r="929" spans="1:101" s="74" customFormat="1" x14ac:dyDescent="0.3">
      <c r="A929" s="74" t="str">
        <f>B929&amp;C929</f>
        <v>15</v>
      </c>
      <c r="B929" s="74">
        <v>15</v>
      </c>
      <c r="D929" s="74">
        <v>24</v>
      </c>
      <c r="E929" s="74">
        <v>11</v>
      </c>
      <c r="F929" s="75"/>
      <c r="G929" s="74" t="s">
        <v>2333</v>
      </c>
      <c r="H929" s="74" t="s">
        <v>1948</v>
      </c>
      <c r="I929" s="74">
        <v>1875</v>
      </c>
      <c r="J929" s="74" t="str">
        <f>I929&amp;H929</f>
        <v>1875OLGERD IR Equity</v>
      </c>
      <c r="K929" s="76" t="s">
        <v>5006</v>
      </c>
      <c r="L929" s="73">
        <v>0.12946676524166914</v>
      </c>
      <c r="M929" s="73">
        <v>0.21250270897236928</v>
      </c>
      <c r="N929" s="73">
        <v>0.12779075146601318</v>
      </c>
      <c r="O929" s="73">
        <v>0.21250270897236928</v>
      </c>
      <c r="P929" s="77">
        <v>18.685808822377364</v>
      </c>
      <c r="Q929" s="77">
        <v>15.26059820745475</v>
      </c>
      <c r="R929" s="77">
        <v>28.426088005466976</v>
      </c>
      <c r="S929" s="78">
        <v>13.255989640870865</v>
      </c>
      <c r="T929" s="78">
        <v>16.188940859288703</v>
      </c>
      <c r="U929" s="73">
        <v>0.28523238101996201</v>
      </c>
      <c r="V929" s="79">
        <v>1.606146075941594</v>
      </c>
      <c r="W929" s="73">
        <v>0.3926326161075544</v>
      </c>
      <c r="X929" s="72" t="e">
        <v>#N/A</v>
      </c>
      <c r="Y929" s="79">
        <v>11.364521660015829</v>
      </c>
      <c r="Z929" s="79">
        <v>77.375086321767839</v>
      </c>
      <c r="AA929" s="79">
        <v>17405124000</v>
      </c>
      <c r="AB929" s="79">
        <v>17405124000</v>
      </c>
      <c r="AC929" s="79">
        <v>15142000</v>
      </c>
      <c r="AD929" s="80">
        <v>2410867000</v>
      </c>
      <c r="AE929" s="73">
        <v>6.2807280534347186E-3</v>
      </c>
      <c r="AF929" s="80">
        <v>34806.368157600002</v>
      </c>
      <c r="AG929" s="80">
        <v>42130.105157600003</v>
      </c>
      <c r="AH929" s="25">
        <v>9.2605869825003264</v>
      </c>
      <c r="AI929" s="25">
        <v>11.390714078811758</v>
      </c>
      <c r="AJ929" s="25">
        <v>3.1005446397115497</v>
      </c>
      <c r="AK929" s="25">
        <v>13.926465584816418</v>
      </c>
      <c r="AL929" s="25">
        <v>3.4525373273764646</v>
      </c>
      <c r="AM929" s="74" t="s">
        <v>493</v>
      </c>
      <c r="AN929" s="74" t="s">
        <v>673</v>
      </c>
      <c r="AO929" s="74" t="s">
        <v>674</v>
      </c>
      <c r="AP929" s="74" t="s">
        <v>4630</v>
      </c>
      <c r="AQ929" s="73" t="e">
        <f>_xll.BDP($H929,$AQ$1, "CUST_TRR_START_DT=20030101","CUST_TRR_END_DT=20230630")*0.01</f>
        <v>#VALUE!</v>
      </c>
      <c r="AR929" s="73" t="e">
        <f>_xll.BDP($H929,$AQ$1, "CUST_TRR_START_DT=20130101","CUST_TRR_END_DT=20230630")*0.01</f>
        <v>#VALUE!</v>
      </c>
      <c r="AS929" s="73" t="e">
        <f>_xll.BDP($H929,$AQ$1, "CUST_TRR_START_DT=20180101","CUST_TRR_END_DT=20230630")*0.01</f>
        <v>#VALUE!</v>
      </c>
      <c r="AT929" s="74" t="s">
        <v>3883</v>
      </c>
      <c r="AU929" s="74" t="s">
        <v>3021</v>
      </c>
      <c r="AV929" s="74" t="s">
        <v>3883</v>
      </c>
      <c r="AW929" s="25" t="s">
        <v>3021</v>
      </c>
      <c r="AX929" s="25">
        <v>0</v>
      </c>
      <c r="AY929" s="25">
        <v>0</v>
      </c>
      <c r="AZ929" s="25">
        <v>0</v>
      </c>
      <c r="BA929" s="25">
        <v>0</v>
      </c>
      <c r="BB929" s="25">
        <v>0</v>
      </c>
      <c r="BC929" s="25">
        <v>0</v>
      </c>
      <c r="BD929" s="25">
        <v>0</v>
      </c>
      <c r="BE929" s="25">
        <v>34806.368157600002</v>
      </c>
      <c r="BF929" s="74" t="s">
        <v>3021</v>
      </c>
      <c r="BG929" s="74" t="s">
        <v>3021</v>
      </c>
      <c r="BH929" s="74" t="s">
        <v>3021</v>
      </c>
      <c r="BI929" s="74" t="s">
        <v>3021</v>
      </c>
      <c r="BJ929" s="74" t="s">
        <v>3021</v>
      </c>
      <c r="BK929" s="74" t="s">
        <v>3021</v>
      </c>
      <c r="BL929" s="72">
        <v>0</v>
      </c>
      <c r="BM929" s="72">
        <v>0</v>
      </c>
      <c r="BN929" s="72">
        <v>0</v>
      </c>
      <c r="BO929" s="72">
        <v>0</v>
      </c>
      <c r="BP929" s="72">
        <v>0</v>
      </c>
      <c r="BQ929" s="72">
        <v>0</v>
      </c>
      <c r="BR929" s="72">
        <f>IF(IF(BN929&gt;BQ929,BN929,BQ929)=0,IF(BM929&gt;BP929,BM929,BP929),IF(BN929&gt;BQ929,BN929,BQ929))</f>
        <v>0</v>
      </c>
      <c r="CI929" s="73">
        <f>IFERROR(L929,M929)</f>
        <v>0.12946676524166914</v>
      </c>
      <c r="CJ929" s="74">
        <f>IF(AND(M929&lt;0,AA929&gt;0),1,0)</f>
        <v>0</v>
      </c>
      <c r="CK929" s="74">
        <f>IF(AND(CJ929=0,CI929&lt;0.1,CI929&gt;0),1,0)</f>
        <v>0</v>
      </c>
      <c r="CL929" s="74">
        <f>IF(AND(CK929=0,CI929&lt;0.2,CI929&gt;0.1),1,0)</f>
        <v>1</v>
      </c>
      <c r="CM929" s="74">
        <f>IF(AND(CL929=0,CI929&lt;0.3,CI929&gt;0.2),1,0)</f>
        <v>0</v>
      </c>
      <c r="CN929" s="74">
        <f>IF(AND(CM929=0,CI929&lt;0.4,CI929&gt;0.3),1,0)</f>
        <v>0</v>
      </c>
      <c r="CO929" s="74">
        <f>IF(AND(CN929=0,CI929&lt;0.5,CI929&gt;0.4),1,0)</f>
        <v>0</v>
      </c>
      <c r="CP929" s="74">
        <f>IF(AND(CJ929=0,CK929=0,CL929=0,CM929=0,CN929=0,CO929=0),1,0)</f>
        <v>0</v>
      </c>
      <c r="CR929" s="74" t="str">
        <f>_xll.BDP($H929,CR$1)</f>
        <v>#N/A Field Not Applicable</v>
      </c>
      <c r="CS929" s="74" t="str">
        <f>_xll.BDP($H929,CS$1)</f>
        <v>#N/A N/A</v>
      </c>
      <c r="CT929" s="81" t="str">
        <f>_xll.BDP($H929,CT$1)</f>
        <v>#N/A N/A</v>
      </c>
      <c r="CU929" s="78" t="str">
        <f>_xll.BDP($H929,CU$1)</f>
        <v>#N/A N/A</v>
      </c>
      <c r="CV929" s="78">
        <f>_xll.BDP($H929,CV$1)</f>
        <v>0</v>
      </c>
      <c r="CW929" s="78">
        <f>_xll.BDP($H929,CW$1)</f>
        <v>0</v>
      </c>
    </row>
    <row r="930" spans="1:101" s="74" customFormat="1" hidden="1" x14ac:dyDescent="0.3">
      <c r="A930" s="74" t="str">
        <f>B930&amp;C930</f>
        <v>15</v>
      </c>
      <c r="B930" s="74">
        <v>15</v>
      </c>
      <c r="D930" s="74">
        <v>24</v>
      </c>
      <c r="E930" s="74">
        <v>5</v>
      </c>
      <c r="F930" s="75">
        <v>0.13</v>
      </c>
      <c r="G930" s="74" t="s">
        <v>2730</v>
      </c>
      <c r="H930" s="74" t="s">
        <v>205</v>
      </c>
      <c r="I930" s="74">
        <v>1876</v>
      </c>
      <c r="J930" s="74" t="str">
        <f>I930&amp;H930</f>
        <v>1876AEIS US Equity</v>
      </c>
      <c r="K930" s="76" t="s">
        <v>860</v>
      </c>
      <c r="L930" s="73">
        <v>0.45145453424040694</v>
      </c>
      <c r="M930" s="73">
        <v>0.29754512287957319</v>
      </c>
      <c r="N930" s="73">
        <v>0.30076691770244957</v>
      </c>
      <c r="O930" s="73">
        <v>0.22085696859356999</v>
      </c>
      <c r="P930" s="77">
        <v>13.666021051959683</v>
      </c>
      <c r="Q930" s="77">
        <v>11.476835138066305</v>
      </c>
      <c r="R930" s="77">
        <v>17.172227272217171</v>
      </c>
      <c r="S930" s="78">
        <v>19.126680562233965</v>
      </c>
      <c r="T930" s="78">
        <v>17.561565864067948</v>
      </c>
      <c r="U930" s="73">
        <v>6.8767375533449349E-3</v>
      </c>
      <c r="V930" s="79">
        <v>3.9205293484022005E-2</v>
      </c>
      <c r="W930" s="73">
        <v>0.57709367677535395</v>
      </c>
      <c r="X930" s="72">
        <v>2.5287272587028113E-2</v>
      </c>
      <c r="Y930" s="79">
        <v>24.95249977869339</v>
      </c>
      <c r="Z930" s="79">
        <v>4.9373670519528456</v>
      </c>
      <c r="AA930" s="79">
        <v>810509000</v>
      </c>
      <c r="AB930" s="79">
        <v>1091942000</v>
      </c>
      <c r="AC930" s="79">
        <v>32949000</v>
      </c>
      <c r="AD930" s="80">
        <v>188405000</v>
      </c>
      <c r="AE930" s="73">
        <v>0.17488389373955043</v>
      </c>
      <c r="AF930" s="80">
        <v>3937.5461815199997</v>
      </c>
      <c r="AG930" s="80">
        <v>3949.0111815199998</v>
      </c>
      <c r="AH930" s="25">
        <v>13.177998183049853</v>
      </c>
      <c r="AI930" s="25">
        <v>18.560174375469995</v>
      </c>
      <c r="AJ930" s="25">
        <v>3.1023975963638222</v>
      </c>
      <c r="AK930" s="25">
        <v>21.046365765032704</v>
      </c>
      <c r="AL930" s="25">
        <v>3.4990762903592878</v>
      </c>
      <c r="AM930" s="74" t="s">
        <v>498</v>
      </c>
      <c r="AN930" s="74" t="s">
        <v>590</v>
      </c>
      <c r="AO930" s="74" t="s">
        <v>644</v>
      </c>
      <c r="AP930" s="74" t="s">
        <v>574</v>
      </c>
      <c r="AQ930" s="73">
        <f>_xll.BDP($H930,$AQ$1, "CUST_TRR_START_DT=20030101","CUST_TRR_END_DT=20230630")*0.01</f>
        <v>0.1122392</v>
      </c>
      <c r="AR930" s="73">
        <f>_xll.BDP($H930,$AQ$1, "CUST_TRR_START_DT=20130101","CUST_TRR_END_DT=20230630")*0.01</f>
        <v>0.22135150000000001</v>
      </c>
      <c r="AS930" s="73">
        <f>_xll.BDP($H930,$AQ$1, "CUST_TRR_START_DT=20180101","CUST_TRR_END_DT=20230630")*0.01</f>
        <v>9.7790780000000008E-2</v>
      </c>
      <c r="AT930" s="74" t="s">
        <v>3697</v>
      </c>
      <c r="AU930" s="74" t="s">
        <v>3117</v>
      </c>
      <c r="AV930" s="74" t="s">
        <v>3117</v>
      </c>
      <c r="AW930" s="25">
        <v>0.38248231589258413</v>
      </c>
      <c r="AX930" s="25">
        <v>0.38248231589258413</v>
      </c>
      <c r="AY930" s="25">
        <v>0.67983186636140858</v>
      </c>
      <c r="AZ930" s="25">
        <v>1.0623141822539928</v>
      </c>
      <c r="BA930" s="25">
        <v>7.1498181625051895</v>
      </c>
      <c r="BB930" s="25">
        <v>12.708232573360766</v>
      </c>
      <c r="BC930" s="25">
        <v>19.858050735865955</v>
      </c>
      <c r="BD930" s="25">
        <v>41.620200000000004</v>
      </c>
      <c r="BE930" s="25">
        <v>3937.5461815199997</v>
      </c>
      <c r="BF930" s="74">
        <v>176.833</v>
      </c>
      <c r="BG930" s="74">
        <v>224.333</v>
      </c>
      <c r="BH930" s="74">
        <v>315.66700000000003</v>
      </c>
      <c r="BI930" s="74">
        <v>148.345</v>
      </c>
      <c r="BJ930" s="74">
        <v>104.59</v>
      </c>
      <c r="BK930" s="74">
        <v>238.173</v>
      </c>
      <c r="BL930" s="72">
        <v>4.4909441527295986E-2</v>
      </c>
      <c r="BM930" s="72">
        <v>5.6972792104091938E-2</v>
      </c>
      <c r="BN930" s="72">
        <v>8.0168456558430509E-2</v>
      </c>
      <c r="BO930" s="72">
        <v>3.7674478764522019E-2</v>
      </c>
      <c r="BP930" s="72">
        <v>2.6562228143728189E-2</v>
      </c>
      <c r="BQ930" s="72">
        <v>6.0487671514257331E-2</v>
      </c>
      <c r="BR930" s="72">
        <f>IF(IF(BN930&gt;BQ930,BN930,BQ930)=0,IF(BM930&gt;BP930,BM930,BP930),IF(BN930&gt;BQ930,BN930,BQ930))</f>
        <v>8.0168456558430509E-2</v>
      </c>
      <c r="CI930" s="73">
        <f>IFERROR(L930,M930)</f>
        <v>0.45145453424040694</v>
      </c>
      <c r="CJ930" s="74">
        <f>IF(AND(M930&lt;0,AA930&gt;0),1,0)</f>
        <v>0</v>
      </c>
      <c r="CK930" s="74">
        <f>IF(AND(CJ930=0,CI930&lt;0.1,CI930&gt;0),1,0)</f>
        <v>0</v>
      </c>
      <c r="CL930" s="74">
        <f>IF(AND(CK930=0,CI930&lt;0.2,CI930&gt;0.1),1,0)</f>
        <v>0</v>
      </c>
      <c r="CM930" s="74">
        <f>IF(AND(CL930=0,CI930&lt;0.3,CI930&gt;0.2),1,0)</f>
        <v>0</v>
      </c>
      <c r="CN930" s="74">
        <f>IF(AND(CM930=0,CI930&lt;0.4,CI930&gt;0.3),1,0)</f>
        <v>0</v>
      </c>
      <c r="CO930" s="74">
        <f>IF(AND(CN930=0,CI930&lt;0.5,CI930&gt;0.4),1,0)</f>
        <v>1</v>
      </c>
      <c r="CP930" s="74">
        <f>IF(AND(CJ930=0,CK930=0,CL930=0,CM930=0,CN930=0,CO930=0),1,0)</f>
        <v>0</v>
      </c>
      <c r="CR930" s="74" t="str">
        <f>_xll.BDP($H930,CR$1)</f>
        <v>Stephen Douglas Kelley "Steve"</v>
      </c>
      <c r="CS930" s="74" t="str">
        <f>_xll.BDP($H930,CS$1)</f>
        <v>No</v>
      </c>
      <c r="CT930" s="81">
        <f>_xll.BDP($H930,CT$1)</f>
        <v>0</v>
      </c>
      <c r="CU930" s="78">
        <f>_xll.BDP($H930,CU$1)</f>
        <v>2.5833299160003662</v>
      </c>
      <c r="CV930" s="78">
        <f>_xll.BDP($H930,CV$1)</f>
        <v>1.2951753789536757</v>
      </c>
      <c r="CW930" s="78">
        <f>_xll.BDP($H930,CW$1)</f>
        <v>-3.3052689186938351</v>
      </c>
    </row>
    <row r="931" spans="1:101" s="74" customFormat="1" hidden="1" x14ac:dyDescent="0.3">
      <c r="A931" s="74" t="str">
        <f>B931&amp;C931</f>
        <v>15</v>
      </c>
      <c r="B931" s="74">
        <v>15</v>
      </c>
      <c r="D931" s="74">
        <v>24</v>
      </c>
      <c r="E931" s="74">
        <v>3</v>
      </c>
      <c r="F931" s="75" t="s">
        <v>2149</v>
      </c>
      <c r="G931" s="74" t="s">
        <v>2810</v>
      </c>
      <c r="H931" s="74" t="s">
        <v>227</v>
      </c>
      <c r="I931" s="74">
        <v>1877</v>
      </c>
      <c r="J931" s="74" t="str">
        <f>I931&amp;H931</f>
        <v>1877WHD US Equity</v>
      </c>
      <c r="K931" s="76" t="s">
        <v>889</v>
      </c>
      <c r="L931" s="73">
        <v>0.41057386232761017</v>
      </c>
      <c r="M931" s="73">
        <v>0.43161608798577261</v>
      </c>
      <c r="N931" s="73">
        <v>0.40111927806472264</v>
      </c>
      <c r="O931" s="73">
        <v>0.42374406445010643</v>
      </c>
      <c r="P931" s="77">
        <v>32.885878134293108</v>
      </c>
      <c r="Q931" s="77">
        <v>27.591201200155513</v>
      </c>
      <c r="R931" s="77">
        <v>20.352647989703023</v>
      </c>
      <c r="S931" s="78">
        <v>33.739697427361612</v>
      </c>
      <c r="T931" s="78">
        <v>32.266705792968594</v>
      </c>
      <c r="U931" s="73">
        <v>2.3835752608176407E-2</v>
      </c>
      <c r="V931" s="79">
        <v>0.12177725717357381</v>
      </c>
      <c r="W931" s="73">
        <v>0.64533726362218291</v>
      </c>
      <c r="X931" s="72" t="e">
        <v>#N/A</v>
      </c>
      <c r="Y931" s="79">
        <v>23.644033576098181</v>
      </c>
      <c r="Z931" s="79">
        <v>10.353513051701801</v>
      </c>
      <c r="AA931" s="79">
        <v>421159000</v>
      </c>
      <c r="AB931" s="79">
        <v>428983000</v>
      </c>
      <c r="AC931" s="79">
        <v>14779000</v>
      </c>
      <c r="AD931" s="80">
        <v>238179000</v>
      </c>
      <c r="AE931" s="73">
        <v>6.2049970820265428E-2</v>
      </c>
      <c r="AF931" s="80">
        <v>4067.5897135800001</v>
      </c>
      <c r="AG931" s="80">
        <v>4289.9147135800004</v>
      </c>
      <c r="AH931" s="25">
        <v>16.804611032426887</v>
      </c>
      <c r="AI931" s="25">
        <v>21.057276506582372</v>
      </c>
      <c r="AJ931" s="25">
        <v>6.1694220979728103</v>
      </c>
      <c r="AK931" s="25">
        <v>23.675395611416828</v>
      </c>
      <c r="AL931" s="25">
        <v>5.3463813604001258</v>
      </c>
      <c r="AM931" s="74" t="s">
        <v>498</v>
      </c>
      <c r="AN931" s="74" t="s">
        <v>499</v>
      </c>
      <c r="AO931" s="74" t="s">
        <v>790</v>
      </c>
      <c r="AP931" s="74" t="s">
        <v>574</v>
      </c>
      <c r="AQ931" s="73" t="e">
        <f>_xll.BDP($H931,$AQ$1, "CUST_TRR_START_DT=20030101","CUST_TRR_END_DT=20230630")*0.01</f>
        <v>#VALUE!</v>
      </c>
      <c r="AR931" s="73" t="e">
        <f>_xll.BDP($H931,$AQ$1, "CUST_TRR_START_DT=20130101","CUST_TRR_END_DT=20230630")*0.01</f>
        <v>#VALUE!</v>
      </c>
      <c r="AS931" s="73" t="e">
        <f>_xll.BDP($H931,$AQ$1, "CUST_TRR_START_DT=20180101","CUST_TRR_END_DT=20230630")*0.01</f>
        <v>#VALUE!</v>
      </c>
      <c r="AT931" s="74" t="s">
        <v>3552</v>
      </c>
      <c r="AU931" s="74" t="s">
        <v>3552</v>
      </c>
      <c r="AV931" s="74" t="s">
        <v>3552</v>
      </c>
      <c r="AW931" s="25">
        <v>0.93731690933638734</v>
      </c>
      <c r="AX931" s="25">
        <v>0.93731690933638734</v>
      </c>
      <c r="AY931" s="25">
        <v>0.14923385102615122</v>
      </c>
      <c r="AZ931" s="25">
        <v>1.0865507603625386</v>
      </c>
      <c r="BA931" s="25">
        <v>26.426506675943418</v>
      </c>
      <c r="BB931" s="25">
        <v>4.207466355441575</v>
      </c>
      <c r="BC931" s="25">
        <v>30.633973031384993</v>
      </c>
      <c r="BD931" s="25">
        <v>30.7679936</v>
      </c>
      <c r="BE931" s="25">
        <v>4067.5897135800001</v>
      </c>
      <c r="BF931" s="74">
        <v>233.44400000000002</v>
      </c>
      <c r="BG931" s="74">
        <v>287.44400000000002</v>
      </c>
      <c r="BH931" s="74">
        <v>346.6</v>
      </c>
      <c r="BI931" s="74">
        <v>240.47800000000001</v>
      </c>
      <c r="BJ931" s="74">
        <v>262.86700000000002</v>
      </c>
      <c r="BK931" s="74">
        <v>299.37</v>
      </c>
      <c r="BL931" s="72">
        <v>5.7391235704187922E-2</v>
      </c>
      <c r="BM931" s="72">
        <v>7.0666910932620217E-2</v>
      </c>
      <c r="BN931" s="72">
        <v>8.5210167299530223E-2</v>
      </c>
      <c r="BO931" s="72">
        <v>5.9120515325610003E-2</v>
      </c>
      <c r="BP931" s="72">
        <v>6.4624757782820577E-2</v>
      </c>
      <c r="BQ931" s="72">
        <v>7.3598868391403241E-2</v>
      </c>
      <c r="BR931" s="72">
        <f>IF(IF(BN931&gt;BQ931,BN931,BQ931)=0,IF(BM931&gt;BP931,BM931,BP931),IF(BN931&gt;BQ931,BN931,BQ931))</f>
        <v>8.5210167299530223E-2</v>
      </c>
      <c r="CI931" s="73">
        <f>IFERROR(L931,M931)</f>
        <v>0.41057386232761017</v>
      </c>
      <c r="CJ931" s="74">
        <f>IF(AND(M931&lt;0,AA931&gt;0),1,0)</f>
        <v>0</v>
      </c>
      <c r="CK931" s="74">
        <f>IF(AND(CJ931=0,CI931&lt;0.1,CI931&gt;0),1,0)</f>
        <v>0</v>
      </c>
      <c r="CL931" s="74">
        <f>IF(AND(CK931=0,CI931&lt;0.2,CI931&gt;0.1),1,0)</f>
        <v>0</v>
      </c>
      <c r="CM931" s="74">
        <f>IF(AND(CL931=0,CI931&lt;0.3,CI931&gt;0.2),1,0)</f>
        <v>0</v>
      </c>
      <c r="CN931" s="74">
        <f>IF(AND(CM931=0,CI931&lt;0.4,CI931&gt;0.3),1,0)</f>
        <v>0</v>
      </c>
      <c r="CO931" s="74">
        <f>IF(AND(CN931=0,CI931&lt;0.5,CI931&gt;0.4),1,0)</f>
        <v>1</v>
      </c>
      <c r="CP931" s="74">
        <f>IF(AND(CJ931=0,CK931=0,CL931=0,CM931=0,CN931=0,CO931=0),1,0)</f>
        <v>0</v>
      </c>
      <c r="CR931" s="74" t="str">
        <f>_xll.BDP($H931,CR$1)</f>
        <v>Scott Bender</v>
      </c>
      <c r="CS931" s="74" t="str">
        <f>_xll.BDP($H931,CS$1)</f>
        <v>No</v>
      </c>
      <c r="CT931" s="81">
        <f>_xll.BDP($H931,CT$1)</f>
        <v>0</v>
      </c>
      <c r="CU931" s="78">
        <f>_xll.BDP($H931,CU$1)</f>
        <v>12.75</v>
      </c>
      <c r="CV931" s="78">
        <f>_xll.BDP($H931,CV$1)</f>
        <v>0.64206966467779503</v>
      </c>
      <c r="CW931" s="78">
        <f>_xll.BDP($H931,CW$1)</f>
        <v>-14.94602601822711</v>
      </c>
    </row>
    <row r="932" spans="1:101" s="74" customFormat="1" hidden="1" x14ac:dyDescent="0.3">
      <c r="A932" s="74" t="str">
        <f>B932&amp;C932</f>
        <v>15</v>
      </c>
      <c r="B932" s="74">
        <v>15</v>
      </c>
      <c r="D932" s="74">
        <v>24</v>
      </c>
      <c r="E932" s="74">
        <v>12</v>
      </c>
      <c r="F932" s="75">
        <v>0.13</v>
      </c>
      <c r="G932" s="74" t="s">
        <v>2953</v>
      </c>
      <c r="H932" s="74" t="s">
        <v>192</v>
      </c>
      <c r="I932" s="74">
        <v>1878</v>
      </c>
      <c r="J932" s="74" t="str">
        <f>I932&amp;H932</f>
        <v>1878SYNA US Equity</v>
      </c>
      <c r="K932" s="76" t="s">
        <v>846</v>
      </c>
      <c r="L932" s="73">
        <v>0.54501026160046551</v>
      </c>
      <c r="M932" s="73">
        <v>0.55372533997318518</v>
      </c>
      <c r="N932" s="73">
        <v>0.24156111089409746</v>
      </c>
      <c r="O932" s="73">
        <v>0.21598804632050803</v>
      </c>
      <c r="P932" s="77">
        <v>6.5777133600477447</v>
      </c>
      <c r="Q932" s="77">
        <v>3.8422198674564605</v>
      </c>
      <c r="R932" s="77">
        <v>5.8650091640768194</v>
      </c>
      <c r="S932" s="78">
        <v>27.251321318724855</v>
      </c>
      <c r="T932" s="78">
        <v>33.864659434728068</v>
      </c>
      <c r="U932" s="73">
        <v>5.298050139275768E-2</v>
      </c>
      <c r="V932" s="79">
        <v>0.29342795433508184</v>
      </c>
      <c r="W932" s="73">
        <v>0.47614306502259324</v>
      </c>
      <c r="X932" s="72">
        <v>5.391490188459297E-2</v>
      </c>
      <c r="Y932" s="79">
        <v>-2.1809045396559132</v>
      </c>
      <c r="Z932" s="79" t="e">
        <v>#N/A</v>
      </c>
      <c r="AA932" s="79">
        <v>522100000</v>
      </c>
      <c r="AB932" s="79">
        <v>1338500000</v>
      </c>
      <c r="AC932" s="79">
        <v>122000000</v>
      </c>
      <c r="AD932" s="80">
        <v>331500000</v>
      </c>
      <c r="AE932" s="73">
        <v>0.36802413273001511</v>
      </c>
      <c r="AF932" s="80">
        <v>3363.5116109699998</v>
      </c>
      <c r="AG932" s="80">
        <v>3458.6116109699997</v>
      </c>
      <c r="AH932" s="25">
        <v>7.5367435410111119</v>
      </c>
      <c r="AI932" s="25">
        <v>11.846776510742805</v>
      </c>
      <c r="AJ932" s="25">
        <v>8.7232332572149467</v>
      </c>
      <c r="AK932" s="25">
        <v>17.350263751185757</v>
      </c>
      <c r="AL932" s="25">
        <v>2.6730490619384413</v>
      </c>
      <c r="AM932" s="74" t="s">
        <v>506</v>
      </c>
      <c r="AN932" s="74" t="s">
        <v>577</v>
      </c>
      <c r="AO932" s="74" t="s">
        <v>578</v>
      </c>
      <c r="AP932" s="74" t="s">
        <v>574</v>
      </c>
      <c r="AQ932" s="73">
        <f>_xll.BDP($H932,$AQ$1, "CUST_TRR_START_DT=20030101","CUST_TRR_END_DT=20230630")*0.01</f>
        <v>0.14766679999999999</v>
      </c>
      <c r="AR932" s="73">
        <f>_xll.BDP($H932,$AQ$1, "CUST_TRR_START_DT=20130101","CUST_TRR_END_DT=20230630")*0.01</f>
        <v>0.1048606</v>
      </c>
      <c r="AS932" s="73">
        <f>_xll.BDP($H932,$AQ$1, "CUST_TRR_START_DT=20180101","CUST_TRR_END_DT=20230630")*0.01</f>
        <v>0.1482473</v>
      </c>
      <c r="AT932" s="74" t="s">
        <v>3884</v>
      </c>
      <c r="AU932" s="74" t="s">
        <v>3553</v>
      </c>
      <c r="AV932" s="74" t="s">
        <v>3884</v>
      </c>
      <c r="AW932" s="25" t="s">
        <v>3021</v>
      </c>
      <c r="AX932" s="25">
        <v>0</v>
      </c>
      <c r="AY932" s="25">
        <v>3.8263293541265528</v>
      </c>
      <c r="AZ932" s="25">
        <v>3.8263293541265528</v>
      </c>
      <c r="BA932" s="25">
        <v>0</v>
      </c>
      <c r="BB932" s="25">
        <v>63.986288496141782</v>
      </c>
      <c r="BC932" s="25">
        <v>63.986288496141782</v>
      </c>
      <c r="BD932" s="25">
        <v>128.69903210000001</v>
      </c>
      <c r="BE932" s="25">
        <v>3363.5116109699998</v>
      </c>
      <c r="BF932" s="74">
        <v>128.47</v>
      </c>
      <c r="BG932" s="74">
        <v>279.10000000000002</v>
      </c>
      <c r="BH932" s="74">
        <v>216</v>
      </c>
      <c r="BI932" s="74">
        <v>103.60300000000001</v>
      </c>
      <c r="BJ932" s="74">
        <v>223.02700000000002</v>
      </c>
      <c r="BK932" s="74">
        <v>234.55799999999999</v>
      </c>
      <c r="BL932" s="72">
        <v>3.819520039145953E-2</v>
      </c>
      <c r="BM932" s="72">
        <v>8.2978753243997463E-2</v>
      </c>
      <c r="BN932" s="72">
        <v>6.4218597996071131E-2</v>
      </c>
      <c r="BO932" s="72">
        <v>3.0802034297161843E-2</v>
      </c>
      <c r="BP932" s="72">
        <v>6.6307783589211841E-2</v>
      </c>
      <c r="BQ932" s="72">
        <v>6.973604587390024E-2</v>
      </c>
      <c r="BR932" s="72">
        <f>IF(IF(BN932&gt;BQ932,BN932,BQ932)=0,IF(BM932&gt;BP932,BM932,BP932),IF(BN932&gt;BQ932,BN932,BQ932))</f>
        <v>6.973604587390024E-2</v>
      </c>
      <c r="CI932" s="73">
        <f>IFERROR(L932,M932)</f>
        <v>0.54501026160046551</v>
      </c>
      <c r="CJ932" s="74">
        <f>IF(AND(M932&lt;0,AA932&gt;0),1,0)</f>
        <v>0</v>
      </c>
      <c r="CK932" s="74">
        <f>IF(AND(CJ932=0,CI932&lt;0.1,CI932&gt;0),1,0)</f>
        <v>0</v>
      </c>
      <c r="CL932" s="74">
        <f>IF(AND(CK932=0,CI932&lt;0.2,CI932&gt;0.1),1,0)</f>
        <v>0</v>
      </c>
      <c r="CM932" s="74">
        <f>IF(AND(CL932=0,CI932&lt;0.3,CI932&gt;0.2),1,0)</f>
        <v>0</v>
      </c>
      <c r="CN932" s="74">
        <f>IF(AND(CM932=0,CI932&lt;0.4,CI932&gt;0.3),1,0)</f>
        <v>0</v>
      </c>
      <c r="CO932" s="74">
        <f>IF(AND(CN932=0,CI932&lt;0.5,CI932&gt;0.4),1,0)</f>
        <v>0</v>
      </c>
      <c r="CP932" s="74">
        <f>IF(AND(CJ932=0,CK932=0,CL932=0,CM932=0,CN932=0,CO932=0),1,0)</f>
        <v>1</v>
      </c>
      <c r="CR932" s="74" t="str">
        <f>_xll.BDP($H932,CR$1)</f>
        <v>Michael E Hurlston</v>
      </c>
      <c r="CS932" s="74" t="str">
        <f>_xll.BDP($H932,CS$1)</f>
        <v>No</v>
      </c>
      <c r="CT932" s="81">
        <f>_xll.BDP($H932,CT$1)</f>
        <v>0</v>
      </c>
      <c r="CU932" s="78">
        <f>_xll.BDP($H932,CU$1)</f>
        <v>4.1666698455810547</v>
      </c>
      <c r="CV932" s="78">
        <f>_xll.BDP($H932,CV$1)</f>
        <v>1.9812268659897769</v>
      </c>
      <c r="CW932" s="78">
        <f>_xll.BDP($H932,CW$1)</f>
        <v>23.549137454508273</v>
      </c>
    </row>
    <row r="933" spans="1:101" s="74" customFormat="1" hidden="1" x14ac:dyDescent="0.3">
      <c r="A933" s="74" t="str">
        <f>B933&amp;C933</f>
        <v>15</v>
      </c>
      <c r="B933" s="74">
        <v>15</v>
      </c>
      <c r="D933" s="74">
        <v>24</v>
      </c>
      <c r="E933" s="74">
        <v>12</v>
      </c>
      <c r="F933" s="75">
        <v>0.09</v>
      </c>
      <c r="G933" s="74" t="s">
        <v>2615</v>
      </c>
      <c r="H933" s="74" t="s">
        <v>1415</v>
      </c>
      <c r="I933" s="74">
        <v>1879</v>
      </c>
      <c r="J933" s="74" t="str">
        <f>I933&amp;H933</f>
        <v>1879SAN FP Equity</v>
      </c>
      <c r="K933" s="76" t="s">
        <v>1416</v>
      </c>
      <c r="L933" s="73">
        <v>0.26391224545095654</v>
      </c>
      <c r="M933" s="73">
        <v>0.34932785660941001</v>
      </c>
      <c r="N933" s="73">
        <v>0.10439296884916413</v>
      </c>
      <c r="O933" s="73">
        <v>0.13685570780709025</v>
      </c>
      <c r="P933" s="77">
        <v>12.35579001030665</v>
      </c>
      <c r="Q933" s="77">
        <v>9.7888246390316311</v>
      </c>
      <c r="R933" s="77">
        <v>12.00306449366207</v>
      </c>
      <c r="S933" s="78">
        <v>31.49195602026931</v>
      </c>
      <c r="T933" s="78">
        <v>32.523298596576261</v>
      </c>
      <c r="U933" s="73">
        <v>0.15916436736302719</v>
      </c>
      <c r="V933" s="79">
        <v>0.82391348704346057</v>
      </c>
      <c r="W933" s="73">
        <v>0.58193262227469622</v>
      </c>
      <c r="X933" s="72">
        <v>2.3160698149997622E-2</v>
      </c>
      <c r="Y933" s="79">
        <v>5.7906687851492196</v>
      </c>
      <c r="Z933" s="79">
        <v>19.918743136035253</v>
      </c>
      <c r="AA933" s="79">
        <v>32136000000</v>
      </c>
      <c r="AB933" s="79">
        <v>82028000000</v>
      </c>
      <c r="AC933" s="79">
        <v>261000000</v>
      </c>
      <c r="AD933" s="80">
        <v>10264000000</v>
      </c>
      <c r="AE933" s="73">
        <v>2.5428682774746688E-2</v>
      </c>
      <c r="AF933" s="80">
        <v>129841.51982271999</v>
      </c>
      <c r="AG933" s="80">
        <v>142273.51982271997</v>
      </c>
      <c r="AH933" s="25">
        <v>9.5511224370784085</v>
      </c>
      <c r="AI933" s="25">
        <v>12.543953431733378</v>
      </c>
      <c r="AJ933" s="25">
        <v>6.3035606606948029</v>
      </c>
      <c r="AK933" s="25">
        <v>14.930879292562462</v>
      </c>
      <c r="AL933" s="25">
        <v>1.7847143385027782</v>
      </c>
      <c r="AM933" s="74" t="s">
        <v>493</v>
      </c>
      <c r="AN933" s="74" t="s">
        <v>654</v>
      </c>
      <c r="AO933" s="74" t="s">
        <v>655</v>
      </c>
      <c r="AP933" s="74" t="s">
        <v>1339</v>
      </c>
      <c r="AQ933" s="73">
        <f>_xll.BDP($H933,$AQ$1, "CUST_TRR_START_DT=20030101","CUST_TRR_END_DT=20230630")*0.01</f>
        <v>6.3746140000000007E-2</v>
      </c>
      <c r="AR933" s="73">
        <f>_xll.BDP($H933,$AQ$1, "CUST_TRR_START_DT=20130101","CUST_TRR_END_DT=20230630")*0.01</f>
        <v>7.1765839999999997E-2</v>
      </c>
      <c r="AS933" s="73">
        <f>_xll.BDP($H933,$AQ$1, "CUST_TRR_START_DT=20180101","CUST_TRR_END_DT=20230630")*0.01</f>
        <v>0.1048944</v>
      </c>
      <c r="AT933" s="74" t="s">
        <v>3256</v>
      </c>
      <c r="AU933" s="74" t="s">
        <v>3021</v>
      </c>
      <c r="AV933" s="74" t="s">
        <v>3256</v>
      </c>
      <c r="AW933" s="25">
        <v>3.4684333035654142</v>
      </c>
      <c r="AX933" s="25">
        <v>3.4684333035654142</v>
      </c>
      <c r="AY933" s="25">
        <v>0.49311454363043572</v>
      </c>
      <c r="AZ933" s="25">
        <v>3.9615478471958498</v>
      </c>
      <c r="BA933" s="25">
        <v>50.110559317967919</v>
      </c>
      <c r="BB933" s="25">
        <v>7.1243248540326434</v>
      </c>
      <c r="BC933" s="25">
        <v>57.234884172000562</v>
      </c>
      <c r="BD933" s="25">
        <v>5093.3832059200004</v>
      </c>
      <c r="BE933" s="25">
        <v>129841.51982271999</v>
      </c>
      <c r="BF933" s="74">
        <v>10257.389000000001</v>
      </c>
      <c r="BG933" s="74">
        <v>10952.368</v>
      </c>
      <c r="BH933" s="74">
        <v>12360.722</v>
      </c>
      <c r="BI933" s="74">
        <v>8376.1260000000002</v>
      </c>
      <c r="BJ933" s="74">
        <v>9411.9040000000005</v>
      </c>
      <c r="BK933" s="74">
        <v>10732.817000000001</v>
      </c>
      <c r="BL933" s="72">
        <v>7.8999298637331086E-2</v>
      </c>
      <c r="BM933" s="72">
        <v>8.4351816082820746E-2</v>
      </c>
      <c r="BN933" s="72">
        <v>9.5198531385621454E-2</v>
      </c>
      <c r="BO933" s="72">
        <v>6.4510381667100034E-2</v>
      </c>
      <c r="BP933" s="72">
        <v>7.248762963380749E-2</v>
      </c>
      <c r="BQ933" s="72">
        <v>8.266090087865674E-2</v>
      </c>
      <c r="BR933" s="72">
        <f>IF(IF(BN933&gt;BQ933,BN933,BQ933)=0,IF(BM933&gt;BP933,BM933,BP933),IF(BN933&gt;BQ933,BN933,BQ933))</f>
        <v>9.5198531385621454E-2</v>
      </c>
      <c r="CI933" s="73">
        <f>IFERROR(L933,M933)</f>
        <v>0.26391224545095654</v>
      </c>
      <c r="CJ933" s="74">
        <f>IF(AND(M933&lt;0,AA933&gt;0),1,0)</f>
        <v>0</v>
      </c>
      <c r="CK933" s="74">
        <f>IF(AND(CJ933=0,CI933&lt;0.1,CI933&gt;0),1,0)</f>
        <v>0</v>
      </c>
      <c r="CL933" s="74">
        <f>IF(AND(CK933=0,CI933&lt;0.2,CI933&gt;0.1),1,0)</f>
        <v>0</v>
      </c>
      <c r="CM933" s="74">
        <f>IF(AND(CL933=0,CI933&lt;0.3,CI933&gt;0.2),1,0)</f>
        <v>1</v>
      </c>
      <c r="CN933" s="74">
        <f>IF(AND(CM933=0,CI933&lt;0.4,CI933&gt;0.3),1,0)</f>
        <v>0</v>
      </c>
      <c r="CO933" s="74">
        <f>IF(AND(CN933=0,CI933&lt;0.5,CI933&gt;0.4),1,0)</f>
        <v>0</v>
      </c>
      <c r="CP933" s="74">
        <f>IF(AND(CJ933=0,CK933=0,CL933=0,CM933=0,CN933=0,CO933=0),1,0)</f>
        <v>0</v>
      </c>
      <c r="CR933" s="74" t="str">
        <f>_xll.BDP($H933,CR$1)</f>
        <v>Paul Hudson</v>
      </c>
      <c r="CS933" s="74" t="str">
        <f>_xll.BDP($H933,CS$1)</f>
        <v>No</v>
      </c>
      <c r="CT933" s="81">
        <f>_xll.BDP($H933,CT$1)</f>
        <v>4.418219905346632E-4</v>
      </c>
      <c r="CU933" s="78">
        <f>_xll.BDP($H933,CU$1)</f>
        <v>4.0833301544189453</v>
      </c>
      <c r="CV933" s="78">
        <f>_xll.BDP($H933,CV$1)</f>
        <v>0</v>
      </c>
      <c r="CW933" s="78">
        <f>_xll.BDP($H933,CW$1)</f>
        <v>0</v>
      </c>
    </row>
    <row r="934" spans="1:101" s="74" customFormat="1" hidden="1" x14ac:dyDescent="0.3">
      <c r="A934" s="74" t="str">
        <f>B934&amp;C934</f>
        <v>15</v>
      </c>
      <c r="B934" s="74">
        <v>15</v>
      </c>
      <c r="D934" s="74">
        <v>24</v>
      </c>
      <c r="E934" s="74">
        <v>8</v>
      </c>
      <c r="F934" s="75" t="s">
        <v>2217</v>
      </c>
      <c r="G934" s="74" t="s">
        <v>2673</v>
      </c>
      <c r="H934" s="74" t="s">
        <v>1870</v>
      </c>
      <c r="I934" s="74">
        <v>1880</v>
      </c>
      <c r="J934" s="74" t="str">
        <f>I934&amp;H934</f>
        <v>1880FBD ID Equity</v>
      </c>
      <c r="K934" s="76" t="s">
        <v>5007</v>
      </c>
      <c r="L934" s="73">
        <v>0.24911910836723936</v>
      </c>
      <c r="M934" s="73">
        <v>0.24245611272927656</v>
      </c>
      <c r="N934" s="73">
        <v>0.24911910836723936</v>
      </c>
      <c r="O934" s="73">
        <v>0.24245611272927656</v>
      </c>
      <c r="P934" s="77">
        <v>6.8526266326224423</v>
      </c>
      <c r="Q934" s="77">
        <v>2.7187368670064194</v>
      </c>
      <c r="R934" s="77">
        <v>18.849371093718155</v>
      </c>
      <c r="S934" s="78" t="e">
        <v>#N/A</v>
      </c>
      <c r="T934" s="78" t="e">
        <v>#N/A</v>
      </c>
      <c r="U934" s="73">
        <v>-4.4058573222409442E-2</v>
      </c>
      <c r="V934" s="79" t="e">
        <v>#N/A</v>
      </c>
      <c r="W934" s="73">
        <v>0.33807597639191539</v>
      </c>
      <c r="X934" s="72" t="e">
        <v>#N/A</v>
      </c>
      <c r="Y934" s="79">
        <v>-0.21018722104128562</v>
      </c>
      <c r="Z934" s="79">
        <v>15.571704057286052</v>
      </c>
      <c r="AA934" s="79">
        <v>317575000</v>
      </c>
      <c r="AB934" s="79">
        <v>317575000</v>
      </c>
      <c r="AC934" s="79">
        <v>2873000</v>
      </c>
      <c r="AD934" s="80">
        <v>47462000</v>
      </c>
      <c r="AE934" s="73">
        <v>6.053263663562429E-2</v>
      </c>
      <c r="AF934" s="80">
        <v>488.75110799999999</v>
      </c>
      <c r="AG934" s="80">
        <v>431.74510800000002</v>
      </c>
      <c r="AH934" s="25" t="s">
        <v>3021</v>
      </c>
      <c r="AI934" s="25">
        <v>4.4351146722549233</v>
      </c>
      <c r="AJ934" s="25">
        <v>7.9261495328136142</v>
      </c>
      <c r="AK934" s="25">
        <v>5.3376485256302759</v>
      </c>
      <c r="AL934" s="25">
        <v>1.2847612861432336</v>
      </c>
      <c r="AM934" s="74" t="s">
        <v>502</v>
      </c>
      <c r="AN934" s="74" t="s">
        <v>503</v>
      </c>
      <c r="AO934" s="74" t="s">
        <v>504</v>
      </c>
      <c r="AP934" s="74" t="s">
        <v>2138</v>
      </c>
      <c r="AQ934" s="73">
        <f>_xll.BDP($H934,$AQ$1, "CUST_TRR_START_DT=20030101","CUST_TRR_END_DT=20230630")*0.01</f>
        <v>7.6661010000000002E-2</v>
      </c>
      <c r="AR934" s="73">
        <f>_xll.BDP($H934,$AQ$1, "CUST_TRR_START_DT=20130101","CUST_TRR_END_DT=20230630")*0.01</f>
        <v>5.3090570000000004E-2</v>
      </c>
      <c r="AS934" s="73">
        <f>_xll.BDP($H934,$AQ$1, "CUST_TRR_START_DT=20180101","CUST_TRR_END_DT=20230630")*0.01</f>
        <v>9.0281429999999996E-2</v>
      </c>
      <c r="AT934" s="74" t="s">
        <v>3697</v>
      </c>
      <c r="AU934" s="74" t="s">
        <v>3021</v>
      </c>
      <c r="AV934" s="74" t="s">
        <v>3021</v>
      </c>
      <c r="AW934" s="25">
        <v>8.3333333333333321</v>
      </c>
      <c r="AX934" s="25">
        <v>8.3333333333333321</v>
      </c>
      <c r="AY934" s="25">
        <v>0</v>
      </c>
      <c r="AZ934" s="25">
        <v>8.3333333333333321</v>
      </c>
      <c r="BA934" s="25">
        <v>54.921024406429162</v>
      </c>
      <c r="BB934" s="25">
        <v>0</v>
      </c>
      <c r="BC934" s="25">
        <v>54.921024406429162</v>
      </c>
      <c r="BD934" s="25">
        <v>35.588000000000001</v>
      </c>
      <c r="BE934" s="25">
        <v>431.74510800000002</v>
      </c>
      <c r="BF934" s="74" t="s">
        <v>3021</v>
      </c>
      <c r="BG934" s="74" t="s">
        <v>3021</v>
      </c>
      <c r="BH934" s="74" t="s">
        <v>3021</v>
      </c>
      <c r="BI934" s="74" t="s">
        <v>3021</v>
      </c>
      <c r="BJ934" s="74" t="s">
        <v>3021</v>
      </c>
      <c r="BK934" s="74" t="s">
        <v>3021</v>
      </c>
      <c r="BL934" s="72">
        <v>0</v>
      </c>
      <c r="BM934" s="72">
        <v>0</v>
      </c>
      <c r="BN934" s="72">
        <v>0</v>
      </c>
      <c r="BO934" s="72">
        <v>0</v>
      </c>
      <c r="BP934" s="72">
        <v>0</v>
      </c>
      <c r="BQ934" s="72">
        <v>0</v>
      </c>
      <c r="BR934" s="72">
        <f>IF(IF(BN934&gt;BQ934,BN934,BQ934)=0,IF(BM934&gt;BP934,BM934,BP934),IF(BN934&gt;BQ934,BN934,BQ934))</f>
        <v>0</v>
      </c>
      <c r="CI934" s="73">
        <f>IFERROR(L934,M934)</f>
        <v>0.24911910836723936</v>
      </c>
      <c r="CJ934" s="74">
        <f>IF(AND(M934&lt;0,AA934&gt;0),1,0)</f>
        <v>0</v>
      </c>
      <c r="CK934" s="74">
        <f>IF(AND(CJ934=0,CI934&lt;0.1,CI934&gt;0),1,0)</f>
        <v>0</v>
      </c>
      <c r="CL934" s="74">
        <f>IF(AND(CK934=0,CI934&lt;0.2,CI934&gt;0.1),1,0)</f>
        <v>0</v>
      </c>
      <c r="CM934" s="74">
        <f>IF(AND(CL934=0,CI934&lt;0.3,CI934&gt;0.2),1,0)</f>
        <v>1</v>
      </c>
      <c r="CN934" s="74">
        <f>IF(AND(CM934=0,CI934&lt;0.4,CI934&gt;0.3),1,0)</f>
        <v>0</v>
      </c>
      <c r="CO934" s="74">
        <f>IF(AND(CN934=0,CI934&lt;0.5,CI934&gt;0.4),1,0)</f>
        <v>0</v>
      </c>
      <c r="CP934" s="74">
        <f>IF(AND(CJ934=0,CK934=0,CL934=0,CM934=0,CN934=0,CO934=0),1,0)</f>
        <v>0</v>
      </c>
      <c r="CR934" s="74" t="str">
        <f>_xll.BDP($H934,CR$1)</f>
        <v>Tomas O'Midheach</v>
      </c>
      <c r="CS934" s="74" t="str">
        <f>_xll.BDP($H934,CS$1)</f>
        <v>No</v>
      </c>
      <c r="CT934" s="81">
        <f>_xll.BDP($H934,CT$1)</f>
        <v>0</v>
      </c>
      <c r="CU934" s="78">
        <f>_xll.BDP($H934,CU$1)</f>
        <v>2.75</v>
      </c>
      <c r="CV934" s="78">
        <f>_xll.BDP($H934,CV$1)</f>
        <v>0.12261209754363324</v>
      </c>
      <c r="CW934" s="78">
        <f>_xll.BDP($H934,CW$1)</f>
        <v>25.99722467516084</v>
      </c>
    </row>
    <row r="935" spans="1:101" s="74" customFormat="1" hidden="1" x14ac:dyDescent="0.3">
      <c r="A935" s="74" t="str">
        <f>B935&amp;C935</f>
        <v>15</v>
      </c>
      <c r="B935" s="74">
        <v>15</v>
      </c>
      <c r="D935" s="74">
        <v>24</v>
      </c>
      <c r="E935" s="74">
        <v>14</v>
      </c>
      <c r="F935" s="75" t="s">
        <v>2217</v>
      </c>
      <c r="G935" s="74" t="s">
        <v>2700</v>
      </c>
      <c r="H935" s="74" t="s">
        <v>1419</v>
      </c>
      <c r="I935" s="74">
        <v>1881</v>
      </c>
      <c r="J935" s="74" t="str">
        <f>I935&amp;H935</f>
        <v>1881SGO FP Equity</v>
      </c>
      <c r="K935" s="76" t="s">
        <v>1420</v>
      </c>
      <c r="L935" s="73">
        <v>0.23245824572718762</v>
      </c>
      <c r="M935" s="73">
        <v>0.27849740932642486</v>
      </c>
      <c r="N935" s="73">
        <v>0.14409666839107274</v>
      </c>
      <c r="O935" s="73">
        <v>0.16440451156566621</v>
      </c>
      <c r="P935" s="77">
        <v>10.883213687185773</v>
      </c>
      <c r="Q935" s="77">
        <v>7.3138567473847838</v>
      </c>
      <c r="R935" s="77">
        <v>12.019378991411584</v>
      </c>
      <c r="S935" s="78">
        <v>15.944540559630685</v>
      </c>
      <c r="T935" s="78">
        <v>14.848526280836769</v>
      </c>
      <c r="U935" s="73">
        <v>0.20773959206482256</v>
      </c>
      <c r="V935" s="79">
        <v>1.2966138642639151</v>
      </c>
      <c r="W935" s="73">
        <v>0.42005254255587143</v>
      </c>
      <c r="X935" s="72">
        <v>2.5439407955596668E-2</v>
      </c>
      <c r="Y935" s="79">
        <v>4.5142079897552465</v>
      </c>
      <c r="Z935" s="79">
        <v>7.5942914796851113</v>
      </c>
      <c r="AA935" s="79">
        <v>18528000000</v>
      </c>
      <c r="AB935" s="79">
        <v>31386000000</v>
      </c>
      <c r="AC935" s="79">
        <v>58000000</v>
      </c>
      <c r="AD935" s="80">
        <v>5747000000</v>
      </c>
      <c r="AE935" s="73">
        <v>1.0092222028884636E-2</v>
      </c>
      <c r="AF935" s="80">
        <v>28999.672148720001</v>
      </c>
      <c r="AG935" s="80">
        <v>38358.672148719997</v>
      </c>
      <c r="AH935" s="25">
        <v>5.1036019356998397</v>
      </c>
      <c r="AI935" s="25">
        <v>7.6932756014279979</v>
      </c>
      <c r="AJ935" s="25">
        <v>13.176442077963882</v>
      </c>
      <c r="AK935" s="25">
        <v>10.568903402045317</v>
      </c>
      <c r="AL935" s="25">
        <v>1.2658708467246464</v>
      </c>
      <c r="AM935" s="74" t="s">
        <v>498</v>
      </c>
      <c r="AN935" s="74" t="s">
        <v>726</v>
      </c>
      <c r="AO935" s="74" t="s">
        <v>4655</v>
      </c>
      <c r="AP935" s="74" t="s">
        <v>1339</v>
      </c>
      <c r="AQ935" s="73">
        <f>_xll.BDP($H935,$AQ$1, "CUST_TRR_START_DT=20030101","CUST_TRR_END_DT=20230630")*0.01</f>
        <v>7.1776660000000006E-2</v>
      </c>
      <c r="AR935" s="73">
        <f>_xll.BDP($H935,$AQ$1, "CUST_TRR_START_DT=20130101","CUST_TRR_END_DT=20230630")*0.01</f>
        <v>8.5370920000000003E-2</v>
      </c>
      <c r="AS935" s="73">
        <f>_xll.BDP($H935,$AQ$1, "CUST_TRR_START_DT=20180101","CUST_TRR_END_DT=20230630")*0.01</f>
        <v>6.5966159999999996E-2</v>
      </c>
      <c r="AT935" s="74" t="s">
        <v>3697</v>
      </c>
      <c r="AU935" s="74" t="s">
        <v>3021</v>
      </c>
      <c r="AV935" s="74" t="s">
        <v>3021</v>
      </c>
      <c r="AW935" s="25">
        <v>3.5435861091424519</v>
      </c>
      <c r="AX935" s="25">
        <v>3.5435861091424519</v>
      </c>
      <c r="AY935" s="25">
        <v>0</v>
      </c>
      <c r="AZ935" s="25">
        <v>3.5435861091424519</v>
      </c>
      <c r="BA935" s="25">
        <v>29.413896571255389</v>
      </c>
      <c r="BB935" s="25">
        <v>0</v>
      </c>
      <c r="BC935" s="25" t="s">
        <v>3021</v>
      </c>
      <c r="BD935" s="25" t="s">
        <v>3021</v>
      </c>
      <c r="BE935" s="25">
        <v>28999.672148720001</v>
      </c>
      <c r="BF935" s="74">
        <v>3149.2220000000002</v>
      </c>
      <c r="BG935" s="74">
        <v>3316.056</v>
      </c>
      <c r="BH935" s="74">
        <v>3569.4</v>
      </c>
      <c r="BI935" s="74">
        <v>3469.0360000000001</v>
      </c>
      <c r="BJ935" s="74">
        <v>3430.9830000000002</v>
      </c>
      <c r="BK935" s="74">
        <v>3514.8760000000002</v>
      </c>
      <c r="BL935" s="72">
        <v>0.10859508975997172</v>
      </c>
      <c r="BM935" s="72">
        <v>0.11434805135017244</v>
      </c>
      <c r="BN935" s="72">
        <v>0.12308415011366078</v>
      </c>
      <c r="BO935" s="72">
        <v>0.11962328340160625</v>
      </c>
      <c r="BP935" s="72">
        <v>0.11831109615325214</v>
      </c>
      <c r="BQ935" s="72">
        <v>0.12120399092701954</v>
      </c>
      <c r="BR935" s="72">
        <f>IF(IF(BN935&gt;BQ935,BN935,BQ935)=0,IF(BM935&gt;BP935,BM935,BP935),IF(BN935&gt;BQ935,BN935,BQ935))</f>
        <v>0.12308415011366078</v>
      </c>
      <c r="CI935" s="73">
        <f>IFERROR(L935,M935)</f>
        <v>0.23245824572718762</v>
      </c>
      <c r="CJ935" s="74">
        <f>IF(AND(M935&lt;0,AA935&gt;0),1,0)</f>
        <v>0</v>
      </c>
      <c r="CK935" s="74">
        <f>IF(AND(CJ935=0,CI935&lt;0.1,CI935&gt;0),1,0)</f>
        <v>0</v>
      </c>
      <c r="CL935" s="74">
        <f>IF(AND(CK935=0,CI935&lt;0.2,CI935&gt;0.1),1,0)</f>
        <v>0</v>
      </c>
      <c r="CM935" s="74">
        <f>IF(AND(CL935=0,CI935&lt;0.3,CI935&gt;0.2),1,0)</f>
        <v>1</v>
      </c>
      <c r="CN935" s="74">
        <f>IF(AND(CM935=0,CI935&lt;0.4,CI935&gt;0.3),1,0)</f>
        <v>0</v>
      </c>
      <c r="CO935" s="74">
        <f>IF(AND(CN935=0,CI935&lt;0.5,CI935&gt;0.4),1,0)</f>
        <v>0</v>
      </c>
      <c r="CP935" s="74">
        <f>IF(AND(CJ935=0,CK935=0,CL935=0,CM935=0,CN935=0,CO935=0),1,0)</f>
        <v>0</v>
      </c>
      <c r="CR935" s="74" t="str">
        <f>_xll.BDP($H935,CR$1)</f>
        <v>Benoit Bazin</v>
      </c>
      <c r="CS935" s="74" t="str">
        <f>_xll.BDP($H935,CS$1)</f>
        <v>No</v>
      </c>
      <c r="CT935" s="81">
        <f>_xll.BDP($H935,CT$1)</f>
        <v>0</v>
      </c>
      <c r="CU935" s="78">
        <f>_xll.BDP($H935,CU$1)</f>
        <v>2.25</v>
      </c>
      <c r="CV935" s="78">
        <f>_xll.BDP($H935,CV$1)</f>
        <v>0</v>
      </c>
      <c r="CW935" s="78">
        <f>_xll.BDP($H935,CW$1)</f>
        <v>0</v>
      </c>
    </row>
    <row r="936" spans="1:101" s="74" customFormat="1" hidden="1" x14ac:dyDescent="0.3">
      <c r="A936" s="74" t="str">
        <f>B936&amp;C936</f>
        <v>15</v>
      </c>
      <c r="B936" s="74">
        <v>15</v>
      </c>
      <c r="D936" s="74">
        <v>24</v>
      </c>
      <c r="E936" s="74">
        <v>6</v>
      </c>
      <c r="F936" s="75">
        <v>0.1</v>
      </c>
      <c r="H936" s="74" t="s">
        <v>1504</v>
      </c>
      <c r="I936" s="74">
        <v>1882</v>
      </c>
      <c r="J936" s="74" t="str">
        <f>I936&amp;H936</f>
        <v>1882AD NA Equity</v>
      </c>
      <c r="K936" s="76" t="s">
        <v>1505</v>
      </c>
      <c r="L936" s="73">
        <v>0.17185489139010707</v>
      </c>
      <c r="M936" s="73">
        <v>0.17197305278700628</v>
      </c>
      <c r="N936" s="73">
        <v>0.12363663592647997</v>
      </c>
      <c r="O936" s="73">
        <v>0.12594620167612869</v>
      </c>
      <c r="P936" s="77">
        <v>10.269429904009357</v>
      </c>
      <c r="Q936" s="77">
        <v>8.1323739290771826</v>
      </c>
      <c r="R936" s="77">
        <v>16.053998610329881</v>
      </c>
      <c r="S936" s="78">
        <v>8.4694880658617571</v>
      </c>
      <c r="T936" s="78">
        <v>8.2313988779545664</v>
      </c>
      <c r="U936" s="73">
        <v>0.35980295566502463</v>
      </c>
      <c r="V936" s="79">
        <v>2.0551491277433875</v>
      </c>
      <c r="W936" s="73">
        <v>0.31035194550521211</v>
      </c>
      <c r="X936" s="72">
        <v>3.5365015594438866E-2</v>
      </c>
      <c r="Y936" s="79">
        <v>7.8725009591878248</v>
      </c>
      <c r="Z936" s="79">
        <v>9.6074007495011049</v>
      </c>
      <c r="AA936" s="79">
        <v>21672000000</v>
      </c>
      <c r="AB936" s="79">
        <v>29592000000</v>
      </c>
      <c r="AC936" s="79">
        <v>62000000</v>
      </c>
      <c r="AD936" s="80">
        <v>6413000000</v>
      </c>
      <c r="AE936" s="73">
        <v>9.6678621549976616E-3</v>
      </c>
      <c r="AF936" s="80">
        <v>28288.1165415</v>
      </c>
      <c r="AG936" s="80">
        <v>42896.1165415</v>
      </c>
      <c r="AH936" s="25">
        <v>5.8802078877998625</v>
      </c>
      <c r="AI936" s="25">
        <v>11.32720267797729</v>
      </c>
      <c r="AJ936" s="25">
        <v>13.61405272155347</v>
      </c>
      <c r="AK936" s="25">
        <v>11.778093837337346</v>
      </c>
      <c r="AL936" s="25">
        <v>1.862087644945128</v>
      </c>
      <c r="AM936" s="74" t="s">
        <v>493</v>
      </c>
      <c r="AN936" s="74" t="s">
        <v>513</v>
      </c>
      <c r="AO936" s="74" t="s">
        <v>514</v>
      </c>
      <c r="AP936" s="74" t="s">
        <v>1458</v>
      </c>
      <c r="AQ936" s="73">
        <f>_xll.BDP($H936,$AQ$1, "CUST_TRR_START_DT=20030101","CUST_TRR_END_DT=20230630")*0.01</f>
        <v>6.954310000000001E-2</v>
      </c>
      <c r="AR936" s="73">
        <f>_xll.BDP($H936,$AQ$1, "CUST_TRR_START_DT=20130101","CUST_TRR_END_DT=20230630")*0.01</f>
        <v>0.1514315</v>
      </c>
      <c r="AS936" s="73">
        <f>_xll.BDP($H936,$AQ$1, "CUST_TRR_START_DT=20180101","CUST_TRR_END_DT=20230630")*0.01</f>
        <v>0.1439009</v>
      </c>
      <c r="AT936" s="74" t="s">
        <v>3697</v>
      </c>
      <c r="AU936" s="74" t="s">
        <v>3021</v>
      </c>
      <c r="AV936" s="74" t="s">
        <v>3021</v>
      </c>
      <c r="AW936" s="25">
        <v>3.7087913561653298</v>
      </c>
      <c r="AX936" s="25">
        <v>3.7087913561653298</v>
      </c>
      <c r="AY936" s="25">
        <v>0</v>
      </c>
      <c r="AZ936" s="25">
        <v>3.7087913561653298</v>
      </c>
      <c r="BA936" s="25">
        <v>40.794626523208585</v>
      </c>
      <c r="BB936" s="25">
        <v>0</v>
      </c>
      <c r="BC936" s="25" t="s">
        <v>3021</v>
      </c>
      <c r="BD936" s="25" t="s">
        <v>3021</v>
      </c>
      <c r="BE936" s="25">
        <v>28288.1165415</v>
      </c>
      <c r="BF936" s="74">
        <v>2418.2669999999998</v>
      </c>
      <c r="BG936" s="74">
        <v>2479.5</v>
      </c>
      <c r="BH936" s="74">
        <v>2609.2139999999999</v>
      </c>
      <c r="BI936" s="74">
        <v>2234.4299999999998</v>
      </c>
      <c r="BJ936" s="74">
        <v>2271.3450000000003</v>
      </c>
      <c r="BK936" s="74">
        <v>2173.91</v>
      </c>
      <c r="BL936" s="72">
        <v>8.548702761642997E-2</v>
      </c>
      <c r="BM936" s="72">
        <v>8.7651646809445816E-2</v>
      </c>
      <c r="BN936" s="72">
        <v>9.2237105859351229E-2</v>
      </c>
      <c r="BO936" s="72">
        <v>7.8988291663815297E-2</v>
      </c>
      <c r="BP936" s="72">
        <v>8.0293256593023082E-2</v>
      </c>
      <c r="BQ936" s="72">
        <v>7.6848877400896284E-2</v>
      </c>
      <c r="BR936" s="72">
        <f>IF(IF(BN936&gt;BQ936,BN936,BQ936)=0,IF(BM936&gt;BP936,BM936,BP936),IF(BN936&gt;BQ936,BN936,BQ936))</f>
        <v>9.2237105859351229E-2</v>
      </c>
      <c r="CI936" s="73">
        <f>IFERROR(L936,M936)</f>
        <v>0.17185489139010707</v>
      </c>
      <c r="CJ936" s="74">
        <f>IF(AND(M936&lt;0,AA936&gt;0),1,0)</f>
        <v>0</v>
      </c>
      <c r="CK936" s="74">
        <f>IF(AND(CJ936=0,CI936&lt;0.1,CI936&gt;0),1,0)</f>
        <v>0</v>
      </c>
      <c r="CL936" s="74">
        <f>IF(AND(CK936=0,CI936&lt;0.2,CI936&gt;0.1),1,0)</f>
        <v>1</v>
      </c>
      <c r="CM936" s="74">
        <f>IF(AND(CL936=0,CI936&lt;0.3,CI936&gt;0.2),1,0)</f>
        <v>0</v>
      </c>
      <c r="CN936" s="74">
        <f>IF(AND(CM936=0,CI936&lt;0.4,CI936&gt;0.3),1,0)</f>
        <v>0</v>
      </c>
      <c r="CO936" s="74">
        <f>IF(AND(CN936=0,CI936&lt;0.5,CI936&gt;0.4),1,0)</f>
        <v>0</v>
      </c>
      <c r="CP936" s="74">
        <f>IF(AND(CJ936=0,CK936=0,CL936=0,CM936=0,CN936=0,CO936=0),1,0)</f>
        <v>0</v>
      </c>
      <c r="CR936" s="74" t="str">
        <f>_xll.BDP($H936,CR$1)</f>
        <v>Frans W H Muller</v>
      </c>
      <c r="CS936" s="74" t="str">
        <f>_xll.BDP($H936,CS$1)</f>
        <v>No</v>
      </c>
      <c r="CT936" s="81">
        <f>_xll.BDP($H936,CT$1)</f>
        <v>0</v>
      </c>
      <c r="CU936" s="78">
        <f>_xll.BDP($H936,CU$1)</f>
        <v>2.6666700839996338</v>
      </c>
      <c r="CV936" s="78">
        <f>_xll.BDP($H936,CV$1)</f>
        <v>7.4130068205840256E-4</v>
      </c>
      <c r="CW936" s="78">
        <f>_xll.BDP($H936,CW$1)</f>
        <v>0</v>
      </c>
    </row>
    <row r="937" spans="1:101" s="74" customFormat="1" hidden="1" x14ac:dyDescent="0.3">
      <c r="A937" s="74" t="str">
        <f>B937&amp;C937</f>
        <v>15</v>
      </c>
      <c r="B937" s="74">
        <v>15</v>
      </c>
      <c r="D937" s="74">
        <v>25</v>
      </c>
      <c r="E937" s="74">
        <v>16</v>
      </c>
      <c r="F937" s="75" t="s">
        <v>2970</v>
      </c>
      <c r="G937" s="74" t="s">
        <v>2990</v>
      </c>
      <c r="H937" s="74" t="s">
        <v>1986</v>
      </c>
      <c r="I937" s="74">
        <v>1883</v>
      </c>
      <c r="J937" s="74" t="str">
        <f>I937&amp;H937</f>
        <v>1883GOFORE FH Equity</v>
      </c>
      <c r="K937" s="76" t="s">
        <v>1987</v>
      </c>
      <c r="L937" s="73">
        <v>2.0431281009887767</v>
      </c>
      <c r="M937" s="73">
        <v>2.1371697005284793</v>
      </c>
      <c r="N937" s="73">
        <v>0.39568085867736597</v>
      </c>
      <c r="O937" s="73">
        <v>0.32375598213809176</v>
      </c>
      <c r="P937" s="77">
        <v>19.658069154331749</v>
      </c>
      <c r="Q937" s="77">
        <v>15.328812602214745</v>
      </c>
      <c r="R937" s="77">
        <v>19.263337812977049</v>
      </c>
      <c r="S937" s="78">
        <v>16.097798878808554</v>
      </c>
      <c r="T937" s="78">
        <v>16.206535441999453</v>
      </c>
      <c r="U937" s="73">
        <v>-0.23196368603206233</v>
      </c>
      <c r="V937" s="79">
        <v>-0.85475875118259237</v>
      </c>
      <c r="W937" s="73">
        <v>0.57963561664610141</v>
      </c>
      <c r="X937" s="72" t="e">
        <v>#N/A</v>
      </c>
      <c r="Y937" s="79">
        <v>33.087909482577707</v>
      </c>
      <c r="Z937" s="79">
        <v>24.573093961551741</v>
      </c>
      <c r="AA937" s="79">
        <v>8515000</v>
      </c>
      <c r="AB937" s="79">
        <v>56209000</v>
      </c>
      <c r="AC937" s="79" t="e">
        <v>#N/A</v>
      </c>
      <c r="AD937" s="80">
        <v>22621000</v>
      </c>
      <c r="AE937" s="73">
        <v>0</v>
      </c>
      <c r="AF937" s="80">
        <v>313.89727800000009</v>
      </c>
      <c r="AG937" s="80">
        <v>291.7862780000001</v>
      </c>
      <c r="AH937" s="25">
        <v>10.557813004305824</v>
      </c>
      <c r="AI937" s="25">
        <v>13.781055022906536</v>
      </c>
      <c r="AJ937" s="25">
        <v>7.0430523773481468</v>
      </c>
      <c r="AK937" s="25">
        <v>20.937500397364296</v>
      </c>
      <c r="AL937" s="25">
        <v>3.7356368774992132</v>
      </c>
      <c r="AM937" s="74" t="s">
        <v>506</v>
      </c>
      <c r="AN937" s="74" t="s">
        <v>629</v>
      </c>
      <c r="AO937" s="74" t="s">
        <v>773</v>
      </c>
      <c r="AP937" s="74" t="s">
        <v>1981</v>
      </c>
      <c r="AQ937" s="73" t="e">
        <f>_xll.BDP($H937,$AQ$1, "CUST_TRR_START_DT=20030101","CUST_TRR_END_DT=20230630")*0.01</f>
        <v>#VALUE!</v>
      </c>
      <c r="AR937" s="73" t="e">
        <f>_xll.BDP($H937,$AQ$1, "CUST_TRR_START_DT=20130101","CUST_TRR_END_DT=20230630")*0.01</f>
        <v>#VALUE!</v>
      </c>
      <c r="AS937" s="73">
        <f>_xll.BDP($H937,$AQ$1, "CUST_TRR_START_DT=20180101","CUST_TRR_END_DT=20230630")*0.01</f>
        <v>0.28489390000000003</v>
      </c>
      <c r="AT937" s="74" t="s">
        <v>3554</v>
      </c>
      <c r="AU937" s="74" t="s">
        <v>3554</v>
      </c>
      <c r="AV937" s="74" t="s">
        <v>3554</v>
      </c>
      <c r="AW937" s="25">
        <v>1.6915423063496451</v>
      </c>
      <c r="AX937" s="25">
        <v>1.6915423063496451</v>
      </c>
      <c r="AY937" s="25">
        <v>3.0099322396294753E-16</v>
      </c>
      <c r="AZ937" s="25">
        <v>1.6915423063496453</v>
      </c>
      <c r="BA937" s="25">
        <v>39.931566637379937</v>
      </c>
      <c r="BB937" s="25">
        <v>7.1054273576010019E-15</v>
      </c>
      <c r="BC937" s="25">
        <v>39.931566637379944</v>
      </c>
      <c r="BD937" s="25">
        <v>5.2720848799999995</v>
      </c>
      <c r="BE937" s="25">
        <v>291.7862780000001</v>
      </c>
      <c r="BF937" s="74">
        <v>16.55</v>
      </c>
      <c r="BG937" s="74">
        <v>20.150000000000002</v>
      </c>
      <c r="BH937" s="74">
        <v>24.45</v>
      </c>
      <c r="BI937" s="74">
        <v>20.55</v>
      </c>
      <c r="BJ937" s="74">
        <v>29.55</v>
      </c>
      <c r="BK937" s="74">
        <v>34.450000000000003</v>
      </c>
      <c r="BL937" s="72">
        <v>5.671959666314396E-2</v>
      </c>
      <c r="BM937" s="72">
        <v>6.9057394124613342E-2</v>
      </c>
      <c r="BN937" s="72">
        <v>8.37942077591462E-2</v>
      </c>
      <c r="BO937" s="72">
        <v>7.0428260509221047E-2</v>
      </c>
      <c r="BP937" s="72">
        <v>0.1012727541628945</v>
      </c>
      <c r="BQ937" s="72">
        <v>0.11806586737433894</v>
      </c>
      <c r="BR937" s="72">
        <f>IF(IF(BN937&gt;BQ937,BN937,BQ937)=0,IF(BM937&gt;BP937,BM937,BP937),IF(BN937&gt;BQ937,BN937,BQ937))</f>
        <v>0.11806586737433894</v>
      </c>
      <c r="CI937" s="73">
        <f>IFERROR(L937,M937)</f>
        <v>2.0431281009887767</v>
      </c>
      <c r="CJ937" s="74">
        <f>IF(AND(M937&lt;0,AA937&gt;0),1,0)</f>
        <v>0</v>
      </c>
      <c r="CK937" s="74">
        <f>IF(AND(CJ937=0,CI937&lt;0.1,CI937&gt;0),1,0)</f>
        <v>0</v>
      </c>
      <c r="CL937" s="74">
        <f>IF(AND(CK937=0,CI937&lt;0.2,CI937&gt;0.1),1,0)</f>
        <v>0</v>
      </c>
      <c r="CM937" s="74">
        <f>IF(AND(CL937=0,CI937&lt;0.3,CI937&gt;0.2),1,0)</f>
        <v>0</v>
      </c>
      <c r="CN937" s="74">
        <f>IF(AND(CM937=0,CI937&lt;0.4,CI937&gt;0.3),1,0)</f>
        <v>0</v>
      </c>
      <c r="CO937" s="74">
        <f>IF(AND(CN937=0,CI937&lt;0.5,CI937&gt;0.4),1,0)</f>
        <v>0</v>
      </c>
      <c r="CP937" s="74">
        <f>IF(AND(CJ937=0,CK937=0,CL937=0,CM937=0,CN937=0,CO937=0),1,0)</f>
        <v>1</v>
      </c>
      <c r="CR937" s="74" t="str">
        <f>_xll.BDP($H937,CR$1)</f>
        <v>Mikael Tor Nylund</v>
      </c>
      <c r="CS937" s="74" t="str">
        <f>_xll.BDP($H937,CS$1)</f>
        <v>No</v>
      </c>
      <c r="CT937" s="81">
        <f>_xll.BDP($H937,CT$1)</f>
        <v>1.4627300500869751</v>
      </c>
      <c r="CU937" s="78">
        <f>_xll.BDP($H937,CU$1)</f>
        <v>3.8333299160003662</v>
      </c>
      <c r="CV937" s="78">
        <f>_xll.BDP($H937,CV$1)</f>
        <v>12.904529614939827</v>
      </c>
      <c r="CW937" s="78">
        <f>_xll.BDP($H937,CW$1)</f>
        <v>3.7217205067296153E-3</v>
      </c>
    </row>
    <row r="938" spans="1:101" s="74" customFormat="1" hidden="1" x14ac:dyDescent="0.3">
      <c r="A938" s="74" t="str">
        <f>B938&amp;C938</f>
        <v>15</v>
      </c>
      <c r="B938" s="74">
        <v>15</v>
      </c>
      <c r="D938" s="74">
        <v>25</v>
      </c>
      <c r="E938" s="74">
        <v>2</v>
      </c>
      <c r="F938" s="75">
        <v>0.11</v>
      </c>
      <c r="G938" s="74" t="s">
        <v>2743</v>
      </c>
      <c r="H938" s="74" t="s">
        <v>1866</v>
      </c>
      <c r="I938" s="74">
        <v>1884</v>
      </c>
      <c r="J938" s="74" t="str">
        <f>I938&amp;H938</f>
        <v>1884ALLE US Equity</v>
      </c>
      <c r="K938" s="76" t="s">
        <v>5008</v>
      </c>
      <c r="L938" s="73">
        <v>0.52367491374057862</v>
      </c>
      <c r="M938" s="73">
        <v>0.43204558087826572</v>
      </c>
      <c r="N938" s="73">
        <v>0.2832202625454191</v>
      </c>
      <c r="O938" s="73">
        <v>0.21799950916803984</v>
      </c>
      <c r="P938" s="77">
        <v>21.96338895188725</v>
      </c>
      <c r="Q938" s="77">
        <v>19.186770049987949</v>
      </c>
      <c r="R938" s="77">
        <v>53.813625685199682</v>
      </c>
      <c r="S938" s="78">
        <v>24.131998034774973</v>
      </c>
      <c r="T938" s="78">
        <v>23.490937987102292</v>
      </c>
      <c r="U938" s="73">
        <v>0.69167247770396745</v>
      </c>
      <c r="V938" s="79">
        <v>2.2645998558038931</v>
      </c>
      <c r="W938" s="73">
        <v>0.27390844901292088</v>
      </c>
      <c r="X938" s="72">
        <v>4.2633200434940198E-2</v>
      </c>
      <c r="Y938" s="79">
        <v>7.5663963988993768</v>
      </c>
      <c r="Z938" s="79">
        <v>14.403501415098452</v>
      </c>
      <c r="AA938" s="79">
        <v>1439200000</v>
      </c>
      <c r="AB938" s="79">
        <v>2852300000</v>
      </c>
      <c r="AC938" s="79">
        <v>23000000</v>
      </c>
      <c r="AD938" s="80">
        <v>693100000</v>
      </c>
      <c r="AE938" s="73">
        <v>3.3184244697734816E-2</v>
      </c>
      <c r="AF938" s="80">
        <v>9276.5920908799999</v>
      </c>
      <c r="AG938" s="80">
        <v>11163.09209088</v>
      </c>
      <c r="AH938" s="25">
        <v>13.016665217910447</v>
      </c>
      <c r="AI938" s="25">
        <v>15.872447164623914</v>
      </c>
      <c r="AJ938" s="25">
        <v>6.605974397629141</v>
      </c>
      <c r="AK938" s="25">
        <v>17.211830153565387</v>
      </c>
      <c r="AL938" s="25">
        <v>8.1470428398272166</v>
      </c>
      <c r="AM938" s="74" t="s">
        <v>498</v>
      </c>
      <c r="AN938" s="74" t="s">
        <v>590</v>
      </c>
      <c r="AO938" s="74" t="s">
        <v>4671</v>
      </c>
      <c r="AP938" s="74" t="s">
        <v>2138</v>
      </c>
      <c r="AQ938" s="73" t="e">
        <f>_xll.BDP($H938,$AQ$1, "CUST_TRR_START_DT=20030101","CUST_TRR_END_DT=20230630")*0.01</f>
        <v>#VALUE!</v>
      </c>
      <c r="AR938" s="73" t="e">
        <f>_xll.BDP($H938,$AQ$1, "CUST_TRR_START_DT=20130101","CUST_TRR_END_DT=20230630")*0.01</f>
        <v>#VALUE!</v>
      </c>
      <c r="AS938" s="73">
        <f>_xll.BDP($H938,$AQ$1, "CUST_TRR_START_DT=20180101","CUST_TRR_END_DT=20230630")*0.01</f>
        <v>9.1003930000000011E-2</v>
      </c>
      <c r="AT938" s="74" t="s">
        <v>3885</v>
      </c>
      <c r="AU938" s="74" t="s">
        <v>3021</v>
      </c>
      <c r="AV938" s="74" t="s">
        <v>3885</v>
      </c>
      <c r="AW938" s="25">
        <v>1.7032550646444777</v>
      </c>
      <c r="AX938" s="25">
        <v>1.7032550646444777</v>
      </c>
      <c r="AY938" s="25">
        <v>0.71991795276685966</v>
      </c>
      <c r="AZ938" s="25">
        <v>2.4231730174113375</v>
      </c>
      <c r="BA938" s="25">
        <v>28.346683024256258</v>
      </c>
      <c r="BB938" s="25">
        <v>11.981344681815635</v>
      </c>
      <c r="BC938" s="25">
        <v>40.328027706071893</v>
      </c>
      <c r="BD938" s="25">
        <v>205.32</v>
      </c>
      <c r="BE938" s="25">
        <v>9276.5920908799999</v>
      </c>
      <c r="BF938" s="74">
        <v>595.81799999999998</v>
      </c>
      <c r="BG938" s="74">
        <v>614.846</v>
      </c>
      <c r="BH938" s="74">
        <v>653.44399999999996</v>
      </c>
      <c r="BI938" s="74">
        <v>512.06000000000006</v>
      </c>
      <c r="BJ938" s="74">
        <v>629.89099999999996</v>
      </c>
      <c r="BK938" s="74">
        <v>662.56700000000001</v>
      </c>
      <c r="BL938" s="72">
        <v>6.4228112453684399E-2</v>
      </c>
      <c r="BM938" s="72">
        <v>6.6279296747829106E-2</v>
      </c>
      <c r="BN938" s="72">
        <v>7.044009196463577E-2</v>
      </c>
      <c r="BO938" s="72">
        <v>5.5199150181823378E-2</v>
      </c>
      <c r="BP938" s="72">
        <v>6.7901120781117263E-2</v>
      </c>
      <c r="BQ938" s="72">
        <v>7.1423535012537911E-2</v>
      </c>
      <c r="BR938" s="72">
        <f>IF(IF(BN938&gt;BQ938,BN938,BQ938)=0,IF(BM938&gt;BP938,BM938,BP938),IF(BN938&gt;BQ938,BN938,BQ938))</f>
        <v>7.1423535012537911E-2</v>
      </c>
      <c r="CI938" s="73">
        <f>IFERROR(L938,M938)</f>
        <v>0.52367491374057862</v>
      </c>
      <c r="CJ938" s="74">
        <f>IF(AND(M938&lt;0,AA938&gt;0),1,0)</f>
        <v>0</v>
      </c>
      <c r="CK938" s="74">
        <f>IF(AND(CJ938=0,CI938&lt;0.1,CI938&gt;0),1,0)</f>
        <v>0</v>
      </c>
      <c r="CL938" s="74">
        <f>IF(AND(CK938=0,CI938&lt;0.2,CI938&gt;0.1),1,0)</f>
        <v>0</v>
      </c>
      <c r="CM938" s="74">
        <f>IF(AND(CL938=0,CI938&lt;0.3,CI938&gt;0.2),1,0)</f>
        <v>0</v>
      </c>
      <c r="CN938" s="74">
        <f>IF(AND(CM938=0,CI938&lt;0.4,CI938&gt;0.3),1,0)</f>
        <v>0</v>
      </c>
      <c r="CO938" s="74">
        <f>IF(AND(CN938=0,CI938&lt;0.5,CI938&gt;0.4),1,0)</f>
        <v>0</v>
      </c>
      <c r="CP938" s="74">
        <f>IF(AND(CJ938=0,CK938=0,CL938=0,CM938=0,CN938=0,CO938=0),1,0)</f>
        <v>1</v>
      </c>
      <c r="CR938" s="74" t="str">
        <f>_xll.BDP($H938,CR$1)</f>
        <v>John H Stone</v>
      </c>
      <c r="CS938" s="74" t="str">
        <f>_xll.BDP($H938,CS$1)</f>
        <v>No</v>
      </c>
      <c r="CT938" s="81">
        <f>_xll.BDP($H938,CT$1)</f>
        <v>0</v>
      </c>
      <c r="CU938" s="78">
        <f>_xll.BDP($H938,CU$1)</f>
        <v>1.25</v>
      </c>
      <c r="CV938" s="78">
        <f>_xll.BDP($H938,CV$1)</f>
        <v>0.51963920263403907</v>
      </c>
      <c r="CW938" s="78">
        <f>_xll.BDP($H938,CW$1)</f>
        <v>4.986001587068956</v>
      </c>
    </row>
    <row r="939" spans="1:101" s="74" customFormat="1" hidden="1" x14ac:dyDescent="0.3">
      <c r="A939" s="74" t="str">
        <f>B939&amp;C939</f>
        <v>15</v>
      </c>
      <c r="B939" s="74">
        <v>15</v>
      </c>
      <c r="D939" s="74">
        <v>25</v>
      </c>
      <c r="E939" s="74">
        <v>4</v>
      </c>
      <c r="F939" s="75">
        <v>0.12</v>
      </c>
      <c r="G939" s="74" t="s">
        <v>2807</v>
      </c>
      <c r="H939" s="74" t="s">
        <v>1631</v>
      </c>
      <c r="I939" s="74">
        <v>1885</v>
      </c>
      <c r="J939" s="74" t="str">
        <f>I939&amp;H939</f>
        <v>1885ROR LN Equity</v>
      </c>
      <c r="K939" s="76" t="s">
        <v>1632</v>
      </c>
      <c r="L939" s="73">
        <v>0.59838717429716881</v>
      </c>
      <c r="M939" s="73">
        <v>0.51818586698337299</v>
      </c>
      <c r="N939" s="73">
        <v>0.28920348901640897</v>
      </c>
      <c r="O939" s="73">
        <v>0.27406280928894799</v>
      </c>
      <c r="P939" s="77">
        <v>23.697092980628394</v>
      </c>
      <c r="Q939" s="77">
        <v>17.801898939854429</v>
      </c>
      <c r="R939" s="77">
        <v>18.537042550530185</v>
      </c>
      <c r="S939" s="78">
        <v>24.607165971976492</v>
      </c>
      <c r="T939" s="78">
        <v>24.315375842146928</v>
      </c>
      <c r="U939" s="73">
        <v>-0.1993707280468508</v>
      </c>
      <c r="V939" s="79">
        <v>-0.61626169991490976</v>
      </c>
      <c r="W939" s="73">
        <v>0.80758348597999152</v>
      </c>
      <c r="X939" s="72">
        <v>0.10087602867002921</v>
      </c>
      <c r="Y939" s="79">
        <v>1.3144275176714031</v>
      </c>
      <c r="Z939" s="79">
        <v>12.412333912117157</v>
      </c>
      <c r="AA939" s="79">
        <v>255968000</v>
      </c>
      <c r="AB939" s="79">
        <v>483973000</v>
      </c>
      <c r="AC939" s="79">
        <v>5608000</v>
      </c>
      <c r="AD939" s="80">
        <v>80423000</v>
      </c>
      <c r="AE939" s="73">
        <v>6.9731295773597102E-2</v>
      </c>
      <c r="AF939" s="80">
        <v>2625.7551351500001</v>
      </c>
      <c r="AG939" s="80">
        <v>2529.1491351499999</v>
      </c>
      <c r="AH939" s="25">
        <v>15.057596136992824</v>
      </c>
      <c r="AI939" s="25">
        <v>17.055656122882496</v>
      </c>
      <c r="AJ939" s="25">
        <v>2.7704380394974097</v>
      </c>
      <c r="AK939" s="25">
        <v>24.93724807247337</v>
      </c>
      <c r="AL939" s="25">
        <v>4.590658595218323</v>
      </c>
      <c r="AM939" s="74" t="s">
        <v>498</v>
      </c>
      <c r="AN939" s="74" t="s">
        <v>499</v>
      </c>
      <c r="AO939" s="74" t="s">
        <v>790</v>
      </c>
      <c r="AP939" s="74" t="s">
        <v>1552</v>
      </c>
      <c r="AQ939" s="73">
        <f>_xll.BDP($H939,$AQ$1, "CUST_TRR_START_DT=20030101","CUST_TRR_END_DT=20230630")*0.01</f>
        <v>0.1521651</v>
      </c>
      <c r="AR939" s="73">
        <f>_xll.BDP($H939,$AQ$1, "CUST_TRR_START_DT=20130101","CUST_TRR_END_DT=20230630")*0.01</f>
        <v>3.8522519999999998E-2</v>
      </c>
      <c r="AS939" s="73">
        <f>_xll.BDP($H939,$AQ$1, "CUST_TRR_START_DT=20180101","CUST_TRR_END_DT=20230630")*0.01</f>
        <v>4.522673E-2</v>
      </c>
      <c r="AT939" s="74" t="s">
        <v>3697</v>
      </c>
      <c r="AU939" s="74" t="s">
        <v>3021</v>
      </c>
      <c r="AV939" s="74" t="s">
        <v>3021</v>
      </c>
      <c r="AW939" s="25">
        <v>2.2518079896885501</v>
      </c>
      <c r="AX939" s="25">
        <v>2.2518079896885501</v>
      </c>
      <c r="AY939" s="25">
        <v>2.0000124010683495</v>
      </c>
      <c r="AZ939" s="25">
        <v>4.2518203907568992</v>
      </c>
      <c r="BA939" s="25">
        <v>55.002907267867094</v>
      </c>
      <c r="BB939" s="25">
        <v>48.852520789644124</v>
      </c>
      <c r="BC939" s="25">
        <v>103.85542805751122</v>
      </c>
      <c r="BD939" s="25">
        <v>104.575</v>
      </c>
      <c r="BE939" s="25">
        <v>2529.1491351499999</v>
      </c>
      <c r="BF939" s="74">
        <v>121.538</v>
      </c>
      <c r="BG939" s="74">
        <v>134.23099999999999</v>
      </c>
      <c r="BH939" s="74">
        <v>146</v>
      </c>
      <c r="BI939" s="74">
        <v>100.14700000000001</v>
      </c>
      <c r="BJ939" s="74">
        <v>123.52</v>
      </c>
      <c r="BK939" s="74">
        <v>128.792</v>
      </c>
      <c r="BL939" s="72">
        <v>4.8054896530564523E-2</v>
      </c>
      <c r="BM939" s="72">
        <v>5.307358041266276E-2</v>
      </c>
      <c r="BN939" s="72">
        <v>5.7726924035794734E-2</v>
      </c>
      <c r="BO939" s="72">
        <v>3.9597111379539286E-2</v>
      </c>
      <c r="BP939" s="72">
        <v>4.8838559293844973E-2</v>
      </c>
      <c r="BQ939" s="72">
        <v>5.0923054797384078E-2</v>
      </c>
      <c r="BR939" s="72">
        <f>IF(IF(BN939&gt;BQ939,BN939,BQ939)=0,IF(BM939&gt;BP939,BM939,BP939),IF(BN939&gt;BQ939,BN939,BQ939))</f>
        <v>5.7726924035794734E-2</v>
      </c>
      <c r="CI939" s="73">
        <f>IFERROR(L939,M939)</f>
        <v>0.59838717429716881</v>
      </c>
      <c r="CJ939" s="74">
        <f>IF(AND(M939&lt;0,AA939&gt;0),1,0)</f>
        <v>0</v>
      </c>
      <c r="CK939" s="74">
        <f>IF(AND(CJ939=0,CI939&lt;0.1,CI939&gt;0),1,0)</f>
        <v>0</v>
      </c>
      <c r="CL939" s="74">
        <f>IF(AND(CK939=0,CI939&lt;0.2,CI939&gt;0.1),1,0)</f>
        <v>0</v>
      </c>
      <c r="CM939" s="74">
        <f>IF(AND(CL939=0,CI939&lt;0.3,CI939&gt;0.2),1,0)</f>
        <v>0</v>
      </c>
      <c r="CN939" s="74">
        <f>IF(AND(CM939=0,CI939&lt;0.4,CI939&gt;0.3),1,0)</f>
        <v>0</v>
      </c>
      <c r="CO939" s="74">
        <f>IF(AND(CN939=0,CI939&lt;0.5,CI939&gt;0.4),1,0)</f>
        <v>0</v>
      </c>
      <c r="CP939" s="74">
        <f>IF(AND(CJ939=0,CK939=0,CL939=0,CM939=0,CN939=0,CO939=0),1,0)</f>
        <v>1</v>
      </c>
      <c r="CR939" s="74" t="str">
        <f>_xll.BDP($H939,CR$1)</f>
        <v>Kiet Huynh</v>
      </c>
      <c r="CS939" s="74" t="str">
        <f>_xll.BDP($H939,CS$1)</f>
        <v>No</v>
      </c>
      <c r="CT939" s="81">
        <f>_xll.BDP($H939,CT$1)</f>
        <v>0</v>
      </c>
      <c r="CU939" s="78">
        <f>_xll.BDP($H939,CU$1)</f>
        <v>1.75</v>
      </c>
      <c r="CV939" s="78">
        <f>_xll.BDP($H939,CV$1)</f>
        <v>0.11249985915955951</v>
      </c>
      <c r="CW939" s="78">
        <f>_xll.BDP($H939,CW$1)</f>
        <v>5.1169509718690342</v>
      </c>
    </row>
    <row r="940" spans="1:101" s="74" customFormat="1" hidden="1" x14ac:dyDescent="0.3">
      <c r="A940" s="74" t="str">
        <f>B940&amp;C940</f>
        <v>15</v>
      </c>
      <c r="B940" s="74">
        <v>15</v>
      </c>
      <c r="D940" s="74">
        <v>25</v>
      </c>
      <c r="E940" s="74">
        <v>5</v>
      </c>
      <c r="F940" s="75" t="s">
        <v>2157</v>
      </c>
      <c r="G940" s="74" t="s">
        <v>2663</v>
      </c>
      <c r="H940" s="74" t="s">
        <v>378</v>
      </c>
      <c r="I940" s="74">
        <v>1886</v>
      </c>
      <c r="J940" s="74" t="str">
        <f>I940&amp;H940</f>
        <v>1886TRUP US Equity</v>
      </c>
      <c r="K940" s="76" t="s">
        <v>1066</v>
      </c>
      <c r="L940" s="73">
        <v>0.20906590311470635</v>
      </c>
      <c r="M940" s="73">
        <v>0.28694659393631866</v>
      </c>
      <c r="N940" s="73">
        <v>0.14659051809988261</v>
      </c>
      <c r="O940" s="73">
        <v>0.20787029439758442</v>
      </c>
      <c r="P940" s="77">
        <v>-15.387882553740395</v>
      </c>
      <c r="Q940" s="77">
        <v>-15.508823675924251</v>
      </c>
      <c r="R940" s="77">
        <v>-20.113270324368031</v>
      </c>
      <c r="S940" s="78">
        <v>4.2567695324415613</v>
      </c>
      <c r="T940" s="78">
        <v>4.7050362414505864</v>
      </c>
      <c r="U940" s="73">
        <v>-0.19237695865157931</v>
      </c>
      <c r="V940" s="79">
        <v>2.8247967479674796</v>
      </c>
      <c r="W940" s="73">
        <v>0.39545543563259483</v>
      </c>
      <c r="X940" s="72">
        <v>7.9993079185650851E-2</v>
      </c>
      <c r="Y940" s="79">
        <v>29.935431493035885</v>
      </c>
      <c r="Z940" s="79" t="e">
        <v>#N/A</v>
      </c>
      <c r="AA940" s="79">
        <v>110362000</v>
      </c>
      <c r="AB940" s="79">
        <v>152345000</v>
      </c>
      <c r="AC940" s="79">
        <v>36178000</v>
      </c>
      <c r="AD940" s="80">
        <v>-11547000</v>
      </c>
      <c r="AE940" s="73">
        <v>-3.1331081666233653</v>
      </c>
      <c r="AF940" s="80">
        <v>1235.3593800399999</v>
      </c>
      <c r="AG940" s="80">
        <v>1103.32838004</v>
      </c>
      <c r="AH940" s="25">
        <v>43.716949839131466</v>
      </c>
      <c r="AI940" s="25">
        <v>83.044436251693497</v>
      </c>
      <c r="AJ940" s="25">
        <v>-2.5326672944332538</v>
      </c>
      <c r="AK940" s="25" t="s">
        <v>3021</v>
      </c>
      <c r="AL940" s="25">
        <v>4.2884223536377508</v>
      </c>
      <c r="AM940" s="74" t="s">
        <v>502</v>
      </c>
      <c r="AN940" s="74" t="s">
        <v>503</v>
      </c>
      <c r="AO940" s="74" t="s">
        <v>548</v>
      </c>
      <c r="AP940" s="74" t="s">
        <v>574</v>
      </c>
      <c r="AQ940" s="73" t="e">
        <f>_xll.BDP($H940,$AQ$1, "CUST_TRR_START_DT=20030101","CUST_TRR_END_DT=20230630")*0.01</f>
        <v>#VALUE!</v>
      </c>
      <c r="AR940" s="73" t="e">
        <f>_xll.BDP($H940,$AQ$1, "CUST_TRR_START_DT=20130101","CUST_TRR_END_DT=20230630")*0.01</f>
        <v>#VALUE!</v>
      </c>
      <c r="AS940" s="73">
        <f>_xll.BDP($H940,$AQ$1, "CUST_TRR_START_DT=20180101","CUST_TRR_END_DT=20230630")*0.01</f>
        <v>-6.9681750000000001E-2</v>
      </c>
      <c r="AT940" s="74" t="s">
        <v>3555</v>
      </c>
      <c r="AU940" s="74" t="s">
        <v>3555</v>
      </c>
      <c r="AV940" s="74" t="s">
        <v>3555</v>
      </c>
      <c r="AW940" s="25" t="s">
        <v>3021</v>
      </c>
      <c r="AX940" s="25">
        <v>0</v>
      </c>
      <c r="AY940" s="25">
        <v>-0.18537115895180653</v>
      </c>
      <c r="AZ940" s="25">
        <v>-0.18537115895180653</v>
      </c>
      <c r="BA940" s="25">
        <v>0</v>
      </c>
      <c r="BB940" s="25">
        <v>-15.99551846085394</v>
      </c>
      <c r="BC940" s="25">
        <v>-15.99551846085394</v>
      </c>
      <c r="BD940" s="25">
        <v>-2.29</v>
      </c>
      <c r="BE940" s="25">
        <v>1103.32838004</v>
      </c>
      <c r="BF940" s="74">
        <v>-63.050000000000004</v>
      </c>
      <c r="BG940" s="74">
        <v>-18.14</v>
      </c>
      <c r="BH940" s="74">
        <v>-9.9</v>
      </c>
      <c r="BI940" s="74">
        <v>-17.875</v>
      </c>
      <c r="BJ940" s="74">
        <v>1.8240000000000001</v>
      </c>
      <c r="BK940" s="74">
        <v>32.722999999999999</v>
      </c>
      <c r="BL940" s="72">
        <v>-5.7145271653135758E-2</v>
      </c>
      <c r="BM940" s="72">
        <v>-1.6441161424074268E-2</v>
      </c>
      <c r="BN940" s="72">
        <v>-8.9728499502941157E-3</v>
      </c>
      <c r="BO940" s="72">
        <v>-1.620097907691993E-2</v>
      </c>
      <c r="BP940" s="72">
        <v>1.6531796272057037E-3</v>
      </c>
      <c r="BQ940" s="72">
        <v>2.9658441305401444E-2</v>
      </c>
      <c r="BR940" s="72">
        <f>IF(IF(BN940&gt;BQ940,BN940,BQ940)=0,IF(BM940&gt;BP940,BM940,BP940),IF(BN940&gt;BQ940,BN940,BQ940))</f>
        <v>2.9658441305401444E-2</v>
      </c>
      <c r="CI940" s="73">
        <f>IFERROR(L940,M940)</f>
        <v>0.20906590311470635</v>
      </c>
      <c r="CJ940" s="74">
        <f>IF(AND(M940&lt;0,AA940&gt;0),1,0)</f>
        <v>0</v>
      </c>
      <c r="CK940" s="74">
        <f>IF(AND(CJ940=0,CI940&lt;0.1,CI940&gt;0),1,0)</f>
        <v>0</v>
      </c>
      <c r="CL940" s="74">
        <f>IF(AND(CK940=0,CI940&lt;0.2,CI940&gt;0.1),1,0)</f>
        <v>0</v>
      </c>
      <c r="CM940" s="74">
        <f>IF(AND(CL940=0,CI940&lt;0.3,CI940&gt;0.2),1,0)</f>
        <v>1</v>
      </c>
      <c r="CN940" s="74">
        <f>IF(AND(CM940=0,CI940&lt;0.4,CI940&gt;0.3),1,0)</f>
        <v>0</v>
      </c>
      <c r="CO940" s="74">
        <f>IF(AND(CN940=0,CI940&lt;0.5,CI940&gt;0.4),1,0)</f>
        <v>0</v>
      </c>
      <c r="CP940" s="74">
        <f>IF(AND(CJ940=0,CK940=0,CL940=0,CM940=0,CN940=0,CO940=0),1,0)</f>
        <v>0</v>
      </c>
      <c r="CR940" s="74" t="str">
        <f>_xll.BDP($H940,CR$1)</f>
        <v>Darryl Rawlings</v>
      </c>
      <c r="CS940" s="74" t="str">
        <f>_xll.BDP($H940,CS$1)</f>
        <v>Yes</v>
      </c>
      <c r="CT940" s="81">
        <f>_xll.BDP($H940,CT$1)</f>
        <v>0</v>
      </c>
      <c r="CU940" s="78">
        <f>_xll.BDP($H940,CU$1)</f>
        <v>23.75</v>
      </c>
      <c r="CV940" s="78">
        <f>_xll.BDP($H940,CV$1)</f>
        <v>3.2953943648933053</v>
      </c>
      <c r="CW940" s="78">
        <f>_xll.BDP($H940,CW$1)</f>
        <v>3.6920727371185493</v>
      </c>
    </row>
    <row r="941" spans="1:101" s="74" customFormat="1" hidden="1" x14ac:dyDescent="0.3">
      <c r="A941" s="74" t="str">
        <f>B941&amp;C941</f>
        <v>15</v>
      </c>
      <c r="B941" s="74">
        <v>15</v>
      </c>
      <c r="D941" s="74">
        <v>25</v>
      </c>
      <c r="E941" s="74">
        <v>5</v>
      </c>
      <c r="F941" s="75" t="s">
        <v>2149</v>
      </c>
      <c r="H941" s="74" t="s">
        <v>1955</v>
      </c>
      <c r="I941" s="74">
        <v>1887</v>
      </c>
      <c r="J941" s="74" t="str">
        <f>I941&amp;H941</f>
        <v>1887MAS NO Equity</v>
      </c>
      <c r="K941" s="76" t="s">
        <v>1956</v>
      </c>
      <c r="L941" s="73" t="e">
        <v>#N/A</v>
      </c>
      <c r="M941" s="73">
        <v>0.2492032384356877</v>
      </c>
      <c r="N941" s="73" t="e">
        <v>#N/A</v>
      </c>
      <c r="O941" s="73">
        <v>0.22236501626419111</v>
      </c>
      <c r="P941" s="77">
        <v>7.8205585502757042</v>
      </c>
      <c r="Q941" s="77">
        <v>-2.2401408366682949</v>
      </c>
      <c r="R941" s="77">
        <v>-3.5585424209382515</v>
      </c>
      <c r="S941" s="78" t="e">
        <v>#N/A</v>
      </c>
      <c r="T941" s="78">
        <v>55.341910167103414</v>
      </c>
      <c r="U941" s="73">
        <v>0.47204087244644832</v>
      </c>
      <c r="V941" s="79">
        <v>4.030373487379622</v>
      </c>
      <c r="W941" s="73">
        <v>0.33484011526872359</v>
      </c>
      <c r="X941" s="72" t="e">
        <v>#N/A</v>
      </c>
      <c r="Y941" s="79" t="e">
        <v>#N/A</v>
      </c>
      <c r="Z941" s="79" t="e">
        <v>#N/A</v>
      </c>
      <c r="AA941" s="79">
        <v>3549368000</v>
      </c>
      <c r="AB941" s="79">
        <v>3977757000</v>
      </c>
      <c r="AC941" s="79" t="e">
        <v>#N/A</v>
      </c>
      <c r="AD941" s="80">
        <v>571262000</v>
      </c>
      <c r="AE941" s="73">
        <v>0</v>
      </c>
      <c r="AF941" s="80">
        <v>3283.2265940000002</v>
      </c>
      <c r="AG941" s="80">
        <v>5619.6955940000007</v>
      </c>
      <c r="AH941" s="25">
        <v>9.878247683232086</v>
      </c>
      <c r="AI941" s="25">
        <v>14.521514955128158</v>
      </c>
      <c r="AJ941" s="25">
        <v>13.000747890242886</v>
      </c>
      <c r="AK941" s="25" t="s">
        <v>3021</v>
      </c>
      <c r="AL941" s="25">
        <v>1.8945411207855234</v>
      </c>
      <c r="AM941" s="74" t="s">
        <v>493</v>
      </c>
      <c r="AN941" s="74" t="s">
        <v>513</v>
      </c>
      <c r="AO941" s="74" t="s">
        <v>1945</v>
      </c>
      <c r="AP941" s="74" t="s">
        <v>1952</v>
      </c>
      <c r="AQ941" s="73" t="e">
        <f>_xll.BDP($H941,$AQ$1, "CUST_TRR_START_DT=20030101","CUST_TRR_END_DT=20230630")*0.01</f>
        <v>#VALUE!</v>
      </c>
      <c r="AR941" s="73" t="e">
        <f>_xll.BDP($H941,$AQ$1, "CUST_TRR_START_DT=20130101","CUST_TRR_END_DT=20230630")*0.01</f>
        <v>#VALUE!</v>
      </c>
      <c r="AS941" s="73" t="e">
        <f>_xll.BDP($H941,$AQ$1, "CUST_TRR_START_DT=20180101","CUST_TRR_END_DT=20230630")*0.01</f>
        <v>#VALUE!</v>
      </c>
      <c r="AT941" s="74" t="s">
        <v>3556</v>
      </c>
      <c r="AU941" s="74" t="s">
        <v>3556</v>
      </c>
      <c r="AV941" s="74" t="s">
        <v>3556</v>
      </c>
      <c r="AW941" s="25" t="s">
        <v>3021</v>
      </c>
      <c r="AX941" s="25">
        <v>0</v>
      </c>
      <c r="AY941" s="25">
        <v>0</v>
      </c>
      <c r="AZ941" s="25">
        <v>0</v>
      </c>
      <c r="BA941" s="25">
        <v>9.8644560268874439</v>
      </c>
      <c r="BB941" s="25">
        <v>0</v>
      </c>
      <c r="BC941" s="25">
        <v>9.8644560268874439</v>
      </c>
      <c r="BD941" s="25">
        <v>61.254227499999999</v>
      </c>
      <c r="BE941" s="25">
        <v>3283.2265940000002</v>
      </c>
      <c r="BF941" s="74">
        <v>100.25</v>
      </c>
      <c r="BG941" s="74">
        <v>333.75</v>
      </c>
      <c r="BH941" s="74">
        <v>412.66700000000003</v>
      </c>
      <c r="BI941" s="74">
        <v>252</v>
      </c>
      <c r="BJ941" s="74">
        <v>227.667</v>
      </c>
      <c r="BK941" s="74">
        <v>413</v>
      </c>
      <c r="BL941" s="72">
        <v>3.0533987566744226E-2</v>
      </c>
      <c r="BM941" s="72">
        <v>0.10165305087681681</v>
      </c>
      <c r="BN941" s="72">
        <v>0.12568946680504381</v>
      </c>
      <c r="BO941" s="72">
        <v>7.6753764257551566E-2</v>
      </c>
      <c r="BP941" s="72">
        <v>6.9342457330253945E-2</v>
      </c>
      <c r="BQ941" s="72">
        <v>0.1257908914220984</v>
      </c>
      <c r="BR941" s="72">
        <f>IF(IF(BN941&gt;BQ941,BN941,BQ941)=0,IF(BM941&gt;BP941,BM941,BP941),IF(BN941&gt;BQ941,BN941,BQ941))</f>
        <v>0.1257908914220984</v>
      </c>
      <c r="CI941" s="73">
        <f>IFERROR(L941,M941)</f>
        <v>0.2492032384356877</v>
      </c>
      <c r="CJ941" s="74">
        <f>IF(AND(M941&lt;0,AA941&gt;0),1,0)</f>
        <v>0</v>
      </c>
      <c r="CK941" s="74">
        <f>IF(AND(CJ941=0,CI941&lt;0.1,CI941&gt;0),1,0)</f>
        <v>0</v>
      </c>
      <c r="CL941" s="74">
        <f>IF(AND(CK941=0,CI941&lt;0.2,CI941&gt;0.1),1,0)</f>
        <v>0</v>
      </c>
      <c r="CM941" s="74">
        <f>IF(AND(CL941=0,CI941&lt;0.3,CI941&gt;0.2),1,0)</f>
        <v>1</v>
      </c>
      <c r="CN941" s="74">
        <f>IF(AND(CM941=0,CI941&lt;0.4,CI941&gt;0.3),1,0)</f>
        <v>0</v>
      </c>
      <c r="CO941" s="74">
        <f>IF(AND(CN941=0,CI941&lt;0.5,CI941&gt;0.4),1,0)</f>
        <v>0</v>
      </c>
      <c r="CP941" s="74">
        <f>IF(AND(CJ941=0,CK941=0,CL941=0,CM941=0,CN941=0,CO941=0),1,0)</f>
        <v>0</v>
      </c>
      <c r="CR941" s="74" t="str">
        <f>_xll.BDP($H941,CR$1)</f>
        <v>#N/A Field Not Applicable</v>
      </c>
      <c r="CS941" s="74" t="str">
        <f>_xll.BDP($H941,CS$1)</f>
        <v>#N/A N/A</v>
      </c>
      <c r="CT941" s="81" t="str">
        <f>_xll.BDP($H941,CT$1)</f>
        <v>#N/A N/A</v>
      </c>
      <c r="CU941" s="78" t="str">
        <f>_xll.BDP($H941,CU$1)</f>
        <v>#N/A N/A</v>
      </c>
      <c r="CV941" s="78">
        <f>_xll.BDP($H941,CV$1)</f>
        <v>0</v>
      </c>
      <c r="CW941" s="78">
        <f>_xll.BDP($H941,CW$1)</f>
        <v>0</v>
      </c>
    </row>
    <row r="942" spans="1:101" s="74" customFormat="1" hidden="1" x14ac:dyDescent="0.3">
      <c r="A942" s="74" t="str">
        <f>B942&amp;C942</f>
        <v>15</v>
      </c>
      <c r="B942" s="74">
        <v>15</v>
      </c>
      <c r="D942" s="74">
        <v>25</v>
      </c>
      <c r="E942" s="74">
        <v>13</v>
      </c>
      <c r="F942" s="75">
        <v>0.18</v>
      </c>
      <c r="G942" s="74" t="s">
        <v>2959</v>
      </c>
      <c r="H942" s="74" t="s">
        <v>368</v>
      </c>
      <c r="I942" s="74">
        <v>1888</v>
      </c>
      <c r="J942" s="74" t="str">
        <f>I942&amp;H942</f>
        <v>1888DIOD US Equity</v>
      </c>
      <c r="K942" s="76" t="s">
        <v>1056</v>
      </c>
      <c r="L942" s="73">
        <v>0.22063068846861719</v>
      </c>
      <c r="M942" s="73">
        <v>0.33208432309940067</v>
      </c>
      <c r="N942" s="73">
        <v>0.19399003212435056</v>
      </c>
      <c r="O942" s="73">
        <v>0.29899375381179932</v>
      </c>
      <c r="P942" s="77">
        <v>21.165725899914957</v>
      </c>
      <c r="Q942" s="77">
        <v>18.071775967569401</v>
      </c>
      <c r="R942" s="77">
        <v>21.991319713283282</v>
      </c>
      <c r="S942" s="78">
        <v>23.871475188407231</v>
      </c>
      <c r="T942" s="78">
        <v>28.761159263813493</v>
      </c>
      <c r="U942" s="73">
        <v>-9.2267053254017295E-2</v>
      </c>
      <c r="V942" s="79">
        <v>-0.37242728730525343</v>
      </c>
      <c r="W942" s="73">
        <v>0.7392249103081453</v>
      </c>
      <c r="X942" s="72">
        <v>7.7549204763614224E-2</v>
      </c>
      <c r="Y942" s="79">
        <v>12.301732543190887</v>
      </c>
      <c r="Z942" s="79">
        <v>68.457598103435828</v>
      </c>
      <c r="AA942" s="79">
        <v>1307969000</v>
      </c>
      <c r="AB942" s="79">
        <v>1452726000</v>
      </c>
      <c r="AC942" s="79">
        <v>10300115000</v>
      </c>
      <c r="AD942" s="80">
        <v>427590000</v>
      </c>
      <c r="AE942" s="73">
        <v>24.088764938375547</v>
      </c>
      <c r="AF942" s="80">
        <v>3542.7991763200002</v>
      </c>
      <c r="AG942" s="80">
        <v>3408.3771763200002</v>
      </c>
      <c r="AH942" s="25">
        <v>6.2263002692298528</v>
      </c>
      <c r="AI942" s="25">
        <v>8.7420156559829678</v>
      </c>
      <c r="AJ942" s="25">
        <v>5.9487748992464153</v>
      </c>
      <c r="AK942" s="25">
        <v>10.883788849223123</v>
      </c>
      <c r="AL942" s="25">
        <v>2.1222260589319673</v>
      </c>
      <c r="AM942" s="74" t="s">
        <v>506</v>
      </c>
      <c r="AN942" s="74" t="s">
        <v>577</v>
      </c>
      <c r="AO942" s="74" t="s">
        <v>578</v>
      </c>
      <c r="AP942" s="74" t="s">
        <v>574</v>
      </c>
      <c r="AQ942" s="73">
        <f>_xll.BDP($H942,$AQ$1, "CUST_TRR_START_DT=20030101","CUST_TRR_END_DT=20230630")*0.01</f>
        <v>0.1849886</v>
      </c>
      <c r="AR942" s="73">
        <f>_xll.BDP($H942,$AQ$1, "CUST_TRR_START_DT=20130101","CUST_TRR_END_DT=20230630")*0.01</f>
        <v>0.17280989999999999</v>
      </c>
      <c r="AS942" s="73">
        <f>_xll.BDP($H942,$AQ$1, "CUST_TRR_START_DT=20180101","CUST_TRR_END_DT=20230630")*0.01</f>
        <v>0.23752529999999999</v>
      </c>
      <c r="AT942" s="74" t="s">
        <v>3697</v>
      </c>
      <c r="AU942" s="74" t="s">
        <v>3021</v>
      </c>
      <c r="AV942" s="74" t="s">
        <v>3021</v>
      </c>
      <c r="AW942" s="25" t="s">
        <v>3021</v>
      </c>
      <c r="AX942" s="25">
        <v>0</v>
      </c>
      <c r="AY942" s="25">
        <v>-3.9516775586874138E-3</v>
      </c>
      <c r="AZ942" s="25">
        <v>-3.9516775586874138E-3</v>
      </c>
      <c r="BA942" s="25">
        <v>0</v>
      </c>
      <c r="BB942" s="25">
        <v>-4.1303210705084165E-2</v>
      </c>
      <c r="BC942" s="25">
        <v>-4.1303210705084165E-2</v>
      </c>
      <c r="BD942" s="25">
        <v>-0.14000000000000001</v>
      </c>
      <c r="BE942" s="25">
        <v>3408.3771763200002</v>
      </c>
      <c r="BF942" s="74">
        <v>255.75</v>
      </c>
      <c r="BG942" s="74">
        <v>275.5</v>
      </c>
      <c r="BH942" s="74">
        <v>293</v>
      </c>
      <c r="BI942" s="74">
        <v>305.30099999999999</v>
      </c>
      <c r="BJ942" s="74">
        <v>237.608</v>
      </c>
      <c r="BK942" s="74">
        <v>261.21699999999998</v>
      </c>
      <c r="BL942" s="72">
        <v>7.5035709597178854E-2</v>
      </c>
      <c r="BM942" s="72">
        <v>8.0830256086110552E-2</v>
      </c>
      <c r="BN942" s="72">
        <v>8.5964664367442434E-2</v>
      </c>
      <c r="BO942" s="72">
        <v>8.9573713297080346E-2</v>
      </c>
      <c r="BP942" s="72">
        <v>6.971294188061182E-2</v>
      </c>
      <c r="BQ942" s="72">
        <v>7.6639698744266932E-2</v>
      </c>
      <c r="BR942" s="72">
        <f>IF(IF(BN942&gt;BQ942,BN942,BQ942)=0,IF(BM942&gt;BP942,BM942,BP942),IF(BN942&gt;BQ942,BN942,BQ942))</f>
        <v>8.5964664367442434E-2</v>
      </c>
      <c r="CI942" s="73">
        <f>IFERROR(L942,M942)</f>
        <v>0.22063068846861719</v>
      </c>
      <c r="CJ942" s="74">
        <f>IF(AND(M942&lt;0,AA942&gt;0),1,0)</f>
        <v>0</v>
      </c>
      <c r="CK942" s="74">
        <f>IF(AND(CJ942=0,CI942&lt;0.1,CI942&gt;0),1,0)</f>
        <v>0</v>
      </c>
      <c r="CL942" s="74">
        <f>IF(AND(CK942=0,CI942&lt;0.2,CI942&gt;0.1),1,0)</f>
        <v>0</v>
      </c>
      <c r="CM942" s="74">
        <f>IF(AND(CL942=0,CI942&lt;0.3,CI942&gt;0.2),1,0)</f>
        <v>1</v>
      </c>
      <c r="CN942" s="74">
        <f>IF(AND(CM942=0,CI942&lt;0.4,CI942&gt;0.3),1,0)</f>
        <v>0</v>
      </c>
      <c r="CO942" s="74">
        <f>IF(AND(CN942=0,CI942&lt;0.5,CI942&gt;0.4),1,0)</f>
        <v>0</v>
      </c>
      <c r="CP942" s="74">
        <f>IF(AND(CJ942=0,CK942=0,CL942=0,CM942=0,CN942=0,CO942=0),1,0)</f>
        <v>0</v>
      </c>
      <c r="CR942" s="74" t="str">
        <f>_xll.BDP($H942,CR$1)</f>
        <v>Lu Keh-Shew</v>
      </c>
      <c r="CS942" s="74" t="str">
        <f>_xll.BDP($H942,CS$1)</f>
        <v>No</v>
      </c>
      <c r="CT942" s="81">
        <f>_xll.BDP($H942,CT$1)</f>
        <v>1.2304500341415405</v>
      </c>
      <c r="CU942" s="78">
        <f>_xll.BDP($H942,CU$1)</f>
        <v>18.33329963684082</v>
      </c>
      <c r="CV942" s="78">
        <f>_xll.BDP($H942,CV$1)</f>
        <v>2.8297567262873051</v>
      </c>
      <c r="CW942" s="78">
        <f>_xll.BDP($H942,CW$1)</f>
        <v>-3.6892703252152983</v>
      </c>
    </row>
    <row r="943" spans="1:101" s="74" customFormat="1" hidden="1" x14ac:dyDescent="0.3">
      <c r="A943" s="74" t="str">
        <f>B943&amp;C943</f>
        <v>15</v>
      </c>
      <c r="B943" s="74">
        <v>15</v>
      </c>
      <c r="D943" s="74">
        <v>25</v>
      </c>
      <c r="E943" s="74">
        <v>13</v>
      </c>
      <c r="F943" s="75" t="s">
        <v>2157</v>
      </c>
      <c r="H943" s="74" t="s">
        <v>1753</v>
      </c>
      <c r="I943" s="74">
        <v>1889</v>
      </c>
      <c r="J943" s="74" t="str">
        <f>I943&amp;H943</f>
        <v>1889GSK LN Equity</v>
      </c>
      <c r="K943" s="76" t="s">
        <v>1754</v>
      </c>
      <c r="L943" s="73">
        <v>0.31365373637360017</v>
      </c>
      <c r="M943" s="73">
        <v>0.45934405940594059</v>
      </c>
      <c r="N943" s="73">
        <v>0.23242780000088503</v>
      </c>
      <c r="O943" s="73">
        <v>0.31987417047315347</v>
      </c>
      <c r="P943" s="77">
        <v>20.997087742567977</v>
      </c>
      <c r="Q943" s="77">
        <v>18.57978676546891</v>
      </c>
      <c r="R943" s="77">
        <v>102.69396180973681</v>
      </c>
      <c r="S943" s="78">
        <v>32.195627813054344</v>
      </c>
      <c r="T943" s="78">
        <v>32.635383985813668</v>
      </c>
      <c r="U943" s="73">
        <v>0.2838183714096123</v>
      </c>
      <c r="V943" s="79">
        <v>1.6032987040805398</v>
      </c>
      <c r="W943" s="73">
        <v>0.20448697465565666</v>
      </c>
      <c r="X943" s="72" t="e">
        <v>#N/A</v>
      </c>
      <c r="Y943" s="79">
        <v>0.37589139427317908</v>
      </c>
      <c r="Z943" s="79">
        <v>54.589420871021233</v>
      </c>
      <c r="AA943" s="79">
        <v>16160000000</v>
      </c>
      <c r="AB943" s="79">
        <v>23206000000</v>
      </c>
      <c r="AC943" s="79" t="e">
        <v>#N/A</v>
      </c>
      <c r="AD943" s="80">
        <v>4035000000</v>
      </c>
      <c r="AE943" s="73">
        <v>0</v>
      </c>
      <c r="AF943" s="80">
        <v>62227.871858503997</v>
      </c>
      <c r="AG943" s="80">
        <v>76665.87185850399</v>
      </c>
      <c r="AH943" s="25">
        <v>7.7738665441598043</v>
      </c>
      <c r="AI943" s="25">
        <v>9.6338114926494089</v>
      </c>
      <c r="AJ943" s="25">
        <v>4.5519302214092967</v>
      </c>
      <c r="AK943" s="25">
        <v>11.434160839623308</v>
      </c>
      <c r="AL943" s="25">
        <v>4.852997164171307</v>
      </c>
      <c r="AM943" s="74" t="s">
        <v>493</v>
      </c>
      <c r="AN943" s="74" t="s">
        <v>654</v>
      </c>
      <c r="AO943" s="74" t="s">
        <v>655</v>
      </c>
      <c r="AP943" s="74" t="s">
        <v>1552</v>
      </c>
      <c r="AQ943" s="73">
        <f>_xll.BDP($H943,$AQ$1, "CUST_TRR_START_DT=20030101","CUST_TRR_END_DT=20230630")*0.01</f>
        <v>5.6433619999999997E-2</v>
      </c>
      <c r="AR943" s="73">
        <f>_xll.BDP($H943,$AQ$1, "CUST_TRR_START_DT=20130101","CUST_TRR_END_DT=20230630")*0.01</f>
        <v>5.6647090000000004E-2</v>
      </c>
      <c r="AS943" s="73">
        <f>_xll.BDP($H943,$AQ$1, "CUST_TRR_START_DT=20180101","CUST_TRR_END_DT=20230630")*0.01</f>
        <v>5.856256E-2</v>
      </c>
      <c r="AT943" s="74" t="s">
        <v>3886</v>
      </c>
      <c r="AU943" s="74" t="s">
        <v>3557</v>
      </c>
      <c r="AV943" s="74" t="s">
        <v>3886</v>
      </c>
      <c r="AW943" s="25">
        <v>3.6546819438956932</v>
      </c>
      <c r="AX943" s="25">
        <v>3.6546819438956932</v>
      </c>
      <c r="AY943" s="25">
        <v>-3.7020684196674564E-2</v>
      </c>
      <c r="AZ943" s="25">
        <v>3.6176612596990187</v>
      </c>
      <c r="BA943" s="25">
        <v>50.28184348544972</v>
      </c>
      <c r="BB943" s="25">
        <v>-0.50933796075212712</v>
      </c>
      <c r="BC943" s="25">
        <v>49.772505524697593</v>
      </c>
      <c r="BD943" s="25">
        <v>2443</v>
      </c>
      <c r="BE943" s="25">
        <v>62227.871858503997</v>
      </c>
      <c r="BF943" s="74">
        <v>6042.2</v>
      </c>
      <c r="BG943" s="74">
        <v>6233.81</v>
      </c>
      <c r="BH943" s="74">
        <v>7047</v>
      </c>
      <c r="BI943" s="74">
        <v>5301.8649999999998</v>
      </c>
      <c r="BJ943" s="74">
        <v>5805.866</v>
      </c>
      <c r="BK943" s="74">
        <v>6516.433</v>
      </c>
      <c r="BL943" s="72">
        <v>9.7097969439465553E-2</v>
      </c>
      <c r="BM943" s="72">
        <v>0.10017713628668942</v>
      </c>
      <c r="BN943" s="72">
        <v>0.11324507474759422</v>
      </c>
      <c r="BO943" s="72">
        <v>8.5200808603186268E-2</v>
      </c>
      <c r="BP943" s="72">
        <v>9.3300089278347653E-2</v>
      </c>
      <c r="BQ943" s="72">
        <v>0.10471887926389806</v>
      </c>
      <c r="BR943" s="72">
        <f>IF(IF(BN943&gt;BQ943,BN943,BQ943)=0,IF(BM943&gt;BP943,BM943,BP943),IF(BN943&gt;BQ943,BN943,BQ943))</f>
        <v>0.11324507474759422</v>
      </c>
      <c r="CI943" s="73">
        <f>IFERROR(L943,M943)</f>
        <v>0.31365373637360017</v>
      </c>
      <c r="CJ943" s="74">
        <f>IF(AND(M943&lt;0,AA943&gt;0),1,0)</f>
        <v>0</v>
      </c>
      <c r="CK943" s="74">
        <f>IF(AND(CJ943=0,CI943&lt;0.1,CI943&gt;0),1,0)</f>
        <v>0</v>
      </c>
      <c r="CL943" s="74">
        <f>IF(AND(CK943=0,CI943&lt;0.2,CI943&gt;0.1),1,0)</f>
        <v>0</v>
      </c>
      <c r="CM943" s="74">
        <f>IF(AND(CL943=0,CI943&lt;0.3,CI943&gt;0.2),1,0)</f>
        <v>0</v>
      </c>
      <c r="CN943" s="74">
        <f>IF(AND(CM943=0,CI943&lt;0.4,CI943&gt;0.3),1,0)</f>
        <v>1</v>
      </c>
      <c r="CO943" s="74">
        <f>IF(AND(CN943=0,CI943&lt;0.5,CI943&gt;0.4),1,0)</f>
        <v>0</v>
      </c>
      <c r="CP943" s="74">
        <f>IF(AND(CJ943=0,CK943=0,CL943=0,CM943=0,CN943=0,CO943=0),1,0)</f>
        <v>0</v>
      </c>
      <c r="CR943" s="74" t="str">
        <f>_xll.BDP($H943,CR$1)</f>
        <v>Emma Walmsley</v>
      </c>
      <c r="CS943" s="74" t="str">
        <f>_xll.BDP($H943,CS$1)</f>
        <v>No</v>
      </c>
      <c r="CT943" s="81">
        <f>_xll.BDP($H943,CT$1)</f>
        <v>0</v>
      </c>
      <c r="CU943" s="78">
        <f>_xll.BDP($H943,CU$1)</f>
        <v>6.5</v>
      </c>
      <c r="CV943" s="78">
        <f>_xll.BDP($H943,CV$1)</f>
        <v>1.0151532948459066E-2</v>
      </c>
      <c r="CW943" s="78">
        <f>_xll.BDP($H943,CW$1)</f>
        <v>-57.262480235386526</v>
      </c>
    </row>
    <row r="944" spans="1:101" s="74" customFormat="1" x14ac:dyDescent="0.3">
      <c r="A944" s="74" t="str">
        <f>B944&amp;C944</f>
        <v>15</v>
      </c>
      <c r="B944" s="74">
        <v>15</v>
      </c>
      <c r="D944" s="74">
        <v>25</v>
      </c>
      <c r="E944" s="74">
        <v>6</v>
      </c>
      <c r="F944" s="75">
        <v>0.09</v>
      </c>
      <c r="G944" s="74" t="s">
        <v>2344</v>
      </c>
      <c r="H944" s="74" t="s">
        <v>1439</v>
      </c>
      <c r="I944" s="74">
        <v>1890</v>
      </c>
      <c r="J944" s="74" t="str">
        <f>I944&amp;H944</f>
        <v>1890RCO FP Equity</v>
      </c>
      <c r="K944" s="76" t="s">
        <v>1440</v>
      </c>
      <c r="L944" s="73">
        <v>0.15113648935420923</v>
      </c>
      <c r="M944" s="73">
        <v>0.19318282035452861</v>
      </c>
      <c r="N944" s="73">
        <v>0.1485674491465617</v>
      </c>
      <c r="O944" s="73">
        <v>0.19115978706693429</v>
      </c>
      <c r="P944" s="77">
        <v>17.942785023138409</v>
      </c>
      <c r="Q944" s="77">
        <v>12.889952861000914</v>
      </c>
      <c r="R944" s="77">
        <v>17.205434527992505</v>
      </c>
      <c r="S944" s="78">
        <v>27.130799247880123</v>
      </c>
      <c r="T944" s="78">
        <v>30.939618986115597</v>
      </c>
      <c r="U944" s="73">
        <v>0.16965443106010303</v>
      </c>
      <c r="V944" s="79">
        <v>1.1478074866310157</v>
      </c>
      <c r="W944" s="73">
        <v>0.55075465185603567</v>
      </c>
      <c r="X944" s="72">
        <v>2.0973291823693264E-2</v>
      </c>
      <c r="Y944" s="79">
        <v>7.4815230322046791</v>
      </c>
      <c r="Z944" s="79">
        <v>15.031738659064221</v>
      </c>
      <c r="AA944" s="79">
        <v>2267800000</v>
      </c>
      <c r="AB944" s="79">
        <v>2291800000</v>
      </c>
      <c r="AC944" s="79">
        <v>10100000</v>
      </c>
      <c r="AD944" s="80">
        <v>124100000</v>
      </c>
      <c r="AE944" s="73">
        <v>8.1385979049153914E-2</v>
      </c>
      <c r="AF944" s="80">
        <v>6591.0116015999993</v>
      </c>
      <c r="AG944" s="80">
        <v>7128.3116015999994</v>
      </c>
      <c r="AH944" s="25">
        <v>14.878546444583593</v>
      </c>
      <c r="AI944" s="25">
        <v>16.270969188769683</v>
      </c>
      <c r="AJ944" s="25">
        <v>0.73559068009933459</v>
      </c>
      <c r="AK944" s="25">
        <v>22.403061147132725</v>
      </c>
      <c r="AL944" s="25">
        <v>3.7256959903377811</v>
      </c>
      <c r="AM944" s="74" t="s">
        <v>493</v>
      </c>
      <c r="AN944" s="74" t="s">
        <v>673</v>
      </c>
      <c r="AO944" s="74" t="s">
        <v>933</v>
      </c>
      <c r="AP944" s="74" t="s">
        <v>1339</v>
      </c>
      <c r="AQ944" s="73">
        <f>_xll.BDP($H944,$AQ$1, "CUST_TRR_START_DT=20030101","CUST_TRR_END_DT=20230630")*0.01</f>
        <v>0.10767340000000002</v>
      </c>
      <c r="AR944" s="73">
        <f>_xll.BDP($H944,$AQ$1, "CUST_TRR_START_DT=20130101","CUST_TRR_END_DT=20230630")*0.01</f>
        <v>7.3154730000000001E-2</v>
      </c>
      <c r="AS944" s="73">
        <f>_xll.BDP($H944,$AQ$1, "CUST_TRR_START_DT=20180101","CUST_TRR_END_DT=20230630")*0.01</f>
        <v>5.7672040000000008E-2</v>
      </c>
      <c r="AT944" s="74" t="s">
        <v>3697</v>
      </c>
      <c r="AU944" s="74" t="s">
        <v>3021</v>
      </c>
      <c r="AV944" s="74" t="s">
        <v>3021</v>
      </c>
      <c r="AW944" s="25">
        <v>1.5438054805094557</v>
      </c>
      <c r="AX944" s="25">
        <v>1.5438054805094557</v>
      </c>
      <c r="AY944" s="25">
        <v>-1.9331451244387621E-2</v>
      </c>
      <c r="AZ944" s="25">
        <v>1.524474029265068</v>
      </c>
      <c r="BA944" s="25">
        <v>47.232420745061034</v>
      </c>
      <c r="BB944" s="25">
        <v>-0.59144189492463539</v>
      </c>
      <c r="BC944" s="25">
        <v>46.640978850136399</v>
      </c>
      <c r="BD944" s="25">
        <v>141.94760744999996</v>
      </c>
      <c r="BE944" s="25">
        <v>6591.0116015999993</v>
      </c>
      <c r="BF944" s="74">
        <v>273.762</v>
      </c>
      <c r="BG944" s="74">
        <v>309.048</v>
      </c>
      <c r="BH944" s="74">
        <v>345</v>
      </c>
      <c r="BI944" s="74">
        <v>166.465</v>
      </c>
      <c r="BJ944" s="74">
        <v>221.423</v>
      </c>
      <c r="BK944" s="74">
        <v>228.08</v>
      </c>
      <c r="BL944" s="72">
        <v>4.153565742981593E-2</v>
      </c>
      <c r="BM944" s="72">
        <v>4.6889312093605952E-2</v>
      </c>
      <c r="BN944" s="72">
        <v>5.2344013461643676E-2</v>
      </c>
      <c r="BO944" s="72">
        <v>2.5256365799688447E-2</v>
      </c>
      <c r="BP944" s="72">
        <v>3.3594691283239213E-2</v>
      </c>
      <c r="BQ944" s="72">
        <v>3.4604703160381708E-2</v>
      </c>
      <c r="BR944" s="72">
        <f>IF(IF(BN944&gt;BQ944,BN944,BQ944)=0,IF(BM944&gt;BP944,BM944,BP944),IF(BN944&gt;BQ944,BN944,BQ944))</f>
        <v>5.2344013461643676E-2</v>
      </c>
      <c r="CI944" s="73">
        <f>IFERROR(L944,M944)</f>
        <v>0.15113648935420923</v>
      </c>
      <c r="CJ944" s="74">
        <f>IF(AND(M944&lt;0,AA944&gt;0),1,0)</f>
        <v>0</v>
      </c>
      <c r="CK944" s="74">
        <f>IF(AND(CJ944=0,CI944&lt;0.1,CI944&gt;0),1,0)</f>
        <v>0</v>
      </c>
      <c r="CL944" s="74">
        <f>IF(AND(CK944=0,CI944&lt;0.2,CI944&gt;0.1),1,0)</f>
        <v>1</v>
      </c>
      <c r="CM944" s="74">
        <f>IF(AND(CL944=0,CI944&lt;0.3,CI944&gt;0.2),1,0)</f>
        <v>0</v>
      </c>
      <c r="CN944" s="74">
        <f>IF(AND(CM944=0,CI944&lt;0.4,CI944&gt;0.3),1,0)</f>
        <v>0</v>
      </c>
      <c r="CO944" s="74">
        <f>IF(AND(CN944=0,CI944&lt;0.5,CI944&gt;0.4),1,0)</f>
        <v>0</v>
      </c>
      <c r="CP944" s="74">
        <f>IF(AND(CJ944=0,CK944=0,CL944=0,CM944=0,CN944=0,CO944=0),1,0)</f>
        <v>0</v>
      </c>
      <c r="CR944" s="74" t="str">
        <f>_xll.BDP($H944,CR$1)</f>
        <v>Eric Vallat</v>
      </c>
      <c r="CS944" s="74" t="str">
        <f>_xll.BDP($H944,CS$1)</f>
        <v>No</v>
      </c>
      <c r="CT944" s="81">
        <f>_xll.BDP($H944,CT$1)</f>
        <v>0</v>
      </c>
      <c r="CU944" s="78">
        <f>_xll.BDP($H944,CU$1)</f>
        <v>3.8333299160003662</v>
      </c>
      <c r="CV944" s="78">
        <f>_xll.BDP($H944,CV$1)</f>
        <v>0</v>
      </c>
      <c r="CW944" s="78">
        <f>_xll.BDP($H944,CW$1)</f>
        <v>0</v>
      </c>
    </row>
    <row r="945" spans="1:101" s="74" customFormat="1" hidden="1" x14ac:dyDescent="0.3">
      <c r="A945" s="74" t="str">
        <f>B945&amp;C945</f>
        <v>15</v>
      </c>
      <c r="B945" s="74">
        <v>15</v>
      </c>
      <c r="D945" s="74">
        <v>26</v>
      </c>
      <c r="E945" s="74">
        <v>9</v>
      </c>
      <c r="F945" s="75" t="s">
        <v>2157</v>
      </c>
      <c r="G945" s="74" t="s">
        <v>2670</v>
      </c>
      <c r="H945" s="74" t="s">
        <v>1640</v>
      </c>
      <c r="I945" s="74">
        <v>1891</v>
      </c>
      <c r="J945" s="74" t="str">
        <f>I945&amp;H945</f>
        <v>1891SBRE LN Equity</v>
      </c>
      <c r="K945" s="76" t="s">
        <v>1641</v>
      </c>
      <c r="L945" s="73">
        <v>0.586761634330768</v>
      </c>
      <c r="M945" s="73">
        <v>0.26731635753955779</v>
      </c>
      <c r="N945" s="73">
        <v>0.18757394210206715</v>
      </c>
      <c r="O945" s="73">
        <v>6.2526348814180815E-2</v>
      </c>
      <c r="P945" s="77">
        <v>1.9025492094223944</v>
      </c>
      <c r="Q945" s="77" t="e">
        <v>#N/A</v>
      </c>
      <c r="R945" s="77">
        <v>4.6620358001602993</v>
      </c>
      <c r="S945" s="78" t="e">
        <v>#N/A</v>
      </c>
      <c r="T945" s="78" t="e">
        <v>#N/A</v>
      </c>
      <c r="U945" s="73">
        <v>-4.4064236330250757E-2</v>
      </c>
      <c r="V945" s="79" t="e">
        <v>#N/A</v>
      </c>
      <c r="W945" s="73">
        <v>0.3861664867416682</v>
      </c>
      <c r="X945" s="72" t="e">
        <v>#N/A</v>
      </c>
      <c r="Y945" s="79">
        <v>-4.7972955312493815</v>
      </c>
      <c r="Z945" s="79">
        <v>-24.619912391987043</v>
      </c>
      <c r="AA945" s="79">
        <v>47715000</v>
      </c>
      <c r="AB945" s="79">
        <v>203994000</v>
      </c>
      <c r="AC945" s="79" t="e">
        <v>#N/A</v>
      </c>
      <c r="AD945" s="80">
        <v>17744741.124706164</v>
      </c>
      <c r="AE945" s="73">
        <v>0</v>
      </c>
      <c r="AF945" s="80">
        <v>380.5</v>
      </c>
      <c r="AG945" s="80">
        <v>361.99799999999999</v>
      </c>
      <c r="AH945" s="25" t="s">
        <v>3021</v>
      </c>
      <c r="AI945" s="25">
        <v>28.380870246961972</v>
      </c>
      <c r="AJ945" s="25">
        <v>5.0850280399998349</v>
      </c>
      <c r="AK945" s="25">
        <v>36.035608710162471</v>
      </c>
      <c r="AL945" s="25">
        <v>1.7101430694062163</v>
      </c>
      <c r="AM945" s="74" t="s">
        <v>502</v>
      </c>
      <c r="AN945" s="74" t="s">
        <v>503</v>
      </c>
      <c r="AO945" s="74" t="s">
        <v>504</v>
      </c>
      <c r="AP945" s="74" t="s">
        <v>1552</v>
      </c>
      <c r="AQ945" s="73" t="e">
        <f>_xll.BDP($H945,$AQ$1, "CUST_TRR_START_DT=20030101","CUST_TRR_END_DT=20230630")*0.01</f>
        <v>#VALUE!</v>
      </c>
      <c r="AR945" s="73" t="e">
        <f>_xll.BDP($H945,$AQ$1, "CUST_TRR_START_DT=20130101","CUST_TRR_END_DT=20230630")*0.01</f>
        <v>#VALUE!</v>
      </c>
      <c r="AS945" s="73">
        <f>_xll.BDP($H945,$AQ$1, "CUST_TRR_START_DT=20180101","CUST_TRR_END_DT=20230630")*0.01</f>
        <v>-7.1061959999999993E-2</v>
      </c>
      <c r="AT945" s="74" t="s">
        <v>3558</v>
      </c>
      <c r="AU945" s="74" t="s">
        <v>3558</v>
      </c>
      <c r="AV945" s="74" t="s">
        <v>3558</v>
      </c>
      <c r="AW945" s="25">
        <v>1.7082785181554327</v>
      </c>
      <c r="AX945" s="25">
        <v>1.7082785181554327</v>
      </c>
      <c r="AY945" s="25">
        <v>-2.1887468404493948E-16</v>
      </c>
      <c r="AZ945" s="25">
        <v>1.7082785181554325</v>
      </c>
      <c r="BA945" s="25">
        <v>110.9132284555259</v>
      </c>
      <c r="BB945" s="25">
        <v>-1.4210854715202004E-14</v>
      </c>
      <c r="BC945" s="25">
        <v>110.91322845552588</v>
      </c>
      <c r="BD945" s="25">
        <v>11.21</v>
      </c>
      <c r="BE945" s="25">
        <v>361.99799999999999</v>
      </c>
      <c r="BF945" s="74">
        <v>20.186</v>
      </c>
      <c r="BG945" s="74">
        <v>31.029</v>
      </c>
      <c r="BH945" s="74">
        <v>36.450000000000003</v>
      </c>
      <c r="BI945" s="74">
        <v>12.4</v>
      </c>
      <c r="BJ945" s="74">
        <v>28.400000000000002</v>
      </c>
      <c r="BK945" s="74">
        <v>35.4</v>
      </c>
      <c r="BL945" s="72">
        <v>5.5762739020657572E-2</v>
      </c>
      <c r="BM945" s="72">
        <v>8.5715943182006538E-2</v>
      </c>
      <c r="BN945" s="72">
        <v>0.10069116403958034</v>
      </c>
      <c r="BO945" s="72">
        <v>3.4254332896866836E-2</v>
      </c>
      <c r="BP945" s="72">
        <v>7.8453472118630505E-2</v>
      </c>
      <c r="BQ945" s="72">
        <v>9.7790595528152086E-2</v>
      </c>
      <c r="BR945" s="72">
        <f>IF(IF(BN945&gt;BQ945,BN945,BQ945)=0,IF(BM945&gt;BP945,BM945,BP945),IF(BN945&gt;BQ945,BN945,BQ945))</f>
        <v>0.10069116403958034</v>
      </c>
      <c r="CI945" s="73">
        <f>IFERROR(L945,M945)</f>
        <v>0.586761634330768</v>
      </c>
      <c r="CJ945" s="74">
        <f>IF(AND(M945&lt;0,AA945&gt;0),1,0)</f>
        <v>0</v>
      </c>
      <c r="CK945" s="74">
        <f>IF(AND(CJ945=0,CI945&lt;0.1,CI945&gt;0),1,0)</f>
        <v>0</v>
      </c>
      <c r="CL945" s="74">
        <f>IF(AND(CK945=0,CI945&lt;0.2,CI945&gt;0.1),1,0)</f>
        <v>0</v>
      </c>
      <c r="CM945" s="74">
        <f>IF(AND(CL945=0,CI945&lt;0.3,CI945&gt;0.2),1,0)</f>
        <v>0</v>
      </c>
      <c r="CN945" s="74">
        <f>IF(AND(CM945=0,CI945&lt;0.4,CI945&gt;0.3),1,0)</f>
        <v>0</v>
      </c>
      <c r="CO945" s="74">
        <f>IF(AND(CN945=0,CI945&lt;0.5,CI945&gt;0.4),1,0)</f>
        <v>0</v>
      </c>
      <c r="CP945" s="74">
        <f>IF(AND(CJ945=0,CK945=0,CL945=0,CM945=0,CN945=0,CO945=0),1,0)</f>
        <v>1</v>
      </c>
      <c r="CR945" s="74" t="str">
        <f>_xll.BDP($H945,CR$1)</f>
        <v>Geoff Carter</v>
      </c>
      <c r="CS945" s="74" t="str">
        <f>_xll.BDP($H945,CS$1)</f>
        <v>No</v>
      </c>
      <c r="CT945" s="81">
        <f>_xll.BDP($H945,CT$1)</f>
        <v>0.65813601016998291</v>
      </c>
      <c r="CU945" s="78">
        <f>_xll.BDP($H945,CU$1)</f>
        <v>6.0833301544189453</v>
      </c>
      <c r="CV945" s="78">
        <f>_xll.BDP($H945,CV$1)</f>
        <v>1.7777063999999998</v>
      </c>
      <c r="CW945" s="78">
        <f>_xll.BDP($H945,CW$1)</f>
        <v>2.0945590808180308</v>
      </c>
    </row>
    <row r="946" spans="1:101" s="74" customFormat="1" hidden="1" x14ac:dyDescent="0.3">
      <c r="A946" s="74" t="str">
        <f>B946&amp;C946</f>
        <v>15</v>
      </c>
      <c r="B946" s="74">
        <v>15</v>
      </c>
      <c r="D946" s="74">
        <v>26</v>
      </c>
      <c r="E946" s="74">
        <v>17</v>
      </c>
      <c r="F946" s="75" t="s">
        <v>2217</v>
      </c>
      <c r="G946" s="74" t="s">
        <v>2974</v>
      </c>
      <c r="H946" s="74" t="s">
        <v>1996</v>
      </c>
      <c r="I946" s="74">
        <v>1892</v>
      </c>
      <c r="J946" s="74" t="str">
        <f>I946&amp;H946</f>
        <v>1892ENENTO FH Equity</v>
      </c>
      <c r="K946" s="76" t="s">
        <v>1997</v>
      </c>
      <c r="L946" s="73">
        <v>0.35030221038751475</v>
      </c>
      <c r="M946" s="73">
        <v>0.54838822256604736</v>
      </c>
      <c r="N946" s="73">
        <v>7.7064154836423732E-2</v>
      </c>
      <c r="O946" s="73">
        <v>0.11048273502190202</v>
      </c>
      <c r="P946" s="77">
        <v>5.6160383095998645</v>
      </c>
      <c r="Q946" s="77">
        <v>4.4087512298842793</v>
      </c>
      <c r="R946" s="77">
        <v>5.68730062009391</v>
      </c>
      <c r="S946" s="78">
        <v>37.949614670360077</v>
      </c>
      <c r="T946" s="78">
        <v>45.923392367888546</v>
      </c>
      <c r="U946" s="73">
        <v>1.0938275078294477</v>
      </c>
      <c r="V946" s="79">
        <v>2.7977881301367269</v>
      </c>
      <c r="W946" s="73">
        <v>0.56679668559021301</v>
      </c>
      <c r="X946" s="72" t="e">
        <v>#N/A</v>
      </c>
      <c r="Y946" s="79">
        <v>30.352133416815235</v>
      </c>
      <c r="Z946" s="79">
        <v>-0.88509501835801752</v>
      </c>
      <c r="AA946" s="79">
        <v>85961000</v>
      </c>
      <c r="AB946" s="79">
        <v>426673000</v>
      </c>
      <c r="AC946" s="79" t="e">
        <v>#N/A</v>
      </c>
      <c r="AD946" s="80">
        <v>46451000</v>
      </c>
      <c r="AE946" s="73">
        <v>0</v>
      </c>
      <c r="AF946" s="80">
        <v>502.32849039999991</v>
      </c>
      <c r="AG946" s="80">
        <v>650.06849039999997</v>
      </c>
      <c r="AH946" s="25" t="s">
        <v>3021</v>
      </c>
      <c r="AI946" s="25" t="s">
        <v>3021</v>
      </c>
      <c r="AJ946" s="25">
        <v>8.9885006177996694</v>
      </c>
      <c r="AK946" s="25">
        <v>31.19402928138847</v>
      </c>
      <c r="AL946" s="25">
        <v>1.9014917374456048</v>
      </c>
      <c r="AM946" s="74" t="s">
        <v>506</v>
      </c>
      <c r="AN946" s="74" t="s">
        <v>629</v>
      </c>
      <c r="AO946" s="74" t="s">
        <v>773</v>
      </c>
      <c r="AP946" s="74" t="s">
        <v>1981</v>
      </c>
      <c r="AQ946" s="73" t="e">
        <f>_xll.BDP($H946,$AQ$1, "CUST_TRR_START_DT=20030101","CUST_TRR_END_DT=20230630")*0.01</f>
        <v>#VALUE!</v>
      </c>
      <c r="AR946" s="73" t="e">
        <f>_xll.BDP($H946,$AQ$1, "CUST_TRR_START_DT=20130101","CUST_TRR_END_DT=20230630")*0.01</f>
        <v>#VALUE!</v>
      </c>
      <c r="AS946" s="73">
        <f>_xll.BDP($H946,$AQ$1, "CUST_TRR_START_DT=20180101","CUST_TRR_END_DT=20230630")*0.01</f>
        <v>1.7741940000000001E-2</v>
      </c>
      <c r="AT946" s="74" t="s">
        <v>3457</v>
      </c>
      <c r="AU946" s="74" t="s">
        <v>3457</v>
      </c>
      <c r="AV946" s="74" t="s">
        <v>3457</v>
      </c>
      <c r="AW946" s="25">
        <v>4.7846889952153111</v>
      </c>
      <c r="AX946" s="25">
        <v>4.7846889952153111</v>
      </c>
      <c r="AY946" s="25">
        <v>0</v>
      </c>
      <c r="AZ946" s="25">
        <v>4.7846889952153111</v>
      </c>
      <c r="BA946" s="25">
        <v>69.790012131484403</v>
      </c>
      <c r="BB946" s="25">
        <v>0</v>
      </c>
      <c r="BC946" s="25">
        <v>69.790012131484403</v>
      </c>
      <c r="BD946" s="25">
        <v>24.046707000000001</v>
      </c>
      <c r="BE946" s="25">
        <v>502.32849039999991</v>
      </c>
      <c r="BF946" s="74">
        <v>23.867000000000001</v>
      </c>
      <c r="BG946" s="74">
        <v>28.533000000000001</v>
      </c>
      <c r="BH946" s="74">
        <v>31.983000000000001</v>
      </c>
      <c r="BI946" s="74">
        <v>31.75</v>
      </c>
      <c r="BJ946" s="74">
        <v>36.675000000000004</v>
      </c>
      <c r="BK946" s="74">
        <v>39.550000000000004</v>
      </c>
      <c r="BL946" s="72">
        <v>4.7512734109496579E-2</v>
      </c>
      <c r="BM946" s="72">
        <v>5.6801476613996982E-2</v>
      </c>
      <c r="BN946" s="72">
        <v>6.3669492396364394E-2</v>
      </c>
      <c r="BO946" s="72">
        <v>6.3205652489903064E-2</v>
      </c>
      <c r="BP946" s="72">
        <v>7.3009993860384093E-2</v>
      </c>
      <c r="BQ946" s="72">
        <v>7.8733340345690281E-2</v>
      </c>
      <c r="BR946" s="72">
        <f>IF(IF(BN946&gt;BQ946,BN946,BQ946)=0,IF(BM946&gt;BP946,BM946,BP946),IF(BN946&gt;BQ946,BN946,BQ946))</f>
        <v>7.8733340345690281E-2</v>
      </c>
      <c r="CI946" s="73">
        <f>IFERROR(L946,M946)</f>
        <v>0.35030221038751475</v>
      </c>
      <c r="CJ946" s="74">
        <f>IF(AND(M946&lt;0,AA946&gt;0),1,0)</f>
        <v>0</v>
      </c>
      <c r="CK946" s="74">
        <f>IF(AND(CJ946=0,CI946&lt;0.1,CI946&gt;0),1,0)</f>
        <v>0</v>
      </c>
      <c r="CL946" s="74">
        <f>IF(AND(CK946=0,CI946&lt;0.2,CI946&gt;0.1),1,0)</f>
        <v>0</v>
      </c>
      <c r="CM946" s="74">
        <f>IF(AND(CL946=0,CI946&lt;0.3,CI946&gt;0.2),1,0)</f>
        <v>0</v>
      </c>
      <c r="CN946" s="74">
        <f>IF(AND(CM946=0,CI946&lt;0.4,CI946&gt;0.3),1,0)</f>
        <v>1</v>
      </c>
      <c r="CO946" s="74">
        <f>IF(AND(CN946=0,CI946&lt;0.5,CI946&gt;0.4),1,0)</f>
        <v>0</v>
      </c>
      <c r="CP946" s="74">
        <f>IF(AND(CJ946=0,CK946=0,CL946=0,CM946=0,CN946=0,CO946=0),1,0)</f>
        <v>0</v>
      </c>
      <c r="CR946" s="74" t="str">
        <f>_xll.BDP($H946,CR$1)</f>
        <v>Jeanette Jager</v>
      </c>
      <c r="CS946" s="74" t="str">
        <f>_xll.BDP($H946,CS$1)</f>
        <v>No</v>
      </c>
      <c r="CT946" s="81">
        <f>_xll.BDP($H946,CT$1)</f>
        <v>0</v>
      </c>
      <c r="CU946" s="78">
        <f>_xll.BDP($H946,CU$1)</f>
        <v>1.75</v>
      </c>
      <c r="CV946" s="78">
        <f>_xll.BDP($H946,CV$1)</f>
        <v>0.20555559716178917</v>
      </c>
      <c r="CW946" s="78">
        <f>_xll.BDP($H946,CW$1)</f>
        <v>2.0659022828220226</v>
      </c>
    </row>
    <row r="947" spans="1:101" s="74" customFormat="1" hidden="1" x14ac:dyDescent="0.3">
      <c r="A947" s="74" t="str">
        <f>B947&amp;C947</f>
        <v>15</v>
      </c>
      <c r="B947" s="74">
        <v>15</v>
      </c>
      <c r="D947" s="74">
        <v>26</v>
      </c>
      <c r="E947" s="74">
        <v>9</v>
      </c>
      <c r="F947" s="75" t="s">
        <v>2149</v>
      </c>
      <c r="G947" s="74" t="s">
        <v>2537</v>
      </c>
      <c r="H947" s="74" t="s">
        <v>1276</v>
      </c>
      <c r="I947" s="74">
        <v>1893</v>
      </c>
      <c r="J947" s="74" t="str">
        <f>I947&amp;H947</f>
        <v>1893NWL IM Equity</v>
      </c>
      <c r="K947" s="76" t="s">
        <v>1277</v>
      </c>
      <c r="L947" s="73">
        <v>0.24373607884241566</v>
      </c>
      <c r="M947" s="73">
        <v>8.6904341403891847E-2</v>
      </c>
      <c r="N947" s="73">
        <v>0.2278160844144545</v>
      </c>
      <c r="O947" s="73">
        <v>8.2572481178920382E-2</v>
      </c>
      <c r="P947" s="77">
        <v>4.4687924420355563</v>
      </c>
      <c r="Q947" s="77">
        <v>2.5397901292460912</v>
      </c>
      <c r="R947" s="77">
        <v>11.680845798392626</v>
      </c>
      <c r="S947" s="78">
        <v>10.969141044637489</v>
      </c>
      <c r="T947" s="78">
        <v>7.8173619001098373</v>
      </c>
      <c r="U947" s="73">
        <v>0.15439194197174469</v>
      </c>
      <c r="V947" s="79">
        <v>1.9255174142604232</v>
      </c>
      <c r="W947" s="73">
        <v>0.17217487170867241</v>
      </c>
      <c r="X947" s="72" t="e">
        <v>#N/A</v>
      </c>
      <c r="Y947" s="79" t="e">
        <v>#N/A</v>
      </c>
      <c r="Z947" s="79" t="e">
        <v>#N/A</v>
      </c>
      <c r="AA947" s="79">
        <v>249136000.00000003</v>
      </c>
      <c r="AB947" s="79">
        <v>262206000.00000003</v>
      </c>
      <c r="AC947" s="79" t="e">
        <v>#N/A</v>
      </c>
      <c r="AD947" s="80" t="e">
        <v>#N/A</v>
      </c>
      <c r="AE947" s="73">
        <v>0</v>
      </c>
      <c r="AF947" s="80">
        <v>274.15471200000002</v>
      </c>
      <c r="AG947" s="80">
        <v>405.95071200000007</v>
      </c>
      <c r="AH947" s="25">
        <v>6.3543979337872747</v>
      </c>
      <c r="AI947" s="25">
        <v>15.856210921021798</v>
      </c>
      <c r="AJ947" s="25">
        <v>-3.3313321024919551</v>
      </c>
      <c r="AK947" s="25">
        <v>17.578206885130822</v>
      </c>
      <c r="AL947" s="25">
        <v>1.8803462216349685</v>
      </c>
      <c r="AM947" s="74" t="s">
        <v>493</v>
      </c>
      <c r="AN947" s="74" t="s">
        <v>513</v>
      </c>
      <c r="AO947" s="74" t="s">
        <v>919</v>
      </c>
      <c r="AP947" s="74" t="s">
        <v>1250</v>
      </c>
      <c r="AQ947" s="73" t="e">
        <f>_xll.BDP($H947,$AQ$1, "CUST_TRR_START_DT=20030101","CUST_TRR_END_DT=20230630")*0.01</f>
        <v>#VALUE!</v>
      </c>
      <c r="AR947" s="73" t="e">
        <f>_xll.BDP($H947,$AQ$1, "CUST_TRR_START_DT=20130101","CUST_TRR_END_DT=20230630")*0.01</f>
        <v>#VALUE!</v>
      </c>
      <c r="AS947" s="73" t="e">
        <f>_xll.BDP($H947,$AQ$1, "CUST_TRR_START_DT=20180101","CUST_TRR_END_DT=20230630")*0.01</f>
        <v>#VALUE!</v>
      </c>
      <c r="AT947" s="74" t="s">
        <v>3559</v>
      </c>
      <c r="AU947" s="74" t="s">
        <v>3559</v>
      </c>
      <c r="AV947" s="74" t="s">
        <v>3559</v>
      </c>
      <c r="AW947" s="25" t="s">
        <v>3021</v>
      </c>
      <c r="AX947" s="25">
        <v>0</v>
      </c>
      <c r="AY947" s="25">
        <v>0</v>
      </c>
      <c r="AZ947" s="25">
        <v>0</v>
      </c>
      <c r="BA947" s="25">
        <v>0</v>
      </c>
      <c r="BB947" s="25">
        <v>0</v>
      </c>
      <c r="BC947" s="25" t="s">
        <v>3021</v>
      </c>
      <c r="BD947" s="25" t="s">
        <v>3021</v>
      </c>
      <c r="BE947" s="25">
        <v>274.15471200000002</v>
      </c>
      <c r="BF947" s="74">
        <v>17.600000000000001</v>
      </c>
      <c r="BG947" s="74">
        <v>18.5</v>
      </c>
      <c r="BH947" s="74">
        <v>20.400000000000002</v>
      </c>
      <c r="BI947" s="74">
        <v>33.5</v>
      </c>
      <c r="BJ947" s="74">
        <v>45.5</v>
      </c>
      <c r="BK947" s="74">
        <v>45.7</v>
      </c>
      <c r="BL947" s="72">
        <v>6.4197328113040061E-2</v>
      </c>
      <c r="BM947" s="72">
        <v>6.7480146027911414E-2</v>
      </c>
      <c r="BN947" s="72">
        <v>7.4410539403750975E-2</v>
      </c>
      <c r="BO947" s="72">
        <v>0.12219377794243419</v>
      </c>
      <c r="BP947" s="72">
        <v>0.16596468347405241</v>
      </c>
      <c r="BQ947" s="72">
        <v>0.16669419856624607</v>
      </c>
      <c r="BR947" s="72">
        <f>IF(IF(BN947&gt;BQ947,BN947,BQ947)=0,IF(BM947&gt;BP947,BM947,BP947),IF(BN947&gt;BQ947,BN947,BQ947))</f>
        <v>0.16669419856624607</v>
      </c>
      <c r="CI947" s="73">
        <f>IFERROR(L947,M947)</f>
        <v>0.24373607884241566</v>
      </c>
      <c r="CJ947" s="74">
        <f>IF(AND(M947&lt;0,AA947&gt;0),1,0)</f>
        <v>0</v>
      </c>
      <c r="CK947" s="74">
        <f>IF(AND(CJ947=0,CI947&lt;0.1,CI947&gt;0),1,0)</f>
        <v>0</v>
      </c>
      <c r="CL947" s="74">
        <f>IF(AND(CK947=0,CI947&lt;0.2,CI947&gt;0.1),1,0)</f>
        <v>0</v>
      </c>
      <c r="CM947" s="74">
        <f>IF(AND(CL947=0,CI947&lt;0.3,CI947&gt;0.2),1,0)</f>
        <v>1</v>
      </c>
      <c r="CN947" s="74">
        <f>IF(AND(CM947=0,CI947&lt;0.4,CI947&gt;0.3),1,0)</f>
        <v>0</v>
      </c>
      <c r="CO947" s="74">
        <f>IF(AND(CN947=0,CI947&lt;0.5,CI947&gt;0.4),1,0)</f>
        <v>0</v>
      </c>
      <c r="CP947" s="74">
        <f>IF(AND(CJ947=0,CK947=0,CL947=0,CM947=0,CN947=0,CO947=0),1,0)</f>
        <v>0</v>
      </c>
      <c r="CR947" s="74" t="str">
        <f>_xll.BDP($H947,CR$1)</f>
        <v>#N/A Field Not Applicable</v>
      </c>
      <c r="CS947" s="74" t="str">
        <f>_xll.BDP($H947,CS$1)</f>
        <v>No</v>
      </c>
      <c r="CT947" s="81">
        <f>_xll.BDP($H947,CT$1)</f>
        <v>0</v>
      </c>
      <c r="CU947" s="78">
        <f>_xll.BDP($H947,CU$1)</f>
        <v>15.75</v>
      </c>
      <c r="CV947" s="78">
        <f>_xll.BDP($H947,CV$1)</f>
        <v>0</v>
      </c>
      <c r="CW947" s="78">
        <f>_xll.BDP($H947,CW$1)</f>
        <v>0</v>
      </c>
    </row>
    <row r="948" spans="1:101" s="74" customFormat="1" hidden="1" x14ac:dyDescent="0.3">
      <c r="A948" s="74" t="str">
        <f>B948&amp;C948</f>
        <v>15</v>
      </c>
      <c r="B948" s="74">
        <v>15</v>
      </c>
      <c r="D948" s="74">
        <v>26</v>
      </c>
      <c r="E948" s="74">
        <v>6</v>
      </c>
      <c r="F948" s="75">
        <v>0.14000000000000001</v>
      </c>
      <c r="G948" s="74" t="s">
        <v>2732</v>
      </c>
      <c r="H948" s="74" t="s">
        <v>1500</v>
      </c>
      <c r="I948" s="74">
        <v>1894</v>
      </c>
      <c r="J948" s="74" t="str">
        <f>I948&amp;H948</f>
        <v>1894TWEKA NA Equity</v>
      </c>
      <c r="K948" s="76" t="s">
        <v>1501</v>
      </c>
      <c r="L948" s="73">
        <v>0.16880280910007289</v>
      </c>
      <c r="M948" s="73">
        <v>0.20712861330301177</v>
      </c>
      <c r="N948" s="73">
        <v>0.11866975304807199</v>
      </c>
      <c r="O948" s="73">
        <v>0.15415003627289806</v>
      </c>
      <c r="P948" s="77">
        <v>10.594941537545019</v>
      </c>
      <c r="Q948" s="77">
        <v>8.4740898251183907</v>
      </c>
      <c r="R948" s="77">
        <v>15.471590343413737</v>
      </c>
      <c r="S948" s="78">
        <v>14.435986230509517</v>
      </c>
      <c r="T948" s="78">
        <v>15.515450439416167</v>
      </c>
      <c r="U948" s="73">
        <v>0.31006623185646265</v>
      </c>
      <c r="V948" s="79">
        <v>1.9448495104388641</v>
      </c>
      <c r="W948" s="73">
        <v>0.53786921251313535</v>
      </c>
      <c r="X948" s="72" t="e">
        <v>#N/A</v>
      </c>
      <c r="Y948" s="79">
        <v>5.3232957792269442</v>
      </c>
      <c r="Z948" s="79">
        <v>11.537217626059304</v>
      </c>
      <c r="AA948" s="79">
        <v>875065000</v>
      </c>
      <c r="AB948" s="79">
        <v>1175809000</v>
      </c>
      <c r="AC948" s="79" t="e">
        <v>#N/A</v>
      </c>
      <c r="AD948" s="80">
        <v>211377000</v>
      </c>
      <c r="AE948" s="73">
        <v>0</v>
      </c>
      <c r="AF948" s="80">
        <v>1595.7054162287263</v>
      </c>
      <c r="AG948" s="80">
        <v>2154.3844162287264</v>
      </c>
      <c r="AH948" s="25">
        <v>7.726626699908639</v>
      </c>
      <c r="AI948" s="25">
        <v>12.150999803885632</v>
      </c>
      <c r="AJ948" s="25">
        <v>4.9149598884470089</v>
      </c>
      <c r="AK948" s="25">
        <v>9.3595143642699661</v>
      </c>
      <c r="AL948" s="25">
        <v>1.932935301074578</v>
      </c>
      <c r="AM948" s="74" t="s">
        <v>498</v>
      </c>
      <c r="AN948" s="74" t="s">
        <v>590</v>
      </c>
      <c r="AO948" s="74" t="s">
        <v>644</v>
      </c>
      <c r="AP948" s="74" t="s">
        <v>1458</v>
      </c>
      <c r="AQ948" s="73">
        <f>_xll.BDP($H948,$AQ$1, "CUST_TRR_START_DT=20030101","CUST_TRR_END_DT=20230630")*0.01</f>
        <v>0.19480730000000002</v>
      </c>
      <c r="AR948" s="73">
        <f>_xll.BDP($H948,$AQ$1, "CUST_TRR_START_DT=20130101","CUST_TRR_END_DT=20230630")*0.01</f>
        <v>0.11925860000000001</v>
      </c>
      <c r="AS948" s="73">
        <f>_xll.BDP($H948,$AQ$1, "CUST_TRR_START_DT=20180101","CUST_TRR_END_DT=20230630")*0.01</f>
        <v>6.9444629999999997E-3</v>
      </c>
      <c r="AT948" s="74" t="s">
        <v>3697</v>
      </c>
      <c r="AU948" s="74" t="s">
        <v>3021</v>
      </c>
      <c r="AV948" s="74" t="s">
        <v>3021</v>
      </c>
      <c r="AW948" s="25">
        <v>4.3627709575836651</v>
      </c>
      <c r="AX948" s="25">
        <v>4.3627709575836651</v>
      </c>
      <c r="AY948" s="25">
        <v>0</v>
      </c>
      <c r="AZ948" s="25">
        <v>4.3627709575836651</v>
      </c>
      <c r="BA948" s="25">
        <v>53.221654504570701</v>
      </c>
      <c r="BB948" s="25">
        <v>0</v>
      </c>
      <c r="BC948" s="25" t="s">
        <v>3021</v>
      </c>
      <c r="BD948" s="25" t="s">
        <v>3021</v>
      </c>
      <c r="BE948" s="25">
        <v>1595.7054162287263</v>
      </c>
      <c r="BF948" s="74">
        <v>161.333</v>
      </c>
      <c r="BG948" s="74">
        <v>146.5</v>
      </c>
      <c r="BH948" s="74">
        <v>172.667</v>
      </c>
      <c r="BI948" s="74">
        <v>-39.183</v>
      </c>
      <c r="BJ948" s="74">
        <v>114.82300000000001</v>
      </c>
      <c r="BK948" s="74">
        <v>141.86600000000001</v>
      </c>
      <c r="BL948" s="72">
        <v>0.10110450109349929</v>
      </c>
      <c r="BM948" s="72">
        <v>9.1808925701484786E-2</v>
      </c>
      <c r="BN948" s="72">
        <v>0.10820731586415204</v>
      </c>
      <c r="BO948" s="72">
        <v>-2.4555284203148658E-2</v>
      </c>
      <c r="BP948" s="72">
        <v>7.1957517241102997E-2</v>
      </c>
      <c r="BQ948" s="72">
        <v>8.8904880911719067E-2</v>
      </c>
      <c r="BR948" s="72">
        <f>IF(IF(BN948&gt;BQ948,BN948,BQ948)=0,IF(BM948&gt;BP948,BM948,BP948),IF(BN948&gt;BQ948,BN948,BQ948))</f>
        <v>0.10820731586415204</v>
      </c>
      <c r="CI948" s="73">
        <f>IFERROR(L948,M948)</f>
        <v>0.16880280910007289</v>
      </c>
      <c r="CJ948" s="74">
        <f>IF(AND(M948&lt;0,AA948&gt;0),1,0)</f>
        <v>0</v>
      </c>
      <c r="CK948" s="74">
        <f>IF(AND(CJ948=0,CI948&lt;0.1,CI948&gt;0),1,0)</f>
        <v>0</v>
      </c>
      <c r="CL948" s="74">
        <f>IF(AND(CK948=0,CI948&lt;0.2,CI948&gt;0.1),1,0)</f>
        <v>1</v>
      </c>
      <c r="CM948" s="74">
        <f>IF(AND(CL948=0,CI948&lt;0.3,CI948&gt;0.2),1,0)</f>
        <v>0</v>
      </c>
      <c r="CN948" s="74">
        <f>IF(AND(CM948=0,CI948&lt;0.4,CI948&gt;0.3),1,0)</f>
        <v>0</v>
      </c>
      <c r="CO948" s="74">
        <f>IF(AND(CN948=0,CI948&lt;0.5,CI948&gt;0.4),1,0)</f>
        <v>0</v>
      </c>
      <c r="CP948" s="74">
        <f>IF(AND(CJ948=0,CK948=0,CL948=0,CM948=0,CN948=0,CO948=0),1,0)</f>
        <v>0</v>
      </c>
      <c r="CR948" s="74" t="str">
        <f>_xll.BDP($H948,CR$1)</f>
        <v>J M Alexander Van Der Lof</v>
      </c>
      <c r="CS948" s="74" t="str">
        <f>_xll.BDP($H948,CS$1)</f>
        <v>No</v>
      </c>
      <c r="CT948" s="81">
        <f>_xll.BDP($H948,CT$1)</f>
        <v>0</v>
      </c>
      <c r="CU948" s="78">
        <f>_xll.BDP($H948,CU$1)</f>
        <v>17.83329963684082</v>
      </c>
      <c r="CV948" s="78">
        <f>_xll.BDP($H948,CV$1)</f>
        <v>0.46839657304785987</v>
      </c>
      <c r="CW948" s="78">
        <f>_xll.BDP($H948,CW$1)</f>
        <v>-2.707279135245821</v>
      </c>
    </row>
    <row r="949" spans="1:101" s="74" customFormat="1" hidden="1" x14ac:dyDescent="0.3">
      <c r="A949" s="74" t="str">
        <f>B949&amp;C949</f>
        <v>15</v>
      </c>
      <c r="B949" s="74">
        <v>15</v>
      </c>
      <c r="D949" s="74">
        <v>26</v>
      </c>
      <c r="E949" s="74">
        <v>3</v>
      </c>
      <c r="F949" s="75" t="s">
        <v>2801</v>
      </c>
      <c r="G949" s="74" t="s">
        <v>2800</v>
      </c>
      <c r="H949" s="74" t="s">
        <v>359</v>
      </c>
      <c r="I949" s="74">
        <v>1895</v>
      </c>
      <c r="J949" s="74" t="str">
        <f>I949&amp;H949</f>
        <v>1895ICHR US Equity</v>
      </c>
      <c r="K949" s="76" t="s">
        <v>1045</v>
      </c>
      <c r="L949" s="73">
        <v>0.23360850170182026</v>
      </c>
      <c r="M949" s="73">
        <v>0.18507546820244164</v>
      </c>
      <c r="N949" s="73">
        <v>0.12550558320958854</v>
      </c>
      <c r="O949" s="73">
        <v>0.11141975015662674</v>
      </c>
      <c r="P949" s="77">
        <v>5.9042044239320086</v>
      </c>
      <c r="Q949" s="77">
        <v>3.8482030162567482</v>
      </c>
      <c r="R949" s="77">
        <v>4.0492469678197276</v>
      </c>
      <c r="S949" s="78">
        <v>9.9413939349766327</v>
      </c>
      <c r="T949" s="78">
        <v>10.761997986046065</v>
      </c>
      <c r="U949" s="73">
        <v>0.37077852666500988</v>
      </c>
      <c r="V949" s="79">
        <v>2.5911321287703624</v>
      </c>
      <c r="W949" s="73">
        <v>0.57537205139551661</v>
      </c>
      <c r="X949" s="72">
        <v>5.1286449915881917E-2</v>
      </c>
      <c r="Y949" s="79">
        <v>7.541157150906054</v>
      </c>
      <c r="Z949" s="79">
        <v>-23.431603513381138</v>
      </c>
      <c r="AA949" s="79">
        <v>507366000</v>
      </c>
      <c r="AB949" s="79">
        <v>842768000</v>
      </c>
      <c r="AC949" s="79">
        <v>15432000</v>
      </c>
      <c r="AD949" s="80">
        <v>74418000</v>
      </c>
      <c r="AE949" s="73">
        <v>0.2073691848746271</v>
      </c>
      <c r="AF949" s="80">
        <v>891.32163350999997</v>
      </c>
      <c r="AG949" s="80">
        <v>1138.9846335100001</v>
      </c>
      <c r="AH949" s="25">
        <v>11.493865820778042</v>
      </c>
      <c r="AI949" s="25">
        <v>19.840981507228477</v>
      </c>
      <c r="AJ949" s="25">
        <v>5.5161735578858044</v>
      </c>
      <c r="AK949" s="25">
        <v>20.75678073928372</v>
      </c>
      <c r="AL949" s="25">
        <v>1.5433669036734843</v>
      </c>
      <c r="AM949" s="74" t="s">
        <v>498</v>
      </c>
      <c r="AN949" s="74" t="s">
        <v>499</v>
      </c>
      <c r="AO949" s="74" t="s">
        <v>687</v>
      </c>
      <c r="AP949" s="74" t="s">
        <v>574</v>
      </c>
      <c r="AQ949" s="73" t="e">
        <f>_xll.BDP($H949,$AQ$1, "CUST_TRR_START_DT=20030101","CUST_TRR_END_DT=20230630")*0.01</f>
        <v>#VALUE!</v>
      </c>
      <c r="AR949" s="73" t="e">
        <f>_xll.BDP($H949,$AQ$1, "CUST_TRR_START_DT=20130101","CUST_TRR_END_DT=20230630")*0.01</f>
        <v>#VALUE!</v>
      </c>
      <c r="AS949" s="73">
        <f>_xll.BDP($H949,$AQ$1, "CUST_TRR_START_DT=20180101","CUST_TRR_END_DT=20230630")*0.01</f>
        <v>7.972984000000001E-2</v>
      </c>
      <c r="AT949" s="74" t="s">
        <v>3560</v>
      </c>
      <c r="AU949" s="74" t="s">
        <v>3560</v>
      </c>
      <c r="AV949" s="74" t="s">
        <v>3560</v>
      </c>
      <c r="AW949" s="25" t="s">
        <v>3021</v>
      </c>
      <c r="AX949" s="25">
        <v>0</v>
      </c>
      <c r="AY949" s="25">
        <v>-0.4227430209633441</v>
      </c>
      <c r="AZ949" s="25">
        <v>-0.4227430209633441</v>
      </c>
      <c r="BA949" s="25">
        <v>0</v>
      </c>
      <c r="BB949" s="25">
        <v>-4.7266561454244567</v>
      </c>
      <c r="BC949" s="25">
        <v>-4.7266561454244567</v>
      </c>
      <c r="BD949" s="25">
        <v>-3.7679999999999998</v>
      </c>
      <c r="BE949" s="25">
        <v>891.32163350999997</v>
      </c>
      <c r="BF949" s="74">
        <v>18.5</v>
      </c>
      <c r="BG949" s="74">
        <v>41.533000000000001</v>
      </c>
      <c r="BH949" s="74">
        <v>103.5</v>
      </c>
      <c r="BI949" s="74">
        <v>62.076000000000001</v>
      </c>
      <c r="BJ949" s="74">
        <v>27.797000000000001</v>
      </c>
      <c r="BK949" s="74">
        <v>83.298000000000002</v>
      </c>
      <c r="BL949" s="72">
        <v>2.0755695031374376E-2</v>
      </c>
      <c r="BM949" s="72">
        <v>4.6597096310166057E-2</v>
      </c>
      <c r="BN949" s="72">
        <v>0.11611969922958097</v>
      </c>
      <c r="BO949" s="72">
        <v>6.9644893230680863E-2</v>
      </c>
      <c r="BP949" s="72">
        <v>3.1186273231735871E-2</v>
      </c>
      <c r="BQ949" s="72">
        <v>9.345448025532016E-2</v>
      </c>
      <c r="BR949" s="72">
        <f>IF(IF(BN949&gt;BQ949,BN949,BQ949)=0,IF(BM949&gt;BP949,BM949,BP949),IF(BN949&gt;BQ949,BN949,BQ949))</f>
        <v>0.11611969922958097</v>
      </c>
      <c r="CI949" s="73">
        <f>IFERROR(L949,M949)</f>
        <v>0.23360850170182026</v>
      </c>
      <c r="CJ949" s="74">
        <f>IF(AND(M949&lt;0,AA949&gt;0),1,0)</f>
        <v>0</v>
      </c>
      <c r="CK949" s="74">
        <f>IF(AND(CJ949=0,CI949&lt;0.1,CI949&gt;0),1,0)</f>
        <v>0</v>
      </c>
      <c r="CL949" s="74">
        <f>IF(AND(CK949=0,CI949&lt;0.2,CI949&gt;0.1),1,0)</f>
        <v>0</v>
      </c>
      <c r="CM949" s="74">
        <f>IF(AND(CL949=0,CI949&lt;0.3,CI949&gt;0.2),1,0)</f>
        <v>1</v>
      </c>
      <c r="CN949" s="74">
        <f>IF(AND(CM949=0,CI949&lt;0.4,CI949&gt;0.3),1,0)</f>
        <v>0</v>
      </c>
      <c r="CO949" s="74">
        <f>IF(AND(CN949=0,CI949&lt;0.5,CI949&gt;0.4),1,0)</f>
        <v>0</v>
      </c>
      <c r="CP949" s="74">
        <f>IF(AND(CJ949=0,CK949=0,CL949=0,CM949=0,CN949=0,CO949=0),1,0)</f>
        <v>0</v>
      </c>
      <c r="CR949" s="74" t="str">
        <f>_xll.BDP($H949,CR$1)</f>
        <v>Jeffrey Andreson "Jeff"</v>
      </c>
      <c r="CS949" s="74" t="str">
        <f>_xll.BDP($H949,CS$1)</f>
        <v>No</v>
      </c>
      <c r="CT949" s="81">
        <f>_xll.BDP($H949,CT$1)</f>
        <v>0.94408899545669556</v>
      </c>
      <c r="CU949" s="78">
        <f>_xll.BDP($H949,CU$1)</f>
        <v>3.75</v>
      </c>
      <c r="CV949" s="78">
        <f>_xll.BDP($H949,CV$1)</f>
        <v>3.401084969693116</v>
      </c>
      <c r="CW949" s="78">
        <f>_xll.BDP($H949,CW$1)</f>
        <v>31.752148636658589</v>
      </c>
    </row>
    <row r="950" spans="1:101" s="74" customFormat="1" hidden="1" x14ac:dyDescent="0.3">
      <c r="A950" s="74" t="str">
        <f>B950&amp;C950</f>
        <v>15</v>
      </c>
      <c r="B950" s="74">
        <v>15</v>
      </c>
      <c r="D950" s="74">
        <v>26</v>
      </c>
      <c r="E950" s="74">
        <v>14</v>
      </c>
      <c r="F950" s="75">
        <v>0.1</v>
      </c>
      <c r="H950" s="74" t="s">
        <v>231</v>
      </c>
      <c r="I950" s="74">
        <v>1896</v>
      </c>
      <c r="J950" s="74" t="str">
        <f>I950&amp;H950</f>
        <v>1896BMY US Equity</v>
      </c>
      <c r="K950" s="76" t="s">
        <v>894</v>
      </c>
      <c r="L950" s="73">
        <v>0.40436128215682166</v>
      </c>
      <c r="M950" s="73">
        <v>0.24934231168392343</v>
      </c>
      <c r="N950" s="73">
        <v>0.21344909335293866</v>
      </c>
      <c r="O950" s="73">
        <v>0.16507941580646193</v>
      </c>
      <c r="P950" s="77">
        <v>10.508825745344957</v>
      </c>
      <c r="Q950" s="77">
        <v>9.6388298229983587</v>
      </c>
      <c r="R950" s="77">
        <v>24.663559072677437</v>
      </c>
      <c r="S950" s="78">
        <v>40.776295673731916</v>
      </c>
      <c r="T950" s="78">
        <v>45.115795402846679</v>
      </c>
      <c r="U950" s="73">
        <v>0.42109338273926389</v>
      </c>
      <c r="V950" s="79">
        <v>1.7128395478319554</v>
      </c>
      <c r="W950" s="73">
        <v>0.34260715164350886</v>
      </c>
      <c r="X950" s="72">
        <v>2.9678966978002347E-2</v>
      </c>
      <c r="Y950" s="79">
        <v>17.191769114469878</v>
      </c>
      <c r="Z950" s="79">
        <v>74.860615110911738</v>
      </c>
      <c r="AA950" s="79">
        <v>41433000000</v>
      </c>
      <c r="AB950" s="79">
        <v>62582000000</v>
      </c>
      <c r="AC950" s="79">
        <v>493000000</v>
      </c>
      <c r="AD950" s="80">
        <v>11850000000</v>
      </c>
      <c r="AE950" s="73">
        <v>4.1603375527426163E-2</v>
      </c>
      <c r="AF950" s="80">
        <v>123319.74542662999</v>
      </c>
      <c r="AG950" s="80">
        <v>153832.74542662999</v>
      </c>
      <c r="AH950" s="25">
        <v>8.0004548276799454</v>
      </c>
      <c r="AI950" s="25">
        <v>16.616196308774033</v>
      </c>
      <c r="AJ950" s="25">
        <v>8.6011740113495581</v>
      </c>
      <c r="AK950" s="25">
        <v>14.19350993252297</v>
      </c>
      <c r="AL950" s="25">
        <v>3.8568062881165726</v>
      </c>
      <c r="AM950" s="74" t="s">
        <v>493</v>
      </c>
      <c r="AN950" s="74" t="s">
        <v>654</v>
      </c>
      <c r="AO950" s="74" t="s">
        <v>655</v>
      </c>
      <c r="AP950" s="74" t="s">
        <v>574</v>
      </c>
      <c r="AQ950" s="73">
        <f>_xll.BDP($H950,$AQ$1, "CUST_TRR_START_DT=20030101","CUST_TRR_END_DT=20230630")*0.01</f>
        <v>9.0528869999999997E-2</v>
      </c>
      <c r="AR950" s="73">
        <f>_xll.BDP($H950,$AQ$1, "CUST_TRR_START_DT=20130101","CUST_TRR_END_DT=20230630")*0.01</f>
        <v>9.786752E-2</v>
      </c>
      <c r="AS950" s="73">
        <f>_xll.BDP($H950,$AQ$1, "CUST_TRR_START_DT=20180101","CUST_TRR_END_DT=20230630")*0.01</f>
        <v>3.9319280000000005E-2</v>
      </c>
      <c r="AT950" s="74" t="s">
        <v>3697</v>
      </c>
      <c r="AU950" s="74" t="s">
        <v>3561</v>
      </c>
      <c r="AV950" s="74" t="s">
        <v>3561</v>
      </c>
      <c r="AW950" s="25">
        <v>3.8644067311691024</v>
      </c>
      <c r="AX950" s="25">
        <v>3.8644067311691024</v>
      </c>
      <c r="AY950" s="25">
        <v>7.4685370995496383</v>
      </c>
      <c r="AZ950" s="25">
        <v>11.33294383071874</v>
      </c>
      <c r="BA950" s="25">
        <v>53.590125445682133</v>
      </c>
      <c r="BB950" s="25">
        <v>103.57083710479699</v>
      </c>
      <c r="BC950" s="25">
        <v>157.16096255047913</v>
      </c>
      <c r="BD950" s="25">
        <v>13679.922110879997</v>
      </c>
      <c r="BE950" s="25">
        <v>123319.74542662999</v>
      </c>
      <c r="BF950" s="74">
        <v>15329</v>
      </c>
      <c r="BG950" s="74">
        <v>15888.28</v>
      </c>
      <c r="BH950" s="74">
        <v>16076.565000000001</v>
      </c>
      <c r="BI950" s="74">
        <v>15019.895</v>
      </c>
      <c r="BJ950" s="74">
        <v>14384.122000000001</v>
      </c>
      <c r="BK950" s="74">
        <v>15016.654</v>
      </c>
      <c r="BL950" s="72">
        <v>0.12430288391342896</v>
      </c>
      <c r="BM950" s="72">
        <v>0.12883808626942758</v>
      </c>
      <c r="BN950" s="72">
        <v>0.13036488961587156</v>
      </c>
      <c r="BO950" s="72">
        <v>0.12179635100638608</v>
      </c>
      <c r="BP950" s="72">
        <v>0.11664086679904755</v>
      </c>
      <c r="BQ950" s="72">
        <v>0.12177006973254151</v>
      </c>
      <c r="BR950" s="72">
        <f>IF(IF(BN950&gt;BQ950,BN950,BQ950)=0,IF(BM950&gt;BP950,BM950,BP950),IF(BN950&gt;BQ950,BN950,BQ950))</f>
        <v>0.13036488961587156</v>
      </c>
      <c r="CI950" s="73">
        <f>IFERROR(L950,M950)</f>
        <v>0.40436128215682166</v>
      </c>
      <c r="CJ950" s="74">
        <f>IF(AND(M950&lt;0,AA950&gt;0),1,0)</f>
        <v>0</v>
      </c>
      <c r="CK950" s="74">
        <f>IF(AND(CJ950=0,CI950&lt;0.1,CI950&gt;0),1,0)</f>
        <v>0</v>
      </c>
      <c r="CL950" s="74">
        <f>IF(AND(CK950=0,CI950&lt;0.2,CI950&gt;0.1),1,0)</f>
        <v>0</v>
      </c>
      <c r="CM950" s="74">
        <f>IF(AND(CL950=0,CI950&lt;0.3,CI950&gt;0.2),1,0)</f>
        <v>0</v>
      </c>
      <c r="CN950" s="74">
        <f>IF(AND(CM950=0,CI950&lt;0.4,CI950&gt;0.3),1,0)</f>
        <v>0</v>
      </c>
      <c r="CO950" s="74">
        <f>IF(AND(CN950=0,CI950&lt;0.5,CI950&gt;0.4),1,0)</f>
        <v>1</v>
      </c>
      <c r="CP950" s="74">
        <f>IF(AND(CJ950=0,CK950=0,CL950=0,CM950=0,CN950=0,CO950=0),1,0)</f>
        <v>0</v>
      </c>
      <c r="CR950" s="74" t="str">
        <f>_xll.BDP($H950,CR$1)</f>
        <v>Giovanni Caforio</v>
      </c>
      <c r="CS950" s="74" t="str">
        <f>_xll.BDP($H950,CS$1)</f>
        <v>No</v>
      </c>
      <c r="CT950" s="81">
        <f>_xll.BDP($H950,CT$1)</f>
        <v>1.7612099647521973E-2</v>
      </c>
      <c r="CU950" s="78">
        <f>_xll.BDP($H950,CU$1)</f>
        <v>8.4166698455810547</v>
      </c>
      <c r="CV950" s="78">
        <f>_xll.BDP($H950,CV$1)</f>
        <v>7.3372346456828594E-2</v>
      </c>
      <c r="CW950" s="78">
        <f>_xll.BDP($H950,CW$1)</f>
        <v>-3.6969418873210702</v>
      </c>
    </row>
    <row r="951" spans="1:101" s="74" customFormat="1" hidden="1" x14ac:dyDescent="0.3">
      <c r="A951" s="74" t="str">
        <f>B951&amp;C951</f>
        <v>15</v>
      </c>
      <c r="B951" s="74">
        <v>15</v>
      </c>
      <c r="D951" s="74">
        <v>26</v>
      </c>
      <c r="E951" s="74">
        <v>14</v>
      </c>
      <c r="F951" s="75" t="s">
        <v>2149</v>
      </c>
      <c r="G951" s="74" t="s">
        <v>2958</v>
      </c>
      <c r="H951" s="74" t="s">
        <v>349</v>
      </c>
      <c r="I951" s="74">
        <v>1897</v>
      </c>
      <c r="J951" s="74" t="str">
        <f>I951&amp;H951</f>
        <v>1897QRVO US Equity</v>
      </c>
      <c r="K951" s="76" t="s">
        <v>1035</v>
      </c>
      <c r="L951" s="73">
        <v>0.29881340467961126</v>
      </c>
      <c r="M951" s="73">
        <v>0.30117417939031749</v>
      </c>
      <c r="N951" s="73">
        <v>0.1476859996886645</v>
      </c>
      <c r="O951" s="73">
        <v>0.14220925499696691</v>
      </c>
      <c r="P951" s="77">
        <v>0.53909424593719046</v>
      </c>
      <c r="Q951" s="77">
        <v>0.35924936330634283</v>
      </c>
      <c r="R951" s="77">
        <v>-0.22719612244143605</v>
      </c>
      <c r="S951" s="78">
        <v>33.328301610897675</v>
      </c>
      <c r="T951" s="78">
        <v>30.897442398566259</v>
      </c>
      <c r="U951" s="73">
        <v>0.33212920521430533</v>
      </c>
      <c r="V951" s="79">
        <v>3.5496444439604486</v>
      </c>
      <c r="W951" s="73">
        <v>0.58276592919083448</v>
      </c>
      <c r="X951" s="72">
        <v>3.3116464791266446E-2</v>
      </c>
      <c r="Y951" s="79">
        <v>3.1654222422632512</v>
      </c>
      <c r="Z951" s="79" t="e">
        <v>#N/A</v>
      </c>
      <c r="AA951" s="79">
        <v>2469810000</v>
      </c>
      <c r="AB951" s="79">
        <v>5230623000</v>
      </c>
      <c r="AC951" s="79">
        <v>112236000</v>
      </c>
      <c r="AD951" s="80">
        <v>615114000</v>
      </c>
      <c r="AE951" s="73">
        <v>0.18246373842897415</v>
      </c>
      <c r="AF951" s="80">
        <v>9392.5489888499997</v>
      </c>
      <c r="AG951" s="80">
        <v>10696.375988849999</v>
      </c>
      <c r="AH951" s="25">
        <v>18.344674278312677</v>
      </c>
      <c r="AI951" s="25">
        <v>42.96785955133587</v>
      </c>
      <c r="AJ951" s="25">
        <v>4.7140126407023946</v>
      </c>
      <c r="AK951" s="25">
        <v>53.55032592134738</v>
      </c>
      <c r="AL951" s="25">
        <v>2.4672598297428752</v>
      </c>
      <c r="AM951" s="74" t="s">
        <v>506</v>
      </c>
      <c r="AN951" s="74" t="s">
        <v>577</v>
      </c>
      <c r="AO951" s="74" t="s">
        <v>578</v>
      </c>
      <c r="AP951" s="74" t="s">
        <v>574</v>
      </c>
      <c r="AQ951" s="73" t="e">
        <f>_xll.BDP($H951,$AQ$1, "CUST_TRR_START_DT=20030101","CUST_TRR_END_DT=20230630")*0.01</f>
        <v>#VALUE!</v>
      </c>
      <c r="AR951" s="73" t="e">
        <f>_xll.BDP($H951,$AQ$1, "CUST_TRR_START_DT=20130101","CUST_TRR_END_DT=20230630")*0.01</f>
        <v>#VALUE!</v>
      </c>
      <c r="AS951" s="73">
        <f>_xll.BDP($H951,$AQ$1, "CUST_TRR_START_DT=20180101","CUST_TRR_END_DT=20230630")*0.01</f>
        <v>8.0706260000000016E-2</v>
      </c>
      <c r="AT951" s="74" t="s">
        <v>3887</v>
      </c>
      <c r="AU951" s="74" t="s">
        <v>3021</v>
      </c>
      <c r="AV951" s="74" t="s">
        <v>3887</v>
      </c>
      <c r="AW951" s="25" t="s">
        <v>3021</v>
      </c>
      <c r="AX951" s="25">
        <v>0</v>
      </c>
      <c r="AY951" s="25">
        <v>8.8335232638651977</v>
      </c>
      <c r="AZ951" s="25">
        <v>8.8335232638651977</v>
      </c>
      <c r="BA951" s="25">
        <v>0</v>
      </c>
      <c r="BB951" s="25">
        <v>141.83908581791815</v>
      </c>
      <c r="BC951" s="25">
        <v>141.83908581791815</v>
      </c>
      <c r="BD951" s="25">
        <v>829.6930000000001</v>
      </c>
      <c r="BE951" s="25">
        <v>9392.5489888499997</v>
      </c>
      <c r="BF951" s="74">
        <v>493.68200000000002</v>
      </c>
      <c r="BG951" s="74">
        <v>726.77300000000002</v>
      </c>
      <c r="BH951" s="74">
        <v>967.71400000000006</v>
      </c>
      <c r="BI951" s="74">
        <v>575.62400000000002</v>
      </c>
      <c r="BJ951" s="74">
        <v>788.25400000000002</v>
      </c>
      <c r="BK951" s="74">
        <v>1000.184</v>
      </c>
      <c r="BL951" s="72">
        <v>5.2561024763997023E-2</v>
      </c>
      <c r="BM951" s="72">
        <v>7.7377610791571114E-2</v>
      </c>
      <c r="BN951" s="72">
        <v>0.10302996568330751</v>
      </c>
      <c r="BO951" s="72">
        <v>6.1285174097396748E-2</v>
      </c>
      <c r="BP951" s="72">
        <v>8.3923331242216057E-2</v>
      </c>
      <c r="BQ951" s="72">
        <v>0.10648696122717376</v>
      </c>
      <c r="BR951" s="72">
        <f>IF(IF(BN951&gt;BQ951,BN951,BQ951)=0,IF(BM951&gt;BP951,BM951,BP951),IF(BN951&gt;BQ951,BN951,BQ951))</f>
        <v>0.10648696122717376</v>
      </c>
      <c r="CI951" s="73">
        <f>IFERROR(L951,M951)</f>
        <v>0.29881340467961126</v>
      </c>
      <c r="CJ951" s="74">
        <f>IF(AND(M951&lt;0,AA951&gt;0),1,0)</f>
        <v>0</v>
      </c>
      <c r="CK951" s="74">
        <f>IF(AND(CJ951=0,CI951&lt;0.1,CI951&gt;0),1,0)</f>
        <v>0</v>
      </c>
      <c r="CL951" s="74">
        <f>IF(AND(CK951=0,CI951&lt;0.2,CI951&gt;0.1),1,0)</f>
        <v>0</v>
      </c>
      <c r="CM951" s="74">
        <f>IF(AND(CL951=0,CI951&lt;0.3,CI951&gt;0.2),1,0)</f>
        <v>1</v>
      </c>
      <c r="CN951" s="74">
        <f>IF(AND(CM951=0,CI951&lt;0.4,CI951&gt;0.3),1,0)</f>
        <v>0</v>
      </c>
      <c r="CO951" s="74">
        <f>IF(AND(CN951=0,CI951&lt;0.5,CI951&gt;0.4),1,0)</f>
        <v>0</v>
      </c>
      <c r="CP951" s="74">
        <f>IF(AND(CJ951=0,CK951=0,CL951=0,CM951=0,CN951=0,CO951=0),1,0)</f>
        <v>0</v>
      </c>
      <c r="CR951" s="74" t="str">
        <f>_xll.BDP($H951,CR$1)</f>
        <v>Robert A Bruggeworth "Bob"</v>
      </c>
      <c r="CS951" s="74" t="str">
        <f>_xll.BDP($H951,CS$1)</f>
        <v>No</v>
      </c>
      <c r="CT951" s="81">
        <f>_xll.BDP($H951,CT$1)</f>
        <v>0.21856200695037842</v>
      </c>
      <c r="CU951" s="78">
        <f>_xll.BDP($H951,CU$1)</f>
        <v>9.8333301544189453</v>
      </c>
      <c r="CV951" s="78">
        <f>_xll.BDP($H951,CV$1)</f>
        <v>0.70234382540372342</v>
      </c>
      <c r="CW951" s="78">
        <f>_xll.BDP($H951,CW$1)</f>
        <v>16.074451798250276</v>
      </c>
    </row>
    <row r="952" spans="1:101" s="74" customFormat="1" x14ac:dyDescent="0.3">
      <c r="A952" s="74" t="str">
        <f>B952&amp;C952</f>
        <v>15</v>
      </c>
      <c r="B952" s="74">
        <v>15</v>
      </c>
      <c r="D952" s="74">
        <v>26</v>
      </c>
      <c r="E952" s="74">
        <v>6</v>
      </c>
      <c r="F952" s="75">
        <v>0.2</v>
      </c>
      <c r="H952" s="74" t="s">
        <v>2492</v>
      </c>
      <c r="I952" s="74">
        <v>1898</v>
      </c>
      <c r="J952" s="74" t="str">
        <f>I952&amp;H952</f>
        <v>1898KOBRB SS Equity</v>
      </c>
      <c r="K952" s="76" t="s">
        <v>5009</v>
      </c>
      <c r="L952" s="73">
        <v>0.26223950674079288</v>
      </c>
      <c r="M952" s="73">
        <v>0.20538082936777702</v>
      </c>
      <c r="N952" s="73">
        <v>0.25624906257793512</v>
      </c>
      <c r="O952" s="73">
        <v>0.20423456115777119</v>
      </c>
      <c r="P952" s="77">
        <v>9.3762772172491449</v>
      </c>
      <c r="Q952" s="77">
        <v>7.1128524990943909</v>
      </c>
      <c r="R952" s="77">
        <v>8.0709307435157225</v>
      </c>
      <c r="S952" s="78">
        <v>15.384129960527488</v>
      </c>
      <c r="T952" s="78">
        <v>12.56143963271384</v>
      </c>
      <c r="U952" s="73">
        <v>-2.9957391682775513E-2</v>
      </c>
      <c r="V952" s="79">
        <v>-0.22910216718266255</v>
      </c>
      <c r="W952" s="73">
        <v>0.93416393277141274</v>
      </c>
      <c r="X952" s="72" t="e">
        <v>#N/A</v>
      </c>
      <c r="Y952" s="79">
        <v>3.4266425087796817</v>
      </c>
      <c r="Z952" s="79">
        <v>-5.0454971794107406</v>
      </c>
      <c r="AA952" s="79">
        <v>919375000</v>
      </c>
      <c r="AB952" s="79">
        <v>924535000</v>
      </c>
      <c r="AC952" s="79" t="e">
        <v>#N/A</v>
      </c>
      <c r="AD952" s="80">
        <v>77100000</v>
      </c>
      <c r="AE952" s="73">
        <v>0</v>
      </c>
      <c r="AF952" s="80">
        <v>2545.2198921110612</v>
      </c>
      <c r="AG952" s="80">
        <v>2529.6198921110613</v>
      </c>
      <c r="AH952" s="25">
        <v>9.736497306130147</v>
      </c>
      <c r="AI952" s="25">
        <v>13.412049818199977</v>
      </c>
      <c r="AJ952" s="25">
        <v>1.2022576512796677</v>
      </c>
      <c r="AK952" s="25">
        <v>17.542613636363637</v>
      </c>
      <c r="AL952" s="25">
        <v>2.7822600568430262</v>
      </c>
      <c r="AM952" s="74" t="s">
        <v>493</v>
      </c>
      <c r="AN952" s="74" t="s">
        <v>673</v>
      </c>
      <c r="AO952" s="74" t="s">
        <v>1497</v>
      </c>
      <c r="AP952" s="74" t="s">
        <v>4617</v>
      </c>
      <c r="AQ952" s="73">
        <f>_xll.BDP($H952,$AQ$1, "CUST_TRR_START_DT=20030101","CUST_TRR_END_DT=20230630")*0.01</f>
        <v>0.20151990000000003</v>
      </c>
      <c r="AR952" s="73">
        <f>_xll.BDP($H952,$AQ$1, "CUST_TRR_START_DT=20130101","CUST_TRR_END_DT=20230630")*0.01</f>
        <v>0.21147179999999999</v>
      </c>
      <c r="AS952" s="73">
        <f>_xll.BDP($H952,$AQ$1, "CUST_TRR_START_DT=20180101","CUST_TRR_END_DT=20230630")*0.01</f>
        <v>-1.9903480000000001E-2</v>
      </c>
      <c r="AT952" s="74" t="s">
        <v>3888</v>
      </c>
      <c r="AU952" s="74" t="s">
        <v>3021</v>
      </c>
      <c r="AV952" s="74" t="s">
        <v>3888</v>
      </c>
      <c r="AW952" s="25">
        <v>5.8704453441295543</v>
      </c>
      <c r="AX952" s="25">
        <v>5.8704453441295543</v>
      </c>
      <c r="AY952" s="25">
        <v>0</v>
      </c>
      <c r="AZ952" s="25">
        <v>5.8704453441295543</v>
      </c>
      <c r="BA952" s="25">
        <v>93.94482661628912</v>
      </c>
      <c r="BB952" s="25">
        <v>0</v>
      </c>
      <c r="BC952" s="25">
        <v>93.94482661628912</v>
      </c>
      <c r="BD952" s="25">
        <v>149.416</v>
      </c>
      <c r="BE952" s="25">
        <v>2529.6198921110613</v>
      </c>
      <c r="BF952" s="74" t="s">
        <v>3021</v>
      </c>
      <c r="BG952" s="74" t="s">
        <v>3021</v>
      </c>
      <c r="BH952" s="74" t="s">
        <v>3021</v>
      </c>
      <c r="BI952" s="74" t="s">
        <v>3021</v>
      </c>
      <c r="BJ952" s="74" t="s">
        <v>3021</v>
      </c>
      <c r="BK952" s="74" t="s">
        <v>3021</v>
      </c>
      <c r="BL952" s="72">
        <v>0</v>
      </c>
      <c r="BM952" s="72">
        <v>0</v>
      </c>
      <c r="BN952" s="72">
        <v>0</v>
      </c>
      <c r="BO952" s="72">
        <v>0</v>
      </c>
      <c r="BP952" s="72">
        <v>0</v>
      </c>
      <c r="BQ952" s="72">
        <v>0</v>
      </c>
      <c r="BR952" s="72">
        <f>IF(IF(BN952&gt;BQ952,BN952,BQ952)=0,IF(BM952&gt;BP952,BM952,BP952),IF(BN952&gt;BQ952,BN952,BQ952))</f>
        <v>0</v>
      </c>
      <c r="CI952" s="73">
        <f>IFERROR(L952,M952)</f>
        <v>0.26223950674079288</v>
      </c>
      <c r="CJ952" s="74">
        <f>IF(AND(M952&lt;0,AA952&gt;0),1,0)</f>
        <v>0</v>
      </c>
      <c r="CK952" s="74">
        <f>IF(AND(CJ952=0,CI952&lt;0.1,CI952&gt;0),1,0)</f>
        <v>0</v>
      </c>
      <c r="CL952" s="74">
        <f>IF(AND(CK952=0,CI952&lt;0.2,CI952&gt;0.1),1,0)</f>
        <v>0</v>
      </c>
      <c r="CM952" s="74">
        <f>IF(AND(CL952=0,CI952&lt;0.3,CI952&gt;0.2),1,0)</f>
        <v>1</v>
      </c>
      <c r="CN952" s="74">
        <f>IF(AND(CM952=0,CI952&lt;0.4,CI952&gt;0.3),1,0)</f>
        <v>0</v>
      </c>
      <c r="CO952" s="74">
        <f>IF(AND(CN952=0,CI952&lt;0.5,CI952&gt;0.4),1,0)</f>
        <v>0</v>
      </c>
      <c r="CP952" s="74">
        <f>IF(AND(CJ952=0,CK952=0,CL952=0,CM952=0,CN952=0,CO952=0),1,0)</f>
        <v>0</v>
      </c>
      <c r="CR952" s="74" t="str">
        <f>_xll.BDP($H952,CR$1)</f>
        <v>Peter Gunnar Bronsman</v>
      </c>
      <c r="CS952" s="74" t="str">
        <f>_xll.BDP($H952,CS$1)</f>
        <v>No</v>
      </c>
      <c r="CT952" s="81">
        <f>_xll.BDP($H952,CT$1)</f>
        <v>0</v>
      </c>
      <c r="CU952" s="78">
        <f>_xll.BDP($H952,CU$1)</f>
        <v>29.75</v>
      </c>
      <c r="CV952" s="78">
        <f>_xll.BDP($H952,CV$1)</f>
        <v>0</v>
      </c>
      <c r="CW952" s="78">
        <f>_xll.BDP($H952,CW$1)</f>
        <v>0</v>
      </c>
    </row>
    <row r="953" spans="1:101" s="74" customFormat="1" hidden="1" x14ac:dyDescent="0.3">
      <c r="A953" s="74" t="str">
        <f>B953&amp;C953</f>
        <v>15</v>
      </c>
      <c r="B953" s="74">
        <v>15</v>
      </c>
      <c r="D953" s="74">
        <v>27</v>
      </c>
      <c r="E953" s="74">
        <v>15</v>
      </c>
      <c r="F953" s="75">
        <v>0.14000000000000001</v>
      </c>
      <c r="G953" s="74" t="s">
        <v>2608</v>
      </c>
      <c r="H953" s="74" t="s">
        <v>1990</v>
      </c>
      <c r="I953" s="74">
        <v>1899</v>
      </c>
      <c r="J953" s="74" t="str">
        <f>I953&amp;H953</f>
        <v>1899ORNBV FH Equity</v>
      </c>
      <c r="K953" s="76" t="s">
        <v>1991</v>
      </c>
      <c r="L953" s="73">
        <v>0.46572733760391288</v>
      </c>
      <c r="M953" s="73">
        <v>0.63064217570838677</v>
      </c>
      <c r="N953" s="73">
        <v>0.44436341328487405</v>
      </c>
      <c r="O953" s="73">
        <v>0.56098796706776444</v>
      </c>
      <c r="P953" s="77">
        <v>37.43067946183151</v>
      </c>
      <c r="Q953" s="77">
        <v>29.711813956231026</v>
      </c>
      <c r="R953" s="77">
        <v>40.371565979313523</v>
      </c>
      <c r="S953" s="78">
        <v>31.053502754594849</v>
      </c>
      <c r="T953" s="78">
        <v>36.580635536327016</v>
      </c>
      <c r="U953" s="73">
        <v>0.10829851724420413</v>
      </c>
      <c r="V953" s="79">
        <v>0.30230962725817512</v>
      </c>
      <c r="W953" s="73">
        <v>0.58720085633458219</v>
      </c>
      <c r="X953" s="72" t="e">
        <v>#N/A</v>
      </c>
      <c r="Y953" s="79">
        <v>6.9693126604856133</v>
      </c>
      <c r="Z953" s="79">
        <v>-1.9045078556875761</v>
      </c>
      <c r="AA953" s="79">
        <v>702300000</v>
      </c>
      <c r="AB953" s="79">
        <v>789500000</v>
      </c>
      <c r="AC953" s="79" t="e">
        <v>#N/A</v>
      </c>
      <c r="AD953" s="80">
        <v>388300000</v>
      </c>
      <c r="AE953" s="73">
        <v>0</v>
      </c>
      <c r="AF953" s="80">
        <v>5168.7454516799999</v>
      </c>
      <c r="AG953" s="80">
        <v>5300.9454516799997</v>
      </c>
      <c r="AH953" s="25">
        <v>12.025738320508168</v>
      </c>
      <c r="AI953" s="25">
        <v>13.540090553461047</v>
      </c>
      <c r="AJ953" s="25">
        <v>6.3306409376899255</v>
      </c>
      <c r="AK953" s="25">
        <v>16.802752783539102</v>
      </c>
      <c r="AL953" s="25">
        <v>6.6940995469549049</v>
      </c>
      <c r="AM953" s="74" t="s">
        <v>493</v>
      </c>
      <c r="AN953" s="74" t="s">
        <v>654</v>
      </c>
      <c r="AO953" s="74" t="s">
        <v>655</v>
      </c>
      <c r="AP953" s="74" t="s">
        <v>1981</v>
      </c>
      <c r="AQ953" s="73" t="e">
        <f>_xll.BDP($H953,$AQ$1, "CUST_TRR_START_DT=20030101","CUST_TRR_END_DT=20230630")*0.01</f>
        <v>#VALUE!</v>
      </c>
      <c r="AR953" s="73">
        <f>_xll.BDP($H953,$AQ$1, "CUST_TRR_START_DT=20130101","CUST_TRR_END_DT=20230630")*0.01</f>
        <v>0.10271129999999999</v>
      </c>
      <c r="AS953" s="73">
        <f>_xll.BDP($H953,$AQ$1, "CUST_TRR_START_DT=20180101","CUST_TRR_END_DT=20230630")*0.01</f>
        <v>8.5691630000000005E-2</v>
      </c>
      <c r="AT953" s="74" t="s">
        <v>3889</v>
      </c>
      <c r="AU953" s="74" t="s">
        <v>3021</v>
      </c>
      <c r="AV953" s="74" t="s">
        <v>3889</v>
      </c>
      <c r="AW953" s="25">
        <v>4.3691972251279578</v>
      </c>
      <c r="AX953" s="25">
        <v>4.3691972251279578</v>
      </c>
      <c r="AY953" s="25">
        <v>0</v>
      </c>
      <c r="AZ953" s="25">
        <v>4.3691972251279578</v>
      </c>
      <c r="BA953" s="25">
        <v>59.890952462088933</v>
      </c>
      <c r="BB953" s="25">
        <v>0</v>
      </c>
      <c r="BC953" s="25">
        <v>59.890952462088933</v>
      </c>
      <c r="BD953" s="25">
        <v>210.9</v>
      </c>
      <c r="BE953" s="25">
        <v>5168.7454516799999</v>
      </c>
      <c r="BF953" s="74">
        <v>186.625</v>
      </c>
      <c r="BG953" s="74">
        <v>232.5</v>
      </c>
      <c r="BH953" s="74">
        <v>292.14300000000003</v>
      </c>
      <c r="BI953" s="74">
        <v>188.62800000000001</v>
      </c>
      <c r="BJ953" s="74">
        <v>201.48699999999999</v>
      </c>
      <c r="BK953" s="74">
        <v>248.255</v>
      </c>
      <c r="BL953" s="72">
        <v>3.6106440478577098E-2</v>
      </c>
      <c r="BM953" s="72">
        <v>4.4981901734864965E-2</v>
      </c>
      <c r="BN953" s="72">
        <v>5.6521065456037238E-2</v>
      </c>
      <c r="BO953" s="72">
        <v>3.6493961980404777E-2</v>
      </c>
      <c r="BP953" s="72">
        <v>3.898179971979672E-2</v>
      </c>
      <c r="BQ953" s="72">
        <v>4.8030030172855495E-2</v>
      </c>
      <c r="BR953" s="72">
        <f>IF(IF(BN953&gt;BQ953,BN953,BQ953)=0,IF(BM953&gt;BP953,BM953,BP953),IF(BN953&gt;BQ953,BN953,BQ953))</f>
        <v>5.6521065456037238E-2</v>
      </c>
      <c r="CI953" s="73">
        <f>IFERROR(L953,M953)</f>
        <v>0.46572733760391288</v>
      </c>
      <c r="CJ953" s="74">
        <f>IF(AND(M953&lt;0,AA953&gt;0),1,0)</f>
        <v>0</v>
      </c>
      <c r="CK953" s="74">
        <f>IF(AND(CJ953=0,CI953&lt;0.1,CI953&gt;0),1,0)</f>
        <v>0</v>
      </c>
      <c r="CL953" s="74">
        <f>IF(AND(CK953=0,CI953&lt;0.2,CI953&gt;0.1),1,0)</f>
        <v>0</v>
      </c>
      <c r="CM953" s="74">
        <f>IF(AND(CL953=0,CI953&lt;0.3,CI953&gt;0.2),1,0)</f>
        <v>0</v>
      </c>
      <c r="CN953" s="74">
        <f>IF(AND(CM953=0,CI953&lt;0.4,CI953&gt;0.3),1,0)</f>
        <v>0</v>
      </c>
      <c r="CO953" s="74">
        <f>IF(AND(CN953=0,CI953&lt;0.5,CI953&gt;0.4),1,0)</f>
        <v>1</v>
      </c>
      <c r="CP953" s="74">
        <f>IF(AND(CJ953=0,CK953=0,CL953=0,CM953=0,CN953=0,CO953=0),1,0)</f>
        <v>0</v>
      </c>
      <c r="CR953" s="74" t="str">
        <f>_xll.BDP($H953,CR$1)</f>
        <v>Liisa Hurme</v>
      </c>
      <c r="CS953" s="74" t="str">
        <f>_xll.BDP($H953,CS$1)</f>
        <v>No</v>
      </c>
      <c r="CT953" s="81">
        <f>_xll.BDP($H953,CT$1)</f>
        <v>0</v>
      </c>
      <c r="CU953" s="78">
        <f>_xll.BDP($H953,CU$1)</f>
        <v>0.91666698455810547</v>
      </c>
      <c r="CV953" s="78">
        <f>_xll.BDP($H953,CV$1)</f>
        <v>0.31803067711955607</v>
      </c>
      <c r="CW953" s="78">
        <f>_xll.BDP($H953,CW$1)</f>
        <v>0.58233951891649016</v>
      </c>
    </row>
    <row r="954" spans="1:101" s="74" customFormat="1" hidden="1" x14ac:dyDescent="0.3">
      <c r="A954" s="74" t="str">
        <f>B954&amp;C954</f>
        <v>15</v>
      </c>
      <c r="B954" s="74">
        <v>15</v>
      </c>
      <c r="D954" s="74">
        <v>27</v>
      </c>
      <c r="E954" s="74">
        <v>18</v>
      </c>
      <c r="F954" s="75" t="s">
        <v>2149</v>
      </c>
      <c r="G954" s="74" t="s">
        <v>2983</v>
      </c>
      <c r="H954" s="74" t="s">
        <v>2041</v>
      </c>
      <c r="I954" s="74">
        <v>1900</v>
      </c>
      <c r="J954" s="74" t="str">
        <f>I954&amp;H954</f>
        <v>1900NETC DC Equity</v>
      </c>
      <c r="K954" s="76" t="s">
        <v>5010</v>
      </c>
      <c r="L954" s="73">
        <v>0.58621204680411798</v>
      </c>
      <c r="M954" s="73">
        <v>0.41887035364447928</v>
      </c>
      <c r="N954" s="73">
        <v>0.16120912362478654</v>
      </c>
      <c r="O954" s="73">
        <v>0.15612775956147959</v>
      </c>
      <c r="P954" s="77">
        <v>13.196054440405621</v>
      </c>
      <c r="Q954" s="77">
        <v>10.509508058942412</v>
      </c>
      <c r="R954" s="77">
        <v>15.877296314948216</v>
      </c>
      <c r="S954" s="78">
        <v>24.784404823453229</v>
      </c>
      <c r="T954" s="78">
        <v>20.056555459086116</v>
      </c>
      <c r="U954" s="73">
        <v>0.54036063939679435</v>
      </c>
      <c r="V954" s="79">
        <v>2.0740818755714301</v>
      </c>
      <c r="W954" s="73">
        <v>0.48599999999999999</v>
      </c>
      <c r="X954" s="72">
        <v>3.4921373486708887E-2</v>
      </c>
      <c r="Y954" s="79">
        <v>28.135764018523226</v>
      </c>
      <c r="Z954" s="79" t="e">
        <v>#N/A</v>
      </c>
      <c r="AA954" s="79">
        <v>2003990000</v>
      </c>
      <c r="AB954" s="79">
        <v>5376443000</v>
      </c>
      <c r="AC954" s="79" t="e">
        <v>#N/A</v>
      </c>
      <c r="AD954" s="80">
        <v>855038000</v>
      </c>
      <c r="AE954" s="73">
        <v>0</v>
      </c>
      <c r="AF954" s="80">
        <v>13635</v>
      </c>
      <c r="AG954" s="80">
        <v>15925.5</v>
      </c>
      <c r="AH954" s="25">
        <v>14.459285111807395</v>
      </c>
      <c r="AI954" s="25">
        <v>20.025954330940351</v>
      </c>
      <c r="AJ954" s="25">
        <v>5.6252205346572302</v>
      </c>
      <c r="AK954" s="25">
        <v>24.678734136382918</v>
      </c>
      <c r="AL954" s="25">
        <v>3.6688232113347783</v>
      </c>
      <c r="AM954" s="74" t="s">
        <v>506</v>
      </c>
      <c r="AN954" s="74" t="s">
        <v>629</v>
      </c>
      <c r="AO954" s="74" t="s">
        <v>773</v>
      </c>
      <c r="AP954" s="74" t="s">
        <v>2141</v>
      </c>
      <c r="AQ954" s="73" t="e">
        <f>_xll.BDP($H954,$AQ$1, "CUST_TRR_START_DT=20030101","CUST_TRR_END_DT=20230630")*0.01</f>
        <v>#VALUE!</v>
      </c>
      <c r="AR954" s="73" t="e">
        <f>_xll.BDP($H954,$AQ$1, "CUST_TRR_START_DT=20130101","CUST_TRR_END_DT=20230630")*0.01</f>
        <v>#VALUE!</v>
      </c>
      <c r="AS954" s="73" t="e">
        <f>_xll.BDP($H954,$AQ$1, "CUST_TRR_START_DT=20180101","CUST_TRR_END_DT=20230630")*0.01</f>
        <v>#VALUE!</v>
      </c>
      <c r="AT954" s="74" t="s">
        <v>3562</v>
      </c>
      <c r="AU954" s="74" t="s">
        <v>3562</v>
      </c>
      <c r="AV954" s="74" t="s">
        <v>3562</v>
      </c>
      <c r="AW954" s="25" t="s">
        <v>3021</v>
      </c>
      <c r="AX954" s="25">
        <v>0</v>
      </c>
      <c r="AY954" s="25">
        <v>0</v>
      </c>
      <c r="AZ954" s="25">
        <v>0</v>
      </c>
      <c r="BA954" s="25">
        <v>0</v>
      </c>
      <c r="BB954" s="25">
        <v>0</v>
      </c>
      <c r="BC954" s="25">
        <v>0</v>
      </c>
      <c r="BD954" s="25">
        <v>0</v>
      </c>
      <c r="BE954" s="25">
        <v>13635</v>
      </c>
      <c r="BF954" s="74">
        <v>505.61500000000001</v>
      </c>
      <c r="BG954" s="74">
        <v>688</v>
      </c>
      <c r="BH954" s="74">
        <v>843.08299999999997</v>
      </c>
      <c r="BI954" s="74">
        <v>546.83600000000001</v>
      </c>
      <c r="BJ954" s="74">
        <v>704.82299999999998</v>
      </c>
      <c r="BK954" s="74">
        <v>826.56000000000006</v>
      </c>
      <c r="BL954" s="72">
        <v>3.7082141547488082E-2</v>
      </c>
      <c r="BM954" s="72">
        <v>5.0458379171250456E-2</v>
      </c>
      <c r="BN954" s="72">
        <v>6.1832269893656033E-2</v>
      </c>
      <c r="BO954" s="72">
        <v>4.0105317198386503E-2</v>
      </c>
      <c r="BP954" s="72">
        <v>5.1692189218921894E-2</v>
      </c>
      <c r="BQ954" s="72">
        <v>6.0620462046204623E-2</v>
      </c>
      <c r="BR954" s="72">
        <f>IF(IF(BN954&gt;BQ954,BN954,BQ954)=0,IF(BM954&gt;BP954,BM954,BP954),IF(BN954&gt;BQ954,BN954,BQ954))</f>
        <v>6.1832269893656033E-2</v>
      </c>
      <c r="CI954" s="73">
        <f>IFERROR(L954,M954)</f>
        <v>0.58621204680411798</v>
      </c>
      <c r="CJ954" s="74">
        <f>IF(AND(M954&lt;0,AA954&gt;0),1,0)</f>
        <v>0</v>
      </c>
      <c r="CK954" s="74">
        <f>IF(AND(CJ954=0,CI954&lt;0.1,CI954&gt;0),1,0)</f>
        <v>0</v>
      </c>
      <c r="CL954" s="74">
        <f>IF(AND(CK954=0,CI954&lt;0.2,CI954&gt;0.1),1,0)</f>
        <v>0</v>
      </c>
      <c r="CM954" s="74">
        <f>IF(AND(CL954=0,CI954&lt;0.3,CI954&gt;0.2),1,0)</f>
        <v>0</v>
      </c>
      <c r="CN954" s="74">
        <f>IF(AND(CM954=0,CI954&lt;0.4,CI954&gt;0.3),1,0)</f>
        <v>0</v>
      </c>
      <c r="CO954" s="74">
        <f>IF(AND(CN954=0,CI954&lt;0.5,CI954&gt;0.4),1,0)</f>
        <v>0</v>
      </c>
      <c r="CP954" s="74">
        <f>IF(AND(CJ954=0,CK954=0,CL954=0,CM954=0,CN954=0,CO954=0),1,0)</f>
        <v>1</v>
      </c>
      <c r="CR954" s="74" t="str">
        <f>_xll.BDP($H954,CR$1)</f>
        <v>Andre Rogaczewski</v>
      </c>
      <c r="CS954" s="74" t="str">
        <f>_xll.BDP($H954,CS$1)</f>
        <v>Yes</v>
      </c>
      <c r="CT954" s="81">
        <f>_xll.BDP($H954,CT$1)</f>
        <v>0</v>
      </c>
      <c r="CU954" s="78">
        <f>_xll.BDP($H954,CU$1)</f>
        <v>23.75</v>
      </c>
      <c r="CV954" s="78">
        <f>_xll.BDP($H954,CV$1)</f>
        <v>0</v>
      </c>
      <c r="CW954" s="78">
        <f>_xll.BDP($H954,CW$1)</f>
        <v>0</v>
      </c>
    </row>
    <row r="955" spans="1:101" s="74" customFormat="1" hidden="1" x14ac:dyDescent="0.3">
      <c r="A955" s="74" t="str">
        <f>B955&amp;C955</f>
        <v>15</v>
      </c>
      <c r="B955" s="74">
        <v>15</v>
      </c>
      <c r="D955" s="74">
        <v>27</v>
      </c>
      <c r="E955" s="74">
        <v>7</v>
      </c>
      <c r="F955" s="75">
        <v>0.1</v>
      </c>
      <c r="G955" s="74" t="s">
        <v>2725</v>
      </c>
      <c r="H955" s="74" t="s">
        <v>247</v>
      </c>
      <c r="I955" s="74">
        <v>1901</v>
      </c>
      <c r="J955" s="74" t="str">
        <f>I955&amp;H955</f>
        <v>1901HUBB US Equity</v>
      </c>
      <c r="K955" s="76" t="s">
        <v>917</v>
      </c>
      <c r="L955" s="73">
        <v>0.38251341085997692</v>
      </c>
      <c r="M955" s="73">
        <v>0.48533226900818199</v>
      </c>
      <c r="N955" s="73">
        <v>0.17591031044499522</v>
      </c>
      <c r="O955" s="73">
        <v>0.21002936265760838</v>
      </c>
      <c r="P955" s="77">
        <v>22.039139888862046</v>
      </c>
      <c r="Q955" s="77">
        <v>17.709397028685231</v>
      </c>
      <c r="R955" s="77">
        <v>26.615548630474006</v>
      </c>
      <c r="S955" s="78">
        <v>17.947755907947062</v>
      </c>
      <c r="T955" s="78">
        <v>18.468441156854425</v>
      </c>
      <c r="U955" s="73">
        <v>0.28727931687762559</v>
      </c>
      <c r="V955" s="79">
        <v>0.9835495393871031</v>
      </c>
      <c r="W955" s="73">
        <v>0.46643266145473239</v>
      </c>
      <c r="X955" s="72">
        <v>2.7458041283518746E-2</v>
      </c>
      <c r="Y955" s="79">
        <v>5.6966417808736001</v>
      </c>
      <c r="Z955" s="79">
        <v>20.62896885872112</v>
      </c>
      <c r="AA955" s="79">
        <v>1503300000</v>
      </c>
      <c r="AB955" s="79">
        <v>3473800000</v>
      </c>
      <c r="AC955" s="79">
        <v>23900000</v>
      </c>
      <c r="AD955" s="80">
        <v>795100000</v>
      </c>
      <c r="AE955" s="73">
        <v>3.0059112061375928E-2</v>
      </c>
      <c r="AF955" s="80">
        <v>16939.356403599999</v>
      </c>
      <c r="AG955" s="80">
        <v>17996.0564036</v>
      </c>
      <c r="AH955" s="25">
        <v>16.64144294766044</v>
      </c>
      <c r="AI955" s="25">
        <v>19.354760597547859</v>
      </c>
      <c r="AJ955" s="25">
        <v>3.7712038503956524</v>
      </c>
      <c r="AK955" s="25">
        <v>25.242919123839801</v>
      </c>
      <c r="AL955" s="25">
        <v>6.4599383092869989</v>
      </c>
      <c r="AM955" s="74" t="s">
        <v>498</v>
      </c>
      <c r="AN955" s="74" t="s">
        <v>590</v>
      </c>
      <c r="AO955" s="74" t="s">
        <v>644</v>
      </c>
      <c r="AP955" s="74" t="s">
        <v>574</v>
      </c>
      <c r="AQ955" s="73">
        <f>_xll.BDP($H955,$AQ$1, "CUST_TRR_START_DT=20030101","CUST_TRR_END_DT=20230630")*0.01</f>
        <v>0.1451577</v>
      </c>
      <c r="AR955" s="73">
        <f>_xll.BDP($H955,$AQ$1, "CUST_TRR_START_DT=20130101","CUST_TRR_END_DT=20230630")*0.01</f>
        <v>0.16478400000000001</v>
      </c>
      <c r="AS955" s="73">
        <f>_xll.BDP($H955,$AQ$1, "CUST_TRR_START_DT=20180101","CUST_TRR_END_DT=20230630")*0.01</f>
        <v>0.20513690000000001</v>
      </c>
      <c r="AT955" s="74" t="s">
        <v>3697</v>
      </c>
      <c r="AU955" s="74" t="s">
        <v>3021</v>
      </c>
      <c r="AV955" s="74" t="s">
        <v>3021</v>
      </c>
      <c r="AW955" s="25">
        <v>1.4178561316180289</v>
      </c>
      <c r="AX955" s="25">
        <v>1.4178561316180289</v>
      </c>
      <c r="AY955" s="25">
        <v>1.1915172015163253</v>
      </c>
      <c r="AZ955" s="25">
        <v>2.6093733331343545</v>
      </c>
      <c r="BA955" s="25">
        <v>44.204118169812922</v>
      </c>
      <c r="BB955" s="25">
        <v>37.147610397598335</v>
      </c>
      <c r="BC955" s="25">
        <v>81.351728567411257</v>
      </c>
      <c r="BD955" s="25">
        <v>423.1</v>
      </c>
      <c r="BE955" s="25">
        <v>16939.356403599999</v>
      </c>
      <c r="BF955" s="74">
        <v>824</v>
      </c>
      <c r="BG955" s="74">
        <v>869.44400000000007</v>
      </c>
      <c r="BH955" s="74">
        <v>909.66700000000003</v>
      </c>
      <c r="BI955" s="74">
        <v>753.74400000000003</v>
      </c>
      <c r="BJ955" s="74">
        <v>858.46600000000001</v>
      </c>
      <c r="BK955" s="74">
        <v>904.798</v>
      </c>
      <c r="BL955" s="72">
        <v>4.8644114945528935E-2</v>
      </c>
      <c r="BM955" s="72">
        <v>5.1326861498422895E-2</v>
      </c>
      <c r="BN955" s="72">
        <v>5.370139091038164E-2</v>
      </c>
      <c r="BO955" s="72">
        <v>4.4496613805221803E-2</v>
      </c>
      <c r="BP955" s="72">
        <v>5.0678784928189863E-2</v>
      </c>
      <c r="BQ955" s="72">
        <v>5.3413953779714432E-2</v>
      </c>
      <c r="BR955" s="72">
        <f>IF(IF(BN955&gt;BQ955,BN955,BQ955)=0,IF(BM955&gt;BP955,BM955,BP955),IF(BN955&gt;BQ955,BN955,BQ955))</f>
        <v>5.370139091038164E-2</v>
      </c>
      <c r="CI955" s="73">
        <f>IFERROR(L955,M955)</f>
        <v>0.38251341085997692</v>
      </c>
      <c r="CJ955" s="74">
        <f>IF(AND(M955&lt;0,AA955&gt;0),1,0)</f>
        <v>0</v>
      </c>
      <c r="CK955" s="74">
        <f>IF(AND(CJ955=0,CI955&lt;0.1,CI955&gt;0),1,0)</f>
        <v>0</v>
      </c>
      <c r="CL955" s="74">
        <f>IF(AND(CK955=0,CI955&lt;0.2,CI955&gt;0.1),1,0)</f>
        <v>0</v>
      </c>
      <c r="CM955" s="74">
        <f>IF(AND(CL955=0,CI955&lt;0.3,CI955&gt;0.2),1,0)</f>
        <v>0</v>
      </c>
      <c r="CN955" s="74">
        <f>IF(AND(CM955=0,CI955&lt;0.4,CI955&gt;0.3),1,0)</f>
        <v>1</v>
      </c>
      <c r="CO955" s="74">
        <f>IF(AND(CN955=0,CI955&lt;0.5,CI955&gt;0.4),1,0)</f>
        <v>0</v>
      </c>
      <c r="CP955" s="74">
        <f>IF(AND(CJ955=0,CK955=0,CL955=0,CM955=0,CN955=0,CO955=0),1,0)</f>
        <v>0</v>
      </c>
      <c r="CR955" s="74" t="str">
        <f>_xll.BDP($H955,CR$1)</f>
        <v>Gerben W Bakker</v>
      </c>
      <c r="CS955" s="74" t="str">
        <f>_xll.BDP($H955,CS$1)</f>
        <v>No</v>
      </c>
      <c r="CT955" s="81">
        <f>_xll.BDP($H955,CT$1)</f>
        <v>0</v>
      </c>
      <c r="CU955" s="78">
        <f>_xll.BDP($H955,CU$1)</f>
        <v>3</v>
      </c>
      <c r="CV955" s="78">
        <f>_xll.BDP($H955,CV$1)</f>
        <v>0.54107307487345946</v>
      </c>
      <c r="CW955" s="78">
        <f>_xll.BDP($H955,CW$1)</f>
        <v>4.660053674801703</v>
      </c>
    </row>
    <row r="956" spans="1:101" s="74" customFormat="1" hidden="1" x14ac:dyDescent="0.3">
      <c r="A956" s="74" t="str">
        <f>B956&amp;C956</f>
        <v>15</v>
      </c>
      <c r="B956" s="74">
        <v>15</v>
      </c>
      <c r="D956" s="74">
        <v>27</v>
      </c>
      <c r="E956" s="74">
        <v>5</v>
      </c>
      <c r="F956" s="75" t="s">
        <v>2149</v>
      </c>
      <c r="G956" s="74" t="s">
        <v>2808</v>
      </c>
      <c r="H956" s="74" t="s">
        <v>144</v>
      </c>
      <c r="I956" s="74">
        <v>1902</v>
      </c>
      <c r="J956" s="74" t="str">
        <f>I956&amp;H956</f>
        <v>1902CR US Equity</v>
      </c>
      <c r="K956" s="76" t="s">
        <v>789</v>
      </c>
      <c r="L956" s="73" t="e">
        <v>#N/A</v>
      </c>
      <c r="M956" s="73">
        <v>0.35856536101934877</v>
      </c>
      <c r="N956" s="73" t="e">
        <v>#N/A</v>
      </c>
      <c r="O956" s="73">
        <v>0.14684963277928101</v>
      </c>
      <c r="P956" s="77">
        <v>19.678352356549411</v>
      </c>
      <c r="Q956" s="77">
        <v>24.856355307089071</v>
      </c>
      <c r="R956" s="77">
        <v>28.326978939724039</v>
      </c>
      <c r="S956" s="78" t="e">
        <v>#N/A</v>
      </c>
      <c r="T956" s="78">
        <v>15.641944946516935</v>
      </c>
      <c r="U956" s="73">
        <v>2.9229525862068971E-2</v>
      </c>
      <c r="V956" s="79">
        <v>0.1006376811594203</v>
      </c>
      <c r="W956" s="73">
        <v>0.17130925611490982</v>
      </c>
      <c r="X956" s="72" t="e">
        <v>#N/A</v>
      </c>
      <c r="Y956" s="79" t="e">
        <v>#N/A</v>
      </c>
      <c r="Z956" s="79" t="e">
        <v>#N/A</v>
      </c>
      <c r="AA956" s="79">
        <v>1059500000</v>
      </c>
      <c r="AB956" s="79">
        <v>2587000000</v>
      </c>
      <c r="AC956" s="79" t="e">
        <v>#N/A</v>
      </c>
      <c r="AD956" s="80">
        <v>60238121.14812056</v>
      </c>
      <c r="AE956" s="73">
        <v>0</v>
      </c>
      <c r="AF956" s="80">
        <v>4932.4675185599999</v>
      </c>
      <c r="AG956" s="80">
        <v>4978.2675185600001</v>
      </c>
      <c r="AH956" s="25" t="s">
        <v>3021</v>
      </c>
      <c r="AI956" s="25" t="s">
        <v>3021</v>
      </c>
      <c r="AJ956" s="25" t="s">
        <v>3021</v>
      </c>
      <c r="AK956" s="25" t="s">
        <v>3021</v>
      </c>
      <c r="AL956" s="25">
        <v>3.9951294073786756</v>
      </c>
      <c r="AM956" s="74" t="s">
        <v>498</v>
      </c>
      <c r="AN956" s="74" t="s">
        <v>499</v>
      </c>
      <c r="AO956" s="74" t="s">
        <v>790</v>
      </c>
      <c r="AP956" s="74" t="s">
        <v>574</v>
      </c>
      <c r="AQ956" s="73" t="e">
        <f>_xll.BDP($H956,$AQ$1, "CUST_TRR_START_DT=20030101","CUST_TRR_END_DT=20230630")*0.01</f>
        <v>#VALUE!</v>
      </c>
      <c r="AR956" s="73" t="e">
        <f>_xll.BDP($H956,$AQ$1, "CUST_TRR_START_DT=20130101","CUST_TRR_END_DT=20230630")*0.01</f>
        <v>#VALUE!</v>
      </c>
      <c r="AS956" s="73" t="e">
        <f>_xll.BDP($H956,$AQ$1, "CUST_TRR_START_DT=20180101","CUST_TRR_END_DT=20230630")*0.01</f>
        <v>#VALUE!</v>
      </c>
      <c r="AT956" s="74" t="s">
        <v>3890</v>
      </c>
      <c r="AU956" s="74" t="s">
        <v>3021</v>
      </c>
      <c r="AV956" s="74" t="s">
        <v>3890</v>
      </c>
      <c r="AW956" s="25">
        <v>0.82863393786423001</v>
      </c>
      <c r="AX956" s="25">
        <v>0.82863393786423001</v>
      </c>
      <c r="AY956" s="25">
        <v>0</v>
      </c>
      <c r="AZ956" s="25">
        <v>0.82863393786423001</v>
      </c>
      <c r="BA956" s="25" t="s">
        <v>3021</v>
      </c>
      <c r="BB956" s="25">
        <v>0</v>
      </c>
      <c r="BC956" s="25" t="s">
        <v>3021</v>
      </c>
      <c r="BD956" s="25" t="s">
        <v>3021</v>
      </c>
      <c r="BE956" s="25">
        <v>4932.4675185599999</v>
      </c>
      <c r="BF956" s="74">
        <v>233.75</v>
      </c>
      <c r="BG956" s="74">
        <v>252.5</v>
      </c>
      <c r="BH956" s="74">
        <v>283.33300000000003</v>
      </c>
      <c r="BI956" s="74">
        <v>134</v>
      </c>
      <c r="BJ956" s="74">
        <v>261</v>
      </c>
      <c r="BK956" s="74">
        <v>290.3</v>
      </c>
      <c r="BL956" s="72">
        <v>4.7390073856632658E-2</v>
      </c>
      <c r="BM956" s="72">
        <v>5.1191416679357199E-2</v>
      </c>
      <c r="BN956" s="72">
        <v>5.7442446186187386E-2</v>
      </c>
      <c r="BO956" s="72">
        <v>2.716693003973808E-2</v>
      </c>
      <c r="BP956" s="72">
        <v>5.291469209232566E-2</v>
      </c>
      <c r="BQ956" s="72">
        <v>5.8854923809969886E-2</v>
      </c>
      <c r="BR956" s="72">
        <f>IF(IF(BN956&gt;BQ956,BN956,BQ956)=0,IF(BM956&gt;BP956,BM956,BP956),IF(BN956&gt;BQ956,BN956,BQ956))</f>
        <v>5.8854923809969886E-2</v>
      </c>
      <c r="CI956" s="73">
        <f>IFERROR(L956,M956)</f>
        <v>0.35856536101934877</v>
      </c>
      <c r="CJ956" s="74">
        <f>IF(AND(M956&lt;0,AA956&gt;0),1,0)</f>
        <v>0</v>
      </c>
      <c r="CK956" s="74">
        <f>IF(AND(CJ956=0,CI956&lt;0.1,CI956&gt;0),1,0)</f>
        <v>0</v>
      </c>
      <c r="CL956" s="74">
        <f>IF(AND(CK956=0,CI956&lt;0.2,CI956&gt;0.1),1,0)</f>
        <v>0</v>
      </c>
      <c r="CM956" s="74">
        <f>IF(AND(CL956=0,CI956&lt;0.3,CI956&gt;0.2),1,0)</f>
        <v>0</v>
      </c>
      <c r="CN956" s="74">
        <f>IF(AND(CM956=0,CI956&lt;0.4,CI956&gt;0.3),1,0)</f>
        <v>1</v>
      </c>
      <c r="CO956" s="74">
        <f>IF(AND(CN956=0,CI956&lt;0.5,CI956&gt;0.4),1,0)</f>
        <v>0</v>
      </c>
      <c r="CP956" s="74">
        <f>IF(AND(CJ956=0,CK956=0,CL956=0,CM956=0,CN956=0,CO956=0),1,0)</f>
        <v>0</v>
      </c>
      <c r="CR956" s="74" t="str">
        <f>_xll.BDP($H956,CR$1)</f>
        <v>#N/A N/A</v>
      </c>
      <c r="CS956" s="74" t="str">
        <f>_xll.BDP($H956,CS$1)</f>
        <v>#N/A N/A</v>
      </c>
      <c r="CT956" s="81" t="str">
        <f>_xll.BDP($H956,CT$1)</f>
        <v>#N/A N/A</v>
      </c>
      <c r="CU956" s="78" t="str">
        <f>_xll.BDP($H956,CU$1)</f>
        <v>#N/A N/A</v>
      </c>
      <c r="CV956" s="78">
        <f>_xll.BDP($H956,CV$1)</f>
        <v>1.1328186786262706</v>
      </c>
      <c r="CW956" s="78">
        <f>_xll.BDP($H956,CW$1)</f>
        <v>-5.4168406934403182</v>
      </c>
    </row>
    <row r="957" spans="1:101" s="74" customFormat="1" hidden="1" x14ac:dyDescent="0.3">
      <c r="A957" s="74" t="str">
        <f>B957&amp;C957</f>
        <v>15</v>
      </c>
      <c r="B957" s="74">
        <v>15</v>
      </c>
      <c r="D957" s="74">
        <v>27</v>
      </c>
      <c r="E957" s="74">
        <v>15</v>
      </c>
      <c r="F957" s="75" t="s">
        <v>2149</v>
      </c>
      <c r="G957" s="74" t="s">
        <v>2962</v>
      </c>
      <c r="H957" s="74" t="s">
        <v>2066</v>
      </c>
      <c r="I957" s="74">
        <v>1903</v>
      </c>
      <c r="J957" s="74" t="str">
        <f>I957&amp;H957</f>
        <v>1903SENS SW Equity</v>
      </c>
      <c r="K957" s="76" t="s">
        <v>5011</v>
      </c>
      <c r="L957" s="73">
        <v>0.32401542031615993</v>
      </c>
      <c r="M957" s="73">
        <v>0.41065591872791518</v>
      </c>
      <c r="N957" s="73">
        <v>0.32246266676137852</v>
      </c>
      <c r="O957" s="73">
        <v>0.41065591872791518</v>
      </c>
      <c r="P957" s="77">
        <v>11.981340700261473</v>
      </c>
      <c r="Q957" s="77">
        <v>11.294349300441166</v>
      </c>
      <c r="R957" s="77">
        <v>10.446644511335759</v>
      </c>
      <c r="S957" s="78">
        <v>22.877477658164189</v>
      </c>
      <c r="T957" s="78">
        <v>27.836333288782104</v>
      </c>
      <c r="U957" s="73">
        <v>-0.29194242128806563</v>
      </c>
      <c r="V957" s="79">
        <v>-1.9789301819312701</v>
      </c>
      <c r="W957" s="73">
        <v>0.87223432929976485</v>
      </c>
      <c r="X957" s="72" t="e">
        <v>#N/A</v>
      </c>
      <c r="Y957" s="79">
        <v>12.717442782395954</v>
      </c>
      <c r="Z957" s="79" t="e">
        <v>#N/A</v>
      </c>
      <c r="AA957" s="79">
        <v>181120000</v>
      </c>
      <c r="AB957" s="79">
        <v>181120000</v>
      </c>
      <c r="AC957" s="79" t="e">
        <v>#N/A</v>
      </c>
      <c r="AD957" s="80">
        <v>25610000</v>
      </c>
      <c r="AE957" s="73">
        <v>0</v>
      </c>
      <c r="AF957" s="80">
        <v>1168.0560803999999</v>
      </c>
      <c r="AG957" s="80">
        <v>1066.2440804</v>
      </c>
      <c r="AH957" s="25">
        <v>20.741627055207562</v>
      </c>
      <c r="AI957" s="25">
        <v>29.943947438777805</v>
      </c>
      <c r="AJ957" s="25">
        <v>-0.19774353722857341</v>
      </c>
      <c r="AK957" s="25">
        <v>38.799318341525179</v>
      </c>
      <c r="AL957" s="25">
        <v>3.8399783290170872</v>
      </c>
      <c r="AM957" s="74" t="s">
        <v>506</v>
      </c>
      <c r="AN957" s="74" t="s">
        <v>577</v>
      </c>
      <c r="AO957" s="74" t="s">
        <v>578</v>
      </c>
      <c r="AP957" s="74" t="s">
        <v>4616</v>
      </c>
      <c r="AQ957" s="73" t="e">
        <f>_xll.BDP($H957,$AQ$1, "CUST_TRR_START_DT=20030101","CUST_TRR_END_DT=20230630")*0.01</f>
        <v>#VALUE!</v>
      </c>
      <c r="AR957" s="73" t="e">
        <f>_xll.BDP($H957,$AQ$1, "CUST_TRR_START_DT=20130101","CUST_TRR_END_DT=20230630")*0.01</f>
        <v>#VALUE!</v>
      </c>
      <c r="AS957" s="73" t="e">
        <f>_xll.BDP($H957,$AQ$1, "CUST_TRR_START_DT=20180101","CUST_TRR_END_DT=20230630")*0.01</f>
        <v>#VALUE!</v>
      </c>
      <c r="AT957" s="74" t="s">
        <v>3284</v>
      </c>
      <c r="AU957" s="74" t="s">
        <v>3284</v>
      </c>
      <c r="AV957" s="74" t="s">
        <v>3284</v>
      </c>
      <c r="AW957" s="25" t="s">
        <v>3021</v>
      </c>
      <c r="AX957" s="25">
        <v>0</v>
      </c>
      <c r="AY957" s="25">
        <v>-4.2806163881170447E-4</v>
      </c>
      <c r="AZ957" s="25">
        <v>-4.2806163881170447E-4</v>
      </c>
      <c r="BA957" s="25">
        <v>0</v>
      </c>
      <c r="BB957" s="25">
        <v>-7.8680898992215705E-3</v>
      </c>
      <c r="BC957" s="25">
        <v>-7.8680898992215705E-3</v>
      </c>
      <c r="BD957" s="25">
        <v>-5.0000000000000001E-3</v>
      </c>
      <c r="BE957" s="25">
        <v>1066.2440804</v>
      </c>
      <c r="BF957" s="74">
        <v>4.8970000000000002</v>
      </c>
      <c r="BG957" s="74">
        <v>19.687000000000001</v>
      </c>
      <c r="BH957" s="74">
        <v>35.200000000000003</v>
      </c>
      <c r="BI957" s="74">
        <v>22.215</v>
      </c>
      <c r="BJ957" s="74">
        <v>13.718999999999999</v>
      </c>
      <c r="BK957" s="74">
        <v>25.524000000000001</v>
      </c>
      <c r="BL957" s="72">
        <v>4.5927570337955803E-3</v>
      </c>
      <c r="BM957" s="72">
        <v>1.8463877419712803E-2</v>
      </c>
      <c r="BN957" s="72">
        <v>3.3013078944170805E-2</v>
      </c>
      <c r="BO957" s="72">
        <v>2.083481672570325E-2</v>
      </c>
      <c r="BP957" s="72">
        <v>1.2866659944178387E-2</v>
      </c>
      <c r="BQ957" s="72">
        <v>2.3938233720767487E-2</v>
      </c>
      <c r="BR957" s="72">
        <f>IF(IF(BN957&gt;BQ957,BN957,BQ957)=0,IF(BM957&gt;BP957,BM957,BP957),IF(BN957&gt;BQ957,BN957,BQ957))</f>
        <v>3.3013078944170805E-2</v>
      </c>
      <c r="CI957" s="73">
        <f>IFERROR(L957,M957)</f>
        <v>0.32401542031615993</v>
      </c>
      <c r="CJ957" s="74">
        <f>IF(AND(M957&lt;0,AA957&gt;0),1,0)</f>
        <v>0</v>
      </c>
      <c r="CK957" s="74">
        <f>IF(AND(CJ957=0,CI957&lt;0.1,CI957&gt;0),1,0)</f>
        <v>0</v>
      </c>
      <c r="CL957" s="74">
        <f>IF(AND(CK957=0,CI957&lt;0.2,CI957&gt;0.1),1,0)</f>
        <v>0</v>
      </c>
      <c r="CM957" s="74">
        <f>IF(AND(CL957=0,CI957&lt;0.3,CI957&gt;0.2),1,0)</f>
        <v>0</v>
      </c>
      <c r="CN957" s="74">
        <f>IF(AND(CM957=0,CI957&lt;0.4,CI957&gt;0.3),1,0)</f>
        <v>1</v>
      </c>
      <c r="CO957" s="74">
        <f>IF(AND(CN957=0,CI957&lt;0.5,CI957&gt;0.4),1,0)</f>
        <v>0</v>
      </c>
      <c r="CP957" s="74">
        <f>IF(AND(CJ957=0,CK957=0,CL957=0,CM957=0,CN957=0,CO957=0),1,0)</f>
        <v>0</v>
      </c>
      <c r="CR957" s="74" t="str">
        <f>_xll.BDP($H957,CR$1)</f>
        <v>Marc Von Waldkirch</v>
      </c>
      <c r="CS957" s="74" t="str">
        <f>_xll.BDP($H957,CS$1)</f>
        <v>No</v>
      </c>
      <c r="CT957" s="81">
        <f>_xll.BDP($H957,CT$1)</f>
        <v>0</v>
      </c>
      <c r="CU957" s="78">
        <f>_xll.BDP($H957,CU$1)</f>
        <v>7.8333301544189453</v>
      </c>
      <c r="CV957" s="78">
        <f>_xll.BDP($H957,CV$1)</f>
        <v>17.264000635257293</v>
      </c>
      <c r="CW957" s="78">
        <f>_xll.BDP($H957,CW$1)</f>
        <v>0</v>
      </c>
    </row>
    <row r="958" spans="1:101" s="74" customFormat="1" hidden="1" x14ac:dyDescent="0.3">
      <c r="A958" s="74" t="str">
        <f>B958&amp;C958</f>
        <v>15</v>
      </c>
      <c r="B958" s="74">
        <v>15</v>
      </c>
      <c r="D958" s="74">
        <v>27</v>
      </c>
      <c r="E958" s="74">
        <v>1</v>
      </c>
      <c r="F958" s="75" t="s">
        <v>2149</v>
      </c>
      <c r="G958" s="74" t="s">
        <v>2543</v>
      </c>
      <c r="H958" s="74" t="s">
        <v>1324</v>
      </c>
      <c r="I958" s="74">
        <v>1904</v>
      </c>
      <c r="J958" s="74" t="str">
        <f>I958&amp;H958</f>
        <v>1904ORS IM Equity</v>
      </c>
      <c r="K958" s="76" t="s">
        <v>1325</v>
      </c>
      <c r="L958" s="73">
        <v>0.1278468245702622</v>
      </c>
      <c r="M958" s="73">
        <v>0.21983534453591971</v>
      </c>
      <c r="N958" s="73">
        <v>0.10483966534903839</v>
      </c>
      <c r="O958" s="73">
        <v>0.18054238292827504</v>
      </c>
      <c r="P958" s="77">
        <v>13.709271103511551</v>
      </c>
      <c r="Q958" s="77">
        <v>14.017177779250945</v>
      </c>
      <c r="R958" s="77">
        <v>21.228013995137282</v>
      </c>
      <c r="S958" s="78">
        <v>4.618234978331917</v>
      </c>
      <c r="T958" s="78">
        <v>6.4237308396090222</v>
      </c>
      <c r="U958" s="73">
        <v>0.24509859908985457</v>
      </c>
      <c r="V958" s="79">
        <v>1.7200090170196245</v>
      </c>
      <c r="W958" s="73">
        <v>0.33314210023325597</v>
      </c>
      <c r="X958" s="72">
        <v>2.8986142397601871E-2</v>
      </c>
      <c r="Y958" s="79">
        <v>8.430561336209033</v>
      </c>
      <c r="Z958" s="79">
        <v>20.707333896009427</v>
      </c>
      <c r="AA958" s="79">
        <v>221675000</v>
      </c>
      <c r="AB958" s="79">
        <v>269920000</v>
      </c>
      <c r="AC958" s="79" t="e">
        <v>#N/A</v>
      </c>
      <c r="AD958" s="80">
        <v>75799671</v>
      </c>
      <c r="AE958" s="73">
        <v>0</v>
      </c>
      <c r="AF958" s="80">
        <v>255.33530000000002</v>
      </c>
      <c r="AG958" s="80">
        <v>394.05230000000006</v>
      </c>
      <c r="AH958" s="25">
        <v>4.3397830396475783</v>
      </c>
      <c r="AI958" s="25">
        <v>5.7986388251221381</v>
      </c>
      <c r="AJ958" s="25">
        <v>24.446760945422881</v>
      </c>
      <c r="AK958" s="25">
        <v>5.6058923910813894</v>
      </c>
      <c r="AL958" s="25">
        <v>1.1199063697334952</v>
      </c>
      <c r="AM958" s="74" t="s">
        <v>493</v>
      </c>
      <c r="AN958" s="74" t="s">
        <v>513</v>
      </c>
      <c r="AO958" s="74" t="s">
        <v>4718</v>
      </c>
      <c r="AP958" s="74" t="s">
        <v>1250</v>
      </c>
      <c r="AQ958" s="73" t="e">
        <f>_xll.BDP($H958,$AQ$1, "CUST_TRR_START_DT=20030101","CUST_TRR_END_DT=20230630")*0.01</f>
        <v>#VALUE!</v>
      </c>
      <c r="AR958" s="73" t="e">
        <f>_xll.BDP($H958,$AQ$1, "CUST_TRR_START_DT=20130101","CUST_TRR_END_DT=20230630")*0.01</f>
        <v>#VALUE!</v>
      </c>
      <c r="AS958" s="73">
        <f>_xll.BDP($H958,$AQ$1, "CUST_TRR_START_DT=20180101","CUST_TRR_END_DT=20230630")*0.01</f>
        <v>8.2080870000000014E-2</v>
      </c>
      <c r="AT958" s="74" t="s">
        <v>3563</v>
      </c>
      <c r="AU958" s="74" t="s">
        <v>3563</v>
      </c>
      <c r="AV958" s="74" t="s">
        <v>3563</v>
      </c>
      <c r="AW958" s="25">
        <v>2.4305555141634412</v>
      </c>
      <c r="AX958" s="25">
        <v>2.4305555141634412</v>
      </c>
      <c r="AY958" s="25">
        <v>0</v>
      </c>
      <c r="AZ958" s="25">
        <v>2.4305555141634412</v>
      </c>
      <c r="BA958" s="25">
        <v>15.599037864912674</v>
      </c>
      <c r="BB958" s="25">
        <v>0</v>
      </c>
      <c r="BC958" s="25" t="s">
        <v>3021</v>
      </c>
      <c r="BD958" s="25" t="s">
        <v>3021</v>
      </c>
      <c r="BE958" s="25">
        <v>255.33530000000002</v>
      </c>
      <c r="BF958" s="74">
        <v>41.9</v>
      </c>
      <c r="BG958" s="74">
        <v>27.6</v>
      </c>
      <c r="BH958" s="74">
        <v>24</v>
      </c>
      <c r="BI958" s="74">
        <v>-17.440000000000001</v>
      </c>
      <c r="BJ958" s="74">
        <v>17.330000000000002</v>
      </c>
      <c r="BK958" s="74">
        <v>2.4900000000000002</v>
      </c>
      <c r="BL958" s="72">
        <v>0.16409795277033765</v>
      </c>
      <c r="BM958" s="72">
        <v>0.10809316220671407</v>
      </c>
      <c r="BN958" s="72">
        <v>9.3994054092794835E-2</v>
      </c>
      <c r="BO958" s="72">
        <v>-6.8302345974097595E-2</v>
      </c>
      <c r="BP958" s="72">
        <v>6.787153989283895E-2</v>
      </c>
      <c r="BQ958" s="72">
        <v>9.7518831121274647E-3</v>
      </c>
      <c r="BR958" s="72">
        <f>IF(IF(BN958&gt;BQ958,BN958,BQ958)=0,IF(BM958&gt;BP958,BM958,BP958),IF(BN958&gt;BQ958,BN958,BQ958))</f>
        <v>9.3994054092794835E-2</v>
      </c>
      <c r="CI958" s="73">
        <f>IFERROR(L958,M958)</f>
        <v>0.1278468245702622</v>
      </c>
      <c r="CJ958" s="74">
        <f>IF(AND(M958&lt;0,AA958&gt;0),1,0)</f>
        <v>0</v>
      </c>
      <c r="CK958" s="74">
        <f>IF(AND(CJ958=0,CI958&lt;0.1,CI958&gt;0),1,0)</f>
        <v>0</v>
      </c>
      <c r="CL958" s="74">
        <f>IF(AND(CK958=0,CI958&lt;0.2,CI958&gt;0.1),1,0)</f>
        <v>1</v>
      </c>
      <c r="CM958" s="74">
        <f>IF(AND(CL958=0,CI958&lt;0.3,CI958&gt;0.2),1,0)</f>
        <v>0</v>
      </c>
      <c r="CN958" s="74">
        <f>IF(AND(CM958=0,CI958&lt;0.4,CI958&gt;0.3),1,0)</f>
        <v>0</v>
      </c>
      <c r="CO958" s="74">
        <f>IF(AND(CN958=0,CI958&lt;0.5,CI958&gt;0.4),1,0)</f>
        <v>0</v>
      </c>
      <c r="CP958" s="74">
        <f>IF(AND(CJ958=0,CK958=0,CL958=0,CM958=0,CN958=0,CO958=0),1,0)</f>
        <v>0</v>
      </c>
      <c r="CR958" s="74" t="str">
        <f>_xll.BDP($H958,CR$1)</f>
        <v>#N/A Field Not Applicable</v>
      </c>
      <c r="CS958" s="74" t="str">
        <f>_xll.BDP($H958,CS$1)</f>
        <v>No</v>
      </c>
      <c r="CT958" s="81">
        <f>_xll.BDP($H958,CT$1)</f>
        <v>0</v>
      </c>
      <c r="CU958" s="78">
        <f>_xll.BDP($H958,CU$1)</f>
        <v>6.6666698455810547</v>
      </c>
      <c r="CV958" s="78">
        <f>_xll.BDP($H958,CV$1)</f>
        <v>0</v>
      </c>
      <c r="CW958" s="78">
        <f>_xll.BDP($H958,CW$1)</f>
        <v>0</v>
      </c>
    </row>
    <row r="959" spans="1:101" s="74" customFormat="1" hidden="1" x14ac:dyDescent="0.3">
      <c r="A959" s="74" t="str">
        <f>B959&amp;C959</f>
        <v>15</v>
      </c>
      <c r="B959" s="74">
        <v>15</v>
      </c>
      <c r="D959" s="74">
        <v>28</v>
      </c>
      <c r="E959" s="74">
        <v>6</v>
      </c>
      <c r="F959" s="75">
        <v>0.18</v>
      </c>
      <c r="G959" s="74" t="s">
        <v>2653</v>
      </c>
      <c r="H959" s="74" t="s">
        <v>1642</v>
      </c>
      <c r="I959" s="74">
        <v>1905</v>
      </c>
      <c r="J959" s="74" t="str">
        <f>I959&amp;H959</f>
        <v>1905BRK LN Equity</v>
      </c>
      <c r="K959" s="76" t="s">
        <v>1643</v>
      </c>
      <c r="L959" s="73">
        <v>0.56043462322811788</v>
      </c>
      <c r="M959" s="73">
        <v>0.43095475564421071</v>
      </c>
      <c r="N959" s="73">
        <v>0.2789772142410053</v>
      </c>
      <c r="O959" s="73">
        <v>0.21942661926965515</v>
      </c>
      <c r="P959" s="77">
        <v>12.904392484493391</v>
      </c>
      <c r="Q959" s="77">
        <v>10.531130860248687</v>
      </c>
      <c r="R959" s="77">
        <v>11.871052984442503</v>
      </c>
      <c r="S959" s="78">
        <v>26.952746523286304</v>
      </c>
      <c r="T959" s="78">
        <v>26.85959427034102</v>
      </c>
      <c r="U959" s="73">
        <v>-0.34511175543294675</v>
      </c>
      <c r="V959" s="79">
        <v>-1.5875878144323219</v>
      </c>
      <c r="W959" s="73">
        <v>0.8058343917728521</v>
      </c>
      <c r="X959" s="72" t="e">
        <v>#N/A</v>
      </c>
      <c r="Y959" s="79">
        <v>4.4043591951568768</v>
      </c>
      <c r="Z959" s="79">
        <v>23.432398465484681</v>
      </c>
      <c r="AA959" s="79">
        <v>55145000</v>
      </c>
      <c r="AB959" s="79">
        <v>108305000</v>
      </c>
      <c r="AC959" s="79">
        <v>2686000</v>
      </c>
      <c r="AD959" s="80">
        <v>26086000</v>
      </c>
      <c r="AE959" s="73">
        <v>0.10296710879398911</v>
      </c>
      <c r="AF959" s="80">
        <v>312.22435899999999</v>
      </c>
      <c r="AG959" s="80">
        <v>263.18535900000001</v>
      </c>
      <c r="AH959" s="25">
        <v>7.9163014798772782</v>
      </c>
      <c r="AI959" s="25">
        <v>11.074494382495265</v>
      </c>
      <c r="AJ959" s="25">
        <v>8.4138476055149383</v>
      </c>
      <c r="AK959" s="25">
        <v>16.577294690205264</v>
      </c>
      <c r="AL959" s="25">
        <v>1.9843423263677036</v>
      </c>
      <c r="AM959" s="74" t="s">
        <v>502</v>
      </c>
      <c r="AN959" s="74" t="s">
        <v>528</v>
      </c>
      <c r="AO959" s="74" t="s">
        <v>568</v>
      </c>
      <c r="AP959" s="74" t="s">
        <v>1552</v>
      </c>
      <c r="AQ959" s="73" t="e">
        <f>_xll.BDP($H959,$AQ$1, "CUST_TRR_START_DT=20030101","CUST_TRR_END_DT=20230630")*0.01</f>
        <v>#VALUE!</v>
      </c>
      <c r="AR959" s="73">
        <f>_xll.BDP($H959,$AQ$1, "CUST_TRR_START_DT=20130101","CUST_TRR_END_DT=20230630")*0.01</f>
        <v>7.515463E-2</v>
      </c>
      <c r="AS959" s="73">
        <f>_xll.BDP($H959,$AQ$1, "CUST_TRR_START_DT=20180101","CUST_TRR_END_DT=20230630")*0.01</f>
        <v>6.0665990000000003E-2</v>
      </c>
      <c r="AT959" s="74" t="s">
        <v>3564</v>
      </c>
      <c r="AU959" s="74" t="s">
        <v>3564</v>
      </c>
      <c r="AV959" s="74" t="s">
        <v>3564</v>
      </c>
      <c r="AW959" s="25">
        <v>3.9473684210526314</v>
      </c>
      <c r="AX959" s="25">
        <v>3.9473684210526314</v>
      </c>
      <c r="AY959" s="25">
        <v>0.38610853236559994</v>
      </c>
      <c r="AZ959" s="25">
        <v>4.3334769534182316</v>
      </c>
      <c r="BA959" s="25">
        <v>59.382291078718595</v>
      </c>
      <c r="BB959" s="25">
        <v>5.8084290117507607</v>
      </c>
      <c r="BC959" s="25">
        <v>65.190720090469355</v>
      </c>
      <c r="BD959" s="25">
        <v>13.007999999999999</v>
      </c>
      <c r="BE959" s="25">
        <v>263.18535900000001</v>
      </c>
      <c r="BF959" s="74">
        <v>22.2</v>
      </c>
      <c r="BG959" s="74">
        <v>24.150000000000002</v>
      </c>
      <c r="BH959" s="74">
        <v>29.5</v>
      </c>
      <c r="BI959" s="74">
        <v>28.093</v>
      </c>
      <c r="BJ959" s="74">
        <v>31.824999999999999</v>
      </c>
      <c r="BK959" s="74">
        <v>34.622</v>
      </c>
      <c r="BL959" s="72">
        <v>8.4351196754831631E-2</v>
      </c>
      <c r="BM959" s="72">
        <v>9.1760423496810101E-2</v>
      </c>
      <c r="BN959" s="72">
        <v>0.11208830199403304</v>
      </c>
      <c r="BO959" s="72">
        <v>0.10674225992943627</v>
      </c>
      <c r="BP959" s="72">
        <v>0.1209223800325458</v>
      </c>
      <c r="BQ959" s="72">
        <v>0.13154987090296311</v>
      </c>
      <c r="BR959" s="72">
        <f>IF(IF(BN959&gt;BQ959,BN959,BQ959)=0,IF(BM959&gt;BP959,BM959,BP959),IF(BN959&gt;BQ959,BN959,BQ959))</f>
        <v>0.13154987090296311</v>
      </c>
      <c r="CI959" s="73">
        <f>IFERROR(L959,M959)</f>
        <v>0.56043462322811788</v>
      </c>
      <c r="CJ959" s="74">
        <f>IF(AND(M959&lt;0,AA959&gt;0),1,0)</f>
        <v>0</v>
      </c>
      <c r="CK959" s="74">
        <f>IF(AND(CJ959=0,CI959&lt;0.1,CI959&gt;0),1,0)</f>
        <v>0</v>
      </c>
      <c r="CL959" s="74">
        <f>IF(AND(CK959=0,CI959&lt;0.2,CI959&gt;0.1),1,0)</f>
        <v>0</v>
      </c>
      <c r="CM959" s="74">
        <f>IF(AND(CL959=0,CI959&lt;0.3,CI959&gt;0.2),1,0)</f>
        <v>0</v>
      </c>
      <c r="CN959" s="74">
        <f>IF(AND(CM959=0,CI959&lt;0.4,CI959&gt;0.3),1,0)</f>
        <v>0</v>
      </c>
      <c r="CO959" s="74">
        <f>IF(AND(CN959=0,CI959&lt;0.5,CI959&gt;0.4),1,0)</f>
        <v>0</v>
      </c>
      <c r="CP959" s="74">
        <f>IF(AND(CJ959=0,CK959=0,CL959=0,CM959=0,CN959=0,CO959=0),1,0)</f>
        <v>1</v>
      </c>
      <c r="CR959" s="74" t="str">
        <f>_xll.BDP($H959,CR$1)</f>
        <v>Andrew W Shepherd</v>
      </c>
      <c r="CS959" s="74" t="str">
        <f>_xll.BDP($H959,CS$1)</f>
        <v>No</v>
      </c>
      <c r="CT959" s="81">
        <f>_xll.BDP($H959,CT$1)</f>
        <v>0</v>
      </c>
      <c r="CU959" s="78">
        <f>_xll.BDP($H959,CU$1)</f>
        <v>2.25</v>
      </c>
      <c r="CV959" s="78">
        <f>_xll.BDP($H959,CV$1)</f>
        <v>0.45328688980493959</v>
      </c>
      <c r="CW959" s="78">
        <f>_xll.BDP($H959,CW$1)</f>
        <v>0.67578526247499593</v>
      </c>
    </row>
    <row r="960" spans="1:101" s="74" customFormat="1" hidden="1" x14ac:dyDescent="0.3">
      <c r="A960" s="74" t="str">
        <f>B960&amp;C960</f>
        <v>15</v>
      </c>
      <c r="B960" s="74">
        <v>15</v>
      </c>
      <c r="D960" s="74">
        <v>28</v>
      </c>
      <c r="E960" s="74">
        <v>16</v>
      </c>
      <c r="F960" s="75">
        <v>0.11</v>
      </c>
      <c r="H960" s="74" t="s">
        <v>1382</v>
      </c>
      <c r="I960" s="74">
        <v>1906</v>
      </c>
      <c r="J960" s="74" t="str">
        <f>I960&amp;H960</f>
        <v>1906IPN FP Equity</v>
      </c>
      <c r="K960" s="76" t="s">
        <v>1383</v>
      </c>
      <c r="L960" s="73">
        <v>0.3913453993632155</v>
      </c>
      <c r="M960" s="73">
        <v>0.4497843773618459</v>
      </c>
      <c r="N960" s="73">
        <v>0.30531987788841397</v>
      </c>
      <c r="O960" s="73">
        <v>0.35759225222677787</v>
      </c>
      <c r="P960" s="77">
        <v>12.3073978371136</v>
      </c>
      <c r="Q960" s="77">
        <v>10.618795779639131</v>
      </c>
      <c r="R960" s="77">
        <v>13.897477120949789</v>
      </c>
      <c r="S960" s="78">
        <v>37.448536844716799</v>
      </c>
      <c r="T960" s="78">
        <v>46.332963725645492</v>
      </c>
      <c r="U960" s="73">
        <v>2.9835847382431228E-2</v>
      </c>
      <c r="V960" s="79">
        <v>0.15901477832512312</v>
      </c>
      <c r="W960" s="73">
        <v>0.5587791022230979</v>
      </c>
      <c r="X960" s="72">
        <v>3.5107913669064746E-2</v>
      </c>
      <c r="Y960" s="79">
        <v>8.9372477103222234</v>
      </c>
      <c r="Z960" s="79">
        <v>5.4446934321275009</v>
      </c>
      <c r="AA960" s="79">
        <v>2249300000</v>
      </c>
      <c r="AB960" s="79">
        <v>2829200000</v>
      </c>
      <c r="AC960" s="79">
        <v>32800000</v>
      </c>
      <c r="AD960" s="80">
        <v>948200000</v>
      </c>
      <c r="AE960" s="73">
        <v>3.4591858257751532E-2</v>
      </c>
      <c r="AF960" s="80">
        <v>10711.496422799999</v>
      </c>
      <c r="AG960" s="80">
        <v>10871.896422799999</v>
      </c>
      <c r="AH960" s="25">
        <v>7.6369039216071926</v>
      </c>
      <c r="AI960" s="25">
        <v>11.77886936381365</v>
      </c>
      <c r="AJ960" s="25">
        <v>8.1778615619930424</v>
      </c>
      <c r="AK960" s="25">
        <v>25.904688394123774</v>
      </c>
      <c r="AL960" s="25">
        <v>3.146460852034672</v>
      </c>
      <c r="AM960" s="74" t="s">
        <v>493</v>
      </c>
      <c r="AN960" s="74" t="s">
        <v>654</v>
      </c>
      <c r="AO960" s="74" t="s">
        <v>655</v>
      </c>
      <c r="AP960" s="74" t="s">
        <v>1339</v>
      </c>
      <c r="AQ960" s="73" t="e">
        <f>_xll.BDP($H960,$AQ$1, "CUST_TRR_START_DT=20030101","CUST_TRR_END_DT=20230630")*0.01</f>
        <v>#VALUE!</v>
      </c>
      <c r="AR960" s="73">
        <f>_xll.BDP($H960,$AQ$1, "CUST_TRR_START_DT=20130101","CUST_TRR_END_DT=20230630")*0.01</f>
        <v>0.17962160000000002</v>
      </c>
      <c r="AS960" s="73">
        <f>_xll.BDP($H960,$AQ$1, "CUST_TRR_START_DT=20180101","CUST_TRR_END_DT=20230630")*0.01</f>
        <v>3.0955699999999999E-2</v>
      </c>
      <c r="AT960" s="74" t="s">
        <v>3891</v>
      </c>
      <c r="AU960" s="74" t="s">
        <v>3565</v>
      </c>
      <c r="AV960" s="74" t="s">
        <v>3891</v>
      </c>
      <c r="AW960" s="25">
        <v>0.94043890884303749</v>
      </c>
      <c r="AX960" s="25">
        <v>0.94043890884303749</v>
      </c>
      <c r="AY960" s="25">
        <v>0</v>
      </c>
      <c r="AZ960" s="25">
        <v>0.94043890884303749</v>
      </c>
      <c r="BA960" s="25">
        <v>12.338819356441793</v>
      </c>
      <c r="BB960" s="25">
        <v>0</v>
      </c>
      <c r="BC960" s="25" t="s">
        <v>3021</v>
      </c>
      <c r="BD960" s="25" t="s">
        <v>3021</v>
      </c>
      <c r="BE960" s="25">
        <v>10711.496422799999</v>
      </c>
      <c r="BF960" s="74">
        <v>710.35699999999997</v>
      </c>
      <c r="BG960" s="74">
        <v>747.2</v>
      </c>
      <c r="BH960" s="74">
        <v>800.76900000000001</v>
      </c>
      <c r="BI960" s="74">
        <v>678.18600000000004</v>
      </c>
      <c r="BJ960" s="74">
        <v>812.45299999999997</v>
      </c>
      <c r="BK960" s="74">
        <v>869.31000000000006</v>
      </c>
      <c r="BL960" s="72">
        <v>6.6317251293476293E-2</v>
      </c>
      <c r="BM960" s="72">
        <v>6.9756826731468116E-2</v>
      </c>
      <c r="BN960" s="72">
        <v>7.4757902014093935E-2</v>
      </c>
      <c r="BO960" s="72">
        <v>6.3313842737831152E-2</v>
      </c>
      <c r="BP960" s="72">
        <v>7.5848692650510516E-2</v>
      </c>
      <c r="BQ960" s="72">
        <v>8.1156727845198798E-2</v>
      </c>
      <c r="BR960" s="72">
        <f>IF(IF(BN960&gt;BQ960,BN960,BQ960)=0,IF(BM960&gt;BP960,BM960,BP960),IF(BN960&gt;BQ960,BN960,BQ960))</f>
        <v>8.1156727845198798E-2</v>
      </c>
      <c r="CI960" s="73">
        <f>IFERROR(L960,M960)</f>
        <v>0.3913453993632155</v>
      </c>
      <c r="CJ960" s="74">
        <f>IF(AND(M960&lt;0,AA960&gt;0),1,0)</f>
        <v>0</v>
      </c>
      <c r="CK960" s="74">
        <f>IF(AND(CJ960=0,CI960&lt;0.1,CI960&gt;0),1,0)</f>
        <v>0</v>
      </c>
      <c r="CL960" s="74">
        <f>IF(AND(CK960=0,CI960&lt;0.2,CI960&gt;0.1),1,0)</f>
        <v>0</v>
      </c>
      <c r="CM960" s="74">
        <f>IF(AND(CL960=0,CI960&lt;0.3,CI960&gt;0.2),1,0)</f>
        <v>0</v>
      </c>
      <c r="CN960" s="74">
        <f>IF(AND(CM960=0,CI960&lt;0.4,CI960&gt;0.3),1,0)</f>
        <v>1</v>
      </c>
      <c r="CO960" s="74">
        <f>IF(AND(CN960=0,CI960&lt;0.5,CI960&gt;0.4),1,0)</f>
        <v>0</v>
      </c>
      <c r="CP960" s="74">
        <f>IF(AND(CJ960=0,CK960=0,CL960=0,CM960=0,CN960=0,CO960=0),1,0)</f>
        <v>0</v>
      </c>
      <c r="CR960" s="74" t="str">
        <f>_xll.BDP($H960,CR$1)</f>
        <v>David Loew</v>
      </c>
      <c r="CS960" s="74" t="str">
        <f>_xll.BDP($H960,CS$1)</f>
        <v>No</v>
      </c>
      <c r="CT960" s="81">
        <f>_xll.BDP($H960,CT$1)</f>
        <v>5.9655198128893971E-4</v>
      </c>
      <c r="CU960" s="78">
        <f>_xll.BDP($H960,CU$1)</f>
        <v>3.25</v>
      </c>
      <c r="CV960" s="78">
        <f>_xll.BDP($H960,CV$1)</f>
        <v>52.235504989409357</v>
      </c>
      <c r="CW960" s="78">
        <f>_xll.BDP($H960,CW$1)</f>
        <v>0.11444540524496469</v>
      </c>
    </row>
    <row r="961" spans="1:101" s="74" customFormat="1" hidden="1" x14ac:dyDescent="0.3">
      <c r="A961" s="74" t="str">
        <f>B961&amp;C961</f>
        <v>15</v>
      </c>
      <c r="B961" s="74">
        <v>15</v>
      </c>
      <c r="D961" s="74">
        <v>28</v>
      </c>
      <c r="E961" s="74">
        <v>8</v>
      </c>
      <c r="F961" s="75" t="s">
        <v>2149</v>
      </c>
      <c r="G961" s="74" t="s">
        <v>2739</v>
      </c>
      <c r="H961" s="74" t="s">
        <v>8</v>
      </c>
      <c r="I961" s="74">
        <v>1907</v>
      </c>
      <c r="J961" s="74" t="str">
        <f>I961&amp;H961</f>
        <v>1907VNT US Equity</v>
      </c>
      <c r="K961" s="76" t="s">
        <v>589</v>
      </c>
      <c r="L961" s="73" t="e">
        <v>#N/A</v>
      </c>
      <c r="M961" s="73">
        <v>0.47755806654111738</v>
      </c>
      <c r="N961" s="73" t="e">
        <v>#N/A</v>
      </c>
      <c r="O961" s="73">
        <v>0.20198466695429956</v>
      </c>
      <c r="P961" s="77">
        <v>17.523857122776327</v>
      </c>
      <c r="Q961" s="77">
        <v>12.798129533893279</v>
      </c>
      <c r="R961" s="77">
        <v>49.824385348720526</v>
      </c>
      <c r="S961" s="78">
        <v>23.403739170247583</v>
      </c>
      <c r="T961" s="78">
        <v>23.590001256123603</v>
      </c>
      <c r="U961" s="73">
        <v>0.90294129546465973</v>
      </c>
      <c r="V961" s="79">
        <v>3.1283992150266329</v>
      </c>
      <c r="W961" s="73">
        <v>0.16677762982689745</v>
      </c>
      <c r="X961" s="72">
        <v>3.6069149365861537E-2</v>
      </c>
      <c r="Y961" s="79" t="e">
        <v>#N/A</v>
      </c>
      <c r="Z961" s="79" t="e">
        <v>#N/A</v>
      </c>
      <c r="AA961" s="79">
        <v>1274400000</v>
      </c>
      <c r="AB961" s="79">
        <v>3013100000</v>
      </c>
      <c r="AC961" s="79">
        <v>26200000</v>
      </c>
      <c r="AD961" s="80">
        <v>431200000</v>
      </c>
      <c r="AE961" s="73">
        <v>6.0760667903525044E-2</v>
      </c>
      <c r="AF961" s="80">
        <v>4673.0981397999994</v>
      </c>
      <c r="AG961" s="80">
        <v>6909.7981397999993</v>
      </c>
      <c r="AH961" s="25">
        <v>8.8997915247295207</v>
      </c>
      <c r="AI961" s="25">
        <v>11.073394454807691</v>
      </c>
      <c r="AJ961" s="25">
        <v>7.8447557840910802</v>
      </c>
      <c r="AK961" s="25">
        <v>12.391482523061471</v>
      </c>
      <c r="AL961" s="25">
        <v>6.7034028972727056</v>
      </c>
      <c r="AM961" s="74" t="s">
        <v>498</v>
      </c>
      <c r="AN961" s="74" t="s">
        <v>590</v>
      </c>
      <c r="AO961" s="74" t="s">
        <v>591</v>
      </c>
      <c r="AP961" s="74" t="s">
        <v>574</v>
      </c>
      <c r="AQ961" s="73" t="e">
        <f>_xll.BDP($H961,$AQ$1, "CUST_TRR_START_DT=20030101","CUST_TRR_END_DT=20230630")*0.01</f>
        <v>#VALUE!</v>
      </c>
      <c r="AR961" s="73" t="e">
        <f>_xll.BDP($H961,$AQ$1, "CUST_TRR_START_DT=20130101","CUST_TRR_END_DT=20230630")*0.01</f>
        <v>#VALUE!</v>
      </c>
      <c r="AS961" s="73" t="e">
        <f>_xll.BDP($H961,$AQ$1, "CUST_TRR_START_DT=20180101","CUST_TRR_END_DT=20230630")*0.01</f>
        <v>#VALUE!</v>
      </c>
      <c r="AT961" s="74" t="s">
        <v>3892</v>
      </c>
      <c r="AU961" s="74" t="s">
        <v>3021</v>
      </c>
      <c r="AV961" s="74" t="s">
        <v>3892</v>
      </c>
      <c r="AW961" s="25">
        <v>0.33112583274872887</v>
      </c>
      <c r="AX961" s="25">
        <v>0.33112583274872887</v>
      </c>
      <c r="AY961" s="25">
        <v>0</v>
      </c>
      <c r="AZ961" s="25">
        <v>0.33112583274872887</v>
      </c>
      <c r="BA961" s="25" t="s">
        <v>3021</v>
      </c>
      <c r="BB961" s="25">
        <v>0</v>
      </c>
      <c r="BC961" s="25" t="s">
        <v>3021</v>
      </c>
      <c r="BD961" s="25" t="s">
        <v>3021</v>
      </c>
      <c r="BE961" s="25">
        <v>4673.0981397999994</v>
      </c>
      <c r="BF961" s="74">
        <v>423.44400000000002</v>
      </c>
      <c r="BG961" s="74">
        <v>461</v>
      </c>
      <c r="BH961" s="74">
        <v>500.16700000000003</v>
      </c>
      <c r="BI961" s="74">
        <v>386.07900000000001</v>
      </c>
      <c r="BJ961" s="74">
        <v>445.07100000000003</v>
      </c>
      <c r="BK961" s="74">
        <v>475.67400000000004</v>
      </c>
      <c r="BL961" s="72">
        <v>9.0613119462139666E-2</v>
      </c>
      <c r="BM961" s="72">
        <v>9.8649757871280233E-2</v>
      </c>
      <c r="BN961" s="72">
        <v>0.10703113545597531</v>
      </c>
      <c r="BO961" s="72">
        <v>8.2617353295414322E-2</v>
      </c>
      <c r="BP961" s="72">
        <v>9.5241098450170425E-2</v>
      </c>
      <c r="BQ961" s="72">
        <v>0.10178985884091835</v>
      </c>
      <c r="BR961" s="72">
        <f>IF(IF(BN961&gt;BQ961,BN961,BQ961)=0,IF(BM961&gt;BP961,BM961,BP961),IF(BN961&gt;BQ961,BN961,BQ961))</f>
        <v>0.10703113545597531</v>
      </c>
      <c r="CI961" s="73">
        <f>IFERROR(L961,M961)</f>
        <v>0.47755806654111738</v>
      </c>
      <c r="CJ961" s="74">
        <f>IF(AND(M961&lt;0,AA961&gt;0),1,0)</f>
        <v>0</v>
      </c>
      <c r="CK961" s="74">
        <f>IF(AND(CJ961=0,CI961&lt;0.1,CI961&gt;0),1,0)</f>
        <v>0</v>
      </c>
      <c r="CL961" s="74">
        <f>IF(AND(CK961=0,CI961&lt;0.2,CI961&gt;0.1),1,0)</f>
        <v>0</v>
      </c>
      <c r="CM961" s="74">
        <f>IF(AND(CL961=0,CI961&lt;0.3,CI961&gt;0.2),1,0)</f>
        <v>0</v>
      </c>
      <c r="CN961" s="74">
        <f>IF(AND(CM961=0,CI961&lt;0.4,CI961&gt;0.3),1,0)</f>
        <v>0</v>
      </c>
      <c r="CO961" s="74">
        <f>IF(AND(CN961=0,CI961&lt;0.5,CI961&gt;0.4),1,0)</f>
        <v>1</v>
      </c>
      <c r="CP961" s="74">
        <f>IF(AND(CJ961=0,CK961=0,CL961=0,CM961=0,CN961=0,CO961=0),1,0)</f>
        <v>0</v>
      </c>
      <c r="CR961" s="74" t="str">
        <f>_xll.BDP($H961,CR$1)</f>
        <v>Mark D Morelli</v>
      </c>
      <c r="CS961" s="74" t="str">
        <f>_xll.BDP($H961,CS$1)</f>
        <v>No</v>
      </c>
      <c r="CT961" s="81">
        <f>_xll.BDP($H961,CT$1)</f>
        <v>0.26483199000358582</v>
      </c>
      <c r="CU961" s="78">
        <f>_xll.BDP($H961,CU$1)</f>
        <v>3.75</v>
      </c>
      <c r="CV961" s="78">
        <f>_xll.BDP($H961,CV$1)</f>
        <v>0.69934032169152693</v>
      </c>
      <c r="CW961" s="78">
        <f>_xll.BDP($H961,CW$1)</f>
        <v>4.7072519074086783</v>
      </c>
    </row>
    <row r="962" spans="1:101" s="74" customFormat="1" hidden="1" x14ac:dyDescent="0.3">
      <c r="A962" s="74" t="str">
        <f>B962&amp;C962</f>
        <v>15</v>
      </c>
      <c r="B962" s="74">
        <v>15</v>
      </c>
      <c r="D962" s="74">
        <v>28</v>
      </c>
      <c r="E962" s="74">
        <v>6</v>
      </c>
      <c r="F962" s="75">
        <v>0.11</v>
      </c>
      <c r="H962" s="74" t="s">
        <v>214</v>
      </c>
      <c r="I962" s="74">
        <v>1908</v>
      </c>
      <c r="J962" s="74" t="str">
        <f>I962&amp;H962</f>
        <v>1908WTS US Equity</v>
      </c>
      <c r="K962" s="76" t="s">
        <v>872</v>
      </c>
      <c r="L962" s="73">
        <v>0.43659880800623069</v>
      </c>
      <c r="M962" s="73">
        <v>0.54274220583305399</v>
      </c>
      <c r="N962" s="73">
        <v>0.20855440562685584</v>
      </c>
      <c r="O962" s="73">
        <v>0.2723296888141295</v>
      </c>
      <c r="P962" s="77">
        <v>22.495689509449271</v>
      </c>
      <c r="Q962" s="77">
        <v>18.396200303972709</v>
      </c>
      <c r="R962" s="77">
        <v>20.601353429713935</v>
      </c>
      <c r="S962" s="78">
        <v>16.951460427184799</v>
      </c>
      <c r="T962" s="78">
        <v>18.913867138166204</v>
      </c>
      <c r="U962" s="73">
        <v>-0.13765440863268491</v>
      </c>
      <c r="V962" s="79">
        <v>-0.52067669172932318</v>
      </c>
      <c r="W962" s="73">
        <v>0.70559768509279586</v>
      </c>
      <c r="X962" s="72">
        <v>7.2448979591836729E-2</v>
      </c>
      <c r="Y962" s="79">
        <v>5.8171713830111074</v>
      </c>
      <c r="Z962" s="79">
        <v>25.465040518692227</v>
      </c>
      <c r="AA962" s="79">
        <v>596600000</v>
      </c>
      <c r="AB962" s="79">
        <v>1189000000</v>
      </c>
      <c r="AC962" s="79">
        <v>19700000</v>
      </c>
      <c r="AD962" s="80">
        <v>279600000</v>
      </c>
      <c r="AE962" s="73">
        <v>7.0457796852646637E-2</v>
      </c>
      <c r="AF962" s="80">
        <v>5943.82774488</v>
      </c>
      <c r="AG962" s="80">
        <v>5749.9277448800003</v>
      </c>
      <c r="AH962" s="25">
        <v>15.087713841196539</v>
      </c>
      <c r="AI962" s="25">
        <v>16.842201947510254</v>
      </c>
      <c r="AJ962" s="25">
        <v>4.2458123836804615</v>
      </c>
      <c r="AK962" s="25">
        <v>21.863922562775617</v>
      </c>
      <c r="AL962" s="25">
        <v>4.2035296280375904</v>
      </c>
      <c r="AM962" s="74" t="s">
        <v>498</v>
      </c>
      <c r="AN962" s="74" t="s">
        <v>499</v>
      </c>
      <c r="AO962" s="74" t="s">
        <v>790</v>
      </c>
      <c r="AP962" s="74" t="s">
        <v>574</v>
      </c>
      <c r="AQ962" s="73">
        <f>_xll.BDP($H962,$AQ$1, "CUST_TRR_START_DT=20030101","CUST_TRR_END_DT=20230630")*0.01</f>
        <v>0.14039070000000001</v>
      </c>
      <c r="AR962" s="73">
        <f>_xll.BDP($H962,$AQ$1, "CUST_TRR_START_DT=20130101","CUST_TRR_END_DT=20230630")*0.01</f>
        <v>0.15984120000000002</v>
      </c>
      <c r="AS962" s="73">
        <f>_xll.BDP($H962,$AQ$1, "CUST_TRR_START_DT=20180101","CUST_TRR_END_DT=20230630")*0.01</f>
        <v>0.18499220000000002</v>
      </c>
      <c r="AT962" s="74" t="s">
        <v>3697</v>
      </c>
      <c r="AU962" s="74" t="s">
        <v>3021</v>
      </c>
      <c r="AV962" s="74" t="s">
        <v>3021</v>
      </c>
      <c r="AW962" s="25">
        <v>0.80776353689373348</v>
      </c>
      <c r="AX962" s="25">
        <v>0.80776353689373348</v>
      </c>
      <c r="AY962" s="25">
        <v>1.4384260615812237</v>
      </c>
      <c r="AZ962" s="25">
        <v>2.2461895984749569</v>
      </c>
      <c r="BA962" s="25">
        <v>15.062015503875969</v>
      </c>
      <c r="BB962" s="25">
        <v>26.821705426356587</v>
      </c>
      <c r="BC962" s="25">
        <v>41.883720930232556</v>
      </c>
      <c r="BD962" s="25">
        <v>108.06</v>
      </c>
      <c r="BE962" s="25">
        <v>5749.9277448800003</v>
      </c>
      <c r="BF962" s="74">
        <v>255.5</v>
      </c>
      <c r="BG962" s="74">
        <v>266.33300000000003</v>
      </c>
      <c r="BH962" s="74">
        <v>272.85700000000003</v>
      </c>
      <c r="BI962" s="74">
        <v>255.42699999999999</v>
      </c>
      <c r="BJ962" s="74">
        <v>274.47700000000003</v>
      </c>
      <c r="BK962" s="74">
        <v>242.70400000000001</v>
      </c>
      <c r="BL962" s="72">
        <v>4.443534098798179E-2</v>
      </c>
      <c r="BM962" s="72">
        <v>4.6319364662826441E-2</v>
      </c>
      <c r="BN962" s="72">
        <v>4.7453987616272994E-2</v>
      </c>
      <c r="BO962" s="72">
        <v>4.4422645176270939E-2</v>
      </c>
      <c r="BP962" s="72">
        <v>4.7735730287116557E-2</v>
      </c>
      <c r="BQ962" s="72">
        <v>4.2209921718775474E-2</v>
      </c>
      <c r="BR962" s="72">
        <f>IF(IF(BN962&gt;BQ962,BN962,BQ962)=0,IF(BM962&gt;BP962,BM962,BP962),IF(BN962&gt;BQ962,BN962,BQ962))</f>
        <v>4.7453987616272994E-2</v>
      </c>
      <c r="CI962" s="73">
        <f>IFERROR(L962,M962)</f>
        <v>0.43659880800623069</v>
      </c>
      <c r="CJ962" s="74">
        <f>IF(AND(M962&lt;0,AA962&gt;0),1,0)</f>
        <v>0</v>
      </c>
      <c r="CK962" s="74">
        <f>IF(AND(CJ962=0,CI962&lt;0.1,CI962&gt;0),1,0)</f>
        <v>0</v>
      </c>
      <c r="CL962" s="74">
        <f>IF(AND(CK962=0,CI962&lt;0.2,CI962&gt;0.1),1,0)</f>
        <v>0</v>
      </c>
      <c r="CM962" s="74">
        <f>IF(AND(CL962=0,CI962&lt;0.3,CI962&gt;0.2),1,0)</f>
        <v>0</v>
      </c>
      <c r="CN962" s="74">
        <f>IF(AND(CM962=0,CI962&lt;0.4,CI962&gt;0.3),1,0)</f>
        <v>0</v>
      </c>
      <c r="CO962" s="74">
        <f>IF(AND(CN962=0,CI962&lt;0.5,CI962&gt;0.4),1,0)</f>
        <v>1</v>
      </c>
      <c r="CP962" s="74">
        <f>IF(AND(CJ962=0,CK962=0,CL962=0,CM962=0,CN962=0,CO962=0),1,0)</f>
        <v>0</v>
      </c>
      <c r="CR962" s="74" t="str">
        <f>_xll.BDP($H962,CR$1)</f>
        <v>Robert J Pagano Jr "Bob"</v>
      </c>
      <c r="CS962" s="74" t="str">
        <f>_xll.BDP($H962,CS$1)</f>
        <v>No</v>
      </c>
      <c r="CT962" s="81">
        <f>_xll.BDP($H962,CT$1)</f>
        <v>0.52780598402023315</v>
      </c>
      <c r="CU962" s="78">
        <f>_xll.BDP($H962,CU$1)</f>
        <v>9.4166698455810547</v>
      </c>
      <c r="CV962" s="78">
        <f>_xll.BDP($H962,CV$1)</f>
        <v>1.3066275259700324</v>
      </c>
      <c r="CW962" s="78">
        <f>_xll.BDP($H962,CW$1)</f>
        <v>-6.9406620731989621</v>
      </c>
    </row>
    <row r="963" spans="1:101" s="74" customFormat="1" hidden="1" x14ac:dyDescent="0.3">
      <c r="A963" s="74" t="str">
        <f>B963&amp;C963</f>
        <v>15</v>
      </c>
      <c r="B963" s="74">
        <v>15</v>
      </c>
      <c r="D963" s="74">
        <v>28</v>
      </c>
      <c r="E963" s="74">
        <v>16</v>
      </c>
      <c r="F963" s="75">
        <v>0.13</v>
      </c>
      <c r="G963" s="74" t="s">
        <v>2961</v>
      </c>
      <c r="H963" s="74" t="s">
        <v>366</v>
      </c>
      <c r="I963" s="74">
        <v>1909</v>
      </c>
      <c r="J963" s="74" t="str">
        <f>I963&amp;H963</f>
        <v>1909MCHP US Equity</v>
      </c>
      <c r="K963" s="76" t="s">
        <v>1054</v>
      </c>
      <c r="L963" s="73">
        <v>0.22012300540462298</v>
      </c>
      <c r="M963" s="73">
        <v>0.50265871737028678</v>
      </c>
      <c r="N963" s="73">
        <v>0.11116857980080119</v>
      </c>
      <c r="O963" s="73">
        <v>0.24220472685487127</v>
      </c>
      <c r="P963" s="77">
        <v>28.582627985613062</v>
      </c>
      <c r="Q963" s="77">
        <v>22.018930712449684</v>
      </c>
      <c r="R963" s="77">
        <v>37.424663523092775</v>
      </c>
      <c r="S963" s="78">
        <v>41.017444058786921</v>
      </c>
      <c r="T963" s="78">
        <v>49.468520032706451</v>
      </c>
      <c r="U963" s="73">
        <v>0.58980364999185286</v>
      </c>
      <c r="V963" s="79">
        <v>1.3532256933897238</v>
      </c>
      <c r="W963" s="73">
        <v>0.41415372303663023</v>
      </c>
      <c r="X963" s="72">
        <v>3.0366509418401345E-2</v>
      </c>
      <c r="Y963" s="79">
        <v>16.419383797325708</v>
      </c>
      <c r="Z963" s="79">
        <v>83.085053133900374</v>
      </c>
      <c r="AA963" s="79">
        <v>6206000000</v>
      </c>
      <c r="AB963" s="79">
        <v>12879600000</v>
      </c>
      <c r="AC963" s="79">
        <v>248600000</v>
      </c>
      <c r="AD963" s="80">
        <v>3773800000</v>
      </c>
      <c r="AE963" s="73">
        <v>6.5875245111028671E-2</v>
      </c>
      <c r="AF963" s="80">
        <v>42256.670622179998</v>
      </c>
      <c r="AG963" s="80">
        <v>48048.070622179999</v>
      </c>
      <c r="AH963" s="25">
        <v>11.181250726561482</v>
      </c>
      <c r="AI963" s="25">
        <v>14.405921692855216</v>
      </c>
      <c r="AJ963" s="25">
        <v>7.7512455913786873</v>
      </c>
      <c r="AK963" s="25">
        <v>17.695297867838022</v>
      </c>
      <c r="AL963" s="25">
        <v>6.1857397871403839</v>
      </c>
      <c r="AM963" s="74" t="s">
        <v>506</v>
      </c>
      <c r="AN963" s="74" t="s">
        <v>577</v>
      </c>
      <c r="AO963" s="74" t="s">
        <v>578</v>
      </c>
      <c r="AP963" s="74" t="s">
        <v>574</v>
      </c>
      <c r="AQ963" s="73">
        <f>_xll.BDP($H963,$AQ$1, "CUST_TRR_START_DT=20030101","CUST_TRR_END_DT=20230630")*0.01</f>
        <v>0.1316148</v>
      </c>
      <c r="AR963" s="73">
        <f>_xll.BDP($H963,$AQ$1, "CUST_TRR_START_DT=20130101","CUST_TRR_END_DT=20230630")*0.01</f>
        <v>0.20203410000000002</v>
      </c>
      <c r="AS963" s="73">
        <f>_xll.BDP($H963,$AQ$1, "CUST_TRR_START_DT=20180101","CUST_TRR_END_DT=20230630")*0.01</f>
        <v>0.15606490000000001</v>
      </c>
      <c r="AT963" s="74" t="s">
        <v>3697</v>
      </c>
      <c r="AU963" s="74" t="s">
        <v>3566</v>
      </c>
      <c r="AV963" s="74" t="s">
        <v>3566</v>
      </c>
      <c r="AW963" s="25">
        <v>2.1125853222914923</v>
      </c>
      <c r="AX963" s="25">
        <v>2.1125853222914923</v>
      </c>
      <c r="AY963" s="25">
        <v>2.632923597481386</v>
      </c>
      <c r="AZ963" s="25">
        <v>4.7455089197728784</v>
      </c>
      <c r="BA963" s="25">
        <v>30.859096254989353</v>
      </c>
      <c r="BB963" s="25">
        <v>38.459815974949862</v>
      </c>
      <c r="BC963" s="25">
        <v>69.318912229939215</v>
      </c>
      <c r="BD963" s="25">
        <v>1561.855190936905</v>
      </c>
      <c r="BE963" s="25">
        <v>42256.670622179998</v>
      </c>
      <c r="BF963" s="74">
        <v>3306.7139999999999</v>
      </c>
      <c r="BG963" s="74">
        <v>3277.9050000000002</v>
      </c>
      <c r="BH963" s="74">
        <v>3496.143</v>
      </c>
      <c r="BI963" s="74">
        <v>3452.2090000000003</v>
      </c>
      <c r="BJ963" s="74">
        <v>3053.0709999999999</v>
      </c>
      <c r="BK963" s="74">
        <v>3264.7750000000001</v>
      </c>
      <c r="BL963" s="72">
        <v>7.8253065168469457E-2</v>
      </c>
      <c r="BM963" s="72">
        <v>7.7571302985698753E-2</v>
      </c>
      <c r="BN963" s="72">
        <v>8.2735884027856144E-2</v>
      </c>
      <c r="BO963" s="72">
        <v>8.1696190191282575E-2</v>
      </c>
      <c r="BP963" s="72">
        <v>7.2250628245129206E-2</v>
      </c>
      <c r="BQ963" s="72">
        <v>7.7260582812843773E-2</v>
      </c>
      <c r="BR963" s="72">
        <f>IF(IF(BN963&gt;BQ963,BN963,BQ963)=0,IF(BM963&gt;BP963,BM963,BP963),IF(BN963&gt;BQ963,BN963,BQ963))</f>
        <v>8.2735884027856144E-2</v>
      </c>
      <c r="CI963" s="73">
        <f>IFERROR(L963,M963)</f>
        <v>0.22012300540462298</v>
      </c>
      <c r="CJ963" s="74">
        <f>IF(AND(M963&lt;0,AA963&gt;0),1,0)</f>
        <v>0</v>
      </c>
      <c r="CK963" s="74">
        <f>IF(AND(CJ963=0,CI963&lt;0.1,CI963&gt;0),1,0)</f>
        <v>0</v>
      </c>
      <c r="CL963" s="74">
        <f>IF(AND(CK963=0,CI963&lt;0.2,CI963&gt;0.1),1,0)</f>
        <v>0</v>
      </c>
      <c r="CM963" s="74">
        <f>IF(AND(CL963=0,CI963&lt;0.3,CI963&gt;0.2),1,0)</f>
        <v>1</v>
      </c>
      <c r="CN963" s="74">
        <f>IF(AND(CM963=0,CI963&lt;0.4,CI963&gt;0.3),1,0)</f>
        <v>0</v>
      </c>
      <c r="CO963" s="74">
        <f>IF(AND(CN963=0,CI963&lt;0.5,CI963&gt;0.4),1,0)</f>
        <v>0</v>
      </c>
      <c r="CP963" s="74">
        <f>IF(AND(CJ963=0,CK963=0,CL963=0,CM963=0,CN963=0,CO963=0),1,0)</f>
        <v>0</v>
      </c>
      <c r="CR963" s="74" t="str">
        <f>_xll.BDP($H963,CR$1)</f>
        <v>Ganesh Moorthy</v>
      </c>
      <c r="CS963" s="74" t="str">
        <f>_xll.BDP($H963,CS$1)</f>
        <v>No</v>
      </c>
      <c r="CT963" s="81">
        <f>_xll.BDP($H963,CT$1)</f>
        <v>0.14208999276161194</v>
      </c>
      <c r="CU963" s="78">
        <f>_xll.BDP($H963,CU$1)</f>
        <v>2.5833299160003662</v>
      </c>
      <c r="CV963" s="78">
        <f>_xll.BDP($H963,CV$1)</f>
        <v>2.0633781483180464</v>
      </c>
      <c r="CW963" s="78">
        <f>_xll.BDP($H963,CW$1)</f>
        <v>0.77916789817851095</v>
      </c>
    </row>
    <row r="964" spans="1:101" s="74" customFormat="1" hidden="1" x14ac:dyDescent="0.3">
      <c r="A964" s="74" t="str">
        <f>B964&amp;C964</f>
        <v>15</v>
      </c>
      <c r="B964" s="74">
        <v>15</v>
      </c>
      <c r="D964" s="74">
        <v>29</v>
      </c>
      <c r="E964" s="74">
        <v>17</v>
      </c>
      <c r="F964" s="75" t="s">
        <v>2149</v>
      </c>
      <c r="G964" s="74" t="s">
        <v>2610</v>
      </c>
      <c r="H964" s="74" t="s">
        <v>1898</v>
      </c>
      <c r="I964" s="74">
        <v>1910</v>
      </c>
      <c r="J964" s="74" t="str">
        <f>I964&amp;H964</f>
        <v>1910DMP GR Equity</v>
      </c>
      <c r="K964" s="76" t="s">
        <v>5012</v>
      </c>
      <c r="L964" s="73">
        <v>0.37322425470569653</v>
      </c>
      <c r="M964" s="73">
        <v>0.50335979553617827</v>
      </c>
      <c r="N964" s="73">
        <v>0.27097972623444921</v>
      </c>
      <c r="O964" s="73">
        <v>0.34873836838714717</v>
      </c>
      <c r="P964" s="77">
        <v>16.237815655590293</v>
      </c>
      <c r="Q964" s="77">
        <v>9.9937573517929437</v>
      </c>
      <c r="R964" s="77">
        <v>25.162082373567536</v>
      </c>
      <c r="S964" s="78">
        <v>29.181609459448669</v>
      </c>
      <c r="T964" s="78">
        <v>35.076933886039484</v>
      </c>
      <c r="U964" s="73">
        <v>0.62861760316630044</v>
      </c>
      <c r="V964" s="79">
        <v>2.7889353856113197</v>
      </c>
      <c r="W964" s="73">
        <v>0.24669591643518088</v>
      </c>
      <c r="X964" s="72" t="e">
        <v>#N/A</v>
      </c>
      <c r="Y964" s="79">
        <v>16.95132924532648</v>
      </c>
      <c r="Z964" s="79">
        <v>20.147710254906826</v>
      </c>
      <c r="AA964" s="79">
        <v>611942000</v>
      </c>
      <c r="AB964" s="79">
        <v>883261000</v>
      </c>
      <c r="AC964" s="79" t="e">
        <v>#N/A</v>
      </c>
      <c r="AD964" s="80">
        <v>295366000</v>
      </c>
      <c r="AE964" s="73">
        <v>0</v>
      </c>
      <c r="AF964" s="80">
        <v>2328.0416000000005</v>
      </c>
      <c r="AG964" s="80">
        <v>3293.2706000000007</v>
      </c>
      <c r="AH964" s="25" t="s">
        <v>3021</v>
      </c>
      <c r="AI964" s="25">
        <v>9.6653095843935564</v>
      </c>
      <c r="AJ964" s="25">
        <v>11.105213496372583</v>
      </c>
      <c r="AK964" s="25">
        <v>18.969272621631813</v>
      </c>
      <c r="AL964" s="25">
        <v>4.4666869218759215</v>
      </c>
      <c r="AM964" s="74" t="s">
        <v>493</v>
      </c>
      <c r="AN964" s="74" t="s">
        <v>654</v>
      </c>
      <c r="AO964" s="74" t="s">
        <v>655</v>
      </c>
      <c r="AP964" s="74" t="s">
        <v>2139</v>
      </c>
      <c r="AQ964" s="73" t="e">
        <f>_xll.BDP($H964,$AQ$1, "CUST_TRR_START_DT=20030101","CUST_TRR_END_DT=20230630")*0.01</f>
        <v>#VALUE!</v>
      </c>
      <c r="AR964" s="73" t="e">
        <f>_xll.BDP($H964,$AQ$1, "CUST_TRR_START_DT=20130101","CUST_TRR_END_DT=20230630")*0.01</f>
        <v>#VALUE!</v>
      </c>
      <c r="AS964" s="73" t="e">
        <f>_xll.BDP($H964,$AQ$1, "CUST_TRR_START_DT=20180101","CUST_TRR_END_DT=20230630")*0.01</f>
        <v>#VALUE!</v>
      </c>
      <c r="AT964" s="74" t="s">
        <v>3567</v>
      </c>
      <c r="AU964" s="74" t="s">
        <v>3567</v>
      </c>
      <c r="AV964" s="74" t="s">
        <v>3567</v>
      </c>
      <c r="AW964" s="25">
        <v>2.4316812235208065</v>
      </c>
      <c r="AX964" s="25">
        <v>2.4316812235208065</v>
      </c>
      <c r="AY964" s="25">
        <v>0</v>
      </c>
      <c r="AZ964" s="25">
        <v>2.4316812235208065</v>
      </c>
      <c r="BA964" s="25">
        <v>29.428362874670995</v>
      </c>
      <c r="BB964" s="25">
        <v>0</v>
      </c>
      <c r="BC964" s="25">
        <v>29.428362874670995</v>
      </c>
      <c r="BD964" s="25">
        <v>56.531999999999996</v>
      </c>
      <c r="BE964" s="25">
        <v>2328.0416000000005</v>
      </c>
      <c r="BF964" s="74">
        <v>134.5</v>
      </c>
      <c r="BG964" s="74">
        <v>134</v>
      </c>
      <c r="BH964" s="74">
        <v>150.667</v>
      </c>
      <c r="BI964" s="74">
        <v>148.977</v>
      </c>
      <c r="BJ964" s="74">
        <v>156.267</v>
      </c>
      <c r="BK964" s="74">
        <v>169.24700000000001</v>
      </c>
      <c r="BL964" s="72">
        <v>5.7773881703832082E-2</v>
      </c>
      <c r="BM964" s="72">
        <v>5.7559108909394044E-2</v>
      </c>
      <c r="BN964" s="72">
        <v>6.4718345239191594E-2</v>
      </c>
      <c r="BO964" s="72">
        <v>6.399241319399103E-2</v>
      </c>
      <c r="BP964" s="72">
        <v>6.7123800536897607E-2</v>
      </c>
      <c r="BQ964" s="72">
        <v>7.2699302280509068E-2</v>
      </c>
      <c r="BR964" s="72">
        <f>IF(IF(BN964&gt;BQ964,BN964,BQ964)=0,IF(BM964&gt;BP964,BM964,BP964),IF(BN964&gt;BQ964,BN964,BQ964))</f>
        <v>7.2699302280509068E-2</v>
      </c>
      <c r="CI964" s="73">
        <f>IFERROR(L964,M964)</f>
        <v>0.37322425470569653</v>
      </c>
      <c r="CJ964" s="74">
        <f>IF(AND(M964&lt;0,AA964&gt;0),1,0)</f>
        <v>0</v>
      </c>
      <c r="CK964" s="74">
        <f>IF(AND(CJ964=0,CI964&lt;0.1,CI964&gt;0),1,0)</f>
        <v>0</v>
      </c>
      <c r="CL964" s="74">
        <f>IF(AND(CK964=0,CI964&lt;0.2,CI964&gt;0.1),1,0)</f>
        <v>0</v>
      </c>
      <c r="CM964" s="74">
        <f>IF(AND(CL964=0,CI964&lt;0.3,CI964&gt;0.2),1,0)</f>
        <v>0</v>
      </c>
      <c r="CN964" s="74">
        <f>IF(AND(CM964=0,CI964&lt;0.4,CI964&gt;0.3),1,0)</f>
        <v>1</v>
      </c>
      <c r="CO964" s="74">
        <f>IF(AND(CN964=0,CI964&lt;0.5,CI964&gt;0.4),1,0)</f>
        <v>0</v>
      </c>
      <c r="CP964" s="74">
        <f>IF(AND(CJ964=0,CK964=0,CL964=0,CM964=0,CN964=0,CO964=0),1,0)</f>
        <v>0</v>
      </c>
      <c r="CR964" s="74" t="str">
        <f>_xll.BDP($H964,CR$1)</f>
        <v>Hans-Georg Feldmeier</v>
      </c>
      <c r="CS964" s="74" t="str">
        <f>_xll.BDP($H964,CS$1)</f>
        <v>No</v>
      </c>
      <c r="CT964" s="81">
        <f>_xll.BDP($H964,CT$1)</f>
        <v>0</v>
      </c>
      <c r="CU964" s="78">
        <f>_xll.BDP($H964,CU$1)</f>
        <v>6.1666698455810547</v>
      </c>
      <c r="CV964" s="78">
        <f>_xll.BDP($H964,CV$1)</f>
        <v>0</v>
      </c>
      <c r="CW964" s="78">
        <f>_xll.BDP($H964,CW$1)</f>
        <v>0</v>
      </c>
    </row>
    <row r="965" spans="1:101" s="74" customFormat="1" hidden="1" x14ac:dyDescent="0.3">
      <c r="A965" s="74" t="str">
        <f>B965&amp;C965</f>
        <v>15</v>
      </c>
      <c r="B965" s="74">
        <v>15</v>
      </c>
      <c r="D965" s="74">
        <v>29</v>
      </c>
      <c r="E965" s="74">
        <v>20</v>
      </c>
      <c r="F965" s="75">
        <v>0.15</v>
      </c>
      <c r="G965" s="74" t="s">
        <v>2985</v>
      </c>
      <c r="H965" s="74" t="s">
        <v>1577</v>
      </c>
      <c r="I965" s="74">
        <v>1911</v>
      </c>
      <c r="J965" s="74" t="str">
        <f>I965&amp;H965</f>
        <v>1911FDM LN Equity</v>
      </c>
      <c r="K965" s="76" t="s">
        <v>1578</v>
      </c>
      <c r="L965" s="73">
        <v>1.6016488176489989</v>
      </c>
      <c r="M965" s="73">
        <v>1.4771754636233951</v>
      </c>
      <c r="N965" s="73">
        <v>0.94184978258469987</v>
      </c>
      <c r="O965" s="73">
        <v>0.90091550827516664</v>
      </c>
      <c r="P965" s="77">
        <v>52.132126156601331</v>
      </c>
      <c r="Q965" s="77">
        <v>38.627053649471556</v>
      </c>
      <c r="R965" s="77">
        <v>49.673498945247317</v>
      </c>
      <c r="S965" s="78">
        <v>19.128439619180796</v>
      </c>
      <c r="T965" s="78">
        <v>15.754367037203156</v>
      </c>
      <c r="U965" s="73">
        <v>-0.27210266420571494</v>
      </c>
      <c r="V965" s="79">
        <v>-0.48214927826578308</v>
      </c>
      <c r="W965" s="73">
        <v>0.64355744570334061</v>
      </c>
      <c r="X965" s="72">
        <v>0.11133521581282775</v>
      </c>
      <c r="Y965" s="79">
        <v>9.2468891723270019</v>
      </c>
      <c r="Z965" s="79">
        <v>2.6817797476750282</v>
      </c>
      <c r="AA965" s="79">
        <v>30844000</v>
      </c>
      <c r="AB965" s="79">
        <v>50573000</v>
      </c>
      <c r="AC965" s="79">
        <v>221000</v>
      </c>
      <c r="AD965" s="80">
        <v>44636000</v>
      </c>
      <c r="AE965" s="73">
        <v>4.9511604982525317E-3</v>
      </c>
      <c r="AF965" s="80">
        <v>593.88825076000001</v>
      </c>
      <c r="AG965" s="80">
        <v>565.73025075999999</v>
      </c>
      <c r="AH965" s="25">
        <v>9.6633344281224378</v>
      </c>
      <c r="AI965" s="25">
        <v>10.767405469252584</v>
      </c>
      <c r="AJ965" s="25">
        <v>7.3288109553844087</v>
      </c>
      <c r="AK965" s="25">
        <v>15.031963723600459</v>
      </c>
      <c r="AL965" s="25">
        <v>7.4876794186193152</v>
      </c>
      <c r="AM965" s="74" t="s">
        <v>506</v>
      </c>
      <c r="AN965" s="74" t="s">
        <v>629</v>
      </c>
      <c r="AO965" s="74" t="s">
        <v>773</v>
      </c>
      <c r="AP965" s="74" t="s">
        <v>1552</v>
      </c>
      <c r="AQ965" s="73" t="e">
        <f>_xll.BDP($H965,$AQ$1, "CUST_TRR_START_DT=20030101","CUST_TRR_END_DT=20230630")*0.01</f>
        <v>#VALUE!</v>
      </c>
      <c r="AR965" s="73" t="e">
        <f>_xll.BDP($H965,$AQ$1, "CUST_TRR_START_DT=20130101","CUST_TRR_END_DT=20230630")*0.01</f>
        <v>#VALUE!</v>
      </c>
      <c r="AS965" s="73">
        <f>_xll.BDP($H965,$AQ$1, "CUST_TRR_START_DT=20180101","CUST_TRR_END_DT=20230630")*0.01</f>
        <v>-5.6072730000000001E-2</v>
      </c>
      <c r="AT965" s="74" t="s">
        <v>3033</v>
      </c>
      <c r="AU965" s="74" t="s">
        <v>3033</v>
      </c>
      <c r="AV965" s="74" t="s">
        <v>3033</v>
      </c>
      <c r="AW965" s="25">
        <v>6.6420664206642073</v>
      </c>
      <c r="AX965" s="25">
        <v>6.6420664206642073</v>
      </c>
      <c r="AY965" s="25">
        <v>0</v>
      </c>
      <c r="AZ965" s="25">
        <v>6.6420664206642073</v>
      </c>
      <c r="BA965" s="25">
        <v>112.26876883926965</v>
      </c>
      <c r="BB965" s="25">
        <v>0</v>
      </c>
      <c r="BC965" s="25">
        <v>112.26876883926965</v>
      </c>
      <c r="BD965" s="25">
        <v>39.309000840000003</v>
      </c>
      <c r="BE965" s="25">
        <v>565.73025075999999</v>
      </c>
      <c r="BF965" s="74">
        <v>38.950000000000003</v>
      </c>
      <c r="BG965" s="74">
        <v>39.200000000000003</v>
      </c>
      <c r="BH965" s="74">
        <v>43.15</v>
      </c>
      <c r="BI965" s="74">
        <v>39.9</v>
      </c>
      <c r="BJ965" s="74">
        <v>43.7</v>
      </c>
      <c r="BK965" s="74">
        <v>45.800000000000004</v>
      </c>
      <c r="BL965" s="72">
        <v>6.8849067108705447E-2</v>
      </c>
      <c r="BM965" s="72">
        <v>6.929097382955722E-2</v>
      </c>
      <c r="BN965" s="72">
        <v>7.6273100019015147E-2</v>
      </c>
      <c r="BO965" s="72">
        <v>7.0528312647942168E-2</v>
      </c>
      <c r="BP965" s="72">
        <v>7.7245294804889036E-2</v>
      </c>
      <c r="BQ965" s="72">
        <v>8.0957311260043893E-2</v>
      </c>
      <c r="BR965" s="72">
        <f>IF(IF(BN965&gt;BQ965,BN965,BQ965)=0,IF(BM965&gt;BP965,BM965,BP965),IF(BN965&gt;BQ965,BN965,BQ965))</f>
        <v>8.0957311260043893E-2</v>
      </c>
      <c r="CI965" s="73">
        <f>IFERROR(L965,M965)</f>
        <v>1.6016488176489989</v>
      </c>
      <c r="CJ965" s="74">
        <f>IF(AND(M965&lt;0,AA965&gt;0),1,0)</f>
        <v>0</v>
      </c>
      <c r="CK965" s="74">
        <f>IF(AND(CJ965=0,CI965&lt;0.1,CI965&gt;0),1,0)</f>
        <v>0</v>
      </c>
      <c r="CL965" s="74">
        <f>IF(AND(CK965=0,CI965&lt;0.2,CI965&gt;0.1),1,0)</f>
        <v>0</v>
      </c>
      <c r="CM965" s="74">
        <f>IF(AND(CL965=0,CI965&lt;0.3,CI965&gt;0.2),1,0)</f>
        <v>0</v>
      </c>
      <c r="CN965" s="74">
        <f>IF(AND(CM965=0,CI965&lt;0.4,CI965&gt;0.3),1,0)</f>
        <v>0</v>
      </c>
      <c r="CO965" s="74">
        <f>IF(AND(CN965=0,CI965&lt;0.5,CI965&gt;0.4),1,0)</f>
        <v>0</v>
      </c>
      <c r="CP965" s="74">
        <f>IF(AND(CJ965=0,CK965=0,CL965=0,CM965=0,CN965=0,CO965=0),1,0)</f>
        <v>1</v>
      </c>
      <c r="CR965" s="74" t="str">
        <f>_xll.BDP($H965,CR$1)</f>
        <v>Roderick N Flavell "Rod"</v>
      </c>
      <c r="CS965" s="74" t="str">
        <f>_xll.BDP($H965,CS$1)</f>
        <v>Yes</v>
      </c>
      <c r="CT965" s="81">
        <f>_xll.BDP($H965,CT$1)</f>
        <v>0</v>
      </c>
      <c r="CU965" s="78">
        <f>_xll.BDP($H965,CU$1)</f>
        <v>13.75</v>
      </c>
      <c r="CV965" s="78">
        <f>_xll.BDP($H965,CV$1)</f>
        <v>17.500669413681226</v>
      </c>
      <c r="CW965" s="78">
        <f>_xll.BDP($H965,CW$1)</f>
        <v>7.0770194055835654E-3</v>
      </c>
    </row>
    <row r="966" spans="1:101" s="74" customFormat="1" hidden="1" x14ac:dyDescent="0.3">
      <c r="A966" s="74" t="str">
        <f>B966&amp;C966</f>
        <v>15</v>
      </c>
      <c r="B966" s="74">
        <v>15</v>
      </c>
      <c r="D966" s="74">
        <v>29</v>
      </c>
      <c r="E966" s="74">
        <v>9</v>
      </c>
      <c r="F966" s="75">
        <v>0.13</v>
      </c>
      <c r="G966" s="74" t="s">
        <v>2758</v>
      </c>
      <c r="H966" s="74" t="s">
        <v>2012</v>
      </c>
      <c r="I966" s="74">
        <v>1912</v>
      </c>
      <c r="J966" s="74" t="str">
        <f>I966&amp;H966</f>
        <v>1912VAIAS FH Equity</v>
      </c>
      <c r="K966" s="76" t="s">
        <v>2013</v>
      </c>
      <c r="L966" s="73">
        <v>0.28894643163538125</v>
      </c>
      <c r="M966" s="73">
        <v>0.29608675153229608</v>
      </c>
      <c r="N966" s="73">
        <v>0.24375249247863223</v>
      </c>
      <c r="O966" s="73">
        <v>0.24275222265172014</v>
      </c>
      <c r="P966" s="77">
        <v>19.989971586160792</v>
      </c>
      <c r="Q966" s="77">
        <v>15.296985425252071</v>
      </c>
      <c r="R966" s="77">
        <v>18.452895419187556</v>
      </c>
      <c r="S966" s="78">
        <v>16.530708865166066</v>
      </c>
      <c r="T966" s="78">
        <v>16.802800466744454</v>
      </c>
      <c r="U966" s="73">
        <v>3.1681559707554825E-2</v>
      </c>
      <c r="V966" s="79">
        <v>0.13928571428571423</v>
      </c>
      <c r="W966" s="73">
        <v>0.56744409713873523</v>
      </c>
      <c r="X966" s="72" t="e">
        <v>#N/A</v>
      </c>
      <c r="Y966" s="79">
        <v>9.3828208088966374</v>
      </c>
      <c r="Z966" s="79">
        <v>7.3678859107472849</v>
      </c>
      <c r="AA966" s="79">
        <v>212100000</v>
      </c>
      <c r="AB966" s="79">
        <v>258700000</v>
      </c>
      <c r="AC966" s="79" t="e">
        <v>#N/A</v>
      </c>
      <c r="AD966" s="80">
        <v>65800000</v>
      </c>
      <c r="AE966" s="73">
        <v>0</v>
      </c>
      <c r="AF966" s="80">
        <v>1284.3946619999997</v>
      </c>
      <c r="AG966" s="80">
        <v>1296.0946619999997</v>
      </c>
      <c r="AH966" s="25">
        <v>15.448088939213346</v>
      </c>
      <c r="AI966" s="25">
        <v>21.710128341708536</v>
      </c>
      <c r="AJ966" s="25">
        <v>4.0184910655924302</v>
      </c>
      <c r="AK966" s="25">
        <v>29.872881355932204</v>
      </c>
      <c r="AL966" s="25">
        <v>5.4145720677966098</v>
      </c>
      <c r="AM966" s="74" t="s">
        <v>498</v>
      </c>
      <c r="AN966" s="74" t="s">
        <v>590</v>
      </c>
      <c r="AO966" s="74" t="s">
        <v>591</v>
      </c>
      <c r="AP966" s="74" t="s">
        <v>1981</v>
      </c>
      <c r="AQ966" s="73">
        <f>_xll.BDP($H966,$AQ$1, "CUST_TRR_START_DT=20030101","CUST_TRR_END_DT=20230630")*0.01</f>
        <v>0.1051276</v>
      </c>
      <c r="AR966" s="73">
        <f>_xll.BDP($H966,$AQ$1, "CUST_TRR_START_DT=20130101","CUST_TRR_END_DT=20230630")*0.01</f>
        <v>0.2180079</v>
      </c>
      <c r="AS966" s="73">
        <f>_xll.BDP($H966,$AQ$1, "CUST_TRR_START_DT=20180101","CUST_TRR_END_DT=20230630")*0.01</f>
        <v>0.15483840000000001</v>
      </c>
      <c r="AT966" s="74" t="s">
        <v>3893</v>
      </c>
      <c r="AU966" s="74" t="s">
        <v>3021</v>
      </c>
      <c r="AV966" s="74" t="s">
        <v>3893</v>
      </c>
      <c r="AW966" s="25">
        <v>2.0425532726531337</v>
      </c>
      <c r="AX966" s="25">
        <v>2.0425532726531337</v>
      </c>
      <c r="AY966" s="25">
        <v>0</v>
      </c>
      <c r="AZ966" s="25">
        <v>2.0425532726531337</v>
      </c>
      <c r="BA966" s="25">
        <v>57.657677984084884</v>
      </c>
      <c r="BB966" s="25">
        <v>0</v>
      </c>
      <c r="BC966" s="25">
        <v>57.657677984084884</v>
      </c>
      <c r="BD966" s="25">
        <v>26.084333520000001</v>
      </c>
      <c r="BE966" s="25">
        <v>1284.3946619999997</v>
      </c>
      <c r="BF966" s="74">
        <v>50.65</v>
      </c>
      <c r="BG966" s="74">
        <v>64.8</v>
      </c>
      <c r="BH966" s="74">
        <v>72.650000000000006</v>
      </c>
      <c r="BI966" s="74">
        <v>54.1</v>
      </c>
      <c r="BJ966" s="74">
        <v>62.533000000000001</v>
      </c>
      <c r="BK966" s="74">
        <v>66.933000000000007</v>
      </c>
      <c r="BL966" s="72">
        <v>3.9434919420429676E-2</v>
      </c>
      <c r="BM966" s="72">
        <v>5.0451782397706674E-2</v>
      </c>
      <c r="BN966" s="72">
        <v>5.6563610975206638E-2</v>
      </c>
      <c r="BO966" s="72">
        <v>4.2121009686974249E-2</v>
      </c>
      <c r="BP966" s="72">
        <v>4.8686748590675795E-2</v>
      </c>
      <c r="BQ966" s="72">
        <v>5.2112486901631193E-2</v>
      </c>
      <c r="BR966" s="72">
        <f>IF(IF(BN966&gt;BQ966,BN966,BQ966)=0,IF(BM966&gt;BP966,BM966,BP966),IF(BN966&gt;BQ966,BN966,BQ966))</f>
        <v>5.6563610975206638E-2</v>
      </c>
      <c r="CI966" s="73">
        <f>IFERROR(L966,M966)</f>
        <v>0.28894643163538125</v>
      </c>
      <c r="CJ966" s="74">
        <f>IF(AND(M966&lt;0,AA966&gt;0),1,0)</f>
        <v>0</v>
      </c>
      <c r="CK966" s="74">
        <f>IF(AND(CJ966=0,CI966&lt;0.1,CI966&gt;0),1,0)</f>
        <v>0</v>
      </c>
      <c r="CL966" s="74">
        <f>IF(AND(CK966=0,CI966&lt;0.2,CI966&gt;0.1),1,0)</f>
        <v>0</v>
      </c>
      <c r="CM966" s="74">
        <f>IF(AND(CL966=0,CI966&lt;0.3,CI966&gt;0.2),1,0)</f>
        <v>1</v>
      </c>
      <c r="CN966" s="74">
        <f>IF(AND(CM966=0,CI966&lt;0.4,CI966&gt;0.3),1,0)</f>
        <v>0</v>
      </c>
      <c r="CO966" s="74">
        <f>IF(AND(CN966=0,CI966&lt;0.5,CI966&gt;0.4),1,0)</f>
        <v>0</v>
      </c>
      <c r="CP966" s="74">
        <f>IF(AND(CJ966=0,CK966=0,CL966=0,CM966=0,CN966=0,CO966=0),1,0)</f>
        <v>0</v>
      </c>
      <c r="CR966" s="74" t="str">
        <f>_xll.BDP($H966,CR$1)</f>
        <v>Kai Oistamo</v>
      </c>
      <c r="CS966" s="74" t="str">
        <f>_xll.BDP($H966,CS$1)</f>
        <v>No</v>
      </c>
      <c r="CT966" s="81">
        <f>_xll.BDP($H966,CT$1)</f>
        <v>0</v>
      </c>
      <c r="CU966" s="78">
        <f>_xll.BDP($H966,CU$1)</f>
        <v>3</v>
      </c>
      <c r="CV966" s="78">
        <f>_xll.BDP($H966,CV$1)</f>
        <v>2.3960870730272097</v>
      </c>
      <c r="CW966" s="78">
        <f>_xll.BDP($H966,CW$1)</f>
        <v>-0.58953007986100447</v>
      </c>
    </row>
    <row r="967" spans="1:101" s="74" customFormat="1" hidden="1" x14ac:dyDescent="0.3">
      <c r="A967" s="74" t="str">
        <f>B967&amp;C967</f>
        <v>15</v>
      </c>
      <c r="B967" s="74">
        <v>15</v>
      </c>
      <c r="D967" s="74">
        <v>29</v>
      </c>
      <c r="E967" s="74">
        <v>7</v>
      </c>
      <c r="F967" s="75">
        <v>0.11</v>
      </c>
      <c r="H967" s="74" t="s">
        <v>186</v>
      </c>
      <c r="I967" s="74">
        <v>1913</v>
      </c>
      <c r="J967" s="74" t="str">
        <f>I967&amp;H967</f>
        <v>1913DOV US Equity</v>
      </c>
      <c r="K967" s="76" t="s">
        <v>839</v>
      </c>
      <c r="L967" s="73">
        <v>0.48951699655432679</v>
      </c>
      <c r="M967" s="73">
        <v>0.4626032518133934</v>
      </c>
      <c r="N967" s="73">
        <v>0.17530008129025271</v>
      </c>
      <c r="O967" s="73">
        <v>0.18569691046538636</v>
      </c>
      <c r="P967" s="77">
        <v>16.364832338945192</v>
      </c>
      <c r="Q967" s="77">
        <v>13.224193599603545</v>
      </c>
      <c r="R967" s="77">
        <v>22.549109299376795</v>
      </c>
      <c r="S967" s="78">
        <v>19.710511696006435</v>
      </c>
      <c r="T967" s="78">
        <v>21.268844421919471</v>
      </c>
      <c r="U967" s="73">
        <v>0.5057198295916383</v>
      </c>
      <c r="V967" s="79">
        <v>1.8759981843853553</v>
      </c>
      <c r="W967" s="73">
        <v>0.4276538294519715</v>
      </c>
      <c r="X967" s="72">
        <v>3.8253765687687201E-2</v>
      </c>
      <c r="Y967" s="79">
        <v>4.2477681952109378</v>
      </c>
      <c r="Z967" s="79">
        <v>8.6435038897304075</v>
      </c>
      <c r="AA967" s="79">
        <v>3131422000</v>
      </c>
      <c r="AB967" s="79">
        <v>7800916000</v>
      </c>
      <c r="AC967" s="79">
        <v>31213000</v>
      </c>
      <c r="AD967" s="80">
        <v>1039806000</v>
      </c>
      <c r="AE967" s="73">
        <v>3.0018099530104654E-2</v>
      </c>
      <c r="AF967" s="80">
        <v>20204.774021249996</v>
      </c>
      <c r="AG967" s="80">
        <v>23341.745021249997</v>
      </c>
      <c r="AH967" s="25">
        <v>13.532615293291999</v>
      </c>
      <c r="AI967" s="25">
        <v>16.49686556218726</v>
      </c>
      <c r="AJ967" s="25">
        <v>4.0906878431115619</v>
      </c>
      <c r="AK967" s="25">
        <v>19.218566925283639</v>
      </c>
      <c r="AL967" s="25">
        <v>4.3338306611260284</v>
      </c>
      <c r="AM967" s="74" t="s">
        <v>498</v>
      </c>
      <c r="AN967" s="74" t="s">
        <v>499</v>
      </c>
      <c r="AO967" s="74" t="s">
        <v>790</v>
      </c>
      <c r="AP967" s="74" t="s">
        <v>574</v>
      </c>
      <c r="AQ967" s="73">
        <f>_xll.BDP($H967,$AQ$1, "CUST_TRR_START_DT=20030101","CUST_TRR_END_DT=20230630")*0.01</f>
        <v>0.12546889999999999</v>
      </c>
      <c r="AR967" s="73">
        <f>_xll.BDP($H967,$AQ$1, "CUST_TRR_START_DT=20130101","CUST_TRR_END_DT=20230630")*0.01</f>
        <v>0.1439666</v>
      </c>
      <c r="AS967" s="73">
        <f>_xll.BDP($H967,$AQ$1, "CUST_TRR_START_DT=20180101","CUST_TRR_END_DT=20230630")*0.01</f>
        <v>0.13350860000000001</v>
      </c>
      <c r="AT967" s="74" t="s">
        <v>3568</v>
      </c>
      <c r="AU967" s="74" t="s">
        <v>3568</v>
      </c>
      <c r="AV967" s="74" t="s">
        <v>3568</v>
      </c>
      <c r="AW967" s="25">
        <v>1.4122533484617705</v>
      </c>
      <c r="AX967" s="25">
        <v>1.4122533484617705</v>
      </c>
      <c r="AY967" s="25">
        <v>0.41746171850993535</v>
      </c>
      <c r="AZ967" s="25">
        <v>1.8297150669717059</v>
      </c>
      <c r="BA967" s="25">
        <v>25.678685613074144</v>
      </c>
      <c r="BB967" s="25">
        <v>7.5906127160444612</v>
      </c>
      <c r="BC967" s="25">
        <v>33.269298329118605</v>
      </c>
      <c r="BD967" s="25">
        <v>372.55099999999999</v>
      </c>
      <c r="BE967" s="25">
        <v>20204.774021249996</v>
      </c>
      <c r="BF967" s="74">
        <v>1242.385</v>
      </c>
      <c r="BG967" s="74">
        <v>1320.125</v>
      </c>
      <c r="BH967" s="74">
        <v>1395.9</v>
      </c>
      <c r="BI967" s="74">
        <v>1354.6200000000001</v>
      </c>
      <c r="BJ967" s="74">
        <v>1283.1590000000001</v>
      </c>
      <c r="BK967" s="74">
        <v>1383.8969999999999</v>
      </c>
      <c r="BL967" s="72">
        <v>6.1489675593171429E-2</v>
      </c>
      <c r="BM967" s="72">
        <v>6.533728111047335E-2</v>
      </c>
      <c r="BN967" s="72">
        <v>6.9087632384895181E-2</v>
      </c>
      <c r="BO967" s="72">
        <v>6.7044550885612661E-2</v>
      </c>
      <c r="BP967" s="72">
        <v>6.3507713506246663E-2</v>
      </c>
      <c r="BQ967" s="72">
        <v>6.8493564864645945E-2</v>
      </c>
      <c r="BR967" s="72">
        <f>IF(IF(BN967&gt;BQ967,BN967,BQ967)=0,IF(BM967&gt;BP967,BM967,BP967),IF(BN967&gt;BQ967,BN967,BQ967))</f>
        <v>6.9087632384895181E-2</v>
      </c>
      <c r="CI967" s="73">
        <f>IFERROR(L967,M967)</f>
        <v>0.48951699655432679</v>
      </c>
      <c r="CJ967" s="74">
        <f>IF(AND(M967&lt;0,AA967&gt;0),1,0)</f>
        <v>0</v>
      </c>
      <c r="CK967" s="74">
        <f>IF(AND(CJ967=0,CI967&lt;0.1,CI967&gt;0),1,0)</f>
        <v>0</v>
      </c>
      <c r="CL967" s="74">
        <f>IF(AND(CK967=0,CI967&lt;0.2,CI967&gt;0.1),1,0)</f>
        <v>0</v>
      </c>
      <c r="CM967" s="74">
        <f>IF(AND(CL967=0,CI967&lt;0.3,CI967&gt;0.2),1,0)</f>
        <v>0</v>
      </c>
      <c r="CN967" s="74">
        <f>IF(AND(CM967=0,CI967&lt;0.4,CI967&gt;0.3),1,0)</f>
        <v>0</v>
      </c>
      <c r="CO967" s="74">
        <f>IF(AND(CN967=0,CI967&lt;0.5,CI967&gt;0.4),1,0)</f>
        <v>1</v>
      </c>
      <c r="CP967" s="74">
        <f>IF(AND(CJ967=0,CK967=0,CL967=0,CM967=0,CN967=0,CO967=0),1,0)</f>
        <v>0</v>
      </c>
      <c r="CR967" s="74" t="str">
        <f>_xll.BDP($H967,CR$1)</f>
        <v>Richard Joseph Tobin</v>
      </c>
      <c r="CS967" s="74" t="str">
        <f>_xll.BDP($H967,CS$1)</f>
        <v>No</v>
      </c>
      <c r="CT967" s="81">
        <f>_xll.BDP($H967,CT$1)</f>
        <v>0</v>
      </c>
      <c r="CU967" s="78">
        <f>_xll.BDP($H967,CU$1)</f>
        <v>5.4166698455810547</v>
      </c>
      <c r="CV967" s="78">
        <f>_xll.BDP($H967,CV$1)</f>
        <v>0.52915842709642547</v>
      </c>
      <c r="CW967" s="78">
        <f>_xll.BDP($H967,CW$1)</f>
        <v>-2.937496885466472</v>
      </c>
    </row>
    <row r="968" spans="1:101" s="74" customFormat="1" hidden="1" x14ac:dyDescent="0.3">
      <c r="A968" s="74" t="str">
        <f>B968&amp;C968</f>
        <v>15</v>
      </c>
      <c r="B968" s="74">
        <v>15</v>
      </c>
      <c r="D968" s="74">
        <v>30</v>
      </c>
      <c r="E968" s="74">
        <v>2</v>
      </c>
      <c r="F968" s="75" t="s">
        <v>2149</v>
      </c>
      <c r="H968" s="74" t="s">
        <v>1487</v>
      </c>
      <c r="I968" s="74">
        <v>1914</v>
      </c>
      <c r="J968" s="74" t="str">
        <f>I968&amp;H968</f>
        <v>1914OCI NA Equity</v>
      </c>
      <c r="K968" s="76" t="s">
        <v>1488</v>
      </c>
      <c r="L968" s="73">
        <v>0.21582902366105244</v>
      </c>
      <c r="M968" s="73">
        <v>0.59852593782481334</v>
      </c>
      <c r="N968" s="73">
        <v>0.19800201237459955</v>
      </c>
      <c r="O968" s="73">
        <v>0.5484630703957053</v>
      </c>
      <c r="P968" s="77">
        <v>17.549441269467192</v>
      </c>
      <c r="Q968" s="77">
        <v>14.381447120919422</v>
      </c>
      <c r="R968" s="77">
        <v>9.2272372020320432</v>
      </c>
      <c r="S968" s="78">
        <v>31.763182673053443</v>
      </c>
      <c r="T968" s="78">
        <v>38.782674944147594</v>
      </c>
      <c r="U968" s="73">
        <v>0.28002906489296292</v>
      </c>
      <c r="V968" s="79">
        <v>1.2846812657059337</v>
      </c>
      <c r="W968" s="73">
        <v>0.25099432571458874</v>
      </c>
      <c r="X968" s="72">
        <v>4.7828702032960427E-2</v>
      </c>
      <c r="Y968" s="79">
        <v>27.75998901367738</v>
      </c>
      <c r="Z968" s="79" t="e">
        <v>#N/A</v>
      </c>
      <c r="AA968" s="79">
        <v>5291500000</v>
      </c>
      <c r="AB968" s="79">
        <v>5774500000</v>
      </c>
      <c r="AC968" s="79">
        <v>10200000</v>
      </c>
      <c r="AD968" s="80">
        <v>1935000000</v>
      </c>
      <c r="AE968" s="73">
        <v>5.2713178294573641E-3</v>
      </c>
      <c r="AF968" s="80">
        <v>5428.9694573100005</v>
      </c>
      <c r="AG968" s="80">
        <v>9314.2389624769057</v>
      </c>
      <c r="AH968" s="25">
        <v>4.2404912189742348</v>
      </c>
      <c r="AI968" s="25">
        <v>5.8690856726382519</v>
      </c>
      <c r="AJ968" s="25">
        <v>23.17227161934532</v>
      </c>
      <c r="AK968" s="25">
        <v>30.611312516197966</v>
      </c>
      <c r="AL968" s="25">
        <v>4.2569551403125931</v>
      </c>
      <c r="AM968" s="74" t="s">
        <v>550</v>
      </c>
      <c r="AN968" s="74" t="s">
        <v>884</v>
      </c>
      <c r="AO968" s="74" t="s">
        <v>973</v>
      </c>
      <c r="AP968" s="74" t="s">
        <v>1458</v>
      </c>
      <c r="AQ968" s="73" t="e">
        <f>_xll.BDP($H968,$AQ$1, "CUST_TRR_START_DT=20030101","CUST_TRR_END_DT=20230630")*0.01</f>
        <v>#VALUE!</v>
      </c>
      <c r="AR968" s="73">
        <f>_xll.BDP($H968,$AQ$1, "CUST_TRR_START_DT=20130101","CUST_TRR_END_DT=20230630")*0.01</f>
        <v>1.6446430000000001E-2</v>
      </c>
      <c r="AS968" s="73">
        <f>_xll.BDP($H968,$AQ$1, "CUST_TRR_START_DT=20180101","CUST_TRR_END_DT=20230630")*0.01</f>
        <v>5.6144340000000001E-2</v>
      </c>
      <c r="AT968" s="74" t="s">
        <v>3894</v>
      </c>
      <c r="AU968" s="74" t="s">
        <v>3021</v>
      </c>
      <c r="AV968" s="74" t="s">
        <v>3894</v>
      </c>
      <c r="AW968" s="25">
        <v>6.6096424871062043</v>
      </c>
      <c r="AX968" s="25">
        <v>6.6096424871062043</v>
      </c>
      <c r="AY968" s="25">
        <v>-6.2150236818859046</v>
      </c>
      <c r="AZ968" s="25">
        <v>0.39461880522029968</v>
      </c>
      <c r="BA968" s="25">
        <v>29.52603047344229</v>
      </c>
      <c r="BB968" s="25">
        <v>-27.763223046103029</v>
      </c>
      <c r="BC968" s="25">
        <v>1.762807427339262</v>
      </c>
      <c r="BD968" s="25">
        <v>23.810376200000007</v>
      </c>
      <c r="BE968" s="25">
        <v>5428.9694573100005</v>
      </c>
      <c r="BF968" s="74">
        <v>185.21700000000001</v>
      </c>
      <c r="BG968" s="74">
        <v>382.66700000000003</v>
      </c>
      <c r="BH968" s="74">
        <v>389.40000000000003</v>
      </c>
      <c r="BI968" s="74">
        <v>653.5</v>
      </c>
      <c r="BJ968" s="74">
        <v>640</v>
      </c>
      <c r="BK968" s="74">
        <v>461</v>
      </c>
      <c r="BL968" s="72">
        <v>3.4116419599784072E-2</v>
      </c>
      <c r="BM968" s="72">
        <v>7.0486121354900316E-2</v>
      </c>
      <c r="BN968" s="72">
        <v>7.172631989588385E-2</v>
      </c>
      <c r="BO968" s="72">
        <v>0.12037275308669772</v>
      </c>
      <c r="BP968" s="72">
        <v>0.11788609330602377</v>
      </c>
      <c r="BQ968" s="72">
        <v>8.4914826584495257E-2</v>
      </c>
      <c r="BR968" s="72">
        <f>IF(IF(BN968&gt;BQ968,BN968,BQ968)=0,IF(BM968&gt;BP968,BM968,BP968),IF(BN968&gt;BQ968,BN968,BQ968))</f>
        <v>8.4914826584495257E-2</v>
      </c>
      <c r="CI968" s="73">
        <f>IFERROR(L968,M968)</f>
        <v>0.21582902366105244</v>
      </c>
      <c r="CJ968" s="74">
        <f>IF(AND(M968&lt;0,AA968&gt;0),1,0)</f>
        <v>0</v>
      </c>
      <c r="CK968" s="74">
        <f>IF(AND(CJ968=0,CI968&lt;0.1,CI968&gt;0),1,0)</f>
        <v>0</v>
      </c>
      <c r="CL968" s="74">
        <f>IF(AND(CK968=0,CI968&lt;0.2,CI968&gt;0.1),1,0)</f>
        <v>0</v>
      </c>
      <c r="CM968" s="74">
        <f>IF(AND(CL968=0,CI968&lt;0.3,CI968&gt;0.2),1,0)</f>
        <v>1</v>
      </c>
      <c r="CN968" s="74">
        <f>IF(AND(CM968=0,CI968&lt;0.4,CI968&gt;0.3),1,0)</f>
        <v>0</v>
      </c>
      <c r="CO968" s="74">
        <f>IF(AND(CN968=0,CI968&lt;0.5,CI968&gt;0.4),1,0)</f>
        <v>0</v>
      </c>
      <c r="CP968" s="74">
        <f>IF(AND(CJ968=0,CK968=0,CL968=0,CM968=0,CN968=0,CO968=0),1,0)</f>
        <v>0</v>
      </c>
      <c r="CR968" s="74" t="str">
        <f>_xll.BDP($H968,CR$1)</f>
        <v>Ahmed K El-Hoshy</v>
      </c>
      <c r="CS968" s="74" t="str">
        <f>_xll.BDP($H968,CS$1)</f>
        <v>No</v>
      </c>
      <c r="CT968" s="81">
        <f>_xll.BDP($H968,CT$1)</f>
        <v>7.9221099615097046E-2</v>
      </c>
      <c r="CU968" s="78">
        <f>_xll.BDP($H968,CU$1)</f>
        <v>3.3333299160003662</v>
      </c>
      <c r="CV968" s="78">
        <f>_xll.BDP($H968,CV$1)</f>
        <v>38.914193336796252</v>
      </c>
      <c r="CW968" s="78">
        <f>_xll.BDP($H968,CW$1)</f>
        <v>0</v>
      </c>
    </row>
    <row r="969" spans="1:101" s="74" customFormat="1" hidden="1" x14ac:dyDescent="0.3">
      <c r="A969" s="74" t="str">
        <f>B969&amp;C969</f>
        <v>15</v>
      </c>
      <c r="B969" s="74">
        <v>15</v>
      </c>
      <c r="D969" s="74">
        <v>29</v>
      </c>
      <c r="E969" s="74">
        <v>17</v>
      </c>
      <c r="F969" s="75" t="s">
        <v>2157</v>
      </c>
      <c r="H969" s="74" t="s">
        <v>1427</v>
      </c>
      <c r="I969" s="74">
        <v>1915</v>
      </c>
      <c r="J969" s="74" t="str">
        <f>I969&amp;H969</f>
        <v>1915SOI FP Equity</v>
      </c>
      <c r="K969" s="76" t="s">
        <v>1428</v>
      </c>
      <c r="L969" s="73">
        <v>0.21196219670779676</v>
      </c>
      <c r="M969" s="73">
        <v>0.236786130909792</v>
      </c>
      <c r="N969" s="73">
        <v>0.20632712483288868</v>
      </c>
      <c r="O969" s="73">
        <v>0.23167937279878159</v>
      </c>
      <c r="P969" s="77">
        <v>14.846721964106488</v>
      </c>
      <c r="Q969" s="77">
        <v>13.353083425066542</v>
      </c>
      <c r="R969" s="77">
        <v>19.836530677737134</v>
      </c>
      <c r="S969" s="78">
        <v>29.904031014778049</v>
      </c>
      <c r="T969" s="78">
        <v>34.305107786136141</v>
      </c>
      <c r="U969" s="73">
        <v>-6.2632929530960682E-2</v>
      </c>
      <c r="V969" s="79">
        <v>-0.40170525904245175</v>
      </c>
      <c r="W969" s="73">
        <v>0.5395148490344378</v>
      </c>
      <c r="X969" s="72">
        <v>1.9954397088910059E-2</v>
      </c>
      <c r="Y969" s="79">
        <v>29.838798652932745</v>
      </c>
      <c r="Z969" s="79">
        <v>18.528146561260716</v>
      </c>
      <c r="AA969" s="79">
        <v>1130687000</v>
      </c>
      <c r="AB969" s="79">
        <v>1155610000</v>
      </c>
      <c r="AC969" s="79">
        <v>16788000</v>
      </c>
      <c r="AD969" s="80">
        <v>259822999.99999997</v>
      </c>
      <c r="AE969" s="73">
        <v>6.4613217459578265E-2</v>
      </c>
      <c r="AF969" s="80">
        <v>5630.0444103</v>
      </c>
      <c r="AG969" s="80">
        <v>5480.0344102999998</v>
      </c>
      <c r="AH969" s="25">
        <v>14.672506386516371</v>
      </c>
      <c r="AI969" s="25">
        <v>20.468434399826691</v>
      </c>
      <c r="AJ969" s="25">
        <v>1.3353520064673541</v>
      </c>
      <c r="AK969" s="25">
        <v>23.899232085957252</v>
      </c>
      <c r="AL969" s="25">
        <v>4.297323396416596</v>
      </c>
      <c r="AM969" s="74" t="s">
        <v>506</v>
      </c>
      <c r="AN969" s="74" t="s">
        <v>577</v>
      </c>
      <c r="AO969" s="74" t="s">
        <v>578</v>
      </c>
      <c r="AP969" s="74" t="s">
        <v>1339</v>
      </c>
      <c r="AQ969" s="73">
        <f>_xll.BDP($H969,$AQ$1, "CUST_TRR_START_DT=20030101","CUST_TRR_END_DT=20230630")*0.01</f>
        <v>7.5248990000000002E-2</v>
      </c>
      <c r="AR969" s="73">
        <f>_xll.BDP($H969,$AQ$1, "CUST_TRR_START_DT=20130101","CUST_TRR_END_DT=20230630")*0.01</f>
        <v>0.15597939999999999</v>
      </c>
      <c r="AS969" s="73">
        <f>_xll.BDP($H969,$AQ$1, "CUST_TRR_START_DT=20180101","CUST_TRR_END_DT=20230630")*0.01</f>
        <v>0.1904198</v>
      </c>
      <c r="AT969" s="74" t="s">
        <v>3569</v>
      </c>
      <c r="AU969" s="74" t="s">
        <v>3569</v>
      </c>
      <c r="AV969" s="74" t="s">
        <v>3569</v>
      </c>
      <c r="AW969" s="25" t="s">
        <v>3021</v>
      </c>
      <c r="AX969" s="25">
        <v>0</v>
      </c>
      <c r="AY969" s="25">
        <v>0</v>
      </c>
      <c r="AZ969" s="25">
        <v>0</v>
      </c>
      <c r="BA969" s="25">
        <v>0</v>
      </c>
      <c r="BB969" s="25">
        <v>0</v>
      </c>
      <c r="BC969" s="25">
        <v>0</v>
      </c>
      <c r="BD969" s="25">
        <v>0</v>
      </c>
      <c r="BE969" s="25">
        <v>5480.0344102999998</v>
      </c>
      <c r="BF969" s="74">
        <v>192.917</v>
      </c>
      <c r="BG969" s="74">
        <v>318.66700000000003</v>
      </c>
      <c r="BH969" s="74">
        <v>461.81799999999998</v>
      </c>
      <c r="BI969" s="74">
        <v>61.389000000000003</v>
      </c>
      <c r="BJ969" s="74">
        <v>94.117999999999995</v>
      </c>
      <c r="BK969" s="74">
        <v>182.58100000000002</v>
      </c>
      <c r="BL969" s="72">
        <v>3.520361106444931E-2</v>
      </c>
      <c r="BM969" s="72">
        <v>5.815054726682909E-2</v>
      </c>
      <c r="BN969" s="72">
        <v>8.4272828493921481E-2</v>
      </c>
      <c r="BO969" s="72">
        <v>1.1202301920698945E-2</v>
      </c>
      <c r="BP969" s="72">
        <v>1.7174709673921113E-2</v>
      </c>
      <c r="BQ969" s="72">
        <v>3.3317491521007582E-2</v>
      </c>
      <c r="BR969" s="72">
        <f>IF(IF(BN969&gt;BQ969,BN969,BQ969)=0,IF(BM969&gt;BP969,BM969,BP969),IF(BN969&gt;BQ969,BN969,BQ969))</f>
        <v>8.4272828493921481E-2</v>
      </c>
      <c r="CI969" s="73">
        <f>IFERROR(L969,M969)</f>
        <v>0.21196219670779676</v>
      </c>
      <c r="CJ969" s="74">
        <f>IF(AND(M969&lt;0,AA969&gt;0),1,0)</f>
        <v>0</v>
      </c>
      <c r="CK969" s="74">
        <f>IF(AND(CJ969=0,CI969&lt;0.1,CI969&gt;0),1,0)</f>
        <v>0</v>
      </c>
      <c r="CL969" s="74">
        <f>IF(AND(CK969=0,CI969&lt;0.2,CI969&gt;0.1),1,0)</f>
        <v>0</v>
      </c>
      <c r="CM969" s="74">
        <f>IF(AND(CL969=0,CI969&lt;0.3,CI969&gt;0.2),1,0)</f>
        <v>1</v>
      </c>
      <c r="CN969" s="74">
        <f>IF(AND(CM969=0,CI969&lt;0.4,CI969&gt;0.3),1,0)</f>
        <v>0</v>
      </c>
      <c r="CO969" s="74">
        <f>IF(AND(CN969=0,CI969&lt;0.5,CI969&gt;0.4),1,0)</f>
        <v>0</v>
      </c>
      <c r="CP969" s="74">
        <f>IF(AND(CJ969=0,CK969=0,CL969=0,CM969=0,CN969=0,CO969=0),1,0)</f>
        <v>0</v>
      </c>
      <c r="CR969" s="74" t="str">
        <f>_xll.BDP($H969,CR$1)</f>
        <v>Pierre Barnabe</v>
      </c>
      <c r="CS969" s="74" t="str">
        <f>_xll.BDP($H969,CS$1)</f>
        <v>No</v>
      </c>
      <c r="CT969" s="81">
        <f>_xll.BDP($H969,CT$1)</f>
        <v>8.4005401004105806E-4</v>
      </c>
      <c r="CU969" s="78">
        <f>_xll.BDP($H969,CU$1)</f>
        <v>1.25</v>
      </c>
      <c r="CV969" s="78">
        <f>_xll.BDP($H969,CV$1)</f>
        <v>1.5678071700786566E-2</v>
      </c>
      <c r="CW969" s="78">
        <f>_xll.BDP($H969,CW$1)</f>
        <v>3.4170668636867378</v>
      </c>
    </row>
    <row r="970" spans="1:101" s="74" customFormat="1" hidden="1" x14ac:dyDescent="0.3">
      <c r="A970" s="74" t="str">
        <f>B970&amp;C970</f>
        <v>15</v>
      </c>
      <c r="B970" s="74">
        <v>15</v>
      </c>
      <c r="D970" s="74">
        <v>29</v>
      </c>
      <c r="E970" s="74">
        <v>11</v>
      </c>
      <c r="F970" s="75">
        <v>0.18</v>
      </c>
      <c r="G970" s="74" t="s">
        <v>2647</v>
      </c>
      <c r="H970" s="74" t="s">
        <v>2106</v>
      </c>
      <c r="I970" s="74">
        <v>1916</v>
      </c>
      <c r="J970" s="74" t="str">
        <f>I970&amp;H970</f>
        <v>1916KRU PW Equity</v>
      </c>
      <c r="K970" s="76" t="s">
        <v>2107</v>
      </c>
      <c r="L970" s="73">
        <v>-1.3312918956695006</v>
      </c>
      <c r="M970" s="73">
        <v>-6.6517747819191326</v>
      </c>
      <c r="N970" s="73">
        <v>-2.5685719104855909</v>
      </c>
      <c r="O970" s="73">
        <v>-7.4572792125122058</v>
      </c>
      <c r="P970" s="77">
        <v>16.389395583961299</v>
      </c>
      <c r="Q970" s="77">
        <v>14.89979290531506</v>
      </c>
      <c r="R970" s="77">
        <v>26.664346158353215</v>
      </c>
      <c r="S970" s="78">
        <v>45.017903454450966</v>
      </c>
      <c r="T970" s="78">
        <v>51.405035634250403</v>
      </c>
      <c r="U970" s="73">
        <v>-0.45416066508939873</v>
      </c>
      <c r="V970" s="79">
        <v>-3.1532786301809774</v>
      </c>
      <c r="W970" s="73">
        <v>0.41030756881331543</v>
      </c>
      <c r="X970" s="72">
        <v>6.7948479571468573E-2</v>
      </c>
      <c r="Y970" s="79">
        <v>17.115973379612839</v>
      </c>
      <c r="Z970" s="79">
        <v>24.859458088445585</v>
      </c>
      <c r="AA970" s="79">
        <v>-157624999.99999952</v>
      </c>
      <c r="AB970" s="79">
        <v>-140598999.99999952</v>
      </c>
      <c r="AC970" s="79">
        <v>21660000</v>
      </c>
      <c r="AD970" s="80">
        <v>-1009107000</v>
      </c>
      <c r="AE970" s="73">
        <v>-2.1464522592747847E-2</v>
      </c>
      <c r="AF970" s="80">
        <v>8001.8428180000001</v>
      </c>
      <c r="AG970" s="80">
        <v>4191.4578180000008</v>
      </c>
      <c r="AH970" s="25">
        <v>3.4981841791849484</v>
      </c>
      <c r="AI970" s="25">
        <v>3.6698187687531254</v>
      </c>
      <c r="AJ970" s="25">
        <v>-13.248064306360966</v>
      </c>
      <c r="AK970" s="25">
        <v>9.4560174366726226</v>
      </c>
      <c r="AL970" s="25">
        <v>2.3198902132733665</v>
      </c>
      <c r="AM970" s="74" t="s">
        <v>502</v>
      </c>
      <c r="AN970" s="74" t="s">
        <v>528</v>
      </c>
      <c r="AO970" s="74" t="s">
        <v>529</v>
      </c>
      <c r="AP970" s="74" t="s">
        <v>2085</v>
      </c>
      <c r="AQ970" s="73" t="e">
        <f>_xll.BDP($H970,$AQ$1, "CUST_TRR_START_DT=20030101","CUST_TRR_END_DT=20230630")*0.01</f>
        <v>#VALUE!</v>
      </c>
      <c r="AR970" s="73">
        <f>_xll.BDP($H970,$AQ$1, "CUST_TRR_START_DT=20130101","CUST_TRR_END_DT=20230630")*0.01</f>
        <v>0.25486760000000003</v>
      </c>
      <c r="AS970" s="73">
        <f>_xll.BDP($H970,$AQ$1, "CUST_TRR_START_DT=20180101","CUST_TRR_END_DT=20230630")*0.01</f>
        <v>0.1106063</v>
      </c>
      <c r="AT970" s="74" t="s">
        <v>3570</v>
      </c>
      <c r="AU970" s="74" t="s">
        <v>3570</v>
      </c>
      <c r="AV970" s="74" t="s">
        <v>3570</v>
      </c>
      <c r="AW970" s="25">
        <v>3.6162005785920921</v>
      </c>
      <c r="AX970" s="25">
        <v>3.6162005785920921</v>
      </c>
      <c r="AY970" s="25">
        <v>-0.37153672020087897</v>
      </c>
      <c r="AZ970" s="25">
        <v>3.2446638583912133</v>
      </c>
      <c r="BA970" s="25">
        <v>30.663522490597046</v>
      </c>
      <c r="BB970" s="25">
        <v>-3.150440449406112</v>
      </c>
      <c r="BC970" s="25">
        <v>27.513082041190934</v>
      </c>
      <c r="BD970" s="25">
        <v>223.113</v>
      </c>
      <c r="BE970" s="25">
        <v>4191.4578180000008</v>
      </c>
      <c r="BF970" s="74">
        <v>830.66700000000003</v>
      </c>
      <c r="BG970" s="74">
        <v>885</v>
      </c>
      <c r="BH970" s="74">
        <v>853.5</v>
      </c>
      <c r="BI970" s="74">
        <v>281.5</v>
      </c>
      <c r="BJ970" s="74">
        <v>225.4</v>
      </c>
      <c r="BK970" s="74">
        <v>29.400000000000002</v>
      </c>
      <c r="BL970" s="72">
        <v>0.19818092798947973</v>
      </c>
      <c r="BM970" s="72">
        <v>0.21114372097445736</v>
      </c>
      <c r="BN970" s="72">
        <v>0.20362843599062072</v>
      </c>
      <c r="BO970" s="72">
        <v>6.7160403903174848E-2</v>
      </c>
      <c r="BP970" s="72">
        <v>5.3776039217675355E-2</v>
      </c>
      <c r="BQ970" s="72">
        <v>7.0142659849141767E-3</v>
      </c>
      <c r="BR970" s="72">
        <f>IF(IF(BN970&gt;BQ970,BN970,BQ970)=0,IF(BM970&gt;BP970,BM970,BP970),IF(BN970&gt;BQ970,BN970,BQ970))</f>
        <v>0.20362843599062072</v>
      </c>
      <c r="CI970" s="73">
        <f>IFERROR(L970,M970)</f>
        <v>-1.3312918956695006</v>
      </c>
      <c r="CJ970" s="74">
        <f>IF(AND(M970&lt;0,AA970&gt;0),1,0)</f>
        <v>0</v>
      </c>
      <c r="CK970" s="74">
        <f>IF(AND(CJ970=0,CI970&lt;0.1,CI970&gt;0),1,0)</f>
        <v>0</v>
      </c>
      <c r="CL970" s="74">
        <f>IF(AND(CK970=0,CI970&lt;0.2,CI970&gt;0.1),1,0)</f>
        <v>0</v>
      </c>
      <c r="CM970" s="74">
        <f>IF(AND(CL970=0,CI970&lt;0.3,CI970&gt;0.2),1,0)</f>
        <v>0</v>
      </c>
      <c r="CN970" s="74">
        <f>IF(AND(CM970=0,CI970&lt;0.4,CI970&gt;0.3),1,0)</f>
        <v>0</v>
      </c>
      <c r="CO970" s="74">
        <f>IF(AND(CN970=0,CI970&lt;0.5,CI970&gt;0.4),1,0)</f>
        <v>0</v>
      </c>
      <c r="CP970" s="74">
        <f>IF(AND(CJ970=0,CK970=0,CL970=0,CM970=0,CN970=0,CO970=0),1,0)</f>
        <v>1</v>
      </c>
      <c r="CR970" s="74" t="str">
        <f>_xll.BDP($H970,CR$1)</f>
        <v>Piotr Krupa</v>
      </c>
      <c r="CS970" s="74" t="str">
        <f>_xll.BDP($H970,CS$1)</f>
        <v>Yes</v>
      </c>
      <c r="CT970" s="81">
        <f>_xll.BDP($H970,CT$1)</f>
        <v>9.364100456237793</v>
      </c>
      <c r="CU970" s="78">
        <f>_xll.BDP($H970,CU$1)</f>
        <v>25.75</v>
      </c>
      <c r="CV970" s="78">
        <f>_xll.BDP($H970,CV$1)</f>
        <v>9.36419931061935</v>
      </c>
      <c r="CW970" s="78">
        <f>_xll.BDP($H970,CW$1)</f>
        <v>-1.932935691142279</v>
      </c>
    </row>
    <row r="971" spans="1:101" s="74" customFormat="1" hidden="1" x14ac:dyDescent="0.3">
      <c r="A971" s="74" t="str">
        <f>B971&amp;C971</f>
        <v>15</v>
      </c>
      <c r="B971" s="74">
        <v>15</v>
      </c>
      <c r="D971" s="74">
        <v>30</v>
      </c>
      <c r="E971" s="74">
        <v>1</v>
      </c>
      <c r="F971" s="75">
        <v>0.16</v>
      </c>
      <c r="G971" s="74" t="s">
        <v>2561</v>
      </c>
      <c r="H971" s="74" t="s">
        <v>1961</v>
      </c>
      <c r="I971" s="74">
        <v>1917</v>
      </c>
      <c r="J971" s="74" t="str">
        <f>I971&amp;H971</f>
        <v>1917MEDI NO Equity</v>
      </c>
      <c r="K971" s="76" t="s">
        <v>1962</v>
      </c>
      <c r="L971" s="73">
        <v>0.53118472355164459</v>
      </c>
      <c r="M971" s="73">
        <v>0.64785715596161964</v>
      </c>
      <c r="N971" s="73">
        <v>0.49486938365344513</v>
      </c>
      <c r="O971" s="73">
        <v>0.60843139957614711</v>
      </c>
      <c r="P971" s="77">
        <v>22.450684927298479</v>
      </c>
      <c r="Q971" s="77">
        <v>17.593014413412419</v>
      </c>
      <c r="R971" s="77">
        <v>19.464902747823981</v>
      </c>
      <c r="S971" s="78">
        <v>30.987198396019494</v>
      </c>
      <c r="T971" s="78">
        <v>33.447169048069171</v>
      </c>
      <c r="U971" s="73">
        <v>-0.18498251552098138</v>
      </c>
      <c r="V971" s="79">
        <v>-0.46809454519643678</v>
      </c>
      <c r="W971" s="73">
        <v>1.4473928351616523</v>
      </c>
      <c r="X971" s="72" t="e">
        <v>#N/A</v>
      </c>
      <c r="Y971" s="79">
        <v>11.392812845887493</v>
      </c>
      <c r="Z971" s="79">
        <v>19.023184899146383</v>
      </c>
      <c r="AA971" s="79">
        <v>218028000</v>
      </c>
      <c r="AB971" s="79">
        <v>232156000</v>
      </c>
      <c r="AC971" s="79" t="e">
        <v>#N/A</v>
      </c>
      <c r="AD971" s="80">
        <v>30890000</v>
      </c>
      <c r="AE971" s="73">
        <v>0</v>
      </c>
      <c r="AF971" s="80">
        <v>3924.1899040000003</v>
      </c>
      <c r="AG971" s="80">
        <v>3845.0529040000001</v>
      </c>
      <c r="AH971" s="25">
        <v>22.743448580993952</v>
      </c>
      <c r="AI971" s="25">
        <v>26.30750902448036</v>
      </c>
      <c r="AJ971" s="25" t="s">
        <v>3021</v>
      </c>
      <c r="AK971" s="25">
        <v>33.753943217665615</v>
      </c>
      <c r="AL971" s="25">
        <v>11.042996157540825</v>
      </c>
      <c r="AM971" s="74" t="s">
        <v>493</v>
      </c>
      <c r="AN971" s="74" t="s">
        <v>537</v>
      </c>
      <c r="AO971" s="74" t="s">
        <v>4719</v>
      </c>
      <c r="AP971" s="74" t="s">
        <v>1952</v>
      </c>
      <c r="AQ971" s="73" t="e">
        <f>_xll.BDP($H971,$AQ$1, "CUST_TRR_START_DT=20030101","CUST_TRR_END_DT=20230630")*0.01</f>
        <v>#VALUE!</v>
      </c>
      <c r="AR971" s="73">
        <f>_xll.BDP($H971,$AQ$1, "CUST_TRR_START_DT=20130101","CUST_TRR_END_DT=20230630")*0.01</f>
        <v>0.32011870000000003</v>
      </c>
      <c r="AS971" s="73">
        <f>_xll.BDP($H971,$AQ$1, "CUST_TRR_START_DT=20180101","CUST_TRR_END_DT=20230630")*0.01</f>
        <v>0.30235479999999998</v>
      </c>
      <c r="AT971" s="74" t="s">
        <v>3895</v>
      </c>
      <c r="AU971" s="74" t="s">
        <v>3021</v>
      </c>
      <c r="AV971" s="74" t="s">
        <v>3895</v>
      </c>
      <c r="AW971" s="25">
        <v>2.1028037383177569</v>
      </c>
      <c r="AX971" s="25">
        <v>2.1028037383177569</v>
      </c>
      <c r="AY971" s="25">
        <v>0</v>
      </c>
      <c r="AZ971" s="25">
        <v>2.1028037383177569</v>
      </c>
      <c r="BA971" s="25">
        <v>72.402004000982686</v>
      </c>
      <c r="BB971" s="25">
        <v>0</v>
      </c>
      <c r="BC971" s="25">
        <v>72.402004000982686</v>
      </c>
      <c r="BD971" s="25">
        <v>82.518011999999999</v>
      </c>
      <c r="BE971" s="25">
        <v>3845.0529040000001</v>
      </c>
      <c r="BF971" s="74">
        <v>113</v>
      </c>
      <c r="BG971" s="74">
        <v>129.5</v>
      </c>
      <c r="BH971" s="74">
        <v>147</v>
      </c>
      <c r="BI971" s="74">
        <v>102.2</v>
      </c>
      <c r="BJ971" s="74">
        <v>145.9</v>
      </c>
      <c r="BK971" s="74">
        <v>156.4</v>
      </c>
      <c r="BL971" s="72">
        <v>2.9388412284898954E-2</v>
      </c>
      <c r="BM971" s="72">
        <v>3.3679640627384197E-2</v>
      </c>
      <c r="BN971" s="72">
        <v>3.8230943414868553E-2</v>
      </c>
      <c r="BO971" s="72">
        <v>2.6579608278908613E-2</v>
      </c>
      <c r="BP971" s="72">
        <v>3.7944861525369536E-2</v>
      </c>
      <c r="BQ971" s="72">
        <v>4.0675643197860149E-2</v>
      </c>
      <c r="BR971" s="72">
        <f>IF(IF(BN971&gt;BQ971,BN971,BQ971)=0,IF(BM971&gt;BP971,BM971,BP971),IF(BN971&gt;BQ971,BN971,BQ971))</f>
        <v>4.0675643197860149E-2</v>
      </c>
      <c r="CI971" s="73">
        <f>IFERROR(L971,M971)</f>
        <v>0.53118472355164459</v>
      </c>
      <c r="CJ971" s="74">
        <f>IF(AND(M971&lt;0,AA971&gt;0),1,0)</f>
        <v>0</v>
      </c>
      <c r="CK971" s="74">
        <f>IF(AND(CJ971=0,CI971&lt;0.1,CI971&gt;0),1,0)</f>
        <v>0</v>
      </c>
      <c r="CL971" s="74">
        <f>IF(AND(CK971=0,CI971&lt;0.2,CI971&gt;0.1),1,0)</f>
        <v>0</v>
      </c>
      <c r="CM971" s="74">
        <f>IF(AND(CL971=0,CI971&lt;0.3,CI971&gt;0.2),1,0)</f>
        <v>0</v>
      </c>
      <c r="CN971" s="74">
        <f>IF(AND(CM971=0,CI971&lt;0.4,CI971&gt;0.3),1,0)</f>
        <v>0</v>
      </c>
      <c r="CO971" s="74">
        <f>IF(AND(CN971=0,CI971&lt;0.5,CI971&gt;0.4),1,0)</f>
        <v>0</v>
      </c>
      <c r="CP971" s="74">
        <f>IF(AND(CJ971=0,CK971=0,CL971=0,CM971=0,CN971=0,CO971=0),1,0)</f>
        <v>1</v>
      </c>
      <c r="CR971" s="74" t="str">
        <f>_xll.BDP($H971,CR$1)</f>
        <v>#N/A Field Not Applicable</v>
      </c>
      <c r="CS971" s="74" t="str">
        <f>_xll.BDP($H971,CS$1)</f>
        <v>#N/A N/A</v>
      </c>
      <c r="CT971" s="81" t="str">
        <f>_xll.BDP($H971,CT$1)</f>
        <v>#N/A N/A</v>
      </c>
      <c r="CU971" s="78" t="str">
        <f>_xll.BDP($H971,CU$1)</f>
        <v>#N/A N/A</v>
      </c>
      <c r="CV971" s="78">
        <f>_xll.BDP($H971,CV$1)</f>
        <v>0.59387566571814676</v>
      </c>
      <c r="CW971" s="78">
        <f>_xll.BDP($H971,CW$1)</f>
        <v>-25.725685445368978</v>
      </c>
    </row>
    <row r="972" spans="1:101" s="74" customFormat="1" hidden="1" x14ac:dyDescent="0.3">
      <c r="A972" s="74" t="str">
        <f>B972&amp;C972</f>
        <v>15</v>
      </c>
      <c r="B972" s="74">
        <v>15</v>
      </c>
      <c r="D972" s="74">
        <v>30</v>
      </c>
      <c r="E972" s="74">
        <v>12</v>
      </c>
      <c r="F972" s="75">
        <v>0.13</v>
      </c>
      <c r="G972" s="74" t="s">
        <v>2649</v>
      </c>
      <c r="H972" s="74" t="s">
        <v>162</v>
      </c>
      <c r="I972" s="74">
        <v>1918</v>
      </c>
      <c r="J972" s="74" t="str">
        <f>I972&amp;H972</f>
        <v>1918SEIC US Equity</v>
      </c>
      <c r="K972" s="76" t="s">
        <v>808</v>
      </c>
      <c r="L972" s="73">
        <v>0.54234892416533664</v>
      </c>
      <c r="M972" s="73">
        <v>0.48753526474304515</v>
      </c>
      <c r="N972" s="73">
        <v>0.49523475698446012</v>
      </c>
      <c r="O972" s="73">
        <v>0.43589797623672388</v>
      </c>
      <c r="P972" s="77">
        <v>17.867045683583669</v>
      </c>
      <c r="Q972" s="77">
        <v>13.936723061968667</v>
      </c>
      <c r="R972" s="77">
        <v>20.262816612053655</v>
      </c>
      <c r="S972" s="78">
        <v>31.890043197371323</v>
      </c>
      <c r="T972" s="78">
        <v>28.311377437988344</v>
      </c>
      <c r="U972" s="73">
        <v>-0.35655315878520594</v>
      </c>
      <c r="V972" s="79">
        <v>-1.8151622402565983</v>
      </c>
      <c r="W972" s="73">
        <v>0.87035885286825942</v>
      </c>
      <c r="X972" s="72">
        <v>2.0953224140475138E-2</v>
      </c>
      <c r="Y972" s="79">
        <v>3.5540478307219177</v>
      </c>
      <c r="Z972" s="79">
        <v>-0.20147913907538895</v>
      </c>
      <c r="AA972" s="79">
        <v>975833000</v>
      </c>
      <c r="AB972" s="79">
        <v>1091432000</v>
      </c>
      <c r="AC972" s="79">
        <v>49788000</v>
      </c>
      <c r="AD972" s="80">
        <v>417958000</v>
      </c>
      <c r="AE972" s="73">
        <v>0.11912201704477483</v>
      </c>
      <c r="AF972" s="80">
        <v>8069.87061335</v>
      </c>
      <c r="AG972" s="80">
        <v>7282.1156133499999</v>
      </c>
      <c r="AH972" s="25">
        <v>16.779609511251515</v>
      </c>
      <c r="AI972" s="25">
        <v>20.258373940360872</v>
      </c>
      <c r="AJ972" s="25">
        <v>4.6657002282078635</v>
      </c>
      <c r="AK972" s="25">
        <v>20.548192611987353</v>
      </c>
      <c r="AL972" s="25">
        <v>3.9841127271752081</v>
      </c>
      <c r="AM972" s="74" t="s">
        <v>502</v>
      </c>
      <c r="AN972" s="74" t="s">
        <v>528</v>
      </c>
      <c r="AO972" s="74" t="s">
        <v>529</v>
      </c>
      <c r="AP972" s="74" t="s">
        <v>574</v>
      </c>
      <c r="AQ972" s="73">
        <f>_xll.BDP($H972,$AQ$1, "CUST_TRR_START_DT=20030101","CUST_TRR_END_DT=20230630")*0.01</f>
        <v>8.6520059999999996E-2</v>
      </c>
      <c r="AR972" s="73">
        <f>_xll.BDP($H972,$AQ$1, "CUST_TRR_START_DT=20130101","CUST_TRR_END_DT=20230630")*0.01</f>
        <v>0.1067297</v>
      </c>
      <c r="AS972" s="73">
        <f>_xll.BDP($H972,$AQ$1, "CUST_TRR_START_DT=20180101","CUST_TRR_END_DT=20230630")*0.01</f>
        <v>-2.090293E-2</v>
      </c>
      <c r="AT972" s="74" t="s">
        <v>3697</v>
      </c>
      <c r="AU972" s="74" t="s">
        <v>3571</v>
      </c>
      <c r="AV972" s="74" t="s">
        <v>3571</v>
      </c>
      <c r="AW972" s="25">
        <v>1.4105297922012707</v>
      </c>
      <c r="AX972" s="25">
        <v>1.4105297922012707</v>
      </c>
      <c r="AY972" s="25">
        <v>3.674323405290322</v>
      </c>
      <c r="AZ972" s="25">
        <v>5.0848531974915927</v>
      </c>
      <c r="BA972" s="25">
        <v>23.525700911210002</v>
      </c>
      <c r="BB972" s="25">
        <v>61.28267120754608</v>
      </c>
      <c r="BC972" s="25">
        <v>84.808372118756083</v>
      </c>
      <c r="BD972" s="25">
        <v>405.29804000000007</v>
      </c>
      <c r="BE972" s="25">
        <v>7282.1156133499999</v>
      </c>
      <c r="BF972" s="74">
        <v>471.33300000000003</v>
      </c>
      <c r="BG972" s="74">
        <v>517</v>
      </c>
      <c r="BH972" s="74">
        <v>538.66700000000003</v>
      </c>
      <c r="BI972" s="74" t="s">
        <v>3021</v>
      </c>
      <c r="BJ972" s="74" t="s">
        <v>3021</v>
      </c>
      <c r="BK972" s="74" t="s">
        <v>3021</v>
      </c>
      <c r="BL972" s="72">
        <v>6.4724734544989213E-2</v>
      </c>
      <c r="BM972" s="72">
        <v>7.0995851679724137E-2</v>
      </c>
      <c r="BN972" s="72">
        <v>7.3971223281938045E-2</v>
      </c>
      <c r="BO972" s="72">
        <v>0</v>
      </c>
      <c r="BP972" s="72">
        <v>0</v>
      </c>
      <c r="BQ972" s="72">
        <v>0</v>
      </c>
      <c r="BR972" s="72">
        <f>IF(IF(BN972&gt;BQ972,BN972,BQ972)=0,IF(BM972&gt;BP972,BM972,BP972),IF(BN972&gt;BQ972,BN972,BQ972))</f>
        <v>7.3971223281938045E-2</v>
      </c>
      <c r="CI972" s="73">
        <f>IFERROR(L972,M972)</f>
        <v>0.54234892416533664</v>
      </c>
      <c r="CJ972" s="74">
        <f>IF(AND(M972&lt;0,AA972&gt;0),1,0)</f>
        <v>0</v>
      </c>
      <c r="CK972" s="74">
        <f>IF(AND(CJ972=0,CI972&lt;0.1,CI972&gt;0),1,0)</f>
        <v>0</v>
      </c>
      <c r="CL972" s="74">
        <f>IF(AND(CK972=0,CI972&lt;0.2,CI972&gt;0.1),1,0)</f>
        <v>0</v>
      </c>
      <c r="CM972" s="74">
        <f>IF(AND(CL972=0,CI972&lt;0.3,CI972&gt;0.2),1,0)</f>
        <v>0</v>
      </c>
      <c r="CN972" s="74">
        <f>IF(AND(CM972=0,CI972&lt;0.4,CI972&gt;0.3),1,0)</f>
        <v>0</v>
      </c>
      <c r="CO972" s="74">
        <f>IF(AND(CN972=0,CI972&lt;0.5,CI972&gt;0.4),1,0)</f>
        <v>0</v>
      </c>
      <c r="CP972" s="74">
        <f>IF(AND(CJ972=0,CK972=0,CL972=0,CM972=0,CN972=0,CO972=0),1,0)</f>
        <v>1</v>
      </c>
      <c r="CR972" s="74" t="str">
        <f>_xll.BDP($H972,CR$1)</f>
        <v>Ryan P Hicke</v>
      </c>
      <c r="CS972" s="74" t="str">
        <f>_xll.BDP($H972,CS$1)</f>
        <v>No</v>
      </c>
      <c r="CT972" s="81">
        <f>_xll.BDP($H972,CT$1)</f>
        <v>8.4583498537540436E-2</v>
      </c>
      <c r="CU972" s="78">
        <f>_xll.BDP($H972,CU$1)</f>
        <v>1.3333300352096558</v>
      </c>
      <c r="CV972" s="78">
        <f>_xll.BDP($H972,CV$1)</f>
        <v>8.9051618238702428</v>
      </c>
      <c r="CW972" s="78">
        <f>_xll.BDP($H972,CW$1)</f>
        <v>-2.6776598523258746</v>
      </c>
    </row>
    <row r="973" spans="1:101" s="74" customFormat="1" hidden="1" x14ac:dyDescent="0.3">
      <c r="A973" s="74" t="str">
        <f>B973&amp;C973</f>
        <v>15</v>
      </c>
      <c r="B973" s="74">
        <v>15</v>
      </c>
      <c r="D973" s="74">
        <v>30</v>
      </c>
      <c r="E973" s="74">
        <v>21</v>
      </c>
      <c r="F973" s="75">
        <v>0.12</v>
      </c>
      <c r="G973" s="74" t="s">
        <v>2993</v>
      </c>
      <c r="H973" s="74" t="s">
        <v>1348</v>
      </c>
      <c r="I973" s="74">
        <v>1919</v>
      </c>
      <c r="J973" s="74" t="str">
        <f>I973&amp;H973</f>
        <v>1919CAP FP Equity</v>
      </c>
      <c r="K973" s="76" t="s">
        <v>1349</v>
      </c>
      <c r="L973" s="73">
        <v>0.99744671143589281</v>
      </c>
      <c r="M973" s="73">
        <v>1.2763419483101393</v>
      </c>
      <c r="N973" s="73">
        <v>0.16499407067234095</v>
      </c>
      <c r="O973" s="73">
        <v>0.19600061059380247</v>
      </c>
      <c r="P973" s="77">
        <v>14.373204075116828</v>
      </c>
      <c r="Q973" s="77">
        <v>9.7760240209170295</v>
      </c>
      <c r="R973" s="77">
        <v>17.778011683595601</v>
      </c>
      <c r="S973" s="78">
        <v>14.563740234726799</v>
      </c>
      <c r="T973" s="78">
        <v>14.944305523982724</v>
      </c>
      <c r="U973" s="73">
        <v>0.28302274595779664</v>
      </c>
      <c r="V973" s="79">
        <v>1.2974246231155779</v>
      </c>
      <c r="W973" s="73">
        <v>0.39450510743219441</v>
      </c>
      <c r="X973" s="72">
        <v>1.2403493228705226E-2</v>
      </c>
      <c r="Y973" s="79">
        <v>12.186650377341447</v>
      </c>
      <c r="Z973" s="79">
        <v>16.337686705249354</v>
      </c>
      <c r="AA973" s="79">
        <v>2012000000</v>
      </c>
      <c r="AB973" s="79">
        <v>13102000000</v>
      </c>
      <c r="AC973" s="79">
        <v>196000000</v>
      </c>
      <c r="AD973" s="80">
        <v>2082000000</v>
      </c>
      <c r="AE973" s="73">
        <v>9.4140249759846306E-2</v>
      </c>
      <c r="AF973" s="80">
        <v>28814.630757999999</v>
      </c>
      <c r="AG973" s="80">
        <v>32962.630757999999</v>
      </c>
      <c r="AH973" s="25">
        <v>9.7378525134416538</v>
      </c>
      <c r="AI973" s="25">
        <v>12.31327260291371</v>
      </c>
      <c r="AJ973" s="25">
        <v>6.4195186251402188</v>
      </c>
      <c r="AK973" s="25">
        <v>16.804536414974866</v>
      </c>
      <c r="AL973" s="25">
        <v>2.8634235077014805</v>
      </c>
      <c r="AM973" s="74" t="s">
        <v>506</v>
      </c>
      <c r="AN973" s="74" t="s">
        <v>629</v>
      </c>
      <c r="AO973" s="74" t="s">
        <v>773</v>
      </c>
      <c r="AP973" s="74" t="s">
        <v>1339</v>
      </c>
      <c r="AQ973" s="73">
        <f>_xll.BDP($H973,$AQ$1, "CUST_TRR_START_DT=20030101","CUST_TRR_END_DT=20230630")*0.01</f>
        <v>0.12622320000000001</v>
      </c>
      <c r="AR973" s="73">
        <f>_xll.BDP($H973,$AQ$1, "CUST_TRR_START_DT=20130101","CUST_TRR_END_DT=20230630")*0.01</f>
        <v>0.19315290000000002</v>
      </c>
      <c r="AS973" s="73">
        <f>_xll.BDP($H973,$AQ$1, "CUST_TRR_START_DT=20180101","CUST_TRR_END_DT=20230630")*0.01</f>
        <v>0.12683710000000001</v>
      </c>
      <c r="AT973" s="74" t="s">
        <v>3697</v>
      </c>
      <c r="AU973" s="74" t="s">
        <v>3572</v>
      </c>
      <c r="AV973" s="74" t="s">
        <v>3572</v>
      </c>
      <c r="AW973" s="25">
        <v>1.9566526189042748</v>
      </c>
      <c r="AX973" s="25">
        <v>1.9566526189042748</v>
      </c>
      <c r="AY973" s="25">
        <v>0</v>
      </c>
      <c r="AZ973" s="25">
        <v>1.9566526189042748</v>
      </c>
      <c r="BA973" s="25">
        <v>32.24040880444737</v>
      </c>
      <c r="BB973" s="25">
        <v>0</v>
      </c>
      <c r="BC973" s="25" t="s">
        <v>3021</v>
      </c>
      <c r="BD973" s="25" t="s">
        <v>3021</v>
      </c>
      <c r="BE973" s="25">
        <v>28814.630757999999</v>
      </c>
      <c r="BF973" s="74">
        <v>1968.7139999999999</v>
      </c>
      <c r="BG973" s="74">
        <v>2143.5</v>
      </c>
      <c r="BH973" s="74">
        <v>2338.7690000000002</v>
      </c>
      <c r="BI973" s="74">
        <v>1817.7950000000001</v>
      </c>
      <c r="BJ973" s="74">
        <v>2049.9140000000002</v>
      </c>
      <c r="BK973" s="74">
        <v>2280.5810000000001</v>
      </c>
      <c r="BL973" s="72">
        <v>6.832341585544742E-2</v>
      </c>
      <c r="BM973" s="72">
        <v>7.4389292647967939E-2</v>
      </c>
      <c r="BN973" s="72">
        <v>8.1166023595519166E-2</v>
      </c>
      <c r="BO973" s="72">
        <v>6.3085833556805637E-2</v>
      </c>
      <c r="BP973" s="72">
        <v>7.1141428714330088E-2</v>
      </c>
      <c r="BQ973" s="72">
        <v>7.9146632804476494E-2</v>
      </c>
      <c r="BR973" s="72">
        <f>IF(IF(BN973&gt;BQ973,BN973,BQ973)=0,IF(BM973&gt;BP973,BM973,BP973),IF(BN973&gt;BQ973,BN973,BQ973))</f>
        <v>8.1166023595519166E-2</v>
      </c>
      <c r="CI973" s="73">
        <f>IFERROR(L973,M973)</f>
        <v>0.99744671143589281</v>
      </c>
      <c r="CJ973" s="74">
        <f>IF(AND(M973&lt;0,AA973&gt;0),1,0)</f>
        <v>0</v>
      </c>
      <c r="CK973" s="74">
        <f>IF(AND(CJ973=0,CI973&lt;0.1,CI973&gt;0),1,0)</f>
        <v>0</v>
      </c>
      <c r="CL973" s="74">
        <f>IF(AND(CK973=0,CI973&lt;0.2,CI973&gt;0.1),1,0)</f>
        <v>0</v>
      </c>
      <c r="CM973" s="74">
        <f>IF(AND(CL973=0,CI973&lt;0.3,CI973&gt;0.2),1,0)</f>
        <v>0</v>
      </c>
      <c r="CN973" s="74">
        <f>IF(AND(CM973=0,CI973&lt;0.4,CI973&gt;0.3),1,0)</f>
        <v>0</v>
      </c>
      <c r="CO973" s="74">
        <f>IF(AND(CN973=0,CI973&lt;0.5,CI973&gt;0.4),1,0)</f>
        <v>0</v>
      </c>
      <c r="CP973" s="74">
        <f>IF(AND(CJ973=0,CK973=0,CL973=0,CM973=0,CN973=0,CO973=0),1,0)</f>
        <v>1</v>
      </c>
      <c r="CR973" s="74" t="str">
        <f>_xll.BDP($H973,CR$1)</f>
        <v>Aiman Ezzat</v>
      </c>
      <c r="CS973" s="74" t="str">
        <f>_xll.BDP($H973,CS$1)</f>
        <v>No</v>
      </c>
      <c r="CT973" s="81">
        <f>_xll.BDP($H973,CT$1)</f>
        <v>3.7978600710630417E-2</v>
      </c>
      <c r="CU973" s="78">
        <f>_xll.BDP($H973,CU$1)</f>
        <v>3.4166700839996338</v>
      </c>
      <c r="CV973" s="78">
        <f>_xll.BDP($H973,CV$1)</f>
        <v>0.16847992967016762</v>
      </c>
      <c r="CW973" s="78">
        <f>_xll.BDP($H973,CW$1)</f>
        <v>0</v>
      </c>
    </row>
    <row r="974" spans="1:101" s="74" customFormat="1" hidden="1" x14ac:dyDescent="0.3">
      <c r="A974" s="74" t="str">
        <f>B974&amp;C974</f>
        <v>15</v>
      </c>
      <c r="B974" s="74">
        <v>15</v>
      </c>
      <c r="D974" s="74">
        <v>30</v>
      </c>
      <c r="E974" s="74">
        <v>18</v>
      </c>
      <c r="F974" s="75"/>
      <c r="G974" s="74" t="s">
        <v>2612</v>
      </c>
      <c r="H974" s="74" t="s">
        <v>1231</v>
      </c>
      <c r="I974" s="74">
        <v>1920</v>
      </c>
      <c r="J974" s="74" t="str">
        <f>I974&amp;H974</f>
        <v>1920ROVI SM Equity</v>
      </c>
      <c r="K974" s="76" t="s">
        <v>1232</v>
      </c>
      <c r="L974" s="73">
        <v>0.27206649965562107</v>
      </c>
      <c r="M974" s="73">
        <v>0.54602184087363492</v>
      </c>
      <c r="N974" s="73">
        <v>0.27206649965562107</v>
      </c>
      <c r="O974" s="73">
        <v>0.54602184087363492</v>
      </c>
      <c r="P974" s="77">
        <v>44.616879561097861</v>
      </c>
      <c r="Q974" s="77">
        <v>34.749830761482059</v>
      </c>
      <c r="R974" s="77">
        <v>40.559593301043506</v>
      </c>
      <c r="S974" s="78">
        <v>22.88396776169828</v>
      </c>
      <c r="T974" s="78">
        <v>33.998243495444065</v>
      </c>
      <c r="U974" s="73">
        <v>-9.7031445869895733E-2</v>
      </c>
      <c r="V974" s="79">
        <v>-0.33565917399979245</v>
      </c>
      <c r="W974" s="73">
        <v>0.57764671627592701</v>
      </c>
      <c r="X974" s="72" t="e">
        <v>#N/A</v>
      </c>
      <c r="Y974" s="79">
        <v>23.994717856910341</v>
      </c>
      <c r="Z974" s="79">
        <v>80.929522058263359</v>
      </c>
      <c r="AA974" s="79">
        <v>468571000</v>
      </c>
      <c r="AB974" s="79">
        <v>468571000</v>
      </c>
      <c r="AC974" s="79" t="e">
        <v>#N/A</v>
      </c>
      <c r="AD974" s="80">
        <v>120418000</v>
      </c>
      <c r="AE974" s="73">
        <v>0</v>
      </c>
      <c r="AF974" s="80">
        <v>2906.0692466</v>
      </c>
      <c r="AG974" s="80">
        <v>2821.8992466</v>
      </c>
      <c r="AH974" s="25">
        <v>10.848326547825453</v>
      </c>
      <c r="AI974" s="25">
        <v>11.921989913687119</v>
      </c>
      <c r="AJ974" s="25">
        <v>2.1685698756232838</v>
      </c>
      <c r="AK974" s="25">
        <v>15.407715725080683</v>
      </c>
      <c r="AL974" s="25">
        <v>5.6249077320101941</v>
      </c>
      <c r="AM974" s="74" t="s">
        <v>493</v>
      </c>
      <c r="AN974" s="74" t="s">
        <v>654</v>
      </c>
      <c r="AO974" s="74" t="s">
        <v>655</v>
      </c>
      <c r="AP974" s="74" t="s">
        <v>1226</v>
      </c>
      <c r="AQ974" s="73" t="e">
        <f>_xll.BDP($H974,$AQ$1, "CUST_TRR_START_DT=20030101","CUST_TRR_END_DT=20230630")*0.01</f>
        <v>#VALUE!</v>
      </c>
      <c r="AR974" s="73">
        <f>_xll.BDP($H974,$AQ$1, "CUST_TRR_START_DT=20130101","CUST_TRR_END_DT=20230630")*0.01</f>
        <v>0.23152130000000001</v>
      </c>
      <c r="AS974" s="73">
        <f>_xll.BDP($H974,$AQ$1, "CUST_TRR_START_DT=20180101","CUST_TRR_END_DT=20230630")*0.01</f>
        <v>0.2071385</v>
      </c>
      <c r="AT974" s="74" t="s">
        <v>3573</v>
      </c>
      <c r="AU974" s="74" t="s">
        <v>3573</v>
      </c>
      <c r="AV974" s="74" t="s">
        <v>3573</v>
      </c>
      <c r="AW974" s="25">
        <v>2.4115563772153545</v>
      </c>
      <c r="AX974" s="25">
        <v>2.4115563772153545</v>
      </c>
      <c r="AY974" s="25">
        <v>0</v>
      </c>
      <c r="AZ974" s="25">
        <v>2.4115563772153545</v>
      </c>
      <c r="BA974" s="25">
        <v>25.721424771375478</v>
      </c>
      <c r="BB974" s="25">
        <v>0</v>
      </c>
      <c r="BC974" s="25" t="s">
        <v>3021</v>
      </c>
      <c r="BD974" s="25" t="s">
        <v>3021</v>
      </c>
      <c r="BE974" s="25">
        <v>2821.8992466</v>
      </c>
      <c r="BF974" s="74">
        <v>131.5</v>
      </c>
      <c r="BG974" s="74">
        <v>154.625</v>
      </c>
      <c r="BH974" s="74">
        <v>186.375</v>
      </c>
      <c r="BI974" s="74">
        <v>71.55</v>
      </c>
      <c r="BJ974" s="74">
        <v>112.226</v>
      </c>
      <c r="BK974" s="74">
        <v>145.16300000000001</v>
      </c>
      <c r="BL974" s="72">
        <v>4.6599821080940219E-2</v>
      </c>
      <c r="BM974" s="72">
        <v>5.4794656537189214E-2</v>
      </c>
      <c r="BN974" s="72">
        <v>6.6045944136579715E-2</v>
      </c>
      <c r="BO974" s="72">
        <v>2.5355263865713098E-2</v>
      </c>
      <c r="BP974" s="72">
        <v>3.9769669358399977E-2</v>
      </c>
      <c r="BQ974" s="72">
        <v>5.1441595646939356E-2</v>
      </c>
      <c r="BR974" s="72">
        <f>IF(IF(BN974&gt;BQ974,BN974,BQ974)=0,IF(BM974&gt;BP974,BM974,BP974),IF(BN974&gt;BQ974,BN974,BQ974))</f>
        <v>6.6045944136579715E-2</v>
      </c>
      <c r="CI974" s="73">
        <f>IFERROR(L974,M974)</f>
        <v>0.27206649965562107</v>
      </c>
      <c r="CJ974" s="74">
        <f>IF(AND(M974&lt;0,AA974&gt;0),1,0)</f>
        <v>0</v>
      </c>
      <c r="CK974" s="74">
        <f>IF(AND(CJ974=0,CI974&lt;0.1,CI974&gt;0),1,0)</f>
        <v>0</v>
      </c>
      <c r="CL974" s="74">
        <f>IF(AND(CK974=0,CI974&lt;0.2,CI974&gt;0.1),1,0)</f>
        <v>0</v>
      </c>
      <c r="CM974" s="74">
        <f>IF(AND(CL974=0,CI974&lt;0.3,CI974&gt;0.2),1,0)</f>
        <v>1</v>
      </c>
      <c r="CN974" s="74">
        <f>IF(AND(CM974=0,CI974&lt;0.4,CI974&gt;0.3),1,0)</f>
        <v>0</v>
      </c>
      <c r="CO974" s="74">
        <f>IF(AND(CN974=0,CI974&lt;0.5,CI974&gt;0.4),1,0)</f>
        <v>0</v>
      </c>
      <c r="CP974" s="74">
        <f>IF(AND(CJ974=0,CK974=0,CL974=0,CM974=0,CN974=0,CO974=0),1,0)</f>
        <v>0</v>
      </c>
      <c r="CR974" s="74" t="str">
        <f>_xll.BDP($H974,CR$1)</f>
        <v>Juan Lopez-Belmonte Encina</v>
      </c>
      <c r="CS974" s="74" t="str">
        <f>_xll.BDP($H974,CS$1)</f>
        <v>No</v>
      </c>
      <c r="CT974" s="81">
        <f>_xll.BDP($H974,CT$1)</f>
        <v>0</v>
      </c>
      <c r="CU974" s="78">
        <f>_xll.BDP($H974,CU$1)</f>
        <v>16</v>
      </c>
      <c r="CV974" s="78">
        <f>_xll.BDP($H974,CV$1)</f>
        <v>0</v>
      </c>
      <c r="CW974" s="78">
        <f>_xll.BDP($H974,CW$1)</f>
        <v>0</v>
      </c>
    </row>
    <row r="975" spans="1:101" s="74" customFormat="1" hidden="1" x14ac:dyDescent="0.3">
      <c r="A975" s="74" t="str">
        <f>B975&amp;C975</f>
        <v>15</v>
      </c>
      <c r="B975" s="74">
        <v>15</v>
      </c>
      <c r="D975" s="74">
        <v>30</v>
      </c>
      <c r="E975" s="74">
        <v>10</v>
      </c>
      <c r="F975" s="75">
        <v>0.12</v>
      </c>
      <c r="G975" s="74" t="s">
        <v>2759</v>
      </c>
      <c r="H975" s="74" t="s">
        <v>319</v>
      </c>
      <c r="I975" s="74">
        <v>1921</v>
      </c>
      <c r="J975" s="74" t="str">
        <f>I975&amp;H975</f>
        <v>1921NATI US Equity</v>
      </c>
      <c r="K975" s="76" t="s">
        <v>1000</v>
      </c>
      <c r="L975" s="73">
        <v>0.27862917182378732</v>
      </c>
      <c r="M975" s="73">
        <v>0.27619317893883344</v>
      </c>
      <c r="N975" s="73">
        <v>0.17249246143147942</v>
      </c>
      <c r="O975" s="73">
        <v>0.17006285634404736</v>
      </c>
      <c r="P975" s="77">
        <v>12.984655956955812</v>
      </c>
      <c r="Q975" s="77">
        <v>11.073305020189917</v>
      </c>
      <c r="R975" s="77">
        <v>15.037046940374102</v>
      </c>
      <c r="S975" s="78">
        <v>19.427224325009572</v>
      </c>
      <c r="T975" s="78">
        <v>23.279228714977595</v>
      </c>
      <c r="U975" s="73">
        <v>0.29180271783408279</v>
      </c>
      <c r="V975" s="79">
        <v>1.4199763536678622</v>
      </c>
      <c r="W975" s="73">
        <v>0.51524464302490824</v>
      </c>
      <c r="X975" s="72">
        <v>4.8077177504836824E-2</v>
      </c>
      <c r="Y975" s="79">
        <v>5.6903131964225064</v>
      </c>
      <c r="Z975" s="79">
        <v>23.494376588349365</v>
      </c>
      <c r="AA975" s="79">
        <v>986650000</v>
      </c>
      <c r="AB975" s="79">
        <v>1602384000</v>
      </c>
      <c r="AC975" s="79">
        <v>74357000</v>
      </c>
      <c r="AD975" s="80">
        <v>162739000</v>
      </c>
      <c r="AE975" s="73">
        <v>0.45690952998359335</v>
      </c>
      <c r="AF975" s="80">
        <v>7914.7308211999998</v>
      </c>
      <c r="AG975" s="80">
        <v>8417.9548211999991</v>
      </c>
      <c r="AH975" s="25">
        <v>21.732222933840024</v>
      </c>
      <c r="AI975" s="25">
        <v>30.998507958462216</v>
      </c>
      <c r="AJ975" s="25">
        <v>1.3277000906034575</v>
      </c>
      <c r="AK975" s="25">
        <v>35.024210470899988</v>
      </c>
      <c r="AL975" s="25">
        <v>6.4129506817976605</v>
      </c>
      <c r="AM975" s="74" t="s">
        <v>498</v>
      </c>
      <c r="AN975" s="74" t="s">
        <v>590</v>
      </c>
      <c r="AO975" s="74" t="s">
        <v>591</v>
      </c>
      <c r="AP975" s="74" t="s">
        <v>574</v>
      </c>
      <c r="AQ975" s="73">
        <f>_xll.BDP($H975,$AQ$1, "CUST_TRR_START_DT=20030101","CUST_TRR_END_DT=20230630")*0.01</f>
        <v>8.9406540000000007E-2</v>
      </c>
      <c r="AR975" s="73">
        <f>_xll.BDP($H975,$AQ$1, "CUST_TRR_START_DT=20130101","CUST_TRR_END_DT=20230630")*0.01</f>
        <v>0.10531950000000001</v>
      </c>
      <c r="AS975" s="73">
        <f>_xll.BDP($H975,$AQ$1, "CUST_TRR_START_DT=20180101","CUST_TRR_END_DT=20230630")*0.01</f>
        <v>8.675743000000001E-2</v>
      </c>
      <c r="AT975" s="74" t="s">
        <v>3697</v>
      </c>
      <c r="AU975" s="74" t="s">
        <v>3574</v>
      </c>
      <c r="AV975" s="74" t="s">
        <v>3574</v>
      </c>
      <c r="AW975" s="25">
        <v>1.8791946388731064</v>
      </c>
      <c r="AX975" s="25">
        <v>1.8791946388731064</v>
      </c>
      <c r="AY975" s="25">
        <v>1.3839399256693294</v>
      </c>
      <c r="AZ975" s="25">
        <v>3.2631345645424359</v>
      </c>
      <c r="BA975" s="25">
        <v>58.418520267113252</v>
      </c>
      <c r="BB975" s="25">
        <v>43.022537912657498</v>
      </c>
      <c r="BC975" s="25">
        <v>101.44105817977075</v>
      </c>
      <c r="BD975" s="25">
        <v>256.70863909999997</v>
      </c>
      <c r="BE975" s="25">
        <v>7914.7308211999998</v>
      </c>
      <c r="BF975" s="74">
        <v>306</v>
      </c>
      <c r="BG975" s="74">
        <v>357</v>
      </c>
      <c r="BH975" s="74">
        <v>386</v>
      </c>
      <c r="BI975" s="74">
        <v>280.88299999999998</v>
      </c>
      <c r="BJ975" s="74">
        <v>347.63</v>
      </c>
      <c r="BK975" s="74">
        <v>354.5</v>
      </c>
      <c r="BL975" s="72">
        <v>3.8662085535538848E-2</v>
      </c>
      <c r="BM975" s="72">
        <v>4.5105766458128652E-2</v>
      </c>
      <c r="BN975" s="72">
        <v>4.8769820316071875E-2</v>
      </c>
      <c r="BO975" s="72">
        <v>3.5488635854505741E-2</v>
      </c>
      <c r="BP975" s="72">
        <v>4.392189802195872E-2</v>
      </c>
      <c r="BQ975" s="72">
        <v>4.4789899746236997E-2</v>
      </c>
      <c r="BR975" s="72">
        <f>IF(IF(BN975&gt;BQ975,BN975,BQ975)=0,IF(BM975&gt;BP975,BM975,BP975),IF(BN975&gt;BQ975,BN975,BQ975))</f>
        <v>4.8769820316071875E-2</v>
      </c>
      <c r="CI975" s="73">
        <f>IFERROR(L975,M975)</f>
        <v>0.27862917182378732</v>
      </c>
      <c r="CJ975" s="74">
        <f>IF(AND(M975&lt;0,AA975&gt;0),1,0)</f>
        <v>0</v>
      </c>
      <c r="CK975" s="74">
        <f>IF(AND(CJ975=0,CI975&lt;0.1,CI975&gt;0),1,0)</f>
        <v>0</v>
      </c>
      <c r="CL975" s="74">
        <f>IF(AND(CK975=0,CI975&lt;0.2,CI975&gt;0.1),1,0)</f>
        <v>0</v>
      </c>
      <c r="CM975" s="74">
        <f>IF(AND(CL975=0,CI975&lt;0.3,CI975&gt;0.2),1,0)</f>
        <v>1</v>
      </c>
      <c r="CN975" s="74">
        <f>IF(AND(CM975=0,CI975&lt;0.4,CI975&gt;0.3),1,0)</f>
        <v>0</v>
      </c>
      <c r="CO975" s="74">
        <f>IF(AND(CN975=0,CI975&lt;0.5,CI975&gt;0.4),1,0)</f>
        <v>0</v>
      </c>
      <c r="CP975" s="74">
        <f>IF(AND(CJ975=0,CK975=0,CL975=0,CM975=0,CN975=0,CO975=0),1,0)</f>
        <v>0</v>
      </c>
      <c r="CR975" s="74" t="str">
        <f>_xll.BDP($H975,CR$1)</f>
        <v>Eric Howard Starkloff</v>
      </c>
      <c r="CS975" s="74" t="str">
        <f>_xll.BDP($H975,CS$1)</f>
        <v>No</v>
      </c>
      <c r="CT975" s="81">
        <f>_xll.BDP($H975,CT$1)</f>
        <v>0.298878014087677</v>
      </c>
      <c r="CU975" s="78">
        <f>_xll.BDP($H975,CU$1)</f>
        <v>3.6666700839996338</v>
      </c>
      <c r="CV975" s="78">
        <f>_xll.BDP($H975,CV$1)</f>
        <v>0.96606939136655434</v>
      </c>
      <c r="CW975" s="78">
        <f>_xll.BDP($H975,CW$1)</f>
        <v>4.3173797791546731</v>
      </c>
    </row>
    <row r="976" spans="1:101" s="74" customFormat="1" hidden="1" x14ac:dyDescent="0.3">
      <c r="A976" s="74" t="str">
        <f>B976&amp;C976</f>
        <v>15</v>
      </c>
      <c r="B976" s="74">
        <v>15</v>
      </c>
      <c r="D976" s="74">
        <v>31</v>
      </c>
      <c r="E976" s="74">
        <v>3</v>
      </c>
      <c r="F976" s="75">
        <v>0.12</v>
      </c>
      <c r="H976" s="74" t="s">
        <v>1975</v>
      </c>
      <c r="I976" s="74">
        <v>1922</v>
      </c>
      <c r="J976" s="74" t="str">
        <f>I976&amp;H976</f>
        <v>1922YAR NO Equity</v>
      </c>
      <c r="K976" s="76" t="s">
        <v>1976</v>
      </c>
      <c r="L976" s="73">
        <v>0.13881433106365554</v>
      </c>
      <c r="M976" s="73">
        <v>0.34272727272727271</v>
      </c>
      <c r="N976" s="73">
        <v>0.12946036100610445</v>
      </c>
      <c r="O976" s="73">
        <v>0.32074187510634677</v>
      </c>
      <c r="P976" s="77">
        <v>12.585260356013976</v>
      </c>
      <c r="Q976" s="77">
        <v>9.0491363179304027</v>
      </c>
      <c r="R976" s="77">
        <v>13.087631986011164</v>
      </c>
      <c r="S976" s="78">
        <v>15.166174777083</v>
      </c>
      <c r="T976" s="78">
        <v>19.805873985440549</v>
      </c>
      <c r="U976" s="73">
        <v>0.24957939691989128</v>
      </c>
      <c r="V976" s="79">
        <v>1.5427999999999999</v>
      </c>
      <c r="W976" s="73">
        <v>0.4435876873727716</v>
      </c>
      <c r="X976" s="72">
        <v>5.5989292884229311E-2</v>
      </c>
      <c r="Y976" s="79">
        <v>13.645926256988588</v>
      </c>
      <c r="Z976" s="79">
        <v>60.380725021770012</v>
      </c>
      <c r="AA976" s="79">
        <v>11000000000</v>
      </c>
      <c r="AB976" s="79">
        <v>11754000000</v>
      </c>
      <c r="AC976" s="79" t="e">
        <v>#N/A</v>
      </c>
      <c r="AD976" s="80">
        <v>2297000000</v>
      </c>
      <c r="AE976" s="73">
        <v>0</v>
      </c>
      <c r="AF976" s="80">
        <v>104080.8911922</v>
      </c>
      <c r="AG976" s="80">
        <v>13460.38337708397</v>
      </c>
      <c r="AH976" s="25">
        <v>5.0187857483534568</v>
      </c>
      <c r="AI976" s="25">
        <v>7.9412291310229914</v>
      </c>
      <c r="AJ976" s="25">
        <v>13.334885392555549</v>
      </c>
      <c r="AK976" s="25">
        <v>9.8570112943221027</v>
      </c>
      <c r="AL976" s="25">
        <v>1.3360333640279296</v>
      </c>
      <c r="AM976" s="74" t="s">
        <v>550</v>
      </c>
      <c r="AN976" s="74" t="s">
        <v>884</v>
      </c>
      <c r="AO976" s="74" t="s">
        <v>973</v>
      </c>
      <c r="AP976" s="74" t="s">
        <v>1952</v>
      </c>
      <c r="AQ976" s="73" t="e">
        <f>_xll.BDP($H976,$AQ$1, "CUST_TRR_START_DT=20030101","CUST_TRR_END_DT=20230630")*0.01</f>
        <v>#VALUE!</v>
      </c>
      <c r="AR976" s="73">
        <f>_xll.BDP($H976,$AQ$1, "CUST_TRR_START_DT=20130101","CUST_TRR_END_DT=20230630")*0.01</f>
        <v>9.6823840000000008E-2</v>
      </c>
      <c r="AS976" s="73">
        <f>_xll.BDP($H976,$AQ$1, "CUST_TRR_START_DT=20180101","CUST_TRR_END_DT=20230630")*0.01</f>
        <v>8.5413789999999989E-2</v>
      </c>
      <c r="AT976" s="74" t="s">
        <v>3575</v>
      </c>
      <c r="AU976" s="74" t="s">
        <v>3575</v>
      </c>
      <c r="AV976" s="74" t="s">
        <v>3575</v>
      </c>
      <c r="AW976" s="25">
        <v>13.470487789455463</v>
      </c>
      <c r="AX976" s="25">
        <v>13.470487789455463</v>
      </c>
      <c r="AY976" s="25">
        <v>1.574027225201107E-15</v>
      </c>
      <c r="AZ976" s="25">
        <v>13.470487789455465</v>
      </c>
      <c r="BA976" s="25">
        <v>60.808079381980292</v>
      </c>
      <c r="BB976" s="25">
        <v>7.1054273576010019E-15</v>
      </c>
      <c r="BC976" s="25">
        <v>60.808079381980299</v>
      </c>
      <c r="BD976" s="25">
        <v>1667.3575366538998</v>
      </c>
      <c r="BE976" s="25">
        <v>13460.38337708397</v>
      </c>
      <c r="BF976" s="74">
        <v>449.41200000000003</v>
      </c>
      <c r="BG976" s="74">
        <v>905.053</v>
      </c>
      <c r="BH976" s="74">
        <v>1019.8000000000001</v>
      </c>
      <c r="BI976" s="74">
        <v>1069.7629999999999</v>
      </c>
      <c r="BJ976" s="74">
        <v>709.85300000000007</v>
      </c>
      <c r="BK976" s="74">
        <v>780.26900000000001</v>
      </c>
      <c r="BL976" s="72">
        <v>3.3387756307529458E-2</v>
      </c>
      <c r="BM976" s="72">
        <v>6.7238278037521165E-2</v>
      </c>
      <c r="BN976" s="72">
        <v>7.5763072375500756E-2</v>
      </c>
      <c r="BO976" s="72">
        <v>7.9474928018859387E-2</v>
      </c>
      <c r="BP976" s="72">
        <v>5.2736462262175265E-2</v>
      </c>
      <c r="BQ976" s="72">
        <v>5.7967814002117667E-2</v>
      </c>
      <c r="BR976" s="72">
        <f>IF(IF(BN976&gt;BQ976,BN976,BQ976)=0,IF(BM976&gt;BP976,BM976,BP976),IF(BN976&gt;BQ976,BN976,BQ976))</f>
        <v>7.5763072375500756E-2</v>
      </c>
      <c r="CI976" s="73">
        <f>IFERROR(L976,M976)</f>
        <v>0.13881433106365554</v>
      </c>
      <c r="CJ976" s="74">
        <f>IF(AND(M976&lt;0,AA976&gt;0),1,0)</f>
        <v>0</v>
      </c>
      <c r="CK976" s="74">
        <f>IF(AND(CJ976=0,CI976&lt;0.1,CI976&gt;0),1,0)</f>
        <v>0</v>
      </c>
      <c r="CL976" s="74">
        <f>IF(AND(CK976=0,CI976&lt;0.2,CI976&gt;0.1),1,0)</f>
        <v>1</v>
      </c>
      <c r="CM976" s="74">
        <f>IF(AND(CL976=0,CI976&lt;0.3,CI976&gt;0.2),1,0)</f>
        <v>0</v>
      </c>
      <c r="CN976" s="74">
        <f>IF(AND(CM976=0,CI976&lt;0.4,CI976&gt;0.3),1,0)</f>
        <v>0</v>
      </c>
      <c r="CO976" s="74">
        <f>IF(AND(CN976=0,CI976&lt;0.5,CI976&gt;0.4),1,0)</f>
        <v>0</v>
      </c>
      <c r="CP976" s="74">
        <f>IF(AND(CJ976=0,CK976=0,CL976=0,CM976=0,CN976=0,CO976=0),1,0)</f>
        <v>0</v>
      </c>
      <c r="CR976" s="74" t="str">
        <f>_xll.BDP($H976,CR$1)</f>
        <v>Svein Tore Holsether</v>
      </c>
      <c r="CS976" s="74" t="str">
        <f>_xll.BDP($H976,CS$1)</f>
        <v>No</v>
      </c>
      <c r="CT976" s="81">
        <f>_xll.BDP($H976,CT$1)</f>
        <v>0</v>
      </c>
      <c r="CU976" s="78">
        <f>_xll.BDP($H976,CU$1)</f>
        <v>8</v>
      </c>
      <c r="CV976" s="78">
        <f>_xll.BDP($H976,CV$1)</f>
        <v>2.2869315059028224E-2</v>
      </c>
      <c r="CW976" s="78">
        <f>_xll.BDP($H976,CW$1)</f>
        <v>0.86574090106312973</v>
      </c>
    </row>
    <row r="977" spans="1:101" s="74" customFormat="1" hidden="1" x14ac:dyDescent="0.3">
      <c r="A977" s="74" t="str">
        <f>B977&amp;C977</f>
        <v>15</v>
      </c>
      <c r="B977" s="74">
        <v>15</v>
      </c>
      <c r="D977" s="74">
        <v>31</v>
      </c>
      <c r="E977" s="74">
        <v>22</v>
      </c>
      <c r="F977" s="75">
        <v>0.14000000000000001</v>
      </c>
      <c r="G977" s="74" t="s">
        <v>2980</v>
      </c>
      <c r="H977" s="74" t="s">
        <v>1188</v>
      </c>
      <c r="I977" s="74">
        <v>1923</v>
      </c>
      <c r="J977" s="74" t="str">
        <f>I977&amp;H977</f>
        <v>1923CPU AU Equity</v>
      </c>
      <c r="K977" s="76" t="s">
        <v>5013</v>
      </c>
      <c r="L977" s="73" t="e">
        <v>#N/A</v>
      </c>
      <c r="M977" s="73" t="e">
        <v>#N/A</v>
      </c>
      <c r="N977" s="73">
        <v>0.16158425273543353</v>
      </c>
      <c r="O977" s="73">
        <v>0.26238268406795801</v>
      </c>
      <c r="P977" s="77">
        <v>14.937239116866166</v>
      </c>
      <c r="Q977" s="77">
        <v>10.754340124066058</v>
      </c>
      <c r="R977" s="77">
        <v>20.528343689958977</v>
      </c>
      <c r="S977" s="78">
        <v>30.248820970472014</v>
      </c>
      <c r="T977" s="78">
        <v>38.117849680222086</v>
      </c>
      <c r="U977" s="73" t="e">
        <v>#N/A</v>
      </c>
      <c r="V977" s="79">
        <v>1.3963250565873491</v>
      </c>
      <c r="W977" s="73">
        <v>0.34833190566487454</v>
      </c>
      <c r="X977" s="72">
        <v>5.281699311842792E-2</v>
      </c>
      <c r="Y977" s="79">
        <v>7.1229933257858846</v>
      </c>
      <c r="Z977" s="79">
        <v>6.1601672811495201</v>
      </c>
      <c r="AA977" s="79" t="e">
        <v>#N/A</v>
      </c>
      <c r="AB977" s="79">
        <v>3533301000</v>
      </c>
      <c r="AC977" s="79">
        <v>32915999.999999996</v>
      </c>
      <c r="AD977" s="80">
        <v>600998000</v>
      </c>
      <c r="AE977" s="73">
        <v>5.4768901061234804E-2</v>
      </c>
      <c r="AF977" s="80">
        <v>15703.000029360001</v>
      </c>
      <c r="AG977" s="80">
        <v>11504.444203904759</v>
      </c>
      <c r="AH977" s="25">
        <v>9.5307340253326469</v>
      </c>
      <c r="AI977" s="25">
        <v>12.409372904197557</v>
      </c>
      <c r="AJ977" s="25">
        <v>5.5296448837852665</v>
      </c>
      <c r="AK977" s="25">
        <v>22.733448935556954</v>
      </c>
      <c r="AL977" s="25">
        <v>4.7249377519369204</v>
      </c>
      <c r="AM977" s="74" t="s">
        <v>502</v>
      </c>
      <c r="AN977" s="74" t="s">
        <v>4674</v>
      </c>
      <c r="AO977" s="74" t="s">
        <v>4720</v>
      </c>
      <c r="AP977" s="74" t="s">
        <v>2136</v>
      </c>
      <c r="AQ977" s="73">
        <f>_xll.BDP($H977,$AQ$1, "CUST_TRR_START_DT=20030101","CUST_TRR_END_DT=20230630")*0.01</f>
        <v>0.16723600000000002</v>
      </c>
      <c r="AR977" s="73">
        <f>_xll.BDP($H977,$AQ$1, "CUST_TRR_START_DT=20130101","CUST_TRR_END_DT=20230630")*0.01</f>
        <v>0.13113</v>
      </c>
      <c r="AS977" s="73">
        <f>_xll.BDP($H977,$AQ$1, "CUST_TRR_START_DT=20180101","CUST_TRR_END_DT=20230630")*0.01</f>
        <v>0.1030942</v>
      </c>
      <c r="AT977" s="74" t="s">
        <v>3896</v>
      </c>
      <c r="AU977" s="74" t="s">
        <v>3021</v>
      </c>
      <c r="AV977" s="74" t="s">
        <v>3896</v>
      </c>
      <c r="AW977" s="25">
        <v>2.6912725416342598</v>
      </c>
      <c r="AX977" s="25">
        <v>2.6912725416342598</v>
      </c>
      <c r="AY977" s="25">
        <v>5.4208921028121919E-16</v>
      </c>
      <c r="AZ977" s="25">
        <v>2.6912725416342602</v>
      </c>
      <c r="BA977" s="25">
        <v>70.551640510122724</v>
      </c>
      <c r="BB977" s="25">
        <v>1.4210854715202004E-14</v>
      </c>
      <c r="BC977" s="25">
        <v>70.551640510122738</v>
      </c>
      <c r="BD977" s="25">
        <v>422.61053520000002</v>
      </c>
      <c r="BE977" s="25">
        <v>11504.444203904759</v>
      </c>
      <c r="BF977" s="74">
        <v>692.45500000000004</v>
      </c>
      <c r="BG977" s="74">
        <v>699.25</v>
      </c>
      <c r="BH977" s="74">
        <v>724.45500000000004</v>
      </c>
      <c r="BI977" s="74">
        <v>701.84299999999996</v>
      </c>
      <c r="BJ977" s="74">
        <v>719.89700000000005</v>
      </c>
      <c r="BK977" s="74">
        <v>728.98900000000003</v>
      </c>
      <c r="BL977" s="72">
        <v>6.0190217599992511E-2</v>
      </c>
      <c r="BM977" s="72">
        <v>6.0780858910390943E-2</v>
      </c>
      <c r="BN977" s="72">
        <v>6.2971751364929954E-2</v>
      </c>
      <c r="BO977" s="72">
        <v>6.1006250068281025E-2</v>
      </c>
      <c r="BP977" s="72">
        <v>6.2575556649286684E-2</v>
      </c>
      <c r="BQ977" s="72">
        <v>6.3365859930249527E-2</v>
      </c>
      <c r="BR977" s="72">
        <f>IF(IF(BN977&gt;BQ977,BN977,BQ977)=0,IF(BM977&gt;BP977,BM977,BP977),IF(BN977&gt;BQ977,BN977,BQ977))</f>
        <v>6.3365859930249527E-2</v>
      </c>
      <c r="CI977" s="73" t="e">
        <f>IFERROR(L977,M977)</f>
        <v>#N/A</v>
      </c>
      <c r="CJ977" s="74" t="e">
        <f>IF(AND(M977&lt;0,AA977&gt;0),1,0)</f>
        <v>#N/A</v>
      </c>
      <c r="CK977" s="74" t="e">
        <f>IF(AND(CJ977=0,CI977&lt;0.1,CI977&gt;0),1,0)</f>
        <v>#N/A</v>
      </c>
      <c r="CL977" s="74" t="e">
        <f>IF(AND(CK977=0,CI977&lt;0.2,CI977&gt;0.1),1,0)</f>
        <v>#N/A</v>
      </c>
      <c r="CM977" s="74" t="e">
        <f>IF(AND(CL977=0,CI977&lt;0.3,CI977&gt;0.2),1,0)</f>
        <v>#N/A</v>
      </c>
      <c r="CN977" s="74" t="e">
        <f>IF(AND(CM977=0,CI977&lt;0.4,CI977&gt;0.3),1,0)</f>
        <v>#N/A</v>
      </c>
      <c r="CO977" s="74" t="e">
        <f>IF(AND(CN977=0,CI977&lt;0.5,CI977&gt;0.4),1,0)</f>
        <v>#N/A</v>
      </c>
      <c r="CP977" s="74" t="e">
        <f>IF(AND(CJ977=0,CK977=0,CL977=0,CM977=0,CN977=0,CO977=0),1,0)</f>
        <v>#N/A</v>
      </c>
      <c r="CR977" s="74" t="str">
        <f>_xll.BDP($H977,CR$1)</f>
        <v>Stuart James Irving</v>
      </c>
      <c r="CS977" s="74" t="str">
        <f>_xll.BDP($H977,CS$1)</f>
        <v>No</v>
      </c>
      <c r="CT977" s="81">
        <f>_xll.BDP($H977,CT$1)</f>
        <v>2.8826300054788589E-2</v>
      </c>
      <c r="CU977" s="78">
        <f>_xll.BDP($H977,CU$1)</f>
        <v>9.25</v>
      </c>
      <c r="CV977" s="78">
        <f>_xll.BDP($H977,CV$1)</f>
        <v>3.1256392558717955E-2</v>
      </c>
      <c r="CW977" s="78">
        <f>_xll.BDP($H977,CW$1)</f>
        <v>9.3354833234320631E-2</v>
      </c>
    </row>
    <row r="978" spans="1:101" s="74" customFormat="1" hidden="1" x14ac:dyDescent="0.3">
      <c r="A978" s="74" t="str">
        <f>B978&amp;C978</f>
        <v>15</v>
      </c>
      <c r="B978" s="74">
        <v>15</v>
      </c>
      <c r="D978" s="74">
        <v>31</v>
      </c>
      <c r="E978" s="74">
        <v>13</v>
      </c>
      <c r="F978" s="75">
        <v>7.0000000000000007E-2</v>
      </c>
      <c r="H978" s="74" t="s">
        <v>2104</v>
      </c>
      <c r="I978" s="74">
        <v>1924</v>
      </c>
      <c r="J978" s="74" t="str">
        <f>I978&amp;H978</f>
        <v>1924GPW PW Equity</v>
      </c>
      <c r="K978" s="76" t="s">
        <v>5014</v>
      </c>
      <c r="L978" s="73">
        <v>0.46424415237910965</v>
      </c>
      <c r="M978" s="73">
        <v>0.35541759053954175</v>
      </c>
      <c r="N978" s="73">
        <v>0.3175570263538684</v>
      </c>
      <c r="O978" s="73">
        <v>0.25598285214410305</v>
      </c>
      <c r="P978" s="77">
        <v>11.240716105501367</v>
      </c>
      <c r="Q978" s="77">
        <v>9.3865321830931325</v>
      </c>
      <c r="R978" s="77">
        <v>14.982945551144406</v>
      </c>
      <c r="S978" s="78">
        <v>54.807241270735197</v>
      </c>
      <c r="T978" s="78">
        <v>46.521264434254299</v>
      </c>
      <c r="U978" s="73">
        <v>-0.43479473208179825</v>
      </c>
      <c r="V978" s="79">
        <v>-3.0106190580932126</v>
      </c>
      <c r="W978" s="73">
        <v>0.74645298324327003</v>
      </c>
      <c r="X978" s="72" t="e">
        <v>#N/A</v>
      </c>
      <c r="Y978" s="79">
        <v>3.2814826736987159</v>
      </c>
      <c r="Z978" s="79">
        <v>-6.6532272092890921</v>
      </c>
      <c r="AA978" s="79">
        <v>405900000</v>
      </c>
      <c r="AB978" s="79">
        <v>563569000</v>
      </c>
      <c r="AC978" s="79" t="e">
        <v>#N/A</v>
      </c>
      <c r="AD978" s="80">
        <v>149367000</v>
      </c>
      <c r="AE978" s="73">
        <v>0</v>
      </c>
      <c r="AF978" s="80">
        <v>1543.7301600000001</v>
      </c>
      <c r="AG978" s="80">
        <v>1061.58016</v>
      </c>
      <c r="AH978" s="25">
        <v>6.5339268304692508</v>
      </c>
      <c r="AI978" s="25">
        <v>8.2828531747889453</v>
      </c>
      <c r="AJ978" s="25" t="s">
        <v>3021</v>
      </c>
      <c r="AK978" s="25">
        <v>11.014274170177691</v>
      </c>
      <c r="AL978" s="25">
        <v>1.6198008144118732</v>
      </c>
      <c r="AM978" s="74" t="s">
        <v>502</v>
      </c>
      <c r="AN978" s="74" t="s">
        <v>528</v>
      </c>
      <c r="AO978" s="74" t="s">
        <v>529</v>
      </c>
      <c r="AP978" s="74" t="s">
        <v>2085</v>
      </c>
      <c r="AQ978" s="73" t="e">
        <f>_xll.BDP($H978,$AQ$1, "CUST_TRR_START_DT=20030101","CUST_TRR_END_DT=20230630")*0.01</f>
        <v>#VALUE!</v>
      </c>
      <c r="AR978" s="73">
        <f>_xll.BDP($H978,$AQ$1, "CUST_TRR_START_DT=20130101","CUST_TRR_END_DT=20230630")*0.01</f>
        <v>5.0208130000000004E-2</v>
      </c>
      <c r="AS978" s="73">
        <f>_xll.BDP($H978,$AQ$1, "CUST_TRR_START_DT=20180101","CUST_TRR_END_DT=20230630")*0.01</f>
        <v>1.9652909999999999E-2</v>
      </c>
      <c r="AT978" s="74" t="s">
        <v>3576</v>
      </c>
      <c r="AU978" s="74" t="s">
        <v>3576</v>
      </c>
      <c r="AV978" s="74" t="s">
        <v>3576</v>
      </c>
      <c r="AW978" s="25">
        <v>7.3409462960405545</v>
      </c>
      <c r="AX978" s="25">
        <v>7.3409462960405545</v>
      </c>
      <c r="AY978" s="25">
        <v>0</v>
      </c>
      <c r="AZ978" s="25">
        <v>7.3409462960405545</v>
      </c>
      <c r="BA978" s="25">
        <v>72.52617741944843</v>
      </c>
      <c r="BB978" s="25">
        <v>0</v>
      </c>
      <c r="BC978" s="25">
        <v>72.52617741944843</v>
      </c>
      <c r="BD978" s="25">
        <v>115.00328</v>
      </c>
      <c r="BE978" s="25">
        <v>1061.58016</v>
      </c>
      <c r="BF978" s="74">
        <v>153.333</v>
      </c>
      <c r="BG978" s="74">
        <v>142</v>
      </c>
      <c r="BH978" s="74">
        <v>153.333</v>
      </c>
      <c r="BI978" s="74" t="s">
        <v>3021</v>
      </c>
      <c r="BJ978" s="74" t="s">
        <v>3021</v>
      </c>
      <c r="BK978" s="74" t="s">
        <v>3021</v>
      </c>
      <c r="BL978" s="72">
        <v>0.1444384567247376</v>
      </c>
      <c r="BM978" s="72">
        <v>0.1337628615817387</v>
      </c>
      <c r="BN978" s="72">
        <v>0.1444384567247376</v>
      </c>
      <c r="BO978" s="72">
        <v>0</v>
      </c>
      <c r="BP978" s="72">
        <v>0</v>
      </c>
      <c r="BQ978" s="72">
        <v>0</v>
      </c>
      <c r="BR978" s="72">
        <f>IF(IF(BN978&gt;BQ978,BN978,BQ978)=0,IF(BM978&gt;BP978,BM978,BP978),IF(BN978&gt;BQ978,BN978,BQ978))</f>
        <v>0.1444384567247376</v>
      </c>
      <c r="CI978" s="73">
        <f>IFERROR(L978,M978)</f>
        <v>0.46424415237910965</v>
      </c>
      <c r="CJ978" s="74">
        <f>IF(AND(M978&lt;0,AA978&gt;0),1,0)</f>
        <v>0</v>
      </c>
      <c r="CK978" s="74">
        <f>IF(AND(CJ978=0,CI978&lt;0.1,CI978&gt;0),1,0)</f>
        <v>0</v>
      </c>
      <c r="CL978" s="74">
        <f>IF(AND(CK978=0,CI978&lt;0.2,CI978&gt;0.1),1,0)</f>
        <v>0</v>
      </c>
      <c r="CM978" s="74">
        <f>IF(AND(CL978=0,CI978&lt;0.3,CI978&gt;0.2),1,0)</f>
        <v>0</v>
      </c>
      <c r="CN978" s="74">
        <f>IF(AND(CM978=0,CI978&lt;0.4,CI978&gt;0.3),1,0)</f>
        <v>0</v>
      </c>
      <c r="CO978" s="74">
        <f>IF(AND(CN978=0,CI978&lt;0.5,CI978&gt;0.4),1,0)</f>
        <v>1</v>
      </c>
      <c r="CP978" s="74">
        <f>IF(AND(CJ978=0,CK978=0,CL978=0,CM978=0,CN978=0,CO978=0),1,0)</f>
        <v>0</v>
      </c>
      <c r="CR978" s="74" t="str">
        <f>_xll.BDP($H978,CR$1)</f>
        <v>Marek Dietl</v>
      </c>
      <c r="CS978" s="74" t="str">
        <f>_xll.BDP($H978,CS$1)</f>
        <v>No</v>
      </c>
      <c r="CT978" s="81">
        <f>_xll.BDP($H978,CT$1)</f>
        <v>0</v>
      </c>
      <c r="CU978" s="78">
        <f>_xll.BDP($H978,CU$1)</f>
        <v>6.3333301544189453</v>
      </c>
      <c r="CV978" s="78">
        <f>_xll.BDP($H978,CV$1)</f>
        <v>0</v>
      </c>
      <c r="CW978" s="78">
        <f>_xll.BDP($H978,CW$1)</f>
        <v>0</v>
      </c>
    </row>
    <row r="979" spans="1:101" s="74" customFormat="1" hidden="1" x14ac:dyDescent="0.3">
      <c r="A979" s="74" t="str">
        <f>B979&amp;C979</f>
        <v>15</v>
      </c>
      <c r="B979" s="74">
        <v>15</v>
      </c>
      <c r="D979" s="74">
        <v>31</v>
      </c>
      <c r="E979" s="74">
        <v>9</v>
      </c>
      <c r="F979" s="75">
        <v>0.09</v>
      </c>
      <c r="H979" s="74" t="s">
        <v>1703</v>
      </c>
      <c r="I979" s="74">
        <v>1925</v>
      </c>
      <c r="J979" s="74" t="str">
        <f>I979&amp;H979</f>
        <v>1925IMI LN Equity</v>
      </c>
      <c r="K979" s="76" t="s">
        <v>1704</v>
      </c>
      <c r="L979" s="73">
        <v>0.36620657172798432</v>
      </c>
      <c r="M979" s="73">
        <v>0.33027803238619002</v>
      </c>
      <c r="N979" s="73">
        <v>0.21897848194343159</v>
      </c>
      <c r="O979" s="73">
        <v>0.1890300769410119</v>
      </c>
      <c r="P979" s="77">
        <v>16.534653465346537</v>
      </c>
      <c r="Q979" s="77">
        <v>13.507257757664565</v>
      </c>
      <c r="R979" s="77">
        <v>24.870138097048017</v>
      </c>
      <c r="S979" s="78">
        <v>20.090631498840676</v>
      </c>
      <c r="T979" s="78">
        <v>21.791117618350416</v>
      </c>
      <c r="U979" s="73">
        <v>0.37909735812133072</v>
      </c>
      <c r="V979" s="79">
        <v>1.7711428571428571</v>
      </c>
      <c r="W979" s="73">
        <v>0.35923091110291405</v>
      </c>
      <c r="X979" s="72">
        <v>2.0211876219682186E-2</v>
      </c>
      <c r="Y979" s="79">
        <v>2.4966068511530715</v>
      </c>
      <c r="Z979" s="79">
        <v>8.8062815946276185</v>
      </c>
      <c r="AA979" s="79">
        <v>981900000</v>
      </c>
      <c r="AB979" s="79">
        <v>1715600000</v>
      </c>
      <c r="AC979" s="79">
        <v>12000000</v>
      </c>
      <c r="AD979" s="80">
        <v>257100000.00000003</v>
      </c>
      <c r="AE979" s="73">
        <v>4.6674445740956819E-2</v>
      </c>
      <c r="AF979" s="80">
        <v>3931.1370976899989</v>
      </c>
      <c r="AG979" s="80">
        <v>4548.1370976899998</v>
      </c>
      <c r="AH979" s="25">
        <v>9.3583067853703703</v>
      </c>
      <c r="AI979" s="25">
        <v>12.722061811720279</v>
      </c>
      <c r="AJ979" s="25" t="s">
        <v>3021</v>
      </c>
      <c r="AK979" s="25" t="s">
        <v>3021</v>
      </c>
      <c r="AL979" s="25" t="s">
        <v>3021</v>
      </c>
      <c r="AM979" s="74" t="s">
        <v>498</v>
      </c>
      <c r="AN979" s="74" t="s">
        <v>499</v>
      </c>
      <c r="AO979" s="74" t="s">
        <v>790</v>
      </c>
      <c r="AP979" s="74" t="s">
        <v>1552</v>
      </c>
      <c r="AQ979" s="73">
        <f>_xll.BDP($H979,$AQ$1, "CUST_TRR_START_DT=20030101","CUST_TRR_END_DT=20230630")*0.01</f>
        <v>0.13255739999999999</v>
      </c>
      <c r="AR979" s="73">
        <f>_xll.BDP($H979,$AQ$1, "CUST_TRR_START_DT=20130101","CUST_TRR_END_DT=20230630")*0.01</f>
        <v>7.0846439999999997E-2</v>
      </c>
      <c r="AS979" s="73">
        <f>_xll.BDP($H979,$AQ$1, "CUST_TRR_START_DT=20180101","CUST_TRR_END_DT=20230630")*0.01</f>
        <v>6.8426879999999995E-2</v>
      </c>
      <c r="AT979" s="74" t="s">
        <v>3697</v>
      </c>
      <c r="AU979" s="74" t="s">
        <v>3021</v>
      </c>
      <c r="AV979" s="74" t="s">
        <v>3021</v>
      </c>
      <c r="AW979" s="25">
        <v>1.759628154050465</v>
      </c>
      <c r="AX979" s="25">
        <v>1.759628154050465</v>
      </c>
      <c r="AY979" s="25">
        <v>0.49745878640825175</v>
      </c>
      <c r="AZ979" s="25">
        <v>2.2570869404587168</v>
      </c>
      <c r="BA979" s="25">
        <v>27.624011039634844</v>
      </c>
      <c r="BB979" s="25">
        <v>7.8094948503027837</v>
      </c>
      <c r="BC979" s="25">
        <v>35.433505889937628</v>
      </c>
      <c r="BD979" s="25">
        <v>85.3</v>
      </c>
      <c r="BE979" s="25">
        <v>3931.1370976899989</v>
      </c>
      <c r="BF979" s="74">
        <v>296.36400000000003</v>
      </c>
      <c r="BG979" s="74">
        <v>316.91700000000003</v>
      </c>
      <c r="BH979" s="74">
        <v>340.40000000000003</v>
      </c>
      <c r="BI979" s="74">
        <v>243.42500000000001</v>
      </c>
      <c r="BJ979" s="74">
        <v>276.65199999999999</v>
      </c>
      <c r="BK979" s="74">
        <v>302.88600000000002</v>
      </c>
      <c r="BL979" s="72">
        <v>7.5388874169295295E-2</v>
      </c>
      <c r="BM979" s="72">
        <v>8.0617132428738164E-2</v>
      </c>
      <c r="BN979" s="72">
        <v>8.6590722109392906E-2</v>
      </c>
      <c r="BO979" s="72">
        <v>6.1922287101877103E-2</v>
      </c>
      <c r="BP979" s="72">
        <v>7.0374548921879443E-2</v>
      </c>
      <c r="BQ979" s="72">
        <v>7.7047936124634481E-2</v>
      </c>
      <c r="BR979" s="72">
        <f>IF(IF(BN979&gt;BQ979,BN979,BQ979)=0,IF(BM979&gt;BP979,BM979,BP979),IF(BN979&gt;BQ979,BN979,BQ979))</f>
        <v>8.6590722109392906E-2</v>
      </c>
      <c r="CI979" s="73">
        <f>IFERROR(L979,M979)</f>
        <v>0.36620657172798432</v>
      </c>
      <c r="CJ979" s="74">
        <f>IF(AND(M979&lt;0,AA979&gt;0),1,0)</f>
        <v>0</v>
      </c>
      <c r="CK979" s="74">
        <f>IF(AND(CJ979=0,CI979&lt;0.1,CI979&gt;0),1,0)</f>
        <v>0</v>
      </c>
      <c r="CL979" s="74">
        <f>IF(AND(CK979=0,CI979&lt;0.2,CI979&gt;0.1),1,0)</f>
        <v>0</v>
      </c>
      <c r="CM979" s="74">
        <f>IF(AND(CL979=0,CI979&lt;0.3,CI979&gt;0.2),1,0)</f>
        <v>0</v>
      </c>
      <c r="CN979" s="74">
        <f>IF(AND(CM979=0,CI979&lt;0.4,CI979&gt;0.3),1,0)</f>
        <v>1</v>
      </c>
      <c r="CO979" s="74">
        <f>IF(AND(CN979=0,CI979&lt;0.5,CI979&gt;0.4),1,0)</f>
        <v>0</v>
      </c>
      <c r="CP979" s="74">
        <f>IF(AND(CJ979=0,CK979=0,CL979=0,CM979=0,CN979=0,CO979=0),1,0)</f>
        <v>0</v>
      </c>
      <c r="CR979" s="74" t="str">
        <f>_xll.BDP($H979,CR$1)</f>
        <v>Roy M Twite</v>
      </c>
      <c r="CS979" s="74" t="str">
        <f>_xll.BDP($H979,CS$1)</f>
        <v>No</v>
      </c>
      <c r="CT979" s="81">
        <f>_xll.BDP($H979,CT$1)</f>
        <v>0</v>
      </c>
      <c r="CU979" s="78">
        <f>_xll.BDP($H979,CU$1)</f>
        <v>4.4166698455810547</v>
      </c>
      <c r="CV979" s="78">
        <f>_xll.BDP($H979,CV$1)</f>
        <v>0.45143708178955255</v>
      </c>
      <c r="CW979" s="78">
        <f>_xll.BDP($H979,CW$1)</f>
        <v>12.696290611066823</v>
      </c>
    </row>
    <row r="980" spans="1:101" s="74" customFormat="1" hidden="1" x14ac:dyDescent="0.3">
      <c r="A980" s="74" t="str">
        <f>B980&amp;C980</f>
        <v>15</v>
      </c>
      <c r="B980" s="74">
        <v>15</v>
      </c>
      <c r="D980" s="74">
        <v>32</v>
      </c>
      <c r="E980" s="74">
        <v>14</v>
      </c>
      <c r="F980" s="75">
        <v>0.1</v>
      </c>
      <c r="G980" s="74" t="s">
        <v>2147</v>
      </c>
      <c r="H980" s="74" t="s">
        <v>2077</v>
      </c>
      <c r="I980" s="74">
        <v>1926</v>
      </c>
      <c r="J980" s="74" t="str">
        <f>I980&amp;H980</f>
        <v>1926GIVN SW Equity</v>
      </c>
      <c r="K980" s="76" t="s">
        <v>5015</v>
      </c>
      <c r="L980" s="73">
        <v>0.22609624295219372</v>
      </c>
      <c r="M980" s="73">
        <v>0.20209059233449478</v>
      </c>
      <c r="N980" s="73">
        <v>0.1301785026736301</v>
      </c>
      <c r="O980" s="73">
        <v>0.12415502478593961</v>
      </c>
      <c r="P980" s="77">
        <v>10.82896544705104</v>
      </c>
      <c r="Q980" s="77">
        <v>10.050488317273766</v>
      </c>
      <c r="R980" s="77">
        <v>21.741862510996608</v>
      </c>
      <c r="S980" s="78">
        <v>21.304143212942797</v>
      </c>
      <c r="T980" s="78">
        <v>20.59856681185893</v>
      </c>
      <c r="U980" s="73">
        <v>0.64226943386958124</v>
      </c>
      <c r="V980" s="79">
        <v>3.683098591549296</v>
      </c>
      <c r="W980" s="73">
        <v>0.34117240186754277</v>
      </c>
      <c r="X980" s="72">
        <v>1.9525547445255476E-2</v>
      </c>
      <c r="Y980" s="79">
        <v>6.0497677910315684</v>
      </c>
      <c r="Z980" s="79">
        <v>4.2332352916504945</v>
      </c>
      <c r="AA980" s="79">
        <v>5453000000</v>
      </c>
      <c r="AB980" s="79">
        <v>8876000000</v>
      </c>
      <c r="AC980" s="79">
        <v>21000000</v>
      </c>
      <c r="AD980" s="80">
        <v>1087000000</v>
      </c>
      <c r="AE980" s="73">
        <v>1.9319227230910764E-2</v>
      </c>
      <c r="AF980" s="80">
        <v>26435.756718000001</v>
      </c>
      <c r="AG980" s="80">
        <v>31670.756718000001</v>
      </c>
      <c r="AH980" s="25">
        <v>22.36635361440678</v>
      </c>
      <c r="AI980" s="25">
        <v>29.878072375471699</v>
      </c>
      <c r="AJ980" s="25">
        <v>2.6612214114659465</v>
      </c>
      <c r="AK980" s="25">
        <v>30.530341246144452</v>
      </c>
      <c r="AL980" s="25">
        <v>6.6991657371225584</v>
      </c>
      <c r="AM980" s="74" t="s">
        <v>550</v>
      </c>
      <c r="AN980" s="74" t="s">
        <v>884</v>
      </c>
      <c r="AO980" s="74" t="s">
        <v>885</v>
      </c>
      <c r="AP980" s="74" t="s">
        <v>4616</v>
      </c>
      <c r="AQ980" s="73">
        <f>_xll.BDP($H980,$AQ$1, "CUST_TRR_START_DT=20030101","CUST_TRR_END_DT=20230630")*0.01</f>
        <v>0.1080282</v>
      </c>
      <c r="AR980" s="73">
        <f>_xll.BDP($H980,$AQ$1, "CUST_TRR_START_DT=20130101","CUST_TRR_END_DT=20230630")*0.01</f>
        <v>0.14345190000000002</v>
      </c>
      <c r="AS980" s="73">
        <f>_xll.BDP($H980,$AQ$1, "CUST_TRR_START_DT=20180101","CUST_TRR_END_DT=20230630")*0.01</f>
        <v>7.6524979999999992E-2</v>
      </c>
      <c r="AT980" s="74" t="s">
        <v>3897</v>
      </c>
      <c r="AU980" s="74" t="s">
        <v>3021</v>
      </c>
      <c r="AV980" s="74" t="s">
        <v>3897</v>
      </c>
      <c r="AW980" s="25">
        <v>2.3402025847013621</v>
      </c>
      <c r="AX980" s="25">
        <v>2.3402025847013621</v>
      </c>
      <c r="AY980" s="25">
        <v>-4.6120239117459638E-16</v>
      </c>
      <c r="AZ980" s="25">
        <v>2.3402025847013617</v>
      </c>
      <c r="BA980" s="25">
        <v>72.107776481023294</v>
      </c>
      <c r="BB980" s="25">
        <v>-1.4210854715202004E-14</v>
      </c>
      <c r="BC980" s="25">
        <v>72.107776481023279</v>
      </c>
      <c r="BD980" s="25">
        <v>617.84827199999995</v>
      </c>
      <c r="BE980" s="25">
        <v>26435.756718000001</v>
      </c>
      <c r="BF980" s="74">
        <v>891.61500000000001</v>
      </c>
      <c r="BG980" s="74">
        <v>1004.4</v>
      </c>
      <c r="BH980" s="74">
        <v>1092.077</v>
      </c>
      <c r="BI980" s="74">
        <v>896.51599999999996</v>
      </c>
      <c r="BJ980" s="74">
        <v>998.29000000000008</v>
      </c>
      <c r="BK980" s="74">
        <v>1025.2529999999999</v>
      </c>
      <c r="BL980" s="72">
        <v>3.3727614061181875E-2</v>
      </c>
      <c r="BM980" s="72">
        <v>3.7993994676010466E-2</v>
      </c>
      <c r="BN980" s="72">
        <v>4.1310601079045682E-2</v>
      </c>
      <c r="BO980" s="72">
        <v>3.391300690059558E-2</v>
      </c>
      <c r="BP980" s="72">
        <v>3.7762868324486755E-2</v>
      </c>
      <c r="BQ980" s="72">
        <v>3.8782812647912938E-2</v>
      </c>
      <c r="BR980" s="72">
        <f>IF(IF(BN980&gt;BQ980,BN980,BQ980)=0,IF(BM980&gt;BP980,BM980,BP980),IF(BN980&gt;BQ980,BN980,BQ980))</f>
        <v>4.1310601079045682E-2</v>
      </c>
      <c r="CI980" s="73">
        <f>IFERROR(L980,M980)</f>
        <v>0.22609624295219372</v>
      </c>
      <c r="CJ980" s="74">
        <f>IF(AND(M980&lt;0,AA980&gt;0),1,0)</f>
        <v>0</v>
      </c>
      <c r="CK980" s="74">
        <f>IF(AND(CJ980=0,CI980&lt;0.1,CI980&gt;0),1,0)</f>
        <v>0</v>
      </c>
      <c r="CL980" s="74">
        <f>IF(AND(CK980=0,CI980&lt;0.2,CI980&gt;0.1),1,0)</f>
        <v>0</v>
      </c>
      <c r="CM980" s="74">
        <f>IF(AND(CL980=0,CI980&lt;0.3,CI980&gt;0.2),1,0)</f>
        <v>1</v>
      </c>
      <c r="CN980" s="74">
        <f>IF(AND(CM980=0,CI980&lt;0.4,CI980&gt;0.3),1,0)</f>
        <v>0</v>
      </c>
      <c r="CO980" s="74">
        <f>IF(AND(CN980=0,CI980&lt;0.5,CI980&gt;0.4),1,0)</f>
        <v>0</v>
      </c>
      <c r="CP980" s="74">
        <f>IF(AND(CJ980=0,CK980=0,CL980=0,CM980=0,CN980=0,CO980=0),1,0)</f>
        <v>0</v>
      </c>
      <c r="CR980" s="74" t="str">
        <f>_xll.BDP($H980,CR$1)</f>
        <v>Gilles Andrier</v>
      </c>
      <c r="CS980" s="74" t="str">
        <f>_xll.BDP($H980,CS$1)</f>
        <v>No</v>
      </c>
      <c r="CT980" s="81">
        <f>_xll.BDP($H980,CT$1)</f>
        <v>0</v>
      </c>
      <c r="CU980" s="78">
        <f>_xll.BDP($H980,CU$1)</f>
        <v>18.5</v>
      </c>
      <c r="CV980" s="78">
        <f>_xll.BDP($H980,CV$1)</f>
        <v>0.17683282107265005</v>
      </c>
      <c r="CW980" s="78">
        <f>_xll.BDP($H980,CW$1)</f>
        <v>-0.13455657492354739</v>
      </c>
    </row>
    <row r="981" spans="1:101" s="74" customFormat="1" hidden="1" x14ac:dyDescent="0.3">
      <c r="A981" s="74" t="str">
        <f>B981&amp;C981</f>
        <v>15</v>
      </c>
      <c r="B981" s="74">
        <v>15</v>
      </c>
      <c r="D981" s="74">
        <v>31</v>
      </c>
      <c r="E981" s="74">
        <v>19</v>
      </c>
      <c r="F981" s="75">
        <v>0.14000000000000001</v>
      </c>
      <c r="H981" s="74" t="s">
        <v>2103</v>
      </c>
      <c r="I981" s="74">
        <v>1927</v>
      </c>
      <c r="J981" s="74" t="str">
        <f>I981&amp;H981</f>
        <v>1927RICHT HB Equity</v>
      </c>
      <c r="K981" s="76" t="s">
        <v>5016</v>
      </c>
      <c r="L981" s="73">
        <v>0.17341316943142057</v>
      </c>
      <c r="M981" s="73">
        <v>0.19712238258917611</v>
      </c>
      <c r="N981" s="73">
        <v>0.165304437648153</v>
      </c>
      <c r="O981" s="73">
        <v>0.18981944223090749</v>
      </c>
      <c r="P981" s="77">
        <v>15.188545469558331</v>
      </c>
      <c r="Q981" s="77">
        <v>14.490291929441982</v>
      </c>
      <c r="R981" s="77">
        <v>10.740216238555099</v>
      </c>
      <c r="S981" s="78">
        <v>27.506586869850889</v>
      </c>
      <c r="T981" s="78">
        <v>28.453762355886916</v>
      </c>
      <c r="U981" s="73">
        <v>-6.3214301344195381E-2</v>
      </c>
      <c r="V981" s="79">
        <v>-0.3742658631146597</v>
      </c>
      <c r="W981" s="73">
        <v>0.82998917566651886</v>
      </c>
      <c r="X981" s="72">
        <v>0.60053716608594654</v>
      </c>
      <c r="Y981" s="79">
        <v>14.334425473261765</v>
      </c>
      <c r="Z981" s="79">
        <v>41.215204939103465</v>
      </c>
      <c r="AA981" s="79">
        <v>912352000000</v>
      </c>
      <c r="AB981" s="79">
        <v>947453000000</v>
      </c>
      <c r="AC981" s="79">
        <v>1693000000</v>
      </c>
      <c r="AD981" s="80">
        <v>182193000000</v>
      </c>
      <c r="AE981" s="73">
        <v>9.2923438331878831E-3</v>
      </c>
      <c r="AF981" s="80">
        <v>1729558.7008000002</v>
      </c>
      <c r="AG981" s="80">
        <v>1662333.7008000002</v>
      </c>
      <c r="AH981" s="25">
        <v>6.7886930950552964</v>
      </c>
      <c r="AI981" s="25">
        <v>8.4998118390575392</v>
      </c>
      <c r="AJ981" s="25">
        <v>6.9043659194729603</v>
      </c>
      <c r="AK981" s="25">
        <v>15.660588867505021</v>
      </c>
      <c r="AL981" s="25">
        <v>1.6524327170945994</v>
      </c>
      <c r="AM981" s="74" t="s">
        <v>493</v>
      </c>
      <c r="AN981" s="74" t="s">
        <v>654</v>
      </c>
      <c r="AO981" s="74" t="s">
        <v>655</v>
      </c>
      <c r="AP981" s="74" t="s">
        <v>4721</v>
      </c>
      <c r="AQ981" s="73">
        <f>_xll.BDP($H981,$AQ$1, "CUST_TRR_START_DT=20030101","CUST_TRR_END_DT=20230630")*0.01</f>
        <v>0.10953550000000001</v>
      </c>
      <c r="AR981" s="73">
        <f>_xll.BDP($H981,$AQ$1, "CUST_TRR_START_DT=20130101","CUST_TRR_END_DT=20230630")*0.01</f>
        <v>0.10583819999999999</v>
      </c>
      <c r="AS981" s="73">
        <f>_xll.BDP($H981,$AQ$1, "CUST_TRR_START_DT=20180101","CUST_TRR_END_DT=20230630")*0.01</f>
        <v>6.7896999999999999E-2</v>
      </c>
      <c r="AT981" s="74" t="s">
        <v>3577</v>
      </c>
      <c r="AU981" s="74" t="s">
        <v>3577</v>
      </c>
      <c r="AV981" s="74" t="s">
        <v>3577</v>
      </c>
      <c r="AW981" s="25">
        <v>4.2168350877432985</v>
      </c>
      <c r="AX981" s="25">
        <v>4.2168350877432985</v>
      </c>
      <c r="AY981" s="25">
        <v>0</v>
      </c>
      <c r="AZ981" s="25">
        <v>4.2168350877432985</v>
      </c>
      <c r="BA981" s="25">
        <v>23.848583975756434</v>
      </c>
      <c r="BB981" s="25">
        <v>0</v>
      </c>
      <c r="BC981" s="25" t="s">
        <v>3021</v>
      </c>
      <c r="BD981" s="25" t="s">
        <v>3021</v>
      </c>
      <c r="BE981" s="25">
        <v>1662333.7008000002</v>
      </c>
      <c r="BF981" s="74">
        <v>154324.6</v>
      </c>
      <c r="BG981" s="74">
        <v>232759.80000000002</v>
      </c>
      <c r="BH981" s="74">
        <v>296745</v>
      </c>
      <c r="BI981" s="74">
        <v>125604.23300000001</v>
      </c>
      <c r="BJ981" s="74">
        <v>203515</v>
      </c>
      <c r="BK981" s="74">
        <v>242014.56700000001</v>
      </c>
      <c r="BL981" s="72">
        <v>9.2836113426402356E-2</v>
      </c>
      <c r="BM981" s="72">
        <v>0.14001990087067601</v>
      </c>
      <c r="BN981" s="72">
        <v>0.17851108947450869</v>
      </c>
      <c r="BO981" s="72">
        <v>7.5558976479603829E-2</v>
      </c>
      <c r="BP981" s="72">
        <v>0.1224272839454907</v>
      </c>
      <c r="BQ981" s="72">
        <v>0.14558723491169684</v>
      </c>
      <c r="BR981" s="72">
        <f>IF(IF(BN981&gt;BQ981,BN981,BQ981)=0,IF(BM981&gt;BP981,BM981,BP981),IF(BN981&gt;BQ981,BN981,BQ981))</f>
        <v>0.17851108947450869</v>
      </c>
      <c r="CI981" s="73">
        <f>IFERROR(L981,M981)</f>
        <v>0.17341316943142057</v>
      </c>
      <c r="CJ981" s="74">
        <f>IF(AND(M981&lt;0,AA981&gt;0),1,0)</f>
        <v>0</v>
      </c>
      <c r="CK981" s="74">
        <f>IF(AND(CJ981=0,CI981&lt;0.1,CI981&gt;0),1,0)</f>
        <v>0</v>
      </c>
      <c r="CL981" s="74">
        <f>IF(AND(CK981=0,CI981&lt;0.2,CI981&gt;0.1),1,0)</f>
        <v>1</v>
      </c>
      <c r="CM981" s="74">
        <f>IF(AND(CL981=0,CI981&lt;0.3,CI981&gt;0.2),1,0)</f>
        <v>0</v>
      </c>
      <c r="CN981" s="74">
        <f>IF(AND(CM981=0,CI981&lt;0.4,CI981&gt;0.3),1,0)</f>
        <v>0</v>
      </c>
      <c r="CO981" s="74">
        <f>IF(AND(CN981=0,CI981&lt;0.5,CI981&gt;0.4),1,0)</f>
        <v>0</v>
      </c>
      <c r="CP981" s="74">
        <f>IF(AND(CJ981=0,CK981=0,CL981=0,CM981=0,CN981=0,CO981=0),1,0)</f>
        <v>0</v>
      </c>
      <c r="CR981" s="74" t="str">
        <f>_xll.BDP($H981,CR$1)</f>
        <v>Gabor Orban</v>
      </c>
      <c r="CS981" s="74" t="str">
        <f>_xll.BDP($H981,CS$1)</f>
        <v>No</v>
      </c>
      <c r="CT981" s="81">
        <f>_xll.BDP($H981,CT$1)</f>
        <v>0</v>
      </c>
      <c r="CU981" s="78">
        <f>_xll.BDP($H981,CU$1)</f>
        <v>5.9166698455810547</v>
      </c>
      <c r="CV981" s="78">
        <f>_xll.BDP($H981,CV$1)</f>
        <v>0</v>
      </c>
      <c r="CW981" s="78">
        <f>_xll.BDP($H981,CW$1)</f>
        <v>0</v>
      </c>
    </row>
    <row r="982" spans="1:101" s="74" customFormat="1" hidden="1" x14ac:dyDescent="0.3">
      <c r="A982" s="74" t="str">
        <f>B982&amp;C982</f>
        <v>15</v>
      </c>
      <c r="B982" s="74">
        <v>15</v>
      </c>
      <c r="D982" s="74">
        <v>32</v>
      </c>
      <c r="E982" s="74">
        <v>23</v>
      </c>
      <c r="F982" s="75">
        <v>0.15</v>
      </c>
      <c r="G982" s="74" t="s">
        <v>2987</v>
      </c>
      <c r="H982" s="74" t="s">
        <v>1519</v>
      </c>
      <c r="I982" s="74">
        <v>1928</v>
      </c>
      <c r="J982" s="74" t="str">
        <f>I982&amp;H982</f>
        <v>1928ECONB BB Equity</v>
      </c>
      <c r="K982" s="76" t="s">
        <v>1520</v>
      </c>
      <c r="L982" s="73">
        <v>0.5851979516574799</v>
      </c>
      <c r="M982" s="73">
        <v>0.60702054794520544</v>
      </c>
      <c r="N982" s="73">
        <v>0.16598965570295346</v>
      </c>
      <c r="O982" s="73">
        <v>0.17999492256917998</v>
      </c>
      <c r="P982" s="77">
        <v>7.8293757554489805</v>
      </c>
      <c r="Q982" s="77">
        <v>5.461466990386362</v>
      </c>
      <c r="R982" s="77">
        <v>15.651461349358097</v>
      </c>
      <c r="S982" s="78">
        <v>6.3777697721340321</v>
      </c>
      <c r="T982" s="78">
        <v>6.6144281352315781</v>
      </c>
      <c r="U982" s="73">
        <v>0.33865214942744509</v>
      </c>
      <c r="V982" s="79">
        <v>3.8519572953736656</v>
      </c>
      <c r="W982" s="73">
        <v>0.20984215413184773</v>
      </c>
      <c r="X982" s="72">
        <v>1.3052506674577276E-2</v>
      </c>
      <c r="Y982" s="79">
        <v>1.2113878307448129</v>
      </c>
      <c r="Z982" s="79">
        <v>8.5101048220106215</v>
      </c>
      <c r="AA982" s="79">
        <v>233600000</v>
      </c>
      <c r="AB982" s="79">
        <v>787800000</v>
      </c>
      <c r="AC982" s="79" t="e">
        <v>#N/A</v>
      </c>
      <c r="AD982" s="80">
        <v>30600000</v>
      </c>
      <c r="AE982" s="73">
        <v>0</v>
      </c>
      <c r="AF982" s="80">
        <v>511.176041645</v>
      </c>
      <c r="AG982" s="80">
        <v>1115.376041645</v>
      </c>
      <c r="AH982" s="25">
        <v>6.9580539092014968</v>
      </c>
      <c r="AI982" s="25">
        <v>9.2793347890599005</v>
      </c>
      <c r="AJ982" s="25">
        <v>0.33366467066271455</v>
      </c>
      <c r="AK982" s="25">
        <v>9.0959487793698361</v>
      </c>
      <c r="AL982" s="25">
        <v>1.3140772366581734</v>
      </c>
      <c r="AM982" s="74" t="s">
        <v>506</v>
      </c>
      <c r="AN982" s="74" t="s">
        <v>629</v>
      </c>
      <c r="AO982" s="74" t="s">
        <v>773</v>
      </c>
      <c r="AP982" s="74" t="s">
        <v>1521</v>
      </c>
      <c r="AQ982" s="73">
        <f>_xll.BDP($H982,$AQ$1, "CUST_TRR_START_DT=20030101","CUST_TRR_END_DT=20230630")*0.01</f>
        <v>0.12071849999999999</v>
      </c>
      <c r="AR982" s="73">
        <f>_xll.BDP($H982,$AQ$1, "CUST_TRR_START_DT=20130101","CUST_TRR_END_DT=20230630")*0.01</f>
        <v>2.272016E-2</v>
      </c>
      <c r="AS982" s="73">
        <f>_xll.BDP($H982,$AQ$1, "CUST_TRR_START_DT=20180101","CUST_TRR_END_DT=20230630")*0.01</f>
        <v>-9.3910549999999995E-2</v>
      </c>
      <c r="AT982" s="74" t="s">
        <v>3898</v>
      </c>
      <c r="AU982" s="74" t="s">
        <v>3021</v>
      </c>
      <c r="AV982" s="74" t="s">
        <v>3898</v>
      </c>
      <c r="AW982" s="25">
        <v>5.6042030271005716</v>
      </c>
      <c r="AX982" s="25">
        <v>5.6042030271005716</v>
      </c>
      <c r="AY982" s="25">
        <v>0</v>
      </c>
      <c r="AZ982" s="25">
        <v>5.6042030271005716</v>
      </c>
      <c r="BA982" s="25">
        <v>32.686311004985129</v>
      </c>
      <c r="BB982" s="25">
        <v>0</v>
      </c>
      <c r="BC982" s="25" t="s">
        <v>3021</v>
      </c>
      <c r="BD982" s="25" t="s">
        <v>3021</v>
      </c>
      <c r="BE982" s="25">
        <v>511.176041645</v>
      </c>
      <c r="BF982" s="74">
        <v>70.3</v>
      </c>
      <c r="BG982" s="74">
        <v>113.3</v>
      </c>
      <c r="BH982" s="74">
        <v>121.3</v>
      </c>
      <c r="BI982" s="74">
        <v>144.65800000000002</v>
      </c>
      <c r="BJ982" s="74">
        <v>167.364</v>
      </c>
      <c r="BK982" s="74">
        <v>65.915000000000006</v>
      </c>
      <c r="BL982" s="72">
        <v>0.13752600723181335</v>
      </c>
      <c r="BM982" s="72">
        <v>0.22164575560973618</v>
      </c>
      <c r="BN982" s="72">
        <v>0.23729594135446602</v>
      </c>
      <c r="BO982" s="72">
        <v>0.28299057118264098</v>
      </c>
      <c r="BP982" s="72">
        <v>0.32740971087262039</v>
      </c>
      <c r="BQ982" s="72">
        <v>0.12894774917048335</v>
      </c>
      <c r="BR982" s="72">
        <f>IF(IF(BN982&gt;BQ982,BN982,BQ982)=0,IF(BM982&gt;BP982,BM982,BP982),IF(BN982&gt;BQ982,BN982,BQ982))</f>
        <v>0.23729594135446602</v>
      </c>
      <c r="CI982" s="73">
        <f>IFERROR(L982,M982)</f>
        <v>0.5851979516574799</v>
      </c>
      <c r="CJ982" s="74">
        <f>IF(AND(M982&lt;0,AA982&gt;0),1,0)</f>
        <v>0</v>
      </c>
      <c r="CK982" s="74">
        <f>IF(AND(CJ982=0,CI982&lt;0.1,CI982&gt;0),1,0)</f>
        <v>0</v>
      </c>
      <c r="CL982" s="74">
        <f>IF(AND(CK982=0,CI982&lt;0.2,CI982&gt;0.1),1,0)</f>
        <v>0</v>
      </c>
      <c r="CM982" s="74">
        <f>IF(AND(CL982=0,CI982&lt;0.3,CI982&gt;0.2),1,0)</f>
        <v>0</v>
      </c>
      <c r="CN982" s="74">
        <f>IF(AND(CM982=0,CI982&lt;0.4,CI982&gt;0.3),1,0)</f>
        <v>0</v>
      </c>
      <c r="CO982" s="74">
        <f>IF(AND(CN982=0,CI982&lt;0.5,CI982&gt;0.4),1,0)</f>
        <v>0</v>
      </c>
      <c r="CP982" s="74">
        <f>IF(AND(CJ982=0,CK982=0,CL982=0,CM982=0,CN982=0,CO982=0),1,0)</f>
        <v>1</v>
      </c>
      <c r="CR982" s="74" t="str">
        <f>_xll.BDP($H982,CR$1)</f>
        <v>Jean-Louis Bouchard</v>
      </c>
      <c r="CS982" s="74" t="str">
        <f>_xll.BDP($H982,CS$1)</f>
        <v>Yes</v>
      </c>
      <c r="CT982" s="81">
        <f>_xll.BDP($H982,CT$1)</f>
        <v>0</v>
      </c>
      <c r="CU982" s="78">
        <f>_xll.BDP($H982,CU$1)</f>
        <v>17.83329963684082</v>
      </c>
      <c r="CV982" s="78">
        <f>_xll.BDP($H982,CV$1)</f>
        <v>39.989999776649455</v>
      </c>
      <c r="CW982" s="78">
        <f>_xll.BDP($H982,CW$1)</f>
        <v>0</v>
      </c>
    </row>
    <row r="983" spans="1:101" s="74" customFormat="1" hidden="1" x14ac:dyDescent="0.3">
      <c r="A983" s="74" t="str">
        <f>B983&amp;C983</f>
        <v>15</v>
      </c>
      <c r="B983" s="74">
        <v>15</v>
      </c>
      <c r="D983" s="74">
        <v>32</v>
      </c>
      <c r="E983" s="74">
        <v>2</v>
      </c>
      <c r="F983" s="75">
        <v>0.1</v>
      </c>
      <c r="G983" s="74" t="s">
        <v>2741</v>
      </c>
      <c r="H983" s="74" t="s">
        <v>367</v>
      </c>
      <c r="I983" s="74">
        <v>1929</v>
      </c>
      <c r="J983" s="74" t="str">
        <f>I983&amp;H983</f>
        <v>1929ARW US Equity</v>
      </c>
      <c r="K983" s="76" t="s">
        <v>1055</v>
      </c>
      <c r="L983" s="73">
        <v>0.22083831239080043</v>
      </c>
      <c r="M983" s="73">
        <v>0.27851619786168647</v>
      </c>
      <c r="N983" s="73">
        <v>0.16271832657060228</v>
      </c>
      <c r="O983" s="73">
        <v>0.21909503968834357</v>
      </c>
      <c r="P983" s="77">
        <v>19.477474790578121</v>
      </c>
      <c r="Q983" s="77">
        <v>14.907745770739741</v>
      </c>
      <c r="R983" s="77">
        <v>22.002943036170389</v>
      </c>
      <c r="S983" s="78">
        <v>5.0352626406805854</v>
      </c>
      <c r="T983" s="78">
        <v>6.3613569525742379</v>
      </c>
      <c r="U983" s="73">
        <v>0.21202037564451265</v>
      </c>
      <c r="V983" s="79">
        <v>1.9366221115754325</v>
      </c>
      <c r="W983" s="73">
        <v>0.27534582245461958</v>
      </c>
      <c r="X983" s="72" t="e">
        <v>#N/A</v>
      </c>
      <c r="Y983" s="79">
        <v>4.8499241806053206</v>
      </c>
      <c r="Z983" s="79">
        <v>28.63100747036329</v>
      </c>
      <c r="AA983" s="79">
        <v>7476172000</v>
      </c>
      <c r="AB983" s="79">
        <v>9503798000</v>
      </c>
      <c r="AC983" s="79" t="e">
        <v>#N/A</v>
      </c>
      <c r="AD983" s="80">
        <v>346753000</v>
      </c>
      <c r="AE983" s="73">
        <v>0</v>
      </c>
      <c r="AF983" s="80">
        <v>7080.2845007999995</v>
      </c>
      <c r="AG983" s="80">
        <v>11069.027500799999</v>
      </c>
      <c r="AH983" s="25">
        <v>5.3910806379509602</v>
      </c>
      <c r="AI983" s="25">
        <v>5.9241978085567712</v>
      </c>
      <c r="AJ983" s="25">
        <v>3.3208901920754825</v>
      </c>
      <c r="AK983" s="25">
        <v>6.4087557384434657</v>
      </c>
      <c r="AL983" s="25">
        <v>1.2674129918816428</v>
      </c>
      <c r="AM983" s="74" t="s">
        <v>498</v>
      </c>
      <c r="AN983" s="74" t="s">
        <v>590</v>
      </c>
      <c r="AO983" s="74" t="s">
        <v>4631</v>
      </c>
      <c r="AP983" s="74" t="s">
        <v>574</v>
      </c>
      <c r="AQ983" s="73">
        <f>_xll.BDP($H983,$AQ$1, "CUST_TRR_START_DT=20030101","CUST_TRR_END_DT=20230630")*0.01</f>
        <v>0.12502350000000001</v>
      </c>
      <c r="AR983" s="73">
        <f>_xll.BDP($H983,$AQ$1, "CUST_TRR_START_DT=20130101","CUST_TRR_END_DT=20230630")*0.01</f>
        <v>0.13449130000000001</v>
      </c>
      <c r="AS983" s="73">
        <f>_xll.BDP($H983,$AQ$1, "CUST_TRR_START_DT=20180101","CUST_TRR_END_DT=20230630")*0.01</f>
        <v>0.1107601</v>
      </c>
      <c r="AT983" s="74" t="s">
        <v>3899</v>
      </c>
      <c r="AU983" s="74" t="s">
        <v>3578</v>
      </c>
      <c r="AV983" s="74" t="s">
        <v>3899</v>
      </c>
      <c r="AW983" s="25" t="s">
        <v>3021</v>
      </c>
      <c r="AX983" s="25">
        <v>0</v>
      </c>
      <c r="AY983" s="25">
        <v>9.7864236643556985</v>
      </c>
      <c r="AZ983" s="25">
        <v>9.7864236643556985</v>
      </c>
      <c r="BA983" s="25">
        <v>0</v>
      </c>
      <c r="BB983" s="25">
        <v>48.123763347114917</v>
      </c>
      <c r="BC983" s="25">
        <v>48.123763347114917</v>
      </c>
      <c r="BD983" s="25">
        <v>692.90663788999996</v>
      </c>
      <c r="BE983" s="25">
        <v>7080.2845007999995</v>
      </c>
      <c r="BF983" s="74">
        <v>925.28600000000006</v>
      </c>
      <c r="BG983" s="74">
        <v>795.85699999999997</v>
      </c>
      <c r="BH983" s="74">
        <v>909</v>
      </c>
      <c r="BI983" s="74">
        <v>708.78800000000001</v>
      </c>
      <c r="BJ983" s="74">
        <v>74.242000000000004</v>
      </c>
      <c r="BK983" s="74">
        <v>180.22</v>
      </c>
      <c r="BL983" s="72">
        <v>0.13068486158931217</v>
      </c>
      <c r="BM983" s="72">
        <v>0.11240466395242681</v>
      </c>
      <c r="BN983" s="72">
        <v>0.12838467153364985</v>
      </c>
      <c r="BO983" s="72">
        <v>0.10010727675136702</v>
      </c>
      <c r="BP983" s="72">
        <v>1.0485736836084966E-2</v>
      </c>
      <c r="BQ983" s="72">
        <v>2.5453779432117025E-2</v>
      </c>
      <c r="BR983" s="72">
        <f>IF(IF(BN983&gt;BQ983,BN983,BQ983)=0,IF(BM983&gt;BP983,BM983,BP983),IF(BN983&gt;BQ983,BN983,BQ983))</f>
        <v>0.12838467153364985</v>
      </c>
      <c r="CI983" s="73">
        <f>IFERROR(L983,M983)</f>
        <v>0.22083831239080043</v>
      </c>
      <c r="CJ983" s="74">
        <f>IF(AND(M983&lt;0,AA983&gt;0),1,0)</f>
        <v>0</v>
      </c>
      <c r="CK983" s="74">
        <f>IF(AND(CJ983=0,CI983&lt;0.1,CI983&gt;0),1,0)</f>
        <v>0</v>
      </c>
      <c r="CL983" s="74">
        <f>IF(AND(CK983=0,CI983&lt;0.2,CI983&gt;0.1),1,0)</f>
        <v>0</v>
      </c>
      <c r="CM983" s="74">
        <f>IF(AND(CL983=0,CI983&lt;0.3,CI983&gt;0.2),1,0)</f>
        <v>1</v>
      </c>
      <c r="CN983" s="74">
        <f>IF(AND(CM983=0,CI983&lt;0.4,CI983&gt;0.3),1,0)</f>
        <v>0</v>
      </c>
      <c r="CO983" s="74">
        <f>IF(AND(CN983=0,CI983&lt;0.5,CI983&gt;0.4),1,0)</f>
        <v>0</v>
      </c>
      <c r="CP983" s="74">
        <f>IF(AND(CJ983=0,CK983=0,CL983=0,CM983=0,CN983=0,CO983=0),1,0)</f>
        <v>0</v>
      </c>
      <c r="CR983" s="74" t="str">
        <f>_xll.BDP($H983,CR$1)</f>
        <v>Sean J Kerins</v>
      </c>
      <c r="CS983" s="74" t="str">
        <f>_xll.BDP($H983,CS$1)</f>
        <v>No</v>
      </c>
      <c r="CT983" s="81">
        <f>_xll.BDP($H983,CT$1)</f>
        <v>0</v>
      </c>
      <c r="CU983" s="78">
        <f>_xll.BDP($H983,CU$1)</f>
        <v>1.3333300352096558</v>
      </c>
      <c r="CV983" s="78">
        <f>_xll.BDP($H983,CV$1)</f>
        <v>0.866480802822577</v>
      </c>
      <c r="CW983" s="78">
        <f>_xll.BDP($H983,CW$1)</f>
        <v>-2.7414245561363333</v>
      </c>
    </row>
    <row r="984" spans="1:101" s="74" customFormat="1" hidden="1" x14ac:dyDescent="0.3">
      <c r="A984" s="74" t="str">
        <f>B984&amp;C984</f>
        <v>15</v>
      </c>
      <c r="B984" s="74">
        <v>15</v>
      </c>
      <c r="D984" s="74">
        <v>32</v>
      </c>
      <c r="E984" s="74">
        <v>20</v>
      </c>
      <c r="F984" s="75" t="s">
        <v>2157</v>
      </c>
      <c r="G984" s="74" t="s">
        <v>2617</v>
      </c>
      <c r="H984" s="74" t="s">
        <v>1918</v>
      </c>
      <c r="I984" s="74">
        <v>1930</v>
      </c>
      <c r="J984" s="74" t="str">
        <f>I984&amp;H984</f>
        <v>1930BAYN GR Equity</v>
      </c>
      <c r="K984" s="76" t="s">
        <v>5017</v>
      </c>
      <c r="L984" s="73">
        <v>0.22418514843900333</v>
      </c>
      <c r="M984" s="73">
        <v>0.23445163821855994</v>
      </c>
      <c r="N984" s="73">
        <v>9.883186396185431E-2</v>
      </c>
      <c r="O984" s="73">
        <v>0.10209312259718069</v>
      </c>
      <c r="P984" s="77">
        <v>4.8572757245941389</v>
      </c>
      <c r="Q984" s="77">
        <v>2.7870033280410667</v>
      </c>
      <c r="R984" s="77">
        <v>2.7438533327016912</v>
      </c>
      <c r="S984" s="78">
        <v>28.522268191605065</v>
      </c>
      <c r="T984" s="78">
        <v>26.947712804745855</v>
      </c>
      <c r="U984" s="73">
        <v>0.45887072983656851</v>
      </c>
      <c r="V984" s="79">
        <v>3.333647663951993</v>
      </c>
      <c r="W984" s="73">
        <v>0.44676863899003016</v>
      </c>
      <c r="X984" s="72" t="e">
        <v>#N/A</v>
      </c>
      <c r="Y984" s="79">
        <v>6.978073239765334</v>
      </c>
      <c r="Z984" s="79">
        <v>-27.927643906418929</v>
      </c>
      <c r="AA984" s="79">
        <v>30582000000</v>
      </c>
      <c r="AB984" s="79">
        <v>70230000000</v>
      </c>
      <c r="AC984" s="79" t="e">
        <v>#N/A</v>
      </c>
      <c r="AD984" s="80">
        <v>1705000000</v>
      </c>
      <c r="AE984" s="73">
        <v>0</v>
      </c>
      <c r="AF984" s="80">
        <v>48266.495148660004</v>
      </c>
      <c r="AG984" s="80">
        <v>87329.495148660004</v>
      </c>
      <c r="AH984" s="25">
        <v>7.5583776310074438</v>
      </c>
      <c r="AI984" s="25">
        <v>19.252534203849208</v>
      </c>
      <c r="AJ984" s="25">
        <v>-2.9357960476078961</v>
      </c>
      <c r="AK984" s="25">
        <v>33.152624251900036</v>
      </c>
      <c r="AL984" s="25">
        <v>1.3063358286781999</v>
      </c>
      <c r="AM984" s="74" t="s">
        <v>493</v>
      </c>
      <c r="AN984" s="74" t="s">
        <v>654</v>
      </c>
      <c r="AO984" s="74" t="s">
        <v>655</v>
      </c>
      <c r="AP984" s="74" t="s">
        <v>2139</v>
      </c>
      <c r="AQ984" s="73">
        <f>_xll.BDP($H984,$AQ$1, "CUST_TRR_START_DT=20030101","CUST_TRR_END_DT=20230630")*0.01</f>
        <v>8.2230779999999989E-2</v>
      </c>
      <c r="AR984" s="73">
        <f>_xll.BDP($H984,$AQ$1, "CUST_TRR_START_DT=20130101","CUST_TRR_END_DT=20230630")*0.01</f>
        <v>7.8173969999999996E-4</v>
      </c>
      <c r="AS984" s="73">
        <f>_xll.BDP($H984,$AQ$1, "CUST_TRR_START_DT=20180101","CUST_TRR_END_DT=20230630")*0.01</f>
        <v>-8.2107910000000006E-2</v>
      </c>
      <c r="AT984" s="74" t="s">
        <v>3697</v>
      </c>
      <c r="AU984" s="74" t="s">
        <v>3579</v>
      </c>
      <c r="AV984" s="74" t="s">
        <v>3579</v>
      </c>
      <c r="AW984" s="25">
        <v>4.8849991764042979</v>
      </c>
      <c r="AX984" s="25">
        <v>4.8849991764042979</v>
      </c>
      <c r="AY984" s="25">
        <v>0</v>
      </c>
      <c r="AZ984" s="25">
        <v>4.8849991764042979</v>
      </c>
      <c r="BA984" s="25">
        <v>55.340041233629066</v>
      </c>
      <c r="BB984" s="25">
        <v>0</v>
      </c>
      <c r="BC984" s="25">
        <v>55.340041233629066</v>
      </c>
      <c r="BD984" s="25">
        <v>2357.8177968</v>
      </c>
      <c r="BE984" s="25">
        <v>48266.495148660004</v>
      </c>
      <c r="BF984" s="74">
        <v>6141.125</v>
      </c>
      <c r="BG984" s="74">
        <v>6732.5</v>
      </c>
      <c r="BH984" s="74">
        <v>7362.357</v>
      </c>
      <c r="BI984" s="74">
        <v>538.25</v>
      </c>
      <c r="BJ984" s="74">
        <v>5758.4980000000005</v>
      </c>
      <c r="BK984" s="74">
        <v>6278.1869999999999</v>
      </c>
      <c r="BL984" s="72">
        <v>0.12723370489374539</v>
      </c>
      <c r="BM984" s="72">
        <v>0.13948599290799987</v>
      </c>
      <c r="BN984" s="72">
        <v>0.15253556276096</v>
      </c>
      <c r="BO984" s="72">
        <v>1.1151628025656285E-2</v>
      </c>
      <c r="BP984" s="72">
        <v>0.11930632175101843</v>
      </c>
      <c r="BQ984" s="72">
        <v>0.13007339730517595</v>
      </c>
      <c r="BR984" s="72">
        <f>IF(IF(BN984&gt;BQ984,BN984,BQ984)=0,IF(BM984&gt;BP984,BM984,BP984),IF(BN984&gt;BQ984,BN984,BQ984))</f>
        <v>0.15253556276096</v>
      </c>
      <c r="CI984" s="73">
        <f>IFERROR(L984,M984)</f>
        <v>0.22418514843900333</v>
      </c>
      <c r="CJ984" s="74">
        <f>IF(AND(M984&lt;0,AA984&gt;0),1,0)</f>
        <v>0</v>
      </c>
      <c r="CK984" s="74">
        <f>IF(AND(CJ984=0,CI984&lt;0.1,CI984&gt;0),1,0)</f>
        <v>0</v>
      </c>
      <c r="CL984" s="74">
        <f>IF(AND(CK984=0,CI984&lt;0.2,CI984&gt;0.1),1,0)</f>
        <v>0</v>
      </c>
      <c r="CM984" s="74">
        <f>IF(AND(CL984=0,CI984&lt;0.3,CI984&gt;0.2),1,0)</f>
        <v>1</v>
      </c>
      <c r="CN984" s="74">
        <f>IF(AND(CM984=0,CI984&lt;0.4,CI984&gt;0.3),1,0)</f>
        <v>0</v>
      </c>
      <c r="CO984" s="74">
        <f>IF(AND(CN984=0,CI984&lt;0.5,CI984&gt;0.4),1,0)</f>
        <v>0</v>
      </c>
      <c r="CP984" s="74">
        <f>IF(AND(CJ984=0,CK984=0,CL984=0,CM984=0,CN984=0,CO984=0),1,0)</f>
        <v>0</v>
      </c>
      <c r="CR984" s="74" t="str">
        <f>_xll.BDP($H984,CR$1)</f>
        <v>William N Anderson "Bill"</v>
      </c>
      <c r="CS984" s="74" t="str">
        <f>_xll.BDP($H984,CS$1)</f>
        <v>No</v>
      </c>
      <c r="CT984" s="81">
        <f>_xll.BDP($H984,CT$1)</f>
        <v>0</v>
      </c>
      <c r="CU984" s="78">
        <f>_xll.BDP($H984,CU$1)</f>
        <v>0.33333298563957214</v>
      </c>
      <c r="CV984" s="78">
        <f>_xll.BDP($H984,CV$1)</f>
        <v>0</v>
      </c>
      <c r="CW984" s="78">
        <f>_xll.BDP($H984,CW$1)</f>
        <v>0</v>
      </c>
    </row>
    <row r="985" spans="1:101" s="74" customFormat="1" hidden="1" x14ac:dyDescent="0.3">
      <c r="A985" s="74" t="str">
        <f>B985&amp;C985</f>
        <v>15</v>
      </c>
      <c r="B985" s="74">
        <v>15</v>
      </c>
      <c r="D985" s="74">
        <v>32</v>
      </c>
      <c r="E985" s="74">
        <v>4</v>
      </c>
      <c r="F985" s="75">
        <v>0.1</v>
      </c>
      <c r="G985" s="74" t="s">
        <v>2805</v>
      </c>
      <c r="H985" s="74" t="s">
        <v>369</v>
      </c>
      <c r="I985" s="74">
        <v>1931</v>
      </c>
      <c r="J985" s="74" t="str">
        <f>I985&amp;H985</f>
        <v>1931LNN US Equity</v>
      </c>
      <c r="K985" s="76" t="s">
        <v>1057</v>
      </c>
      <c r="L985" s="73">
        <v>0.21844699117847471</v>
      </c>
      <c r="M985" s="73">
        <v>0.27176584771946749</v>
      </c>
      <c r="N985" s="73">
        <v>0.1700385009996403</v>
      </c>
      <c r="O985" s="73">
        <v>0.22784569384325754</v>
      </c>
      <c r="P985" s="77">
        <v>19.313933400791932</v>
      </c>
      <c r="Q985" s="77">
        <v>13.852546590330061</v>
      </c>
      <c r="R985" s="77">
        <v>17.387954000044033</v>
      </c>
      <c r="S985" s="78">
        <v>13.099473547251254</v>
      </c>
      <c r="T985" s="78">
        <v>15.620511636174445</v>
      </c>
      <c r="U985" s="73">
        <v>-1.1963235529437934E-2</v>
      </c>
      <c r="V985" s="79">
        <v>-6.2145729757117026E-2</v>
      </c>
      <c r="W985" s="73">
        <v>0.60362788100904063</v>
      </c>
      <c r="X985" s="72">
        <v>2.7971259695458241E-2</v>
      </c>
      <c r="Y985" s="79">
        <v>6.2570424845148418</v>
      </c>
      <c r="Z985" s="79">
        <v>26.183620191605741</v>
      </c>
      <c r="AA985" s="79">
        <v>348252000</v>
      </c>
      <c r="AB985" s="79">
        <v>415382000</v>
      </c>
      <c r="AC985" s="79">
        <v>6173000</v>
      </c>
      <c r="AD985" s="80">
        <v>87150000</v>
      </c>
      <c r="AE985" s="73">
        <v>7.0831899024670103E-2</v>
      </c>
      <c r="AF985" s="80">
        <v>1257.1114295499999</v>
      </c>
      <c r="AG985" s="80">
        <v>1249.26142955</v>
      </c>
      <c r="AH985" s="25">
        <v>9.8899698339877773</v>
      </c>
      <c r="AI985" s="25">
        <v>11.718930503649089</v>
      </c>
      <c r="AJ985" s="25">
        <v>5.6132111884464111</v>
      </c>
      <c r="AK985" s="25">
        <v>17.758942836921655</v>
      </c>
      <c r="AL985" s="25">
        <v>2.8780431525871144</v>
      </c>
      <c r="AM985" s="74" t="s">
        <v>498</v>
      </c>
      <c r="AN985" s="74" t="s">
        <v>499</v>
      </c>
      <c r="AO985" s="74" t="s">
        <v>843</v>
      </c>
      <c r="AP985" s="74" t="s">
        <v>574</v>
      </c>
      <c r="AQ985" s="73">
        <f>_xll.BDP($H985,$AQ$1, "CUST_TRR_START_DT=20030101","CUST_TRR_END_DT=20230630")*0.01</f>
        <v>9.8131190000000007E-2</v>
      </c>
      <c r="AR985" s="73">
        <f>_xll.BDP($H985,$AQ$1, "CUST_TRR_START_DT=20130101","CUST_TRR_END_DT=20230630")*0.01</f>
        <v>5.1051060000000002E-2</v>
      </c>
      <c r="AS985" s="73">
        <f>_xll.BDP($H985,$AQ$1, "CUST_TRR_START_DT=20180101","CUST_TRR_END_DT=20230630")*0.01</f>
        <v>6.8551500000000001E-2</v>
      </c>
      <c r="AT985" s="74" t="s">
        <v>3900</v>
      </c>
      <c r="AU985" s="74" t="s">
        <v>3021</v>
      </c>
      <c r="AV985" s="74" t="s">
        <v>3900</v>
      </c>
      <c r="AW985" s="25">
        <v>1.2260267765637465</v>
      </c>
      <c r="AX985" s="25">
        <v>1.2260267765637465</v>
      </c>
      <c r="AY985" s="25">
        <v>-0.26003088980399292</v>
      </c>
      <c r="AZ985" s="25">
        <v>0.96599588675975356</v>
      </c>
      <c r="BA985" s="25">
        <v>20.841925185965877</v>
      </c>
      <c r="BB985" s="25">
        <v>-4.4204127144144572</v>
      </c>
      <c r="BC985" s="25">
        <v>16.42151247155142</v>
      </c>
      <c r="BD985" s="25">
        <v>10.750999999999999</v>
      </c>
      <c r="BE985" s="25">
        <v>1249.26142955</v>
      </c>
      <c r="BF985" s="74">
        <v>65.400000000000006</v>
      </c>
      <c r="BG985" s="74">
        <v>71.600000000000009</v>
      </c>
      <c r="BH985" s="74">
        <v>84.533000000000001</v>
      </c>
      <c r="BI985" s="74">
        <v>86.864000000000004</v>
      </c>
      <c r="BJ985" s="74">
        <v>86.912999999999997</v>
      </c>
      <c r="BK985" s="74">
        <v>79.308000000000007</v>
      </c>
      <c r="BL985" s="72">
        <v>5.2350931881053851E-2</v>
      </c>
      <c r="BM985" s="72">
        <v>5.7313864261214924E-2</v>
      </c>
      <c r="BN985" s="72">
        <v>6.7666381111638002E-2</v>
      </c>
      <c r="BO985" s="72">
        <v>6.9532283591985655E-2</v>
      </c>
      <c r="BP985" s="72">
        <v>6.9571506767248215E-2</v>
      </c>
      <c r="BQ985" s="72">
        <v>6.3483909871905483E-2</v>
      </c>
      <c r="BR985" s="72">
        <f>IF(IF(BN985&gt;BQ985,BN985,BQ985)=0,IF(BM985&gt;BP985,BM985,BP985),IF(BN985&gt;BQ985,BN985,BQ985))</f>
        <v>6.7666381111638002E-2</v>
      </c>
      <c r="CI985" s="73">
        <f>IFERROR(L985,M985)</f>
        <v>0.21844699117847471</v>
      </c>
      <c r="CJ985" s="74">
        <f>IF(AND(M985&lt;0,AA985&gt;0),1,0)</f>
        <v>0</v>
      </c>
      <c r="CK985" s="74">
        <f>IF(AND(CJ985=0,CI985&lt;0.1,CI985&gt;0),1,0)</f>
        <v>0</v>
      </c>
      <c r="CL985" s="74">
        <f>IF(AND(CK985=0,CI985&lt;0.2,CI985&gt;0.1),1,0)</f>
        <v>0</v>
      </c>
      <c r="CM985" s="74">
        <f>IF(AND(CL985=0,CI985&lt;0.3,CI985&gt;0.2),1,0)</f>
        <v>1</v>
      </c>
      <c r="CN985" s="74">
        <f>IF(AND(CM985=0,CI985&lt;0.4,CI985&gt;0.3),1,0)</f>
        <v>0</v>
      </c>
      <c r="CO985" s="74">
        <f>IF(AND(CN985=0,CI985&lt;0.5,CI985&gt;0.4),1,0)</f>
        <v>0</v>
      </c>
      <c r="CP985" s="74">
        <f>IF(AND(CJ985=0,CK985=0,CL985=0,CM985=0,CN985=0,CO985=0),1,0)</f>
        <v>0</v>
      </c>
      <c r="CR985" s="74" t="str">
        <f>_xll.BDP($H985,CR$1)</f>
        <v>Randy A Wood</v>
      </c>
      <c r="CS985" s="74" t="str">
        <f>_xll.BDP($H985,CS$1)</f>
        <v>No</v>
      </c>
      <c r="CT985" s="81">
        <f>_xll.BDP($H985,CT$1)</f>
        <v>0.19347800314426422</v>
      </c>
      <c r="CU985" s="78">
        <f>_xll.BDP($H985,CU$1)</f>
        <v>2.75</v>
      </c>
      <c r="CV985" s="78">
        <f>_xll.BDP($H985,CV$1)</f>
        <v>0.78404389156095722</v>
      </c>
      <c r="CW985" s="78">
        <f>_xll.BDP($H985,CW$1)</f>
        <v>0.12760280726175974</v>
      </c>
    </row>
    <row r="986" spans="1:101" s="74" customFormat="1" hidden="1" x14ac:dyDescent="0.3">
      <c r="A986" s="74" t="str">
        <f>B986&amp;C986</f>
        <v>15</v>
      </c>
      <c r="B986" s="74">
        <v>15</v>
      </c>
      <c r="D986" s="74">
        <v>33</v>
      </c>
      <c r="E986" s="74">
        <v>2</v>
      </c>
      <c r="F986" s="75">
        <v>0.12</v>
      </c>
      <c r="H986" s="74" t="s">
        <v>353</v>
      </c>
      <c r="I986" s="74">
        <v>1932</v>
      </c>
      <c r="J986" s="74" t="str">
        <f>I986&amp;H986</f>
        <v>1932RPM US Equity</v>
      </c>
      <c r="K986" s="76" t="s">
        <v>1039</v>
      </c>
      <c r="L986" s="73">
        <v>0.2423182667973614</v>
      </c>
      <c r="M986" s="73">
        <v>0.24785350028781927</v>
      </c>
      <c r="N986" s="73">
        <v>0.16842222581680749</v>
      </c>
      <c r="O986" s="73">
        <v>0.18316191116873143</v>
      </c>
      <c r="P986" s="77">
        <v>14.777293775602541</v>
      </c>
      <c r="Q986" s="77">
        <v>11.091283022574478</v>
      </c>
      <c r="R986" s="77">
        <v>23.114426926790365</v>
      </c>
      <c r="S986" s="78">
        <v>15.036108915687517</v>
      </c>
      <c r="T986" s="78">
        <v>15.731011788634881</v>
      </c>
      <c r="U986" s="73">
        <v>0.51255881478371901</v>
      </c>
      <c r="V986" s="79">
        <v>2.8070783249747047</v>
      </c>
      <c r="W986" s="73">
        <v>0.31598329933158398</v>
      </c>
      <c r="X986" s="72">
        <v>3.9292844354247368E-2</v>
      </c>
      <c r="Y986" s="79">
        <v>6.4884044793921323</v>
      </c>
      <c r="Z986" s="79">
        <v>8.273103706617114</v>
      </c>
      <c r="AA986" s="79">
        <v>3662548000</v>
      </c>
      <c r="AB986" s="79">
        <v>4956136000</v>
      </c>
      <c r="AC986" s="79">
        <v>28723000</v>
      </c>
      <c r="AD986" s="80">
        <v>577105000</v>
      </c>
      <c r="AE986" s="73">
        <v>4.9770838928791118E-2</v>
      </c>
      <c r="AF986" s="80">
        <v>12233.288879369999</v>
      </c>
      <c r="AG986" s="80">
        <v>15048.584879369999</v>
      </c>
      <c r="AH986" s="25">
        <v>13.183081990526293</v>
      </c>
      <c r="AI986" s="25">
        <v>16.342733784471793</v>
      </c>
      <c r="AJ986" s="25">
        <v>2.6724648057334268</v>
      </c>
      <c r="AK986" s="25">
        <v>21.145582474817836</v>
      </c>
      <c r="AL986" s="25">
        <v>5.7001706749411856</v>
      </c>
      <c r="AM986" s="74" t="s">
        <v>550</v>
      </c>
      <c r="AN986" s="74" t="s">
        <v>884</v>
      </c>
      <c r="AO986" s="74" t="s">
        <v>909</v>
      </c>
      <c r="AP986" s="74" t="s">
        <v>574</v>
      </c>
      <c r="AQ986" s="73">
        <f>_xll.BDP($H986,$AQ$1, "CUST_TRR_START_DT=20030101","CUST_TRR_END_DT=20230630")*0.01</f>
        <v>0.123469</v>
      </c>
      <c r="AR986" s="73">
        <f>_xll.BDP($H986,$AQ$1, "CUST_TRR_START_DT=20130101","CUST_TRR_END_DT=20230630")*0.01</f>
        <v>0.13642409999999999</v>
      </c>
      <c r="AS986" s="73">
        <f>_xll.BDP($H986,$AQ$1, "CUST_TRR_START_DT=20180101","CUST_TRR_END_DT=20230630")*0.01</f>
        <v>0.12556910000000002</v>
      </c>
      <c r="AT986" s="74" t="s">
        <v>3697</v>
      </c>
      <c r="AU986" s="74" t="s">
        <v>3580</v>
      </c>
      <c r="AV986" s="74" t="s">
        <v>3580</v>
      </c>
      <c r="AW986" s="25">
        <v>1.7727128284772742</v>
      </c>
      <c r="AX986" s="25">
        <v>1.7727128284772742</v>
      </c>
      <c r="AY986" s="25">
        <v>0.55699044978183188</v>
      </c>
      <c r="AZ986" s="25">
        <v>2.3297032782591058</v>
      </c>
      <c r="BA986" s="25">
        <v>35.639488757471689</v>
      </c>
      <c r="BB986" s="25">
        <v>11.1980093753088</v>
      </c>
      <c r="BC986" s="25">
        <v>46.837498132780489</v>
      </c>
      <c r="BD986" s="25">
        <v>281.12364261900001</v>
      </c>
      <c r="BE986" s="25">
        <v>12233.288879369999</v>
      </c>
      <c r="BF986" s="74">
        <v>627.78600000000006</v>
      </c>
      <c r="BG986" s="74">
        <v>678</v>
      </c>
      <c r="BH986" s="74">
        <v>797.16700000000003</v>
      </c>
      <c r="BI986" s="74">
        <v>507.93299999999999</v>
      </c>
      <c r="BJ986" s="74">
        <v>567.19200000000001</v>
      </c>
      <c r="BK986" s="74">
        <v>668.327</v>
      </c>
      <c r="BL986" s="72">
        <v>5.1317843156527369E-2</v>
      </c>
      <c r="BM986" s="72">
        <v>5.5422544720853208E-2</v>
      </c>
      <c r="BN986" s="72">
        <v>6.5163751780956333E-2</v>
      </c>
      <c r="BO986" s="72">
        <v>4.1520559598373356E-2</v>
      </c>
      <c r="BP986" s="72">
        <v>4.6364637146475186E-2</v>
      </c>
      <c r="BQ986" s="72">
        <v>5.4631833400669121E-2</v>
      </c>
      <c r="BR986" s="72">
        <f>IF(IF(BN986&gt;BQ986,BN986,BQ986)=0,IF(BM986&gt;BP986,BM986,BP986),IF(BN986&gt;BQ986,BN986,BQ986))</f>
        <v>6.5163751780956333E-2</v>
      </c>
      <c r="CI986" s="73">
        <f>IFERROR(L986,M986)</f>
        <v>0.2423182667973614</v>
      </c>
      <c r="CJ986" s="74">
        <f>IF(AND(M986&lt;0,AA986&gt;0),1,0)</f>
        <v>0</v>
      </c>
      <c r="CK986" s="74">
        <f>IF(AND(CJ986=0,CI986&lt;0.1,CI986&gt;0),1,0)</f>
        <v>0</v>
      </c>
      <c r="CL986" s="74">
        <f>IF(AND(CK986=0,CI986&lt;0.2,CI986&gt;0.1),1,0)</f>
        <v>0</v>
      </c>
      <c r="CM986" s="74">
        <f>IF(AND(CL986=0,CI986&lt;0.3,CI986&gt;0.2),1,0)</f>
        <v>1</v>
      </c>
      <c r="CN986" s="74">
        <f>IF(AND(CM986=0,CI986&lt;0.4,CI986&gt;0.3),1,0)</f>
        <v>0</v>
      </c>
      <c r="CO986" s="74">
        <f>IF(AND(CN986=0,CI986&lt;0.5,CI986&gt;0.4),1,0)</f>
        <v>0</v>
      </c>
      <c r="CP986" s="74">
        <f>IF(AND(CJ986=0,CK986=0,CL986=0,CM986=0,CN986=0,CO986=0),1,0)</f>
        <v>0</v>
      </c>
      <c r="CR986" s="74" t="str">
        <f>_xll.BDP($H986,CR$1)</f>
        <v>Frank C Sullivan</v>
      </c>
      <c r="CS986" s="74" t="str">
        <f>_xll.BDP($H986,CS$1)</f>
        <v>No</v>
      </c>
      <c r="CT986" s="81">
        <f>_xll.BDP($H986,CT$1)</f>
        <v>0</v>
      </c>
      <c r="CU986" s="78">
        <f>_xll.BDP($H986,CU$1)</f>
        <v>21</v>
      </c>
      <c r="CV986" s="78">
        <f>_xll.BDP($H986,CV$1)</f>
        <v>1.3935362399677731</v>
      </c>
      <c r="CW986" s="78">
        <f>_xll.BDP($H986,CW$1)</f>
        <v>4.0069236791849487</v>
      </c>
    </row>
    <row r="987" spans="1:101" s="74" customFormat="1" hidden="1" x14ac:dyDescent="0.3">
      <c r="A987" s="74" t="str">
        <f>B987&amp;C987</f>
        <v>15</v>
      </c>
      <c r="B987" s="74">
        <v>15</v>
      </c>
      <c r="D987" s="74">
        <v>32</v>
      </c>
      <c r="E987" s="74">
        <v>6</v>
      </c>
      <c r="F987" s="75">
        <v>0.2</v>
      </c>
      <c r="G987" s="74" t="s">
        <v>2550</v>
      </c>
      <c r="H987" s="74" t="s">
        <v>2495</v>
      </c>
      <c r="I987" s="74">
        <v>1933</v>
      </c>
      <c r="J987" s="74" t="str">
        <f>I987&amp;H987</f>
        <v>1933ALIFB SS Equity</v>
      </c>
      <c r="K987" s="76" t="s">
        <v>5018</v>
      </c>
      <c r="L987" s="73">
        <v>0.26174356313050651</v>
      </c>
      <c r="M987" s="73">
        <v>0.16909501333880567</v>
      </c>
      <c r="N987" s="73">
        <v>0.13502774800067499</v>
      </c>
      <c r="O987" s="73">
        <v>8.0895346554093861E-2</v>
      </c>
      <c r="P987" s="77">
        <v>4.6247340459415733</v>
      </c>
      <c r="Q987" s="77">
        <v>3.6343869573157002</v>
      </c>
      <c r="R987" s="77">
        <v>4.1751631595654812</v>
      </c>
      <c r="S987" s="78">
        <v>15.540795506514304</v>
      </c>
      <c r="T987" s="78">
        <v>17.029942756494936</v>
      </c>
      <c r="U987" s="73">
        <v>0.68360417171962162</v>
      </c>
      <c r="V987" s="79">
        <v>4.0293066476054324</v>
      </c>
      <c r="W987" s="73">
        <v>0.70740526468035869</v>
      </c>
      <c r="X987" s="72" t="e">
        <v>#N/A</v>
      </c>
      <c r="Y987" s="79">
        <v>32.568401405170519</v>
      </c>
      <c r="Z987" s="79">
        <v>21.265794903672798</v>
      </c>
      <c r="AA987" s="79">
        <v>4873000000</v>
      </c>
      <c r="AB987" s="79">
        <v>10186000000</v>
      </c>
      <c r="AC987" s="79" t="e">
        <v>#N/A</v>
      </c>
      <c r="AD987" s="80">
        <v>558000000</v>
      </c>
      <c r="AE987" s="73">
        <v>0</v>
      </c>
      <c r="AF987" s="80">
        <v>8387.8421249999992</v>
      </c>
      <c r="AG987" s="80">
        <v>14024.842124999999</v>
      </c>
      <c r="AH987" s="25">
        <v>9.828200508058865</v>
      </c>
      <c r="AI987" s="25">
        <v>18.600586372679043</v>
      </c>
      <c r="AJ987" s="25">
        <v>3.4392214307043645</v>
      </c>
      <c r="AK987" s="25">
        <v>21.540880503144653</v>
      </c>
      <c r="AL987" s="25">
        <v>1.5776240178605179</v>
      </c>
      <c r="AM987" s="74" t="s">
        <v>493</v>
      </c>
      <c r="AN987" s="74" t="s">
        <v>537</v>
      </c>
      <c r="AO987" s="74" t="s">
        <v>698</v>
      </c>
      <c r="AP987" s="74" t="s">
        <v>4617</v>
      </c>
      <c r="AQ987" s="73" t="e">
        <f>_xll.BDP($H987,$AQ$1, "CUST_TRR_START_DT=20030101","CUST_TRR_END_DT=20230630")*0.01</f>
        <v>#VALUE!</v>
      </c>
      <c r="AR987" s="73" t="e">
        <f>_xll.BDP($H987,$AQ$1, "CUST_TRR_START_DT=20130101","CUST_TRR_END_DT=20230630")*0.01</f>
        <v>#VALUE!</v>
      </c>
      <c r="AS987" s="73">
        <f>_xll.BDP($H987,$AQ$1, "CUST_TRR_START_DT=20180101","CUST_TRR_END_DT=20230630")*0.01</f>
        <v>0.23242879999999999</v>
      </c>
      <c r="AT987" s="74" t="s">
        <v>3901</v>
      </c>
      <c r="AU987" s="74" t="s">
        <v>3021</v>
      </c>
      <c r="AV987" s="74" t="s">
        <v>3901</v>
      </c>
      <c r="AW987" s="25">
        <v>1.7518248871295123</v>
      </c>
      <c r="AX987" s="25">
        <v>1.7518248871295123</v>
      </c>
      <c r="AY987" s="25">
        <v>2.1691711853906647E-16</v>
      </c>
      <c r="AZ987" s="25">
        <v>1.7518248871295126</v>
      </c>
      <c r="BA987" s="25">
        <v>28.691752321277843</v>
      </c>
      <c r="BB987" s="25">
        <v>3.5527136788005009E-15</v>
      </c>
      <c r="BC987" s="25">
        <v>28.691752321277846</v>
      </c>
      <c r="BD987" s="25">
        <v>141.40213680000002</v>
      </c>
      <c r="BE987" s="25">
        <v>8387.8421249999992</v>
      </c>
      <c r="BF987" s="74">
        <v>477.75</v>
      </c>
      <c r="BG987" s="74">
        <v>644.6</v>
      </c>
      <c r="BH987" s="74">
        <v>774.5</v>
      </c>
      <c r="BI987" s="74">
        <v>665.42500000000007</v>
      </c>
      <c r="BJ987" s="74">
        <v>770.22500000000002</v>
      </c>
      <c r="BK987" s="74">
        <v>846.33299999999997</v>
      </c>
      <c r="BL987" s="72">
        <v>5.695743826365831E-2</v>
      </c>
      <c r="BM987" s="72">
        <v>7.6849324342761177E-2</v>
      </c>
      <c r="BN987" s="72">
        <v>9.2336024982110645E-2</v>
      </c>
      <c r="BO987" s="72">
        <v>7.9332084472202691E-2</v>
      </c>
      <c r="BP987" s="72">
        <v>9.1826358737051222E-2</v>
      </c>
      <c r="BQ987" s="72">
        <v>0.10089996776137462</v>
      </c>
      <c r="BR987" s="72">
        <f>IF(IF(BN987&gt;BQ987,BN987,BQ987)=0,IF(BM987&gt;BP987,BM987,BP987),IF(BN987&gt;BQ987,BN987,BQ987))</f>
        <v>0.10089996776137462</v>
      </c>
      <c r="CI987" s="73">
        <f>IFERROR(L987,M987)</f>
        <v>0.26174356313050651</v>
      </c>
      <c r="CJ987" s="74">
        <f>IF(AND(M987&lt;0,AA987&gt;0),1,0)</f>
        <v>0</v>
      </c>
      <c r="CK987" s="74">
        <f>IF(AND(CJ987=0,CI987&lt;0.1,CI987&gt;0),1,0)</f>
        <v>0</v>
      </c>
      <c r="CL987" s="74">
        <f>IF(AND(CK987=0,CI987&lt;0.2,CI987&gt;0.1),1,0)</f>
        <v>0</v>
      </c>
      <c r="CM987" s="74">
        <f>IF(AND(CL987=0,CI987&lt;0.3,CI987&gt;0.2),1,0)</f>
        <v>1</v>
      </c>
      <c r="CN987" s="74">
        <f>IF(AND(CM987=0,CI987&lt;0.4,CI987&gt;0.3),1,0)</f>
        <v>0</v>
      </c>
      <c r="CO987" s="74">
        <f>IF(AND(CN987=0,CI987&lt;0.5,CI987&gt;0.4),1,0)</f>
        <v>0</v>
      </c>
      <c r="CP987" s="74">
        <f>IF(AND(CJ987=0,CK987=0,CL987=0,CM987=0,CN987=0,CO987=0),1,0)</f>
        <v>0</v>
      </c>
      <c r="CR987" s="74" t="str">
        <f>_xll.BDP($H987,CR$1)</f>
        <v>Fredrik Dalborg</v>
      </c>
      <c r="CS987" s="74" t="str">
        <f>_xll.BDP($H987,CS$1)</f>
        <v>No</v>
      </c>
      <c r="CT987" s="81">
        <f>_xll.BDP($H987,CT$1)</f>
        <v>0</v>
      </c>
      <c r="CU987" s="78">
        <f>_xll.BDP($H987,CU$1)</f>
        <v>1.1666699647903442</v>
      </c>
      <c r="CV987" s="78">
        <f>_xll.BDP($H987,CV$1)</f>
        <v>0.13134626270101182</v>
      </c>
      <c r="CW987" s="78">
        <f>_xll.BDP($H987,CW$1)</f>
        <v>10.73176315714163</v>
      </c>
    </row>
    <row r="988" spans="1:101" s="74" customFormat="1" hidden="1" x14ac:dyDescent="0.3">
      <c r="A988" s="74" t="str">
        <f>B988&amp;C988</f>
        <v>15</v>
      </c>
      <c r="B988" s="74">
        <v>15</v>
      </c>
      <c r="D988" s="74">
        <v>32</v>
      </c>
      <c r="E988" s="74">
        <v>14</v>
      </c>
      <c r="F988" s="75">
        <v>0.16</v>
      </c>
      <c r="G988" s="74" t="s">
        <v>2648</v>
      </c>
      <c r="H988" s="74" t="s">
        <v>1858</v>
      </c>
      <c r="I988" s="74">
        <v>1934</v>
      </c>
      <c r="J988" s="74" t="str">
        <f>I988&amp;H988</f>
        <v>1934IGG LN Equity</v>
      </c>
      <c r="K988" s="76" t="s">
        <v>1859</v>
      </c>
      <c r="L988" s="73">
        <v>-1.9852358465346913</v>
      </c>
      <c r="M988" s="73">
        <v>1.2235588972431075</v>
      </c>
      <c r="N988" s="73">
        <v>0.70114904335541195</v>
      </c>
      <c r="O988" s="73">
        <v>0.4833663366336633</v>
      </c>
      <c r="P988" s="77">
        <v>20.834818140783504</v>
      </c>
      <c r="Q988" s="77">
        <v>18.183277708928124</v>
      </c>
      <c r="R988" s="77">
        <v>18.058579061943401</v>
      </c>
      <c r="S988" s="78">
        <v>52.393872855035603</v>
      </c>
      <c r="T988" s="78">
        <v>53.242850218128936</v>
      </c>
      <c r="U988" s="73">
        <v>-0.42135726868551293</v>
      </c>
      <c r="V988" s="79">
        <v>-2.011211211211211</v>
      </c>
      <c r="W988" s="73">
        <v>0.67260950854700852</v>
      </c>
      <c r="X988" s="72">
        <v>0.13526570048309178</v>
      </c>
      <c r="Y988" s="79">
        <v>13.178630460368879</v>
      </c>
      <c r="Z988" s="79">
        <v>7.1402027941007029</v>
      </c>
      <c r="AA988" s="79">
        <v>399000000.00000012</v>
      </c>
      <c r="AB988" s="79">
        <v>1010000000.0000001</v>
      </c>
      <c r="AC988" s="79">
        <v>13300000</v>
      </c>
      <c r="AD988" s="80">
        <v>192500000</v>
      </c>
      <c r="AE988" s="73">
        <v>6.9090909090909092E-2</v>
      </c>
      <c r="AF988" s="80">
        <v>2717.93259382</v>
      </c>
      <c r="AG988" s="80">
        <v>1713.3325938200001</v>
      </c>
      <c r="AH988" s="25">
        <v>3.1196878984340857</v>
      </c>
      <c r="AI988" s="25">
        <v>3.5094891311347811</v>
      </c>
      <c r="AJ988" s="25">
        <v>6.323451401675527</v>
      </c>
      <c r="AK988" s="25">
        <v>7.8609641706134905</v>
      </c>
      <c r="AL988" s="25">
        <v>1.3833910171895163</v>
      </c>
      <c r="AM988" s="74" t="s">
        <v>502</v>
      </c>
      <c r="AN988" s="74" t="s">
        <v>528</v>
      </c>
      <c r="AO988" s="74" t="s">
        <v>529</v>
      </c>
      <c r="AP988" s="74" t="s">
        <v>1552</v>
      </c>
      <c r="AQ988" s="73" t="e">
        <f>_xll.BDP($H988,$AQ$1, "CUST_TRR_START_DT=20030101","CUST_TRR_END_DT=20230630")*0.01</f>
        <v>#VALUE!</v>
      </c>
      <c r="AR988" s="73">
        <f>_xll.BDP($H988,$AQ$1, "CUST_TRR_START_DT=20130101","CUST_TRR_END_DT=20230630")*0.01</f>
        <v>9.3662690000000007E-2</v>
      </c>
      <c r="AS988" s="73">
        <f>_xll.BDP($H988,$AQ$1, "CUST_TRR_START_DT=20180101","CUST_TRR_END_DT=20230630")*0.01</f>
        <v>4.7924040000000001E-2</v>
      </c>
      <c r="AT988" s="74" t="s">
        <v>3581</v>
      </c>
      <c r="AU988" s="74" t="s">
        <v>3581</v>
      </c>
      <c r="AV988" s="74" t="s">
        <v>3581</v>
      </c>
      <c r="AW988" s="25">
        <v>6.642174983532616</v>
      </c>
      <c r="AX988" s="25">
        <v>6.642174983532616</v>
      </c>
      <c r="AY988" s="25">
        <v>0.51555425177871461</v>
      </c>
      <c r="AZ988" s="25">
        <v>7.1577292353113311</v>
      </c>
      <c r="BA988" s="25">
        <v>46.957498595768577</v>
      </c>
      <c r="BB988" s="25">
        <v>3.6447606565562012</v>
      </c>
      <c r="BC988" s="25">
        <v>50.602259252324778</v>
      </c>
      <c r="BD988" s="25">
        <v>202.7</v>
      </c>
      <c r="BE988" s="25">
        <v>1713.3325938200001</v>
      </c>
      <c r="BF988" s="74">
        <v>397.5</v>
      </c>
      <c r="BG988" s="74">
        <v>401.57100000000003</v>
      </c>
      <c r="BH988" s="74">
        <v>418.85700000000003</v>
      </c>
      <c r="BI988" s="74">
        <v>326.95999999999998</v>
      </c>
      <c r="BJ988" s="74">
        <v>373.81700000000001</v>
      </c>
      <c r="BK988" s="74">
        <v>388.63900000000001</v>
      </c>
      <c r="BL988" s="72">
        <v>0.23200399118874213</v>
      </c>
      <c r="BM988" s="72">
        <v>0.23438006225321856</v>
      </c>
      <c r="BN988" s="72">
        <v>0.24446917166627163</v>
      </c>
      <c r="BO988" s="72">
        <v>0.19083276719263176</v>
      </c>
      <c r="BP988" s="72">
        <v>0.21818122257660885</v>
      </c>
      <c r="BQ988" s="72">
        <v>0.22683219907321148</v>
      </c>
      <c r="BR988" s="72">
        <f>IF(IF(BN988&gt;BQ988,BN988,BQ988)=0,IF(BM988&gt;BP988,BM988,BP988),IF(BN988&gt;BQ988,BN988,BQ988))</f>
        <v>0.24446917166627163</v>
      </c>
      <c r="CI988" s="73">
        <f>IFERROR(L988,M988)</f>
        <v>-1.9852358465346913</v>
      </c>
      <c r="CJ988" s="74">
        <f>IF(AND(M988&lt;0,AA988&gt;0),1,0)</f>
        <v>0</v>
      </c>
      <c r="CK988" s="74">
        <f>IF(AND(CJ988=0,CI988&lt;0.1,CI988&gt;0),1,0)</f>
        <v>0</v>
      </c>
      <c r="CL988" s="74">
        <f>IF(AND(CK988=0,CI988&lt;0.2,CI988&gt;0.1),1,0)</f>
        <v>0</v>
      </c>
      <c r="CM988" s="74">
        <f>IF(AND(CL988=0,CI988&lt;0.3,CI988&gt;0.2),1,0)</f>
        <v>0</v>
      </c>
      <c r="CN988" s="74">
        <f>IF(AND(CM988=0,CI988&lt;0.4,CI988&gt;0.3),1,0)</f>
        <v>0</v>
      </c>
      <c r="CO988" s="74">
        <f>IF(AND(CN988=0,CI988&lt;0.5,CI988&gt;0.4),1,0)</f>
        <v>0</v>
      </c>
      <c r="CP988" s="74">
        <f>IF(AND(CJ988=0,CK988=0,CL988=0,CM988=0,CN988=0,CO988=0),1,0)</f>
        <v>1</v>
      </c>
      <c r="CR988" s="74" t="str">
        <f>_xll.BDP($H988,CR$1)</f>
        <v>Charles Rozes "Charlie"</v>
      </c>
      <c r="CS988" s="74" t="str">
        <f>_xll.BDP($H988,CS$1)</f>
        <v>No</v>
      </c>
      <c r="CT988" s="81">
        <f>_xll.BDP($H988,CT$1)</f>
        <v>1.8470199778676033E-2</v>
      </c>
      <c r="CU988" s="78">
        <f>_xll.BDP($H988,CU$1)</f>
        <v>0.25</v>
      </c>
      <c r="CV988" s="78">
        <f>_xll.BDP($H988,CV$1)</f>
        <v>3.8932769029944123</v>
      </c>
      <c r="CW988" s="78">
        <f>_xll.BDP($H988,CW$1)</f>
        <v>0.26065672554661912</v>
      </c>
    </row>
    <row r="989" spans="1:101" s="74" customFormat="1" hidden="1" x14ac:dyDescent="0.3">
      <c r="A989" s="74" t="str">
        <f>B989&amp;C989</f>
        <v>15</v>
      </c>
      <c r="B989" s="74">
        <v>15</v>
      </c>
      <c r="D989" s="74">
        <v>33</v>
      </c>
      <c r="E989" s="74">
        <v>5</v>
      </c>
      <c r="F989" s="75">
        <v>0.13</v>
      </c>
      <c r="H989" s="74" t="s">
        <v>1563</v>
      </c>
      <c r="I989" s="74">
        <v>1935</v>
      </c>
      <c r="J989" s="74" t="str">
        <f>I989&amp;H989</f>
        <v>1935HL/ LN Equity</v>
      </c>
      <c r="K989" s="76" t="s">
        <v>1564</v>
      </c>
      <c r="L989" s="73">
        <v>1.6695421789333753</v>
      </c>
      <c r="M989" s="73">
        <v>3.0080402010050271</v>
      </c>
      <c r="N989" s="73">
        <v>1.6555676299334479</v>
      </c>
      <c r="O989" s="73">
        <v>2.9692460317460334</v>
      </c>
      <c r="P989" s="77">
        <v>52.288911495422177</v>
      </c>
      <c r="Q989" s="77">
        <v>41.545468142194238</v>
      </c>
      <c r="R989" s="77">
        <v>44.120744120744121</v>
      </c>
      <c r="S989" s="78">
        <v>61.871052963367546</v>
      </c>
      <c r="T989" s="78">
        <v>53.927958833619222</v>
      </c>
      <c r="U989" s="73">
        <v>-0.24171754579121213</v>
      </c>
      <c r="V989" s="79">
        <v>-0.74721534653465371</v>
      </c>
      <c r="W989" s="73">
        <v>0.60365853658536583</v>
      </c>
      <c r="X989" s="72" t="e">
        <v>#N/A</v>
      </c>
      <c r="Y989" s="79">
        <v>9.146386710065963</v>
      </c>
      <c r="Z989" s="79">
        <v>2.3137180649044797</v>
      </c>
      <c r="AA989" s="79">
        <v>99499999.99999994</v>
      </c>
      <c r="AB989" s="79">
        <v>100799999.99999994</v>
      </c>
      <c r="AC989" s="79">
        <v>6900000</v>
      </c>
      <c r="AD989" s="80">
        <v>223100000</v>
      </c>
      <c r="AE989" s="73">
        <v>3.0927835051546393E-2</v>
      </c>
      <c r="AF989" s="80">
        <v>3679.7638927500002</v>
      </c>
      <c r="AG989" s="80">
        <v>3438.2638927500002</v>
      </c>
      <c r="AH989" s="25">
        <v>9.7539401212765959</v>
      </c>
      <c r="AI989" s="25">
        <v>10.181415139917087</v>
      </c>
      <c r="AJ989" s="25">
        <v>5.9766495081603921</v>
      </c>
      <c r="AK989" s="25">
        <v>14.62366379131343</v>
      </c>
      <c r="AL989" s="25">
        <v>6.0933330598605373</v>
      </c>
      <c r="AM989" s="74" t="s">
        <v>502</v>
      </c>
      <c r="AN989" s="74" t="s">
        <v>528</v>
      </c>
      <c r="AO989" s="74" t="s">
        <v>568</v>
      </c>
      <c r="AP989" s="74" t="s">
        <v>1552</v>
      </c>
      <c r="AQ989" s="73" t="e">
        <f>_xll.BDP($H989,$AQ$1, "CUST_TRR_START_DT=20030101","CUST_TRR_END_DT=20230630")*0.01</f>
        <v>#VALUE!</v>
      </c>
      <c r="AR989" s="73">
        <f>_xll.BDP($H989,$AQ$1, "CUST_TRR_START_DT=20130101","CUST_TRR_END_DT=20230630")*0.01</f>
        <v>4.7133139999999997E-2</v>
      </c>
      <c r="AS989" s="73">
        <f>_xll.BDP($H989,$AQ$1, "CUST_TRR_START_DT=20180101","CUST_TRR_END_DT=20230630")*0.01</f>
        <v>-0.10713250000000001</v>
      </c>
      <c r="AT989" s="74" t="s">
        <v>3582</v>
      </c>
      <c r="AU989" s="74" t="s">
        <v>3582</v>
      </c>
      <c r="AV989" s="74" t="s">
        <v>3582</v>
      </c>
      <c r="AW989" s="25">
        <v>5.1740138424398605</v>
      </c>
      <c r="AX989" s="25">
        <v>5.1740138424398605</v>
      </c>
      <c r="AY989" s="25">
        <v>7.1439803138281049E-2</v>
      </c>
      <c r="AZ989" s="25">
        <v>5.2454536455781415</v>
      </c>
      <c r="BA989" s="25">
        <v>78.449419090291741</v>
      </c>
      <c r="BB989" s="25">
        <v>1.083184395478952</v>
      </c>
      <c r="BC989" s="25">
        <v>79.532603485770693</v>
      </c>
      <c r="BD989" s="25">
        <v>190.90449412499999</v>
      </c>
      <c r="BE989" s="25">
        <v>3438.2638927500002</v>
      </c>
      <c r="BF989" s="74">
        <v>318.38900000000001</v>
      </c>
      <c r="BG989" s="74">
        <v>301.053</v>
      </c>
      <c r="BH989" s="74">
        <v>303.11099999999999</v>
      </c>
      <c r="BI989" s="74">
        <v>293.41399999999999</v>
      </c>
      <c r="BJ989" s="74">
        <v>278.71199999999999</v>
      </c>
      <c r="BK989" s="74">
        <v>260.762</v>
      </c>
      <c r="BL989" s="72">
        <v>9.2601676291154428E-2</v>
      </c>
      <c r="BM989" s="72">
        <v>8.7559596758936112E-2</v>
      </c>
      <c r="BN989" s="72">
        <v>8.8158154654489021E-2</v>
      </c>
      <c r="BO989" s="72">
        <v>8.5337835940603415E-2</v>
      </c>
      <c r="BP989" s="72">
        <v>8.1061840712022812E-2</v>
      </c>
      <c r="BQ989" s="72">
        <v>7.5841182682297476E-2</v>
      </c>
      <c r="BR989" s="72">
        <f>IF(IF(BN989&gt;BQ989,BN989,BQ989)=0,IF(BM989&gt;BP989,BM989,BP989),IF(BN989&gt;BQ989,BN989,BQ989))</f>
        <v>8.8158154654489021E-2</v>
      </c>
      <c r="CI989" s="73">
        <f>IFERROR(L989,M989)</f>
        <v>1.6695421789333753</v>
      </c>
      <c r="CJ989" s="74">
        <f>IF(AND(M989&lt;0,AA989&gt;0),1,0)</f>
        <v>0</v>
      </c>
      <c r="CK989" s="74">
        <f>IF(AND(CJ989=0,CI989&lt;0.1,CI989&gt;0),1,0)</f>
        <v>0</v>
      </c>
      <c r="CL989" s="74">
        <f>IF(AND(CK989=0,CI989&lt;0.2,CI989&gt;0.1),1,0)</f>
        <v>0</v>
      </c>
      <c r="CM989" s="74">
        <f>IF(AND(CL989=0,CI989&lt;0.3,CI989&gt;0.2),1,0)</f>
        <v>0</v>
      </c>
      <c r="CN989" s="74">
        <f>IF(AND(CM989=0,CI989&lt;0.4,CI989&gt;0.3),1,0)</f>
        <v>0</v>
      </c>
      <c r="CO989" s="74">
        <f>IF(AND(CN989=0,CI989&lt;0.5,CI989&gt;0.4),1,0)</f>
        <v>0</v>
      </c>
      <c r="CP989" s="74">
        <f>IF(AND(CJ989=0,CK989=0,CL989=0,CM989=0,CN989=0,CO989=0),1,0)</f>
        <v>1</v>
      </c>
      <c r="CR989" s="74" t="str">
        <f>_xll.BDP($H989,CR$1)</f>
        <v>Dan Olley</v>
      </c>
      <c r="CS989" s="74" t="str">
        <f>_xll.BDP($H989,CS$1)</f>
        <v>No</v>
      </c>
      <c r="CT989" s="81">
        <f>_xll.BDP($H989,CT$1)</f>
        <v>0</v>
      </c>
      <c r="CU989" s="78">
        <f>_xll.BDP($H989,CU$1)</f>
        <v>0.16666699945926666</v>
      </c>
      <c r="CV989" s="78">
        <f>_xll.BDP($H989,CV$1)</f>
        <v>25.520377864161347</v>
      </c>
      <c r="CW989" s="78">
        <f>_xll.BDP($H989,CW$1)</f>
        <v>0</v>
      </c>
    </row>
    <row r="990" spans="1:101" s="74" customFormat="1" hidden="1" x14ac:dyDescent="0.3">
      <c r="A990" s="74" t="str">
        <f>B990&amp;C990</f>
        <v>15</v>
      </c>
      <c r="B990" s="74">
        <v>15</v>
      </c>
      <c r="D990" s="74">
        <v>33</v>
      </c>
      <c r="E990" s="74">
        <v>21</v>
      </c>
      <c r="F990" s="75" t="s">
        <v>2618</v>
      </c>
      <c r="G990" s="74" t="s">
        <v>2611</v>
      </c>
      <c r="H990" s="74" t="s">
        <v>1524</v>
      </c>
      <c r="I990" s="74">
        <v>1936</v>
      </c>
      <c r="J990" s="74" t="str">
        <f>I990&amp;H990</f>
        <v>1936FAGR BB Equity</v>
      </c>
      <c r="K990" s="76" t="s">
        <v>1525</v>
      </c>
      <c r="L990" s="73">
        <v>0.54151189262672861</v>
      </c>
      <c r="M990" s="73">
        <v>0.37381079468743117</v>
      </c>
      <c r="N990" s="73">
        <v>0.15604707392729034</v>
      </c>
      <c r="O990" s="73">
        <v>0.13913170503681194</v>
      </c>
      <c r="P990" s="77">
        <v>12.464296110459236</v>
      </c>
      <c r="Q990" s="77">
        <v>9.939332591410901</v>
      </c>
      <c r="R990" s="77">
        <v>16.698959454610694</v>
      </c>
      <c r="S990" s="78">
        <v>19.988109750499078</v>
      </c>
      <c r="T990" s="78">
        <v>19.115021473034048</v>
      </c>
      <c r="U990" s="73">
        <v>0.4653061432976402</v>
      </c>
      <c r="V990" s="79">
        <v>2.0102467156076673</v>
      </c>
      <c r="W990" s="73">
        <v>0.42990029461735357</v>
      </c>
      <c r="X990" s="72" t="e">
        <v>#N/A</v>
      </c>
      <c r="Y990" s="79">
        <v>10.41607526280816</v>
      </c>
      <c r="Z990" s="79">
        <v>8.2114971582686991</v>
      </c>
      <c r="AA990" s="79">
        <v>254792000.00000012</v>
      </c>
      <c r="AB990" s="79">
        <v>684560000.00000012</v>
      </c>
      <c r="AC990" s="79" t="e">
        <v>#N/A</v>
      </c>
      <c r="AD990" s="80">
        <v>89660000</v>
      </c>
      <c r="AE990" s="73">
        <v>0</v>
      </c>
      <c r="AF990" s="80">
        <v>1225.8518529599999</v>
      </c>
      <c r="AG990" s="80">
        <v>1503.2918529599997</v>
      </c>
      <c r="AH990" s="25">
        <v>11.390214144157111</v>
      </c>
      <c r="AI990" s="25">
        <v>15.052336043095588</v>
      </c>
      <c r="AJ990" s="25">
        <v>4.6604129037426123</v>
      </c>
      <c r="AK990" s="25">
        <v>18.144866022944655</v>
      </c>
      <c r="AL990" s="25">
        <v>2.8052146339429487</v>
      </c>
      <c r="AM990" s="74" t="s">
        <v>493</v>
      </c>
      <c r="AN990" s="74" t="s">
        <v>654</v>
      </c>
      <c r="AO990" s="74" t="s">
        <v>655</v>
      </c>
      <c r="AP990" s="74" t="s">
        <v>1521</v>
      </c>
      <c r="AQ990" s="73" t="e">
        <f>_xll.BDP($H990,$AQ$1, "CUST_TRR_START_DT=20030101","CUST_TRR_END_DT=20230630")*0.01</f>
        <v>#VALUE!</v>
      </c>
      <c r="AR990" s="73">
        <f>_xll.BDP($H990,$AQ$1, "CUST_TRR_START_DT=20130101","CUST_TRR_END_DT=20230630")*0.01</f>
        <v>1.8629400000000001E-2</v>
      </c>
      <c r="AS990" s="73">
        <f>_xll.BDP($H990,$AQ$1, "CUST_TRR_START_DT=20180101","CUST_TRR_END_DT=20230630")*0.01</f>
        <v>6.6650790000000001E-2</v>
      </c>
      <c r="AT990" s="74" t="s">
        <v>3583</v>
      </c>
      <c r="AU990" s="74" t="s">
        <v>3583</v>
      </c>
      <c r="AV990" s="74" t="s">
        <v>3583</v>
      </c>
      <c r="AW990" s="25">
        <v>1.4934289127837517</v>
      </c>
      <c r="AX990" s="25">
        <v>1.4934289127837517</v>
      </c>
      <c r="AY990" s="25">
        <v>-3.7126221925999008E-2</v>
      </c>
      <c r="AZ990" s="25">
        <v>1.4563026908577528</v>
      </c>
      <c r="BA990" s="25">
        <v>26.950708625898024</v>
      </c>
      <c r="BB990" s="25">
        <v>-0.66998702177457403</v>
      </c>
      <c r="BC990" s="25">
        <v>26.28072160412345</v>
      </c>
      <c r="BD990" s="25">
        <v>17.76925</v>
      </c>
      <c r="BE990" s="25">
        <v>1225.8518529599999</v>
      </c>
      <c r="BF990" s="74">
        <v>74.317000000000007</v>
      </c>
      <c r="BG990" s="74">
        <v>86.167000000000002</v>
      </c>
      <c r="BH990" s="74">
        <v>99.082999999999998</v>
      </c>
      <c r="BI990" s="74">
        <v>75.103999999999999</v>
      </c>
      <c r="BJ990" s="74">
        <v>92.198000000000008</v>
      </c>
      <c r="BK990" s="74">
        <v>106.74600000000001</v>
      </c>
      <c r="BL990" s="72">
        <v>6.0624780898728234E-2</v>
      </c>
      <c r="BM990" s="72">
        <v>7.0291528125472166E-2</v>
      </c>
      <c r="BN990" s="72">
        <v>8.0827874722993243E-2</v>
      </c>
      <c r="BO990" s="72">
        <v>6.1266783436065564E-2</v>
      </c>
      <c r="BP990" s="72">
        <v>7.5211372220366071E-2</v>
      </c>
      <c r="BQ990" s="72">
        <v>8.7079037929621003E-2</v>
      </c>
      <c r="BR990" s="72">
        <f>IF(IF(BN990&gt;BQ990,BN990,BQ990)=0,IF(BM990&gt;BP990,BM990,BP990),IF(BN990&gt;BQ990,BN990,BQ990))</f>
        <v>8.7079037929621003E-2</v>
      </c>
      <c r="CI990" s="73">
        <f>IFERROR(L990,M990)</f>
        <v>0.54151189262672861</v>
      </c>
      <c r="CJ990" s="74">
        <f>IF(AND(M990&lt;0,AA990&gt;0),1,0)</f>
        <v>0</v>
      </c>
      <c r="CK990" s="74">
        <f>IF(AND(CJ990=0,CI990&lt;0.1,CI990&gt;0),1,0)</f>
        <v>0</v>
      </c>
      <c r="CL990" s="74">
        <f>IF(AND(CK990=0,CI990&lt;0.2,CI990&gt;0.1),1,0)</f>
        <v>0</v>
      </c>
      <c r="CM990" s="74">
        <f>IF(AND(CL990=0,CI990&lt;0.3,CI990&gt;0.2),1,0)</f>
        <v>0</v>
      </c>
      <c r="CN990" s="74">
        <f>IF(AND(CM990=0,CI990&lt;0.4,CI990&gt;0.3),1,0)</f>
        <v>0</v>
      </c>
      <c r="CO990" s="74">
        <f>IF(AND(CN990=0,CI990&lt;0.5,CI990&gt;0.4),1,0)</f>
        <v>0</v>
      </c>
      <c r="CP990" s="74">
        <f>IF(AND(CJ990=0,CK990=0,CL990=0,CM990=0,CN990=0,CO990=0),1,0)</f>
        <v>1</v>
      </c>
      <c r="CR990" s="74" t="str">
        <f>_xll.BDP($H990,CR$1)</f>
        <v>Rafael Padilla</v>
      </c>
      <c r="CS990" s="74" t="str">
        <f>_xll.BDP($H990,CS$1)</f>
        <v>No</v>
      </c>
      <c r="CT990" s="81">
        <f>_xll.BDP($H990,CT$1)</f>
        <v>0.13051100075244904</v>
      </c>
      <c r="CU990" s="78">
        <f>_xll.BDP($H990,CU$1)</f>
        <v>5.9166698455810547</v>
      </c>
      <c r="CV990" s="78">
        <f>_xll.BDP($H990,CV$1)</f>
        <v>0.15099503065046724</v>
      </c>
      <c r="CW990" s="78">
        <f>_xll.BDP($H990,CW$1)</f>
        <v>-73.46586164198159</v>
      </c>
    </row>
    <row r="991" spans="1:101" s="74" customFormat="1" hidden="1" x14ac:dyDescent="0.3">
      <c r="A991" s="74" t="str">
        <f>B991&amp;C991</f>
        <v>15</v>
      </c>
      <c r="B991" s="74">
        <v>15</v>
      </c>
      <c r="D991" s="74">
        <v>33</v>
      </c>
      <c r="E991" s="74">
        <v>24</v>
      </c>
      <c r="F991" s="75" t="s">
        <v>2149</v>
      </c>
      <c r="H991" s="74" t="s">
        <v>1695</v>
      </c>
      <c r="I991" s="74">
        <v>1937</v>
      </c>
      <c r="J991" s="74" t="str">
        <f>I991&amp;H991</f>
        <v>1937DAVA US Equity</v>
      </c>
      <c r="K991" s="76" t="s">
        <v>1696</v>
      </c>
      <c r="L991" s="73">
        <v>0.53369326599692468</v>
      </c>
      <c r="M991" s="73">
        <v>0.53548627901017232</v>
      </c>
      <c r="N991" s="73">
        <v>0.29009299623062956</v>
      </c>
      <c r="O991" s="73">
        <v>0.2953795379537954</v>
      </c>
      <c r="P991" s="77">
        <v>22.36892259187821</v>
      </c>
      <c r="Q991" s="77">
        <v>18.036572559993552</v>
      </c>
      <c r="R991" s="77">
        <v>21.139445946804603</v>
      </c>
      <c r="S991" s="78">
        <v>16.731470932254144</v>
      </c>
      <c r="T991" s="78">
        <v>19.105103114590605</v>
      </c>
      <c r="U991" s="73">
        <v>-0.25278979901488141</v>
      </c>
      <c r="V991" s="79">
        <v>-0.90993105767613924</v>
      </c>
      <c r="W991" s="73">
        <v>0.74469402168644672</v>
      </c>
      <c r="X991" s="72" t="e">
        <v>#N/A</v>
      </c>
      <c r="Y991" s="79">
        <v>32.020355701617902</v>
      </c>
      <c r="Z991" s="79">
        <v>18.996122621536337</v>
      </c>
      <c r="AA991" s="79">
        <v>179506000</v>
      </c>
      <c r="AB991" s="79">
        <v>325422000</v>
      </c>
      <c r="AC991" s="79">
        <v>31598000</v>
      </c>
      <c r="AD991" s="80">
        <v>136596000</v>
      </c>
      <c r="AE991" s="73">
        <v>0.23132448973615627</v>
      </c>
      <c r="AF991" s="80">
        <v>2969.5885854999997</v>
      </c>
      <c r="AG991" s="80">
        <v>2261.5751067730512</v>
      </c>
      <c r="AH991" s="25">
        <v>15.073348796791823</v>
      </c>
      <c r="AI991" s="25">
        <v>19.142206310607651</v>
      </c>
      <c r="AJ991" s="25">
        <v>5.0418561789427132</v>
      </c>
      <c r="AK991" s="25">
        <v>24.80890022442054</v>
      </c>
      <c r="AL991" s="25">
        <v>4.2633910877996364</v>
      </c>
      <c r="AM991" s="74" t="s">
        <v>506</v>
      </c>
      <c r="AN991" s="74" t="s">
        <v>629</v>
      </c>
      <c r="AO991" s="74" t="s">
        <v>773</v>
      </c>
      <c r="AP991" s="74" t="s">
        <v>1552</v>
      </c>
      <c r="AQ991" s="73" t="e">
        <f>_xll.BDP($H991,$AQ$1, "CUST_TRR_START_DT=20030101","CUST_TRR_END_DT=20230630")*0.01</f>
        <v>#VALUE!</v>
      </c>
      <c r="AR991" s="73" t="e">
        <f>_xll.BDP($H991,$AQ$1, "CUST_TRR_START_DT=20130101","CUST_TRR_END_DT=20230630")*0.01</f>
        <v>#VALUE!</v>
      </c>
      <c r="AS991" s="73" t="e">
        <f>_xll.BDP($H991,$AQ$1, "CUST_TRR_START_DT=20180101","CUST_TRR_END_DT=20230630")*0.01</f>
        <v>#VALUE!</v>
      </c>
      <c r="AT991" s="74" t="s">
        <v>3584</v>
      </c>
      <c r="AU991" s="74" t="s">
        <v>3584</v>
      </c>
      <c r="AV991" s="74" t="s">
        <v>3584</v>
      </c>
      <c r="AW991" s="25" t="s">
        <v>3021</v>
      </c>
      <c r="AX991" s="25">
        <v>0</v>
      </c>
      <c r="AY991" s="25">
        <v>-0.30014258687283069</v>
      </c>
      <c r="AZ991" s="25">
        <v>-0.30014258687283069</v>
      </c>
      <c r="BA991" s="25">
        <v>0</v>
      </c>
      <c r="BB991" s="25">
        <v>-10.651696688724154</v>
      </c>
      <c r="BC991" s="25">
        <v>-10.651696688724154</v>
      </c>
      <c r="BD991" s="25">
        <v>-8.9130000000000003</v>
      </c>
      <c r="BE991" s="25">
        <v>2261.5751067730512</v>
      </c>
      <c r="BF991" s="74">
        <v>125.22200000000001</v>
      </c>
      <c r="BG991" s="74">
        <v>126.36</v>
      </c>
      <c r="BH991" s="74">
        <v>153.11099999999999</v>
      </c>
      <c r="BI991" s="74">
        <v>169.41300000000001</v>
      </c>
      <c r="BJ991" s="74">
        <v>121.85300000000001</v>
      </c>
      <c r="BK991" s="74">
        <v>144.67000000000002</v>
      </c>
      <c r="BL991" s="72">
        <v>5.5369374921478573E-2</v>
      </c>
      <c r="BM991" s="72">
        <v>5.5872564046877002E-2</v>
      </c>
      <c r="BN991" s="72">
        <v>6.7701045851387975E-2</v>
      </c>
      <c r="BO991" s="72">
        <v>7.4909296398176436E-2</v>
      </c>
      <c r="BP991" s="72">
        <v>5.3879705182052103E-2</v>
      </c>
      <c r="BQ991" s="72">
        <v>6.396869136326129E-2</v>
      </c>
      <c r="BR991" s="72">
        <f>IF(IF(BN991&gt;BQ991,BN991,BQ991)=0,IF(BM991&gt;BP991,BM991,BP991),IF(BN991&gt;BQ991,BN991,BQ991))</f>
        <v>6.7701045851387975E-2</v>
      </c>
      <c r="CI991" s="73">
        <f>IFERROR(L991,M991)</f>
        <v>0.53369326599692468</v>
      </c>
      <c r="CJ991" s="74">
        <f>IF(AND(M991&lt;0,AA991&gt;0),1,0)</f>
        <v>0</v>
      </c>
      <c r="CK991" s="74">
        <f>IF(AND(CJ991=0,CI991&lt;0.1,CI991&gt;0),1,0)</f>
        <v>0</v>
      </c>
      <c r="CL991" s="74">
        <f>IF(AND(CK991=0,CI991&lt;0.2,CI991&gt;0.1),1,0)</f>
        <v>0</v>
      </c>
      <c r="CM991" s="74">
        <f>IF(AND(CL991=0,CI991&lt;0.3,CI991&gt;0.2),1,0)</f>
        <v>0</v>
      </c>
      <c r="CN991" s="74">
        <f>IF(AND(CM991=0,CI991&lt;0.4,CI991&gt;0.3),1,0)</f>
        <v>0</v>
      </c>
      <c r="CO991" s="74">
        <f>IF(AND(CN991=0,CI991&lt;0.5,CI991&gt;0.4),1,0)</f>
        <v>0</v>
      </c>
      <c r="CP991" s="74">
        <f>IF(AND(CJ991=0,CK991=0,CL991=0,CM991=0,CN991=0,CO991=0),1,0)</f>
        <v>1</v>
      </c>
      <c r="CR991" s="74" t="str">
        <f>_xll.BDP($H991,CR$1)</f>
        <v>John Cotterell</v>
      </c>
      <c r="CS991" s="74" t="str">
        <f>_xll.BDP($H991,CS$1)</f>
        <v>No</v>
      </c>
      <c r="CT991" s="81">
        <f>_xll.BDP($H991,CT$1)</f>
        <v>14.935700416564941</v>
      </c>
      <c r="CU991" s="78">
        <f>_xll.BDP($H991,CU$1)</f>
        <v>23.66670036315918</v>
      </c>
      <c r="CV991" s="78">
        <f>_xll.BDP($H991,CV$1)</f>
        <v>0.16804997248416306</v>
      </c>
      <c r="CW991" s="78">
        <f>_xll.BDP($H991,CW$1)</f>
        <v>0</v>
      </c>
    </row>
    <row r="992" spans="1:101" s="74" customFormat="1" hidden="1" x14ac:dyDescent="0.3">
      <c r="A992" s="74" t="str">
        <f>B992&amp;C992</f>
        <v>15</v>
      </c>
      <c r="B992" s="74">
        <v>15</v>
      </c>
      <c r="D992" s="74">
        <v>33</v>
      </c>
      <c r="E992" s="74">
        <v>8</v>
      </c>
      <c r="F992" s="75">
        <v>0.12</v>
      </c>
      <c r="G992" s="74" t="s">
        <v>2731</v>
      </c>
      <c r="H992" s="74" t="s">
        <v>1743</v>
      </c>
      <c r="I992" s="74">
        <v>1938</v>
      </c>
      <c r="J992" s="74" t="str">
        <f>I992&amp;H992</f>
        <v>1938NVT US Equity</v>
      </c>
      <c r="K992" s="76" t="s">
        <v>1744</v>
      </c>
      <c r="L992" s="73">
        <v>0.27905371732689127</v>
      </c>
      <c r="M992" s="73">
        <v>0.31556577480490522</v>
      </c>
      <c r="N992" s="73">
        <v>0.10413080795916529</v>
      </c>
      <c r="O992" s="73">
        <v>0.12534248470926854</v>
      </c>
      <c r="P992" s="77">
        <v>11.28632156399917</v>
      </c>
      <c r="Q992" s="77">
        <v>9.5274412761045433</v>
      </c>
      <c r="R992" s="77">
        <v>16.800629840525843</v>
      </c>
      <c r="S992" s="78">
        <v>20.660655463740483</v>
      </c>
      <c r="T992" s="78">
        <v>20.385012031625987</v>
      </c>
      <c r="U992" s="73">
        <v>0.57813424884574405</v>
      </c>
      <c r="V992" s="79">
        <v>3.0742839156436892</v>
      </c>
      <c r="W992" s="73">
        <v>0.48558788267675318</v>
      </c>
      <c r="X992" s="72">
        <v>2.1989578851761556E-2</v>
      </c>
      <c r="Y992" s="79">
        <v>7.523495056685908</v>
      </c>
      <c r="Z992" s="79" t="e">
        <v>#N/A</v>
      </c>
      <c r="AA992" s="79">
        <v>1435200000</v>
      </c>
      <c r="AB992" s="79">
        <v>3613300000</v>
      </c>
      <c r="AC992" s="79">
        <v>24500000</v>
      </c>
      <c r="AD992" s="80">
        <v>477300000</v>
      </c>
      <c r="AE992" s="73">
        <v>5.1330400167609473E-2</v>
      </c>
      <c r="AF992" s="80">
        <v>9212.0895762700002</v>
      </c>
      <c r="AG992" s="80">
        <v>11165.48957627</v>
      </c>
      <c r="AH992" s="25">
        <v>16.953370143136958</v>
      </c>
      <c r="AI992" s="25">
        <v>20.692160074629353</v>
      </c>
      <c r="AJ992" s="25">
        <v>4.5491240387060392</v>
      </c>
      <c r="AK992" s="25">
        <v>19.938043773576805</v>
      </c>
      <c r="AL992" s="25">
        <v>3.2039176372367963</v>
      </c>
      <c r="AM992" s="74" t="s">
        <v>498</v>
      </c>
      <c r="AN992" s="74" t="s">
        <v>590</v>
      </c>
      <c r="AO992" s="74" t="s">
        <v>644</v>
      </c>
      <c r="AP992" s="74" t="s">
        <v>1552</v>
      </c>
      <c r="AQ992" s="73" t="e">
        <f>_xll.BDP($H992,$AQ$1, "CUST_TRR_START_DT=20030101","CUST_TRR_END_DT=20230630")*0.01</f>
        <v>#VALUE!</v>
      </c>
      <c r="AR992" s="73" t="e">
        <f>_xll.BDP($H992,$AQ$1, "CUST_TRR_START_DT=20130101","CUST_TRR_END_DT=20230630")*0.01</f>
        <v>#VALUE!</v>
      </c>
      <c r="AS992" s="73" t="e">
        <f>_xll.BDP($H992,$AQ$1, "CUST_TRR_START_DT=20180101","CUST_TRR_END_DT=20230630")*0.01</f>
        <v>#VALUE!</v>
      </c>
      <c r="AT992" s="74" t="s">
        <v>3902</v>
      </c>
      <c r="AU992" s="74" t="s">
        <v>3021</v>
      </c>
      <c r="AV992" s="74" t="s">
        <v>3902</v>
      </c>
      <c r="AW992" s="25">
        <v>1.2596724637017653</v>
      </c>
      <c r="AX992" s="25">
        <v>1.2596724637017653</v>
      </c>
      <c r="AY992" s="25">
        <v>0.73770716601186292</v>
      </c>
      <c r="AZ992" s="25">
        <v>1.9973796297136284</v>
      </c>
      <c r="BA992" s="25">
        <v>28.897863795871558</v>
      </c>
      <c r="BB992" s="25">
        <v>16.923574833097582</v>
      </c>
      <c r="BC992" s="25">
        <v>45.82143862896914</v>
      </c>
      <c r="BD992" s="25">
        <v>184.58366709999999</v>
      </c>
      <c r="BE992" s="25">
        <v>9212.0895762700002</v>
      </c>
      <c r="BF992" s="74">
        <v>467</v>
      </c>
      <c r="BG992" s="74">
        <v>520.75</v>
      </c>
      <c r="BH992" s="74">
        <v>565.83299999999997</v>
      </c>
      <c r="BI992" s="74">
        <v>430.61500000000001</v>
      </c>
      <c r="BJ992" s="74">
        <v>509.82</v>
      </c>
      <c r="BK992" s="74">
        <v>533.452</v>
      </c>
      <c r="BL992" s="72">
        <v>5.0694253039285965E-2</v>
      </c>
      <c r="BM992" s="72">
        <v>5.6528977024000351E-2</v>
      </c>
      <c r="BN992" s="72">
        <v>6.1422872119867862E-2</v>
      </c>
      <c r="BO992" s="72">
        <v>4.67445519754007E-2</v>
      </c>
      <c r="BP992" s="72">
        <v>5.5342492686271456E-2</v>
      </c>
      <c r="BQ992" s="72">
        <v>5.7907817285467185E-2</v>
      </c>
      <c r="BR992" s="72">
        <f>IF(IF(BN992&gt;BQ992,BN992,BQ992)=0,IF(BM992&gt;BP992,BM992,BP992),IF(BN992&gt;BQ992,BN992,BQ992))</f>
        <v>6.1422872119867862E-2</v>
      </c>
      <c r="CI992" s="73">
        <f>IFERROR(L992,M992)</f>
        <v>0.27905371732689127</v>
      </c>
      <c r="CJ992" s="74">
        <f>IF(AND(M992&lt;0,AA992&gt;0),1,0)</f>
        <v>0</v>
      </c>
      <c r="CK992" s="74">
        <f>IF(AND(CJ992=0,CI992&lt;0.1,CI992&gt;0),1,0)</f>
        <v>0</v>
      </c>
      <c r="CL992" s="74">
        <f>IF(AND(CK992=0,CI992&lt;0.2,CI992&gt;0.1),1,0)</f>
        <v>0</v>
      </c>
      <c r="CM992" s="74">
        <f>IF(AND(CL992=0,CI992&lt;0.3,CI992&gt;0.2),1,0)</f>
        <v>1</v>
      </c>
      <c r="CN992" s="74">
        <f>IF(AND(CM992=0,CI992&lt;0.4,CI992&gt;0.3),1,0)</f>
        <v>0</v>
      </c>
      <c r="CO992" s="74">
        <f>IF(AND(CN992=0,CI992&lt;0.5,CI992&gt;0.4),1,0)</f>
        <v>0</v>
      </c>
      <c r="CP992" s="74">
        <f>IF(AND(CJ992=0,CK992=0,CL992=0,CM992=0,CN992=0,CO992=0),1,0)</f>
        <v>0</v>
      </c>
      <c r="CR992" s="74" t="str">
        <f>_xll.BDP($H992,CR$1)</f>
        <v>Beth A Wozniak</v>
      </c>
      <c r="CS992" s="74" t="str">
        <f>_xll.BDP($H992,CS$1)</f>
        <v>No</v>
      </c>
      <c r="CT992" s="81">
        <f>_xll.BDP($H992,CT$1)</f>
        <v>0.21534000337123871</v>
      </c>
      <c r="CU992" s="78">
        <f>_xll.BDP($H992,CU$1)</f>
        <v>5.5</v>
      </c>
      <c r="CV992" s="78">
        <f>_xll.BDP($H992,CV$1)</f>
        <v>0.75293537552518641</v>
      </c>
      <c r="CW992" s="78">
        <f>_xll.BDP($H992,CW$1)</f>
        <v>-0.17674558299018345</v>
      </c>
    </row>
    <row r="993" spans="1:101" s="74" customFormat="1" hidden="1" x14ac:dyDescent="0.3">
      <c r="A993" s="74" t="str">
        <f>B993&amp;C993</f>
        <v>15</v>
      </c>
      <c r="B993" s="74">
        <v>15</v>
      </c>
      <c r="D993" s="74">
        <v>34</v>
      </c>
      <c r="E993" s="74">
        <v>15</v>
      </c>
      <c r="F993" s="75" t="s">
        <v>2149</v>
      </c>
      <c r="H993" s="74" t="s">
        <v>354</v>
      </c>
      <c r="I993" s="74">
        <v>1939</v>
      </c>
      <c r="J993" s="74" t="str">
        <f>I993&amp;H993</f>
        <v>1939NGVT US Equity</v>
      </c>
      <c r="K993" s="76" t="s">
        <v>1040</v>
      </c>
      <c r="L993" s="73">
        <v>0.24041568988645423</v>
      </c>
      <c r="M993" s="73">
        <v>0.21024605214836578</v>
      </c>
      <c r="N993" s="73">
        <v>0.1874408211423563</v>
      </c>
      <c r="O993" s="73">
        <v>0.15959671049574872</v>
      </c>
      <c r="P993" s="77">
        <v>12.83172804532578</v>
      </c>
      <c r="Q993" s="77">
        <v>10.003441309422472</v>
      </c>
      <c r="R993" s="77">
        <v>25.898859982461271</v>
      </c>
      <c r="S993" s="78">
        <v>30.803775204436409</v>
      </c>
      <c r="T993" s="78">
        <v>28.388179584007673</v>
      </c>
      <c r="U993" s="73">
        <v>0.66282808969233442</v>
      </c>
      <c r="V993" s="79">
        <v>3.7990037359900373</v>
      </c>
      <c r="W993" s="73">
        <v>0.25248382420535304</v>
      </c>
      <c r="X993" s="72">
        <v>5.0649595179815481E-2</v>
      </c>
      <c r="Y993" s="79">
        <v>11.066904909466597</v>
      </c>
      <c r="Z993" s="79">
        <v>5.6233965209925518</v>
      </c>
      <c r="AA993" s="79">
        <v>1633800000</v>
      </c>
      <c r="AB993" s="79">
        <v>2152300000</v>
      </c>
      <c r="AC993" s="79">
        <v>18300000</v>
      </c>
      <c r="AD993" s="80">
        <v>251900000</v>
      </c>
      <c r="AE993" s="73">
        <v>7.2647876141325923E-2</v>
      </c>
      <c r="AF993" s="80">
        <v>1836.2166608399998</v>
      </c>
      <c r="AG993" s="80">
        <v>3361.5166608399995</v>
      </c>
      <c r="AH993" s="25">
        <v>7.6138542714382789</v>
      </c>
      <c r="AI993" s="25">
        <v>10.403951287031877</v>
      </c>
      <c r="AJ993" s="25">
        <v>6.2973653117699184</v>
      </c>
      <c r="AK993" s="25">
        <v>9.9251198007827277</v>
      </c>
      <c r="AL993" s="25">
        <v>2.570183035550071</v>
      </c>
      <c r="AM993" s="74" t="s">
        <v>550</v>
      </c>
      <c r="AN993" s="74" t="s">
        <v>884</v>
      </c>
      <c r="AO993" s="74" t="s">
        <v>885</v>
      </c>
      <c r="AP993" s="74" t="s">
        <v>574</v>
      </c>
      <c r="AQ993" s="73" t="e">
        <f>_xll.BDP($H993,$AQ$1, "CUST_TRR_START_DT=20030101","CUST_TRR_END_DT=20230630")*0.01</f>
        <v>#VALUE!</v>
      </c>
      <c r="AR993" s="73" t="e">
        <f>_xll.BDP($H993,$AQ$1, "CUST_TRR_START_DT=20130101","CUST_TRR_END_DT=20230630")*0.01</f>
        <v>#VALUE!</v>
      </c>
      <c r="AS993" s="73">
        <f>_xll.BDP($H993,$AQ$1, "CUST_TRR_START_DT=20180101","CUST_TRR_END_DT=20230630")*0.01</f>
        <v>-3.4330120000000006E-2</v>
      </c>
      <c r="AT993" s="74" t="s">
        <v>3769</v>
      </c>
      <c r="AU993" s="74" t="s">
        <v>3021</v>
      </c>
      <c r="AV993" s="74" t="s">
        <v>3769</v>
      </c>
      <c r="AW993" s="25" t="s">
        <v>3021</v>
      </c>
      <c r="AX993" s="25">
        <v>0</v>
      </c>
      <c r="AY993" s="25">
        <v>7.9069962214361604</v>
      </c>
      <c r="AZ993" s="25">
        <v>7.9069962214361604</v>
      </c>
      <c r="BA993" s="25">
        <v>0</v>
      </c>
      <c r="BB993" s="25">
        <v>63.560938383492598</v>
      </c>
      <c r="BC993" s="25">
        <v>63.560938383492598</v>
      </c>
      <c r="BD993" s="25">
        <v>145.18958199000002</v>
      </c>
      <c r="BE993" s="25">
        <v>1836.2166608399998</v>
      </c>
      <c r="BF993" s="74">
        <v>147.857</v>
      </c>
      <c r="BG993" s="74">
        <v>187.286</v>
      </c>
      <c r="BH993" s="74">
        <v>205.5</v>
      </c>
      <c r="BI993" s="74">
        <v>94.873000000000005</v>
      </c>
      <c r="BJ993" s="74">
        <v>207.977</v>
      </c>
      <c r="BK993" s="74">
        <v>220</v>
      </c>
      <c r="BL993" s="72">
        <v>8.052263284244518E-2</v>
      </c>
      <c r="BM993" s="72">
        <v>0.10199558907951729</v>
      </c>
      <c r="BN993" s="72">
        <v>0.11191489783454613</v>
      </c>
      <c r="BO993" s="72">
        <v>5.1667650132636959E-2</v>
      </c>
      <c r="BP993" s="72">
        <v>0.11326386718703357</v>
      </c>
      <c r="BQ993" s="72">
        <v>0.11981156945790826</v>
      </c>
      <c r="BR993" s="72">
        <f>IF(IF(BN993&gt;BQ993,BN993,BQ993)=0,IF(BM993&gt;BP993,BM993,BP993),IF(BN993&gt;BQ993,BN993,BQ993))</f>
        <v>0.11981156945790826</v>
      </c>
      <c r="CI993" s="73">
        <f>IFERROR(L993,M993)</f>
        <v>0.24041568988645423</v>
      </c>
      <c r="CJ993" s="74">
        <f>IF(AND(M993&lt;0,AA993&gt;0),1,0)</f>
        <v>0</v>
      </c>
      <c r="CK993" s="74">
        <f>IF(AND(CJ993=0,CI993&lt;0.1,CI993&gt;0),1,0)</f>
        <v>0</v>
      </c>
      <c r="CL993" s="74">
        <f>IF(AND(CK993=0,CI993&lt;0.2,CI993&gt;0.1),1,0)</f>
        <v>0</v>
      </c>
      <c r="CM993" s="74">
        <f>IF(AND(CL993=0,CI993&lt;0.3,CI993&gt;0.2),1,0)</f>
        <v>1</v>
      </c>
      <c r="CN993" s="74">
        <f>IF(AND(CM993=0,CI993&lt;0.4,CI993&gt;0.3),1,0)</f>
        <v>0</v>
      </c>
      <c r="CO993" s="74">
        <f>IF(AND(CN993=0,CI993&lt;0.5,CI993&gt;0.4),1,0)</f>
        <v>0</v>
      </c>
      <c r="CP993" s="74">
        <f>IF(AND(CJ993=0,CK993=0,CL993=0,CM993=0,CN993=0,CO993=0),1,0)</f>
        <v>0</v>
      </c>
      <c r="CR993" s="74" t="str">
        <f>_xll.BDP($H993,CR$1)</f>
        <v>John C Fortson</v>
      </c>
      <c r="CS993" s="74" t="str">
        <f>_xll.BDP($H993,CS$1)</f>
        <v>No</v>
      </c>
      <c r="CT993" s="81">
        <f>_xll.BDP($H993,CT$1)</f>
        <v>0.27816599607467651</v>
      </c>
      <c r="CU993" s="78">
        <f>_xll.BDP($H993,CU$1)</f>
        <v>3.0833299160003662</v>
      </c>
      <c r="CV993" s="78">
        <f>_xll.BDP($H993,CV$1)</f>
        <v>0.94292416942815405</v>
      </c>
      <c r="CW993" s="78">
        <f>_xll.BDP($H993,CW$1)</f>
        <v>6.1881342021488264</v>
      </c>
    </row>
    <row r="994" spans="1:101" s="74" customFormat="1" hidden="1" x14ac:dyDescent="0.3">
      <c r="A994" s="74" t="str">
        <f>B994&amp;C994</f>
        <v>15</v>
      </c>
      <c r="B994" s="74">
        <v>15</v>
      </c>
      <c r="D994" s="74">
        <v>33</v>
      </c>
      <c r="E994" s="74">
        <v>16</v>
      </c>
      <c r="F994" s="75">
        <v>0.11</v>
      </c>
      <c r="G994" s="74" t="s">
        <v>2825</v>
      </c>
      <c r="H994" s="74" t="s">
        <v>1540</v>
      </c>
      <c r="I994" s="74">
        <v>1940</v>
      </c>
      <c r="J994" s="74" t="str">
        <f>I994&amp;H994</f>
        <v>1940JEN BB Equity</v>
      </c>
      <c r="K994" s="76" t="s">
        <v>1541</v>
      </c>
      <c r="L994" s="73">
        <v>0.18378066841975305</v>
      </c>
      <c r="M994" s="73">
        <v>0.14461536631213268</v>
      </c>
      <c r="N994" s="73">
        <v>0.16790632526157775</v>
      </c>
      <c r="O994" s="73">
        <v>0.12729138632472367</v>
      </c>
      <c r="P994" s="77">
        <v>11.569245102624643</v>
      </c>
      <c r="Q994" s="77">
        <v>8.2740861362008076</v>
      </c>
      <c r="R994" s="77">
        <v>11.859871420912055</v>
      </c>
      <c r="S994" s="78">
        <v>10.049726159804656</v>
      </c>
      <c r="T994" s="78">
        <v>8.9907768141225102</v>
      </c>
      <c r="U994" s="73">
        <v>2.0810210876803559E-2</v>
      </c>
      <c r="V994" s="79">
        <v>0.22152740819584893</v>
      </c>
      <c r="W994" s="73">
        <v>0.58429456326615559</v>
      </c>
      <c r="X994" s="72" t="e">
        <v>#N/A</v>
      </c>
      <c r="Y994" s="79">
        <v>3.4636297004867997</v>
      </c>
      <c r="Z994" s="79">
        <v>0.9784527018128486</v>
      </c>
      <c r="AA994" s="79">
        <v>168108000</v>
      </c>
      <c r="AB994" s="79">
        <v>190987000</v>
      </c>
      <c r="AC994" s="79" t="e">
        <v>#N/A</v>
      </c>
      <c r="AD994" s="80">
        <v>-11612000</v>
      </c>
      <c r="AE994" s="73">
        <v>0</v>
      </c>
      <c r="AF994" s="80">
        <v>316.87332320000002</v>
      </c>
      <c r="AG994" s="80">
        <v>327.0903232</v>
      </c>
      <c r="AH994" s="25">
        <v>8.2809773209448352</v>
      </c>
      <c r="AI994" s="25">
        <v>9.9981758581690361</v>
      </c>
      <c r="AJ994" s="25" t="s">
        <v>3021</v>
      </c>
      <c r="AK994" s="25">
        <v>11.377705758667773</v>
      </c>
      <c r="AL994" s="25">
        <v>1.2925533764480235</v>
      </c>
      <c r="AM994" s="74" t="s">
        <v>498</v>
      </c>
      <c r="AN994" s="74" t="s">
        <v>499</v>
      </c>
      <c r="AO994" s="74" t="s">
        <v>500</v>
      </c>
      <c r="AP994" s="74" t="s">
        <v>1521</v>
      </c>
      <c r="AQ994" s="73">
        <f>_xll.BDP($H994,$AQ$1, "CUST_TRR_START_DT=20030101","CUST_TRR_END_DT=20230630")*0.01</f>
        <v>0.14903730000000001</v>
      </c>
      <c r="AR994" s="73">
        <f>_xll.BDP($H994,$AQ$1, "CUST_TRR_START_DT=20130101","CUST_TRR_END_DT=20230630")*0.01</f>
        <v>0.117519</v>
      </c>
      <c r="AS994" s="73">
        <f>_xll.BDP($H994,$AQ$1, "CUST_TRR_START_DT=20180101","CUST_TRR_END_DT=20230630")*0.01</f>
        <v>-2.8963160000000002E-2</v>
      </c>
      <c r="AT994" s="74" t="s">
        <v>3356</v>
      </c>
      <c r="AU994" s="74" t="s">
        <v>3356</v>
      </c>
      <c r="AV994" s="74" t="s">
        <v>3356</v>
      </c>
      <c r="AW994" s="25">
        <v>1.5197568389057752</v>
      </c>
      <c r="AX994" s="25">
        <v>1.5197568389057752</v>
      </c>
      <c r="AY994" s="25">
        <v>0</v>
      </c>
      <c r="AZ994" s="25">
        <v>1.5197568389057752</v>
      </c>
      <c r="BA994" s="25">
        <v>21.636034691513565</v>
      </c>
      <c r="BB994" s="25">
        <v>0</v>
      </c>
      <c r="BC994" s="25">
        <v>21.636034691513565</v>
      </c>
      <c r="BD994" s="25">
        <v>3.8794729999999999</v>
      </c>
      <c r="BE994" s="25">
        <v>316.87332320000002</v>
      </c>
      <c r="BF994" s="74">
        <v>29</v>
      </c>
      <c r="BG994" s="74">
        <v>25.8</v>
      </c>
      <c r="BH994" s="74">
        <v>27.900000000000002</v>
      </c>
      <c r="BI994" s="74">
        <v>14.947000000000001</v>
      </c>
      <c r="BJ994" s="74">
        <v>19.864000000000001</v>
      </c>
      <c r="BK994" s="74">
        <v>25.395</v>
      </c>
      <c r="BL994" s="72">
        <v>9.1519221962702596E-2</v>
      </c>
      <c r="BM994" s="72">
        <v>8.1420549194404376E-2</v>
      </c>
      <c r="BN994" s="72">
        <v>8.8047803198600089E-2</v>
      </c>
      <c r="BO994" s="72">
        <v>4.7170269333672958E-2</v>
      </c>
      <c r="BP994" s="72">
        <v>6.2687511209211191E-2</v>
      </c>
      <c r="BQ994" s="72">
        <v>8.0142435922166633E-2</v>
      </c>
      <c r="BR994" s="72">
        <f>IF(IF(BN994&gt;BQ994,BN994,BQ994)=0,IF(BM994&gt;BP994,BM994,BP994),IF(BN994&gt;BQ994,BN994,BQ994))</f>
        <v>8.8047803198600089E-2</v>
      </c>
      <c r="CI994" s="73">
        <f>IFERROR(L994,M994)</f>
        <v>0.18378066841975305</v>
      </c>
      <c r="CJ994" s="74">
        <f>IF(AND(M994&lt;0,AA994&gt;0),1,0)</f>
        <v>0</v>
      </c>
      <c r="CK994" s="74">
        <f>IF(AND(CJ994=0,CI994&lt;0.1,CI994&gt;0),1,0)</f>
        <v>0</v>
      </c>
      <c r="CL994" s="74">
        <f>IF(AND(CK994=0,CI994&lt;0.2,CI994&gt;0.1),1,0)</f>
        <v>1</v>
      </c>
      <c r="CM994" s="74">
        <f>IF(AND(CL994=0,CI994&lt;0.3,CI994&gt;0.2),1,0)</f>
        <v>0</v>
      </c>
      <c r="CN994" s="74">
        <f>IF(AND(CM994=0,CI994&lt;0.4,CI994&gt;0.3),1,0)</f>
        <v>0</v>
      </c>
      <c r="CO994" s="74">
        <f>IF(AND(CN994=0,CI994&lt;0.5,CI994&gt;0.4),1,0)</f>
        <v>0</v>
      </c>
      <c r="CP994" s="74">
        <f>IF(AND(CJ994=0,CK994=0,CL994=0,CM994=0,CN994=0,CO994=0),1,0)</f>
        <v>0</v>
      </c>
      <c r="CR994" s="74" t="str">
        <f>_xll.BDP($H994,CR$1)</f>
        <v>Jesper Munch Jensen</v>
      </c>
      <c r="CS994" s="74" t="str">
        <f>_xll.BDP($H994,CS$1)</f>
        <v>No</v>
      </c>
      <c r="CT994" s="81">
        <f>_xll.BDP($H994,CT$1)</f>
        <v>0</v>
      </c>
      <c r="CU994" s="78">
        <f>_xll.BDP($H994,CU$1)</f>
        <v>23.16670036315918</v>
      </c>
      <c r="CV994" s="78">
        <f>_xll.BDP($H994,CV$1)</f>
        <v>1.5574059845920633E-2</v>
      </c>
      <c r="CW994" s="78">
        <f>_xll.BDP($H994,CW$1)</f>
        <v>0</v>
      </c>
    </row>
    <row r="995" spans="1:101" s="74" customFormat="1" hidden="1" x14ac:dyDescent="0.3">
      <c r="A995" s="74" t="str">
        <f>B995&amp;C995</f>
        <v>15</v>
      </c>
      <c r="B995" s="74">
        <v>15</v>
      </c>
      <c r="D995" s="74">
        <v>34</v>
      </c>
      <c r="E995" s="74">
        <v>1</v>
      </c>
      <c r="F995" s="75">
        <v>0.11</v>
      </c>
      <c r="G995" s="74" t="s">
        <v>2554</v>
      </c>
      <c r="H995" s="74" t="s">
        <v>0</v>
      </c>
      <c r="I995" s="74">
        <v>1941</v>
      </c>
      <c r="J995" s="74" t="str">
        <f>I995&amp;H995</f>
        <v>1941UTMD US Equity</v>
      </c>
      <c r="K995" s="76" t="s">
        <v>573</v>
      </c>
      <c r="L995" s="73">
        <v>0.57555151158326645</v>
      </c>
      <c r="M995" s="73">
        <v>0.77963647448843543</v>
      </c>
      <c r="N995" s="73">
        <v>0.39424006690649999</v>
      </c>
      <c r="O995" s="73">
        <v>0.51670581104629154</v>
      </c>
      <c r="P995" s="77">
        <v>16.564989904691604</v>
      </c>
      <c r="Q995" s="77">
        <v>13.458822710194049</v>
      </c>
      <c r="R995" s="77">
        <v>15.049382285195783</v>
      </c>
      <c r="S995" s="78">
        <v>51.758334316933926</v>
      </c>
      <c r="T995" s="78">
        <v>52.70174633231958</v>
      </c>
      <c r="U995" s="73">
        <v>-0.72178700160104114</v>
      </c>
      <c r="V995" s="79">
        <v>-3.2347479088327833</v>
      </c>
      <c r="W995" s="73">
        <v>0.93321325924506615</v>
      </c>
      <c r="X995" s="72" t="e">
        <v>#N/A</v>
      </c>
      <c r="Y995" s="79">
        <v>4.3055492392371573</v>
      </c>
      <c r="Z995" s="79">
        <v>13.325023683519932</v>
      </c>
      <c r="AA995" s="79">
        <v>26242999.999999985</v>
      </c>
      <c r="AB995" s="79">
        <v>39596999.999999985</v>
      </c>
      <c r="AC995" s="79">
        <v>250000</v>
      </c>
      <c r="AD995" s="80">
        <v>23097000</v>
      </c>
      <c r="AE995" s="73">
        <v>1.0823916525955752E-2</v>
      </c>
      <c r="AF995" s="80">
        <v>304.44455699999997</v>
      </c>
      <c r="AG995" s="80">
        <v>220.14055699999997</v>
      </c>
      <c r="AH995" s="25">
        <v>8.4468021257002519</v>
      </c>
      <c r="AI995" s="25">
        <v>11.540789357798163</v>
      </c>
      <c r="AJ995" s="25">
        <v>7.3504017171816178</v>
      </c>
      <c r="AK995" s="25">
        <v>17.696201952197882</v>
      </c>
      <c r="AL995" s="25">
        <v>2.4992947662667064</v>
      </c>
      <c r="AM995" s="74" t="s">
        <v>493</v>
      </c>
      <c r="AN995" s="74" t="s">
        <v>537</v>
      </c>
      <c r="AO995" s="74" t="s">
        <v>4722</v>
      </c>
      <c r="AP995" s="74" t="s">
        <v>574</v>
      </c>
      <c r="AQ995" s="73">
        <f>_xll.BDP($H995,$AQ$1, "CUST_TRR_START_DT=20030101","CUST_TRR_END_DT=20230630")*0.01</f>
        <v>0.1050856</v>
      </c>
      <c r="AR995" s="73">
        <f>_xll.BDP($H995,$AQ$1, "CUST_TRR_START_DT=20130101","CUST_TRR_END_DT=20230630")*0.01</f>
        <v>0.11272539999999999</v>
      </c>
      <c r="AS995" s="73">
        <f>_xll.BDP($H995,$AQ$1, "CUST_TRR_START_DT=20180101","CUST_TRR_END_DT=20230630")*0.01</f>
        <v>4.061849E-2</v>
      </c>
      <c r="AT995" s="74" t="s">
        <v>3697</v>
      </c>
      <c r="AU995" s="74" t="s">
        <v>3585</v>
      </c>
      <c r="AV995" s="74" t="s">
        <v>3585</v>
      </c>
      <c r="AW995" s="25">
        <v>1.4067715159131051</v>
      </c>
      <c r="AX995" s="25">
        <v>1.4067715159131051</v>
      </c>
      <c r="AY995" s="25">
        <v>-7.7358895568496261E-2</v>
      </c>
      <c r="AZ995" s="25">
        <v>1.3294126203446088</v>
      </c>
      <c r="BA995" s="25">
        <v>18.610364480099751</v>
      </c>
      <c r="BB995" s="25">
        <v>-1.0233909529887129</v>
      </c>
      <c r="BC995" s="25">
        <v>17.586973527111038</v>
      </c>
      <c r="BD995" s="25">
        <v>2.9901900000000001</v>
      </c>
      <c r="BE995" s="25">
        <v>220.14055699999997</v>
      </c>
      <c r="BF995" s="74" t="s">
        <v>3021</v>
      </c>
      <c r="BG995" s="74" t="s">
        <v>3021</v>
      </c>
      <c r="BH995" s="74" t="s">
        <v>3021</v>
      </c>
      <c r="BI995" s="74" t="s">
        <v>3021</v>
      </c>
      <c r="BJ995" s="74" t="s">
        <v>3021</v>
      </c>
      <c r="BK995" s="74" t="s">
        <v>3021</v>
      </c>
      <c r="BL995" s="72">
        <v>0</v>
      </c>
      <c r="BM995" s="72">
        <v>0</v>
      </c>
      <c r="BN995" s="72">
        <v>0</v>
      </c>
      <c r="BO995" s="72">
        <v>0</v>
      </c>
      <c r="BP995" s="72">
        <v>0</v>
      </c>
      <c r="BQ995" s="72">
        <v>0</v>
      </c>
      <c r="BR995" s="72">
        <f>IF(IF(BN995&gt;BQ995,BN995,BQ995)=0,IF(BM995&gt;BP995,BM995,BP995),IF(BN995&gt;BQ995,BN995,BQ995))</f>
        <v>0</v>
      </c>
      <c r="CI995" s="73">
        <f>IFERROR(L995,M995)</f>
        <v>0.57555151158326645</v>
      </c>
      <c r="CJ995" s="74">
        <f>IF(AND(M995&lt;0,AA995&gt;0),1,0)</f>
        <v>0</v>
      </c>
      <c r="CK995" s="74">
        <f>IF(AND(CJ995=0,CI995&lt;0.1,CI995&gt;0),1,0)</f>
        <v>0</v>
      </c>
      <c r="CL995" s="74">
        <f>IF(AND(CK995=0,CI995&lt;0.2,CI995&gt;0.1),1,0)</f>
        <v>0</v>
      </c>
      <c r="CM995" s="74">
        <f>IF(AND(CL995=0,CI995&lt;0.3,CI995&gt;0.2),1,0)</f>
        <v>0</v>
      </c>
      <c r="CN995" s="74">
        <f>IF(AND(CM995=0,CI995&lt;0.4,CI995&gt;0.3),1,0)</f>
        <v>0</v>
      </c>
      <c r="CO995" s="74">
        <f>IF(AND(CN995=0,CI995&lt;0.5,CI995&gt;0.4),1,0)</f>
        <v>0</v>
      </c>
      <c r="CP995" s="74">
        <f>IF(AND(CJ995=0,CK995=0,CL995=0,CM995=0,CN995=0,CO995=0),1,0)</f>
        <v>1</v>
      </c>
      <c r="CR995" s="74" t="str">
        <f>_xll.BDP($H995,CR$1)</f>
        <v>Kevin L Cornwell</v>
      </c>
      <c r="CS995" s="74" t="str">
        <f>_xll.BDP($H995,CS$1)</f>
        <v>No</v>
      </c>
      <c r="CT995" s="81">
        <f>_xll.BDP($H995,CT$1)</f>
        <v>5.1920700073242188</v>
      </c>
      <c r="CU995" s="78">
        <f>_xll.BDP($H995,CU$1)</f>
        <v>30.83329963684082</v>
      </c>
      <c r="CV995" s="78">
        <f>_xll.BDP($H995,CV$1)</f>
        <v>6.4423945866120036</v>
      </c>
      <c r="CW995" s="78">
        <f>_xll.BDP($H995,CW$1)</f>
        <v>-0.38766624917993675</v>
      </c>
    </row>
    <row r="996" spans="1:101" s="74" customFormat="1" hidden="1" x14ac:dyDescent="0.3">
      <c r="A996" s="74" t="str">
        <f>B996&amp;C996</f>
        <v>15</v>
      </c>
      <c r="B996" s="74">
        <v>15</v>
      </c>
      <c r="D996" s="74">
        <v>34</v>
      </c>
      <c r="E996" s="74">
        <v>6</v>
      </c>
      <c r="F996" s="75">
        <v>0.1</v>
      </c>
      <c r="H996" s="74" t="s">
        <v>314</v>
      </c>
      <c r="I996" s="74">
        <v>1942</v>
      </c>
      <c r="J996" s="74" t="str">
        <f>I996&amp;H996</f>
        <v>1942IBKR US Equity</v>
      </c>
      <c r="K996" s="76" t="s">
        <v>995</v>
      </c>
      <c r="L996" s="73">
        <v>0.28802817513670426</v>
      </c>
      <c r="M996" s="73">
        <v>0.43483275663206461</v>
      </c>
      <c r="N996" s="73">
        <v>0.28802817513670426</v>
      </c>
      <c r="O996" s="73">
        <v>0.43483275663206461</v>
      </c>
      <c r="P996" s="77">
        <v>11.637185795983509</v>
      </c>
      <c r="Q996" s="77">
        <v>10.715077359577958</v>
      </c>
      <c r="R996" s="77">
        <v>17.881027807110172</v>
      </c>
      <c r="S996" s="78">
        <v>70.84587258603419</v>
      </c>
      <c r="T996" s="78">
        <v>76.034271725826187</v>
      </c>
      <c r="U996" s="73">
        <v>-4.2780260877497034E-2</v>
      </c>
      <c r="V996" s="79">
        <v>-1.0046738072054529</v>
      </c>
      <c r="W996" s="73">
        <v>0.10495634074946307</v>
      </c>
      <c r="X996" s="72" t="e">
        <v>#N/A</v>
      </c>
      <c r="Y996" s="79">
        <v>31.11129197838153</v>
      </c>
      <c r="Z996" s="79">
        <v>24.932100186948468</v>
      </c>
      <c r="AA996" s="79">
        <v>6936000000</v>
      </c>
      <c r="AB996" s="79">
        <v>6936000000</v>
      </c>
      <c r="AC996" s="79">
        <v>99000000</v>
      </c>
      <c r="AD996" s="80">
        <v>3606000000</v>
      </c>
      <c r="AE996" s="73">
        <v>2.7454242928452579E-2</v>
      </c>
      <c r="AF996" s="80">
        <v>38859.287638379996</v>
      </c>
      <c r="AG996" s="80">
        <v>43199.287638379996</v>
      </c>
      <c r="AH996" s="25">
        <v>8.4127142431119761</v>
      </c>
      <c r="AI996" s="25">
        <v>16.456871481287617</v>
      </c>
      <c r="AJ996" s="25">
        <v>37.596582513316505</v>
      </c>
      <c r="AK996" s="25">
        <v>18.722448543626435</v>
      </c>
      <c r="AL996" s="25">
        <v>3.03075780711508</v>
      </c>
      <c r="AM996" s="74" t="s">
        <v>502</v>
      </c>
      <c r="AN996" s="74" t="s">
        <v>528</v>
      </c>
      <c r="AO996" s="74" t="s">
        <v>625</v>
      </c>
      <c r="AP996" s="74" t="s">
        <v>574</v>
      </c>
      <c r="AQ996" s="73" t="e">
        <f>_xll.BDP($H996,$AQ$1, "CUST_TRR_START_DT=20030101","CUST_TRR_END_DT=20230630")*0.01</f>
        <v>#VALUE!</v>
      </c>
      <c r="AR996" s="73">
        <f>_xll.BDP($H996,$AQ$1, "CUST_TRR_START_DT=20130101","CUST_TRR_END_DT=20230630")*0.01</f>
        <v>0.19966709999999999</v>
      </c>
      <c r="AS996" s="73">
        <f>_xll.BDP($H996,$AQ$1, "CUST_TRR_START_DT=20180101","CUST_TRR_END_DT=20230630")*0.01</f>
        <v>7.0619379999999995E-2</v>
      </c>
      <c r="AT996" s="74" t="s">
        <v>3586</v>
      </c>
      <c r="AU996" s="74" t="s">
        <v>3586</v>
      </c>
      <c r="AV996" s="74" t="s">
        <v>3586</v>
      </c>
      <c r="AW996" s="25">
        <v>0.43601483100116034</v>
      </c>
      <c r="AX996" s="25">
        <v>0.43601483100116034</v>
      </c>
      <c r="AY996" s="25">
        <v>0</v>
      </c>
      <c r="AZ996" s="25">
        <v>0.43601483100116034</v>
      </c>
      <c r="BA996" s="25">
        <v>10.574738526315789</v>
      </c>
      <c r="BB996" s="25">
        <v>0</v>
      </c>
      <c r="BC996" s="25" t="s">
        <v>3021</v>
      </c>
      <c r="BD996" s="25" t="s">
        <v>3021</v>
      </c>
      <c r="BE996" s="25">
        <v>38859.287638379996</v>
      </c>
      <c r="BF996" s="74">
        <v>592.28600000000006</v>
      </c>
      <c r="BG996" s="74">
        <v>666.28600000000006</v>
      </c>
      <c r="BH996" s="74">
        <v>657.5</v>
      </c>
      <c r="BI996" s="74">
        <v>2717.306</v>
      </c>
      <c r="BJ996" s="74">
        <v>2777.598</v>
      </c>
      <c r="BK996" s="74" t="s">
        <v>3021</v>
      </c>
      <c r="BL996" s="72">
        <v>1.5241813115869354E-2</v>
      </c>
      <c r="BM996" s="72">
        <v>1.7146119769368393E-2</v>
      </c>
      <c r="BN996" s="72">
        <v>1.6920021955075925E-2</v>
      </c>
      <c r="BO996" s="72">
        <v>6.992680939720082E-2</v>
      </c>
      <c r="BP996" s="72">
        <v>7.1478356110076011E-2</v>
      </c>
      <c r="BQ996" s="72">
        <v>0</v>
      </c>
      <c r="BR996" s="72">
        <f>IF(IF(BN996&gt;BQ996,BN996,BQ996)=0,IF(BM996&gt;BP996,BM996,BP996),IF(BN996&gt;BQ996,BN996,BQ996))</f>
        <v>1.6920021955075925E-2</v>
      </c>
      <c r="CI996" s="73">
        <f>IFERROR(L996,M996)</f>
        <v>0.28802817513670426</v>
      </c>
      <c r="CJ996" s="74">
        <f>IF(AND(M996&lt;0,AA996&gt;0),1,0)</f>
        <v>0</v>
      </c>
      <c r="CK996" s="74">
        <f>IF(AND(CJ996=0,CI996&lt;0.1,CI996&gt;0),1,0)</f>
        <v>0</v>
      </c>
      <c r="CL996" s="74">
        <f>IF(AND(CK996=0,CI996&lt;0.2,CI996&gt;0.1),1,0)</f>
        <v>0</v>
      </c>
      <c r="CM996" s="74">
        <f>IF(AND(CL996=0,CI996&lt;0.3,CI996&gt;0.2),1,0)</f>
        <v>1</v>
      </c>
      <c r="CN996" s="74">
        <f>IF(AND(CM996=0,CI996&lt;0.4,CI996&gt;0.3),1,0)</f>
        <v>0</v>
      </c>
      <c r="CO996" s="74">
        <f>IF(AND(CN996=0,CI996&lt;0.5,CI996&gt;0.4),1,0)</f>
        <v>0</v>
      </c>
      <c r="CP996" s="74">
        <f>IF(AND(CJ996=0,CK996=0,CL996=0,CM996=0,CN996=0,CO996=0),1,0)</f>
        <v>0</v>
      </c>
      <c r="CR996" s="74" t="str">
        <f>_xll.BDP($H996,CR$1)</f>
        <v>Milan Galik</v>
      </c>
      <c r="CS996" s="74" t="str">
        <f>_xll.BDP($H996,CS$1)</f>
        <v>No</v>
      </c>
      <c r="CT996" s="81">
        <f>_xll.BDP($H996,CT$1)</f>
        <v>0</v>
      </c>
      <c r="CU996" s="78">
        <f>_xll.BDP($H996,CU$1)</f>
        <v>4</v>
      </c>
      <c r="CV996" s="78">
        <f>_xll.BDP($H996,CV$1)</f>
        <v>4.9957007240246227</v>
      </c>
      <c r="CW996" s="78">
        <f>_xll.BDP($H996,CW$1)</f>
        <v>33.43424176725258</v>
      </c>
    </row>
    <row r="997" spans="1:101" s="74" customFormat="1" hidden="1" x14ac:dyDescent="0.3">
      <c r="A997" s="74" t="str">
        <f>B997&amp;C997</f>
        <v>15</v>
      </c>
      <c r="B997" s="74">
        <v>15</v>
      </c>
      <c r="D997" s="74">
        <v>34</v>
      </c>
      <c r="E997" s="74">
        <v>25</v>
      </c>
      <c r="F997" s="75">
        <v>0.14000000000000001</v>
      </c>
      <c r="H997" s="74" t="s">
        <v>1350</v>
      </c>
      <c r="I997" s="74">
        <v>1943</v>
      </c>
      <c r="J997" s="74" t="str">
        <f>I997&amp;H997</f>
        <v>1943SOP FP Equity</v>
      </c>
      <c r="K997" s="76" t="s">
        <v>1351</v>
      </c>
      <c r="L997" s="73">
        <v>0.84042556290365977</v>
      </c>
      <c r="M997" s="73">
        <v>0.80890424883106327</v>
      </c>
      <c r="N997" s="73">
        <v>0.14067192880580995</v>
      </c>
      <c r="O997" s="73">
        <v>0.16335495525084162</v>
      </c>
      <c r="P997" s="77">
        <v>11.218937733852094</v>
      </c>
      <c r="Q997" s="77">
        <v>7.7852573767678486</v>
      </c>
      <c r="R997" s="77">
        <v>13.033081956013348</v>
      </c>
      <c r="S997" s="78">
        <v>11.024979804104067</v>
      </c>
      <c r="T997" s="78">
        <v>11.512977338665412</v>
      </c>
      <c r="U997" s="73">
        <v>0.28950921686039688</v>
      </c>
      <c r="V997" s="79">
        <v>1.7358324533614924</v>
      </c>
      <c r="W997" s="73">
        <v>0.3223653170706135</v>
      </c>
      <c r="X997" s="72">
        <v>1.4873140857392825E-2</v>
      </c>
      <c r="Y997" s="79">
        <v>6.490643426987913</v>
      </c>
      <c r="Z997" s="79">
        <v>11.313628498718153</v>
      </c>
      <c r="AA997" s="79">
        <v>491900000</v>
      </c>
      <c r="AB997" s="79">
        <v>2435800000</v>
      </c>
      <c r="AC997" s="79">
        <v>37100000</v>
      </c>
      <c r="AD997" s="80">
        <v>563500000</v>
      </c>
      <c r="AE997" s="73">
        <v>6.5838509316770183E-2</v>
      </c>
      <c r="AF997" s="80">
        <v>3947.2133620999998</v>
      </c>
      <c r="AG997" s="80">
        <v>4983.4133621000001</v>
      </c>
      <c r="AH997" s="25">
        <v>7.9760137037451981</v>
      </c>
      <c r="AI997" s="25">
        <v>11.511696378147379</v>
      </c>
      <c r="AJ997" s="25">
        <v>11.99039453354332</v>
      </c>
      <c r="AK997" s="25">
        <v>15.691619426004959</v>
      </c>
      <c r="AL997" s="25">
        <v>2.1621391349400154</v>
      </c>
      <c r="AM997" s="74" t="s">
        <v>506</v>
      </c>
      <c r="AN997" s="74" t="s">
        <v>629</v>
      </c>
      <c r="AO997" s="74" t="s">
        <v>773</v>
      </c>
      <c r="AP997" s="74" t="s">
        <v>1339</v>
      </c>
      <c r="AQ997" s="73">
        <f>_xll.BDP($H997,$AQ$1, "CUST_TRR_START_DT=20030101","CUST_TRR_END_DT=20230630")*0.01</f>
        <v>0.17223859999999999</v>
      </c>
      <c r="AR997" s="73">
        <f>_xll.BDP($H997,$AQ$1, "CUST_TRR_START_DT=20130101","CUST_TRR_END_DT=20230630")*0.01</f>
        <v>0.1558987</v>
      </c>
      <c r="AS997" s="73">
        <f>_xll.BDP($H997,$AQ$1, "CUST_TRR_START_DT=20180101","CUST_TRR_END_DT=20230630")*0.01</f>
        <v>4.6295840000000005E-2</v>
      </c>
      <c r="AT997" s="74" t="s">
        <v>3697</v>
      </c>
      <c r="AU997" s="74" t="s">
        <v>3021</v>
      </c>
      <c r="AV997" s="74" t="s">
        <v>3021</v>
      </c>
      <c r="AW997" s="25">
        <v>2.2384175901795227</v>
      </c>
      <c r="AX997" s="25">
        <v>2.2384175901795227</v>
      </c>
      <c r="AY997" s="25">
        <v>0</v>
      </c>
      <c r="AZ997" s="25">
        <v>2.2384175901795227</v>
      </c>
      <c r="BA997" s="25">
        <v>32.152764169796356</v>
      </c>
      <c r="BB997" s="25">
        <v>0</v>
      </c>
      <c r="BC997" s="25" t="s">
        <v>3021</v>
      </c>
      <c r="BD997" s="25" t="s">
        <v>3021</v>
      </c>
      <c r="BE997" s="25">
        <v>3947.2133620999998</v>
      </c>
      <c r="BF997" s="74">
        <v>339.7</v>
      </c>
      <c r="BG997" s="74">
        <v>396.2</v>
      </c>
      <c r="BH997" s="74">
        <v>436.22200000000004</v>
      </c>
      <c r="BI997" s="74">
        <v>302.83600000000001</v>
      </c>
      <c r="BJ997" s="74">
        <v>358.38100000000003</v>
      </c>
      <c r="BK997" s="74">
        <v>398.21500000000003</v>
      </c>
      <c r="BL997" s="72">
        <v>8.6060713935988631E-2</v>
      </c>
      <c r="BM997" s="72">
        <v>0.10037460954206269</v>
      </c>
      <c r="BN997" s="72">
        <v>0.1105139144968644</v>
      </c>
      <c r="BO997" s="72">
        <v>7.6721467075416702E-2</v>
      </c>
      <c r="BP997" s="72">
        <v>9.079341984425536E-2</v>
      </c>
      <c r="BQ997" s="72">
        <v>0.10088509626146516</v>
      </c>
      <c r="BR997" s="72">
        <f>IF(IF(BN997&gt;BQ997,BN997,BQ997)=0,IF(BM997&gt;BP997,BM997,BP997),IF(BN997&gt;BQ997,BN997,BQ997))</f>
        <v>0.1105139144968644</v>
      </c>
      <c r="CI997" s="73">
        <f>IFERROR(L997,M997)</f>
        <v>0.84042556290365977</v>
      </c>
      <c r="CJ997" s="74">
        <f>IF(AND(M997&lt;0,AA997&gt;0),1,0)</f>
        <v>0</v>
      </c>
      <c r="CK997" s="74">
        <f>IF(AND(CJ997=0,CI997&lt;0.1,CI997&gt;0),1,0)</f>
        <v>0</v>
      </c>
      <c r="CL997" s="74">
        <f>IF(AND(CK997=0,CI997&lt;0.2,CI997&gt;0.1),1,0)</f>
        <v>0</v>
      </c>
      <c r="CM997" s="74">
        <f>IF(AND(CL997=0,CI997&lt;0.3,CI997&gt;0.2),1,0)</f>
        <v>0</v>
      </c>
      <c r="CN997" s="74">
        <f>IF(AND(CM997=0,CI997&lt;0.4,CI997&gt;0.3),1,0)</f>
        <v>0</v>
      </c>
      <c r="CO997" s="74">
        <f>IF(AND(CN997=0,CI997&lt;0.5,CI997&gt;0.4),1,0)</f>
        <v>0</v>
      </c>
      <c r="CP997" s="74">
        <f>IF(AND(CJ997=0,CK997=0,CL997=0,CM997=0,CN997=0,CO997=0),1,0)</f>
        <v>1</v>
      </c>
      <c r="CR997" s="74" t="str">
        <f>_xll.BDP($H997,CR$1)</f>
        <v>Cyril Malarge</v>
      </c>
      <c r="CS997" s="74" t="str">
        <f>_xll.BDP($H997,CS$1)</f>
        <v>No</v>
      </c>
      <c r="CT997" s="81">
        <f>_xll.BDP($H997,CT$1)</f>
        <v>0</v>
      </c>
      <c r="CU997" s="78">
        <f>_xll.BDP($H997,CU$1)</f>
        <v>1.5833300352096558</v>
      </c>
      <c r="CV997" s="78">
        <f>_xll.BDP($H997,CV$1)</f>
        <v>0.74179591876463058</v>
      </c>
      <c r="CW997" s="78">
        <f>_xll.BDP($H997,CW$1)</f>
        <v>0</v>
      </c>
    </row>
    <row r="998" spans="1:101" s="74" customFormat="1" hidden="1" x14ac:dyDescent="0.3">
      <c r="A998" s="74" t="str">
        <f>B998&amp;C998</f>
        <v>15</v>
      </c>
      <c r="B998" s="74">
        <v>15</v>
      </c>
      <c r="D998" s="74">
        <v>34</v>
      </c>
      <c r="E998" s="74">
        <v>22</v>
      </c>
      <c r="F998" s="75" t="s">
        <v>2157</v>
      </c>
      <c r="G998" s="74" t="s">
        <v>2614</v>
      </c>
      <c r="H998" s="74" t="s">
        <v>1532</v>
      </c>
      <c r="I998" s="74">
        <v>1944</v>
      </c>
      <c r="J998" s="74" t="str">
        <f>I998&amp;H998</f>
        <v>1944UCB BB Equity</v>
      </c>
      <c r="K998" s="76" t="s">
        <v>1533</v>
      </c>
      <c r="L998" s="73">
        <v>0.40135181526439812</v>
      </c>
      <c r="M998" s="73">
        <v>0.1175147109726549</v>
      </c>
      <c r="N998" s="73">
        <v>0.13044214883501057</v>
      </c>
      <c r="O998" s="73">
        <v>6.10721352761288E-2</v>
      </c>
      <c r="P998" s="77">
        <v>4.8768075993384503</v>
      </c>
      <c r="Q998" s="77">
        <v>3.7566128143395954</v>
      </c>
      <c r="R998" s="77">
        <v>3.6750375856116708</v>
      </c>
      <c r="S998" s="78">
        <v>27.332031030546442</v>
      </c>
      <c r="T998" s="78">
        <v>22.983505528366866</v>
      </c>
      <c r="U998" s="73">
        <v>0.25094189966289909</v>
      </c>
      <c r="V998" s="79">
        <v>2.0814144736842106</v>
      </c>
      <c r="W998" s="73">
        <v>0.58782993108828496</v>
      </c>
      <c r="X998" s="72" t="e">
        <v>#N/A</v>
      </c>
      <c r="Y998" s="79">
        <v>2.8883980480543423</v>
      </c>
      <c r="Z998" s="79">
        <v>-18.216918838719476</v>
      </c>
      <c r="AA998" s="79">
        <v>5778000000</v>
      </c>
      <c r="AB998" s="79">
        <v>11118000000</v>
      </c>
      <c r="AC998" s="79">
        <v>83000000</v>
      </c>
      <c r="AD998" s="80">
        <v>824000000</v>
      </c>
      <c r="AE998" s="73">
        <v>0.10072815533980582</v>
      </c>
      <c r="AF998" s="80">
        <v>16163.420179799998</v>
      </c>
      <c r="AG998" s="80">
        <v>18694.420179799999</v>
      </c>
      <c r="AH998" s="25">
        <v>14.162439530151515</v>
      </c>
      <c r="AI998" s="25">
        <v>27.532283033578793</v>
      </c>
      <c r="AJ998" s="25">
        <v>3.613379431577183</v>
      </c>
      <c r="AK998" s="25">
        <v>47.474563673400759</v>
      </c>
      <c r="AL998" s="25">
        <v>1.7875934398371951</v>
      </c>
      <c r="AM998" s="74" t="s">
        <v>493</v>
      </c>
      <c r="AN998" s="74" t="s">
        <v>654</v>
      </c>
      <c r="AO998" s="74" t="s">
        <v>655</v>
      </c>
      <c r="AP998" s="74" t="s">
        <v>1521</v>
      </c>
      <c r="AQ998" s="73">
        <f>_xll.BDP($H998,$AQ$1, "CUST_TRR_START_DT=20030101","CUST_TRR_END_DT=20230630")*0.01</f>
        <v>7.4257740000000003E-2</v>
      </c>
      <c r="AR998" s="73">
        <f>_xll.BDP($H998,$AQ$1, "CUST_TRR_START_DT=20130101","CUST_TRR_END_DT=20230630")*0.01</f>
        <v>8.0682740000000003E-2</v>
      </c>
      <c r="AS998" s="73">
        <f>_xll.BDP($H998,$AQ$1, "CUST_TRR_START_DT=20180101","CUST_TRR_END_DT=20230630")*0.01</f>
        <v>5.6008370000000002E-2</v>
      </c>
      <c r="AT998" s="74" t="s">
        <v>3697</v>
      </c>
      <c r="AU998" s="74" t="s">
        <v>3021</v>
      </c>
      <c r="AV998" s="74" t="s">
        <v>3021</v>
      </c>
      <c r="AW998" s="25">
        <v>1.6012521585785504</v>
      </c>
      <c r="AX998" s="25">
        <v>1.6012521585785504</v>
      </c>
      <c r="AY998" s="25">
        <v>0</v>
      </c>
      <c r="AZ998" s="25">
        <v>1.6012521585785504</v>
      </c>
      <c r="BA998" s="25">
        <v>50.792115128794293</v>
      </c>
      <c r="BB998" s="25">
        <v>0</v>
      </c>
      <c r="BC998" s="25">
        <v>50.792115128794293</v>
      </c>
      <c r="BD998" s="25">
        <v>252</v>
      </c>
      <c r="BE998" s="25">
        <v>16163.420179799998</v>
      </c>
      <c r="BF998" s="74">
        <v>700.53300000000002</v>
      </c>
      <c r="BG998" s="74">
        <v>935.75</v>
      </c>
      <c r="BH998" s="74">
        <v>1365.3330000000001</v>
      </c>
      <c r="BI998" s="74">
        <v>604.78700000000003</v>
      </c>
      <c r="BJ998" s="74">
        <v>815.40700000000004</v>
      </c>
      <c r="BK998" s="74">
        <v>1287.895</v>
      </c>
      <c r="BL998" s="72">
        <v>4.3340641535476572E-2</v>
      </c>
      <c r="BM998" s="72">
        <v>5.7893069015766858E-2</v>
      </c>
      <c r="BN998" s="72">
        <v>8.4470550465940708E-2</v>
      </c>
      <c r="BO998" s="72">
        <v>3.7417019001697666E-2</v>
      </c>
      <c r="BP998" s="72">
        <v>5.0447676972417213E-2</v>
      </c>
      <c r="BQ998" s="72">
        <v>7.9679608998195095E-2</v>
      </c>
      <c r="BR998" s="72">
        <f>IF(IF(BN998&gt;BQ998,BN998,BQ998)=0,IF(BM998&gt;BP998,BM998,BP998),IF(BN998&gt;BQ998,BN998,BQ998))</f>
        <v>8.4470550465940708E-2</v>
      </c>
      <c r="CI998" s="73">
        <f>IFERROR(L998,M998)</f>
        <v>0.40135181526439812</v>
      </c>
      <c r="CJ998" s="74">
        <f>IF(AND(M998&lt;0,AA998&gt;0),1,0)</f>
        <v>0</v>
      </c>
      <c r="CK998" s="74">
        <f>IF(AND(CJ998=0,CI998&lt;0.1,CI998&gt;0),1,0)</f>
        <v>0</v>
      </c>
      <c r="CL998" s="74">
        <f>IF(AND(CK998=0,CI998&lt;0.2,CI998&gt;0.1),1,0)</f>
        <v>0</v>
      </c>
      <c r="CM998" s="74">
        <f>IF(AND(CL998=0,CI998&lt;0.3,CI998&gt;0.2),1,0)</f>
        <v>0</v>
      </c>
      <c r="CN998" s="74">
        <f>IF(AND(CM998=0,CI998&lt;0.4,CI998&gt;0.3),1,0)</f>
        <v>0</v>
      </c>
      <c r="CO998" s="74">
        <f>IF(AND(CN998=0,CI998&lt;0.5,CI998&gt;0.4),1,0)</f>
        <v>1</v>
      </c>
      <c r="CP998" s="74">
        <f>IF(AND(CJ998=0,CK998=0,CL998=0,CM998=0,CN998=0,CO998=0),1,0)</f>
        <v>0</v>
      </c>
      <c r="CR998" s="74" t="str">
        <f>_xll.BDP($H998,CR$1)</f>
        <v>Jean-Christophe Tellier</v>
      </c>
      <c r="CS998" s="74" t="str">
        <f>_xll.BDP($H998,CS$1)</f>
        <v>No</v>
      </c>
      <c r="CT998" s="81">
        <f>_xll.BDP($H998,CT$1)</f>
        <v>0</v>
      </c>
      <c r="CU998" s="78">
        <f>_xll.BDP($H998,CU$1)</f>
        <v>8.75</v>
      </c>
      <c r="CV998" s="78">
        <f>_xll.BDP($H998,CV$1)</f>
        <v>0</v>
      </c>
      <c r="CW998" s="78">
        <f>_xll.BDP($H998,CW$1)</f>
        <v>0</v>
      </c>
    </row>
    <row r="999" spans="1:101" s="74" customFormat="1" hidden="1" x14ac:dyDescent="0.3">
      <c r="A999" s="74" t="str">
        <f>B999&amp;C999</f>
        <v>15</v>
      </c>
      <c r="B999" s="74">
        <v>15</v>
      </c>
      <c r="D999" s="74">
        <v>34</v>
      </c>
      <c r="E999" s="74">
        <v>9</v>
      </c>
      <c r="F999" s="75">
        <v>0.13</v>
      </c>
      <c r="H999" s="74" t="s">
        <v>1715</v>
      </c>
      <c r="I999" s="74">
        <v>1945</v>
      </c>
      <c r="J999" s="74" t="str">
        <f>I999&amp;H999</f>
        <v>1945SXS LN Equity</v>
      </c>
      <c r="K999" s="76" t="s">
        <v>1716</v>
      </c>
      <c r="L999" s="73">
        <v>0.26014022005051618</v>
      </c>
      <c r="M999" s="73">
        <v>0.32519838299146581</v>
      </c>
      <c r="N999" s="73">
        <v>0.12965657945105447</v>
      </c>
      <c r="O999" s="73">
        <v>0.17048665620094192</v>
      </c>
      <c r="P999" s="77">
        <v>13.053999861716104</v>
      </c>
      <c r="Q999" s="77">
        <v>10.094507188240623</v>
      </c>
      <c r="R999" s="77">
        <v>32.725118483412324</v>
      </c>
      <c r="S999" s="78">
        <v>19.216093708832851</v>
      </c>
      <c r="T999" s="78">
        <v>20.96579780021094</v>
      </c>
      <c r="U999" s="73">
        <v>-0.1218025819902173</v>
      </c>
      <c r="V999" s="79">
        <v>-0.60808646917534026</v>
      </c>
      <c r="W999" s="73">
        <v>0.74037253509586498</v>
      </c>
      <c r="X999" s="72">
        <v>2.2435897435897436E-2</v>
      </c>
      <c r="Y999" s="79">
        <v>-0.31349226469962288</v>
      </c>
      <c r="Z999" s="79">
        <v>9.9302264889404412</v>
      </c>
      <c r="AA999" s="79">
        <v>667900000</v>
      </c>
      <c r="AB999" s="79">
        <v>1274000000</v>
      </c>
      <c r="AC999" s="79">
        <v>13400000</v>
      </c>
      <c r="AD999" s="80">
        <v>177300000</v>
      </c>
      <c r="AE999" s="73">
        <v>7.5578116187253241E-2</v>
      </c>
      <c r="AF999" s="80">
        <v>3470.35341896</v>
      </c>
      <c r="AG999" s="80">
        <v>3318.4534189599999</v>
      </c>
      <c r="AH999" s="25">
        <v>11.050460935597737</v>
      </c>
      <c r="AI999" s="25">
        <v>13.867335641287086</v>
      </c>
      <c r="AJ999" s="25">
        <v>4.3312345645348769</v>
      </c>
      <c r="AK999" s="25">
        <v>25.637746557782364</v>
      </c>
      <c r="AL999" s="25">
        <v>2.582423517072451</v>
      </c>
      <c r="AM999" s="74" t="s">
        <v>498</v>
      </c>
      <c r="AN999" s="74" t="s">
        <v>590</v>
      </c>
      <c r="AO999" s="74" t="s">
        <v>644</v>
      </c>
      <c r="AP999" s="74" t="s">
        <v>1552</v>
      </c>
      <c r="AQ999" s="73">
        <f>_xll.BDP($H999,$AQ$1, "CUST_TRR_START_DT=20030101","CUST_TRR_END_DT=20230630")*0.01</f>
        <v>0.16095700000000002</v>
      </c>
      <c r="AR999" s="73">
        <f>_xll.BDP($H999,$AQ$1, "CUST_TRR_START_DT=20130101","CUST_TRR_END_DT=20230630")*0.01</f>
        <v>7.9865950000000005E-2</v>
      </c>
      <c r="AS999" s="73">
        <f>_xll.BDP($H999,$AQ$1, "CUST_TRR_START_DT=20180101","CUST_TRR_END_DT=20230630")*0.01</f>
        <v>9.5513940000000006E-2</v>
      </c>
      <c r="AT999" s="74" t="s">
        <v>3697</v>
      </c>
      <c r="AU999" s="74" t="s">
        <v>3021</v>
      </c>
      <c r="AV999" s="74" t="s">
        <v>3021</v>
      </c>
      <c r="AW999" s="25">
        <v>2.2743467480439752</v>
      </c>
      <c r="AX999" s="25">
        <v>2.2743467480439752</v>
      </c>
      <c r="AY999" s="25">
        <v>0</v>
      </c>
      <c r="AZ999" s="25">
        <v>2.2743467480439752</v>
      </c>
      <c r="BA999" s="25">
        <v>50.318877551020414</v>
      </c>
      <c r="BB999" s="25">
        <v>0</v>
      </c>
      <c r="BC999" s="25">
        <v>50.318877551020414</v>
      </c>
      <c r="BD999" s="25">
        <v>78.900000000000006</v>
      </c>
      <c r="BE999" s="25">
        <v>3318.4534189599999</v>
      </c>
      <c r="BF999" s="74">
        <v>202.11100000000002</v>
      </c>
      <c r="BG999" s="74">
        <v>209.20000000000002</v>
      </c>
      <c r="BH999" s="74">
        <v>228.25</v>
      </c>
      <c r="BI999" s="74">
        <v>181.37100000000001</v>
      </c>
      <c r="BJ999" s="74">
        <v>203.73000000000002</v>
      </c>
      <c r="BK999" s="74">
        <v>214.87200000000001</v>
      </c>
      <c r="BL999" s="72">
        <v>6.0905179155216649E-2</v>
      </c>
      <c r="BM999" s="72">
        <v>6.30414152583052E-2</v>
      </c>
      <c r="BN999" s="72">
        <v>6.8782041265335381E-2</v>
      </c>
      <c r="BO999" s="72">
        <v>5.4655279764885628E-2</v>
      </c>
      <c r="BP999" s="72">
        <v>6.1393057029514912E-2</v>
      </c>
      <c r="BQ999" s="72">
        <v>6.4750645216933828E-2</v>
      </c>
      <c r="BR999" s="72">
        <f>IF(IF(BN999&gt;BQ999,BN999,BQ999)=0,IF(BM999&gt;BP999,BM999,BP999),IF(BN999&gt;BQ999,BN999,BQ999))</f>
        <v>6.8782041265335381E-2</v>
      </c>
      <c r="CI999" s="73">
        <f>IFERROR(L999,M999)</f>
        <v>0.26014022005051618</v>
      </c>
      <c r="CJ999" s="74">
        <f>IF(AND(M999&lt;0,AA999&gt;0),1,0)</f>
        <v>0</v>
      </c>
      <c r="CK999" s="74">
        <f>IF(AND(CJ999=0,CI999&lt;0.1,CI999&gt;0),1,0)</f>
        <v>0</v>
      </c>
      <c r="CL999" s="74">
        <f>IF(AND(CK999=0,CI999&lt;0.2,CI999&gt;0.1),1,0)</f>
        <v>0</v>
      </c>
      <c r="CM999" s="74">
        <f>IF(AND(CL999=0,CI999&lt;0.3,CI999&gt;0.2),1,0)</f>
        <v>1</v>
      </c>
      <c r="CN999" s="74">
        <f>IF(AND(CM999=0,CI999&lt;0.4,CI999&gt;0.3),1,0)</f>
        <v>0</v>
      </c>
      <c r="CO999" s="74">
        <f>IF(AND(CN999=0,CI999&lt;0.5,CI999&gt;0.4),1,0)</f>
        <v>0</v>
      </c>
      <c r="CP999" s="74">
        <f>IF(AND(CJ999=0,CK999=0,CL999=0,CM999=0,CN999=0,CO999=0),1,0)</f>
        <v>0</v>
      </c>
      <c r="CR999" s="74" t="str">
        <f>_xll.BDP($H999,CR$1)</f>
        <v>Andrew Heath</v>
      </c>
      <c r="CS999" s="74" t="str">
        <f>_xll.BDP($H999,CS$1)</f>
        <v>No</v>
      </c>
      <c r="CT999" s="81">
        <f>_xll.BDP($H999,CT$1)</f>
        <v>3.8626199238933623E-4</v>
      </c>
      <c r="CU999" s="78">
        <f>_xll.BDP($H999,CU$1)</f>
        <v>5.0833301544189453</v>
      </c>
      <c r="CV999" s="78">
        <f>_xll.BDP($H999,CV$1)</f>
        <v>2.7720571822319705E-2</v>
      </c>
      <c r="CW999" s="78">
        <f>_xll.BDP($H999,CW$1)</f>
        <v>65.842187772165133</v>
      </c>
    </row>
    <row r="1000" spans="1:101" s="74" customFormat="1" hidden="1" x14ac:dyDescent="0.3">
      <c r="A1000" s="74" t="str">
        <f>B1000&amp;C1000</f>
        <v>15</v>
      </c>
      <c r="B1000" s="74">
        <v>15</v>
      </c>
      <c r="D1000" s="74">
        <v>35</v>
      </c>
      <c r="E1000" s="74">
        <v>16</v>
      </c>
      <c r="F1000" s="75" t="s">
        <v>2149</v>
      </c>
      <c r="G1000" s="74" t="s">
        <v>2154</v>
      </c>
      <c r="H1000" s="74" t="s">
        <v>409</v>
      </c>
      <c r="I1000" s="74">
        <v>1946</v>
      </c>
      <c r="J1000" s="74" t="str">
        <f>I1000&amp;H1000</f>
        <v>1946LTHM US Equity</v>
      </c>
      <c r="K1000" s="76" t="s">
        <v>1101</v>
      </c>
      <c r="L1000" s="73">
        <v>0.14394032438069787</v>
      </c>
      <c r="M1000" s="73">
        <v>0.23530979347101932</v>
      </c>
      <c r="N1000" s="73">
        <v>0.14394032438069787</v>
      </c>
      <c r="O1000" s="73">
        <v>0.23530979347101932</v>
      </c>
      <c r="P1000" s="77">
        <v>25.490476872404411</v>
      </c>
      <c r="Q1000" s="77">
        <v>21.614835658053231</v>
      </c>
      <c r="R1000" s="77">
        <v>24.908799563601651</v>
      </c>
      <c r="S1000" s="78">
        <v>27.655092245759221</v>
      </c>
      <c r="T1000" s="78">
        <v>46.999508116084606</v>
      </c>
      <c r="U1000" s="73">
        <v>3.5861283825203594E-2</v>
      </c>
      <c r="V1000" s="79">
        <v>0.17256637168141586</v>
      </c>
      <c r="W1000" s="73">
        <v>0.72379367720465893</v>
      </c>
      <c r="X1000" s="72" t="e">
        <v>#N/A</v>
      </c>
      <c r="Y1000" s="79">
        <v>23.405214956874755</v>
      </c>
      <c r="Z1000" s="79">
        <v>20.320611793864487</v>
      </c>
      <c r="AA1000" s="79">
        <v>1501000000</v>
      </c>
      <c r="AB1000" s="79">
        <v>1501000000</v>
      </c>
      <c r="AC1000" s="79" t="e">
        <v>#N/A</v>
      </c>
      <c r="AD1000" s="80">
        <v>575100000</v>
      </c>
      <c r="AE1000" s="73">
        <v>0</v>
      </c>
      <c r="AF1000" s="80">
        <v>3626.6565500199995</v>
      </c>
      <c r="AG1000" s="80">
        <v>3708.5565500199996</v>
      </c>
      <c r="AH1000" s="25">
        <v>7.0990745597626317</v>
      </c>
      <c r="AI1000" s="25">
        <v>7.5254800122159091</v>
      </c>
      <c r="AJ1000" s="25">
        <v>5.9957705944311375</v>
      </c>
      <c r="AK1000" s="25">
        <v>10.896346109186885</v>
      </c>
      <c r="AL1000" s="25">
        <v>2.193984636941793</v>
      </c>
      <c r="AM1000" s="74" t="s">
        <v>550</v>
      </c>
      <c r="AN1000" s="74" t="s">
        <v>884</v>
      </c>
      <c r="AO1000" s="74" t="s">
        <v>885</v>
      </c>
      <c r="AP1000" s="74" t="s">
        <v>574</v>
      </c>
      <c r="AQ1000" s="73" t="e">
        <f>_xll.BDP($H1000,$AQ$1, "CUST_TRR_START_DT=20030101","CUST_TRR_END_DT=20230630")*0.01</f>
        <v>#VALUE!</v>
      </c>
      <c r="AR1000" s="73" t="e">
        <f>_xll.BDP($H1000,$AQ$1, "CUST_TRR_START_DT=20130101","CUST_TRR_END_DT=20230630")*0.01</f>
        <v>#VALUE!</v>
      </c>
      <c r="AS1000" s="73" t="e">
        <f>_xll.BDP($H1000,$AQ$1, "CUST_TRR_START_DT=20180101","CUST_TRR_END_DT=20230630")*0.01</f>
        <v>#VALUE!</v>
      </c>
      <c r="AT1000" s="74" t="s">
        <v>3587</v>
      </c>
      <c r="AU1000" s="74" t="s">
        <v>3587</v>
      </c>
      <c r="AV1000" s="74" t="s">
        <v>3587</v>
      </c>
      <c r="AW1000" s="25" t="s">
        <v>3021</v>
      </c>
      <c r="AX1000" s="25">
        <v>0</v>
      </c>
      <c r="AY1000" s="25">
        <v>2.0808377898255581E-3</v>
      </c>
      <c r="AZ1000" s="25">
        <v>2.0808377898255581E-3</v>
      </c>
      <c r="BA1000" s="25">
        <v>0</v>
      </c>
      <c r="BB1000" s="25">
        <v>2.5292024668288626E-2</v>
      </c>
      <c r="BC1000" s="25">
        <v>2.5292024668288626E-2</v>
      </c>
      <c r="BD1000" s="25">
        <v>7.5464839999999991E-2</v>
      </c>
      <c r="BE1000" s="25">
        <v>3626.6565500199995</v>
      </c>
      <c r="BF1000" s="74">
        <v>441.46199999999999</v>
      </c>
      <c r="BG1000" s="74">
        <v>530.30799999999999</v>
      </c>
      <c r="BH1000" s="74">
        <v>576</v>
      </c>
      <c r="BI1000" s="74">
        <v>38.658000000000001</v>
      </c>
      <c r="BJ1000" s="74">
        <v>140.809</v>
      </c>
      <c r="BK1000" s="74">
        <v>263.29599999999999</v>
      </c>
      <c r="BL1000" s="72">
        <v>0.12172699397122827</v>
      </c>
      <c r="BM1000" s="72">
        <v>0.14622504025011013</v>
      </c>
      <c r="BN1000" s="72">
        <v>0.15882397245386348</v>
      </c>
      <c r="BO1000" s="72">
        <v>1.065940473458586E-2</v>
      </c>
      <c r="BP1000" s="72">
        <v>3.8826119335513998E-2</v>
      </c>
      <c r="BQ1000" s="72">
        <v>7.2600202519466042E-2</v>
      </c>
      <c r="BR1000" s="72">
        <f>IF(IF(BN1000&gt;BQ1000,BN1000,BQ1000)=0,IF(BM1000&gt;BP1000,BM1000,BP1000),IF(BN1000&gt;BQ1000,BN1000,BQ1000))</f>
        <v>0.15882397245386348</v>
      </c>
      <c r="CI1000" s="73">
        <f>IFERROR(L1000,M1000)</f>
        <v>0.14394032438069787</v>
      </c>
      <c r="CJ1000" s="74">
        <f>IF(AND(M1000&lt;0,AA1000&gt;0),1,0)</f>
        <v>0</v>
      </c>
      <c r="CK1000" s="74">
        <f>IF(AND(CJ1000=0,CI1000&lt;0.1,CI1000&gt;0),1,0)</f>
        <v>0</v>
      </c>
      <c r="CL1000" s="74">
        <f>IF(AND(CK1000=0,CI1000&lt;0.2,CI1000&gt;0.1),1,0)</f>
        <v>1</v>
      </c>
      <c r="CM1000" s="74">
        <f>IF(AND(CL1000=0,CI1000&lt;0.3,CI1000&gt;0.2),1,0)</f>
        <v>0</v>
      </c>
      <c r="CN1000" s="74">
        <f>IF(AND(CM1000=0,CI1000&lt;0.4,CI1000&gt;0.3),1,0)</f>
        <v>0</v>
      </c>
      <c r="CO1000" s="74">
        <f>IF(AND(CN1000=0,CI1000&lt;0.5,CI1000&gt;0.4),1,0)</f>
        <v>0</v>
      </c>
      <c r="CP1000" s="74">
        <f>IF(AND(CJ1000=0,CK1000=0,CL1000=0,CM1000=0,CN1000=0,CO1000=0),1,0)</f>
        <v>0</v>
      </c>
      <c r="CR1000" s="74" t="str">
        <f>_xll.BDP($H1000,CR$1)</f>
        <v>Paul W Graves</v>
      </c>
      <c r="CS1000" s="74" t="str">
        <f>_xll.BDP($H1000,CS$1)</f>
        <v>No</v>
      </c>
      <c r="CT1000" s="81">
        <f>_xll.BDP($H1000,CT$1)</f>
        <v>0.23491300642490387</v>
      </c>
      <c r="CU1000" s="78">
        <f>_xll.BDP($H1000,CU$1)</f>
        <v>5.4166698455810547</v>
      </c>
      <c r="CV1000" s="78">
        <f>_xll.BDP($H1000,CV$1)</f>
        <v>0.8757407545485808</v>
      </c>
      <c r="CW1000" s="78">
        <f>_xll.BDP($H1000,CW$1)</f>
        <v>2.6222838047110604</v>
      </c>
    </row>
    <row r="1001" spans="1:101" s="74" customFormat="1" hidden="1" x14ac:dyDescent="0.3">
      <c r="A1001" s="74" t="str">
        <f>B1001&amp;C1001</f>
        <v>15</v>
      </c>
      <c r="B1001" s="74">
        <v>15</v>
      </c>
      <c r="D1001" s="74">
        <v>34</v>
      </c>
      <c r="E1001" s="74">
        <v>17</v>
      </c>
      <c r="F1001" s="75" t="s">
        <v>2157</v>
      </c>
      <c r="G1001" s="74" t="s">
        <v>2815</v>
      </c>
      <c r="H1001" s="74" t="s">
        <v>1255</v>
      </c>
      <c r="I1001" s="74">
        <v>1947</v>
      </c>
      <c r="J1001" s="74" t="str">
        <f>I1001&amp;H1001</f>
        <v>1947BSS IM Equity</v>
      </c>
      <c r="K1001" s="76" t="s">
        <v>1256</v>
      </c>
      <c r="L1001" s="73">
        <v>0.41048837902324464</v>
      </c>
      <c r="M1001" s="73">
        <v>0.64131008980454307</v>
      </c>
      <c r="N1001" s="73">
        <v>0.29978242344628991</v>
      </c>
      <c r="O1001" s="73">
        <v>0.42624877290282825</v>
      </c>
      <c r="P1001" s="77">
        <v>16.666114927788996</v>
      </c>
      <c r="Q1001" s="77">
        <v>12.751334498255021</v>
      </c>
      <c r="R1001" s="77">
        <v>11.621894806031065</v>
      </c>
      <c r="S1001" s="78">
        <v>10.685607664306659</v>
      </c>
      <c r="T1001" s="78">
        <v>11.184241724169377</v>
      </c>
      <c r="U1001" s="73">
        <v>-0.1414948945692269</v>
      </c>
      <c r="V1001" s="79">
        <v>-1.1636518942819818</v>
      </c>
      <c r="W1001" s="73">
        <v>0.38516450693542476</v>
      </c>
      <c r="X1001" s="72" t="e">
        <v>#N/A</v>
      </c>
      <c r="Y1001" s="79">
        <v>3.4392617104688141</v>
      </c>
      <c r="Z1001" s="79">
        <v>-6.4448521055516022</v>
      </c>
      <c r="AA1001" s="79">
        <v>92757000</v>
      </c>
      <c r="AB1001" s="79">
        <v>139557000</v>
      </c>
      <c r="AC1001" s="79" t="e">
        <v>#N/A</v>
      </c>
      <c r="AD1001" s="80">
        <v>42779000</v>
      </c>
      <c r="AE1001" s="73">
        <v>0</v>
      </c>
      <c r="AF1001" s="80">
        <v>314.58176764000001</v>
      </c>
      <c r="AG1001" s="80">
        <v>222.17476764000003</v>
      </c>
      <c r="AH1001" s="25">
        <v>3.1891877935835793</v>
      </c>
      <c r="AI1001" s="25">
        <v>5.8646068957871407</v>
      </c>
      <c r="AJ1001" s="25" t="s">
        <v>3021</v>
      </c>
      <c r="AK1001" s="25">
        <v>10.344215071590737</v>
      </c>
      <c r="AL1001" s="25">
        <v>1.1654413451739867</v>
      </c>
      <c r="AM1001" s="74" t="s">
        <v>498</v>
      </c>
      <c r="AN1001" s="74" t="s">
        <v>499</v>
      </c>
      <c r="AO1001" s="74" t="s">
        <v>500</v>
      </c>
      <c r="AP1001" s="74" t="s">
        <v>1250</v>
      </c>
      <c r="AQ1001" s="73">
        <f>_xll.BDP($H1001,$AQ$1, "CUST_TRR_START_DT=20030101","CUST_TRR_END_DT=20230630")*0.01</f>
        <v>0.1036802</v>
      </c>
      <c r="AR1001" s="73">
        <f>_xll.BDP($H1001,$AQ$1, "CUST_TRR_START_DT=20130101","CUST_TRR_END_DT=20230630")*0.01</f>
        <v>0.18367329999999998</v>
      </c>
      <c r="AS1001" s="73">
        <f>_xll.BDP($H1001,$AQ$1, "CUST_TRR_START_DT=20180101","CUST_TRR_END_DT=20230630")*0.01</f>
        <v>-0.18972930000000002</v>
      </c>
      <c r="AT1001" s="74" t="s">
        <v>3588</v>
      </c>
      <c r="AU1001" s="74" t="s">
        <v>3588</v>
      </c>
      <c r="AV1001" s="74" t="s">
        <v>3588</v>
      </c>
      <c r="AW1001" s="25">
        <v>2.8745645741552424</v>
      </c>
      <c r="AX1001" s="25">
        <v>2.8745645741552424</v>
      </c>
      <c r="AY1001" s="25">
        <v>0</v>
      </c>
      <c r="AZ1001" s="25">
        <v>2.8745645741552424</v>
      </c>
      <c r="BA1001" s="25">
        <v>24.743507926928025</v>
      </c>
      <c r="BB1001" s="25">
        <v>0</v>
      </c>
      <c r="BC1001" s="25">
        <v>24.743507926928025</v>
      </c>
      <c r="BD1001" s="25">
        <v>9.0428556899999997</v>
      </c>
      <c r="BE1001" s="25">
        <v>222.17476764000003</v>
      </c>
      <c r="BF1001" s="74">
        <v>23.333000000000002</v>
      </c>
      <c r="BG1001" s="74">
        <v>25.7</v>
      </c>
      <c r="BH1001" s="74">
        <v>31.1</v>
      </c>
      <c r="BI1001" s="74">
        <v>-14.6</v>
      </c>
      <c r="BJ1001" s="74">
        <v>27.400000000000002</v>
      </c>
      <c r="BK1001" s="74">
        <v>1.35</v>
      </c>
      <c r="BL1001" s="72">
        <v>0.10502092675891771</v>
      </c>
      <c r="BM1001" s="72">
        <v>0.11567470182591971</v>
      </c>
      <c r="BN1001" s="72">
        <v>0.13997989209284448</v>
      </c>
      <c r="BO1001" s="72">
        <v>-6.5714032943907694E-2</v>
      </c>
      <c r="BP1001" s="72">
        <v>0.12332633579884049</v>
      </c>
      <c r="BQ1001" s="72">
        <v>6.076297566731192E-3</v>
      </c>
      <c r="BR1001" s="72">
        <f>IF(IF(BN1001&gt;BQ1001,BN1001,BQ1001)=0,IF(BM1001&gt;BP1001,BM1001,BP1001),IF(BN1001&gt;BQ1001,BN1001,BQ1001))</f>
        <v>0.13997989209284448</v>
      </c>
      <c r="CI1001" s="73">
        <f>IFERROR(L1001,M1001)</f>
        <v>0.41048837902324464</v>
      </c>
      <c r="CJ1001" s="74">
        <f>IF(AND(M1001&lt;0,AA1001&gt;0),1,0)</f>
        <v>0</v>
      </c>
      <c r="CK1001" s="74">
        <f>IF(AND(CJ1001=0,CI1001&lt;0.1,CI1001&gt;0),1,0)</f>
        <v>0</v>
      </c>
      <c r="CL1001" s="74">
        <f>IF(AND(CK1001=0,CI1001&lt;0.2,CI1001&gt;0.1),1,0)</f>
        <v>0</v>
      </c>
      <c r="CM1001" s="74">
        <f>IF(AND(CL1001=0,CI1001&lt;0.3,CI1001&gt;0.2),1,0)</f>
        <v>0</v>
      </c>
      <c r="CN1001" s="74">
        <f>IF(AND(CM1001=0,CI1001&lt;0.4,CI1001&gt;0.3),1,0)</f>
        <v>0</v>
      </c>
      <c r="CO1001" s="74">
        <f>IF(AND(CN1001=0,CI1001&lt;0.5,CI1001&gt;0.4),1,0)</f>
        <v>1</v>
      </c>
      <c r="CP1001" s="74">
        <f>IF(AND(CJ1001=0,CK1001=0,CL1001=0,CM1001=0,CN1001=0,CO1001=0),1,0)</f>
        <v>0</v>
      </c>
      <c r="CR1001" s="74" t="str">
        <f>_xll.BDP($H1001,CR$1)</f>
        <v>#N/A Field Not Applicable</v>
      </c>
      <c r="CS1001" s="74" t="str">
        <f>_xll.BDP($H1001,CS$1)</f>
        <v>No</v>
      </c>
      <c r="CT1001" s="81">
        <f>_xll.BDP($H1001,CT$1)</f>
        <v>4.014160018414259E-3</v>
      </c>
      <c r="CU1001" s="78">
        <f>_xll.BDP($H1001,CU$1)</f>
        <v>20.83329963684082</v>
      </c>
      <c r="CV1001" s="78">
        <f>_xll.BDP($H1001,CV$1)</f>
        <v>4.926541615226882E-3</v>
      </c>
      <c r="CW1001" s="78">
        <f>_xll.BDP($H1001,CW$1)</f>
        <v>0</v>
      </c>
    </row>
    <row r="1002" spans="1:101" s="74" customFormat="1" hidden="1" x14ac:dyDescent="0.3">
      <c r="A1002" s="74" t="str">
        <f>B1002&amp;C1002</f>
        <v>15</v>
      </c>
      <c r="B1002" s="74">
        <v>15</v>
      </c>
      <c r="D1002" s="74">
        <v>35</v>
      </c>
      <c r="E1002" s="74">
        <v>23</v>
      </c>
      <c r="F1002" s="75" t="s">
        <v>2609</v>
      </c>
      <c r="G1002" s="74" t="s">
        <v>2607</v>
      </c>
      <c r="H1002" s="74" t="s">
        <v>1595</v>
      </c>
      <c r="I1002" s="74">
        <v>1948</v>
      </c>
      <c r="J1002" s="74" t="str">
        <f>I1002&amp;H1002</f>
        <v>1948ERGO LN Equity</v>
      </c>
      <c r="K1002" s="76" t="s">
        <v>1596</v>
      </c>
      <c r="L1002" s="73">
        <v>0.70222800432960608</v>
      </c>
      <c r="M1002" s="73">
        <v>0.75240269543764038</v>
      </c>
      <c r="N1002" s="73">
        <v>0.28220238764484767</v>
      </c>
      <c r="O1002" s="73">
        <v>0.2980265748749289</v>
      </c>
      <c r="P1002" s="77">
        <v>25.970112285336853</v>
      </c>
      <c r="Q1002" s="77">
        <v>21.672379115407832</v>
      </c>
      <c r="R1002" s="77">
        <v>19.714714319551543</v>
      </c>
      <c r="S1002" s="78">
        <v>16.199997617174837</v>
      </c>
      <c r="T1002" s="78">
        <v>18.085252853464773</v>
      </c>
      <c r="U1002" s="73">
        <v>-0.18406958894763772</v>
      </c>
      <c r="V1002" s="79">
        <v>-0.6550928736190359</v>
      </c>
      <c r="W1002" s="73">
        <v>0.65519640662084755</v>
      </c>
      <c r="X1002" s="72">
        <v>5.4332874828060526E-2</v>
      </c>
      <c r="Y1002" s="79">
        <v>25.218383935808944</v>
      </c>
      <c r="Z1002" s="79" t="e">
        <v>#N/A</v>
      </c>
      <c r="AA1002" s="79">
        <v>27157000</v>
      </c>
      <c r="AB1002" s="79">
        <v>68561000</v>
      </c>
      <c r="AC1002" s="79">
        <v>1049000</v>
      </c>
      <c r="AD1002" s="80">
        <v>14849000</v>
      </c>
      <c r="AE1002" s="73">
        <v>7.0644487844299275E-2</v>
      </c>
      <c r="AF1002" s="80">
        <v>687.47313959999997</v>
      </c>
      <c r="AG1002" s="80">
        <v>671.28513959999998</v>
      </c>
      <c r="AH1002" s="25">
        <v>25.552325362567089</v>
      </c>
      <c r="AI1002" s="25">
        <v>32.852989751871974</v>
      </c>
      <c r="AJ1002" s="25">
        <v>2.0134135902238448</v>
      </c>
      <c r="AK1002" s="25">
        <v>44.876837643434932</v>
      </c>
      <c r="AL1002" s="25">
        <v>8.0244826912411931</v>
      </c>
      <c r="AM1002" s="74" t="s">
        <v>493</v>
      </c>
      <c r="AN1002" s="74" t="s">
        <v>654</v>
      </c>
      <c r="AO1002" s="74" t="s">
        <v>655</v>
      </c>
      <c r="AP1002" s="74" t="s">
        <v>1552</v>
      </c>
      <c r="AQ1002" s="73" t="e">
        <f>_xll.BDP($H1002,$AQ$1, "CUST_TRR_START_DT=20030101","CUST_TRR_END_DT=20230630")*0.01</f>
        <v>#VALUE!</v>
      </c>
      <c r="AR1002" s="73" t="e">
        <f>_xll.BDP($H1002,$AQ$1, "CUST_TRR_START_DT=20130101","CUST_TRR_END_DT=20230630")*0.01</f>
        <v>#VALUE!</v>
      </c>
      <c r="AS1002" s="73">
        <f>_xll.BDP($H1002,$AQ$1, "CUST_TRR_START_DT=20180101","CUST_TRR_END_DT=20230630")*0.01</f>
        <v>0.35513890000000004</v>
      </c>
      <c r="AT1002" s="74" t="s">
        <v>3589</v>
      </c>
      <c r="AU1002" s="74" t="s">
        <v>3589</v>
      </c>
      <c r="AV1002" s="74" t="s">
        <v>3589</v>
      </c>
      <c r="AW1002" s="25" t="s">
        <v>3021</v>
      </c>
      <c r="AX1002" s="25">
        <v>0</v>
      </c>
      <c r="AY1002" s="25">
        <v>-6.8657227869968696E-2</v>
      </c>
      <c r="AZ1002" s="25">
        <v>-6.8657227869968696E-2</v>
      </c>
      <c r="BA1002" s="25">
        <v>0</v>
      </c>
      <c r="BB1002" s="25">
        <v>-2.9054020781011465</v>
      </c>
      <c r="BC1002" s="25">
        <v>-2.9054020781011465</v>
      </c>
      <c r="BD1002" s="25">
        <v>-0.47199999999999998</v>
      </c>
      <c r="BE1002" s="25">
        <v>671.28513959999998</v>
      </c>
      <c r="BF1002" s="74">
        <v>21.443999999999999</v>
      </c>
      <c r="BG1002" s="74">
        <v>24.667000000000002</v>
      </c>
      <c r="BH1002" s="74">
        <v>28.375</v>
      </c>
      <c r="BI1002" s="74">
        <v>22.082000000000001</v>
      </c>
      <c r="BJ1002" s="74">
        <v>25.716000000000001</v>
      </c>
      <c r="BK1002" s="74">
        <v>28.551000000000002</v>
      </c>
      <c r="BL1002" s="72">
        <v>3.1944696426287458E-2</v>
      </c>
      <c r="BM1002" s="72">
        <v>3.6745934841784782E-2</v>
      </c>
      <c r="BN1002" s="72">
        <v>4.2269668023498727E-2</v>
      </c>
      <c r="BO1002" s="72">
        <v>3.2895112221846663E-2</v>
      </c>
      <c r="BP1002" s="72">
        <v>3.8308609088715188E-2</v>
      </c>
      <c r="BQ1002" s="72">
        <v>4.25318516912392E-2</v>
      </c>
      <c r="BR1002" s="72">
        <f>IF(IF(BN1002&gt;BQ1002,BN1002,BQ1002)=0,IF(BM1002&gt;BP1002,BM1002,BP1002),IF(BN1002&gt;BQ1002,BN1002,BQ1002))</f>
        <v>4.25318516912392E-2</v>
      </c>
      <c r="CI1002" s="73">
        <f>IFERROR(L1002,M1002)</f>
        <v>0.70222800432960608</v>
      </c>
      <c r="CJ1002" s="74">
        <f>IF(AND(M1002&lt;0,AA1002&gt;0),1,0)</f>
        <v>0</v>
      </c>
      <c r="CK1002" s="74">
        <f>IF(AND(CJ1002=0,CI1002&lt;0.1,CI1002&gt;0),1,0)</f>
        <v>0</v>
      </c>
      <c r="CL1002" s="74">
        <f>IF(AND(CK1002=0,CI1002&lt;0.2,CI1002&gt;0.1),1,0)</f>
        <v>0</v>
      </c>
      <c r="CM1002" s="74">
        <f>IF(AND(CL1002=0,CI1002&lt;0.3,CI1002&gt;0.2),1,0)</f>
        <v>0</v>
      </c>
      <c r="CN1002" s="74">
        <f>IF(AND(CM1002=0,CI1002&lt;0.4,CI1002&gt;0.3),1,0)</f>
        <v>0</v>
      </c>
      <c r="CO1002" s="74">
        <f>IF(AND(CN1002=0,CI1002&lt;0.5,CI1002&gt;0.4),1,0)</f>
        <v>0</v>
      </c>
      <c r="CP1002" s="74">
        <f>IF(AND(CJ1002=0,CK1002=0,CL1002=0,CM1002=0,CN1002=0,CO1002=0),1,0)</f>
        <v>1</v>
      </c>
      <c r="CR1002" s="74" t="str">
        <f>_xll.BDP($H1002,CR$1)</f>
        <v>#N/A Field Not Applicable</v>
      </c>
      <c r="CS1002" s="74" t="str">
        <f>_xll.BDP($H1002,CS$1)</f>
        <v>#N/A N/A</v>
      </c>
      <c r="CT1002" s="81" t="str">
        <f>_xll.BDP($H1002,CT$1)</f>
        <v>#N/A N/A</v>
      </c>
      <c r="CU1002" s="78" t="str">
        <f>_xll.BDP($H1002,CU$1)</f>
        <v>#N/A N/A</v>
      </c>
      <c r="CV1002" s="78">
        <f>_xll.BDP($H1002,CV$1)</f>
        <v>18.003042757707636</v>
      </c>
      <c r="CW1002" s="78">
        <f>_xll.BDP($H1002,CW$1)</f>
        <v>0</v>
      </c>
    </row>
    <row r="1003" spans="1:101" s="74" customFormat="1" hidden="1" x14ac:dyDescent="0.3">
      <c r="A1003" s="74" t="str">
        <f>B1003&amp;C1003</f>
        <v>15</v>
      </c>
      <c r="B1003" s="74">
        <v>15</v>
      </c>
      <c r="D1003" s="74">
        <v>35</v>
      </c>
      <c r="E1003" s="74">
        <v>7</v>
      </c>
      <c r="F1003" s="75">
        <v>0.1</v>
      </c>
      <c r="H1003" s="74" t="s">
        <v>439</v>
      </c>
      <c r="I1003" s="74">
        <v>1949</v>
      </c>
      <c r="J1003" s="74" t="str">
        <f>I1003&amp;H1003</f>
        <v>1949SCHW US Equity</v>
      </c>
      <c r="K1003" s="76" t="s">
        <v>1134</v>
      </c>
      <c r="L1003" s="73">
        <v>-1.0798295071312203</v>
      </c>
      <c r="M1003" s="73">
        <v>0.48534327590640269</v>
      </c>
      <c r="N1003" s="73">
        <v>-9.5702288762252259</v>
      </c>
      <c r="O1003" s="73">
        <v>0.32095791412781638</v>
      </c>
      <c r="P1003" s="77">
        <v>10.340250759055978</v>
      </c>
      <c r="Q1003" s="77">
        <v>7.8440531595527121</v>
      </c>
      <c r="R1003" s="77">
        <v>20.854884356396994</v>
      </c>
      <c r="S1003" s="78">
        <v>53.177238531155169</v>
      </c>
      <c r="T1003" s="78">
        <v>57.448334603487694</v>
      </c>
      <c r="U1003" s="73">
        <v>4.736625069562049E-2</v>
      </c>
      <c r="V1003" s="79">
        <v>1.6154843995357411</v>
      </c>
      <c r="W1003" s="73">
        <v>7.2622946012257938E-2</v>
      </c>
      <c r="X1003" s="72" t="e">
        <v>#N/A</v>
      </c>
      <c r="Y1003" s="79">
        <v>21.832942255667241</v>
      </c>
      <c r="Z1003" s="79">
        <v>11.615828160147101</v>
      </c>
      <c r="AA1003" s="79">
        <v>23334000000</v>
      </c>
      <c r="AB1003" s="79">
        <v>35285000000</v>
      </c>
      <c r="AC1003" s="79">
        <v>354000000</v>
      </c>
      <c r="AD1003" s="80">
        <v>11508000000</v>
      </c>
      <c r="AE1003" s="73">
        <v>3.0761209593326382E-2</v>
      </c>
      <c r="AF1003" s="80">
        <v>106025.21539447998</v>
      </c>
      <c r="AG1003" s="80">
        <v>139015.21539447998</v>
      </c>
      <c r="AH1003" s="25">
        <v>9.2203498968282798</v>
      </c>
      <c r="AI1003" s="25">
        <v>14.62394439243425</v>
      </c>
      <c r="AJ1003" s="25">
        <v>9.7619954845971133</v>
      </c>
      <c r="AK1003" s="25">
        <v>15.880354872381117</v>
      </c>
      <c r="AL1003" s="25">
        <v>3.809727890379587</v>
      </c>
      <c r="AM1003" s="74" t="s">
        <v>502</v>
      </c>
      <c r="AN1003" s="74" t="s">
        <v>528</v>
      </c>
      <c r="AO1003" s="74" t="s">
        <v>625</v>
      </c>
      <c r="AP1003" s="74" t="s">
        <v>574</v>
      </c>
      <c r="AQ1003" s="73">
        <f>_xll.BDP($H1003,$AQ$1, "CUST_TRR_START_DT=20030101","CUST_TRR_END_DT=20230630")*0.01</f>
        <v>9.8855710000000013E-2</v>
      </c>
      <c r="AR1003" s="73">
        <f>_xll.BDP($H1003,$AQ$1, "CUST_TRR_START_DT=20130101","CUST_TRR_END_DT=20230630")*0.01</f>
        <v>0.1527453</v>
      </c>
      <c r="AS1003" s="73">
        <f>_xll.BDP($H1003,$AQ$1, "CUST_TRR_START_DT=20180101","CUST_TRR_END_DT=20230630")*0.01</f>
        <v>3.1680920000000001E-2</v>
      </c>
      <c r="AT1003" s="74" t="s">
        <v>3697</v>
      </c>
      <c r="AU1003" s="74" t="s">
        <v>3590</v>
      </c>
      <c r="AV1003" s="74" t="s">
        <v>3590</v>
      </c>
      <c r="AW1003" s="25">
        <v>1.7170329670329669</v>
      </c>
      <c r="AX1003" s="25">
        <v>1.7170329670329669</v>
      </c>
      <c r="AY1003" s="25">
        <v>3.6344735352587105</v>
      </c>
      <c r="AZ1003" s="25">
        <v>5.3515065022916772</v>
      </c>
      <c r="BA1003" s="25">
        <v>22.356308932596882</v>
      </c>
      <c r="BB1003" s="25">
        <v>47.321987825310764</v>
      </c>
      <c r="BC1003" s="25">
        <v>69.678296757907646</v>
      </c>
      <c r="BD1003" s="25">
        <v>4961.8140800000001</v>
      </c>
      <c r="BE1003" s="25">
        <v>106025.21539447998</v>
      </c>
      <c r="BF1003" s="74">
        <v>5955.2939999999999</v>
      </c>
      <c r="BG1003" s="74">
        <v>7615.05</v>
      </c>
      <c r="BH1003" s="74">
        <v>9379.8000000000011</v>
      </c>
      <c r="BI1003" s="74">
        <v>5259</v>
      </c>
      <c r="BJ1003" s="74">
        <v>7920</v>
      </c>
      <c r="BK1003" s="74">
        <v>13676</v>
      </c>
      <c r="BL1003" s="72">
        <v>5.61686574070384E-2</v>
      </c>
      <c r="BM1003" s="72">
        <v>7.182300900467177E-2</v>
      </c>
      <c r="BN1003" s="72">
        <v>8.8467634468850545E-2</v>
      </c>
      <c r="BO1003" s="72">
        <v>4.9601408310591379E-2</v>
      </c>
      <c r="BP1003" s="72">
        <v>7.4699211602944224E-2</v>
      </c>
      <c r="BQ1003" s="72">
        <v>0.12898818407599308</v>
      </c>
      <c r="BR1003" s="72">
        <f>IF(IF(BN1003&gt;BQ1003,BN1003,BQ1003)=0,IF(BM1003&gt;BP1003,BM1003,BP1003),IF(BN1003&gt;BQ1003,BN1003,BQ1003))</f>
        <v>0.12898818407599308</v>
      </c>
      <c r="CI1003" s="73">
        <f>IFERROR(L1003,M1003)</f>
        <v>-1.0798295071312203</v>
      </c>
      <c r="CJ1003" s="74">
        <f>IF(AND(M1003&lt;0,AA1003&gt;0),1,0)</f>
        <v>0</v>
      </c>
      <c r="CK1003" s="74">
        <f>IF(AND(CJ1003=0,CI1003&lt;0.1,CI1003&gt;0),1,0)</f>
        <v>0</v>
      </c>
      <c r="CL1003" s="74">
        <f>IF(AND(CK1003=0,CI1003&lt;0.2,CI1003&gt;0.1),1,0)</f>
        <v>0</v>
      </c>
      <c r="CM1003" s="74">
        <f>IF(AND(CL1003=0,CI1003&lt;0.3,CI1003&gt;0.2),1,0)</f>
        <v>0</v>
      </c>
      <c r="CN1003" s="74">
        <f>IF(AND(CM1003=0,CI1003&lt;0.4,CI1003&gt;0.3),1,0)</f>
        <v>0</v>
      </c>
      <c r="CO1003" s="74">
        <f>IF(AND(CN1003=0,CI1003&lt;0.5,CI1003&gt;0.4),1,0)</f>
        <v>0</v>
      </c>
      <c r="CP1003" s="74">
        <f>IF(AND(CJ1003=0,CK1003=0,CL1003=0,CM1003=0,CN1003=0,CO1003=0),1,0)</f>
        <v>1</v>
      </c>
      <c r="CR1003" s="74" t="str">
        <f>_xll.BDP($H1003,CR$1)</f>
        <v>Walter William Bettinger II "Walt"</v>
      </c>
      <c r="CS1003" s="74" t="str">
        <f>_xll.BDP($H1003,CS$1)</f>
        <v>No</v>
      </c>
      <c r="CT1003" s="81">
        <f>_xll.BDP($H1003,CT$1)</f>
        <v>3.6717601120471954E-2</v>
      </c>
      <c r="CU1003" s="78">
        <f>_xll.BDP($H1003,CU$1)</f>
        <v>15</v>
      </c>
      <c r="CV1003" s="78">
        <f>_xll.BDP($H1003,CV$1)</f>
        <v>5.930408339082148</v>
      </c>
      <c r="CW1003" s="78">
        <f>_xll.BDP($H1003,CW$1)</f>
        <v>-0.22884552533089636</v>
      </c>
    </row>
    <row r="1004" spans="1:101" s="74" customFormat="1" hidden="1" x14ac:dyDescent="0.3">
      <c r="A1004" s="74" t="str">
        <f>B1004&amp;C1004</f>
        <v>15</v>
      </c>
      <c r="B1004" s="74">
        <v>15</v>
      </c>
      <c r="D1004" s="74">
        <v>35</v>
      </c>
      <c r="E1004" s="74">
        <v>12</v>
      </c>
      <c r="F1004" s="75">
        <v>0.11</v>
      </c>
      <c r="G1004" s="74" t="s">
        <v>2571</v>
      </c>
      <c r="H1004" s="74" t="s">
        <v>291</v>
      </c>
      <c r="I1004" s="74">
        <v>1950</v>
      </c>
      <c r="J1004" s="74" t="str">
        <f>I1004&amp;H1004</f>
        <v>1950ABT US Equity</v>
      </c>
      <c r="K1004" s="76" t="s">
        <v>969</v>
      </c>
      <c r="L1004" s="73">
        <v>0.3084858095422921</v>
      </c>
      <c r="M1004" s="73">
        <v>0.42783980806496263</v>
      </c>
      <c r="N1004" s="73">
        <v>0.15044249672480051</v>
      </c>
      <c r="O1004" s="73">
        <v>0.2085085332673757</v>
      </c>
      <c r="P1004" s="77">
        <v>11.196314812952995</v>
      </c>
      <c r="Q1004" s="77">
        <v>8.3626450731825486</v>
      </c>
      <c r="R1004" s="77">
        <v>14.0122719374457</v>
      </c>
      <c r="S1004" s="78">
        <v>27.94895826582577</v>
      </c>
      <c r="T1004" s="78">
        <v>29.539779625684375</v>
      </c>
      <c r="U1004" s="73">
        <v>0.16899552858511657</v>
      </c>
      <c r="V1004" s="79">
        <v>0.90516411846466371</v>
      </c>
      <c r="W1004" s="73">
        <v>0.50991084330779513</v>
      </c>
      <c r="X1004" s="72">
        <v>3.6032292532351892E-2</v>
      </c>
      <c r="Y1004" s="79">
        <v>7.1442628054493342</v>
      </c>
      <c r="Z1004" s="79">
        <v>42.422801165739955</v>
      </c>
      <c r="AA1004" s="79">
        <v>21674000000</v>
      </c>
      <c r="AB1004" s="79">
        <v>44473000000</v>
      </c>
      <c r="AC1004" s="79">
        <v>651000000</v>
      </c>
      <c r="AD1004" s="80">
        <v>7452000000</v>
      </c>
      <c r="AE1004" s="73">
        <v>8.7359098228663445E-2</v>
      </c>
      <c r="AF1004" s="80">
        <v>176555.32088520002</v>
      </c>
      <c r="AG1004" s="80">
        <v>185251.32088520002</v>
      </c>
      <c r="AH1004" s="25">
        <v>18.303657828791625</v>
      </c>
      <c r="AI1004" s="25">
        <v>26.875282298737854</v>
      </c>
      <c r="AJ1004" s="25">
        <v>3.0821677059184949</v>
      </c>
      <c r="AK1004" s="25">
        <v>30.952037685116562</v>
      </c>
      <c r="AL1004" s="25">
        <v>4.7494301710355469</v>
      </c>
      <c r="AM1004" s="74" t="s">
        <v>493</v>
      </c>
      <c r="AN1004" s="74" t="s">
        <v>537</v>
      </c>
      <c r="AO1004" s="74" t="s">
        <v>538</v>
      </c>
      <c r="AP1004" s="74" t="s">
        <v>574</v>
      </c>
      <c r="AQ1004" s="73">
        <f>_xll.BDP($H1004,$AQ$1, "CUST_TRR_START_DT=20030101","CUST_TRR_END_DT=20230630")*0.01</f>
        <v>0.1180278</v>
      </c>
      <c r="AR1004" s="73">
        <f>_xll.BDP($H1004,$AQ$1, "CUST_TRR_START_DT=20130101","CUST_TRR_END_DT=20230630")*0.01</f>
        <v>0.14756379999999999</v>
      </c>
      <c r="AS1004" s="73">
        <f>_xll.BDP($H1004,$AQ$1, "CUST_TRR_START_DT=20180101","CUST_TRR_END_DT=20230630")*0.01</f>
        <v>0.1438451</v>
      </c>
      <c r="AT1004" s="74" t="s">
        <v>3903</v>
      </c>
      <c r="AU1004" s="74" t="s">
        <v>3591</v>
      </c>
      <c r="AV1004" s="74" t="s">
        <v>3903</v>
      </c>
      <c r="AW1004" s="25">
        <v>2.0045199585860543</v>
      </c>
      <c r="AX1004" s="25">
        <v>2.0045199585860543</v>
      </c>
      <c r="AY1004" s="25">
        <v>2.4327747365990375</v>
      </c>
      <c r="AZ1004" s="25">
        <v>4.4372946951850913</v>
      </c>
      <c r="BA1004" s="25">
        <v>43.585618292219259</v>
      </c>
      <c r="BB1004" s="25">
        <v>52.897448392159696</v>
      </c>
      <c r="BC1004" s="25">
        <v>96.483066684378954</v>
      </c>
      <c r="BD1004" s="25">
        <v>7450.5963032670006</v>
      </c>
      <c r="BE1004" s="25">
        <v>176555.32088520002</v>
      </c>
      <c r="BF1004" s="74">
        <v>7702.7269999999999</v>
      </c>
      <c r="BG1004" s="74">
        <v>8069.4549999999999</v>
      </c>
      <c r="BH1004" s="74">
        <v>8925.353000000001</v>
      </c>
      <c r="BI1004" s="74">
        <v>7908.7080000000005</v>
      </c>
      <c r="BJ1004" s="74">
        <v>8564.1589999999997</v>
      </c>
      <c r="BK1004" s="74">
        <v>8571.509</v>
      </c>
      <c r="BL1004" s="72">
        <v>4.3627838353331047E-2</v>
      </c>
      <c r="BM1004" s="72">
        <v>4.5704966350161309E-2</v>
      </c>
      <c r="BN1004" s="72">
        <v>5.0552727356223112E-2</v>
      </c>
      <c r="BO1004" s="72">
        <v>4.4794503843599301E-2</v>
      </c>
      <c r="BP1004" s="72">
        <v>4.8506943642715787E-2</v>
      </c>
      <c r="BQ1004" s="72">
        <v>4.854857365399582E-2</v>
      </c>
      <c r="BR1004" s="72">
        <f>IF(IF(BN1004&gt;BQ1004,BN1004,BQ1004)=0,IF(BM1004&gt;BP1004,BM1004,BP1004),IF(BN1004&gt;BQ1004,BN1004,BQ1004))</f>
        <v>5.0552727356223112E-2</v>
      </c>
      <c r="CI1004" s="73">
        <f>IFERROR(L1004,M1004)</f>
        <v>0.3084858095422921</v>
      </c>
      <c r="CJ1004" s="74">
        <f>IF(AND(M1004&lt;0,AA1004&gt;0),1,0)</f>
        <v>0</v>
      </c>
      <c r="CK1004" s="74">
        <f>IF(AND(CJ1004=0,CI1004&lt;0.1,CI1004&gt;0),1,0)</f>
        <v>0</v>
      </c>
      <c r="CL1004" s="74">
        <f>IF(AND(CK1004=0,CI1004&lt;0.2,CI1004&gt;0.1),1,0)</f>
        <v>0</v>
      </c>
      <c r="CM1004" s="74">
        <f>IF(AND(CL1004=0,CI1004&lt;0.3,CI1004&gt;0.2),1,0)</f>
        <v>0</v>
      </c>
      <c r="CN1004" s="74">
        <f>IF(AND(CM1004=0,CI1004&lt;0.4,CI1004&gt;0.3),1,0)</f>
        <v>1</v>
      </c>
      <c r="CO1004" s="74">
        <f>IF(AND(CN1004=0,CI1004&lt;0.5,CI1004&gt;0.4),1,0)</f>
        <v>0</v>
      </c>
      <c r="CP1004" s="74">
        <f>IF(AND(CJ1004=0,CK1004=0,CL1004=0,CM1004=0,CN1004=0,CO1004=0),1,0)</f>
        <v>0</v>
      </c>
      <c r="CR1004" s="74" t="str">
        <f>_xll.BDP($H1004,CR$1)</f>
        <v>Robert B Ford</v>
      </c>
      <c r="CS1004" s="74" t="str">
        <f>_xll.BDP($H1004,CS$1)</f>
        <v>No</v>
      </c>
      <c r="CT1004" s="81">
        <f>_xll.BDP($H1004,CT$1)</f>
        <v>2.1824900060892105E-2</v>
      </c>
      <c r="CU1004" s="78">
        <f>_xll.BDP($H1004,CU$1)</f>
        <v>3.5833299160003662</v>
      </c>
      <c r="CV1004" s="78">
        <f>_xll.BDP($H1004,CV$1)</f>
        <v>0.72416043260237939</v>
      </c>
      <c r="CW1004" s="78">
        <f>_xll.BDP($H1004,CW$1)</f>
        <v>-0.70334605741719802</v>
      </c>
    </row>
    <row r="1005" spans="1:101" s="74" customFormat="1" hidden="1" x14ac:dyDescent="0.3">
      <c r="A1005" s="74" t="str">
        <f>B1005&amp;C1005</f>
        <v>15</v>
      </c>
      <c r="B1005" s="74">
        <v>15</v>
      </c>
      <c r="D1005" s="74">
        <v>35</v>
      </c>
      <c r="E1005" s="74">
        <v>1</v>
      </c>
      <c r="F1005" s="75">
        <v>0.2</v>
      </c>
      <c r="G1005" s="74" t="s">
        <v>2294</v>
      </c>
      <c r="H1005" s="74" t="s">
        <v>345</v>
      </c>
      <c r="I1005" s="74">
        <v>1951</v>
      </c>
      <c r="J1005" s="74" t="str">
        <f>I1005&amp;H1005</f>
        <v>1951RH US Equity</v>
      </c>
      <c r="K1005" s="76" t="s">
        <v>1031</v>
      </c>
      <c r="L1005" s="73">
        <v>0.27024808959246011</v>
      </c>
      <c r="M1005" s="73">
        <v>0.26149563633518413</v>
      </c>
      <c r="N1005" s="73">
        <v>0.25334143414242638</v>
      </c>
      <c r="O1005" s="73">
        <v>0.24911175412360301</v>
      </c>
      <c r="P1005" s="77">
        <v>12.741296359706444</v>
      </c>
      <c r="Q1005" s="77">
        <v>10.711163738905412</v>
      </c>
      <c r="R1005" s="77" t="e">
        <v>#N/A</v>
      </c>
      <c r="S1005" s="78">
        <v>23.854359784315829</v>
      </c>
      <c r="T1005" s="78">
        <v>26.367499360112877</v>
      </c>
      <c r="U1005" s="73">
        <v>0.8038323798596092</v>
      </c>
      <c r="V1005" s="79">
        <v>4.3935843190738781</v>
      </c>
      <c r="W1005" s="73">
        <v>-6.75512499789334E-2</v>
      </c>
      <c r="X1005" s="72">
        <v>5.7569663516362841E-2</v>
      </c>
      <c r="Y1005" s="79">
        <v>6.7996019190346644</v>
      </c>
      <c r="Z1005" s="79">
        <v>27.637516497558767</v>
      </c>
      <c r="AA1005" s="79">
        <v>2837294000</v>
      </c>
      <c r="AB1005" s="79">
        <v>2978342000</v>
      </c>
      <c r="AC1005" s="79">
        <v>38726000</v>
      </c>
      <c r="AD1005" s="80">
        <v>459526000</v>
      </c>
      <c r="AE1005" s="73">
        <v>8.4273795171546331E-2</v>
      </c>
      <c r="AF1005" s="80">
        <v>5586.1142892799999</v>
      </c>
      <c r="AG1005" s="80">
        <v>8859.1412892799999</v>
      </c>
      <c r="AH1005" s="25">
        <v>11.437939020941462</v>
      </c>
      <c r="AI1005" s="25">
        <v>15.086986030014534</v>
      </c>
      <c r="AJ1005" s="25">
        <v>3.9728318080136535</v>
      </c>
      <c r="AK1005" s="25">
        <v>22.371173155261765</v>
      </c>
      <c r="AL1005" s="25" t="s">
        <v>3021</v>
      </c>
      <c r="AM1005" s="74" t="s">
        <v>533</v>
      </c>
      <c r="AN1005" s="74" t="s">
        <v>534</v>
      </c>
      <c r="AO1005" s="74" t="s">
        <v>4723</v>
      </c>
      <c r="AP1005" s="74" t="s">
        <v>574</v>
      </c>
      <c r="AQ1005" s="73" t="e">
        <f>_xll.BDP($H1005,$AQ$1, "CUST_TRR_START_DT=20030101","CUST_TRR_END_DT=20230630")*0.01</f>
        <v>#VALUE!</v>
      </c>
      <c r="AR1005" s="73">
        <f>_xll.BDP($H1005,$AQ$1, "CUST_TRR_START_DT=20130101","CUST_TRR_END_DT=20230630")*0.01</f>
        <v>0.24249310000000002</v>
      </c>
      <c r="AS1005" s="73">
        <f>_xll.BDP($H1005,$AQ$1, "CUST_TRR_START_DT=20180101","CUST_TRR_END_DT=20230630")*0.01</f>
        <v>0.27635969999999999</v>
      </c>
      <c r="AT1005" s="74" t="s">
        <v>3592</v>
      </c>
      <c r="AU1005" s="74" t="s">
        <v>3592</v>
      </c>
      <c r="AV1005" s="74" t="s">
        <v>3592</v>
      </c>
      <c r="AW1005" s="25" t="s">
        <v>3021</v>
      </c>
      <c r="AX1005" s="25">
        <v>0</v>
      </c>
      <c r="AY1005" s="25">
        <v>14.280546307132932</v>
      </c>
      <c r="AZ1005" s="25">
        <v>14.280546307132932</v>
      </c>
      <c r="BA1005" s="25">
        <v>0</v>
      </c>
      <c r="BB1005" s="25">
        <v>151.39411526782024</v>
      </c>
      <c r="BC1005" s="25">
        <v>151.39411526782024</v>
      </c>
      <c r="BD1005" s="25">
        <v>797.72763785000006</v>
      </c>
      <c r="BE1005" s="25">
        <v>5586.1142892799999</v>
      </c>
      <c r="BF1005" s="74">
        <v>224.5</v>
      </c>
      <c r="BG1005" s="74">
        <v>298.22199999999998</v>
      </c>
      <c r="BH1005" s="74">
        <v>380</v>
      </c>
      <c r="BI1005" s="74">
        <v>205.66800000000001</v>
      </c>
      <c r="BJ1005" s="74">
        <v>246.65299999999999</v>
      </c>
      <c r="BK1005" s="74">
        <v>358.22399999999999</v>
      </c>
      <c r="BL1005" s="72">
        <v>4.0188937850918198E-2</v>
      </c>
      <c r="BM1005" s="72">
        <v>5.3386304782968935E-2</v>
      </c>
      <c r="BN1005" s="72">
        <v>6.8025819079505195E-2</v>
      </c>
      <c r="BO1005" s="72">
        <v>3.6817721469588616E-2</v>
      </c>
      <c r="BP1005" s="72">
        <v>4.4154664087939985E-2</v>
      </c>
      <c r="BQ1005" s="72">
        <v>6.4127581615622806E-2</v>
      </c>
      <c r="BR1005" s="72">
        <f>IF(IF(BN1005&gt;BQ1005,BN1005,BQ1005)=0,IF(BM1005&gt;BP1005,BM1005,BP1005),IF(BN1005&gt;BQ1005,BN1005,BQ1005))</f>
        <v>6.8025819079505195E-2</v>
      </c>
      <c r="CI1005" s="73">
        <f>IFERROR(L1005,M1005)</f>
        <v>0.27024808959246011</v>
      </c>
      <c r="CJ1005" s="74">
        <f>IF(AND(M1005&lt;0,AA1005&gt;0),1,0)</f>
        <v>0</v>
      </c>
      <c r="CK1005" s="74">
        <f>IF(AND(CJ1005=0,CI1005&lt;0.1,CI1005&gt;0),1,0)</f>
        <v>0</v>
      </c>
      <c r="CL1005" s="74">
        <f>IF(AND(CK1005=0,CI1005&lt;0.2,CI1005&gt;0.1),1,0)</f>
        <v>0</v>
      </c>
      <c r="CM1005" s="74">
        <f>IF(AND(CL1005=0,CI1005&lt;0.3,CI1005&gt;0.2),1,0)</f>
        <v>1</v>
      </c>
      <c r="CN1005" s="74">
        <f>IF(AND(CM1005=0,CI1005&lt;0.4,CI1005&gt;0.3),1,0)</f>
        <v>0</v>
      </c>
      <c r="CO1005" s="74">
        <f>IF(AND(CN1005=0,CI1005&lt;0.5,CI1005&gt;0.4),1,0)</f>
        <v>0</v>
      </c>
      <c r="CP1005" s="74">
        <f>IF(AND(CJ1005=0,CK1005=0,CL1005=0,CM1005=0,CN1005=0,CO1005=0),1,0)</f>
        <v>0</v>
      </c>
      <c r="CR1005" s="74" t="str">
        <f>_xll.BDP($H1005,CR$1)</f>
        <v>Gary G Friedman</v>
      </c>
      <c r="CS1005" s="74" t="str">
        <f>_xll.BDP($H1005,CS$1)</f>
        <v>Yes</v>
      </c>
      <c r="CT1005" s="81">
        <f>_xll.BDP($H1005,CT$1)</f>
        <v>0</v>
      </c>
      <c r="CU1005" s="78">
        <f>_xll.BDP($H1005,CU$1)</f>
        <v>10.25</v>
      </c>
      <c r="CV1005" s="78">
        <f>_xll.BDP($H1005,CV$1)</f>
        <v>18.671247416466898</v>
      </c>
      <c r="CW1005" s="78">
        <f>_xll.BDP($H1005,CW$1)</f>
        <v>-0.76710600464515355</v>
      </c>
    </row>
    <row r="1006" spans="1:101" s="74" customFormat="1" hidden="1" x14ac:dyDescent="0.3">
      <c r="A1006" s="74" t="str">
        <f>B1006&amp;C1006</f>
        <v>15</v>
      </c>
      <c r="B1006" s="74">
        <v>15</v>
      </c>
      <c r="D1006" s="74">
        <v>35</v>
      </c>
      <c r="E1006" s="74">
        <v>26</v>
      </c>
      <c r="F1006" s="75" t="s">
        <v>2970</v>
      </c>
      <c r="G1006" s="74" t="s">
        <v>2989</v>
      </c>
      <c r="H1006" s="74" t="s">
        <v>1565</v>
      </c>
      <c r="I1006" s="74">
        <v>1952</v>
      </c>
      <c r="J1006" s="74" t="str">
        <f>I1006&amp;H1006</f>
        <v>1952KNOS LN Equity</v>
      </c>
      <c r="K1006" s="76" t="s">
        <v>1566</v>
      </c>
      <c r="L1006" s="73">
        <v>5.0646288033600699</v>
      </c>
      <c r="M1006" s="73">
        <v>15.511559847819726</v>
      </c>
      <c r="N1006" s="73">
        <v>2.0462599766707994</v>
      </c>
      <c r="O1006" s="73">
        <v>2.363672850517303</v>
      </c>
      <c r="P1006" s="77">
        <v>40.675127527502916</v>
      </c>
      <c r="Q1006" s="77">
        <v>31.173684822460508</v>
      </c>
      <c r="R1006" s="77">
        <v>35.137974240308473</v>
      </c>
      <c r="S1006" s="78">
        <v>17.037499793424271</v>
      </c>
      <c r="T1006" s="78">
        <v>15.756642752136433</v>
      </c>
      <c r="U1006" s="73">
        <v>-0.49825717401232095</v>
      </c>
      <c r="V1006" s="79">
        <v>-1.8122542372881356</v>
      </c>
      <c r="W1006" s="73">
        <v>0.55370910227267867</v>
      </c>
      <c r="X1006" s="72" t="e">
        <v>#N/A</v>
      </c>
      <c r="Y1006" s="79">
        <v>31.745752316725639</v>
      </c>
      <c r="Z1006" s="79">
        <v>28.088857561020355</v>
      </c>
      <c r="AA1006" s="79">
        <v>3417000</v>
      </c>
      <c r="AB1006" s="79">
        <v>22424000</v>
      </c>
      <c r="AC1006" s="79">
        <v>6346000</v>
      </c>
      <c r="AD1006" s="80">
        <v>63291000</v>
      </c>
      <c r="AE1006" s="73">
        <v>0.1002670205874453</v>
      </c>
      <c r="AF1006" s="80">
        <v>1526.9874107399999</v>
      </c>
      <c r="AG1006" s="80">
        <v>1420.0644107399999</v>
      </c>
      <c r="AH1006" s="25">
        <v>24.045657766903158</v>
      </c>
      <c r="AI1006" s="25">
        <v>26.79215159028734</v>
      </c>
      <c r="AJ1006" s="25">
        <v>4.0203248534873666</v>
      </c>
      <c r="AK1006" s="25">
        <v>36.271277069779885</v>
      </c>
      <c r="AL1006" s="25">
        <v>11.769395305728002</v>
      </c>
      <c r="AM1006" s="74" t="s">
        <v>506</v>
      </c>
      <c r="AN1006" s="74" t="s">
        <v>629</v>
      </c>
      <c r="AO1006" s="74" t="s">
        <v>773</v>
      </c>
      <c r="AP1006" s="74" t="s">
        <v>1552</v>
      </c>
      <c r="AQ1006" s="73" t="e">
        <f>_xll.BDP($H1006,$AQ$1, "CUST_TRR_START_DT=20030101","CUST_TRR_END_DT=20230630")*0.01</f>
        <v>#VALUE!</v>
      </c>
      <c r="AR1006" s="73" t="e">
        <f>_xll.BDP($H1006,$AQ$1, "CUST_TRR_START_DT=20130101","CUST_TRR_END_DT=20230630")*0.01</f>
        <v>#VALUE!</v>
      </c>
      <c r="AS1006" s="73">
        <f>_xll.BDP($H1006,$AQ$1, "CUST_TRR_START_DT=20180101","CUST_TRR_END_DT=20230630")*0.01</f>
        <v>0.28211730000000002</v>
      </c>
      <c r="AT1006" s="74" t="s">
        <v>3593</v>
      </c>
      <c r="AU1006" s="74" t="s">
        <v>3593</v>
      </c>
      <c r="AV1006" s="74" t="s">
        <v>3593</v>
      </c>
      <c r="AW1006" s="25">
        <v>1.9638454904297677</v>
      </c>
      <c r="AX1006" s="25">
        <v>1.9638454904297677</v>
      </c>
      <c r="AY1006" s="25">
        <v>-9.0948105058604491E-3</v>
      </c>
      <c r="AZ1006" s="25">
        <v>1.9547506799239074</v>
      </c>
      <c r="BA1006" s="25">
        <v>71.474094871887743</v>
      </c>
      <c r="BB1006" s="25">
        <v>-0.33100534237826196</v>
      </c>
      <c r="BC1006" s="25">
        <v>71.143089529509481</v>
      </c>
      <c r="BD1006" s="25">
        <v>29.660386399</v>
      </c>
      <c r="BE1006" s="25">
        <v>1420.0644107399999</v>
      </c>
      <c r="BF1006" s="74">
        <v>58.36</v>
      </c>
      <c r="BG1006" s="74">
        <v>67.150000000000006</v>
      </c>
      <c r="BH1006" s="74">
        <v>75.3</v>
      </c>
      <c r="BI1006" s="74">
        <v>52.566000000000003</v>
      </c>
      <c r="BJ1006" s="74">
        <v>54.923999999999999</v>
      </c>
      <c r="BK1006" s="74">
        <v>59.225999999999999</v>
      </c>
      <c r="BL1006" s="72">
        <v>4.1096727415053255E-2</v>
      </c>
      <c r="BM1006" s="72">
        <v>4.7286587490075846E-2</v>
      </c>
      <c r="BN1006" s="72">
        <v>5.302576378261669E-2</v>
      </c>
      <c r="BO1006" s="72">
        <v>3.7016630796773295E-2</v>
      </c>
      <c r="BP1006" s="72">
        <v>3.8677118857854437E-2</v>
      </c>
      <c r="BQ1006" s="72">
        <v>4.1706558908223855E-2</v>
      </c>
      <c r="BR1006" s="72">
        <f>IF(IF(BN1006&gt;BQ1006,BN1006,BQ1006)=0,IF(BM1006&gt;BP1006,BM1006,BP1006),IF(BN1006&gt;BQ1006,BN1006,BQ1006))</f>
        <v>5.302576378261669E-2</v>
      </c>
      <c r="CI1006" s="73">
        <f>IFERROR(L1006,M1006)</f>
        <v>5.0646288033600699</v>
      </c>
      <c r="CJ1006" s="74">
        <f>IF(AND(M1006&lt;0,AA1006&gt;0),1,0)</f>
        <v>0</v>
      </c>
      <c r="CK1006" s="74">
        <f>IF(AND(CJ1006=0,CI1006&lt;0.1,CI1006&gt;0),1,0)</f>
        <v>0</v>
      </c>
      <c r="CL1006" s="74">
        <f>IF(AND(CK1006=0,CI1006&lt;0.2,CI1006&gt;0.1),1,0)</f>
        <v>0</v>
      </c>
      <c r="CM1006" s="74">
        <f>IF(AND(CL1006=0,CI1006&lt;0.3,CI1006&gt;0.2),1,0)</f>
        <v>0</v>
      </c>
      <c r="CN1006" s="74">
        <f>IF(AND(CM1006=0,CI1006&lt;0.4,CI1006&gt;0.3),1,0)</f>
        <v>0</v>
      </c>
      <c r="CO1006" s="74">
        <f>IF(AND(CN1006=0,CI1006&lt;0.5,CI1006&gt;0.4),1,0)</f>
        <v>0</v>
      </c>
      <c r="CP1006" s="74">
        <f>IF(AND(CJ1006=0,CK1006=0,CL1006=0,CM1006=0,CN1006=0,CO1006=0),1,0)</f>
        <v>1</v>
      </c>
      <c r="CR1006" s="74" t="str">
        <f>_xll.BDP($H1006,CR$1)</f>
        <v>#N/A Field Not Applicable</v>
      </c>
      <c r="CS1006" s="74" t="str">
        <f>_xll.BDP($H1006,CS$1)</f>
        <v>No</v>
      </c>
      <c r="CT1006" s="81">
        <f>_xll.BDP($H1006,CT$1)</f>
        <v>0</v>
      </c>
      <c r="CU1006" s="78">
        <f>_xll.BDP($H1006,CU$1)</f>
        <v>22.75</v>
      </c>
      <c r="CV1006" s="78">
        <f>_xll.BDP($H1006,CV$1)</f>
        <v>24.445207275844314</v>
      </c>
      <c r="CW1006" s="78">
        <f>_xll.BDP($H1006,CW$1)</f>
        <v>0</v>
      </c>
    </row>
    <row r="1007" spans="1:101" s="74" customFormat="1" hidden="1" x14ac:dyDescent="0.3">
      <c r="A1007" s="74" t="str">
        <f>B1007&amp;C1007</f>
        <v>15</v>
      </c>
      <c r="B1007" s="74">
        <v>15</v>
      </c>
      <c r="D1007" s="74">
        <v>35</v>
      </c>
      <c r="E1007" s="74">
        <v>11</v>
      </c>
      <c r="F1007" s="75">
        <v>0.1</v>
      </c>
      <c r="G1007" s="74" t="s">
        <v>2757</v>
      </c>
      <c r="H1007" s="74" t="s">
        <v>151</v>
      </c>
      <c r="I1007" s="74">
        <v>1953</v>
      </c>
      <c r="J1007" s="74" t="str">
        <f>I1007&amp;H1007</f>
        <v>1953A US Equity</v>
      </c>
      <c r="K1007" s="76" t="s">
        <v>797</v>
      </c>
      <c r="L1007" s="73">
        <v>0.56633844750465623</v>
      </c>
      <c r="M1007" s="73">
        <v>0.53834212977336227</v>
      </c>
      <c r="N1007" s="73">
        <v>0.20987103229024223</v>
      </c>
      <c r="O1007" s="73">
        <v>0.24173985780008364</v>
      </c>
      <c r="P1007" s="77">
        <v>16.933309365450295</v>
      </c>
      <c r="Q1007" s="77">
        <v>13.687571318189084</v>
      </c>
      <c r="R1007" s="77">
        <v>21.278993332707298</v>
      </c>
      <c r="S1007" s="78">
        <v>26.90619588423413</v>
      </c>
      <c r="T1007" s="78">
        <v>30.607476635514018</v>
      </c>
      <c r="U1007" s="73">
        <v>0.24480645643401583</v>
      </c>
      <c r="V1007" s="79">
        <v>0.96637168141592922</v>
      </c>
      <c r="W1007" s="73">
        <v>0.52065573770491802</v>
      </c>
      <c r="X1007" s="72">
        <v>3.2355915065722954E-2</v>
      </c>
      <c r="Y1007" s="79">
        <v>7.8999336040571775</v>
      </c>
      <c r="Z1007" s="79">
        <v>33.230725896828098</v>
      </c>
      <c r="AA1007" s="79">
        <v>3221000000</v>
      </c>
      <c r="AB1007" s="79">
        <v>7173000000</v>
      </c>
      <c r="AC1007" s="79">
        <v>210000000</v>
      </c>
      <c r="AD1007" s="80">
        <v>1704000000</v>
      </c>
      <c r="AE1007" s="73">
        <v>0.12323943661971831</v>
      </c>
      <c r="AF1007" s="80">
        <v>33913.790813429994</v>
      </c>
      <c r="AG1007" s="80">
        <v>35551.790813429994</v>
      </c>
      <c r="AH1007" s="25">
        <v>17.002291158981347</v>
      </c>
      <c r="AI1007" s="25">
        <v>19.652731240149251</v>
      </c>
      <c r="AJ1007" s="25">
        <v>4.1483492081346904</v>
      </c>
      <c r="AK1007" s="25">
        <v>22.838995561481326</v>
      </c>
      <c r="AL1007" s="25">
        <v>6.110405014933078</v>
      </c>
      <c r="AM1007" s="74" t="s">
        <v>498</v>
      </c>
      <c r="AN1007" s="74" t="s">
        <v>590</v>
      </c>
      <c r="AO1007" s="74" t="s">
        <v>591</v>
      </c>
      <c r="AP1007" s="74" t="s">
        <v>574</v>
      </c>
      <c r="AQ1007" s="73">
        <f>_xll.BDP($H1007,$AQ$1, "CUST_TRR_START_DT=20030101","CUST_TRR_END_DT=20230630")*0.01</f>
        <v>0.1240063</v>
      </c>
      <c r="AR1007" s="73">
        <f>_xll.BDP($H1007,$AQ$1, "CUST_TRR_START_DT=20130101","CUST_TRR_END_DT=20230630")*0.01</f>
        <v>0.15401709999999999</v>
      </c>
      <c r="AS1007" s="73">
        <f>_xll.BDP($H1007,$AQ$1, "CUST_TRR_START_DT=20180101","CUST_TRR_END_DT=20230630")*0.01</f>
        <v>0.1207164</v>
      </c>
      <c r="AT1007" s="74" t="s">
        <v>3904</v>
      </c>
      <c r="AU1007" s="74" t="s">
        <v>3594</v>
      </c>
      <c r="AV1007" s="74" t="s">
        <v>3904</v>
      </c>
      <c r="AW1007" s="25">
        <v>0.77606275429692351</v>
      </c>
      <c r="AX1007" s="25">
        <v>0.77606275429692351</v>
      </c>
      <c r="AY1007" s="25">
        <v>1.2368839724999452</v>
      </c>
      <c r="AZ1007" s="25">
        <v>2.0129467267968688</v>
      </c>
      <c r="BA1007" s="25">
        <v>18.304902379626952</v>
      </c>
      <c r="BB1007" s="25">
        <v>29.174239127154614</v>
      </c>
      <c r="BC1007" s="25">
        <v>47.479141506781566</v>
      </c>
      <c r="BD1007" s="25">
        <v>651.45723989850001</v>
      </c>
      <c r="BE1007" s="25">
        <v>33913.790813429994</v>
      </c>
      <c r="BF1007" s="74">
        <v>1601.643</v>
      </c>
      <c r="BG1007" s="74">
        <v>1672.7139999999999</v>
      </c>
      <c r="BH1007" s="74">
        <v>1844.0910000000001</v>
      </c>
      <c r="BI1007" s="74">
        <v>1266.8040000000001</v>
      </c>
      <c r="BJ1007" s="74">
        <v>1506.9780000000001</v>
      </c>
      <c r="BK1007" s="74">
        <v>1639.643</v>
      </c>
      <c r="BL1007" s="72">
        <v>4.7226893885473374E-2</v>
      </c>
      <c r="BM1007" s="72">
        <v>4.9322531037656769E-2</v>
      </c>
      <c r="BN1007" s="72">
        <v>5.4375844037751538E-2</v>
      </c>
      <c r="BO1007" s="72">
        <v>3.7353653767845399E-2</v>
      </c>
      <c r="BP1007" s="72">
        <v>4.4435551551589771E-2</v>
      </c>
      <c r="BQ1007" s="72">
        <v>4.8347382014006381E-2</v>
      </c>
      <c r="BR1007" s="72">
        <f>IF(IF(BN1007&gt;BQ1007,BN1007,BQ1007)=0,IF(BM1007&gt;BP1007,BM1007,BP1007),IF(BN1007&gt;BQ1007,BN1007,BQ1007))</f>
        <v>5.4375844037751538E-2</v>
      </c>
      <c r="CI1007" s="73">
        <f>IFERROR(L1007,M1007)</f>
        <v>0.56633844750465623</v>
      </c>
      <c r="CJ1007" s="74">
        <f>IF(AND(M1007&lt;0,AA1007&gt;0),1,0)</f>
        <v>0</v>
      </c>
      <c r="CK1007" s="74">
        <f>IF(AND(CJ1007=0,CI1007&lt;0.1,CI1007&gt;0),1,0)</f>
        <v>0</v>
      </c>
      <c r="CL1007" s="74">
        <f>IF(AND(CK1007=0,CI1007&lt;0.2,CI1007&gt;0.1),1,0)</f>
        <v>0</v>
      </c>
      <c r="CM1007" s="74">
        <f>IF(AND(CL1007=0,CI1007&lt;0.3,CI1007&gt;0.2),1,0)</f>
        <v>0</v>
      </c>
      <c r="CN1007" s="74">
        <f>IF(AND(CM1007=0,CI1007&lt;0.4,CI1007&gt;0.3),1,0)</f>
        <v>0</v>
      </c>
      <c r="CO1007" s="74">
        <f>IF(AND(CN1007=0,CI1007&lt;0.5,CI1007&gt;0.4),1,0)</f>
        <v>0</v>
      </c>
      <c r="CP1007" s="74">
        <f>IF(AND(CJ1007=0,CK1007=0,CL1007=0,CM1007=0,CN1007=0,CO1007=0),1,0)</f>
        <v>1</v>
      </c>
      <c r="CR1007" s="74" t="str">
        <f>_xll.BDP($H1007,CR$1)</f>
        <v>Michael R Mcmullen "Mike"</v>
      </c>
      <c r="CS1007" s="74" t="str">
        <f>_xll.BDP($H1007,CS$1)</f>
        <v>No</v>
      </c>
      <c r="CT1007" s="81">
        <f>_xll.BDP($H1007,CT$1)</f>
        <v>8.9159302413463593E-2</v>
      </c>
      <c r="CU1007" s="78">
        <f>_xll.BDP($H1007,CU$1)</f>
        <v>8.5833301544189453</v>
      </c>
      <c r="CV1007" s="78">
        <f>_xll.BDP($H1007,CV$1)</f>
        <v>0.36614479028994079</v>
      </c>
      <c r="CW1007" s="78">
        <f>_xll.BDP($H1007,CW$1)</f>
        <v>-0.14912948144484203</v>
      </c>
    </row>
    <row r="1008" spans="1:101" s="74" customFormat="1" hidden="1" x14ac:dyDescent="0.3">
      <c r="A1008" s="74" t="str">
        <f>B1008&amp;C1008</f>
        <v>15</v>
      </c>
      <c r="B1008" s="74">
        <v>15</v>
      </c>
      <c r="D1008" s="74">
        <v>36</v>
      </c>
      <c r="E1008" s="74">
        <v>17</v>
      </c>
      <c r="F1008" s="75">
        <v>0.09</v>
      </c>
      <c r="G1008" s="74" t="s">
        <v>2151</v>
      </c>
      <c r="H1008" s="74" t="s">
        <v>1538</v>
      </c>
      <c r="I1008" s="74">
        <v>1954</v>
      </c>
      <c r="J1008" s="74" t="str">
        <f>I1008&amp;H1008</f>
        <v>1954UMI BB Equity</v>
      </c>
      <c r="K1008" s="76" t="s">
        <v>1539</v>
      </c>
      <c r="L1008" s="73">
        <v>0.15908055297848903</v>
      </c>
      <c r="M1008" s="73">
        <v>0.18427187065803274</v>
      </c>
      <c r="N1008" s="73">
        <v>0.15307431798588444</v>
      </c>
      <c r="O1008" s="73">
        <v>0.1780205194470898</v>
      </c>
      <c r="P1008" s="77">
        <v>12.194204873921933</v>
      </c>
      <c r="Q1008" s="77">
        <v>9.6512467852027264</v>
      </c>
      <c r="R1008" s="77">
        <v>13.820243007467267</v>
      </c>
      <c r="S1008" s="78">
        <v>4.3987744882744737</v>
      </c>
      <c r="T1008" s="78">
        <v>4.3922627421500238</v>
      </c>
      <c r="U1008" s="73">
        <v>0.14045706787366699</v>
      </c>
      <c r="V1008" s="79">
        <v>1.311676772655207</v>
      </c>
      <c r="W1008" s="73">
        <v>0.36872692604162438</v>
      </c>
      <c r="X1008" s="72" t="e">
        <v>#N/A</v>
      </c>
      <c r="Y1008" s="79">
        <v>13.493877869469724</v>
      </c>
      <c r="Z1008" s="79">
        <v>16.053097213916701</v>
      </c>
      <c r="AA1008" s="79">
        <v>4511204000</v>
      </c>
      <c r="AB1008" s="79">
        <v>4669619000</v>
      </c>
      <c r="AC1008" s="79">
        <v>11624000</v>
      </c>
      <c r="AD1008" s="80">
        <v>427016000</v>
      </c>
      <c r="AE1008" s="73">
        <v>2.7221462427637372E-2</v>
      </c>
      <c r="AF1008" s="80">
        <v>5716.48</v>
      </c>
      <c r="AG1008" s="80">
        <v>7120.3799999999992</v>
      </c>
      <c r="AH1008" s="25">
        <v>6.965774632041831</v>
      </c>
      <c r="AI1008" s="25">
        <v>9.746094926278559</v>
      </c>
      <c r="AJ1008" s="25">
        <v>-2.5955362858943727</v>
      </c>
      <c r="AK1008" s="25">
        <v>11.534897420428827</v>
      </c>
      <c r="AL1008" s="25">
        <v>1.5517423787798095</v>
      </c>
      <c r="AM1008" s="74" t="s">
        <v>550</v>
      </c>
      <c r="AN1008" s="74" t="s">
        <v>884</v>
      </c>
      <c r="AO1008" s="74" t="s">
        <v>885</v>
      </c>
      <c r="AP1008" s="74" t="s">
        <v>1521</v>
      </c>
      <c r="AQ1008" s="73">
        <f>_xll.BDP($H1008,$AQ$1, "CUST_TRR_START_DT=20030101","CUST_TRR_END_DT=20230630")*0.01</f>
        <v>0.12807359999999998</v>
      </c>
      <c r="AR1008" s="73">
        <f>_xll.BDP($H1008,$AQ$1, "CUST_TRR_START_DT=20130101","CUST_TRR_END_DT=20230630")*0.01</f>
        <v>4.2863730000000003E-2</v>
      </c>
      <c r="AS1008" s="73">
        <f>_xll.BDP($H1008,$AQ$1, "CUST_TRR_START_DT=20180101","CUST_TRR_END_DT=20230630")*0.01</f>
        <v>-5.8143239999999999E-2</v>
      </c>
      <c r="AT1008" s="74" t="s">
        <v>3697</v>
      </c>
      <c r="AU1008" s="74" t="s">
        <v>3021</v>
      </c>
      <c r="AV1008" s="74" t="s">
        <v>3021</v>
      </c>
      <c r="AW1008" s="25">
        <v>3.4453058222262229</v>
      </c>
      <c r="AX1008" s="25">
        <v>3.4453058222262229</v>
      </c>
      <c r="AY1008" s="25">
        <v>-7.2933243465025558E-16</v>
      </c>
      <c r="AZ1008" s="25">
        <v>3.4453058222262221</v>
      </c>
      <c r="BA1008" s="25">
        <v>33.565448458750566</v>
      </c>
      <c r="BB1008" s="25">
        <v>-7.1054273576010019E-15</v>
      </c>
      <c r="BC1008" s="25">
        <v>33.565448458750559</v>
      </c>
      <c r="BD1008" s="25">
        <v>192.959204</v>
      </c>
      <c r="BE1008" s="25">
        <v>5716.48</v>
      </c>
      <c r="BF1008" s="74">
        <v>424</v>
      </c>
      <c r="BG1008" s="74">
        <v>432.57100000000003</v>
      </c>
      <c r="BH1008" s="74">
        <v>464.53800000000001</v>
      </c>
      <c r="BI1008" s="74">
        <v>-107.00700000000001</v>
      </c>
      <c r="BJ1008" s="74">
        <v>-406.91500000000002</v>
      </c>
      <c r="BK1008" s="74">
        <v>-315.69100000000003</v>
      </c>
      <c r="BL1008" s="72">
        <v>7.4171518137035389E-2</v>
      </c>
      <c r="BM1008" s="72">
        <v>7.5670867386923427E-2</v>
      </c>
      <c r="BN1008" s="72">
        <v>8.126294502910883E-2</v>
      </c>
      <c r="BO1008" s="72">
        <v>-1.8719036889834305E-2</v>
      </c>
      <c r="BP1008" s="72">
        <v>-7.1182790808329607E-2</v>
      </c>
      <c r="BQ1008" s="72">
        <v>-5.5224718708016131E-2</v>
      </c>
      <c r="BR1008" s="72">
        <f>IF(IF(BN1008&gt;BQ1008,BN1008,BQ1008)=0,IF(BM1008&gt;BP1008,BM1008,BP1008),IF(BN1008&gt;BQ1008,BN1008,BQ1008))</f>
        <v>8.126294502910883E-2</v>
      </c>
      <c r="CI1008" s="73">
        <f>IFERROR(L1008,M1008)</f>
        <v>0.15908055297848903</v>
      </c>
      <c r="CJ1008" s="74">
        <f>IF(AND(M1008&lt;0,AA1008&gt;0),1,0)</f>
        <v>0</v>
      </c>
      <c r="CK1008" s="74">
        <f>IF(AND(CJ1008=0,CI1008&lt;0.1,CI1008&gt;0),1,0)</f>
        <v>0</v>
      </c>
      <c r="CL1008" s="74">
        <f>IF(AND(CK1008=0,CI1008&lt;0.2,CI1008&gt;0.1),1,0)</f>
        <v>1</v>
      </c>
      <c r="CM1008" s="74">
        <f>IF(AND(CL1008=0,CI1008&lt;0.3,CI1008&gt;0.2),1,0)</f>
        <v>0</v>
      </c>
      <c r="CN1008" s="74">
        <f>IF(AND(CM1008=0,CI1008&lt;0.4,CI1008&gt;0.3),1,0)</f>
        <v>0</v>
      </c>
      <c r="CO1008" s="74">
        <f>IF(AND(CN1008=0,CI1008&lt;0.5,CI1008&gt;0.4),1,0)</f>
        <v>0</v>
      </c>
      <c r="CP1008" s="74">
        <f>IF(AND(CJ1008=0,CK1008=0,CL1008=0,CM1008=0,CN1008=0,CO1008=0),1,0)</f>
        <v>0</v>
      </c>
      <c r="CR1008" s="74" t="str">
        <f>_xll.BDP($H1008,CR$1)</f>
        <v>Mathias Miedreich</v>
      </c>
      <c r="CS1008" s="74" t="str">
        <f>_xll.BDP($H1008,CS$1)</f>
        <v>No</v>
      </c>
      <c r="CT1008" s="81">
        <f>_xll.BDP($H1008,CT$1)</f>
        <v>0</v>
      </c>
      <c r="CU1008" s="78">
        <f>_xll.BDP($H1008,CU$1)</f>
        <v>2</v>
      </c>
      <c r="CV1008" s="78">
        <f>_xll.BDP($H1008,CV$1)</f>
        <v>0</v>
      </c>
      <c r="CW1008" s="78">
        <f>_xll.BDP($H1008,CW$1)</f>
        <v>0</v>
      </c>
    </row>
    <row r="1009" spans="1:101" s="74" customFormat="1" hidden="1" x14ac:dyDescent="0.3">
      <c r="A1009" s="74" t="str">
        <f>B1009&amp;C1009</f>
        <v>15</v>
      </c>
      <c r="B1009" s="74">
        <v>15</v>
      </c>
      <c r="D1009" s="74">
        <v>35</v>
      </c>
      <c r="E1009" s="74">
        <v>18</v>
      </c>
      <c r="F1009" s="75" t="s">
        <v>2217</v>
      </c>
      <c r="H1009" s="74" t="s">
        <v>460</v>
      </c>
      <c r="I1009" s="74">
        <v>1955</v>
      </c>
      <c r="J1009" s="74" t="str">
        <f>I1009&amp;H1009</f>
        <v>1955ATS CN Equity</v>
      </c>
      <c r="K1009" s="76" t="s">
        <v>497</v>
      </c>
      <c r="L1009" s="73">
        <v>0.24146656332596744</v>
      </c>
      <c r="M1009" s="73">
        <v>0.22773871987459879</v>
      </c>
      <c r="N1009" s="73">
        <v>0.11004003870986301</v>
      </c>
      <c r="O1009" s="73">
        <v>0.11351445903367234</v>
      </c>
      <c r="P1009" s="77">
        <v>9.6622620956937819</v>
      </c>
      <c r="Q1009" s="77">
        <v>7.684302194142056</v>
      </c>
      <c r="R1009" s="77">
        <v>10.816666613562573</v>
      </c>
      <c r="S1009" s="78">
        <v>13.823359536286603</v>
      </c>
      <c r="T1009" s="78">
        <v>14.688459306025024</v>
      </c>
      <c r="U1009" s="73">
        <v>0.34851385870151308</v>
      </c>
      <c r="V1009" s="79">
        <v>2.3304914785173736</v>
      </c>
      <c r="W1009" s="73">
        <v>0.42956001003226219</v>
      </c>
      <c r="X1009" s="72">
        <v>7.2589434412043241E-2</v>
      </c>
      <c r="Y1009" s="79">
        <v>19.283844433417848</v>
      </c>
      <c r="Z1009" s="79">
        <v>21.107542254776579</v>
      </c>
      <c r="AA1009" s="79">
        <v>1111313000</v>
      </c>
      <c r="AB1009" s="79">
        <v>2229575000</v>
      </c>
      <c r="AC1009" s="79">
        <v>44569000</v>
      </c>
      <c r="AD1009" s="80">
        <v>51740000</v>
      </c>
      <c r="AE1009" s="73">
        <v>0.86140316969462694</v>
      </c>
      <c r="AF1009" s="80">
        <v>5900.7683728800002</v>
      </c>
      <c r="AG1009" s="80">
        <v>6760.8103728800006</v>
      </c>
      <c r="AH1009" s="25">
        <v>16.996227523247601</v>
      </c>
      <c r="AI1009" s="25">
        <v>25.013542591477179</v>
      </c>
      <c r="AJ1009" s="25">
        <v>-0.21796759090753465</v>
      </c>
      <c r="AK1009" s="25">
        <v>35.374997455644042</v>
      </c>
      <c r="AL1009" s="25">
        <v>3.8672566489378366</v>
      </c>
      <c r="AM1009" s="74" t="s">
        <v>498</v>
      </c>
      <c r="AN1009" s="74" t="s">
        <v>499</v>
      </c>
      <c r="AO1009" s="74" t="s">
        <v>500</v>
      </c>
      <c r="AP1009" s="74" t="s">
        <v>496</v>
      </c>
      <c r="AQ1009" s="73">
        <f>_xll.BDP($H1009,$AQ$1, "CUST_TRR_START_DT=20030101","CUST_TRR_END_DT=20230630")*0.01</f>
        <v>8.5668939999999999E-2</v>
      </c>
      <c r="AR1009" s="73">
        <f>_xll.BDP($H1009,$AQ$1, "CUST_TRR_START_DT=20130101","CUST_TRR_END_DT=20230630")*0.01</f>
        <v>0.20255299999999998</v>
      </c>
      <c r="AS1009" s="73">
        <f>_xll.BDP($H1009,$AQ$1, "CUST_TRR_START_DT=20180101","CUST_TRR_END_DT=20230630")*0.01</f>
        <v>0.28216249999999998</v>
      </c>
      <c r="AT1009" s="74" t="s">
        <v>3697</v>
      </c>
      <c r="AU1009" s="74" t="s">
        <v>3021</v>
      </c>
      <c r="AV1009" s="74" t="s">
        <v>3021</v>
      </c>
      <c r="AW1009" s="25" t="s">
        <v>3021</v>
      </c>
      <c r="AX1009" s="25">
        <v>0</v>
      </c>
      <c r="AY1009" s="25">
        <v>-8.4124637442381259E-2</v>
      </c>
      <c r="AZ1009" s="25">
        <v>-8.4124637442381259E-2</v>
      </c>
      <c r="BA1009" s="25">
        <v>0</v>
      </c>
      <c r="BB1009" s="25">
        <v>-3.3249782581638692</v>
      </c>
      <c r="BC1009" s="25">
        <v>-3.3249782581638692</v>
      </c>
      <c r="BD1009" s="25">
        <v>-4.9640000000000004</v>
      </c>
      <c r="BE1009" s="25">
        <v>5900.7683728800002</v>
      </c>
      <c r="BF1009" s="74">
        <v>270</v>
      </c>
      <c r="BG1009" s="74">
        <v>303</v>
      </c>
      <c r="BH1009" s="74" t="s">
        <v>3021</v>
      </c>
      <c r="BI1009" s="74">
        <v>93.465000000000003</v>
      </c>
      <c r="BJ1009" s="74">
        <v>236.72800000000001</v>
      </c>
      <c r="BK1009" s="74" t="s">
        <v>3021</v>
      </c>
      <c r="BL1009" s="72">
        <v>4.5756752839329048E-2</v>
      </c>
      <c r="BM1009" s="72">
        <v>5.134924485302482E-2</v>
      </c>
      <c r="BN1009" s="72">
        <v>0</v>
      </c>
      <c r="BO1009" s="72">
        <v>1.5839462607881074E-2</v>
      </c>
      <c r="BP1009" s="72">
        <v>4.0118165133884026E-2</v>
      </c>
      <c r="BQ1009" s="72">
        <v>0</v>
      </c>
      <c r="BR1009" s="72">
        <f>IF(IF(BN1009&gt;BQ1009,BN1009,BQ1009)=0,IF(BM1009&gt;BP1009,BM1009,BP1009),IF(BN1009&gt;BQ1009,BN1009,BQ1009))</f>
        <v>5.134924485302482E-2</v>
      </c>
      <c r="CI1009" s="73">
        <f>IFERROR(L1009,M1009)</f>
        <v>0.24146656332596744</v>
      </c>
      <c r="CJ1009" s="74">
        <f>IF(AND(M1009&lt;0,AA1009&gt;0),1,0)</f>
        <v>0</v>
      </c>
      <c r="CK1009" s="74">
        <f>IF(AND(CJ1009=0,CI1009&lt;0.1,CI1009&gt;0),1,0)</f>
        <v>0</v>
      </c>
      <c r="CL1009" s="74">
        <f>IF(AND(CK1009=0,CI1009&lt;0.2,CI1009&gt;0.1),1,0)</f>
        <v>0</v>
      </c>
      <c r="CM1009" s="74">
        <f>IF(AND(CL1009=0,CI1009&lt;0.3,CI1009&gt;0.2),1,0)</f>
        <v>1</v>
      </c>
      <c r="CN1009" s="74">
        <f>IF(AND(CM1009=0,CI1009&lt;0.4,CI1009&gt;0.3),1,0)</f>
        <v>0</v>
      </c>
      <c r="CO1009" s="74">
        <f>IF(AND(CN1009=0,CI1009&lt;0.5,CI1009&gt;0.4),1,0)</f>
        <v>0</v>
      </c>
      <c r="CP1009" s="74">
        <f>IF(AND(CJ1009=0,CK1009=0,CL1009=0,CM1009=0,CN1009=0,CO1009=0),1,0)</f>
        <v>0</v>
      </c>
      <c r="CR1009" s="74" t="str">
        <f>_xll.BDP($H1009,CR$1)</f>
        <v>Andrew P Hider</v>
      </c>
      <c r="CS1009" s="74" t="str">
        <f>_xll.BDP($H1009,CS$1)</f>
        <v>No</v>
      </c>
      <c r="CT1009" s="81">
        <f>_xll.BDP($H1009,CT$1)</f>
        <v>0.19951699674129486</v>
      </c>
      <c r="CU1009" s="78">
        <f>_xll.BDP($H1009,CU$1)</f>
        <v>6.5833301544189453</v>
      </c>
      <c r="CV1009" s="78">
        <f>_xll.BDP($H1009,CV$1)</f>
        <v>0.61134082980637028</v>
      </c>
      <c r="CW1009" s="78">
        <f>_xll.BDP($H1009,CW$1)</f>
        <v>1.219639232764762</v>
      </c>
    </row>
    <row r="1010" spans="1:101" s="74" customFormat="1" hidden="1" x14ac:dyDescent="0.3">
      <c r="A1010" s="74" t="str">
        <f>B1010&amp;C1010</f>
        <v>15</v>
      </c>
      <c r="B1010" s="74">
        <v>15</v>
      </c>
      <c r="D1010" s="74">
        <v>36</v>
      </c>
      <c r="E1010" s="74">
        <v>8</v>
      </c>
      <c r="F1010" s="75">
        <v>0.08</v>
      </c>
      <c r="G1010" s="74" t="s">
        <v>2661</v>
      </c>
      <c r="H1010" s="74" t="s">
        <v>1649</v>
      </c>
      <c r="I1010" s="74">
        <v>1956</v>
      </c>
      <c r="J1010" s="74" t="str">
        <f>I1010&amp;H1010</f>
        <v>1956CMCX LN Equity</v>
      </c>
      <c r="K1010" s="76" t="s">
        <v>1650</v>
      </c>
      <c r="L1010" s="73">
        <v>0.43130331946895567</v>
      </c>
      <c r="M1010" s="73">
        <v>0.26047750941193915</v>
      </c>
      <c r="N1010" s="73">
        <v>0.43130331946895567</v>
      </c>
      <c r="O1010" s="73">
        <v>0.26047750941193915</v>
      </c>
      <c r="P1010" s="77">
        <v>13.936075372173129</v>
      </c>
      <c r="Q1010" s="77">
        <v>11.772698470159462</v>
      </c>
      <c r="R1010" s="77">
        <v>11.156115349047575</v>
      </c>
      <c r="S1010" s="78">
        <v>30.73727126725462</v>
      </c>
      <c r="T1010" s="78">
        <v>22.521127213135824</v>
      </c>
      <c r="U1010" s="73">
        <v>-0.28131959578596977</v>
      </c>
      <c r="V1010" s="79">
        <v>-2.3528774156742487</v>
      </c>
      <c r="W1010" s="73">
        <v>0.63779155625130024</v>
      </c>
      <c r="X1010" s="72">
        <v>0.19588762904044676</v>
      </c>
      <c r="Y1010" s="79">
        <v>16.183789385316373</v>
      </c>
      <c r="Z1010" s="79">
        <v>-3.1116970491128493</v>
      </c>
      <c r="AA1010" s="79">
        <v>209043000.00000003</v>
      </c>
      <c r="AB1010" s="79">
        <v>209043000.00000003</v>
      </c>
      <c r="AC1010" s="79">
        <v>2229000</v>
      </c>
      <c r="AD1010" s="80">
        <v>71159000</v>
      </c>
      <c r="AE1010" s="73">
        <v>3.1324217597211879E-2</v>
      </c>
      <c r="AF1010" s="80">
        <v>294.92549800199998</v>
      </c>
      <c r="AG1010" s="80">
        <v>129.953498002</v>
      </c>
      <c r="AH1010" s="25">
        <v>1.8541476144561124</v>
      </c>
      <c r="AI1010" s="25">
        <v>2.386613615948284</v>
      </c>
      <c r="AJ1010" s="25">
        <v>21.565177051328874</v>
      </c>
      <c r="AK1010" s="25">
        <v>7.1862494137056174</v>
      </c>
      <c r="AL1010" s="25">
        <v>0.78853923578371243</v>
      </c>
      <c r="AM1010" s="74" t="s">
        <v>502</v>
      </c>
      <c r="AN1010" s="74" t="s">
        <v>528</v>
      </c>
      <c r="AO1010" s="74" t="s">
        <v>625</v>
      </c>
      <c r="AP1010" s="74" t="s">
        <v>1552</v>
      </c>
      <c r="AQ1010" s="73" t="e">
        <f>_xll.BDP($H1010,$AQ$1, "CUST_TRR_START_DT=20030101","CUST_TRR_END_DT=20230630")*0.01</f>
        <v>#VALUE!</v>
      </c>
      <c r="AR1010" s="73" t="e">
        <f>_xll.BDP($H1010,$AQ$1, "CUST_TRR_START_DT=20130101","CUST_TRR_END_DT=20230630")*0.01</f>
        <v>#VALUE!</v>
      </c>
      <c r="AS1010" s="73">
        <f>_xll.BDP($H1010,$AQ$1, "CUST_TRR_START_DT=20180101","CUST_TRR_END_DT=20230630")*0.01</f>
        <v>5.016106E-2</v>
      </c>
      <c r="AT1010" s="74" t="s">
        <v>3595</v>
      </c>
      <c r="AU1010" s="74" t="s">
        <v>3595</v>
      </c>
      <c r="AV1010" s="74" t="s">
        <v>3595</v>
      </c>
      <c r="AW1010" s="25">
        <v>7.0208729557565759</v>
      </c>
      <c r="AX1010" s="25">
        <v>7.0208729557565759</v>
      </c>
      <c r="AY1010" s="25">
        <v>0</v>
      </c>
      <c r="AZ1010" s="25">
        <v>7.0208729557565759</v>
      </c>
      <c r="BA1010" s="25">
        <v>83.639678363517689</v>
      </c>
      <c r="BB1010" s="25">
        <v>0</v>
      </c>
      <c r="BC1010" s="25">
        <v>83.639678363517689</v>
      </c>
      <c r="BD1010" s="25">
        <v>34.641154319399995</v>
      </c>
      <c r="BE1010" s="25">
        <v>129.953498002</v>
      </c>
      <c r="BF1010" s="74">
        <v>17.902999999999999</v>
      </c>
      <c r="BG1010" s="74">
        <v>30.46</v>
      </c>
      <c r="BH1010" s="74">
        <v>39.475000000000001</v>
      </c>
      <c r="BI1010" s="74">
        <v>60.9</v>
      </c>
      <c r="BJ1010" s="74">
        <v>24.1</v>
      </c>
      <c r="BK1010" s="74">
        <v>25.400000000000002</v>
      </c>
      <c r="BL1010" s="72">
        <v>0.13776466409333951</v>
      </c>
      <c r="BM1010" s="72">
        <v>0.23439153595951082</v>
      </c>
      <c r="BN1010" s="72">
        <v>0.30376250433360769</v>
      </c>
      <c r="BO1010" s="72">
        <v>0.46862917071353277</v>
      </c>
      <c r="BP1010" s="72">
        <v>0.18545095261405814</v>
      </c>
      <c r="BQ1010" s="72">
        <v>0.19545453097083307</v>
      </c>
      <c r="BR1010" s="72">
        <f>IF(IF(BN1010&gt;BQ1010,BN1010,BQ1010)=0,IF(BM1010&gt;BP1010,BM1010,BP1010),IF(BN1010&gt;BQ1010,BN1010,BQ1010))</f>
        <v>0.30376250433360769</v>
      </c>
      <c r="CI1010" s="73">
        <f>IFERROR(L1010,M1010)</f>
        <v>0.43130331946895567</v>
      </c>
      <c r="CJ1010" s="74">
        <f>IF(AND(M1010&lt;0,AA1010&gt;0),1,0)</f>
        <v>0</v>
      </c>
      <c r="CK1010" s="74">
        <f>IF(AND(CJ1010=0,CI1010&lt;0.1,CI1010&gt;0),1,0)</f>
        <v>0</v>
      </c>
      <c r="CL1010" s="74">
        <f>IF(AND(CK1010=0,CI1010&lt;0.2,CI1010&gt;0.1),1,0)</f>
        <v>0</v>
      </c>
      <c r="CM1010" s="74">
        <f>IF(AND(CL1010=0,CI1010&lt;0.3,CI1010&gt;0.2),1,0)</f>
        <v>0</v>
      </c>
      <c r="CN1010" s="74">
        <f>IF(AND(CM1010=0,CI1010&lt;0.4,CI1010&gt;0.3),1,0)</f>
        <v>0</v>
      </c>
      <c r="CO1010" s="74">
        <f>IF(AND(CN1010=0,CI1010&lt;0.5,CI1010&gt;0.4),1,0)</f>
        <v>1</v>
      </c>
      <c r="CP1010" s="74">
        <f>IF(AND(CJ1010=0,CK1010=0,CL1010=0,CM1010=0,CN1010=0,CO1010=0),1,0)</f>
        <v>0</v>
      </c>
      <c r="CR1010" s="74" t="str">
        <f>_xll.BDP($H1010,CR$1)</f>
        <v>Peter Andrew Cruddas "Lord"</v>
      </c>
      <c r="CS1010" s="74" t="str">
        <f>_xll.BDP($H1010,CS$1)</f>
        <v>Yes</v>
      </c>
      <c r="CT1010" s="81">
        <f>_xll.BDP($H1010,CT$1)</f>
        <v>0</v>
      </c>
      <c r="CU1010" s="78">
        <f>_xll.BDP($H1010,CU$1)</f>
        <v>33.833301544189453</v>
      </c>
      <c r="CV1010" s="78">
        <f>_xll.BDP($H1010,CV$1)</f>
        <v>62.517054630640544</v>
      </c>
      <c r="CW1010" s="78">
        <f>_xll.BDP($H1010,CW$1)</f>
        <v>1.8431085256845343E-2</v>
      </c>
    </row>
    <row r="1011" spans="1:101" s="74" customFormat="1" hidden="1" x14ac:dyDescent="0.3">
      <c r="A1011" s="74" t="str">
        <f>B1011&amp;C1011</f>
        <v>15</v>
      </c>
      <c r="B1011" s="74">
        <v>15</v>
      </c>
      <c r="D1011" s="74">
        <v>37</v>
      </c>
      <c r="E1011" s="74">
        <v>18</v>
      </c>
      <c r="F1011" s="75">
        <v>7.0000000000000007E-2</v>
      </c>
      <c r="G1011" s="74" t="s">
        <v>2155</v>
      </c>
      <c r="H1011" s="74" t="s">
        <v>1647</v>
      </c>
      <c r="I1011" s="74">
        <v>1957</v>
      </c>
      <c r="J1011" s="74" t="str">
        <f>I1011&amp;H1011</f>
        <v>1957SYNT LN Equity</v>
      </c>
      <c r="K1011" s="76" t="s">
        <v>1648</v>
      </c>
      <c r="L1011" s="73">
        <v>0.29701490117383322</v>
      </c>
      <c r="M1011" s="73">
        <v>8.484511909169444E-2</v>
      </c>
      <c r="N1011" s="73">
        <v>0.16885066984787228</v>
      </c>
      <c r="O1011" s="73">
        <v>6.5432568763681351E-2</v>
      </c>
      <c r="P1011" s="77">
        <v>-6.429346646407641</v>
      </c>
      <c r="Q1011" s="77">
        <v>-5.0582157586281751</v>
      </c>
      <c r="R1011" s="77">
        <v>-12.557353296305241</v>
      </c>
      <c r="S1011" s="78">
        <v>12.868836108985471</v>
      </c>
      <c r="T1011" s="78">
        <v>9.7067830026427284</v>
      </c>
      <c r="U1011" s="73">
        <v>0.38510801425156721</v>
      </c>
      <c r="V1011" s="79">
        <v>-18.284796573875802</v>
      </c>
      <c r="W1011" s="73">
        <v>0.35919904541725706</v>
      </c>
      <c r="X1011" s="72">
        <v>6.0636731689363267E-2</v>
      </c>
      <c r="Y1011" s="79">
        <v>8.4731426860741799</v>
      </c>
      <c r="Z1011" s="79" t="e">
        <v>#N/A</v>
      </c>
      <c r="AA1011" s="79">
        <v>1620600000</v>
      </c>
      <c r="AB1011" s="79">
        <v>2101400000</v>
      </c>
      <c r="AC1011" s="79">
        <v>1500000</v>
      </c>
      <c r="AD1011" s="80">
        <v>222500000</v>
      </c>
      <c r="AE1011" s="73">
        <v>6.7415730337078653E-3</v>
      </c>
      <c r="AF1011" s="80">
        <v>208.6188087024</v>
      </c>
      <c r="AG1011" s="80">
        <v>1075.4188087023999</v>
      </c>
      <c r="AH1011" s="25">
        <v>9.7854304704494979</v>
      </c>
      <c r="AI1011" s="25">
        <v>126.51985984734117</v>
      </c>
      <c r="AJ1011" s="25">
        <v>62.798802633562033</v>
      </c>
      <c r="AK1011" s="25" t="s">
        <v>3021</v>
      </c>
      <c r="AL1011" s="25">
        <v>0.21950630002904822</v>
      </c>
      <c r="AM1011" s="74" t="s">
        <v>550</v>
      </c>
      <c r="AN1011" s="74" t="s">
        <v>884</v>
      </c>
      <c r="AO1011" s="74" t="s">
        <v>885</v>
      </c>
      <c r="AP1011" s="74" t="s">
        <v>1552</v>
      </c>
      <c r="AQ1011" s="73">
        <f>_xll.BDP($H1011,$AQ$1, "CUST_TRR_START_DT=20030101","CUST_TRR_END_DT=20230630")*0.01</f>
        <v>-8.3767970000000001E-3</v>
      </c>
      <c r="AR1011" s="73">
        <f>_xll.BDP($H1011,$AQ$1, "CUST_TRR_START_DT=20130101","CUST_TRR_END_DT=20230630")*0.01</f>
        <v>-5.192708E-2</v>
      </c>
      <c r="AS1011" s="73">
        <f>_xll.BDP($H1011,$AQ$1, "CUST_TRR_START_DT=20180101","CUST_TRR_END_DT=20230630")*0.01</f>
        <v>-0.2617775</v>
      </c>
      <c r="AT1011" s="74" t="s">
        <v>3697</v>
      </c>
      <c r="AU1011" s="74" t="s">
        <v>3021</v>
      </c>
      <c r="AV1011" s="74" t="s">
        <v>3021</v>
      </c>
      <c r="AW1011" s="25" t="s">
        <v>3021</v>
      </c>
      <c r="AX1011" s="25">
        <v>0</v>
      </c>
      <c r="AY1011" s="25">
        <v>0</v>
      </c>
      <c r="AZ1011" s="25">
        <v>0</v>
      </c>
      <c r="BA1011" s="25">
        <v>0</v>
      </c>
      <c r="BB1011" s="25">
        <v>0</v>
      </c>
      <c r="BC1011" s="25">
        <v>0</v>
      </c>
      <c r="BD1011" s="25">
        <v>0</v>
      </c>
      <c r="BE1011" s="25">
        <v>208.6188087024</v>
      </c>
      <c r="BF1011" s="74">
        <v>7.1640000000000006</v>
      </c>
      <c r="BG1011" s="74">
        <v>62.31</v>
      </c>
      <c r="BH1011" s="74">
        <v>96.238</v>
      </c>
      <c r="BI1011" s="74">
        <v>46.146999999999998</v>
      </c>
      <c r="BJ1011" s="74">
        <v>47.686</v>
      </c>
      <c r="BK1011" s="74">
        <v>94.671999999999997</v>
      </c>
      <c r="BL1011" s="72">
        <v>3.4340144326198446E-2</v>
      </c>
      <c r="BM1011" s="72">
        <v>0.29867872598624023</v>
      </c>
      <c r="BN1011" s="72">
        <v>0.46131027493923588</v>
      </c>
      <c r="BO1011" s="72">
        <v>0.22120249025978217</v>
      </c>
      <c r="BP1011" s="72">
        <v>0.22857958156603839</v>
      </c>
      <c r="BQ1011" s="72">
        <v>0.45380376097848396</v>
      </c>
      <c r="BR1011" s="72">
        <f>IF(IF(BN1011&gt;BQ1011,BN1011,BQ1011)=0,IF(BM1011&gt;BP1011,BM1011,BP1011),IF(BN1011&gt;BQ1011,BN1011,BQ1011))</f>
        <v>0.46131027493923588</v>
      </c>
      <c r="CI1011" s="73">
        <f>IFERROR(L1011,M1011)</f>
        <v>0.29701490117383322</v>
      </c>
      <c r="CJ1011" s="74">
        <f>IF(AND(M1011&lt;0,AA1011&gt;0),1,0)</f>
        <v>0</v>
      </c>
      <c r="CK1011" s="74">
        <f>IF(AND(CJ1011=0,CI1011&lt;0.1,CI1011&gt;0),1,0)</f>
        <v>0</v>
      </c>
      <c r="CL1011" s="74">
        <f>IF(AND(CK1011=0,CI1011&lt;0.2,CI1011&gt;0.1),1,0)</f>
        <v>0</v>
      </c>
      <c r="CM1011" s="74">
        <f>IF(AND(CL1011=0,CI1011&lt;0.3,CI1011&gt;0.2),1,0)</f>
        <v>1</v>
      </c>
      <c r="CN1011" s="74">
        <f>IF(AND(CM1011=0,CI1011&lt;0.4,CI1011&gt;0.3),1,0)</f>
        <v>0</v>
      </c>
      <c r="CO1011" s="74">
        <f>IF(AND(CN1011=0,CI1011&lt;0.5,CI1011&gt;0.4),1,0)</f>
        <v>0</v>
      </c>
      <c r="CP1011" s="74">
        <f>IF(AND(CJ1011=0,CK1011=0,CL1011=0,CM1011=0,CN1011=0,CO1011=0),1,0)</f>
        <v>0</v>
      </c>
      <c r="CR1011" s="74" t="str">
        <f>_xll.BDP($H1011,CR$1)</f>
        <v>Michael Willome</v>
      </c>
      <c r="CS1011" s="74" t="str">
        <f>_xll.BDP($H1011,CS$1)</f>
        <v>No</v>
      </c>
      <c r="CT1011" s="81">
        <f>_xll.BDP($H1011,CT$1)</f>
        <v>0</v>
      </c>
      <c r="CU1011" s="78">
        <f>_xll.BDP($H1011,CU$1)</f>
        <v>1.9166699647903442</v>
      </c>
      <c r="CV1011" s="78">
        <f>_xll.BDP($H1011,CV$1)</f>
        <v>0.57000851635654004</v>
      </c>
      <c r="CW1011" s="78">
        <f>_xll.BDP($H1011,CW$1)</f>
        <v>4.3208165036369373</v>
      </c>
    </row>
    <row r="1012" spans="1:101" s="74" customFormat="1" hidden="1" x14ac:dyDescent="0.3">
      <c r="A1012" s="74" t="str">
        <f>B1012&amp;C1012</f>
        <v>15</v>
      </c>
      <c r="B1012" s="74">
        <v>15</v>
      </c>
      <c r="D1012" s="74">
        <v>36</v>
      </c>
      <c r="E1012" s="74">
        <v>24</v>
      </c>
      <c r="F1012" s="75" t="s">
        <v>2157</v>
      </c>
      <c r="H1012" s="74" t="s">
        <v>1877</v>
      </c>
      <c r="I1012" s="74">
        <v>1958</v>
      </c>
      <c r="J1012" s="74" t="str">
        <f>I1012&amp;H1012</f>
        <v>1958JAZZ US Equity</v>
      </c>
      <c r="K1012" s="76" t="s">
        <v>5019</v>
      </c>
      <c r="L1012" s="73">
        <v>0.20083044567054104</v>
      </c>
      <c r="M1012" s="73">
        <v>0.14773387087592707</v>
      </c>
      <c r="N1012" s="73">
        <v>0.1521764071397555</v>
      </c>
      <c r="O1012" s="73">
        <v>0.11654124177503351</v>
      </c>
      <c r="P1012" s="77">
        <v>0.45102695248319735</v>
      </c>
      <c r="Q1012" s="77">
        <v>1.5716864197784144</v>
      </c>
      <c r="R1012" s="77">
        <v>-2.5723501350488278</v>
      </c>
      <c r="S1012" s="78">
        <v>45.066068929610068</v>
      </c>
      <c r="T1012" s="78">
        <v>43.270324377885409</v>
      </c>
      <c r="U1012" s="73">
        <v>0.46626748750901592</v>
      </c>
      <c r="V1012" s="79">
        <v>6.769567180526022</v>
      </c>
      <c r="W1012" s="73">
        <v>0.31309999342837908</v>
      </c>
      <c r="X1012" s="72">
        <v>5.2064980797993161E-2</v>
      </c>
      <c r="Y1012" s="79">
        <v>16.296901075116338</v>
      </c>
      <c r="Z1012" s="79" t="e">
        <v>#N/A</v>
      </c>
      <c r="AA1012" s="79">
        <v>6324088000.000001</v>
      </c>
      <c r="AB1012" s="79">
        <v>8016750000.000001</v>
      </c>
      <c r="AC1012" s="79">
        <v>236233000</v>
      </c>
      <c r="AD1012" s="80">
        <v>1377435000</v>
      </c>
      <c r="AE1012" s="73">
        <v>0.17150210354753581</v>
      </c>
      <c r="AF1012" s="80">
        <v>8364.7312418799993</v>
      </c>
      <c r="AG1012" s="80">
        <v>12802.602241879998</v>
      </c>
      <c r="AH1012" s="25">
        <v>8.6797774102368006</v>
      </c>
      <c r="AI1012" s="25">
        <v>14.809290758197241</v>
      </c>
      <c r="AJ1012" s="25">
        <v>16.264771721987454</v>
      </c>
      <c r="AK1012" s="25">
        <v>15.33411157329715</v>
      </c>
      <c r="AL1012" s="25">
        <v>2.3824094303234462</v>
      </c>
      <c r="AM1012" s="74" t="s">
        <v>493</v>
      </c>
      <c r="AN1012" s="74" t="s">
        <v>654</v>
      </c>
      <c r="AO1012" s="74" t="s">
        <v>655</v>
      </c>
      <c r="AP1012" s="74" t="s">
        <v>574</v>
      </c>
      <c r="AQ1012" s="73" t="e">
        <f>_xll.BDP($H1012,$AQ$1, "CUST_TRR_START_DT=20030101","CUST_TRR_END_DT=20230630")*0.01</f>
        <v>#VALUE!</v>
      </c>
      <c r="AR1012" s="73">
        <f>_xll.BDP($H1012,$AQ$1, "CUST_TRR_START_DT=20130101","CUST_TRR_END_DT=20230630")*0.01</f>
        <v>8.3818490000000009E-2</v>
      </c>
      <c r="AS1012" s="73">
        <f>_xll.BDP($H1012,$AQ$1, "CUST_TRR_START_DT=20180101","CUST_TRR_END_DT=20230630")*0.01</f>
        <v>-1.4924059999999999E-2</v>
      </c>
      <c r="AT1012" s="74" t="s">
        <v>3596</v>
      </c>
      <c r="AU1012" s="74" t="s">
        <v>3596</v>
      </c>
      <c r="AV1012" s="74" t="s">
        <v>3596</v>
      </c>
      <c r="AW1012" s="25" t="s">
        <v>3021</v>
      </c>
      <c r="AX1012" s="25">
        <v>0</v>
      </c>
      <c r="AY1012" s="25">
        <v>-1.1711755054306072</v>
      </c>
      <c r="AZ1012" s="25">
        <v>-1.1711755054306072</v>
      </c>
      <c r="BA1012" s="25">
        <v>0</v>
      </c>
      <c r="BB1012" s="25">
        <v>-16.812034309524655</v>
      </c>
      <c r="BC1012" s="25">
        <v>-16.812034309524655</v>
      </c>
      <c r="BD1012" s="25">
        <v>-97.965683399999989</v>
      </c>
      <c r="BE1012" s="25">
        <v>8364.7312418799993</v>
      </c>
      <c r="BF1012" s="74">
        <v>1334.4</v>
      </c>
      <c r="BG1012" s="74">
        <v>1436.867</v>
      </c>
      <c r="BH1012" s="74">
        <v>1612.538</v>
      </c>
      <c r="BI1012" s="74">
        <v>1112.922</v>
      </c>
      <c r="BJ1012" s="74">
        <v>1206.077</v>
      </c>
      <c r="BK1012" s="74">
        <v>1419.8020000000001</v>
      </c>
      <c r="BL1012" s="72">
        <v>0.15952694251777175</v>
      </c>
      <c r="BM1012" s="72">
        <v>0.17177682802359345</v>
      </c>
      <c r="BN1012" s="72">
        <v>0.19277822004925255</v>
      </c>
      <c r="BO1012" s="72">
        <v>0.13304934346580002</v>
      </c>
      <c r="BP1012" s="72">
        <v>0.14418598340153371</v>
      </c>
      <c r="BQ1012" s="72">
        <v>0.16973671465873602</v>
      </c>
      <c r="BR1012" s="72">
        <f>IF(IF(BN1012&gt;BQ1012,BN1012,BQ1012)=0,IF(BM1012&gt;BP1012,BM1012,BP1012),IF(BN1012&gt;BQ1012,BN1012,BQ1012))</f>
        <v>0.19277822004925255</v>
      </c>
      <c r="CI1012" s="73">
        <f>IFERROR(L1012,M1012)</f>
        <v>0.20083044567054104</v>
      </c>
      <c r="CJ1012" s="74">
        <f>IF(AND(M1012&lt;0,AA1012&gt;0),1,0)</f>
        <v>0</v>
      </c>
      <c r="CK1012" s="74">
        <f>IF(AND(CJ1012=0,CI1012&lt;0.1,CI1012&gt;0),1,0)</f>
        <v>0</v>
      </c>
      <c r="CL1012" s="74">
        <f>IF(AND(CK1012=0,CI1012&lt;0.2,CI1012&gt;0.1),1,0)</f>
        <v>0</v>
      </c>
      <c r="CM1012" s="74">
        <f>IF(AND(CL1012=0,CI1012&lt;0.3,CI1012&gt;0.2),1,0)</f>
        <v>1</v>
      </c>
      <c r="CN1012" s="74">
        <f>IF(AND(CM1012=0,CI1012&lt;0.4,CI1012&gt;0.3),1,0)</f>
        <v>0</v>
      </c>
      <c r="CO1012" s="74">
        <f>IF(AND(CN1012=0,CI1012&lt;0.5,CI1012&gt;0.4),1,0)</f>
        <v>0</v>
      </c>
      <c r="CP1012" s="74">
        <f>IF(AND(CJ1012=0,CK1012=0,CL1012=0,CM1012=0,CN1012=0,CO1012=0),1,0)</f>
        <v>0</v>
      </c>
      <c r="CR1012" s="74" t="str">
        <f>_xll.BDP($H1012,CR$1)</f>
        <v>Bruce C Cozadd</v>
      </c>
      <c r="CS1012" s="74" t="str">
        <f>_xll.BDP($H1012,CS$1)</f>
        <v>Yes</v>
      </c>
      <c r="CT1012" s="81">
        <f>_xll.BDP($H1012,CT$1)</f>
        <v>0.61389702558517456</v>
      </c>
      <c r="CU1012" s="78">
        <f>_xll.BDP($H1012,CU$1)</f>
        <v>11.75</v>
      </c>
      <c r="CV1012" s="78">
        <f>_xll.BDP($H1012,CV$1)</f>
        <v>3.1193853279989279</v>
      </c>
      <c r="CW1012" s="78">
        <f>_xll.BDP($H1012,CW$1)</f>
        <v>1.0108688014467799</v>
      </c>
    </row>
    <row r="1013" spans="1:101" s="74" customFormat="1" hidden="1" x14ac:dyDescent="0.3">
      <c r="A1013" s="74" t="str">
        <f>B1013&amp;C1013</f>
        <v>15</v>
      </c>
      <c r="B1013" s="74">
        <v>15</v>
      </c>
      <c r="D1013" s="74">
        <v>36</v>
      </c>
      <c r="E1013" s="74">
        <v>19</v>
      </c>
      <c r="F1013" s="75" t="s">
        <v>2827</v>
      </c>
      <c r="G1013" s="74" t="s">
        <v>2827</v>
      </c>
      <c r="H1013" s="74" t="s">
        <v>1546</v>
      </c>
      <c r="I1013" s="74">
        <v>1959</v>
      </c>
      <c r="J1013" s="74" t="str">
        <f>I1013&amp;H1013</f>
        <v>1959PIC BB Equity</v>
      </c>
      <c r="K1013" s="76" t="s">
        <v>1547</v>
      </c>
      <c r="L1013" s="73">
        <v>0.14452436494331972</v>
      </c>
      <c r="M1013" s="73">
        <v>0.14151448456367854</v>
      </c>
      <c r="N1013" s="73">
        <v>0.1429895995559399</v>
      </c>
      <c r="O1013" s="73">
        <v>0.13804909185864331</v>
      </c>
      <c r="P1013" s="77">
        <v>12.060764155286174</v>
      </c>
      <c r="Q1013" s="77">
        <v>9.7766194346664719</v>
      </c>
      <c r="R1013" s="77">
        <v>13.87759251728345</v>
      </c>
      <c r="S1013" s="78">
        <v>15.989042311410131</v>
      </c>
      <c r="T1013" s="78">
        <v>15.687347266294635</v>
      </c>
      <c r="U1013" s="73">
        <v>4.5423001703362668E-3</v>
      </c>
      <c r="V1013" s="79">
        <v>3.0795551753635658E-2</v>
      </c>
      <c r="W1013" s="73">
        <v>0.58033184945366245</v>
      </c>
      <c r="X1013" s="72">
        <v>3.0922565806286738E-2</v>
      </c>
      <c r="Y1013" s="79">
        <v>41.743284376793881</v>
      </c>
      <c r="Z1013" s="79">
        <v>3.0808074339616853</v>
      </c>
      <c r="AA1013" s="79">
        <v>1681100000</v>
      </c>
      <c r="AB1013" s="79">
        <v>1723300000</v>
      </c>
      <c r="AC1013" s="79" t="e">
        <v>#N/A</v>
      </c>
      <c r="AD1013" s="80">
        <v>202900000</v>
      </c>
      <c r="AE1013" s="73">
        <v>0</v>
      </c>
      <c r="AF1013" s="80" t="e">
        <v>#VALUE!</v>
      </c>
      <c r="AG1013" s="80" t="s">
        <v>3021</v>
      </c>
      <c r="AH1013" s="25" t="s">
        <v>3021</v>
      </c>
      <c r="AI1013" s="25" t="s">
        <v>3021</v>
      </c>
      <c r="AJ1013" s="25" t="s">
        <v>3021</v>
      </c>
      <c r="AK1013" s="25" t="s">
        <v>3021</v>
      </c>
      <c r="AL1013" s="25" t="s">
        <v>3021</v>
      </c>
      <c r="AM1013" s="74" t="s">
        <v>498</v>
      </c>
      <c r="AN1013" s="74" t="s">
        <v>499</v>
      </c>
      <c r="AO1013" s="74" t="s">
        <v>500</v>
      </c>
      <c r="AP1013" s="74" t="s">
        <v>1521</v>
      </c>
      <c r="AQ1013" s="73" t="e">
        <f>_xll.BDP($H1013,$AQ$1, "CUST_TRR_START_DT=20030101","CUST_TRR_END_DT=20230630")*0.01</f>
        <v>#VALUE!</v>
      </c>
      <c r="AR1013" s="73" t="e">
        <f>_xll.BDP($H1013,$AQ$1, "CUST_TRR_START_DT=20130101","CUST_TRR_END_DT=20230630")*0.01</f>
        <v>#VALUE!</v>
      </c>
      <c r="AS1013" s="73" t="e">
        <f>_xll.BDP($H1013,$AQ$1, "CUST_TRR_START_DT=20180101","CUST_TRR_END_DT=20230630")*0.01</f>
        <v>#VALUE!</v>
      </c>
      <c r="AT1013" s="74" t="s">
        <v>3697</v>
      </c>
      <c r="AU1013" s="74" t="s">
        <v>3021</v>
      </c>
      <c r="AV1013" s="74" t="s">
        <v>3021</v>
      </c>
      <c r="AW1013" s="25" t="s">
        <v>3021</v>
      </c>
      <c r="AX1013" s="25">
        <v>0</v>
      </c>
      <c r="AY1013" s="25">
        <v>0</v>
      </c>
      <c r="AZ1013" s="25">
        <v>0</v>
      </c>
      <c r="BA1013" s="25">
        <v>2.2028624766645928</v>
      </c>
      <c r="BB1013" s="25">
        <v>0</v>
      </c>
      <c r="BC1013" s="25">
        <v>2.2028624766645928</v>
      </c>
      <c r="BD1013" s="25">
        <v>3.54</v>
      </c>
      <c r="BE1013" s="25" t="e">
        <v>#VALUE!</v>
      </c>
      <c r="BF1013" s="74">
        <v>100.10000000000001</v>
      </c>
      <c r="BG1013" s="74">
        <v>115.35000000000001</v>
      </c>
      <c r="BH1013" s="74">
        <v>131.44999999999999</v>
      </c>
      <c r="BI1013" s="74">
        <v>194.673</v>
      </c>
      <c r="BJ1013" s="74">
        <v>280.762</v>
      </c>
      <c r="BK1013" s="74">
        <v>220.98400000000001</v>
      </c>
      <c r="BL1013" s="72">
        <v>0</v>
      </c>
      <c r="BM1013" s="72">
        <v>0</v>
      </c>
      <c r="BN1013" s="72">
        <v>0</v>
      </c>
      <c r="BO1013" s="72">
        <v>0</v>
      </c>
      <c r="BP1013" s="72">
        <v>0</v>
      </c>
      <c r="BQ1013" s="72">
        <v>0</v>
      </c>
      <c r="BR1013" s="72">
        <f>IF(IF(BN1013&gt;BQ1013,BN1013,BQ1013)=0,IF(BM1013&gt;BP1013,BM1013,BP1013),IF(BN1013&gt;BQ1013,BN1013,BQ1013))</f>
        <v>0</v>
      </c>
      <c r="CI1013" s="73">
        <f>IFERROR(L1013,M1013)</f>
        <v>0.14452436494331972</v>
      </c>
      <c r="CJ1013" s="74">
        <f>IF(AND(M1013&lt;0,AA1013&gt;0),1,0)</f>
        <v>0</v>
      </c>
      <c r="CK1013" s="74">
        <f>IF(AND(CJ1013=0,CI1013&lt;0.1,CI1013&gt;0),1,0)</f>
        <v>0</v>
      </c>
      <c r="CL1013" s="74">
        <f>IF(AND(CK1013=0,CI1013&lt;0.2,CI1013&gt;0.1),1,0)</f>
        <v>1</v>
      </c>
      <c r="CM1013" s="74">
        <f>IF(AND(CL1013=0,CI1013&lt;0.3,CI1013&gt;0.2),1,0)</f>
        <v>0</v>
      </c>
      <c r="CN1013" s="74">
        <f>IF(AND(CM1013=0,CI1013&lt;0.4,CI1013&gt;0.3),1,0)</f>
        <v>0</v>
      </c>
      <c r="CO1013" s="74">
        <f>IF(AND(CN1013=0,CI1013&lt;0.5,CI1013&gt;0.4),1,0)</f>
        <v>0</v>
      </c>
      <c r="CP1013" s="74">
        <f>IF(AND(CJ1013=0,CK1013=0,CL1013=0,CM1013=0,CN1013=0,CO1013=0),1,0)</f>
        <v>0</v>
      </c>
      <c r="CR1013" s="74" t="str">
        <f>_xll.BDP($H1013,CR$1)</f>
        <v>Luc Tack</v>
      </c>
      <c r="CS1013" s="74" t="str">
        <f>_xll.BDP($H1013,CS$1)</f>
        <v>No</v>
      </c>
      <c r="CT1013" s="81">
        <f>_xll.BDP($H1013,CT$1)</f>
        <v>0</v>
      </c>
      <c r="CU1013" s="78">
        <f>_xll.BDP($H1013,CU$1)</f>
        <v>14.25</v>
      </c>
      <c r="CV1013" s="78">
        <f>_xll.BDP($H1013,CV$1)</f>
        <v>0</v>
      </c>
      <c r="CW1013" s="78">
        <f>_xll.BDP($H1013,CW$1)</f>
        <v>0</v>
      </c>
    </row>
    <row r="1014" spans="1:101" s="74" customFormat="1" hidden="1" x14ac:dyDescent="0.3">
      <c r="A1014" s="74" t="str">
        <f>B1014&amp;C1014</f>
        <v>15</v>
      </c>
      <c r="B1014" s="74">
        <v>15</v>
      </c>
      <c r="D1014" s="74">
        <v>37</v>
      </c>
      <c r="E1014" s="74">
        <v>9</v>
      </c>
      <c r="F1014" s="75">
        <v>0.17</v>
      </c>
      <c r="G1014" s="74" t="s">
        <v>2660</v>
      </c>
      <c r="H1014" s="74" t="s">
        <v>1599</v>
      </c>
      <c r="I1014" s="74">
        <v>1960</v>
      </c>
      <c r="J1014" s="74" t="str">
        <f>I1014&amp;H1014</f>
        <v>1960NUM LN Equity</v>
      </c>
      <c r="K1014" s="76" t="s">
        <v>1600</v>
      </c>
      <c r="L1014" s="73">
        <v>3.4879230745377008</v>
      </c>
      <c r="M1014" s="73">
        <v>0.21524456749727325</v>
      </c>
      <c r="N1014" s="73">
        <v>3.4879230745377008</v>
      </c>
      <c r="O1014" s="73">
        <v>0.21524456749727325</v>
      </c>
      <c r="P1014" s="77">
        <v>4.1644327711981362</v>
      </c>
      <c r="Q1014" s="77">
        <v>0.56333034958053174</v>
      </c>
      <c r="R1014" s="77">
        <v>0.9820276522574759</v>
      </c>
      <c r="S1014" s="78">
        <v>22.50505551537098</v>
      </c>
      <c r="T1014" s="78">
        <v>17.763417897926214</v>
      </c>
      <c r="U1014" s="73">
        <v>-0.1451555837868348</v>
      </c>
      <c r="V1014" s="79">
        <v>-5.5609633085361221</v>
      </c>
      <c r="W1014" s="73">
        <v>0.29561495460596793</v>
      </c>
      <c r="X1014" s="72">
        <v>8.1382689167120298E-3</v>
      </c>
      <c r="Y1014" s="79">
        <v>2.7344062462660252</v>
      </c>
      <c r="Z1014" s="79">
        <v>-46.038937545451077</v>
      </c>
      <c r="AA1014" s="79">
        <v>95352000</v>
      </c>
      <c r="AB1014" s="79">
        <v>95352000</v>
      </c>
      <c r="AC1014" s="79">
        <v>6526000</v>
      </c>
      <c r="AD1014" s="80">
        <v>13927000</v>
      </c>
      <c r="AE1014" s="73">
        <v>0.46858619946865798</v>
      </c>
      <c r="AF1014" s="80">
        <v>368.51158764999997</v>
      </c>
      <c r="AG1014" s="80">
        <v>280.30358765</v>
      </c>
      <c r="AH1014" s="25">
        <v>16.197838061253972</v>
      </c>
      <c r="AI1014" s="25">
        <v>22.973820805671664</v>
      </c>
      <c r="AJ1014" s="25">
        <v>3.6654379355506688</v>
      </c>
      <c r="AK1014" s="25">
        <v>196.46941528356112</v>
      </c>
      <c r="AL1014" s="25">
        <v>2.0514007963192853</v>
      </c>
      <c r="AM1014" s="74" t="s">
        <v>502</v>
      </c>
      <c r="AN1014" s="74" t="s">
        <v>528</v>
      </c>
      <c r="AO1014" s="74" t="s">
        <v>625</v>
      </c>
      <c r="AP1014" s="74" t="s">
        <v>1552</v>
      </c>
      <c r="AQ1014" s="73">
        <f>_xll.BDP($H1014,$AQ$1, "CUST_TRR_START_DT=20030101","CUST_TRR_END_DT=20230630")*0.01</f>
        <v>0.132075</v>
      </c>
      <c r="AR1014" s="73">
        <f>_xll.BDP($H1014,$AQ$1, "CUST_TRR_START_DT=20130101","CUST_TRR_END_DT=20230630")*0.01</f>
        <v>0.1522095</v>
      </c>
      <c r="AS1014" s="73">
        <f>_xll.BDP($H1014,$AQ$1, "CUST_TRR_START_DT=20180101","CUST_TRR_END_DT=20230630")*0.01</f>
        <v>4.3520209999999997E-2</v>
      </c>
      <c r="AT1014" s="74" t="s">
        <v>3697</v>
      </c>
      <c r="AU1014" s="74" t="s">
        <v>3021</v>
      </c>
      <c r="AV1014" s="74" t="s">
        <v>3021</v>
      </c>
      <c r="AW1014" s="25">
        <v>4.0298507462686564</v>
      </c>
      <c r="AX1014" s="25">
        <v>4.0298507462686564</v>
      </c>
      <c r="AY1014" s="25">
        <v>0</v>
      </c>
      <c r="AZ1014" s="25">
        <v>4.0298507462686564</v>
      </c>
      <c r="BA1014" s="25">
        <v>100.51593455546495</v>
      </c>
      <c r="BB1014" s="25">
        <v>0</v>
      </c>
      <c r="BC1014" s="25" t="s">
        <v>3021</v>
      </c>
      <c r="BD1014" s="25" t="s">
        <v>3021</v>
      </c>
      <c r="BE1014" s="25">
        <v>280.30358765</v>
      </c>
      <c r="BF1014" s="74" t="s">
        <v>3021</v>
      </c>
      <c r="BG1014" s="74" t="s">
        <v>3021</v>
      </c>
      <c r="BH1014" s="74" t="s">
        <v>3021</v>
      </c>
      <c r="BI1014" s="74" t="s">
        <v>3021</v>
      </c>
      <c r="BJ1014" s="74" t="s">
        <v>3021</v>
      </c>
      <c r="BK1014" s="74" t="s">
        <v>3021</v>
      </c>
      <c r="BL1014" s="72">
        <v>0</v>
      </c>
      <c r="BM1014" s="72">
        <v>0</v>
      </c>
      <c r="BN1014" s="72">
        <v>0</v>
      </c>
      <c r="BO1014" s="72">
        <v>0</v>
      </c>
      <c r="BP1014" s="72">
        <v>0</v>
      </c>
      <c r="BQ1014" s="72">
        <v>0</v>
      </c>
      <c r="BR1014" s="72">
        <f>IF(IF(BN1014&gt;BQ1014,BN1014,BQ1014)=0,IF(BM1014&gt;BP1014,BM1014,BP1014),IF(BN1014&gt;BQ1014,BN1014,BQ1014))</f>
        <v>0</v>
      </c>
      <c r="CI1014" s="73">
        <f>IFERROR(L1014,M1014)</f>
        <v>3.4879230745377008</v>
      </c>
      <c r="CJ1014" s="74">
        <f>IF(AND(M1014&lt;0,AA1014&gt;0),1,0)</f>
        <v>0</v>
      </c>
      <c r="CK1014" s="74">
        <f>IF(AND(CJ1014=0,CI1014&lt;0.1,CI1014&gt;0),1,0)</f>
        <v>0</v>
      </c>
      <c r="CL1014" s="74">
        <f>IF(AND(CK1014=0,CI1014&lt;0.2,CI1014&gt;0.1),1,0)</f>
        <v>0</v>
      </c>
      <c r="CM1014" s="74">
        <f>IF(AND(CL1014=0,CI1014&lt;0.3,CI1014&gt;0.2),1,0)</f>
        <v>0</v>
      </c>
      <c r="CN1014" s="74">
        <f>IF(AND(CM1014=0,CI1014&lt;0.4,CI1014&gt;0.3),1,0)</f>
        <v>0</v>
      </c>
      <c r="CO1014" s="74">
        <f>IF(AND(CN1014=0,CI1014&lt;0.5,CI1014&gt;0.4),1,0)</f>
        <v>0</v>
      </c>
      <c r="CP1014" s="74">
        <f>IF(AND(CJ1014=0,CK1014=0,CL1014=0,CM1014=0,CN1014=0,CO1014=0),1,0)</f>
        <v>1</v>
      </c>
      <c r="CR1014" s="74" t="str">
        <f>_xll.BDP($H1014,CR$1)</f>
        <v>#N/A Field Not Applicable</v>
      </c>
      <c r="CS1014" s="74" t="str">
        <f>_xll.BDP($H1014,CS$1)</f>
        <v>No</v>
      </c>
      <c r="CT1014" s="81">
        <f>_xll.BDP($H1014,CT$1)</f>
        <v>0</v>
      </c>
      <c r="CU1014" s="78">
        <f>_xll.BDP($H1014,CU$1)</f>
        <v>7.0833301544189453</v>
      </c>
      <c r="CV1014" s="78">
        <f>_xll.BDP($H1014,CV$1)</f>
        <v>4.3817687619030297</v>
      </c>
      <c r="CW1014" s="78">
        <f>_xll.BDP($H1014,CW$1)</f>
        <v>0</v>
      </c>
    </row>
    <row r="1015" spans="1:101" s="74" customFormat="1" hidden="1" x14ac:dyDescent="0.3">
      <c r="A1015" s="74" t="str">
        <f>B1015&amp;C1015</f>
        <v>15</v>
      </c>
      <c r="B1015" s="74">
        <v>15</v>
      </c>
      <c r="D1015" s="74">
        <v>37</v>
      </c>
      <c r="E1015" s="74">
        <v>14</v>
      </c>
      <c r="F1015" s="75">
        <v>0.11</v>
      </c>
      <c r="G1015" s="74" t="s">
        <v>2569</v>
      </c>
      <c r="H1015" s="74" t="s">
        <v>275</v>
      </c>
      <c r="I1015" s="74">
        <v>1961</v>
      </c>
      <c r="J1015" s="74" t="str">
        <f>I1015&amp;H1015</f>
        <v>1961GMED US Equity</v>
      </c>
      <c r="K1015" s="76" t="s">
        <v>950</v>
      </c>
      <c r="L1015" s="73">
        <v>0.32515340650839641</v>
      </c>
      <c r="M1015" s="73">
        <v>0.31964900215501962</v>
      </c>
      <c r="N1015" s="73">
        <v>0.25753473914782837</v>
      </c>
      <c r="O1015" s="73">
        <v>0.25385730649886962</v>
      </c>
      <c r="P1015" s="77">
        <v>12.643330441916081</v>
      </c>
      <c r="Q1015" s="77">
        <v>9.8816580702169734</v>
      </c>
      <c r="R1015" s="77">
        <v>11.092738150752492</v>
      </c>
      <c r="S1015" s="78">
        <v>29.75229142038922</v>
      </c>
      <c r="T1015" s="78">
        <v>30.484248315723917</v>
      </c>
      <c r="U1015" s="73">
        <v>-0.47274814964542416</v>
      </c>
      <c r="V1015" s="79">
        <v>-3.1004703337936781</v>
      </c>
      <c r="W1015" s="73">
        <v>0.8972187130643875</v>
      </c>
      <c r="X1015" s="72" t="e">
        <v>#N/A</v>
      </c>
      <c r="Y1015" s="79">
        <v>10.46229348654783</v>
      </c>
      <c r="Z1015" s="79">
        <v>8.4471771197698544</v>
      </c>
      <c r="AA1015" s="79">
        <v>761942000.00000012</v>
      </c>
      <c r="AB1015" s="79">
        <v>959413000.00000012</v>
      </c>
      <c r="AC1015" s="79">
        <v>34363000</v>
      </c>
      <c r="AD1015" s="80">
        <v>185236000</v>
      </c>
      <c r="AE1015" s="73">
        <v>0.18550929624910925</v>
      </c>
      <c r="AF1015" s="80">
        <v>6990.4025009399993</v>
      </c>
      <c r="AG1015" s="80">
        <v>6038.5085009399991</v>
      </c>
      <c r="AH1015" s="25">
        <v>18.614678095963253</v>
      </c>
      <c r="AI1015" s="25">
        <v>23.799516407356023</v>
      </c>
      <c r="AJ1015" s="25">
        <v>2.4190077218647872</v>
      </c>
      <c r="AK1015" s="25">
        <v>23.609834986808615</v>
      </c>
      <c r="AL1015" s="25">
        <v>2.53047895842171</v>
      </c>
      <c r="AM1015" s="74" t="s">
        <v>493</v>
      </c>
      <c r="AN1015" s="74" t="s">
        <v>537</v>
      </c>
      <c r="AO1015" s="74" t="s">
        <v>538</v>
      </c>
      <c r="AP1015" s="74" t="s">
        <v>574</v>
      </c>
      <c r="AQ1015" s="73" t="e">
        <f>_xll.BDP($H1015,$AQ$1, "CUST_TRR_START_DT=20030101","CUST_TRR_END_DT=20230630")*0.01</f>
        <v>#VALUE!</v>
      </c>
      <c r="AR1015" s="73">
        <f>_xll.BDP($H1015,$AQ$1, "CUST_TRR_START_DT=20130101","CUST_TRR_END_DT=20230630")*0.01</f>
        <v>0.17983720000000003</v>
      </c>
      <c r="AS1015" s="73">
        <f>_xll.BDP($H1015,$AQ$1, "CUST_TRR_START_DT=20180101","CUST_TRR_END_DT=20230630")*0.01</f>
        <v>6.9765560000000004E-2</v>
      </c>
      <c r="AT1015" s="74" t="s">
        <v>3597</v>
      </c>
      <c r="AU1015" s="74" t="s">
        <v>3597</v>
      </c>
      <c r="AV1015" s="74" t="s">
        <v>3597</v>
      </c>
      <c r="AW1015" s="25" t="s">
        <v>3021</v>
      </c>
      <c r="AX1015" s="25">
        <v>0</v>
      </c>
      <c r="AY1015" s="25">
        <v>6.5323174157510415</v>
      </c>
      <c r="AZ1015" s="25">
        <v>6.5323174157510415</v>
      </c>
      <c r="BA1015" s="25">
        <v>0</v>
      </c>
      <c r="BB1015" s="25">
        <v>231.09520063297145</v>
      </c>
      <c r="BC1015" s="25">
        <v>231.09520063297145</v>
      </c>
      <c r="BD1015" s="25">
        <v>456.63527999999997</v>
      </c>
      <c r="BE1015" s="25">
        <v>6038.5085009399991</v>
      </c>
      <c r="BF1015" s="74">
        <v>238.5</v>
      </c>
      <c r="BG1015" s="74">
        <v>274.85700000000003</v>
      </c>
      <c r="BH1015" s="74">
        <v>310.10000000000002</v>
      </c>
      <c r="BI1015" s="74">
        <v>272.99200000000002</v>
      </c>
      <c r="BJ1015" s="74">
        <v>266.959</v>
      </c>
      <c r="BK1015" s="74">
        <v>357.42700000000002</v>
      </c>
      <c r="BL1015" s="72">
        <v>3.949650811336497E-2</v>
      </c>
      <c r="BM1015" s="72">
        <v>4.5517365746394783E-2</v>
      </c>
      <c r="BN1015" s="72">
        <v>5.1353740737754623E-2</v>
      </c>
      <c r="BO1015" s="72">
        <v>4.5208514645214803E-2</v>
      </c>
      <c r="BP1015" s="72">
        <v>4.4209426873944649E-2</v>
      </c>
      <c r="BQ1015" s="72">
        <v>5.9191272140191618E-2</v>
      </c>
      <c r="BR1015" s="72">
        <f>IF(IF(BN1015&gt;BQ1015,BN1015,BQ1015)=0,IF(BM1015&gt;BP1015,BM1015,BP1015),IF(BN1015&gt;BQ1015,BN1015,BQ1015))</f>
        <v>5.9191272140191618E-2</v>
      </c>
      <c r="CI1015" s="73">
        <f>IFERROR(L1015,M1015)</f>
        <v>0.32515340650839641</v>
      </c>
      <c r="CJ1015" s="74">
        <f>IF(AND(M1015&lt;0,AA1015&gt;0),1,0)</f>
        <v>0</v>
      </c>
      <c r="CK1015" s="74">
        <f>IF(AND(CJ1015=0,CI1015&lt;0.1,CI1015&gt;0),1,0)</f>
        <v>0</v>
      </c>
      <c r="CL1015" s="74">
        <f>IF(AND(CK1015=0,CI1015&lt;0.2,CI1015&gt;0.1),1,0)</f>
        <v>0</v>
      </c>
      <c r="CM1015" s="74">
        <f>IF(AND(CL1015=0,CI1015&lt;0.3,CI1015&gt;0.2),1,0)</f>
        <v>0</v>
      </c>
      <c r="CN1015" s="74">
        <f>IF(AND(CM1015=0,CI1015&lt;0.4,CI1015&gt;0.3),1,0)</f>
        <v>1</v>
      </c>
      <c r="CO1015" s="74">
        <f>IF(AND(CN1015=0,CI1015&lt;0.5,CI1015&gt;0.4),1,0)</f>
        <v>0</v>
      </c>
      <c r="CP1015" s="74">
        <f>IF(AND(CJ1015=0,CK1015=0,CL1015=0,CM1015=0,CN1015=0,CO1015=0),1,0)</f>
        <v>0</v>
      </c>
      <c r="CR1015" s="74" t="str">
        <f>_xll.BDP($H1015,CR$1)</f>
        <v>Daniel T Scavilla "Dan"</v>
      </c>
      <c r="CS1015" s="74" t="str">
        <f>_xll.BDP($H1015,CS$1)</f>
        <v>No</v>
      </c>
      <c r="CT1015" s="81">
        <f>_xll.BDP($H1015,CT$1)</f>
        <v>0</v>
      </c>
      <c r="CU1015" s="78">
        <f>_xll.BDP($H1015,CU$1)</f>
        <v>1.5</v>
      </c>
      <c r="CV1015" s="78">
        <f>_xll.BDP($H1015,CV$1)</f>
        <v>0.77464252236898168</v>
      </c>
      <c r="CW1015" s="78">
        <f>_xll.BDP($H1015,CW$1)</f>
        <v>8.0353588113582681</v>
      </c>
    </row>
    <row r="1016" spans="1:101" s="74" customFormat="1" hidden="1" x14ac:dyDescent="0.3">
      <c r="A1016" s="74" t="str">
        <f>B1016&amp;C1016</f>
        <v>15</v>
      </c>
      <c r="B1016" s="74">
        <v>15</v>
      </c>
      <c r="D1016" s="74">
        <v>37</v>
      </c>
      <c r="E1016" s="74">
        <v>28</v>
      </c>
      <c r="F1016" s="75">
        <v>0.2</v>
      </c>
      <c r="H1016" s="74" t="s">
        <v>1925</v>
      </c>
      <c r="I1016" s="74">
        <v>1962</v>
      </c>
      <c r="J1016" s="74" t="str">
        <f>I1016&amp;H1016</f>
        <v>1962COK GR Equity</v>
      </c>
      <c r="K1016" s="76" t="s">
        <v>1926</v>
      </c>
      <c r="L1016" s="73">
        <v>0.39527769557197334</v>
      </c>
      <c r="M1016" s="73">
        <v>0.17024717884514526</v>
      </c>
      <c r="N1016" s="73">
        <v>0.20647426119369211</v>
      </c>
      <c r="O1016" s="73">
        <v>0.11959022627876022</v>
      </c>
      <c r="P1016" s="77">
        <v>4.523787557277732</v>
      </c>
      <c r="Q1016" s="77">
        <v>2.6865947043085154</v>
      </c>
      <c r="R1016" s="77">
        <v>3.3998089556894167</v>
      </c>
      <c r="S1016" s="78">
        <v>9.5504971473105158</v>
      </c>
      <c r="T1016" s="78">
        <v>8.166831157821786</v>
      </c>
      <c r="U1016" s="73">
        <v>3.3353716638649424E-2</v>
      </c>
      <c r="V1016" s="79">
        <v>0.41670987116906505</v>
      </c>
      <c r="W1016" s="73">
        <v>0.50060898639626106</v>
      </c>
      <c r="X1016" s="72" t="e">
        <v>#N/A</v>
      </c>
      <c r="Y1016" s="79">
        <v>2.2130650212932013</v>
      </c>
      <c r="Z1016" s="79">
        <v>-9.3565117222337175</v>
      </c>
      <c r="AA1016" s="79">
        <v>295535000</v>
      </c>
      <c r="AB1016" s="79">
        <v>420720000</v>
      </c>
      <c r="AC1016" s="79" t="e">
        <v>#N/A</v>
      </c>
      <c r="AD1016" s="80">
        <v>11570393.153733946</v>
      </c>
      <c r="AE1016" s="73">
        <v>0</v>
      </c>
      <c r="AF1016" s="80">
        <v>988.12242700000013</v>
      </c>
      <c r="AG1016" s="80">
        <v>1030.9424270000002</v>
      </c>
      <c r="AH1016" s="25" t="s">
        <v>3021</v>
      </c>
      <c r="AI1016" s="25" t="s">
        <v>3021</v>
      </c>
      <c r="AJ1016" s="25" t="s">
        <v>3021</v>
      </c>
      <c r="AK1016" s="25">
        <v>34.053521198777645</v>
      </c>
      <c r="AL1016" s="25">
        <v>1.2873585851361631</v>
      </c>
      <c r="AM1016" s="74" t="s">
        <v>506</v>
      </c>
      <c r="AN1016" s="74" t="s">
        <v>629</v>
      </c>
      <c r="AO1016" s="74" t="s">
        <v>773</v>
      </c>
      <c r="AP1016" s="74" t="s">
        <v>2139</v>
      </c>
      <c r="AQ1016" s="73">
        <f>_xll.BDP($H1016,$AQ$1, "CUST_TRR_START_DT=20030101","CUST_TRR_END_DT=20230630")*0.01</f>
        <v>0.17182620000000001</v>
      </c>
      <c r="AR1016" s="73">
        <f>_xll.BDP($H1016,$AQ$1, "CUST_TRR_START_DT=20130101","CUST_TRR_END_DT=20230630")*0.01</f>
        <v>0.16851640000000001</v>
      </c>
      <c r="AS1016" s="73">
        <f>_xll.BDP($H1016,$AQ$1, "CUST_TRR_START_DT=20180101","CUST_TRR_END_DT=20230630")*0.01</f>
        <v>-1.9012439999999999E-2</v>
      </c>
      <c r="AT1016" s="74" t="s">
        <v>3598</v>
      </c>
      <c r="AU1016" s="74" t="s">
        <v>3598</v>
      </c>
      <c r="AV1016" s="74" t="s">
        <v>3598</v>
      </c>
      <c r="AW1016" s="25">
        <v>3.9339103068450036</v>
      </c>
      <c r="AX1016" s="25">
        <v>3.9339103068450036</v>
      </c>
      <c r="AY1016" s="25">
        <v>0</v>
      </c>
      <c r="AZ1016" s="25">
        <v>3.9339103068450036</v>
      </c>
      <c r="BA1016" s="25">
        <v>107.96345245217138</v>
      </c>
      <c r="BB1016" s="25">
        <v>0</v>
      </c>
      <c r="BC1016" s="25">
        <v>107.96345245217138</v>
      </c>
      <c r="BD1016" s="25">
        <v>35.371850000000002</v>
      </c>
      <c r="BE1016" s="25">
        <v>988.12242700000013</v>
      </c>
      <c r="BF1016" s="74">
        <v>43.014000000000003</v>
      </c>
      <c r="BG1016" s="74">
        <v>57.143000000000001</v>
      </c>
      <c r="BH1016" s="74">
        <v>63.886000000000003</v>
      </c>
      <c r="BI1016" s="74">
        <v>-39.58</v>
      </c>
      <c r="BJ1016" s="74">
        <v>82.74</v>
      </c>
      <c r="BK1016" s="74">
        <v>94.960000000000008</v>
      </c>
      <c r="BL1016" s="72">
        <v>4.3531043142693487E-2</v>
      </c>
      <c r="BM1016" s="72">
        <v>5.7829878604708555E-2</v>
      </c>
      <c r="BN1016" s="72">
        <v>6.4653931794627709E-2</v>
      </c>
      <c r="BO1016" s="72">
        <v>-4.0055765276138189E-2</v>
      </c>
      <c r="BP1016" s="72">
        <v>8.3734563389279273E-2</v>
      </c>
      <c r="BQ1016" s="72">
        <v>9.6101452011674651E-2</v>
      </c>
      <c r="BR1016" s="72">
        <f>IF(IF(BN1016&gt;BQ1016,BN1016,BQ1016)=0,IF(BM1016&gt;BP1016,BM1016,BP1016),IF(BN1016&gt;BQ1016,BN1016,BQ1016))</f>
        <v>9.6101452011674651E-2</v>
      </c>
      <c r="CI1016" s="73">
        <f>IFERROR(L1016,M1016)</f>
        <v>0.39527769557197334</v>
      </c>
      <c r="CJ1016" s="74">
        <f>IF(AND(M1016&lt;0,AA1016&gt;0),1,0)</f>
        <v>0</v>
      </c>
      <c r="CK1016" s="74">
        <f>IF(AND(CJ1016=0,CI1016&lt;0.1,CI1016&gt;0),1,0)</f>
        <v>0</v>
      </c>
      <c r="CL1016" s="74">
        <f>IF(AND(CK1016=0,CI1016&lt;0.2,CI1016&gt;0.1),1,0)</f>
        <v>0</v>
      </c>
      <c r="CM1016" s="74">
        <f>IF(AND(CL1016=0,CI1016&lt;0.3,CI1016&gt;0.2),1,0)</f>
        <v>0</v>
      </c>
      <c r="CN1016" s="74">
        <f>IF(AND(CM1016=0,CI1016&lt;0.4,CI1016&gt;0.3),1,0)</f>
        <v>1</v>
      </c>
      <c r="CO1016" s="74">
        <f>IF(AND(CN1016=0,CI1016&lt;0.5,CI1016&gt;0.4),1,0)</f>
        <v>0</v>
      </c>
      <c r="CP1016" s="74">
        <f>IF(AND(CJ1016=0,CK1016=0,CL1016=0,CM1016=0,CN1016=0,CO1016=0),1,0)</f>
        <v>0</v>
      </c>
      <c r="CR1016" s="74" t="str">
        <f>_xll.BDP($H1016,CR$1)</f>
        <v>Ruediger Rath</v>
      </c>
      <c r="CS1016" s="74" t="str">
        <f>_xll.BDP($H1016,CS$1)</f>
        <v>No</v>
      </c>
      <c r="CT1016" s="81">
        <f>_xll.BDP($H1016,CT$1)</f>
        <v>0</v>
      </c>
      <c r="CU1016" s="78">
        <f>_xll.BDP($H1016,CU$1)</f>
        <v>0.91666698455810547</v>
      </c>
      <c r="CV1016" s="78">
        <f>_xll.BDP($H1016,CV$1)</f>
        <v>0</v>
      </c>
      <c r="CW1016" s="78">
        <f>_xll.BDP($H1016,CW$1)</f>
        <v>0</v>
      </c>
    </row>
    <row r="1017" spans="1:101" s="74" customFormat="1" hidden="1" x14ac:dyDescent="0.3">
      <c r="A1017" s="74" t="str">
        <f>B1017&amp;C1017</f>
        <v>15</v>
      </c>
      <c r="B1017" s="74">
        <v>15</v>
      </c>
      <c r="D1017" s="74">
        <v>37</v>
      </c>
      <c r="E1017" s="74">
        <v>10</v>
      </c>
      <c r="F1017" s="75">
        <v>0.09</v>
      </c>
      <c r="G1017" s="74" t="s">
        <v>2726</v>
      </c>
      <c r="H1017" s="74" t="s">
        <v>1691</v>
      </c>
      <c r="I1017" s="74">
        <v>1963</v>
      </c>
      <c r="J1017" s="74" t="str">
        <f>I1017&amp;H1017</f>
        <v>1963RS1 LN Equity</v>
      </c>
      <c r="K1017" s="76" t="s">
        <v>1692</v>
      </c>
      <c r="L1017" s="73">
        <v>0.36199815093265358</v>
      </c>
      <c r="M1017" s="73">
        <v>0.39875326764528451</v>
      </c>
      <c r="N1017" s="73">
        <v>0.25249357541058126</v>
      </c>
      <c r="O1017" s="73">
        <v>0.27203511900679062</v>
      </c>
      <c r="P1017" s="77">
        <v>23.00991288675278</v>
      </c>
      <c r="Q1017" s="77">
        <v>18.883517617317047</v>
      </c>
      <c r="R1017" s="77">
        <v>23.223386472051207</v>
      </c>
      <c r="S1017" s="78">
        <v>13.787232451684929</v>
      </c>
      <c r="T1017" s="78">
        <v>15.464574321832146</v>
      </c>
      <c r="U1017" s="73">
        <v>5.4308646128706686E-2</v>
      </c>
      <c r="V1017" s="79">
        <v>0.25245755138516535</v>
      </c>
      <c r="W1017" s="73">
        <v>0.52865566037735845</v>
      </c>
      <c r="X1017" s="72" t="e">
        <v>#N/A</v>
      </c>
      <c r="Y1017" s="79">
        <v>12.196916808116402</v>
      </c>
      <c r="Z1017" s="79">
        <v>12.370274760425959</v>
      </c>
      <c r="AA1017" s="79">
        <v>994600000</v>
      </c>
      <c r="AB1017" s="79">
        <v>1457900000</v>
      </c>
      <c r="AC1017" s="79">
        <v>15500000</v>
      </c>
      <c r="AD1017" s="80">
        <v>306500000</v>
      </c>
      <c r="AE1017" s="73">
        <v>5.0570962479608482E-2</v>
      </c>
      <c r="AF1017" s="80">
        <v>3442.6954996559998</v>
      </c>
      <c r="AG1017" s="80">
        <v>3556.3954996559996</v>
      </c>
      <c r="AH1017" s="25">
        <v>7.7111784467823057</v>
      </c>
      <c r="AI1017" s="25">
        <v>8.9672100344326768</v>
      </c>
      <c r="AJ1017" s="25">
        <v>8.2884037301583735</v>
      </c>
      <c r="AK1017" s="25">
        <v>12.047793759518473</v>
      </c>
      <c r="AL1017" s="25">
        <v>2.5577207855683239</v>
      </c>
      <c r="AM1017" s="74" t="s">
        <v>498</v>
      </c>
      <c r="AN1017" s="74" t="s">
        <v>590</v>
      </c>
      <c r="AO1017" s="74" t="s">
        <v>644</v>
      </c>
      <c r="AP1017" s="74" t="s">
        <v>1552</v>
      </c>
      <c r="AQ1017" s="73">
        <f>_xll.BDP($H1017,$AQ$1, "CUST_TRR_START_DT=20030101","CUST_TRR_END_DT=20230630")*0.01</f>
        <v>0.10007429999999999</v>
      </c>
      <c r="AR1017" s="73">
        <f>_xll.BDP($H1017,$AQ$1, "CUST_TRR_START_DT=20130101","CUST_TRR_END_DT=20230630")*0.01</f>
        <v>0.151612</v>
      </c>
      <c r="AS1017" s="73">
        <f>_xll.BDP($H1017,$AQ$1, "CUST_TRR_START_DT=20180101","CUST_TRR_END_DT=20230630")*0.01</f>
        <v>5.8022220000000006E-2</v>
      </c>
      <c r="AT1017" s="74" t="s">
        <v>3697</v>
      </c>
      <c r="AU1017" s="74" t="s">
        <v>3021</v>
      </c>
      <c r="AV1017" s="74" t="s">
        <v>3021</v>
      </c>
      <c r="AW1017" s="25">
        <v>2.8803748096100157</v>
      </c>
      <c r="AX1017" s="25">
        <v>2.8803748096100157</v>
      </c>
      <c r="AY1017" s="25">
        <v>-7.8705183496900546E-2</v>
      </c>
      <c r="AZ1017" s="25">
        <v>2.8016696261131151</v>
      </c>
      <c r="BA1017" s="25">
        <v>33.403176799429374</v>
      </c>
      <c r="BB1017" s="25">
        <v>-0.91272953457555417</v>
      </c>
      <c r="BC1017" s="25">
        <v>32.49044726485382</v>
      </c>
      <c r="BD1017" s="25">
        <v>96.111941481000002</v>
      </c>
      <c r="BE1017" s="25">
        <v>3442.6954996559998</v>
      </c>
      <c r="BF1017" s="74">
        <v>263.66700000000003</v>
      </c>
      <c r="BG1017" s="74">
        <v>289.154</v>
      </c>
      <c r="BH1017" s="74">
        <v>317.76900000000001</v>
      </c>
      <c r="BI1017" s="74">
        <v>200.56</v>
      </c>
      <c r="BJ1017" s="74">
        <v>250.33</v>
      </c>
      <c r="BK1017" s="74">
        <v>252.386</v>
      </c>
      <c r="BL1017" s="72">
        <v>7.6587371734254769E-2</v>
      </c>
      <c r="BM1017" s="72">
        <v>8.3990582387810014E-2</v>
      </c>
      <c r="BN1017" s="72">
        <v>9.2302383417805042E-2</v>
      </c>
      <c r="BO1017" s="72">
        <v>5.8256677077609773E-2</v>
      </c>
      <c r="BP1017" s="72">
        <v>7.2713372421410322E-2</v>
      </c>
      <c r="BQ1017" s="72">
        <v>7.3310578883673816E-2</v>
      </c>
      <c r="BR1017" s="72">
        <f>IF(IF(BN1017&gt;BQ1017,BN1017,BQ1017)=0,IF(BM1017&gt;BP1017,BM1017,BP1017),IF(BN1017&gt;BQ1017,BN1017,BQ1017))</f>
        <v>9.2302383417805042E-2</v>
      </c>
      <c r="CI1017" s="73">
        <f>IFERROR(L1017,M1017)</f>
        <v>0.36199815093265358</v>
      </c>
      <c r="CJ1017" s="74">
        <f>IF(AND(M1017&lt;0,AA1017&gt;0),1,0)</f>
        <v>0</v>
      </c>
      <c r="CK1017" s="74">
        <f>IF(AND(CJ1017=0,CI1017&lt;0.1,CI1017&gt;0),1,0)</f>
        <v>0</v>
      </c>
      <c r="CL1017" s="74">
        <f>IF(AND(CK1017=0,CI1017&lt;0.2,CI1017&gt;0.1),1,0)</f>
        <v>0</v>
      </c>
      <c r="CM1017" s="74">
        <f>IF(AND(CL1017=0,CI1017&lt;0.3,CI1017&gt;0.2),1,0)</f>
        <v>0</v>
      </c>
      <c r="CN1017" s="74">
        <f>IF(AND(CM1017=0,CI1017&lt;0.4,CI1017&gt;0.3),1,0)</f>
        <v>1</v>
      </c>
      <c r="CO1017" s="74">
        <f>IF(AND(CN1017=0,CI1017&lt;0.5,CI1017&gt;0.4),1,0)</f>
        <v>0</v>
      </c>
      <c r="CP1017" s="74">
        <f>IF(AND(CJ1017=0,CK1017=0,CL1017=0,CM1017=0,CN1017=0,CO1017=0),1,0)</f>
        <v>0</v>
      </c>
      <c r="CR1017" s="74" t="str">
        <f>_xll.BDP($H1017,CR$1)</f>
        <v>Simon Charles Conrad Pryce</v>
      </c>
      <c r="CS1017" s="74" t="str">
        <f>_xll.BDP($H1017,CS$1)</f>
        <v>No</v>
      </c>
      <c r="CT1017" s="81">
        <f>_xll.BDP($H1017,CT$1)</f>
        <v>1.1406400240957737E-2</v>
      </c>
      <c r="CU1017" s="78">
        <f>_xll.BDP($H1017,CU$1)</f>
        <v>0.5</v>
      </c>
      <c r="CV1017" s="78">
        <f>_xll.BDP($H1017,CV$1)</f>
        <v>0.33752730145452853</v>
      </c>
      <c r="CW1017" s="78">
        <f>_xll.BDP($H1017,CW$1)</f>
        <v>4.8846830679679707</v>
      </c>
    </row>
    <row r="1018" spans="1:101" s="74" customFormat="1" hidden="1" x14ac:dyDescent="0.3">
      <c r="A1018" s="74" t="str">
        <f>B1018&amp;C1018</f>
        <v>15</v>
      </c>
      <c r="B1018" s="74">
        <v>15</v>
      </c>
      <c r="D1018" s="74">
        <v>46</v>
      </c>
      <c r="E1018" s="74">
        <v>1</v>
      </c>
      <c r="F1018" s="75">
        <v>0.12</v>
      </c>
      <c r="G1018" s="74" t="s">
        <v>2173</v>
      </c>
      <c r="H1018" s="74" t="s">
        <v>1894</v>
      </c>
      <c r="I1018" s="74">
        <v>1999</v>
      </c>
      <c r="J1018" s="74" t="str">
        <f>I1018&amp;H1018</f>
        <v>1999OSP2 GR Equity</v>
      </c>
      <c r="K1018" s="76" t="s">
        <v>5032</v>
      </c>
      <c r="L1018" s="73">
        <v>0.44546316294827115</v>
      </c>
      <c r="M1018" s="73">
        <v>0.70321158314961574</v>
      </c>
      <c r="N1018" s="73">
        <v>0.12420080241575168</v>
      </c>
      <c r="O1018" s="73">
        <v>0.20750769230769231</v>
      </c>
      <c r="P1018" s="77">
        <v>13.741341009766419</v>
      </c>
      <c r="Q1018" s="77">
        <v>8.5184769120119679</v>
      </c>
      <c r="R1018" s="77">
        <v>10.663403979274271</v>
      </c>
      <c r="S1018" s="78">
        <v>11.020138637234492</v>
      </c>
      <c r="T1018" s="78">
        <v>13.307567063435608</v>
      </c>
      <c r="U1018" s="73">
        <v>0.10224622560451697</v>
      </c>
      <c r="V1018" s="79">
        <v>0.48274307791371529</v>
      </c>
      <c r="W1018" s="73">
        <v>0.47506943525988626</v>
      </c>
      <c r="X1018" s="72" t="e">
        <v>#N/A</v>
      </c>
      <c r="Y1018" s="79">
        <v>8.4986678456199147</v>
      </c>
      <c r="Z1018" s="79">
        <v>19.688658469154841</v>
      </c>
      <c r="AA1018" s="79">
        <v>16783000</v>
      </c>
      <c r="AB1018" s="79">
        <v>56875000</v>
      </c>
      <c r="AC1018" s="79" t="e">
        <v>#N/A</v>
      </c>
      <c r="AD1018" s="80">
        <v>5452000</v>
      </c>
      <c r="AE1018" s="73">
        <v>0</v>
      </c>
      <c r="AF1018" s="80">
        <v>184.165975</v>
      </c>
      <c r="AG1018" s="80">
        <v>191.66297499999999</v>
      </c>
      <c r="AH1018" s="25">
        <v>12.341466516419832</v>
      </c>
      <c r="AI1018" s="25">
        <v>18.333936770614116</v>
      </c>
      <c r="AJ1018" s="25">
        <v>2.0789625108546788</v>
      </c>
      <c r="AK1018" s="25">
        <v>28.152609666480057</v>
      </c>
      <c r="AL1018" s="25">
        <v>3.418076744617669</v>
      </c>
      <c r="AM1018" s="74" t="s">
        <v>543</v>
      </c>
      <c r="AN1018" s="74" t="s">
        <v>570</v>
      </c>
      <c r="AO1018" s="74" t="s">
        <v>4729</v>
      </c>
      <c r="AP1018" s="74" t="s">
        <v>2139</v>
      </c>
      <c r="AQ1018" s="73">
        <f>_xll.BDP($H1018,$AQ$1, "CUST_TRR_START_DT=20030101","CUST_TRR_END_DT=20230630")*0.01</f>
        <v>6.1457650000000003E-2</v>
      </c>
      <c r="AR1018" s="73">
        <f>_xll.BDP($H1018,$AQ$1, "CUST_TRR_START_DT=20130101","CUST_TRR_END_DT=20230630")*0.01</f>
        <v>0.14148849999999999</v>
      </c>
      <c r="AS1018" s="73">
        <f>_xll.BDP($H1018,$AQ$1, "CUST_TRR_START_DT=20180101","CUST_TRR_END_DT=20230630")*0.01</f>
        <v>-2.5428269999999997E-3</v>
      </c>
      <c r="AT1018" s="74" t="s">
        <v>3736</v>
      </c>
      <c r="AU1018" s="74" t="s">
        <v>3021</v>
      </c>
      <c r="AV1018" s="74" t="s">
        <v>3736</v>
      </c>
      <c r="AW1018" s="25">
        <v>3.1428572109767372</v>
      </c>
      <c r="AX1018" s="25">
        <v>3.1428572109767372</v>
      </c>
      <c r="AY1018" s="25">
        <v>0</v>
      </c>
      <c r="AZ1018" s="25">
        <v>3.1428572109767372</v>
      </c>
      <c r="BA1018" s="25">
        <v>76.339666314956489</v>
      </c>
      <c r="BB1018" s="25">
        <v>0</v>
      </c>
      <c r="BC1018" s="25">
        <v>76.339666314956489</v>
      </c>
      <c r="BD1018" s="25">
        <v>5.7880735000000003</v>
      </c>
      <c r="BE1018" s="25">
        <v>184.165975</v>
      </c>
      <c r="BF1018" s="74">
        <v>6.43</v>
      </c>
      <c r="BG1018" s="74">
        <v>9.5670000000000002</v>
      </c>
      <c r="BH1018" s="74">
        <v>13.4</v>
      </c>
      <c r="BI1018" s="74">
        <v>7.36</v>
      </c>
      <c r="BJ1018" s="74">
        <v>12.8</v>
      </c>
      <c r="BK1018" s="74">
        <v>15.450000000000001</v>
      </c>
      <c r="BL1018" s="72">
        <v>3.4914158274893067E-2</v>
      </c>
      <c r="BM1018" s="72">
        <v>5.1947706409938101E-2</v>
      </c>
      <c r="BN1018" s="72">
        <v>7.2760454258719617E-2</v>
      </c>
      <c r="BO1018" s="72">
        <v>3.9963950995834059E-2</v>
      </c>
      <c r="BP1018" s="72">
        <v>6.9502523471015751E-2</v>
      </c>
      <c r="BQ1018" s="72">
        <v>8.3891717783374481E-2</v>
      </c>
      <c r="BR1018" s="72">
        <f>IF(IF(BN1018&gt;BQ1018,BN1018,BQ1018)=0,IF(BM1018&gt;BP1018,BM1018,BP1018),IF(BN1018&gt;BQ1018,BN1018,BQ1018))</f>
        <v>8.3891717783374481E-2</v>
      </c>
      <c r="CI1018" s="73">
        <f>IFERROR(L1018,M1018)</f>
        <v>0.44546316294827115</v>
      </c>
      <c r="CJ1018" s="74">
        <f>IF(AND(M1018&lt;0,AA1018&gt;0),1,0)</f>
        <v>0</v>
      </c>
      <c r="CK1018" s="74">
        <f>IF(AND(CJ1018=0,CI1018&lt;0.1,CI1018&gt;0),1,0)</f>
        <v>0</v>
      </c>
      <c r="CL1018" s="74">
        <f>IF(AND(CK1018=0,CI1018&lt;0.2,CI1018&gt;0.1),1,0)</f>
        <v>0</v>
      </c>
      <c r="CM1018" s="74">
        <f>IF(AND(CL1018=0,CI1018&lt;0.3,CI1018&gt;0.2),1,0)</f>
        <v>0</v>
      </c>
      <c r="CN1018" s="74">
        <f>IF(AND(CM1018=0,CI1018&lt;0.4,CI1018&gt;0.3),1,0)</f>
        <v>0</v>
      </c>
      <c r="CO1018" s="74">
        <f>IF(AND(CN1018=0,CI1018&lt;0.5,CI1018&gt;0.4),1,0)</f>
        <v>1</v>
      </c>
      <c r="CP1018" s="74">
        <f>IF(AND(CJ1018=0,CK1018=0,CL1018=0,CM1018=0,CN1018=0,CO1018=0),1,0)</f>
        <v>0</v>
      </c>
      <c r="CR1018" s="74" t="str">
        <f>_xll.BDP($H1018,CR$1)</f>
        <v>Bernhard Oberschmidt</v>
      </c>
      <c r="CS1018" s="74" t="str">
        <f>_xll.BDP($H1018,CS$1)</f>
        <v>No</v>
      </c>
      <c r="CT1018" s="81">
        <f>_xll.BDP($H1018,CT$1)</f>
        <v>1.5442600250244141</v>
      </c>
      <c r="CU1018" s="78">
        <f>_xll.BDP($H1018,CU$1)</f>
        <v>21.66670036315918</v>
      </c>
      <c r="CV1018" s="78">
        <f>_xll.BDP($H1018,CV$1)</f>
        <v>2.5515380894869426</v>
      </c>
      <c r="CW1018" s="78">
        <f>_xll.BDP($H1018,CW$1)</f>
        <v>0</v>
      </c>
    </row>
    <row r="1019" spans="1:101" s="74" customFormat="1" hidden="1" x14ac:dyDescent="0.3">
      <c r="A1019" s="74" t="str">
        <f>B1019&amp;C1019</f>
        <v>15</v>
      </c>
      <c r="B1019" s="74">
        <v>15</v>
      </c>
      <c r="D1019" s="74">
        <v>37</v>
      </c>
      <c r="E1019" s="74">
        <v>9</v>
      </c>
      <c r="F1019" s="75">
        <v>0.15</v>
      </c>
      <c r="G1019" s="74" t="s">
        <v>2319</v>
      </c>
      <c r="H1019" s="74" t="s">
        <v>1198</v>
      </c>
      <c r="I1019" s="74">
        <v>1965</v>
      </c>
      <c r="J1019" s="74" t="str">
        <f>I1019&amp;H1019</f>
        <v>1965CKF AU Equity</v>
      </c>
      <c r="K1019" s="76" t="s">
        <v>5020</v>
      </c>
      <c r="L1019" s="73">
        <v>0.25434151597522725</v>
      </c>
      <c r="M1019" s="73">
        <v>0.15540936018256848</v>
      </c>
      <c r="N1019" s="73">
        <v>0.10822121187824704</v>
      </c>
      <c r="O1019" s="73">
        <v>9.1619250106741726E-2</v>
      </c>
      <c r="P1019" s="77">
        <v>4.117020267230294</v>
      </c>
      <c r="Q1019" s="77">
        <v>3.1655136742448362</v>
      </c>
      <c r="R1019" s="77">
        <v>3.2765013977699944</v>
      </c>
      <c r="S1019" s="78">
        <v>17.518847471036501</v>
      </c>
      <c r="T1019" s="78">
        <v>19.052523553811543</v>
      </c>
      <c r="U1019" s="73">
        <v>0.84857501862539075</v>
      </c>
      <c r="V1019" s="79">
        <v>3.8371480289621887</v>
      </c>
      <c r="W1019" s="73">
        <v>0.28057928795976567</v>
      </c>
      <c r="X1019" s="72" t="e">
        <v>#N/A</v>
      </c>
      <c r="Y1019" s="79">
        <v>11.903028891681364</v>
      </c>
      <c r="Z1019" s="79">
        <v>-17.417489213041481</v>
      </c>
      <c r="AA1019" s="79">
        <v>676568000</v>
      </c>
      <c r="AB1019" s="79">
        <v>1147630000</v>
      </c>
      <c r="AC1019" s="79">
        <v>427000</v>
      </c>
      <c r="AD1019" s="80">
        <v>146216000</v>
      </c>
      <c r="AE1019" s="73">
        <v>2.920337035618537E-3</v>
      </c>
      <c r="AF1019" s="80">
        <v>1122.0320689499999</v>
      </c>
      <c r="AG1019" s="80">
        <v>1885.1640689500002</v>
      </c>
      <c r="AH1019" s="25">
        <v>7.3368388913969929</v>
      </c>
      <c r="AI1019" s="25">
        <v>17.929184164249374</v>
      </c>
      <c r="AJ1019" s="25">
        <v>7.1867703017666447</v>
      </c>
      <c r="AK1019" s="25">
        <v>99.083865315821896</v>
      </c>
      <c r="AL1019" s="25">
        <v>2.9140088764506045</v>
      </c>
      <c r="AM1019" s="74" t="s">
        <v>533</v>
      </c>
      <c r="AN1019" s="74" t="s">
        <v>534</v>
      </c>
      <c r="AO1019" s="74" t="s">
        <v>535</v>
      </c>
      <c r="AP1019" s="74" t="s">
        <v>2136</v>
      </c>
      <c r="AQ1019" s="73" t="e">
        <f>_xll.BDP($H1019,$AQ$1, "CUST_TRR_START_DT=20030101","CUST_TRR_END_DT=20230630")*0.01</f>
        <v>#VALUE!</v>
      </c>
      <c r="AR1019" s="73">
        <f>_xll.BDP($H1019,$AQ$1, "CUST_TRR_START_DT=20130101","CUST_TRR_END_DT=20230630")*0.01</f>
        <v>0.26783470000000004</v>
      </c>
      <c r="AS1019" s="73">
        <f>_xll.BDP($H1019,$AQ$1, "CUST_TRR_START_DT=20180101","CUST_TRR_END_DT=20230630")*0.01</f>
        <v>0.15010020000000002</v>
      </c>
      <c r="AT1019" s="74" t="s">
        <v>3600</v>
      </c>
      <c r="AU1019" s="74" t="s">
        <v>3600</v>
      </c>
      <c r="AV1019" s="74" t="s">
        <v>3600</v>
      </c>
      <c r="AW1019" s="25">
        <v>4.0388931154580634</v>
      </c>
      <c r="AX1019" s="25">
        <v>4.0388931154580634</v>
      </c>
      <c r="AY1019" s="25">
        <v>4.7040419260399725E-16</v>
      </c>
      <c r="AZ1019" s="25">
        <v>4.0388931154580643</v>
      </c>
      <c r="BA1019" s="25">
        <v>61.00724034396756</v>
      </c>
      <c r="BB1019" s="25">
        <v>7.1054273576010019E-15</v>
      </c>
      <c r="BC1019" s="25">
        <v>61.007240343967567</v>
      </c>
      <c r="BD1019" s="25">
        <v>31.677094440000001</v>
      </c>
      <c r="BE1019" s="25">
        <v>1122.0320689499999</v>
      </c>
      <c r="BF1019" s="74">
        <v>54.933</v>
      </c>
      <c r="BG1019" s="74">
        <v>68.787999999999997</v>
      </c>
      <c r="BH1019" s="74">
        <v>74.5</v>
      </c>
      <c r="BI1019" s="74">
        <v>61.934000000000005</v>
      </c>
      <c r="BJ1019" s="74">
        <v>70.231999999999999</v>
      </c>
      <c r="BK1019" s="74">
        <v>58.38</v>
      </c>
      <c r="BL1019" s="72">
        <v>4.8958493718817164E-2</v>
      </c>
      <c r="BM1019" s="72">
        <v>6.130662563358992E-2</v>
      </c>
      <c r="BN1019" s="72">
        <v>6.6397389220539185E-2</v>
      </c>
      <c r="BO1019" s="72">
        <v>5.5198065825300319E-2</v>
      </c>
      <c r="BP1019" s="72">
        <v>6.2593576372307488E-2</v>
      </c>
      <c r="BQ1019" s="72">
        <v>5.203059842543728E-2</v>
      </c>
      <c r="BR1019" s="72">
        <f>IF(IF(BN1019&gt;BQ1019,BN1019,BQ1019)=0,IF(BM1019&gt;BP1019,BM1019,BP1019),IF(BN1019&gt;BQ1019,BN1019,BQ1019))</f>
        <v>6.6397389220539185E-2</v>
      </c>
      <c r="CI1019" s="73">
        <f>IFERROR(L1019,M1019)</f>
        <v>0.25434151597522725</v>
      </c>
      <c r="CJ1019" s="74">
        <f>IF(AND(M1019&lt;0,AA1019&gt;0),1,0)</f>
        <v>0</v>
      </c>
      <c r="CK1019" s="74">
        <f>IF(AND(CJ1019=0,CI1019&lt;0.1,CI1019&gt;0),1,0)</f>
        <v>0</v>
      </c>
      <c r="CL1019" s="74">
        <f>IF(AND(CK1019=0,CI1019&lt;0.2,CI1019&gt;0.1),1,0)</f>
        <v>0</v>
      </c>
      <c r="CM1019" s="74">
        <f>IF(AND(CL1019=0,CI1019&lt;0.3,CI1019&gt;0.2),1,0)</f>
        <v>1</v>
      </c>
      <c r="CN1019" s="74">
        <f>IF(AND(CM1019=0,CI1019&lt;0.4,CI1019&gt;0.3),1,0)</f>
        <v>0</v>
      </c>
      <c r="CO1019" s="74">
        <f>IF(AND(CN1019=0,CI1019&lt;0.5,CI1019&gt;0.4),1,0)</f>
        <v>0</v>
      </c>
      <c r="CP1019" s="74">
        <f>IF(AND(CJ1019=0,CK1019=0,CL1019=0,CM1019=0,CN1019=0,CO1019=0),1,0)</f>
        <v>0</v>
      </c>
      <c r="CR1019" s="74" t="str">
        <f>_xll.BDP($H1019,CR$1)</f>
        <v>Drew Torr O'Malley</v>
      </c>
      <c r="CS1019" s="74" t="str">
        <f>_xll.BDP($H1019,CS$1)</f>
        <v>No</v>
      </c>
      <c r="CT1019" s="81">
        <f>_xll.BDP($H1019,CT$1)</f>
        <v>0</v>
      </c>
      <c r="CU1019" s="78">
        <f>_xll.BDP($H1019,CU$1)</f>
        <v>3.25</v>
      </c>
      <c r="CV1019" s="78">
        <f>_xll.BDP($H1019,CV$1)</f>
        <v>5.8080088313673555</v>
      </c>
      <c r="CW1019" s="78">
        <f>_xll.BDP($H1019,CW$1)</f>
        <v>4.7043126969839345E-3</v>
      </c>
    </row>
    <row r="1020" spans="1:101" s="74" customFormat="1" hidden="1" x14ac:dyDescent="0.3">
      <c r="A1020" s="74" t="str">
        <f>B1020&amp;C1020</f>
        <v>15</v>
      </c>
      <c r="B1020" s="74">
        <v>15</v>
      </c>
      <c r="D1020" s="74">
        <v>38</v>
      </c>
      <c r="E1020" s="74">
        <v>19</v>
      </c>
      <c r="F1020" s="75">
        <v>0.1</v>
      </c>
      <c r="G1020" s="74" t="s">
        <v>5110</v>
      </c>
      <c r="H1020" s="74" t="s">
        <v>1508</v>
      </c>
      <c r="I1020" s="74">
        <v>1966</v>
      </c>
      <c r="J1020" s="74" t="str">
        <f>I1020&amp;H1020</f>
        <v>1966DSM NA Equity</v>
      </c>
      <c r="K1020" s="76" t="s">
        <v>5021</v>
      </c>
      <c r="L1020" s="73">
        <v>0.13979098691547889</v>
      </c>
      <c r="M1020" s="73">
        <v>9.4344313238036048E-2</v>
      </c>
      <c r="N1020" s="73">
        <v>0.10424397898302022</v>
      </c>
      <c r="O1020" s="73">
        <v>6.8818569226584456E-2</v>
      </c>
      <c r="P1020" s="77">
        <v>5.0119419437810029</v>
      </c>
      <c r="Q1020" s="77">
        <v>4.0391668537911416</v>
      </c>
      <c r="R1020" s="77">
        <v>16.888490105179205</v>
      </c>
      <c r="S1020" s="78">
        <v>19.720719009846174</v>
      </c>
      <c r="T1020" s="78">
        <v>16.817640047675805</v>
      </c>
      <c r="U1020" s="73">
        <v>1.2760940425827033E-2</v>
      </c>
      <c r="V1020" s="79">
        <v>0.13793103448275862</v>
      </c>
      <c r="W1020" s="73">
        <v>0.62316841923806243</v>
      </c>
      <c r="X1020" s="72">
        <v>3.5900783289817231E-2</v>
      </c>
      <c r="Y1020" s="79">
        <v>2.1780590269261248E-2</v>
      </c>
      <c r="Z1020" s="79">
        <v>-0.60305906840064649</v>
      </c>
      <c r="AA1020" s="79">
        <v>8045000000</v>
      </c>
      <c r="AB1020" s="79">
        <v>11029000000</v>
      </c>
      <c r="AC1020" s="79">
        <v>35000000</v>
      </c>
      <c r="AD1020" s="80">
        <v>923000000</v>
      </c>
      <c r="AE1020" s="73">
        <v>3.7919826652221017E-2</v>
      </c>
      <c r="AF1020" s="80" t="e">
        <v>#VALUE!</v>
      </c>
      <c r="AG1020" s="80" t="s">
        <v>3021</v>
      </c>
      <c r="AH1020" s="25" t="s">
        <v>3021</v>
      </c>
      <c r="AI1020" s="25" t="s">
        <v>3021</v>
      </c>
      <c r="AJ1020" s="25" t="s">
        <v>3021</v>
      </c>
      <c r="AK1020" s="25" t="s">
        <v>3021</v>
      </c>
      <c r="AL1020" s="25" t="s">
        <v>3021</v>
      </c>
      <c r="AM1020" s="74" t="s">
        <v>550</v>
      </c>
      <c r="AN1020" s="74" t="s">
        <v>884</v>
      </c>
      <c r="AO1020" s="74" t="s">
        <v>885</v>
      </c>
      <c r="AP1020" s="74" t="s">
        <v>1458</v>
      </c>
      <c r="AQ1020" s="73">
        <f>_xll.BDP($H1020,$AQ$1, "CUST_TRR_START_DT=20030101","CUST_TRR_END_DT=20230630")*0.01</f>
        <v>0.1180195</v>
      </c>
      <c r="AR1020" s="73">
        <f>_xll.BDP($H1020,$AQ$1, "CUST_TRR_START_DT=20130101","CUST_TRR_END_DT=20230630")*0.01</f>
        <v>0.1172599</v>
      </c>
      <c r="AS1020" s="73">
        <f>_xll.BDP($H1020,$AQ$1, "CUST_TRR_START_DT=20180101","CUST_TRR_END_DT=20230630")*0.01</f>
        <v>8.7027859999999999E-2</v>
      </c>
      <c r="AT1020" s="74" t="s">
        <v>3697</v>
      </c>
      <c r="AU1020" s="74" t="s">
        <v>3021</v>
      </c>
      <c r="AV1020" s="74" t="s">
        <v>3021</v>
      </c>
      <c r="AW1020" s="25">
        <v>2.2700569808404731</v>
      </c>
      <c r="AX1020" s="25">
        <v>2.2700569808404731</v>
      </c>
      <c r="AY1020" s="25">
        <v>0.95907512998908129</v>
      </c>
      <c r="AZ1020" s="25">
        <v>3.2291321108295543</v>
      </c>
      <c r="BA1020" s="25">
        <v>83.206744626407385</v>
      </c>
      <c r="BB1020" s="25">
        <v>35.153971945230197</v>
      </c>
      <c r="BC1020" s="25">
        <v>118.36071657163758</v>
      </c>
      <c r="BD1020" s="25">
        <v>622.88075441000001</v>
      </c>
      <c r="BE1020" s="25" t="e">
        <v>#VALUE!</v>
      </c>
      <c r="BF1020" s="74">
        <v>533</v>
      </c>
      <c r="BG1020" s="74">
        <v>819</v>
      </c>
      <c r="BH1020" s="74">
        <v>1072</v>
      </c>
      <c r="BI1020" s="74" t="s">
        <v>3021</v>
      </c>
      <c r="BJ1020" s="74" t="s">
        <v>3021</v>
      </c>
      <c r="BK1020" s="74" t="s">
        <v>3021</v>
      </c>
      <c r="BL1020" s="72">
        <v>0</v>
      </c>
      <c r="BM1020" s="72">
        <v>0</v>
      </c>
      <c r="BN1020" s="72">
        <v>0</v>
      </c>
      <c r="BO1020" s="72">
        <v>0</v>
      </c>
      <c r="BP1020" s="72">
        <v>0</v>
      </c>
      <c r="BQ1020" s="72">
        <v>0</v>
      </c>
      <c r="BR1020" s="72">
        <f>IF(IF(BN1020&gt;BQ1020,BN1020,BQ1020)=0,IF(BM1020&gt;BP1020,BM1020,BP1020),IF(BN1020&gt;BQ1020,BN1020,BQ1020))</f>
        <v>0</v>
      </c>
      <c r="CI1020" s="73">
        <f>IFERROR(L1020,M1020)</f>
        <v>0.13979098691547889</v>
      </c>
      <c r="CJ1020" s="74">
        <f>IF(AND(M1020&lt;0,AA1020&gt;0),1,0)</f>
        <v>0</v>
      </c>
      <c r="CK1020" s="74">
        <f>IF(AND(CJ1020=0,CI1020&lt;0.1,CI1020&gt;0),1,0)</f>
        <v>0</v>
      </c>
      <c r="CL1020" s="74">
        <f>IF(AND(CK1020=0,CI1020&lt;0.2,CI1020&gt;0.1),1,0)</f>
        <v>1</v>
      </c>
      <c r="CM1020" s="74">
        <f>IF(AND(CL1020=0,CI1020&lt;0.3,CI1020&gt;0.2),1,0)</f>
        <v>0</v>
      </c>
      <c r="CN1020" s="74">
        <f>IF(AND(CM1020=0,CI1020&lt;0.4,CI1020&gt;0.3),1,0)</f>
        <v>0</v>
      </c>
      <c r="CO1020" s="74">
        <f>IF(AND(CN1020=0,CI1020&lt;0.5,CI1020&gt;0.4),1,0)</f>
        <v>0</v>
      </c>
      <c r="CP1020" s="74">
        <f>IF(AND(CJ1020=0,CK1020=0,CL1020=0,CM1020=0,CN1020=0,CO1020=0),1,0)</f>
        <v>0</v>
      </c>
      <c r="CR1020" s="74" t="str">
        <f>_xll.BDP($H1020,CR$1)</f>
        <v>#N/A Field Not Applicable</v>
      </c>
      <c r="CS1020" s="74" t="str">
        <f>_xll.BDP($H1020,CS$1)</f>
        <v>No</v>
      </c>
      <c r="CT1020" s="81">
        <f>_xll.BDP($H1020,CT$1)</f>
        <v>0</v>
      </c>
      <c r="CU1020" s="78">
        <f>_xll.BDP($H1020,CU$1)</f>
        <v>3.6666700839996338</v>
      </c>
      <c r="CV1020" s="78">
        <f>_xll.BDP($H1020,CV$1)</f>
        <v>0</v>
      </c>
      <c r="CW1020" s="78">
        <f>_xll.BDP($H1020,CW$1)</f>
        <v>-100</v>
      </c>
    </row>
    <row r="1021" spans="1:101" s="74" customFormat="1" hidden="1" x14ac:dyDescent="0.3">
      <c r="A1021" s="74" t="str">
        <f>B1021&amp;C1021</f>
        <v>15</v>
      </c>
      <c r="B1021" s="74">
        <v>15</v>
      </c>
      <c r="D1021" s="74">
        <v>37</v>
      </c>
      <c r="E1021" s="74">
        <v>25</v>
      </c>
      <c r="F1021" s="75" t="s">
        <v>2217</v>
      </c>
      <c r="H1021" s="74" t="s">
        <v>2053</v>
      </c>
      <c r="I1021" s="74">
        <v>1967</v>
      </c>
      <c r="J1021" s="74" t="str">
        <f>I1021&amp;H1021</f>
        <v>1967ALKB DC Equity</v>
      </c>
      <c r="K1021" s="76" t="s">
        <v>5022</v>
      </c>
      <c r="L1021" s="73">
        <v>5.1799228422509322E-2</v>
      </c>
      <c r="M1021" s="73">
        <v>0.12124325712817878</v>
      </c>
      <c r="N1021" s="73">
        <v>4.6062235179746787E-2</v>
      </c>
      <c r="O1021" s="73">
        <v>0.10843096714909257</v>
      </c>
      <c r="P1021" s="77">
        <v>12.668495765239173</v>
      </c>
      <c r="Q1021" s="77">
        <v>9.474979124418466</v>
      </c>
      <c r="R1021" s="77">
        <v>9.0087829360100375</v>
      </c>
      <c r="S1021" s="78">
        <v>11.423360845839486</v>
      </c>
      <c r="T1021" s="78">
        <v>15.739303923741964</v>
      </c>
      <c r="U1021" s="73">
        <v>9.4198066022007337E-2</v>
      </c>
      <c r="V1021" s="79">
        <v>0.72997416020671835</v>
      </c>
      <c r="W1021" s="73">
        <v>0.64797893758711478</v>
      </c>
      <c r="X1021" s="72" t="e">
        <v>#N/A</v>
      </c>
      <c r="Y1021" s="79">
        <v>10.109661638329635</v>
      </c>
      <c r="Z1021" s="79" t="e">
        <v>#N/A</v>
      </c>
      <c r="AA1021" s="79">
        <v>3893000000</v>
      </c>
      <c r="AB1021" s="79">
        <v>4353000000</v>
      </c>
      <c r="AC1021" s="79">
        <v>21000000</v>
      </c>
      <c r="AD1021" s="80">
        <v>343000000</v>
      </c>
      <c r="AE1021" s="73">
        <v>6.1224489795918366E-2</v>
      </c>
      <c r="AF1021" s="80">
        <v>18004.172736000004</v>
      </c>
      <c r="AG1021" s="80">
        <v>18569.172736000004</v>
      </c>
      <c r="AH1021" s="25">
        <v>23.929346309278355</v>
      </c>
      <c r="AI1021" s="25">
        <v>34.83897323827393</v>
      </c>
      <c r="AJ1021" s="25">
        <v>-3.2427757375956337E-2</v>
      </c>
      <c r="AK1021" s="25">
        <v>50.334056813790667</v>
      </c>
      <c r="AL1021" s="25">
        <v>4.2715340097075183</v>
      </c>
      <c r="AM1021" s="74" t="s">
        <v>493</v>
      </c>
      <c r="AN1021" s="74" t="s">
        <v>654</v>
      </c>
      <c r="AO1021" s="74" t="s">
        <v>655</v>
      </c>
      <c r="AP1021" s="74" t="s">
        <v>2141</v>
      </c>
      <c r="AQ1021" s="73" t="e">
        <f>_xll.BDP($H1021,$AQ$1, "CUST_TRR_START_DT=20030101","CUST_TRR_END_DT=20230630")*0.01</f>
        <v>#VALUE!</v>
      </c>
      <c r="AR1021" s="73">
        <f>_xll.BDP($H1021,$AQ$1, "CUST_TRR_START_DT=20130101","CUST_TRR_END_DT=20230630")*0.01</f>
        <v>0.1403267</v>
      </c>
      <c r="AS1021" s="73">
        <f>_xll.BDP($H1021,$AQ$1, "CUST_TRR_START_DT=20180101","CUST_TRR_END_DT=20230630")*0.01</f>
        <v>0.1356715</v>
      </c>
      <c r="AT1021" s="74" t="s">
        <v>3906</v>
      </c>
      <c r="AU1021" s="74" t="s">
        <v>3021</v>
      </c>
      <c r="AV1021" s="74" t="s">
        <v>3906</v>
      </c>
      <c r="AW1021" s="25" t="s">
        <v>3021</v>
      </c>
      <c r="AX1021" s="25">
        <v>0</v>
      </c>
      <c r="AY1021" s="25">
        <v>-0.23327925484751352</v>
      </c>
      <c r="AZ1021" s="25">
        <v>-0.23327925484751352</v>
      </c>
      <c r="BA1021" s="25">
        <v>0</v>
      </c>
      <c r="BB1021" s="25">
        <v>-12.479201331114808</v>
      </c>
      <c r="BC1021" s="25">
        <v>-12.479201331114808</v>
      </c>
      <c r="BD1021" s="25">
        <v>-42</v>
      </c>
      <c r="BE1021" s="25">
        <v>18004.172736000004</v>
      </c>
      <c r="BF1021" s="74">
        <v>516</v>
      </c>
      <c r="BG1021" s="74">
        <v>766.4</v>
      </c>
      <c r="BH1021" s="74">
        <v>1056.5999999999999</v>
      </c>
      <c r="BI1021" s="74">
        <v>214.30500000000001</v>
      </c>
      <c r="BJ1021" s="74">
        <v>533.09900000000005</v>
      </c>
      <c r="BK1021" s="74">
        <v>812.07500000000005</v>
      </c>
      <c r="BL1021" s="72">
        <v>2.8660022738408807E-2</v>
      </c>
      <c r="BM1021" s="72">
        <v>4.2567909741698662E-2</v>
      </c>
      <c r="BN1021" s="72">
        <v>5.8686395398067331E-2</v>
      </c>
      <c r="BO1021" s="72">
        <v>1.1903073978594379E-2</v>
      </c>
      <c r="BP1021" s="72">
        <v>2.9609747019036816E-2</v>
      </c>
      <c r="BQ1021" s="72">
        <v>4.5104821638165371E-2</v>
      </c>
      <c r="BR1021" s="72">
        <f>IF(IF(BN1021&gt;BQ1021,BN1021,BQ1021)=0,IF(BM1021&gt;BP1021,BM1021,BP1021),IF(BN1021&gt;BQ1021,BN1021,BQ1021))</f>
        <v>5.8686395398067331E-2</v>
      </c>
      <c r="CI1021" s="73">
        <f>IFERROR(L1021,M1021)</f>
        <v>5.1799228422509322E-2</v>
      </c>
      <c r="CJ1021" s="74">
        <f>IF(AND(M1021&lt;0,AA1021&gt;0),1,0)</f>
        <v>0</v>
      </c>
      <c r="CK1021" s="74">
        <f>IF(AND(CJ1021=0,CI1021&lt;0.1,CI1021&gt;0),1,0)</f>
        <v>1</v>
      </c>
      <c r="CL1021" s="74">
        <f>IF(AND(CK1021=0,CI1021&lt;0.2,CI1021&gt;0.1),1,0)</f>
        <v>0</v>
      </c>
      <c r="CM1021" s="74">
        <f>IF(AND(CL1021=0,CI1021&lt;0.3,CI1021&gt;0.2),1,0)</f>
        <v>0</v>
      </c>
      <c r="CN1021" s="74">
        <f>IF(AND(CM1021=0,CI1021&lt;0.4,CI1021&gt;0.3),1,0)</f>
        <v>0</v>
      </c>
      <c r="CO1021" s="74">
        <f>IF(AND(CN1021=0,CI1021&lt;0.5,CI1021&gt;0.4),1,0)</f>
        <v>0</v>
      </c>
      <c r="CP1021" s="74">
        <f>IF(AND(CJ1021=0,CK1021=0,CL1021=0,CM1021=0,CN1021=0,CO1021=0),1,0)</f>
        <v>0</v>
      </c>
      <c r="CR1021" s="74" t="str">
        <f>_xll.BDP($H1021,CR$1)</f>
        <v>Carsten Hellmann</v>
      </c>
      <c r="CS1021" s="74" t="str">
        <f>_xll.BDP($H1021,CS$1)</f>
        <v>No</v>
      </c>
      <c r="CT1021" s="81">
        <f>_xll.BDP($H1021,CT$1)</f>
        <v>8.0781299620866776E-3</v>
      </c>
      <c r="CU1021" s="78">
        <f>_xll.BDP($H1021,CU$1)</f>
        <v>6.75</v>
      </c>
      <c r="CV1021" s="78">
        <f>_xll.BDP($H1021,CV$1)</f>
        <v>0</v>
      </c>
      <c r="CW1021" s="78">
        <f>_xll.BDP($H1021,CW$1)</f>
        <v>0</v>
      </c>
    </row>
    <row r="1022" spans="1:101" s="74" customFormat="1" hidden="1" x14ac:dyDescent="0.3">
      <c r="A1022" s="74" t="str">
        <f>B1022&amp;C1022</f>
        <v>15</v>
      </c>
      <c r="B1022" s="74">
        <v>15</v>
      </c>
      <c r="D1022" s="74">
        <v>38</v>
      </c>
      <c r="E1022" s="74">
        <v>29</v>
      </c>
      <c r="F1022" s="75" t="s">
        <v>2970</v>
      </c>
      <c r="G1022" s="74" t="s">
        <v>2991</v>
      </c>
      <c r="H1022" s="74" t="s">
        <v>1591</v>
      </c>
      <c r="I1022" s="74">
        <v>1968</v>
      </c>
      <c r="J1022" s="74" t="str">
        <f>I1022&amp;H1022</f>
        <v>1968SCT LN Equity</v>
      </c>
      <c r="K1022" s="76" t="s">
        <v>1592</v>
      </c>
      <c r="L1022" s="73">
        <v>1.7379530986773806</v>
      </c>
      <c r="M1022" s="73">
        <v>1.1303030303030304</v>
      </c>
      <c r="N1022" s="73">
        <v>1.7379530986773806</v>
      </c>
      <c r="O1022" s="73">
        <v>1.1303030303030304</v>
      </c>
      <c r="P1022" s="77">
        <v>63.424906447053964</v>
      </c>
      <c r="Q1022" s="77">
        <v>50.785045945083716</v>
      </c>
      <c r="R1022" s="77">
        <v>59.007303329434954</v>
      </c>
      <c r="S1022" s="78">
        <v>11.136486763863521</v>
      </c>
      <c r="T1022" s="78">
        <v>13.049818822093133</v>
      </c>
      <c r="U1022" s="73">
        <v>-0.13451334996338538</v>
      </c>
      <c r="V1022" s="79">
        <v>-0.65153904895124848</v>
      </c>
      <c r="W1022" s="73">
        <v>0.30012921933545605</v>
      </c>
      <c r="X1022" s="72" t="e">
        <v>#N/A</v>
      </c>
      <c r="Y1022" s="79">
        <v>0.17914231129512218</v>
      </c>
      <c r="Z1022" s="79">
        <v>20.279524317465224</v>
      </c>
      <c r="AA1022" s="79">
        <v>120450000</v>
      </c>
      <c r="AB1022" s="79">
        <v>120450000</v>
      </c>
      <c r="AC1022" s="79">
        <v>2716000</v>
      </c>
      <c r="AD1022" s="80">
        <v>98766000</v>
      </c>
      <c r="AE1022" s="73">
        <v>2.7499341878784198E-2</v>
      </c>
      <c r="AF1022" s="80">
        <v>2909.5203855599998</v>
      </c>
      <c r="AG1022" s="80">
        <v>2818.2273855599997</v>
      </c>
      <c r="AH1022" s="25">
        <v>20.113099476587756</v>
      </c>
      <c r="AI1022" s="25">
        <v>20.862931572144532</v>
      </c>
      <c r="AJ1022" s="25">
        <v>3.3433265653600692</v>
      </c>
      <c r="AK1022" s="25">
        <v>26.837978132017813</v>
      </c>
      <c r="AL1022" s="25">
        <v>14.255180834090185</v>
      </c>
      <c r="AM1022" s="74" t="s">
        <v>506</v>
      </c>
      <c r="AN1022" s="74" t="s">
        <v>629</v>
      </c>
      <c r="AO1022" s="74" t="s">
        <v>773</v>
      </c>
      <c r="AP1022" s="74" t="s">
        <v>1552</v>
      </c>
      <c r="AQ1022" s="73" t="e">
        <f>_xll.BDP($H1022,$AQ$1, "CUST_TRR_START_DT=20030101","CUST_TRR_END_DT=20230630")*0.01</f>
        <v>#VALUE!</v>
      </c>
      <c r="AR1022" s="73" t="e">
        <f>_xll.BDP($H1022,$AQ$1, "CUST_TRR_START_DT=20130101","CUST_TRR_END_DT=20230630")*0.01</f>
        <v>#VALUE!</v>
      </c>
      <c r="AS1022" s="73">
        <f>_xll.BDP($H1022,$AQ$1, "CUST_TRR_START_DT=20180101","CUST_TRR_END_DT=20230630")*0.01</f>
        <v>0.23226780000000002</v>
      </c>
      <c r="AT1022" s="74" t="s">
        <v>3601</v>
      </c>
      <c r="AU1022" s="74" t="s">
        <v>3601</v>
      </c>
      <c r="AV1022" s="74" t="s">
        <v>3601</v>
      </c>
      <c r="AW1022" s="25">
        <v>1.6849315329773784</v>
      </c>
      <c r="AX1022" s="25">
        <v>1.6849315329773784</v>
      </c>
      <c r="AY1022" s="25">
        <v>0</v>
      </c>
      <c r="AZ1022" s="25">
        <v>1.6849315329773784</v>
      </c>
      <c r="BA1022" s="25">
        <v>76.053721718022572</v>
      </c>
      <c r="BB1022" s="25">
        <v>0</v>
      </c>
      <c r="BC1022" s="25">
        <v>76.053721718022572</v>
      </c>
      <c r="BD1022" s="25">
        <v>83.967872</v>
      </c>
      <c r="BE1022" s="25">
        <v>2818.2273855599997</v>
      </c>
      <c r="BF1022" s="74">
        <v>111</v>
      </c>
      <c r="BG1022" s="74">
        <v>114.3</v>
      </c>
      <c r="BH1022" s="74">
        <v>126.10000000000001</v>
      </c>
      <c r="BI1022" s="74">
        <v>98.742000000000004</v>
      </c>
      <c r="BJ1022" s="74">
        <v>93.835000000000008</v>
      </c>
      <c r="BK1022" s="74">
        <v>99.191000000000003</v>
      </c>
      <c r="BL1022" s="72">
        <v>3.938645993177857E-2</v>
      </c>
      <c r="BM1022" s="72">
        <v>4.0557408740561171E-2</v>
      </c>
      <c r="BN1022" s="72">
        <v>4.4744437814389894E-2</v>
      </c>
      <c r="BO1022" s="72">
        <v>3.5036917356609729E-2</v>
      </c>
      <c r="BP1022" s="72">
        <v>3.3295751961247226E-2</v>
      </c>
      <c r="BQ1022" s="72">
        <v>3.5196237361198632E-2</v>
      </c>
      <c r="BR1022" s="72">
        <f>IF(IF(BN1022&gt;BQ1022,BN1022,BQ1022)=0,IF(BM1022&gt;BP1022,BM1022,BP1022),IF(BN1022&gt;BQ1022,BN1022,BQ1022))</f>
        <v>4.4744437814389894E-2</v>
      </c>
      <c r="CI1022" s="73">
        <f>IFERROR(L1022,M1022)</f>
        <v>1.7379530986773806</v>
      </c>
      <c r="CJ1022" s="74">
        <f>IF(AND(M1022&lt;0,AA1022&gt;0),1,0)</f>
        <v>0</v>
      </c>
      <c r="CK1022" s="74">
        <f>IF(AND(CJ1022=0,CI1022&lt;0.1,CI1022&gt;0),1,0)</f>
        <v>0</v>
      </c>
      <c r="CL1022" s="74">
        <f>IF(AND(CK1022=0,CI1022&lt;0.2,CI1022&gt;0.1),1,0)</f>
        <v>0</v>
      </c>
      <c r="CM1022" s="74">
        <f>IF(AND(CL1022=0,CI1022&lt;0.3,CI1022&gt;0.2),1,0)</f>
        <v>0</v>
      </c>
      <c r="CN1022" s="74">
        <f>IF(AND(CM1022=0,CI1022&lt;0.4,CI1022&gt;0.3),1,0)</f>
        <v>0</v>
      </c>
      <c r="CO1022" s="74">
        <f>IF(AND(CN1022=0,CI1022&lt;0.5,CI1022&gt;0.4),1,0)</f>
        <v>0</v>
      </c>
      <c r="CP1022" s="74">
        <f>IF(AND(CJ1022=0,CK1022=0,CL1022=0,CM1022=0,CN1022=0,CO1022=0),1,0)</f>
        <v>1</v>
      </c>
      <c r="CR1022" s="74" t="str">
        <f>_xll.BDP($H1022,CR$1)</f>
        <v>Graham Charlton</v>
      </c>
      <c r="CS1022" s="74" t="str">
        <f>_xll.BDP($H1022,CS$1)</f>
        <v>No</v>
      </c>
      <c r="CT1022" s="81">
        <f>_xll.BDP($H1022,CT$1)</f>
        <v>2.4964099749922752E-2</v>
      </c>
      <c r="CU1022" s="78">
        <f>_xll.BDP($H1022,CU$1)</f>
        <v>0.16666699945926666</v>
      </c>
      <c r="CV1022" s="78">
        <f>_xll.BDP($H1022,CV$1)</f>
        <v>34.853559108338729</v>
      </c>
      <c r="CW1022" s="78">
        <f>_xll.BDP($H1022,CW$1)</f>
        <v>1.7109473745656313E-4</v>
      </c>
    </row>
    <row r="1023" spans="1:101" s="74" customFormat="1" hidden="1" x14ac:dyDescent="0.3">
      <c r="A1023" s="74" t="str">
        <f>B1023&amp;C1023</f>
        <v>15</v>
      </c>
      <c r="B1023" s="74">
        <v>15</v>
      </c>
      <c r="D1023" s="74">
        <v>38</v>
      </c>
      <c r="E1023" s="74">
        <v>11</v>
      </c>
      <c r="F1023" s="75">
        <v>7.0000000000000007E-2</v>
      </c>
      <c r="G1023" s="74" t="s">
        <v>2729</v>
      </c>
      <c r="H1023" s="74" t="s">
        <v>347</v>
      </c>
      <c r="I1023" s="74">
        <v>1969</v>
      </c>
      <c r="J1023" s="74" t="str">
        <f>I1023&amp;H1023</f>
        <v>1969CTS US Equity</v>
      </c>
      <c r="K1023" s="76" t="s">
        <v>1033</v>
      </c>
      <c r="L1023" s="73">
        <v>0.24683067410846132</v>
      </c>
      <c r="M1023" s="73">
        <v>0.32717514437846257</v>
      </c>
      <c r="N1023" s="73">
        <v>0.1796573334430433</v>
      </c>
      <c r="O1023" s="73">
        <v>0.21849505313141795</v>
      </c>
      <c r="P1023" s="77">
        <v>13.877721189925364</v>
      </c>
      <c r="Q1023" s="77">
        <v>9.5186386036016213</v>
      </c>
      <c r="R1023" s="77">
        <v>11.511284151757796</v>
      </c>
      <c r="S1023" s="78">
        <v>20.64945546077761</v>
      </c>
      <c r="T1023" s="78">
        <v>22.997977402111893</v>
      </c>
      <c r="U1023" s="73">
        <v>-7.5021459227467779E-2</v>
      </c>
      <c r="V1023" s="79">
        <v>-0.39125030423142437</v>
      </c>
      <c r="W1023" s="73">
        <v>0.6897616899455753</v>
      </c>
      <c r="X1023" s="72">
        <v>2.4143500807617103E-2</v>
      </c>
      <c r="Y1023" s="79">
        <v>5.9781204307379081</v>
      </c>
      <c r="Z1023" s="79">
        <v>33.596944912231244</v>
      </c>
      <c r="AA1023" s="79">
        <v>306313000</v>
      </c>
      <c r="AB1023" s="79">
        <v>458674000</v>
      </c>
      <c r="AC1023" s="79">
        <v>7395000</v>
      </c>
      <c r="AD1023" s="80">
        <v>120452000</v>
      </c>
      <c r="AE1023" s="73">
        <v>6.1393750207551556E-2</v>
      </c>
      <c r="AF1023" s="80">
        <v>1306.8921133599999</v>
      </c>
      <c r="AG1023" s="80">
        <v>1261.88111336</v>
      </c>
      <c r="AH1023" s="25">
        <v>10.250112610450902</v>
      </c>
      <c r="AI1023" s="25">
        <v>13.576497249585781</v>
      </c>
      <c r="AJ1023" s="25">
        <v>7.9009244287759168</v>
      </c>
      <c r="AK1023" s="25">
        <v>20.354574092346564</v>
      </c>
      <c r="AL1023" s="25">
        <v>2.5096474706140324</v>
      </c>
      <c r="AM1023" s="74" t="s">
        <v>498</v>
      </c>
      <c r="AN1023" s="74" t="s">
        <v>590</v>
      </c>
      <c r="AO1023" s="74" t="s">
        <v>644</v>
      </c>
      <c r="AP1023" s="74" t="s">
        <v>574</v>
      </c>
      <c r="AQ1023" s="73">
        <f>_xll.BDP($H1023,$AQ$1, "CUST_TRR_START_DT=20030101","CUST_TRR_END_DT=20230630")*0.01</f>
        <v>9.7059320000000004E-2</v>
      </c>
      <c r="AR1023" s="73">
        <f>_xll.BDP($H1023,$AQ$1, "CUST_TRR_START_DT=20130101","CUST_TRR_END_DT=20230630")*0.01</f>
        <v>0.14924289999999998</v>
      </c>
      <c r="AS1023" s="73">
        <f>_xll.BDP($H1023,$AQ$1, "CUST_TRR_START_DT=20180101","CUST_TRR_END_DT=20230630")*0.01</f>
        <v>0.10172990000000001</v>
      </c>
      <c r="AT1023" s="74" t="s">
        <v>3907</v>
      </c>
      <c r="AU1023" s="74" t="s">
        <v>3602</v>
      </c>
      <c r="AV1023" s="74" t="s">
        <v>3907</v>
      </c>
      <c r="AW1023" s="25">
        <v>0.38452294261889286</v>
      </c>
      <c r="AX1023" s="25">
        <v>0.38452294261889286</v>
      </c>
      <c r="AY1023" s="25">
        <v>2.4368433978288357</v>
      </c>
      <c r="AZ1023" s="25">
        <v>2.8213663404477285</v>
      </c>
      <c r="BA1023" s="25">
        <v>7.6835029231488008</v>
      </c>
      <c r="BB1023" s="25">
        <v>48.692786034956782</v>
      </c>
      <c r="BC1023" s="25">
        <v>56.376288958105583</v>
      </c>
      <c r="BD1023" s="25">
        <v>37.523034039999999</v>
      </c>
      <c r="BE1023" s="25">
        <v>1261.88111336</v>
      </c>
      <c r="BF1023" s="74">
        <v>70.05</v>
      </c>
      <c r="BG1023" s="74">
        <v>76.7</v>
      </c>
      <c r="BH1023" s="74" t="s">
        <v>3021</v>
      </c>
      <c r="BI1023" s="74">
        <v>73.725000000000009</v>
      </c>
      <c r="BJ1023" s="74">
        <v>80.623999999999995</v>
      </c>
      <c r="BK1023" s="74" t="s">
        <v>3021</v>
      </c>
      <c r="BL1023" s="72">
        <v>5.5512361076138515E-2</v>
      </c>
      <c r="BM1023" s="72">
        <v>6.0782271156885434E-2</v>
      </c>
      <c r="BN1023" s="72">
        <v>0</v>
      </c>
      <c r="BO1023" s="72">
        <v>5.8424679804972346E-2</v>
      </c>
      <c r="BP1023" s="72">
        <v>6.3891914338366759E-2</v>
      </c>
      <c r="BQ1023" s="72">
        <v>0</v>
      </c>
      <c r="BR1023" s="72">
        <f>IF(IF(BN1023&gt;BQ1023,BN1023,BQ1023)=0,IF(BM1023&gt;BP1023,BM1023,BP1023),IF(BN1023&gt;BQ1023,BN1023,BQ1023))</f>
        <v>6.3891914338366759E-2</v>
      </c>
      <c r="CI1023" s="73">
        <f>IFERROR(L1023,M1023)</f>
        <v>0.24683067410846132</v>
      </c>
      <c r="CJ1023" s="74">
        <f>IF(AND(M1023&lt;0,AA1023&gt;0),1,0)</f>
        <v>0</v>
      </c>
      <c r="CK1023" s="74">
        <f>IF(AND(CJ1023=0,CI1023&lt;0.1,CI1023&gt;0),1,0)</f>
        <v>0</v>
      </c>
      <c r="CL1023" s="74">
        <f>IF(AND(CK1023=0,CI1023&lt;0.2,CI1023&gt;0.1),1,0)</f>
        <v>0</v>
      </c>
      <c r="CM1023" s="74">
        <f>IF(AND(CL1023=0,CI1023&lt;0.3,CI1023&gt;0.2),1,0)</f>
        <v>1</v>
      </c>
      <c r="CN1023" s="74">
        <f>IF(AND(CM1023=0,CI1023&lt;0.4,CI1023&gt;0.3),1,0)</f>
        <v>0</v>
      </c>
      <c r="CO1023" s="74">
        <f>IF(AND(CN1023=0,CI1023&lt;0.5,CI1023&gt;0.4),1,0)</f>
        <v>0</v>
      </c>
      <c r="CP1023" s="74">
        <f>IF(AND(CJ1023=0,CK1023=0,CL1023=0,CM1023=0,CN1023=0,CO1023=0),1,0)</f>
        <v>0</v>
      </c>
      <c r="CR1023" s="74" t="str">
        <f>_xll.BDP($H1023,CR$1)</f>
        <v>Kieran M O'Sullivan</v>
      </c>
      <c r="CS1023" s="74" t="str">
        <f>_xll.BDP($H1023,CS$1)</f>
        <v>No</v>
      </c>
      <c r="CT1023" s="81">
        <f>_xll.BDP($H1023,CT$1)</f>
        <v>1.4985799789428711</v>
      </c>
      <c r="CU1023" s="78">
        <f>_xll.BDP($H1023,CU$1)</f>
        <v>10.75</v>
      </c>
      <c r="CV1023" s="78">
        <f>_xll.BDP($H1023,CV$1)</f>
        <v>2.7585792294655653</v>
      </c>
      <c r="CW1023" s="78">
        <f>_xll.BDP($H1023,CW$1)</f>
        <v>-1.6876486084412484E-2</v>
      </c>
    </row>
    <row r="1024" spans="1:101" s="74" customFormat="1" hidden="1" x14ac:dyDescent="0.3">
      <c r="A1024" s="74" t="str">
        <f>B1024&amp;C1024</f>
        <v>15</v>
      </c>
      <c r="B1024" s="74">
        <v>15</v>
      </c>
      <c r="D1024" s="74">
        <v>38</v>
      </c>
      <c r="E1024" s="74">
        <v>15</v>
      </c>
      <c r="F1024" s="75">
        <v>0.13</v>
      </c>
      <c r="G1024" s="74" t="s">
        <v>2576</v>
      </c>
      <c r="H1024" s="74" t="s">
        <v>1765</v>
      </c>
      <c r="I1024" s="74">
        <v>1970</v>
      </c>
      <c r="J1024" s="74" t="str">
        <f>I1024&amp;H1024</f>
        <v>1970AMS LN Equity</v>
      </c>
      <c r="K1024" s="76" t="s">
        <v>1766</v>
      </c>
      <c r="L1024" s="73">
        <v>0.29095203260437391</v>
      </c>
      <c r="M1024" s="73">
        <v>0.28496209155933983</v>
      </c>
      <c r="N1024" s="73">
        <v>0.17075365478016402</v>
      </c>
      <c r="O1024" s="73">
        <v>0.16192188166473706</v>
      </c>
      <c r="P1024" s="77">
        <v>10.895373986489949</v>
      </c>
      <c r="Q1024" s="77">
        <v>9.1946904798547315</v>
      </c>
      <c r="R1024" s="77">
        <v>9.0834833818904563</v>
      </c>
      <c r="S1024" s="78">
        <v>28.589523418961896</v>
      </c>
      <c r="T1024" s="78">
        <v>28.486286495616504</v>
      </c>
      <c r="U1024" s="73">
        <v>-0.34490926819987155</v>
      </c>
      <c r="V1024" s="79">
        <v>-2.0473783776152694</v>
      </c>
      <c r="W1024" s="73">
        <v>0.84178957928664433</v>
      </c>
      <c r="X1024" s="72">
        <v>6.8820512820512825E-2</v>
      </c>
      <c r="Y1024" s="79">
        <v>6.0082009848443478</v>
      </c>
      <c r="Z1024" s="79">
        <v>-0.19243247206689462</v>
      </c>
      <c r="AA1024" s="79">
        <v>93251000</v>
      </c>
      <c r="AB1024" s="79">
        <v>164110000</v>
      </c>
      <c r="AC1024" s="79">
        <v>2439000</v>
      </c>
      <c r="AD1024" s="80">
        <v>27080000</v>
      </c>
      <c r="AE1024" s="73">
        <v>9.0066469719350076E-2</v>
      </c>
      <c r="AF1024" s="80">
        <v>393.15173623999999</v>
      </c>
      <c r="AG1024" s="80">
        <v>320.63973623999999</v>
      </c>
      <c r="AH1024" s="25">
        <v>9.0532720512748117</v>
      </c>
      <c r="AI1024" s="25">
        <v>12.066373245023144</v>
      </c>
      <c r="AJ1024" s="25">
        <v>5.955524689687766</v>
      </c>
      <c r="AK1024" s="25">
        <v>19.206281833616302</v>
      </c>
      <c r="AL1024" s="25">
        <v>1.6589716087261539</v>
      </c>
      <c r="AM1024" s="74" t="s">
        <v>493</v>
      </c>
      <c r="AN1024" s="74" t="s">
        <v>537</v>
      </c>
      <c r="AO1024" s="74" t="s">
        <v>538</v>
      </c>
      <c r="AP1024" s="74" t="s">
        <v>1552</v>
      </c>
      <c r="AQ1024" s="73">
        <f>_xll.BDP($H1024,$AQ$1, "CUST_TRR_START_DT=20030101","CUST_TRR_END_DT=20230630")*0.01</f>
        <v>0.17430670000000001</v>
      </c>
      <c r="AR1024" s="73">
        <f>_xll.BDP($H1024,$AQ$1, "CUST_TRR_START_DT=20130101","CUST_TRR_END_DT=20230630")*0.01</f>
        <v>0.13406180000000001</v>
      </c>
      <c r="AS1024" s="73">
        <f>_xll.BDP($H1024,$AQ$1, "CUST_TRR_START_DT=20180101","CUST_TRR_END_DT=20230630")*0.01</f>
        <v>-5.4173390000000002E-2</v>
      </c>
      <c r="AT1024" s="74" t="s">
        <v>3697</v>
      </c>
      <c r="AU1024" s="74" t="s">
        <v>3603</v>
      </c>
      <c r="AV1024" s="74" t="s">
        <v>3603</v>
      </c>
      <c r="AW1024" s="25">
        <v>1.1878453565565921</v>
      </c>
      <c r="AX1024" s="25">
        <v>1.1878453565565921</v>
      </c>
      <c r="AY1024" s="25">
        <v>3.2145299597536689E-2</v>
      </c>
      <c r="AZ1024" s="25">
        <v>1.2199906561541287</v>
      </c>
      <c r="BA1024" s="25">
        <v>22.816818582769773</v>
      </c>
      <c r="BB1024" s="25">
        <v>0.61746545133784281</v>
      </c>
      <c r="BC1024" s="25">
        <v>23.434284034107616</v>
      </c>
      <c r="BD1024" s="25">
        <v>4.782</v>
      </c>
      <c r="BE1024" s="25">
        <v>320.63973623999999</v>
      </c>
      <c r="BF1024" s="74">
        <v>19.725000000000001</v>
      </c>
      <c r="BG1024" s="74">
        <v>22.41</v>
      </c>
      <c r="BH1024" s="74">
        <v>24.78</v>
      </c>
      <c r="BI1024" s="74">
        <v>17.568999999999999</v>
      </c>
      <c r="BJ1024" s="74">
        <v>22.032</v>
      </c>
      <c r="BK1024" s="74">
        <v>26.369</v>
      </c>
      <c r="BL1024" s="72">
        <v>6.1517640425064996E-2</v>
      </c>
      <c r="BM1024" s="72">
        <v>6.9891524558971171E-2</v>
      </c>
      <c r="BN1024" s="72">
        <v>7.7282997705100664E-2</v>
      </c>
      <c r="BO1024" s="72">
        <v>5.4793582997615553E-2</v>
      </c>
      <c r="BP1024" s="72">
        <v>6.871263137363913E-2</v>
      </c>
      <c r="BQ1024" s="72">
        <v>8.2238715354552031E-2</v>
      </c>
      <c r="BR1024" s="72">
        <f>IF(IF(BN1024&gt;BQ1024,BN1024,BQ1024)=0,IF(BM1024&gt;BP1024,BM1024,BP1024),IF(BN1024&gt;BQ1024,BN1024,BQ1024))</f>
        <v>8.2238715354552031E-2</v>
      </c>
      <c r="CI1024" s="73">
        <f>IFERROR(L1024,M1024)</f>
        <v>0.29095203260437391</v>
      </c>
      <c r="CJ1024" s="74">
        <f>IF(AND(M1024&lt;0,AA1024&gt;0),1,0)</f>
        <v>0</v>
      </c>
      <c r="CK1024" s="74">
        <f>IF(AND(CJ1024=0,CI1024&lt;0.1,CI1024&gt;0),1,0)</f>
        <v>0</v>
      </c>
      <c r="CL1024" s="74">
        <f>IF(AND(CK1024=0,CI1024&lt;0.2,CI1024&gt;0.1),1,0)</f>
        <v>0</v>
      </c>
      <c r="CM1024" s="74">
        <f>IF(AND(CL1024=0,CI1024&lt;0.3,CI1024&gt;0.2),1,0)</f>
        <v>1</v>
      </c>
      <c r="CN1024" s="74">
        <f>IF(AND(CM1024=0,CI1024&lt;0.4,CI1024&gt;0.3),1,0)</f>
        <v>0</v>
      </c>
      <c r="CO1024" s="74">
        <f>IF(AND(CN1024=0,CI1024&lt;0.5,CI1024&gt;0.4),1,0)</f>
        <v>0</v>
      </c>
      <c r="CP1024" s="74">
        <f>IF(AND(CJ1024=0,CK1024=0,CL1024=0,CM1024=0,CN1024=0,CO1024=0),1,0)</f>
        <v>0</v>
      </c>
      <c r="CR1024" s="74" t="str">
        <f>_xll.BDP($H1024,CR$1)</f>
        <v>Andrew Christopher Meredith "Chris"</v>
      </c>
      <c r="CS1024" s="74" t="str">
        <f>_xll.BDP($H1024,CS$1)</f>
        <v>No</v>
      </c>
      <c r="CT1024" s="81">
        <f>_xll.BDP($H1024,CT$1)</f>
        <v>0</v>
      </c>
      <c r="CU1024" s="78">
        <f>_xll.BDP($H1024,CU$1)</f>
        <v>12.75</v>
      </c>
      <c r="CV1024" s="78">
        <f>_xll.BDP($H1024,CV$1)</f>
        <v>0.88775379136129906</v>
      </c>
      <c r="CW1024" s="78">
        <f>_xll.BDP($H1024,CW$1)</f>
        <v>1.7855644134959048</v>
      </c>
    </row>
    <row r="1025" spans="1:134" s="74" customFormat="1" hidden="1" x14ac:dyDescent="0.3">
      <c r="A1025" s="74" t="str">
        <f>B1025&amp;C1025</f>
        <v>15</v>
      </c>
      <c r="B1025" s="74">
        <v>15</v>
      </c>
      <c r="D1025" s="74">
        <v>47</v>
      </c>
      <c r="E1025" s="74">
        <v>1</v>
      </c>
      <c r="F1025" s="75"/>
      <c r="H1025" s="74" t="s">
        <v>437</v>
      </c>
      <c r="I1025" s="74">
        <v>2078</v>
      </c>
      <c r="J1025" s="74" t="str">
        <f>I1025&amp;H1025</f>
        <v>2078LPRO US Equity</v>
      </c>
      <c r="K1025" s="76" t="s">
        <v>5052</v>
      </c>
      <c r="L1025" s="73">
        <v>-1.0835499837108546</v>
      </c>
      <c r="M1025" s="73">
        <v>0.60838267373013399</v>
      </c>
      <c r="N1025" s="73">
        <v>-1.0835499837108546</v>
      </c>
      <c r="O1025" s="73">
        <v>0.60838267373013399</v>
      </c>
      <c r="P1025" s="77">
        <v>18.026836218555399</v>
      </c>
      <c r="Q1025" s="77">
        <v>12.731544791707625</v>
      </c>
      <c r="R1025" s="77">
        <v>20.744084872180732</v>
      </c>
      <c r="S1025" s="78">
        <v>61.929436128471345</v>
      </c>
      <c r="T1025" s="78">
        <v>55.098722674476875</v>
      </c>
      <c r="U1025" s="73">
        <v>-0.19373319544984488</v>
      </c>
      <c r="V1025" s="79">
        <v>-1.1251482710469813</v>
      </c>
      <c r="W1025" s="73">
        <v>0.56657187176835577</v>
      </c>
      <c r="X1025" s="72">
        <v>5.9842551284538054E-2</v>
      </c>
      <c r="Y1025" s="79">
        <v>35.574281100512124</v>
      </c>
      <c r="Z1025" s="79">
        <v>-20.716758447303185</v>
      </c>
      <c r="AA1025" s="79">
        <v>160450000</v>
      </c>
      <c r="AB1025" s="79">
        <v>160450000</v>
      </c>
      <c r="AC1025" s="79">
        <v>7343000</v>
      </c>
      <c r="AD1025" s="80">
        <v>99423000</v>
      </c>
      <c r="AE1025" s="73">
        <v>7.3856149985415856E-2</v>
      </c>
      <c r="AF1025" s="80">
        <v>946.27195152000002</v>
      </c>
      <c r="AG1025" s="80">
        <v>871.33595151999998</v>
      </c>
      <c r="AH1025" s="25">
        <v>13.082925954865543</v>
      </c>
      <c r="AI1025" s="25">
        <v>13.327255300091771</v>
      </c>
      <c r="AJ1025" s="25">
        <v>10.169534395638044</v>
      </c>
      <c r="AK1025" s="25">
        <v>22.400000435965403</v>
      </c>
      <c r="AL1025" s="25">
        <v>4.3178548092939621</v>
      </c>
      <c r="AM1025" s="74" t="s">
        <v>543</v>
      </c>
      <c r="AN1025" s="74" t="s">
        <v>570</v>
      </c>
      <c r="AO1025" s="74" t="s">
        <v>4736</v>
      </c>
      <c r="AP1025" s="74" t="s">
        <v>574</v>
      </c>
      <c r="AQ1025" s="73" t="e">
        <f>_xll.BDP($H1025,$AQ$1, "CUST_TRR_START_DT=20030101","CUST_TRR_END_DT=20230630")*0.01</f>
        <v>#VALUE!</v>
      </c>
      <c r="AR1025" s="73" t="e">
        <f>_xll.BDP($H1025,$AQ$1, "CUST_TRR_START_DT=20130101","CUST_TRR_END_DT=20230630")*0.01</f>
        <v>#VALUE!</v>
      </c>
      <c r="AS1025" s="73" t="e">
        <f>_xll.BDP($H1025,$AQ$1, "CUST_TRR_START_DT=20180101","CUST_TRR_END_DT=20230630")*0.01</f>
        <v>#VALUE!</v>
      </c>
      <c r="AT1025" s="74" t="s">
        <v>3932</v>
      </c>
      <c r="AU1025" s="74" t="s">
        <v>3021</v>
      </c>
      <c r="AV1025" s="74" t="s">
        <v>3932</v>
      </c>
      <c r="AW1025" s="25" t="s">
        <v>3021</v>
      </c>
      <c r="AX1025" s="25">
        <v>0</v>
      </c>
      <c r="AY1025" s="25">
        <v>1.9275876380675416</v>
      </c>
      <c r="AZ1025" s="25">
        <v>1.9275876380675416</v>
      </c>
      <c r="BA1025" s="25">
        <v>0</v>
      </c>
      <c r="BB1025" s="25">
        <v>27.379497388171721</v>
      </c>
      <c r="BC1025" s="25">
        <v>27.379497388171721</v>
      </c>
      <c r="BD1025" s="25">
        <v>18.240221160000001</v>
      </c>
      <c r="BE1025" s="25">
        <v>871.33595151999998</v>
      </c>
      <c r="BF1025" s="74">
        <v>43.273000000000003</v>
      </c>
      <c r="BG1025" s="74">
        <v>55.009</v>
      </c>
      <c r="BH1025" s="74">
        <v>69.06</v>
      </c>
      <c r="BI1025" s="74">
        <v>76.138999999999996</v>
      </c>
      <c r="BJ1025" s="74">
        <v>53.597000000000001</v>
      </c>
      <c r="BK1025" s="74">
        <v>67.546000000000006</v>
      </c>
      <c r="BL1025" s="72">
        <v>4.9662819403368495E-2</v>
      </c>
      <c r="BM1025" s="72">
        <v>6.3131791938619855E-2</v>
      </c>
      <c r="BN1025" s="72">
        <v>7.9257604233508833E-2</v>
      </c>
      <c r="BO1025" s="72">
        <v>8.7381910349480577E-2</v>
      </c>
      <c r="BP1025" s="72">
        <v>6.1511291834685393E-2</v>
      </c>
      <c r="BQ1025" s="72">
        <v>7.7520042507335477E-2</v>
      </c>
      <c r="BR1025" s="72">
        <f>IF(IF(BN1025&gt;BQ1025,BN1025,BQ1025)=0,IF(BM1025&gt;BP1025,BM1025,BP1025),IF(BN1025&gt;BQ1025,BN1025,BQ1025))</f>
        <v>7.9257604233508833E-2</v>
      </c>
      <c r="CI1025" s="73">
        <f>IFERROR(L1025,M1025)</f>
        <v>-1.0835499837108546</v>
      </c>
      <c r="CJ1025" s="74">
        <f>IF(AND(M1025&lt;0,AA1025&gt;0),1,0)</f>
        <v>0</v>
      </c>
      <c r="CK1025" s="74">
        <f>IF(AND(CJ1025=0,CI1025&lt;0.1,CI1025&gt;0),1,0)</f>
        <v>0</v>
      </c>
      <c r="CL1025" s="74">
        <f>IF(AND(CK1025=0,CI1025&lt;0.2,CI1025&gt;0.1),1,0)</f>
        <v>0</v>
      </c>
      <c r="CM1025" s="74">
        <f>IF(AND(CL1025=0,CI1025&lt;0.3,CI1025&gt;0.2),1,0)</f>
        <v>0</v>
      </c>
      <c r="CN1025" s="74">
        <f>IF(AND(CM1025=0,CI1025&lt;0.4,CI1025&gt;0.3),1,0)</f>
        <v>0</v>
      </c>
      <c r="CO1025" s="74">
        <f>IF(AND(CN1025=0,CI1025&lt;0.5,CI1025&gt;0.4),1,0)</f>
        <v>0</v>
      </c>
      <c r="CP1025" s="74">
        <f>IF(AND(CJ1025=0,CK1025=0,CL1025=0,CM1025=0,CN1025=0,CO1025=0),1,0)</f>
        <v>1</v>
      </c>
      <c r="CR1025" s="74" t="str">
        <f>_xll.BDP($H1025,CR$1)</f>
        <v>Keith A Jezek</v>
      </c>
      <c r="CS1025" s="74" t="str">
        <f>_xll.BDP($H1025,CS$1)</f>
        <v>No</v>
      </c>
      <c r="CT1025" s="81">
        <f>_xll.BDP($H1025,CT$1)</f>
        <v>0</v>
      </c>
      <c r="CU1025" s="78">
        <f>_xll.BDP($H1025,CU$1)</f>
        <v>1</v>
      </c>
      <c r="CV1025" s="78">
        <f>_xll.BDP($H1025,CV$1)</f>
        <v>5.5570564549536865</v>
      </c>
      <c r="CW1025" s="78">
        <f>_xll.BDP($H1025,CW$1)</f>
        <v>-2.871178821135421</v>
      </c>
    </row>
    <row r="1026" spans="1:134" s="74" customFormat="1" hidden="1" x14ac:dyDescent="0.3">
      <c r="A1026" s="74" t="str">
        <f>B1026&amp;C1026</f>
        <v>15</v>
      </c>
      <c r="B1026" s="74">
        <v>15</v>
      </c>
      <c r="D1026" s="74">
        <v>38</v>
      </c>
      <c r="E1026" s="74">
        <v>10</v>
      </c>
      <c r="F1026" s="75">
        <v>0.11</v>
      </c>
      <c r="G1026" s="74" t="s">
        <v>2317</v>
      </c>
      <c r="H1026" s="74" t="s">
        <v>472</v>
      </c>
      <c r="I1026" s="74">
        <v>1972</v>
      </c>
      <c r="J1026" s="74" t="str">
        <f>I1026&amp;H1026</f>
        <v>1972QSR CN Equity</v>
      </c>
      <c r="K1026" s="76" t="s">
        <v>532</v>
      </c>
      <c r="L1026" s="73">
        <v>0.1796818659062131</v>
      </c>
      <c r="M1026" s="73">
        <v>0.17233809001097694</v>
      </c>
      <c r="N1026" s="73">
        <v>0.11679410470568796</v>
      </c>
      <c r="O1026" s="73">
        <v>0.11642233757344134</v>
      </c>
      <c r="P1026" s="77">
        <v>10.286468646864687</v>
      </c>
      <c r="Q1026" s="77">
        <v>10.233346534653464</v>
      </c>
      <c r="R1026" s="77">
        <v>40.213101815311759</v>
      </c>
      <c r="S1026" s="78">
        <v>31.86227007781655</v>
      </c>
      <c r="T1026" s="78">
        <v>28.132205995388162</v>
      </c>
      <c r="U1026" s="73">
        <v>0.76101607050285125</v>
      </c>
      <c r="V1026" s="79">
        <v>6.1853932584269664</v>
      </c>
      <c r="W1026" s="73">
        <v>0.20222193403363162</v>
      </c>
      <c r="X1026" s="72">
        <v>3.9237435008665514E-2</v>
      </c>
      <c r="Y1026" s="79">
        <v>6.2930488232790038</v>
      </c>
      <c r="Z1026" s="79">
        <v>-3.5717473449173309</v>
      </c>
      <c r="AA1026" s="79">
        <v>11843000000</v>
      </c>
      <c r="AB1026" s="79">
        <v>17531000000</v>
      </c>
      <c r="AC1026" s="79">
        <v>169000000</v>
      </c>
      <c r="AD1026" s="80">
        <v>1308000000</v>
      </c>
      <c r="AE1026" s="73">
        <v>0.12920489296636087</v>
      </c>
      <c r="AF1026" s="80">
        <v>42329.639655359999</v>
      </c>
      <c r="AG1026" s="80">
        <v>44554.519501964431</v>
      </c>
      <c r="AH1026" s="25">
        <v>19.610263865301246</v>
      </c>
      <c r="AI1026" s="25">
        <v>21.379327975990609</v>
      </c>
      <c r="AJ1026" s="25">
        <v>5.603191403545126</v>
      </c>
      <c r="AK1026" s="25">
        <v>29.410547806187527</v>
      </c>
      <c r="AL1026" s="25">
        <v>7.3745493568342422</v>
      </c>
      <c r="AM1026" s="74" t="s">
        <v>533</v>
      </c>
      <c r="AN1026" s="74" t="s">
        <v>534</v>
      </c>
      <c r="AO1026" s="74" t="s">
        <v>535</v>
      </c>
      <c r="AP1026" s="74" t="s">
        <v>496</v>
      </c>
      <c r="AQ1026" s="73" t="e">
        <f>_xll.BDP($H1026,$AQ$1, "CUST_TRR_START_DT=20030101","CUST_TRR_END_DT=20230630")*0.01</f>
        <v>#VALUE!</v>
      </c>
      <c r="AR1026" s="73" t="e">
        <f>_xll.BDP($H1026,$AQ$1, "CUST_TRR_START_DT=20130101","CUST_TRR_END_DT=20230630")*0.01</f>
        <v>#VALUE!</v>
      </c>
      <c r="AS1026" s="73">
        <f>_xll.BDP($H1026,$AQ$1, "CUST_TRR_START_DT=20180101","CUST_TRR_END_DT=20230630")*0.01</f>
        <v>8.9799050000000005E-2</v>
      </c>
      <c r="AT1026" s="74" t="s">
        <v>3908</v>
      </c>
      <c r="AU1026" s="74" t="s">
        <v>3021</v>
      </c>
      <c r="AV1026" s="74" t="s">
        <v>3908</v>
      </c>
      <c r="AW1026" s="25">
        <v>3.204873751174897</v>
      </c>
      <c r="AX1026" s="25">
        <v>3.204873751174897</v>
      </c>
      <c r="AY1026" s="25">
        <v>1.3290811339924853</v>
      </c>
      <c r="AZ1026" s="25">
        <v>4.5339548851673825</v>
      </c>
      <c r="BA1026" s="25">
        <v>80.433266418820168</v>
      </c>
      <c r="BB1026" s="25">
        <v>33.35617726079073</v>
      </c>
      <c r="BC1026" s="25">
        <v>113.7894436796109</v>
      </c>
      <c r="BD1026" s="25">
        <v>938.12</v>
      </c>
      <c r="BE1026" s="25">
        <v>42329.639655359999</v>
      </c>
      <c r="BF1026" s="74">
        <v>1461.615</v>
      </c>
      <c r="BG1026" s="74">
        <v>1565.808</v>
      </c>
      <c r="BH1026" s="74">
        <v>1731.2139999999999</v>
      </c>
      <c r="BI1026" s="74">
        <v>1381.9580000000001</v>
      </c>
      <c r="BJ1026" s="74">
        <v>1707.8040000000001</v>
      </c>
      <c r="BK1026" s="74">
        <v>1845.328</v>
      </c>
      <c r="BL1026" s="72">
        <v>3.4529351345775575E-2</v>
      </c>
      <c r="BM1026" s="72">
        <v>3.6990818082755145E-2</v>
      </c>
      <c r="BN1026" s="72">
        <v>4.0898387373368171E-2</v>
      </c>
      <c r="BO1026" s="72">
        <v>3.2647525734961207E-2</v>
      </c>
      <c r="BP1026" s="72">
        <v>4.0345346993374394E-2</v>
      </c>
      <c r="BQ1026" s="72">
        <v>4.3594228890779962E-2</v>
      </c>
      <c r="BR1026" s="72">
        <f>IF(IF(BN1026&gt;BQ1026,BN1026,BQ1026)=0,IF(BM1026&gt;BP1026,BM1026,BP1026),IF(BN1026&gt;BQ1026,BN1026,BQ1026))</f>
        <v>4.3594228890779962E-2</v>
      </c>
      <c r="CI1026" s="73">
        <f>IFERROR(L1026,M1026)</f>
        <v>0.1796818659062131</v>
      </c>
      <c r="CJ1026" s="74">
        <f>IF(AND(M1026&lt;0,AA1026&gt;0),1,0)</f>
        <v>0</v>
      </c>
      <c r="CK1026" s="74">
        <f>IF(AND(CJ1026=0,CI1026&lt;0.1,CI1026&gt;0),1,0)</f>
        <v>0</v>
      </c>
      <c r="CL1026" s="74">
        <f>IF(AND(CK1026=0,CI1026&lt;0.2,CI1026&gt;0.1),1,0)</f>
        <v>1</v>
      </c>
      <c r="CM1026" s="74">
        <f>IF(AND(CL1026=0,CI1026&lt;0.3,CI1026&gt;0.2),1,0)</f>
        <v>0</v>
      </c>
      <c r="CN1026" s="74">
        <f>IF(AND(CM1026=0,CI1026&lt;0.4,CI1026&gt;0.3),1,0)</f>
        <v>0</v>
      </c>
      <c r="CO1026" s="74">
        <f>IF(AND(CN1026=0,CI1026&lt;0.5,CI1026&gt;0.4),1,0)</f>
        <v>0</v>
      </c>
      <c r="CP1026" s="74">
        <f>IF(AND(CJ1026=0,CK1026=0,CL1026=0,CM1026=0,CN1026=0,CO1026=0),1,0)</f>
        <v>0</v>
      </c>
      <c r="CR1026" s="74" t="str">
        <f>_xll.BDP($H1026,CR$1)</f>
        <v>Joshua Arthur Kobza "Josh"</v>
      </c>
      <c r="CS1026" s="74" t="str">
        <f>_xll.BDP($H1026,CS$1)</f>
        <v>No</v>
      </c>
      <c r="CT1026" s="81">
        <f>_xll.BDP($H1026,CT$1)</f>
        <v>0</v>
      </c>
      <c r="CU1026" s="78">
        <f>_xll.BDP($H1026,CU$1)</f>
        <v>0.58333301544189453</v>
      </c>
      <c r="CV1026" s="78">
        <f>_xll.BDP($H1026,CV$1)</f>
        <v>2.3020077048397156</v>
      </c>
      <c r="CW1026" s="78">
        <f>_xll.BDP($H1026,CW$1)</f>
        <v>-1.5037594984569838</v>
      </c>
    </row>
    <row r="1027" spans="1:134" s="74" customFormat="1" hidden="1" x14ac:dyDescent="0.3">
      <c r="A1027" s="74" t="str">
        <f>B1027&amp;C1027</f>
        <v>15</v>
      </c>
      <c r="B1027" s="74">
        <v>15</v>
      </c>
      <c r="D1027" s="74">
        <v>39</v>
      </c>
      <c r="E1027" s="74">
        <v>3</v>
      </c>
      <c r="F1027" s="75">
        <v>7.0000000000000007E-2</v>
      </c>
      <c r="H1027" s="74" t="s">
        <v>1506</v>
      </c>
      <c r="I1027" s="74">
        <v>1973</v>
      </c>
      <c r="J1027" s="74" t="str">
        <f>I1027&amp;H1027</f>
        <v>1973AKZA NA Equity</v>
      </c>
      <c r="K1027" s="76" t="s">
        <v>1507</v>
      </c>
      <c r="L1027" s="73">
        <v>0.15230836610299803</v>
      </c>
      <c r="M1027" s="73">
        <v>0.10867768595041322</v>
      </c>
      <c r="N1027" s="73">
        <v>0.12890989184680007</v>
      </c>
      <c r="O1027" s="73">
        <v>9.1351163598471688E-2</v>
      </c>
      <c r="P1027" s="77">
        <v>6.443661971830986</v>
      </c>
      <c r="Q1027" s="77">
        <v>3.8307681138376655</v>
      </c>
      <c r="R1027" s="77">
        <v>6.4701500478876239</v>
      </c>
      <c r="S1027" s="78">
        <v>13.643272359672954</v>
      </c>
      <c r="T1027" s="78">
        <v>10.667527198967361</v>
      </c>
      <c r="U1027" s="73">
        <v>0.32275524579224441</v>
      </c>
      <c r="V1027" s="79">
        <v>3.9608735213830757</v>
      </c>
      <c r="W1027" s="73">
        <v>0.29722820236813779</v>
      </c>
      <c r="X1027" s="72">
        <v>2.3660860992441669E-2</v>
      </c>
      <c r="Y1027" s="79">
        <v>3.2817278225064852</v>
      </c>
      <c r="Z1027" s="79">
        <v>-13.207729244938227</v>
      </c>
      <c r="AA1027" s="79">
        <v>7260000000</v>
      </c>
      <c r="AB1027" s="79">
        <v>8637000000</v>
      </c>
      <c r="AC1027" s="79" t="e">
        <v>#N/A</v>
      </c>
      <c r="AD1027" s="80">
        <v>672000000</v>
      </c>
      <c r="AE1027" s="73">
        <v>0</v>
      </c>
      <c r="AF1027" s="80">
        <v>11937.222959639999</v>
      </c>
      <c r="AG1027" s="80">
        <v>16515.222959639999</v>
      </c>
      <c r="AH1027" s="25">
        <v>13.694214726069651</v>
      </c>
      <c r="AI1027" s="25">
        <v>19.684413539499403</v>
      </c>
      <c r="AJ1027" s="25">
        <v>3.2161722612619417</v>
      </c>
      <c r="AK1027" s="25">
        <v>38.866666158040367</v>
      </c>
      <c r="AL1027" s="25">
        <v>2.8464526219439628</v>
      </c>
      <c r="AM1027" s="74" t="s">
        <v>550</v>
      </c>
      <c r="AN1027" s="74" t="s">
        <v>884</v>
      </c>
      <c r="AO1027" s="74" t="s">
        <v>909</v>
      </c>
      <c r="AP1027" s="74" t="s">
        <v>1458</v>
      </c>
      <c r="AQ1027" s="73">
        <f>_xll.BDP($H1027,$AQ$1, "CUST_TRR_START_DT=20030101","CUST_TRR_END_DT=20230630")*0.01</f>
        <v>8.34728E-2</v>
      </c>
      <c r="AR1027" s="73">
        <f>_xll.BDP($H1027,$AQ$1, "CUST_TRR_START_DT=20130101","CUST_TRR_END_DT=20230630")*0.01</f>
        <v>7.7263159999999997E-2</v>
      </c>
      <c r="AS1027" s="73">
        <f>_xll.BDP($H1027,$AQ$1, "CUST_TRR_START_DT=20180101","CUST_TRR_END_DT=20230630")*0.01</f>
        <v>4.0294570000000002E-2</v>
      </c>
      <c r="AT1027" s="74" t="s">
        <v>3697</v>
      </c>
      <c r="AU1027" s="74" t="s">
        <v>3021</v>
      </c>
      <c r="AV1027" s="74" t="s">
        <v>3021</v>
      </c>
      <c r="AW1027" s="25">
        <v>2.8301887065087001</v>
      </c>
      <c r="AX1027" s="25">
        <v>2.8301887065087001</v>
      </c>
      <c r="AY1027" s="25">
        <v>5.4101505800643359</v>
      </c>
      <c r="AZ1027" s="25">
        <v>8.240339286573036</v>
      </c>
      <c r="BA1027" s="25">
        <v>52.551438273972593</v>
      </c>
      <c r="BB1027" s="25">
        <v>100.45662100456622</v>
      </c>
      <c r="BC1027" s="25">
        <v>153.00805927853881</v>
      </c>
      <c r="BD1027" s="25">
        <v>1005.26294946</v>
      </c>
      <c r="BE1027" s="25">
        <v>11937.222959639999</v>
      </c>
      <c r="BF1027" s="74">
        <v>645.6</v>
      </c>
      <c r="BG1027" s="74">
        <v>825.68799999999999</v>
      </c>
      <c r="BH1027" s="74">
        <v>920.93799999999999</v>
      </c>
      <c r="BI1027" s="74">
        <v>634.53600000000006</v>
      </c>
      <c r="BJ1027" s="74">
        <v>784.46600000000001</v>
      </c>
      <c r="BK1027" s="74">
        <v>816.26099999999997</v>
      </c>
      <c r="BL1027" s="72">
        <v>5.4082930526035002E-2</v>
      </c>
      <c r="BM1027" s="72">
        <v>6.9169186400527854E-2</v>
      </c>
      <c r="BN1027" s="72">
        <v>7.7148429170981442E-2</v>
      </c>
      <c r="BO1027" s="72">
        <v>5.3156081790997754E-2</v>
      </c>
      <c r="BP1027" s="72">
        <v>6.571595442694636E-2</v>
      </c>
      <c r="BQ1027" s="72">
        <v>6.8379471738091474E-2</v>
      </c>
      <c r="BR1027" s="72">
        <f>IF(IF(BN1027&gt;BQ1027,BN1027,BQ1027)=0,IF(BM1027&gt;BP1027,BM1027,BP1027),IF(BN1027&gt;BQ1027,BN1027,BQ1027))</f>
        <v>7.7148429170981442E-2</v>
      </c>
      <c r="CI1027" s="73">
        <f>IFERROR(L1027,M1027)</f>
        <v>0.15230836610299803</v>
      </c>
      <c r="CJ1027" s="74">
        <f>IF(AND(M1027&lt;0,AA1027&gt;0),1,0)</f>
        <v>0</v>
      </c>
      <c r="CK1027" s="74">
        <f>IF(AND(CJ1027=0,CI1027&lt;0.1,CI1027&gt;0),1,0)</f>
        <v>0</v>
      </c>
      <c r="CL1027" s="74">
        <f>IF(AND(CK1027=0,CI1027&lt;0.2,CI1027&gt;0.1),1,0)</f>
        <v>1</v>
      </c>
      <c r="CM1027" s="74">
        <f>IF(AND(CL1027=0,CI1027&lt;0.3,CI1027&gt;0.2),1,0)</f>
        <v>0</v>
      </c>
      <c r="CN1027" s="74">
        <f>IF(AND(CM1027=0,CI1027&lt;0.4,CI1027&gt;0.3),1,0)</f>
        <v>0</v>
      </c>
      <c r="CO1027" s="74">
        <f>IF(AND(CN1027=0,CI1027&lt;0.5,CI1027&gt;0.4),1,0)</f>
        <v>0</v>
      </c>
      <c r="CP1027" s="74">
        <f>IF(AND(CJ1027=0,CK1027=0,CL1027=0,CM1027=0,CN1027=0,CO1027=0),1,0)</f>
        <v>0</v>
      </c>
      <c r="CR1027" s="74" t="str">
        <f>_xll.BDP($H1027,CR$1)</f>
        <v>Gregoire Poux-Guillaume "Greg"</v>
      </c>
      <c r="CS1027" s="74" t="str">
        <f>_xll.BDP($H1027,CS$1)</f>
        <v>No</v>
      </c>
      <c r="CT1027" s="81">
        <f>_xll.BDP($H1027,CT$1)</f>
        <v>0</v>
      </c>
      <c r="CU1027" s="78">
        <f>_xll.BDP($H1027,CU$1)</f>
        <v>0.91666698455810547</v>
      </c>
      <c r="CV1027" s="78">
        <f>_xll.BDP($H1027,CV$1)</f>
        <v>6.7141330516457792E-2</v>
      </c>
      <c r="CW1027" s="78">
        <f>_xll.BDP($H1027,CW$1)</f>
        <v>1.6308929094313172</v>
      </c>
    </row>
    <row r="1028" spans="1:134" s="74" customFormat="1" hidden="1" x14ac:dyDescent="0.3">
      <c r="A1028" s="74" t="str">
        <f>B1028&amp;C1028</f>
        <v>15</v>
      </c>
      <c r="B1028" s="74">
        <v>15</v>
      </c>
      <c r="D1028" s="74">
        <v>38</v>
      </c>
      <c r="E1028" s="74">
        <v>10</v>
      </c>
      <c r="F1028" s="75" t="s">
        <v>2149</v>
      </c>
      <c r="H1028" s="74" t="s">
        <v>2105</v>
      </c>
      <c r="I1028" s="74">
        <v>1974</v>
      </c>
      <c r="J1028" s="74" t="str">
        <f>I1028&amp;H1028</f>
        <v>1974XTB PW Equity</v>
      </c>
      <c r="K1028" s="76" t="s">
        <v>5023</v>
      </c>
      <c r="L1028" s="73">
        <v>-0.43457217546476701</v>
      </c>
      <c r="M1028" s="73">
        <v>-0.7517979566422055</v>
      </c>
      <c r="N1028" s="73">
        <v>-0.43457217546476701</v>
      </c>
      <c r="O1028" s="73">
        <v>-0.7517979566422055</v>
      </c>
      <c r="P1028" s="77">
        <v>62.229898497192238</v>
      </c>
      <c r="Q1028" s="77">
        <v>51.097919569794783</v>
      </c>
      <c r="R1028" s="77">
        <v>54.967032506018988</v>
      </c>
      <c r="S1028" s="78">
        <v>53.904563855450121</v>
      </c>
      <c r="T1028" s="78">
        <v>82.503468640413388</v>
      </c>
      <c r="U1028" s="73">
        <v>-0.76775949604348503</v>
      </c>
      <c r="V1028" s="79">
        <v>-4.0831568346341198</v>
      </c>
      <c r="W1028" s="73">
        <v>0.29013442586247051</v>
      </c>
      <c r="X1028" s="72" t="e">
        <v>#N/A</v>
      </c>
      <c r="Y1028" s="79">
        <v>69.460219404778087</v>
      </c>
      <c r="Z1028" s="79">
        <v>33.872522856394546</v>
      </c>
      <c r="AA1028" s="79">
        <v>-1624483000</v>
      </c>
      <c r="AB1028" s="79">
        <v>-1624483000</v>
      </c>
      <c r="AC1028" s="79" t="e">
        <v>#N/A</v>
      </c>
      <c r="AD1028" s="80">
        <v>425823000</v>
      </c>
      <c r="AE1028" s="73">
        <v>0</v>
      </c>
      <c r="AF1028" s="80">
        <v>3753.9286473000002</v>
      </c>
      <c r="AG1028" s="80">
        <v>173.91064730000016</v>
      </c>
      <c r="AH1028" s="25">
        <v>0.20558588069656147</v>
      </c>
      <c r="AI1028" s="25">
        <v>0.20932636580401578</v>
      </c>
      <c r="AJ1028" s="25">
        <v>10.940138837586963</v>
      </c>
      <c r="AK1028" s="25">
        <v>5.3047413975416609</v>
      </c>
      <c r="AL1028" s="25">
        <v>2.7747683412911979</v>
      </c>
      <c r="AM1028" s="74" t="s">
        <v>502</v>
      </c>
      <c r="AN1028" s="74" t="s">
        <v>528</v>
      </c>
      <c r="AO1028" s="74" t="s">
        <v>625</v>
      </c>
      <c r="AP1028" s="74" t="s">
        <v>2085</v>
      </c>
      <c r="AQ1028" s="73" t="e">
        <f>_xll.BDP($H1028,$AQ$1, "CUST_TRR_START_DT=20030101","CUST_TRR_END_DT=20230630")*0.01</f>
        <v>#VALUE!</v>
      </c>
      <c r="AR1028" s="73" t="e">
        <f>_xll.BDP($H1028,$AQ$1, "CUST_TRR_START_DT=20130101","CUST_TRR_END_DT=20230630")*0.01</f>
        <v>#VALUE!</v>
      </c>
      <c r="AS1028" s="73">
        <f>_xll.BDP($H1028,$AQ$1, "CUST_TRR_START_DT=20180101","CUST_TRR_END_DT=20230630")*0.01</f>
        <v>0.59084930000000002</v>
      </c>
      <c r="AT1028" s="74" t="s">
        <v>3605</v>
      </c>
      <c r="AU1028" s="74" t="s">
        <v>3605</v>
      </c>
      <c r="AV1028" s="74" t="s">
        <v>3605</v>
      </c>
      <c r="AW1028" s="25">
        <v>15.196998541320838</v>
      </c>
      <c r="AX1028" s="25">
        <v>15.196998541320838</v>
      </c>
      <c r="AY1028" s="25">
        <v>0</v>
      </c>
      <c r="AZ1028" s="25">
        <v>15.196998541320838</v>
      </c>
      <c r="BA1028" s="25">
        <v>17.661036252412661</v>
      </c>
      <c r="BB1028" s="25">
        <v>0</v>
      </c>
      <c r="BC1028" s="25">
        <v>17.661036252412661</v>
      </c>
      <c r="BD1028" s="25">
        <v>176.07499999999999</v>
      </c>
      <c r="BE1028" s="25">
        <v>173.91064730000016</v>
      </c>
      <c r="BF1028" s="74" t="s">
        <v>3021</v>
      </c>
      <c r="BG1028" s="74" t="s">
        <v>3021</v>
      </c>
      <c r="BH1028" s="74" t="s">
        <v>3021</v>
      </c>
      <c r="BI1028" s="74" t="s">
        <v>3021</v>
      </c>
      <c r="BJ1028" s="74" t="s">
        <v>3021</v>
      </c>
      <c r="BK1028" s="74" t="s">
        <v>3021</v>
      </c>
      <c r="BL1028" s="72">
        <v>0</v>
      </c>
      <c r="BM1028" s="72">
        <v>0</v>
      </c>
      <c r="BN1028" s="72">
        <v>0</v>
      </c>
      <c r="BO1028" s="72">
        <v>0</v>
      </c>
      <c r="BP1028" s="72">
        <v>0</v>
      </c>
      <c r="BQ1028" s="72">
        <v>0</v>
      </c>
      <c r="BR1028" s="72">
        <f>IF(IF(BN1028&gt;BQ1028,BN1028,BQ1028)=0,IF(BM1028&gt;BP1028,BM1028,BP1028),IF(BN1028&gt;BQ1028,BN1028,BQ1028))</f>
        <v>0</v>
      </c>
      <c r="CI1028" s="73">
        <f>IFERROR(L1028,M1028)</f>
        <v>-0.43457217546476701</v>
      </c>
      <c r="CJ1028" s="74">
        <f>IF(AND(M1028&lt;0,AA1028&gt;0),1,0)</f>
        <v>0</v>
      </c>
      <c r="CK1028" s="74">
        <f>IF(AND(CJ1028=0,CI1028&lt;0.1,CI1028&gt;0),1,0)</f>
        <v>0</v>
      </c>
      <c r="CL1028" s="74">
        <f>IF(AND(CK1028=0,CI1028&lt;0.2,CI1028&gt;0.1),1,0)</f>
        <v>0</v>
      </c>
      <c r="CM1028" s="74">
        <f>IF(AND(CL1028=0,CI1028&lt;0.3,CI1028&gt;0.2),1,0)</f>
        <v>0</v>
      </c>
      <c r="CN1028" s="74">
        <f>IF(AND(CM1028=0,CI1028&lt;0.4,CI1028&gt;0.3),1,0)</f>
        <v>0</v>
      </c>
      <c r="CO1028" s="74">
        <f>IF(AND(CN1028=0,CI1028&lt;0.5,CI1028&gt;0.4),1,0)</f>
        <v>0</v>
      </c>
      <c r="CP1028" s="74">
        <f>IF(AND(CJ1028=0,CK1028=0,CL1028=0,CM1028=0,CN1028=0,CO1028=0),1,0)</f>
        <v>1</v>
      </c>
      <c r="CR1028" s="74" t="str">
        <f>_xll.BDP($H1028,CR$1)</f>
        <v>Omar Arnaout</v>
      </c>
      <c r="CS1028" s="74" t="str">
        <f>_xll.BDP($H1028,CS$1)</f>
        <v>No</v>
      </c>
      <c r="CT1028" s="81">
        <f>_xll.BDP($H1028,CT$1)</f>
        <v>0</v>
      </c>
      <c r="CU1028" s="78">
        <f>_xll.BDP($H1028,CU$1)</f>
        <v>6.5833301544189453</v>
      </c>
      <c r="CV1028" s="78">
        <f>_xll.BDP($H1028,CV$1)</f>
        <v>0</v>
      </c>
      <c r="CW1028" s="78">
        <f>_xll.BDP($H1028,CW$1)</f>
        <v>0</v>
      </c>
    </row>
    <row r="1029" spans="1:134" s="74" customFormat="1" hidden="1" x14ac:dyDescent="0.3">
      <c r="A1029" s="74" t="str">
        <f>B1029&amp;C1029</f>
        <v>15</v>
      </c>
      <c r="B1029" s="74">
        <v>15</v>
      </c>
      <c r="D1029" s="74">
        <v>39</v>
      </c>
      <c r="E1029" s="74">
        <v>16</v>
      </c>
      <c r="F1029" s="75" t="s">
        <v>2149</v>
      </c>
      <c r="G1029" s="74" t="s">
        <v>2574</v>
      </c>
      <c r="H1029" s="74" t="s">
        <v>1298</v>
      </c>
      <c r="I1029" s="74">
        <v>1975</v>
      </c>
      <c r="J1029" s="74" t="str">
        <f>I1029&amp;H1029</f>
        <v>1975STVN US Equity</v>
      </c>
      <c r="K1029" s="76" t="s">
        <v>1299</v>
      </c>
      <c r="L1029" s="73" t="e">
        <v>#N/A</v>
      </c>
      <c r="M1029" s="73">
        <v>0.20491263864515361</v>
      </c>
      <c r="N1029" s="73" t="e">
        <v>#N/A</v>
      </c>
      <c r="O1029" s="73">
        <v>0.19509779171495167</v>
      </c>
      <c r="P1029" s="77">
        <v>16.882837158191879</v>
      </c>
      <c r="Q1029" s="77">
        <v>12.867741266652652</v>
      </c>
      <c r="R1029" s="77">
        <v>15.542235791022108</v>
      </c>
      <c r="S1029" s="78" t="e">
        <v>#N/A</v>
      </c>
      <c r="T1029" s="78">
        <v>26.152203968770337</v>
      </c>
      <c r="U1029" s="73">
        <v>-5.9406309013274837E-3</v>
      </c>
      <c r="V1029" s="79">
        <v>-3.7235572624721117E-2</v>
      </c>
      <c r="W1029" s="73">
        <v>0.60005494975591944</v>
      </c>
      <c r="X1029" s="72">
        <v>0.13877012789684295</v>
      </c>
      <c r="Y1029" s="79" t="e">
        <v>#N/A</v>
      </c>
      <c r="Z1029" s="79" t="e">
        <v>#N/A</v>
      </c>
      <c r="AA1029" s="79">
        <v>939088000</v>
      </c>
      <c r="AB1029" s="79">
        <v>986331000</v>
      </c>
      <c r="AC1029" s="79">
        <v>0</v>
      </c>
      <c r="AD1029" s="80">
        <v>103312000</v>
      </c>
      <c r="AE1029" s="73">
        <v>0</v>
      </c>
      <c r="AF1029" s="80">
        <v>7774.2237569700001</v>
      </c>
      <c r="AG1029" s="80">
        <v>7354.9813383410319</v>
      </c>
      <c r="AH1029" s="25" t="s">
        <v>3021</v>
      </c>
      <c r="AI1029" s="25">
        <v>35.701539894768935</v>
      </c>
      <c r="AJ1029" s="25">
        <v>-1.8077103672201489</v>
      </c>
      <c r="AK1029" s="25">
        <v>50.976044390522695</v>
      </c>
      <c r="AL1029" s="25">
        <v>0.94240269867820226</v>
      </c>
      <c r="AM1029" s="74" t="s">
        <v>493</v>
      </c>
      <c r="AN1029" s="74" t="s">
        <v>537</v>
      </c>
      <c r="AO1029" s="74" t="s">
        <v>538</v>
      </c>
      <c r="AP1029" s="74" t="s">
        <v>1250</v>
      </c>
      <c r="AQ1029" s="73" t="e">
        <f>_xll.BDP($H1029,$AQ$1, "CUST_TRR_START_DT=20030101","CUST_TRR_END_DT=20230630")*0.01</f>
        <v>#VALUE!</v>
      </c>
      <c r="AR1029" s="73" t="e">
        <f>_xll.BDP($H1029,$AQ$1, "CUST_TRR_START_DT=20130101","CUST_TRR_END_DT=20230630")*0.01</f>
        <v>#VALUE!</v>
      </c>
      <c r="AS1029" s="73" t="e">
        <f>_xll.BDP($H1029,$AQ$1, "CUST_TRR_START_DT=20180101","CUST_TRR_END_DT=20230630")*0.01</f>
        <v>#VALUE!</v>
      </c>
      <c r="AT1029" s="74" t="s">
        <v>3606</v>
      </c>
      <c r="AU1029" s="74" t="s">
        <v>3606</v>
      </c>
      <c r="AV1029" s="74" t="s">
        <v>3606</v>
      </c>
      <c r="AW1029" s="25">
        <v>0.19660265846726518</v>
      </c>
      <c r="AX1029" s="25">
        <v>0.19660265846726518</v>
      </c>
      <c r="AY1029" s="25">
        <v>0</v>
      </c>
      <c r="AZ1029" s="25">
        <v>0.19660265846726518</v>
      </c>
      <c r="BA1029" s="25">
        <v>0</v>
      </c>
      <c r="BB1029" s="25">
        <v>0</v>
      </c>
      <c r="BC1029" s="25">
        <v>0</v>
      </c>
      <c r="BD1029" s="25">
        <v>0</v>
      </c>
      <c r="BE1029" s="25">
        <v>7354.9813383410319</v>
      </c>
      <c r="BF1029" s="74">
        <v>156.625</v>
      </c>
      <c r="BG1029" s="74">
        <v>180.875</v>
      </c>
      <c r="BH1029" s="74">
        <v>205.167</v>
      </c>
      <c r="BI1029" s="74">
        <v>-196.98099999999999</v>
      </c>
      <c r="BJ1029" s="74">
        <v>99.564000000000007</v>
      </c>
      <c r="BK1029" s="74">
        <v>165.63</v>
      </c>
      <c r="BL1029" s="72">
        <v>2.1295091421037905E-2</v>
      </c>
      <c r="BM1029" s="72">
        <v>2.4592176605141139E-2</v>
      </c>
      <c r="BN1029" s="72">
        <v>2.7894972204820966E-2</v>
      </c>
      <c r="BO1029" s="72">
        <v>-2.6781985016488222E-2</v>
      </c>
      <c r="BP1029" s="72">
        <v>1.3536948011136269E-2</v>
      </c>
      <c r="BQ1029" s="72">
        <v>2.2519431713114178E-2</v>
      </c>
      <c r="BR1029" s="72">
        <f>IF(IF(BN1029&gt;BQ1029,BN1029,BQ1029)=0,IF(BM1029&gt;BP1029,BM1029,BP1029),IF(BN1029&gt;BQ1029,BN1029,BQ1029))</f>
        <v>2.7894972204820966E-2</v>
      </c>
      <c r="CI1029" s="73">
        <f>IFERROR(L1029,M1029)</f>
        <v>0.20491263864515361</v>
      </c>
      <c r="CJ1029" s="74">
        <f>IF(AND(M1029&lt;0,AA1029&gt;0),1,0)</f>
        <v>0</v>
      </c>
      <c r="CK1029" s="74">
        <f>IF(AND(CJ1029=0,CI1029&lt;0.1,CI1029&gt;0),1,0)</f>
        <v>0</v>
      </c>
      <c r="CL1029" s="74">
        <f>IF(AND(CK1029=0,CI1029&lt;0.2,CI1029&gt;0.1),1,0)</f>
        <v>0</v>
      </c>
      <c r="CM1029" s="74">
        <f>IF(AND(CL1029=0,CI1029&lt;0.3,CI1029&gt;0.2),1,0)</f>
        <v>1</v>
      </c>
      <c r="CN1029" s="74">
        <f>IF(AND(CM1029=0,CI1029&lt;0.4,CI1029&gt;0.3),1,0)</f>
        <v>0</v>
      </c>
      <c r="CO1029" s="74">
        <f>IF(AND(CN1029=0,CI1029&lt;0.5,CI1029&gt;0.4),1,0)</f>
        <v>0</v>
      </c>
      <c r="CP1029" s="74">
        <f>IF(AND(CJ1029=0,CK1029=0,CL1029=0,CM1029=0,CN1029=0,CO1029=0),1,0)</f>
        <v>0</v>
      </c>
      <c r="CR1029" s="74" t="str">
        <f>_xll.BDP($H1029,CR$1)</f>
        <v>Franco Moro</v>
      </c>
      <c r="CS1029" s="74" t="str">
        <f>_xll.BDP($H1029,CS$1)</f>
        <v>No</v>
      </c>
      <c r="CT1029" s="81">
        <f>_xll.BDP($H1029,CT$1)</f>
        <v>0</v>
      </c>
      <c r="CU1029" s="78">
        <f>_xll.BDP($H1029,CU$1)</f>
        <v>2.6666700839996338</v>
      </c>
      <c r="CV1029" s="78">
        <f>_xll.BDP($H1029,CV$1)</f>
        <v>3.1903049027050692</v>
      </c>
      <c r="CW1029" s="78">
        <f>_xll.BDP($H1029,CW$1)</f>
        <v>0</v>
      </c>
    </row>
    <row r="1030" spans="1:134" s="74" customFormat="1" hidden="1" x14ac:dyDescent="0.3">
      <c r="A1030" s="74" t="str">
        <f>B1030&amp;C1030</f>
        <v>15</v>
      </c>
      <c r="B1030" s="74">
        <v>15</v>
      </c>
      <c r="D1030" s="74">
        <v>39</v>
      </c>
      <c r="E1030" s="74">
        <v>2</v>
      </c>
      <c r="F1030" s="75" t="s">
        <v>2149</v>
      </c>
      <c r="G1030" s="74" t="s">
        <v>2969</v>
      </c>
      <c r="H1030" s="74" t="s">
        <v>2473</v>
      </c>
      <c r="I1030" s="74">
        <v>1976</v>
      </c>
      <c r="J1030" s="74" t="str">
        <f>I1030&amp;H1030</f>
        <v>1976SDIPB SS Equity</v>
      </c>
      <c r="K1030" s="76" t="s">
        <v>5024</v>
      </c>
      <c r="L1030" s="73">
        <v>0.39326469046317553</v>
      </c>
      <c r="M1030" s="73">
        <v>0.24745413316841888</v>
      </c>
      <c r="N1030" s="73">
        <v>0.10155799739719711</v>
      </c>
      <c r="O1030" s="73">
        <v>8.9255706743995841E-2</v>
      </c>
      <c r="P1030" s="77">
        <v>9.8953480521234223</v>
      </c>
      <c r="Q1030" s="77">
        <v>6.5680643814237341</v>
      </c>
      <c r="R1030" s="77">
        <v>13.629680075531272</v>
      </c>
      <c r="S1030" s="78">
        <v>20.338574190389856</v>
      </c>
      <c r="T1030" s="78">
        <v>23.316786488645445</v>
      </c>
      <c r="U1030" s="73">
        <v>0.8055498831484128</v>
      </c>
      <c r="V1030" s="79">
        <v>3.5674236334405141</v>
      </c>
      <c r="W1030" s="73">
        <v>0.43036973571475645</v>
      </c>
      <c r="X1030" s="72" t="e">
        <v>#N/A</v>
      </c>
      <c r="Y1030" s="79">
        <v>25.895578975334796</v>
      </c>
      <c r="Z1030" s="79">
        <v>21.18605795834214</v>
      </c>
      <c r="AA1030" s="79">
        <v>2425500000</v>
      </c>
      <c r="AB1030" s="79">
        <v>6724500000</v>
      </c>
      <c r="AC1030" s="79" t="e">
        <v>#N/A</v>
      </c>
      <c r="AD1030" s="80">
        <v>480800000</v>
      </c>
      <c r="AE1030" s="73">
        <v>0</v>
      </c>
      <c r="AF1030" s="80">
        <v>8411.4150731999998</v>
      </c>
      <c r="AG1030" s="80">
        <v>11967.315073199999</v>
      </c>
      <c r="AH1030" s="25">
        <v>11.534761516337349</v>
      </c>
      <c r="AI1030" s="25">
        <v>15.439704648690491</v>
      </c>
      <c r="AJ1030" s="25">
        <v>4.3508944411718815</v>
      </c>
      <c r="AK1030" s="25">
        <v>18.743624618903699</v>
      </c>
      <c r="AL1030" s="25">
        <v>2.1499408465686618</v>
      </c>
      <c r="AM1030" s="74" t="s">
        <v>506</v>
      </c>
      <c r="AN1030" s="74" t="s">
        <v>629</v>
      </c>
      <c r="AO1030" s="74" t="s">
        <v>4644</v>
      </c>
      <c r="AP1030" s="74" t="s">
        <v>4617</v>
      </c>
      <c r="AQ1030" s="73" t="e">
        <f>_xll.BDP($H1030,$AQ$1, "CUST_TRR_START_DT=20030101","CUST_TRR_END_DT=20230630")*0.01</f>
        <v>#VALUE!</v>
      </c>
      <c r="AR1030" s="73" t="e">
        <f>_xll.BDP($H1030,$AQ$1, "CUST_TRR_START_DT=20130101","CUST_TRR_END_DT=20230630")*0.01</f>
        <v>#VALUE!</v>
      </c>
      <c r="AS1030" s="73">
        <f>_xll.BDP($H1030,$AQ$1, "CUST_TRR_START_DT=20180101","CUST_TRR_END_DT=20230630")*0.01</f>
        <v>0.37620910000000002</v>
      </c>
      <c r="AT1030" s="74" t="s">
        <v>3909</v>
      </c>
      <c r="AU1030" s="74" t="s">
        <v>3021</v>
      </c>
      <c r="AV1030" s="74" t="s">
        <v>3909</v>
      </c>
      <c r="AW1030" s="25" t="s">
        <v>3021</v>
      </c>
      <c r="AX1030" s="25">
        <v>0</v>
      </c>
      <c r="AY1030" s="25">
        <v>-6.108365780652556</v>
      </c>
      <c r="AZ1030" s="25">
        <v>-6.108365780652556</v>
      </c>
      <c r="BA1030" s="25">
        <v>0</v>
      </c>
      <c r="BB1030" s="25">
        <v>-135.01936731679882</v>
      </c>
      <c r="BC1030" s="25">
        <v>-135.01936731679882</v>
      </c>
      <c r="BD1030" s="25">
        <v>-513.79999999999995</v>
      </c>
      <c r="BE1030" s="25">
        <v>8411.4150731999998</v>
      </c>
      <c r="BF1030" s="74">
        <v>495.40000000000003</v>
      </c>
      <c r="BG1030" s="74">
        <v>589.20000000000005</v>
      </c>
      <c r="BH1030" s="74">
        <v>669.80000000000007</v>
      </c>
      <c r="BI1030" s="74">
        <v>141.11799999999999</v>
      </c>
      <c r="BJ1030" s="74">
        <v>535.93799999999999</v>
      </c>
      <c r="BK1030" s="74">
        <v>586.98800000000006</v>
      </c>
      <c r="BL1030" s="72">
        <v>5.8896154296132285E-2</v>
      </c>
      <c r="BM1030" s="72">
        <v>7.004766675672415E-2</v>
      </c>
      <c r="BN1030" s="72">
        <v>7.962988322072953E-2</v>
      </c>
      <c r="BO1030" s="72">
        <v>1.677696306411303E-2</v>
      </c>
      <c r="BP1030" s="72">
        <v>6.3715557410497656E-2</v>
      </c>
      <c r="BQ1030" s="72">
        <v>6.978469079123556E-2</v>
      </c>
      <c r="BR1030" s="72">
        <f>IF(IF(BN1030&gt;BQ1030,BN1030,BQ1030)=0,IF(BM1030&gt;BP1030,BM1030,BP1030),IF(BN1030&gt;BQ1030,BN1030,BQ1030))</f>
        <v>7.962988322072953E-2</v>
      </c>
      <c r="CI1030" s="73">
        <f>IFERROR(L1030,M1030)</f>
        <v>0.39326469046317553</v>
      </c>
      <c r="CJ1030" s="74">
        <f>IF(AND(M1030&lt;0,AA1030&gt;0),1,0)</f>
        <v>0</v>
      </c>
      <c r="CK1030" s="74">
        <f>IF(AND(CJ1030=0,CI1030&lt;0.1,CI1030&gt;0),1,0)</f>
        <v>0</v>
      </c>
      <c r="CL1030" s="74">
        <f>IF(AND(CK1030=0,CI1030&lt;0.2,CI1030&gt;0.1),1,0)</f>
        <v>0</v>
      </c>
      <c r="CM1030" s="74">
        <f>IF(AND(CL1030=0,CI1030&lt;0.3,CI1030&gt;0.2),1,0)</f>
        <v>0</v>
      </c>
      <c r="CN1030" s="74">
        <f>IF(AND(CM1030=0,CI1030&lt;0.4,CI1030&gt;0.3),1,0)</f>
        <v>1</v>
      </c>
      <c r="CO1030" s="74">
        <f>IF(AND(CN1030=0,CI1030&lt;0.5,CI1030&gt;0.4),1,0)</f>
        <v>0</v>
      </c>
      <c r="CP1030" s="74">
        <f>IF(AND(CJ1030=0,CK1030=0,CL1030=0,CM1030=0,CN1030=0,CO1030=0),1,0)</f>
        <v>0</v>
      </c>
      <c r="CR1030" s="74" t="str">
        <f>_xll.BDP($H1030,CR$1)</f>
        <v>Jakob Sven Holm</v>
      </c>
      <c r="CS1030" s="74" t="str">
        <f>_xll.BDP($H1030,CS$1)</f>
        <v>No</v>
      </c>
      <c r="CT1030" s="81">
        <f>_xll.BDP($H1030,CT$1)</f>
        <v>1.0824099779129028</v>
      </c>
      <c r="CU1030" s="78">
        <f>_xll.BDP($H1030,CU$1)</f>
        <v>8</v>
      </c>
      <c r="CV1030" s="78">
        <f>_xll.BDP($H1030,CV$1)</f>
        <v>8.525856066663815</v>
      </c>
      <c r="CW1030" s="78">
        <f>_xll.BDP($H1030,CW$1)</f>
        <v>-0.12953195029227679</v>
      </c>
    </row>
    <row r="1031" spans="1:134" s="74" customFormat="1" hidden="1" x14ac:dyDescent="0.3">
      <c r="A1031" s="74" t="str">
        <f>B1031&amp;C1031</f>
        <v>15</v>
      </c>
      <c r="B1031" s="74">
        <v>15</v>
      </c>
      <c r="D1031" s="74">
        <v>39</v>
      </c>
      <c r="E1031" s="74">
        <v>1</v>
      </c>
      <c r="F1031" s="75" t="s">
        <v>2157</v>
      </c>
      <c r="G1031" s="74" t="s">
        <v>2747</v>
      </c>
      <c r="H1031" s="74" t="s">
        <v>1530</v>
      </c>
      <c r="I1031" s="74">
        <v>1977</v>
      </c>
      <c r="J1031" s="74" t="str">
        <f>I1031&amp;H1031</f>
        <v>1977EVS BB Equity</v>
      </c>
      <c r="K1031" s="76" t="s">
        <v>1531</v>
      </c>
      <c r="L1031" s="73">
        <v>0.23865268612462653</v>
      </c>
      <c r="M1031" s="73">
        <v>0.22792907403813673</v>
      </c>
      <c r="N1031" s="73">
        <v>0.23427663238405957</v>
      </c>
      <c r="O1031" s="73">
        <v>0.22338214886977592</v>
      </c>
      <c r="P1031" s="77">
        <v>21.767397830705697</v>
      </c>
      <c r="Q1031" s="77">
        <v>20.019894872495474</v>
      </c>
      <c r="R1031" s="77">
        <v>21.26046999604419</v>
      </c>
      <c r="S1031" s="78">
        <v>25.275033983187889</v>
      </c>
      <c r="T1031" s="78">
        <v>25.952024190391338</v>
      </c>
      <c r="U1031" s="73">
        <v>-0.15263271994593008</v>
      </c>
      <c r="V1031" s="79">
        <v>-0.7500313322471488</v>
      </c>
      <c r="W1031" s="73">
        <v>0.76666120638600821</v>
      </c>
      <c r="X1031" s="72">
        <v>5.979196803747331E-2</v>
      </c>
      <c r="Y1031" s="79">
        <v>9.6351618890292059</v>
      </c>
      <c r="Z1031" s="79">
        <v>7.2846670893228049</v>
      </c>
      <c r="AA1031" s="79">
        <v>139131000</v>
      </c>
      <c r="AB1031" s="79">
        <v>141963000</v>
      </c>
      <c r="AC1031" s="79">
        <v>699000</v>
      </c>
      <c r="AD1031" s="80">
        <v>24512000</v>
      </c>
      <c r="AE1031" s="73">
        <v>2.8516644908616186E-2</v>
      </c>
      <c r="AF1031" s="80">
        <v>382.53154079999996</v>
      </c>
      <c r="AG1031" s="80">
        <v>346.62454079999998</v>
      </c>
      <c r="AH1031" s="25">
        <v>7.2403505201153022</v>
      </c>
      <c r="AI1031" s="25">
        <v>8.4687158758856587</v>
      </c>
      <c r="AJ1031" s="25">
        <v>6.2529132300457135</v>
      </c>
      <c r="AK1031" s="25">
        <v>9.6578938134281085</v>
      </c>
      <c r="AL1031" s="25">
        <v>2.095730277000651</v>
      </c>
      <c r="AM1031" s="74" t="s">
        <v>498</v>
      </c>
      <c r="AN1031" s="74" t="s">
        <v>590</v>
      </c>
      <c r="AO1031" s="74" t="s">
        <v>4725</v>
      </c>
      <c r="AP1031" s="74" t="s">
        <v>1521</v>
      </c>
      <c r="AQ1031" s="73">
        <f>_xll.BDP($H1031,$AQ$1, "CUST_TRR_START_DT=20030101","CUST_TRR_END_DT=20230630")*0.01</f>
        <v>0.13818949999999999</v>
      </c>
      <c r="AR1031" s="73">
        <f>_xll.BDP($H1031,$AQ$1, "CUST_TRR_START_DT=20130101","CUST_TRR_END_DT=20230630")*0.01</f>
        <v>-2.168459E-2</v>
      </c>
      <c r="AS1031" s="73">
        <f>_xll.BDP($H1031,$AQ$1, "CUST_TRR_START_DT=20180101","CUST_TRR_END_DT=20230630")*0.01</f>
        <v>-8.6926840000000009E-3</v>
      </c>
      <c r="AT1031" s="74" t="s">
        <v>3607</v>
      </c>
      <c r="AU1031" s="74" t="s">
        <v>3607</v>
      </c>
      <c r="AV1031" s="74" t="s">
        <v>3607</v>
      </c>
      <c r="AW1031" s="25">
        <v>4.1275798267987165</v>
      </c>
      <c r="AX1031" s="25">
        <v>4.1275798267987165</v>
      </c>
      <c r="AY1031" s="25">
        <v>0</v>
      </c>
      <c r="AZ1031" s="25">
        <v>4.1275798267987165</v>
      </c>
      <c r="BA1031" s="25">
        <v>64.165390505359881</v>
      </c>
      <c r="BB1031" s="25">
        <v>0</v>
      </c>
      <c r="BC1031" s="25">
        <v>64.165390505359881</v>
      </c>
      <c r="BD1031" s="25">
        <v>20.111999999999998</v>
      </c>
      <c r="BE1031" s="25">
        <v>346.62454079999998</v>
      </c>
      <c r="BF1031" s="74">
        <v>31.775000000000002</v>
      </c>
      <c r="BG1031" s="74">
        <v>37.325000000000003</v>
      </c>
      <c r="BH1031" s="74">
        <v>33.1</v>
      </c>
      <c r="BI1031" s="74">
        <v>30.427</v>
      </c>
      <c r="BJ1031" s="74">
        <v>37.858000000000004</v>
      </c>
      <c r="BK1031" s="74">
        <v>38.32</v>
      </c>
      <c r="BL1031" s="72">
        <v>9.1669793277372028E-2</v>
      </c>
      <c r="BM1031" s="72">
        <v>0.1076813543376211</v>
      </c>
      <c r="BN1031" s="72">
        <v>9.549237317013419E-2</v>
      </c>
      <c r="BO1031" s="72">
        <v>8.7780859167603406E-2</v>
      </c>
      <c r="BP1031" s="72">
        <v>0.10921904119259639</v>
      </c>
      <c r="BQ1031" s="72">
        <v>0.11055189546463873</v>
      </c>
      <c r="BR1031" s="72">
        <f>IF(IF(BN1031&gt;BQ1031,BN1031,BQ1031)=0,IF(BM1031&gt;BP1031,BM1031,BP1031),IF(BN1031&gt;BQ1031,BN1031,BQ1031))</f>
        <v>0.11055189546463873</v>
      </c>
      <c r="CI1031" s="73">
        <f>IFERROR(L1031,M1031)</f>
        <v>0.23865268612462653</v>
      </c>
      <c r="CJ1031" s="74">
        <f>IF(AND(M1031&lt;0,AA1031&gt;0),1,0)</f>
        <v>0</v>
      </c>
      <c r="CK1031" s="74">
        <f>IF(AND(CJ1031=0,CI1031&lt;0.1,CI1031&gt;0),1,0)</f>
        <v>0</v>
      </c>
      <c r="CL1031" s="74">
        <f>IF(AND(CK1031=0,CI1031&lt;0.2,CI1031&gt;0.1),1,0)</f>
        <v>0</v>
      </c>
      <c r="CM1031" s="74">
        <f>IF(AND(CL1031=0,CI1031&lt;0.3,CI1031&gt;0.2),1,0)</f>
        <v>1</v>
      </c>
      <c r="CN1031" s="74">
        <f>IF(AND(CM1031=0,CI1031&lt;0.4,CI1031&gt;0.3),1,0)</f>
        <v>0</v>
      </c>
      <c r="CO1031" s="74">
        <f>IF(AND(CN1031=0,CI1031&lt;0.5,CI1031&gt;0.4),1,0)</f>
        <v>0</v>
      </c>
      <c r="CP1031" s="74">
        <f>IF(AND(CJ1031=0,CK1031=0,CL1031=0,CM1031=0,CN1031=0,CO1031=0),1,0)</f>
        <v>0</v>
      </c>
      <c r="CR1031" s="74" t="str">
        <f>_xll.BDP($H1031,CR$1)</f>
        <v>Serge Van Herck</v>
      </c>
      <c r="CS1031" s="74" t="str">
        <f>_xll.BDP($H1031,CS$1)</f>
        <v>No</v>
      </c>
      <c r="CT1031" s="81">
        <f>_xll.BDP($H1031,CT$1)</f>
        <v>0</v>
      </c>
      <c r="CU1031" s="78">
        <f>_xll.BDP($H1031,CU$1)</f>
        <v>4.0833301544189453</v>
      </c>
      <c r="CV1031" s="78">
        <f>_xll.BDP($H1031,CV$1)</f>
        <v>5.8000016193179045</v>
      </c>
      <c r="CW1031" s="78">
        <f>_xll.BDP($H1031,CW$1)</f>
        <v>0</v>
      </c>
    </row>
    <row r="1032" spans="1:134" s="74" customFormat="1" hidden="1" x14ac:dyDescent="0.3">
      <c r="A1032" s="74" t="str">
        <f>B1032&amp;C1032</f>
        <v>15</v>
      </c>
      <c r="B1032" s="74">
        <v>15</v>
      </c>
      <c r="D1032" s="74">
        <v>48</v>
      </c>
      <c r="E1032" s="74">
        <v>2</v>
      </c>
      <c r="F1032" s="75">
        <v>0.15</v>
      </c>
      <c r="G1032" s="74" t="s">
        <v>2174</v>
      </c>
      <c r="H1032" s="74" t="s">
        <v>297</v>
      </c>
      <c r="I1032" s="74">
        <v>2005</v>
      </c>
      <c r="J1032" s="74" t="str">
        <f>I1032&amp;H1032</f>
        <v>2005PLUS US Equity</v>
      </c>
      <c r="K1032" s="76" t="s">
        <v>977</v>
      </c>
      <c r="L1032" s="73">
        <v>0.29027966536015753</v>
      </c>
      <c r="M1032" s="73">
        <v>0.28481415140425603</v>
      </c>
      <c r="N1032" s="73">
        <v>0.22120944097193421</v>
      </c>
      <c r="O1032" s="73">
        <v>0.23093772150491307</v>
      </c>
      <c r="P1032" s="77">
        <v>21.863582298290954</v>
      </c>
      <c r="Q1032" s="77">
        <v>16.031937925899314</v>
      </c>
      <c r="R1032" s="77">
        <v>17.570602163430067</v>
      </c>
      <c r="S1032" s="78">
        <v>8.3661943177691569</v>
      </c>
      <c r="T1032" s="78">
        <v>8.935019185401492</v>
      </c>
      <c r="U1032" s="73">
        <v>-1.3603708573778054E-2</v>
      </c>
      <c r="V1032" s="79">
        <v>-0.10398477781738404</v>
      </c>
      <c r="W1032" s="73">
        <v>0.48386964349246731</v>
      </c>
      <c r="X1032" s="72">
        <v>5.7146743835175977E-2</v>
      </c>
      <c r="Y1032" s="79">
        <v>9.4302769143406273</v>
      </c>
      <c r="Z1032" s="79">
        <v>19.073755704038664</v>
      </c>
      <c r="AA1032" s="79">
        <v>583405000</v>
      </c>
      <c r="AB1032" s="79">
        <v>719510000</v>
      </c>
      <c r="AC1032" s="79">
        <v>8257000</v>
      </c>
      <c r="AD1032" s="80">
        <v>66618000</v>
      </c>
      <c r="AE1032" s="73">
        <v>0.1239454802005464</v>
      </c>
      <c r="AF1032" s="80">
        <v>1682.54142138</v>
      </c>
      <c r="AG1032" s="80">
        <v>1661.82942138</v>
      </c>
      <c r="AH1032" s="25">
        <v>8.4614963486575796</v>
      </c>
      <c r="AI1032" s="25">
        <v>9.4140240381358087</v>
      </c>
      <c r="AJ1032" s="25">
        <v>3.3273997057989351</v>
      </c>
      <c r="AK1032" s="25">
        <v>12.93869265435495</v>
      </c>
      <c r="AL1032" s="25">
        <v>2.0695047594640599</v>
      </c>
      <c r="AM1032" s="74" t="s">
        <v>543</v>
      </c>
      <c r="AN1032" s="74" t="s">
        <v>570</v>
      </c>
      <c r="AO1032" s="74" t="s">
        <v>4729</v>
      </c>
      <c r="AP1032" s="74" t="s">
        <v>574</v>
      </c>
      <c r="AQ1032" s="73">
        <f>_xll.BDP($H1032,$AQ$1, "CUST_TRR_START_DT=20030101","CUST_TRR_END_DT=20230630")*0.01</f>
        <v>0.18752770000000002</v>
      </c>
      <c r="AR1032" s="73">
        <f>_xll.BDP($H1032,$AQ$1, "CUST_TRR_START_DT=20130101","CUST_TRR_END_DT=20230630")*0.01</f>
        <v>0.175231</v>
      </c>
      <c r="AS1032" s="73">
        <f>_xll.BDP($H1032,$AQ$1, "CUST_TRR_START_DT=20180101","CUST_TRR_END_DT=20230630")*0.01</f>
        <v>7.621812E-2</v>
      </c>
      <c r="AT1032" s="74" t="s">
        <v>3697</v>
      </c>
      <c r="AU1032" s="74" t="s">
        <v>3619</v>
      </c>
      <c r="AV1032" s="74" t="s">
        <v>3619</v>
      </c>
      <c r="AW1032" s="25" t="s">
        <v>3021</v>
      </c>
      <c r="AX1032" s="25">
        <v>0</v>
      </c>
      <c r="AY1032" s="25">
        <v>0.43594982666066506</v>
      </c>
      <c r="AZ1032" s="25">
        <v>0.43594982666066506</v>
      </c>
      <c r="BA1032" s="25">
        <v>0</v>
      </c>
      <c r="BB1032" s="25">
        <v>6.1455112520526836</v>
      </c>
      <c r="BC1032" s="25">
        <v>6.1455112520526836</v>
      </c>
      <c r="BD1032" s="25">
        <v>7.3350364099999998</v>
      </c>
      <c r="BE1032" s="25">
        <v>1661.82942138</v>
      </c>
      <c r="BF1032" s="74">
        <v>141</v>
      </c>
      <c r="BG1032" s="74">
        <v>152</v>
      </c>
      <c r="BH1032" s="74" t="s">
        <v>3021</v>
      </c>
      <c r="BI1032" s="74" t="s">
        <v>3021</v>
      </c>
      <c r="BJ1032" s="74" t="s">
        <v>3021</v>
      </c>
      <c r="BK1032" s="74" t="s">
        <v>3021</v>
      </c>
      <c r="BL1032" s="72">
        <v>8.48462532832715E-2</v>
      </c>
      <c r="BM1032" s="72">
        <v>9.1465464532321045E-2</v>
      </c>
      <c r="BN1032" s="72">
        <v>0</v>
      </c>
      <c r="BO1032" s="72">
        <v>0</v>
      </c>
      <c r="BP1032" s="72">
        <v>0</v>
      </c>
      <c r="BQ1032" s="72">
        <v>0</v>
      </c>
      <c r="BR1032" s="72">
        <f>IF(IF(BN1032&gt;BQ1032,BN1032,BQ1032)=0,IF(BM1032&gt;BP1032,BM1032,BP1032),IF(BN1032&gt;BQ1032,BN1032,BQ1032))</f>
        <v>9.1465464532321045E-2</v>
      </c>
      <c r="CI1032" s="73">
        <f>IFERROR(L1032,M1032)</f>
        <v>0.29027966536015753</v>
      </c>
      <c r="CJ1032" s="74">
        <f>IF(AND(M1032&lt;0,AA1032&gt;0),1,0)</f>
        <v>0</v>
      </c>
      <c r="CK1032" s="74">
        <f>IF(AND(CJ1032=0,CI1032&lt;0.1,CI1032&gt;0),1,0)</f>
        <v>0</v>
      </c>
      <c r="CL1032" s="74">
        <f>IF(AND(CK1032=0,CI1032&lt;0.2,CI1032&gt;0.1),1,0)</f>
        <v>0</v>
      </c>
      <c r="CM1032" s="74">
        <f>IF(AND(CL1032=0,CI1032&lt;0.3,CI1032&gt;0.2),1,0)</f>
        <v>1</v>
      </c>
      <c r="CN1032" s="74">
        <f>IF(AND(CM1032=0,CI1032&lt;0.4,CI1032&gt;0.3),1,0)</f>
        <v>0</v>
      </c>
      <c r="CO1032" s="74">
        <f>IF(AND(CN1032=0,CI1032&lt;0.5,CI1032&gt;0.4),1,0)</f>
        <v>0</v>
      </c>
      <c r="CP1032" s="74">
        <f>IF(AND(CJ1032=0,CK1032=0,CL1032=0,CM1032=0,CN1032=0,CO1032=0),1,0)</f>
        <v>0</v>
      </c>
      <c r="CR1032" s="74" t="str">
        <f>_xll.BDP($H1032,CR$1)</f>
        <v>Mark P Marron</v>
      </c>
      <c r="CS1032" s="74" t="str">
        <f>_xll.BDP($H1032,CS$1)</f>
        <v>No</v>
      </c>
      <c r="CT1032" s="81">
        <f>_xll.BDP($H1032,CT$1)</f>
        <v>0</v>
      </c>
      <c r="CU1032" s="78">
        <f>_xll.BDP($H1032,CU$1)</f>
        <v>7.1666698455810547</v>
      </c>
      <c r="CV1032" s="78">
        <f>_xll.BDP($H1032,CV$1)</f>
        <v>2.1008801725450015</v>
      </c>
      <c r="CW1032" s="78">
        <f>_xll.BDP($H1032,CW$1)</f>
        <v>-6.6346723330402257</v>
      </c>
    </row>
    <row r="1033" spans="1:134" s="74" customFormat="1" hidden="1" x14ac:dyDescent="0.3">
      <c r="A1033" s="74" t="str">
        <f>B1033&amp;C1033</f>
        <v>15</v>
      </c>
      <c r="B1033" s="74">
        <v>15</v>
      </c>
      <c r="D1033" s="74">
        <v>40</v>
      </c>
      <c r="E1033" s="74">
        <v>10</v>
      </c>
      <c r="F1033" s="75">
        <v>0.11</v>
      </c>
      <c r="H1033" s="74" t="s">
        <v>1423</v>
      </c>
      <c r="I1033" s="74">
        <v>1572</v>
      </c>
      <c r="J1033" s="74" t="str">
        <f>I1033&amp;H1033</f>
        <v>1572AKE FP Equity</v>
      </c>
      <c r="K1033" s="76" t="s">
        <v>1424</v>
      </c>
      <c r="L1033" s="73">
        <v>0.20490108086211967</v>
      </c>
      <c r="M1033" s="73">
        <v>0.24566929133858267</v>
      </c>
      <c r="N1033" s="73">
        <v>0.14678585245072903</v>
      </c>
      <c r="O1033" s="73">
        <v>0.17323709050527486</v>
      </c>
      <c r="P1033" s="77">
        <v>6.8126520681265204</v>
      </c>
      <c r="Q1033" s="77">
        <v>6.0463942821841563</v>
      </c>
      <c r="R1033" s="77">
        <v>7.9950704767773244</v>
      </c>
      <c r="S1033" s="78">
        <v>17.534142316683266</v>
      </c>
      <c r="T1033" s="78">
        <v>19.627705627705627</v>
      </c>
      <c r="U1033" s="73">
        <v>0.17942804428044282</v>
      </c>
      <c r="V1033" s="79">
        <v>1.3222297756628145</v>
      </c>
      <c r="W1033" s="73">
        <v>0.53055637762651675</v>
      </c>
      <c r="X1033" s="72">
        <v>9.6926059263361952E-3</v>
      </c>
      <c r="Y1033" s="79">
        <v>5.1173782362227929</v>
      </c>
      <c r="Z1033" s="79">
        <v>-5.7665340700307821</v>
      </c>
      <c r="AA1033" s="79">
        <v>6350000000</v>
      </c>
      <c r="AB1033" s="79">
        <v>9005000000</v>
      </c>
      <c r="AC1033" s="79" t="e">
        <v>#N/A</v>
      </c>
      <c r="AD1033" s="80">
        <v>1366000000</v>
      </c>
      <c r="AE1033" s="73">
        <v>0</v>
      </c>
      <c r="AF1033" s="80">
        <v>6919.0119908000006</v>
      </c>
      <c r="AG1033" s="80">
        <v>9603.0119908000015</v>
      </c>
      <c r="AH1033" s="25">
        <v>5.5316889347926272</v>
      </c>
      <c r="AI1033" s="25">
        <v>9.4054965629774738</v>
      </c>
      <c r="AJ1033" s="25">
        <v>9.823194006168551</v>
      </c>
      <c r="AK1033" s="25">
        <v>13.267752015092743</v>
      </c>
      <c r="AL1033" s="25">
        <v>1.0687270618273466</v>
      </c>
      <c r="AM1033" s="74" t="s">
        <v>550</v>
      </c>
      <c r="AN1033" s="74" t="s">
        <v>884</v>
      </c>
      <c r="AO1033" s="74" t="s">
        <v>946</v>
      </c>
      <c r="AP1033" s="74" t="s">
        <v>1339</v>
      </c>
      <c r="AQ1033" s="73" t="e">
        <f>_xll.BDP($H1033,$AQ$1, "CUST_TRR_START_DT=20030101","CUST_TRR_END_DT=20230630")*0.01</f>
        <v>#VALUE!</v>
      </c>
      <c r="AR1033" s="73">
        <f>_xll.BDP($H1033,$AQ$1, "CUST_TRR_START_DT=20130101","CUST_TRR_END_DT=20230630")*0.01</f>
        <v>4.0370980000000001E-2</v>
      </c>
      <c r="AS1033" s="73">
        <f>_xll.BDP($H1033,$AQ$1, "CUST_TRR_START_DT=20180101","CUST_TRR_END_DT=20230630")*0.01</f>
        <v>1.5328659999999999E-3</v>
      </c>
      <c r="AT1033" s="74" t="s">
        <v>3811</v>
      </c>
      <c r="AU1033" s="74" t="s">
        <v>3021</v>
      </c>
      <c r="AV1033" s="74" t="s">
        <v>3811</v>
      </c>
      <c r="AW1033" s="25">
        <v>3.6860365301034608</v>
      </c>
      <c r="AX1033" s="25">
        <v>3.6860365301034608</v>
      </c>
      <c r="AY1033" s="25">
        <v>-0.69558180191014529</v>
      </c>
      <c r="AZ1033" s="25">
        <v>2.9904547281933156</v>
      </c>
      <c r="BA1033" s="25">
        <v>21.880623810752688</v>
      </c>
      <c r="BB1033" s="25">
        <v>-4.129032258064516</v>
      </c>
      <c r="BC1033" s="25">
        <v>17.751591552688172</v>
      </c>
      <c r="BD1033" s="25">
        <v>206.36225180000002</v>
      </c>
      <c r="BE1033" s="25">
        <v>6919.0119908000006</v>
      </c>
      <c r="BF1033" s="74">
        <v>683.46199999999999</v>
      </c>
      <c r="BG1033" s="74">
        <v>784.923</v>
      </c>
      <c r="BH1033" s="74">
        <v>877.58299999999997</v>
      </c>
      <c r="BI1033" s="74">
        <v>663.83500000000004</v>
      </c>
      <c r="BJ1033" s="74">
        <v>654.68200000000002</v>
      </c>
      <c r="BK1033" s="74">
        <v>721.47900000000004</v>
      </c>
      <c r="BL1033" s="72">
        <v>9.8780288415279319E-2</v>
      </c>
      <c r="BM1033" s="72">
        <v>0.11344437631322048</v>
      </c>
      <c r="BN1033" s="72">
        <v>0.12683646179062782</v>
      </c>
      <c r="BO1033" s="72">
        <v>9.5943611729923467E-2</v>
      </c>
      <c r="BP1033" s="72">
        <v>9.4620734993740546E-2</v>
      </c>
      <c r="BQ1033" s="72">
        <v>0.10427485903469003</v>
      </c>
      <c r="BR1033" s="72">
        <f>IF(IF(BN1033&gt;BQ1033,BN1033,BQ1033)=0,IF(BM1033&gt;BP1033,BM1033,BP1033),IF(BN1033&gt;BQ1033,BN1033,BQ1033))</f>
        <v>0.12683646179062782</v>
      </c>
      <c r="CI1033" s="73">
        <f>IFERROR(L1033,M1033)</f>
        <v>0.20490108086211967</v>
      </c>
      <c r="CJ1033" s="74">
        <f>IF(AND(M1033&lt;0,AA1033&gt;0),1,0)</f>
        <v>0</v>
      </c>
      <c r="CK1033" s="74">
        <f>IF(AND(CJ1033=0,CI1033&lt;0.1,CI1033&gt;0),1,0)</f>
        <v>0</v>
      </c>
      <c r="CL1033" s="74">
        <f>IF(AND(CK1033=0,CI1033&lt;0.2,CI1033&gt;0.1),1,0)</f>
        <v>0</v>
      </c>
      <c r="CM1033" s="74">
        <f>IF(AND(CL1033=0,CI1033&lt;0.3,CI1033&gt;0.2),1,0)</f>
        <v>1</v>
      </c>
      <c r="CN1033" s="74">
        <f>IF(AND(CM1033=0,CI1033&lt;0.4,CI1033&gt;0.3),1,0)</f>
        <v>0</v>
      </c>
      <c r="CO1033" s="74">
        <f>IF(AND(CN1033=0,CI1033&lt;0.5,CI1033&gt;0.4),1,0)</f>
        <v>0</v>
      </c>
      <c r="CP1033" s="74">
        <f>IF(AND(CJ1033=0,CK1033=0,CL1033=0,CM1033=0,CN1033=0,CO1033=0),1,0)</f>
        <v>0</v>
      </c>
      <c r="CR1033" s="74" t="str">
        <f>_xll.BDP($H1033,CR$1)</f>
        <v>Thierry Le Henaff</v>
      </c>
      <c r="CS1033" s="74" t="str">
        <f>_xll.BDP($H1033,CS$1)</f>
        <v>No</v>
      </c>
      <c r="CT1033" s="81">
        <f>_xll.BDP($H1033,CT$1)</f>
        <v>0</v>
      </c>
      <c r="CU1033" s="78">
        <f>_xll.BDP($H1033,CU$1)</f>
        <v>17.58329963684082</v>
      </c>
      <c r="CV1033" s="78">
        <f>_xll.BDP($H1033,CV$1)</f>
        <v>3.3980286902891401E-3</v>
      </c>
      <c r="CW1033" s="78">
        <f>_xll.BDP($H1033,CW$1)</f>
        <v>0</v>
      </c>
      <c r="DD1033" s="73"/>
      <c r="DH1033" s="25"/>
      <c r="DI1033" s="25"/>
      <c r="DJ1033" s="25"/>
      <c r="DK1033" s="25"/>
      <c r="DL1033" s="25"/>
      <c r="DM1033" s="25"/>
      <c r="DN1033" s="25"/>
      <c r="DO1033" s="25"/>
      <c r="DV1033" s="72"/>
      <c r="DW1033" s="72"/>
      <c r="DX1033" s="72"/>
      <c r="DY1033" s="72"/>
      <c r="DZ1033" s="72"/>
      <c r="EA1033" s="72"/>
      <c r="EB1033" s="72"/>
      <c r="EC1033" s="72"/>
      <c r="ED1033" s="72"/>
    </row>
    <row r="1034" spans="1:134" s="74" customFormat="1" hidden="1" x14ac:dyDescent="0.3">
      <c r="A1034" s="74" t="str">
        <f>B1034&amp;C1034</f>
        <v>15</v>
      </c>
      <c r="B1034" s="74">
        <v>15</v>
      </c>
      <c r="D1034" s="74">
        <v>39</v>
      </c>
      <c r="E1034" s="74">
        <v>1</v>
      </c>
      <c r="F1034" s="75">
        <v>0.06</v>
      </c>
      <c r="G1034" s="74" t="s">
        <v>2638</v>
      </c>
      <c r="H1034" s="74" t="s">
        <v>1878</v>
      </c>
      <c r="I1034" s="74">
        <v>1980</v>
      </c>
      <c r="J1034" s="74" t="str">
        <f>I1034&amp;H1034</f>
        <v>1980AER US Equity</v>
      </c>
      <c r="K1034" s="76" t="s">
        <v>5025</v>
      </c>
      <c r="L1034" s="73">
        <v>6.3415716260634358E-2</v>
      </c>
      <c r="M1034" s="73">
        <v>6.1856422289086055E-2</v>
      </c>
      <c r="N1034" s="73">
        <v>6.3371167504976483E-2</v>
      </c>
      <c r="O1034" s="73">
        <v>6.1856422289086055E-2</v>
      </c>
      <c r="P1034" s="77">
        <v>5.5285435900565343</v>
      </c>
      <c r="Q1034" s="77">
        <v>5.168564444748343</v>
      </c>
      <c r="R1034" s="77">
        <v>11.867186498336757</v>
      </c>
      <c r="S1034" s="78">
        <v>94.000104999407952</v>
      </c>
      <c r="T1034" s="78">
        <v>91.431229284636856</v>
      </c>
      <c r="U1034" s="73">
        <v>0.6474920127953151</v>
      </c>
      <c r="V1034" s="79">
        <v>7.5415988066180999</v>
      </c>
      <c r="W1034" s="73">
        <v>0.23438983816691261</v>
      </c>
      <c r="X1034" s="72">
        <v>3.6067555727237896E-2</v>
      </c>
      <c r="Y1034" s="79">
        <v>9.4868577078367515</v>
      </c>
      <c r="Z1034" s="79">
        <v>2.9768729618737888</v>
      </c>
      <c r="AA1034" s="79">
        <v>61278439000</v>
      </c>
      <c r="AB1034" s="79">
        <v>61278439000</v>
      </c>
      <c r="AC1034" s="79">
        <v>97330000</v>
      </c>
      <c r="AD1034" s="80">
        <v>5219108000</v>
      </c>
      <c r="AE1034" s="73">
        <v>1.864878059622449E-2</v>
      </c>
      <c r="AF1034" s="80">
        <v>14492.067378689999</v>
      </c>
      <c r="AG1034" s="80">
        <v>59848.788378689998</v>
      </c>
      <c r="AH1034" s="25">
        <v>9.5487564233942095</v>
      </c>
      <c r="AI1034" s="25">
        <v>15.477060870868014</v>
      </c>
      <c r="AJ1034" s="25">
        <v>1.9655122496336667E-2</v>
      </c>
      <c r="AK1034" s="25">
        <v>7.2312865182342216</v>
      </c>
      <c r="AL1034" s="25">
        <v>0.88843682714162264</v>
      </c>
      <c r="AM1034" s="74" t="s">
        <v>502</v>
      </c>
      <c r="AN1034" s="74" t="s">
        <v>528</v>
      </c>
      <c r="AO1034" s="74" t="s">
        <v>4726</v>
      </c>
      <c r="AP1034" s="74" t="s">
        <v>2138</v>
      </c>
      <c r="AQ1034" s="73" t="e">
        <f>_xll.BDP($H1034,$AQ$1, "CUST_TRR_START_DT=20030101","CUST_TRR_END_DT=20230630")*0.01</f>
        <v>#VALUE!</v>
      </c>
      <c r="AR1034" s="73">
        <f>_xll.BDP($H1034,$AQ$1, "CUST_TRR_START_DT=20130101","CUST_TRR_END_DT=20230630")*0.01</f>
        <v>0.1571631</v>
      </c>
      <c r="AS1034" s="73">
        <f>_xll.BDP($H1034,$AQ$1, "CUST_TRR_START_DT=20180101","CUST_TRR_END_DT=20230630")*0.01</f>
        <v>3.4883650000000002E-2</v>
      </c>
      <c r="AT1034" s="74" t="s">
        <v>3608</v>
      </c>
      <c r="AU1034" s="74" t="s">
        <v>3608</v>
      </c>
      <c r="AV1034" s="74" t="s">
        <v>3608</v>
      </c>
      <c r="AW1034" s="25" t="s">
        <v>3021</v>
      </c>
      <c r="AX1034" s="25">
        <v>0</v>
      </c>
      <c r="AY1034" s="25">
        <v>0</v>
      </c>
      <c r="AZ1034" s="25">
        <v>0</v>
      </c>
      <c r="BA1034" s="25">
        <v>0</v>
      </c>
      <c r="BB1034" s="25">
        <v>0</v>
      </c>
      <c r="BC1034" s="25">
        <v>0</v>
      </c>
      <c r="BD1034" s="25">
        <v>0</v>
      </c>
      <c r="BE1034" s="25">
        <v>14492.067378689999</v>
      </c>
      <c r="BF1034" s="74">
        <v>2034.875</v>
      </c>
      <c r="BG1034" s="74">
        <v>1975.125</v>
      </c>
      <c r="BH1034" s="74">
        <v>1916.3330000000001</v>
      </c>
      <c r="BI1034" s="74">
        <v>-986</v>
      </c>
      <c r="BJ1034" s="74">
        <v>-262.5</v>
      </c>
      <c r="BK1034" s="74" t="s">
        <v>3021</v>
      </c>
      <c r="BL1034" s="72">
        <v>0.14041302367888531</v>
      </c>
      <c r="BM1034" s="72">
        <v>0.13629007845384034</v>
      </c>
      <c r="BN1034" s="72">
        <v>0.1322332383589308</v>
      </c>
      <c r="BO1034" s="72">
        <v>-6.8037221621662702E-2</v>
      </c>
      <c r="BP1034" s="72">
        <v>-1.811335768325199E-2</v>
      </c>
      <c r="BQ1034" s="72">
        <v>0</v>
      </c>
      <c r="BR1034" s="72">
        <f>IF(IF(BN1034&gt;BQ1034,BN1034,BQ1034)=0,IF(BM1034&gt;BP1034,BM1034,BP1034),IF(BN1034&gt;BQ1034,BN1034,BQ1034))</f>
        <v>0.1322332383589308</v>
      </c>
      <c r="CI1034" s="73">
        <f>IFERROR(L1034,M1034)</f>
        <v>6.3415716260634358E-2</v>
      </c>
      <c r="CJ1034" s="74">
        <f>IF(AND(M1034&lt;0,AA1034&gt;0),1,0)</f>
        <v>0</v>
      </c>
      <c r="CK1034" s="74">
        <f>IF(AND(CJ1034=0,CI1034&lt;0.1,CI1034&gt;0),1,0)</f>
        <v>1</v>
      </c>
      <c r="CL1034" s="74">
        <f>IF(AND(CK1034=0,CI1034&lt;0.2,CI1034&gt;0.1),1,0)</f>
        <v>0</v>
      </c>
      <c r="CM1034" s="74">
        <f>IF(AND(CL1034=0,CI1034&lt;0.3,CI1034&gt;0.2),1,0)</f>
        <v>0</v>
      </c>
      <c r="CN1034" s="74">
        <f>IF(AND(CM1034=0,CI1034&lt;0.4,CI1034&gt;0.3),1,0)</f>
        <v>0</v>
      </c>
      <c r="CO1034" s="74">
        <f>IF(AND(CN1034=0,CI1034&lt;0.5,CI1034&gt;0.4),1,0)</f>
        <v>0</v>
      </c>
      <c r="CP1034" s="74">
        <f>IF(AND(CJ1034=0,CK1034=0,CL1034=0,CM1034=0,CN1034=0,CO1034=0),1,0)</f>
        <v>0</v>
      </c>
      <c r="CR1034" s="74" t="str">
        <f>_xll.BDP($H1034,CR$1)</f>
        <v>Aengus Kelly "Gus"</v>
      </c>
      <c r="CS1034" s="74" t="str">
        <f>_xll.BDP($H1034,CS$1)</f>
        <v>No</v>
      </c>
      <c r="CT1034" s="81">
        <f>_xll.BDP($H1034,CT$1)</f>
        <v>2.3400700092315674</v>
      </c>
      <c r="CU1034" s="78">
        <f>_xll.BDP($H1034,CU$1)</f>
        <v>12.41670036315918</v>
      </c>
      <c r="CV1034" s="78">
        <f>_xll.BDP($H1034,CV$1)</f>
        <v>2.758016046932223</v>
      </c>
      <c r="CW1034" s="78">
        <f>_xll.BDP($H1034,CW$1)</f>
        <v>0</v>
      </c>
    </row>
    <row r="1035" spans="1:134" s="74" customFormat="1" hidden="1" x14ac:dyDescent="0.3">
      <c r="A1035" s="74" t="str">
        <f>B1035&amp;C1035</f>
        <v>15</v>
      </c>
      <c r="B1035" s="74">
        <v>15</v>
      </c>
      <c r="D1035" s="74">
        <v>40</v>
      </c>
      <c r="E1035" s="74">
        <v>2</v>
      </c>
      <c r="F1035" s="75">
        <v>0.13</v>
      </c>
      <c r="G1035" s="74" t="s">
        <v>2295</v>
      </c>
      <c r="H1035" s="74" t="s">
        <v>1175</v>
      </c>
      <c r="I1035" s="74">
        <v>1981</v>
      </c>
      <c r="J1035" s="74" t="str">
        <f>I1035&amp;H1035</f>
        <v>1981NCK AU Equity</v>
      </c>
      <c r="K1035" s="76" t="s">
        <v>5026</v>
      </c>
      <c r="L1035" s="73">
        <v>0.48330444451369398</v>
      </c>
      <c r="M1035" s="73">
        <v>0.48502064492612446</v>
      </c>
      <c r="N1035" s="73">
        <v>0.43791848218627882</v>
      </c>
      <c r="O1035" s="73">
        <v>0.37754844958870132</v>
      </c>
      <c r="P1035" s="77">
        <v>31.190631651933444</v>
      </c>
      <c r="Q1035" s="77">
        <v>21.96882114261939</v>
      </c>
      <c r="R1035" s="77">
        <v>63.010650135113657</v>
      </c>
      <c r="S1035" s="78">
        <v>34.869266069232637</v>
      </c>
      <c r="T1035" s="78">
        <v>38.823137813335222</v>
      </c>
      <c r="U1035" s="73">
        <v>0.44273002082966678</v>
      </c>
      <c r="V1035" s="79">
        <v>1.1616579890184617</v>
      </c>
      <c r="W1035" s="73">
        <v>0.29608485287341191</v>
      </c>
      <c r="X1035" s="72">
        <v>4.1623057218738706E-2</v>
      </c>
      <c r="Y1035" s="79">
        <v>16.056328923189987</v>
      </c>
      <c r="Z1035" s="79">
        <v>19.787862027910741</v>
      </c>
      <c r="AA1035" s="79">
        <v>318238000</v>
      </c>
      <c r="AB1035" s="79">
        <v>408827000</v>
      </c>
      <c r="AC1035" s="79">
        <v>466000</v>
      </c>
      <c r="AD1035" s="80">
        <v>124679000</v>
      </c>
      <c r="AE1035" s="73">
        <v>3.7375981520544757E-3</v>
      </c>
      <c r="AF1035" s="80">
        <v>956.61</v>
      </c>
      <c r="AG1035" s="80">
        <v>1185.5240000000001</v>
      </c>
      <c r="AH1035" s="25">
        <v>6.0144079060848039</v>
      </c>
      <c r="AI1035" s="25">
        <v>7.6806520161708312</v>
      </c>
      <c r="AJ1035" s="25">
        <v>11.686162179780252</v>
      </c>
      <c r="AK1035" s="25">
        <v>9.4619282941423375</v>
      </c>
      <c r="AL1035" s="25">
        <v>5.3170701060454366</v>
      </c>
      <c r="AM1035" s="74" t="s">
        <v>533</v>
      </c>
      <c r="AN1035" s="74" t="s">
        <v>534</v>
      </c>
      <c r="AO1035" s="74" t="s">
        <v>4723</v>
      </c>
      <c r="AP1035" s="74" t="s">
        <v>2136</v>
      </c>
      <c r="AQ1035" s="73" t="e">
        <f>_xll.BDP($H1035,$AQ$1, "CUST_TRR_START_DT=20030101","CUST_TRR_END_DT=20230630")*0.01</f>
        <v>#VALUE!</v>
      </c>
      <c r="AR1035" s="73">
        <f>_xll.BDP($H1035,$AQ$1, "CUST_TRR_START_DT=20130101","CUST_TRR_END_DT=20230630")*0.01</f>
        <v>0.29183389999999998</v>
      </c>
      <c r="AS1035" s="73">
        <f>_xll.BDP($H1035,$AQ$1, "CUST_TRR_START_DT=20180101","CUST_TRR_END_DT=20230630")*0.01</f>
        <v>0.16351450000000001</v>
      </c>
      <c r="AT1035" s="74" t="s">
        <v>3215</v>
      </c>
      <c r="AU1035" s="74" t="s">
        <v>3215</v>
      </c>
      <c r="AV1035" s="74" t="s">
        <v>3215</v>
      </c>
      <c r="AW1035" s="25">
        <v>9.0722145416492328</v>
      </c>
      <c r="AX1035" s="25">
        <v>9.0722145416492328</v>
      </c>
      <c r="AY1035" s="25">
        <v>1.0729993236124672E-15</v>
      </c>
      <c r="AZ1035" s="25">
        <v>9.0722145416492346</v>
      </c>
      <c r="BA1035" s="25">
        <v>60.076423143712695</v>
      </c>
      <c r="BB1035" s="25">
        <v>7.1054273576010019E-15</v>
      </c>
      <c r="BC1035" s="25">
        <v>60.076423143712702</v>
      </c>
      <c r="BD1035" s="25">
        <v>60.75</v>
      </c>
      <c r="BE1035" s="25">
        <v>956.61</v>
      </c>
      <c r="BF1035" s="74">
        <v>71.06</v>
      </c>
      <c r="BG1035" s="74">
        <v>75.100000000000009</v>
      </c>
      <c r="BH1035" s="74">
        <v>84</v>
      </c>
      <c r="BI1035" s="74">
        <v>81.923000000000002</v>
      </c>
      <c r="BJ1035" s="74">
        <v>92.549000000000007</v>
      </c>
      <c r="BK1035" s="74">
        <v>104.30200000000001</v>
      </c>
      <c r="BL1035" s="72">
        <v>7.428314569155664E-2</v>
      </c>
      <c r="BM1035" s="72">
        <v>7.8506392364704539E-2</v>
      </c>
      <c r="BN1035" s="72">
        <v>8.7810079342678829E-2</v>
      </c>
      <c r="BO1035" s="72">
        <v>8.563887059512236E-2</v>
      </c>
      <c r="BP1035" s="72">
        <v>9.6746845631971237E-2</v>
      </c>
      <c r="BQ1035" s="72">
        <v>0.10903293923333439</v>
      </c>
      <c r="BR1035" s="72">
        <f>IF(IF(BN1035&gt;BQ1035,BN1035,BQ1035)=0,IF(BM1035&gt;BP1035,BM1035,BP1035),IF(BN1035&gt;BQ1035,BN1035,BQ1035))</f>
        <v>0.10903293923333439</v>
      </c>
      <c r="CI1035" s="73">
        <f>IFERROR(L1035,M1035)</f>
        <v>0.48330444451369398</v>
      </c>
      <c r="CJ1035" s="74">
        <f>IF(AND(M1035&lt;0,AA1035&gt;0),1,0)</f>
        <v>0</v>
      </c>
      <c r="CK1035" s="74">
        <f>IF(AND(CJ1035=0,CI1035&lt;0.1,CI1035&gt;0),1,0)</f>
        <v>0</v>
      </c>
      <c r="CL1035" s="74">
        <f>IF(AND(CK1035=0,CI1035&lt;0.2,CI1035&gt;0.1),1,0)</f>
        <v>0</v>
      </c>
      <c r="CM1035" s="74">
        <f>IF(AND(CL1035=0,CI1035&lt;0.3,CI1035&gt;0.2),1,0)</f>
        <v>0</v>
      </c>
      <c r="CN1035" s="74">
        <f>IF(AND(CM1035=0,CI1035&lt;0.4,CI1035&gt;0.3),1,0)</f>
        <v>0</v>
      </c>
      <c r="CO1035" s="74">
        <f>IF(AND(CN1035=0,CI1035&lt;0.5,CI1035&gt;0.4),1,0)</f>
        <v>1</v>
      </c>
      <c r="CP1035" s="74">
        <f>IF(AND(CJ1035=0,CK1035=0,CL1035=0,CM1035=0,CN1035=0,CO1035=0),1,0)</f>
        <v>0</v>
      </c>
      <c r="CR1035" s="74" t="str">
        <f>_xll.BDP($H1035,CR$1)</f>
        <v>Anthony J Scali</v>
      </c>
      <c r="CS1035" s="74" t="str">
        <f>_xll.BDP($H1035,CS$1)</f>
        <v>No</v>
      </c>
      <c r="CT1035" s="81">
        <f>_xll.BDP($H1035,CT$1)</f>
        <v>0</v>
      </c>
      <c r="CU1035" s="78">
        <f>_xll.BDP($H1035,CU$1)</f>
        <v>19.33329963684082</v>
      </c>
      <c r="CV1035" s="78">
        <f>_xll.BDP($H1035,CV$1)</f>
        <v>0.5078407407407407</v>
      </c>
      <c r="CW1035" s="78">
        <f>_xll.BDP($H1035,CW$1)</f>
        <v>-6.4686221009549794</v>
      </c>
    </row>
    <row r="1036" spans="1:134" s="74" customFormat="1" hidden="1" x14ac:dyDescent="0.3">
      <c r="A1036" s="74" t="str">
        <f>B1036&amp;C1036</f>
        <v>15</v>
      </c>
      <c r="B1036" s="74">
        <v>15</v>
      </c>
      <c r="D1036" s="74">
        <v>40</v>
      </c>
      <c r="E1036" s="74">
        <v>3</v>
      </c>
      <c r="F1036" s="75">
        <v>0.15</v>
      </c>
      <c r="G1036" s="74" t="s">
        <v>2967</v>
      </c>
      <c r="H1036" s="74" t="s">
        <v>303</v>
      </c>
      <c r="I1036" s="74">
        <v>1982</v>
      </c>
      <c r="J1036" s="74" t="str">
        <f>I1036&amp;H1036</f>
        <v>1982LITE US Equity</v>
      </c>
      <c r="K1036" s="76" t="s">
        <v>984</v>
      </c>
      <c r="L1036" s="73">
        <v>0.23237941828280917</v>
      </c>
      <c r="M1036" s="73">
        <v>2.9786954234613361E-2</v>
      </c>
      <c r="N1036" s="73">
        <v>0.16688503698384402</v>
      </c>
      <c r="O1036" s="73">
        <v>2.0443160792454534E-2</v>
      </c>
      <c r="P1036" s="77">
        <v>-2.9042258117147983</v>
      </c>
      <c r="Q1036" s="77">
        <v>-3.5670770736850028</v>
      </c>
      <c r="R1036" s="77">
        <v>-8.1465890801039986</v>
      </c>
      <c r="S1036" s="78">
        <v>24.899724656057455</v>
      </c>
      <c r="T1036" s="78">
        <v>17.696661007357104</v>
      </c>
      <c r="U1036" s="73">
        <v>0.21846583693167385</v>
      </c>
      <c r="V1036" s="79">
        <v>5.6697429136453517</v>
      </c>
      <c r="W1036" s="73">
        <v>0.2926966170851234</v>
      </c>
      <c r="X1036" s="72">
        <v>1.2353411977589867E-2</v>
      </c>
      <c r="Y1036" s="79">
        <v>7.5922589788046455</v>
      </c>
      <c r="Z1036" s="79" t="e">
        <v>#N/A</v>
      </c>
      <c r="AA1036" s="79">
        <v>1520800000</v>
      </c>
      <c r="AB1036" s="79">
        <v>2215900000</v>
      </c>
      <c r="AC1036" s="79">
        <v>148400000</v>
      </c>
      <c r="AD1036" s="80">
        <v>179800000</v>
      </c>
      <c r="AE1036" s="73">
        <v>0.8253615127919911</v>
      </c>
      <c r="AF1036" s="80">
        <v>3218.2750000000001</v>
      </c>
      <c r="AG1036" s="80">
        <v>4078.375</v>
      </c>
      <c r="AH1036" s="25">
        <v>13.04245283018868</v>
      </c>
      <c r="AI1036" s="25">
        <v>86.419890427620473</v>
      </c>
      <c r="AJ1036" s="25">
        <v>1.5584170317734518</v>
      </c>
      <c r="AK1036" s="25">
        <v>296.48519110237208</v>
      </c>
      <c r="AL1036" s="25">
        <v>2.3630328957073314</v>
      </c>
      <c r="AM1036" s="74" t="s">
        <v>506</v>
      </c>
      <c r="AN1036" s="74" t="s">
        <v>629</v>
      </c>
      <c r="AO1036" s="74" t="s">
        <v>4644</v>
      </c>
      <c r="AP1036" s="74" t="s">
        <v>574</v>
      </c>
      <c r="AQ1036" s="73" t="e">
        <f>_xll.BDP($H1036,$AQ$1, "CUST_TRR_START_DT=20030101","CUST_TRR_END_DT=20230630")*0.01</f>
        <v>#VALUE!</v>
      </c>
      <c r="AR1036" s="73" t="e">
        <f>_xll.BDP($H1036,$AQ$1, "CUST_TRR_START_DT=20130101","CUST_TRR_END_DT=20230630")*0.01</f>
        <v>#VALUE!</v>
      </c>
      <c r="AS1036" s="73">
        <f>_xll.BDP($H1036,$AQ$1, "CUST_TRR_START_DT=20180101","CUST_TRR_END_DT=20230630")*0.01</f>
        <v>2.7393360000000002E-2</v>
      </c>
      <c r="AT1036" s="74" t="s">
        <v>3911</v>
      </c>
      <c r="AU1036" s="74" t="s">
        <v>3021</v>
      </c>
      <c r="AV1036" s="74" t="s">
        <v>3911</v>
      </c>
      <c r="AW1036" s="25" t="s">
        <v>3021</v>
      </c>
      <c r="AX1036" s="25">
        <v>0</v>
      </c>
      <c r="AY1036" s="25">
        <v>4.6753599172980245</v>
      </c>
      <c r="AZ1036" s="25">
        <v>4.6753599172980245</v>
      </c>
      <c r="BA1036" s="25">
        <v>0</v>
      </c>
      <c r="BB1036" s="25">
        <v>713.20484132462627</v>
      </c>
      <c r="BC1036" s="25">
        <v>713.20484132462627</v>
      </c>
      <c r="BD1036" s="25">
        <v>150.465939378423</v>
      </c>
      <c r="BE1036" s="25">
        <v>3218.2750000000001</v>
      </c>
      <c r="BF1036" s="74">
        <v>123.37700000000001</v>
      </c>
      <c r="BG1036" s="74">
        <v>267.75</v>
      </c>
      <c r="BH1036" s="74">
        <v>303.5</v>
      </c>
      <c r="BI1036" s="74">
        <v>191.679</v>
      </c>
      <c r="BJ1036" s="74">
        <v>192.24600000000001</v>
      </c>
      <c r="BK1036" s="74">
        <v>213.59700000000001</v>
      </c>
      <c r="BL1036" s="72">
        <v>3.8336375853524014E-2</v>
      </c>
      <c r="BM1036" s="72">
        <v>8.3196743597113362E-2</v>
      </c>
      <c r="BN1036" s="72">
        <v>9.4305179016709262E-2</v>
      </c>
      <c r="BO1036" s="72">
        <v>5.9559546651544691E-2</v>
      </c>
      <c r="BP1036" s="72">
        <v>5.9735727990926815E-2</v>
      </c>
      <c r="BQ1036" s="72">
        <v>6.6370027421522398E-2</v>
      </c>
      <c r="BR1036" s="72">
        <f>IF(IF(BN1036&gt;BQ1036,BN1036,BQ1036)=0,IF(BM1036&gt;BP1036,BM1036,BP1036),IF(BN1036&gt;BQ1036,BN1036,BQ1036))</f>
        <v>9.4305179016709262E-2</v>
      </c>
      <c r="CI1036" s="73">
        <f>IFERROR(L1036,M1036)</f>
        <v>0.23237941828280917</v>
      </c>
      <c r="CJ1036" s="74">
        <f>IF(AND(M1036&lt;0,AA1036&gt;0),1,0)</f>
        <v>0</v>
      </c>
      <c r="CK1036" s="74">
        <f>IF(AND(CJ1036=0,CI1036&lt;0.1,CI1036&gt;0),1,0)</f>
        <v>0</v>
      </c>
      <c r="CL1036" s="74">
        <f>IF(AND(CK1036=0,CI1036&lt;0.2,CI1036&gt;0.1),1,0)</f>
        <v>0</v>
      </c>
      <c r="CM1036" s="74">
        <f>IF(AND(CL1036=0,CI1036&lt;0.3,CI1036&gt;0.2),1,0)</f>
        <v>1</v>
      </c>
      <c r="CN1036" s="74">
        <f>IF(AND(CM1036=0,CI1036&lt;0.4,CI1036&gt;0.3),1,0)</f>
        <v>0</v>
      </c>
      <c r="CO1036" s="74">
        <f>IF(AND(CN1036=0,CI1036&lt;0.5,CI1036&gt;0.4),1,0)</f>
        <v>0</v>
      </c>
      <c r="CP1036" s="74">
        <f>IF(AND(CJ1036=0,CK1036=0,CL1036=0,CM1036=0,CN1036=0,CO1036=0),1,0)</f>
        <v>0</v>
      </c>
      <c r="CR1036" s="74" t="str">
        <f>_xll.BDP($H1036,CR$1)</f>
        <v>Alan S Lowe</v>
      </c>
      <c r="CS1036" s="74" t="str">
        <f>_xll.BDP($H1036,CS$1)</f>
        <v>No</v>
      </c>
      <c r="CT1036" s="81">
        <f>_xll.BDP($H1036,CT$1)</f>
        <v>0.35934200882911682</v>
      </c>
      <c r="CU1036" s="78">
        <f>_xll.BDP($H1036,CU$1)</f>
        <v>8.25</v>
      </c>
      <c r="CV1036" s="78">
        <f>_xll.BDP($H1036,CV$1)</f>
        <v>1.2214692653673163</v>
      </c>
      <c r="CW1036" s="78">
        <f>_xll.BDP($H1036,CW$1)</f>
        <v>31.934402018399432</v>
      </c>
    </row>
    <row r="1037" spans="1:134" s="74" customFormat="1" hidden="1" x14ac:dyDescent="0.3">
      <c r="A1037" s="74" t="str">
        <f>B1037&amp;C1037</f>
        <v>15</v>
      </c>
      <c r="B1037" s="74">
        <v>15</v>
      </c>
      <c r="D1037" s="74">
        <v>40</v>
      </c>
      <c r="E1037" s="74">
        <v>17</v>
      </c>
      <c r="F1037" s="75" t="s">
        <v>2157</v>
      </c>
      <c r="G1037" s="74" t="s">
        <v>2577</v>
      </c>
      <c r="H1037" s="74" t="s">
        <v>1498</v>
      </c>
      <c r="I1037" s="74">
        <v>1983</v>
      </c>
      <c r="J1037" s="74" t="str">
        <f>I1037&amp;H1037</f>
        <v>1983PHIA NA Equity</v>
      </c>
      <c r="K1037" s="76" t="s">
        <v>1499</v>
      </c>
      <c r="L1037" s="73">
        <v>0.24296549261601252</v>
      </c>
      <c r="M1037" s="73">
        <v>0.10539190704311487</v>
      </c>
      <c r="N1037" s="73">
        <v>0.11013919748203711</v>
      </c>
      <c r="O1037" s="73">
        <v>5.1573644570801533E-2</v>
      </c>
      <c r="P1037" s="77">
        <v>-8.9377061099426136</v>
      </c>
      <c r="Q1037" s="77">
        <v>-9.2057334268131186</v>
      </c>
      <c r="R1037" s="77">
        <v>-15.105020110233875</v>
      </c>
      <c r="S1037" s="78">
        <v>17.698901950119048</v>
      </c>
      <c r="T1037" s="78">
        <v>14.786559712795198</v>
      </c>
      <c r="U1037" s="73">
        <v>0.37211212650169423</v>
      </c>
      <c r="V1037" s="79">
        <v>-36.24</v>
      </c>
      <c r="W1037" s="73">
        <v>0.41208567748932423</v>
      </c>
      <c r="X1037" s="72" t="e">
        <v>#N/A</v>
      </c>
      <c r="Y1037" s="79">
        <v>0.96040793415405312</v>
      </c>
      <c r="Z1037" s="79" t="e">
        <v>#N/A</v>
      </c>
      <c r="AA1037" s="79">
        <v>9811000000</v>
      </c>
      <c r="AB1037" s="79">
        <v>20049000000</v>
      </c>
      <c r="AC1037" s="79">
        <v>99000000</v>
      </c>
      <c r="AD1037" s="80">
        <v>254000000</v>
      </c>
      <c r="AE1037" s="73">
        <v>0.38976377952755903</v>
      </c>
      <c r="AF1037" s="80">
        <v>18624.076151100002</v>
      </c>
      <c r="AG1037" s="80">
        <v>25906.076151100002</v>
      </c>
      <c r="AH1037" s="25">
        <v>8.8780247262165872</v>
      </c>
      <c r="AI1037" s="25">
        <v>18.544077416678597</v>
      </c>
      <c r="AJ1037" s="25">
        <v>-0.87380752033085518</v>
      </c>
      <c r="AK1037" s="25" t="s">
        <v>3021</v>
      </c>
      <c r="AL1037" s="25">
        <v>1.5218395839824872</v>
      </c>
      <c r="AM1037" s="74" t="s">
        <v>493</v>
      </c>
      <c r="AN1037" s="74" t="s">
        <v>537</v>
      </c>
      <c r="AO1037" s="74" t="s">
        <v>538</v>
      </c>
      <c r="AP1037" s="74" t="s">
        <v>1458</v>
      </c>
      <c r="AQ1037" s="73">
        <f>_xll.BDP($H1037,$AQ$1, "CUST_TRR_START_DT=20030101","CUST_TRR_END_DT=20230630")*0.01</f>
        <v>3.9572219999999998E-2</v>
      </c>
      <c r="AR1037" s="73">
        <f>_xll.BDP($H1037,$AQ$1, "CUST_TRR_START_DT=20130101","CUST_TRR_END_DT=20230630")*0.01</f>
        <v>3.1214740000000001E-2</v>
      </c>
      <c r="AS1037" s="73">
        <f>_xll.BDP($H1037,$AQ$1, "CUST_TRR_START_DT=20180101","CUST_TRR_END_DT=20230630")*0.01</f>
        <v>-5.3151049999999998E-2</v>
      </c>
      <c r="AT1037" s="74" t="s">
        <v>3912</v>
      </c>
      <c r="AU1037" s="74" t="s">
        <v>3021</v>
      </c>
      <c r="AV1037" s="74" t="s">
        <v>3912</v>
      </c>
      <c r="AW1037" s="25">
        <v>4.2394016151713609</v>
      </c>
      <c r="AX1037" s="25">
        <v>4.2394016151713609</v>
      </c>
      <c r="AY1037" s="25">
        <v>0</v>
      </c>
      <c r="AZ1037" s="25">
        <v>4.2394016151713609</v>
      </c>
      <c r="BA1037" s="25">
        <v>118.97199697909551</v>
      </c>
      <c r="BB1037" s="25">
        <v>0</v>
      </c>
      <c r="BC1037" s="25" t="s">
        <v>3021</v>
      </c>
      <c r="BD1037" s="25" t="s">
        <v>3021</v>
      </c>
      <c r="BE1037" s="25">
        <v>18624.076151100002</v>
      </c>
      <c r="BF1037" s="74">
        <v>1142.75</v>
      </c>
      <c r="BG1037" s="74">
        <v>1321.615</v>
      </c>
      <c r="BH1037" s="74">
        <v>1570.308</v>
      </c>
      <c r="BI1037" s="74">
        <v>695.00800000000004</v>
      </c>
      <c r="BJ1037" s="74">
        <v>1135.319</v>
      </c>
      <c r="BK1037" s="74">
        <v>1392.076</v>
      </c>
      <c r="BL1037" s="72">
        <v>6.1358748252997516E-2</v>
      </c>
      <c r="BM1037" s="72">
        <v>7.0962714567827892E-2</v>
      </c>
      <c r="BN1037" s="72">
        <v>8.4316021222199111E-2</v>
      </c>
      <c r="BO1037" s="72">
        <v>3.7317716828544567E-2</v>
      </c>
      <c r="BP1037" s="72">
        <v>6.095974859579513E-2</v>
      </c>
      <c r="BQ1037" s="72">
        <v>7.4746043170457035E-2</v>
      </c>
      <c r="BR1037" s="72">
        <f>IF(IF(BN1037&gt;BQ1037,BN1037,BQ1037)=0,IF(BM1037&gt;BP1037,BM1037,BP1037),IF(BN1037&gt;BQ1037,BN1037,BQ1037))</f>
        <v>8.4316021222199111E-2</v>
      </c>
      <c r="CI1037" s="73">
        <f>IFERROR(L1037,M1037)</f>
        <v>0.24296549261601252</v>
      </c>
      <c r="CJ1037" s="74">
        <f>IF(AND(M1037&lt;0,AA1037&gt;0),1,0)</f>
        <v>0</v>
      </c>
      <c r="CK1037" s="74">
        <f>IF(AND(CJ1037=0,CI1037&lt;0.1,CI1037&gt;0),1,0)</f>
        <v>0</v>
      </c>
      <c r="CL1037" s="74">
        <f>IF(AND(CK1037=0,CI1037&lt;0.2,CI1037&gt;0.1),1,0)</f>
        <v>0</v>
      </c>
      <c r="CM1037" s="74">
        <f>IF(AND(CL1037=0,CI1037&lt;0.3,CI1037&gt;0.2),1,0)</f>
        <v>1</v>
      </c>
      <c r="CN1037" s="74">
        <f>IF(AND(CM1037=0,CI1037&lt;0.4,CI1037&gt;0.3),1,0)</f>
        <v>0</v>
      </c>
      <c r="CO1037" s="74">
        <f>IF(AND(CN1037=0,CI1037&lt;0.5,CI1037&gt;0.4),1,0)</f>
        <v>0</v>
      </c>
      <c r="CP1037" s="74">
        <f>IF(AND(CJ1037=0,CK1037=0,CL1037=0,CM1037=0,CN1037=0,CO1037=0),1,0)</f>
        <v>0</v>
      </c>
      <c r="CR1037" s="74" t="str">
        <f>_xll.BDP($H1037,CR$1)</f>
        <v>Roy Jakobs</v>
      </c>
      <c r="CS1037" s="74" t="str">
        <f>_xll.BDP($H1037,CS$1)</f>
        <v>No</v>
      </c>
      <c r="CT1037" s="81">
        <f>_xll.BDP($H1037,CT$1)</f>
        <v>0</v>
      </c>
      <c r="CU1037" s="78">
        <f>_xll.BDP($H1037,CU$1)</f>
        <v>1</v>
      </c>
      <c r="CV1037" s="78">
        <f>_xll.BDP($H1037,CV$1)</f>
        <v>0.11914887201852152</v>
      </c>
      <c r="CW1037" s="78">
        <f>_xll.BDP($H1037,CW$1)</f>
        <v>4.1254915836734458</v>
      </c>
    </row>
    <row r="1038" spans="1:134" s="74" customFormat="1" hidden="1" x14ac:dyDescent="0.3">
      <c r="A1038" s="74" t="str">
        <f>B1038&amp;C1038</f>
        <v>15</v>
      </c>
      <c r="B1038" s="74">
        <v>15</v>
      </c>
      <c r="D1038" s="74">
        <v>40</v>
      </c>
      <c r="E1038" s="74">
        <v>12</v>
      </c>
      <c r="F1038" s="75" t="s">
        <v>2217</v>
      </c>
      <c r="G1038" s="74" t="s">
        <v>2722</v>
      </c>
      <c r="H1038" s="74" t="s">
        <v>1548</v>
      </c>
      <c r="I1038" s="74">
        <v>1984</v>
      </c>
      <c r="J1038" s="74" t="str">
        <f>I1038&amp;H1038</f>
        <v>1984BAR BB Equity</v>
      </c>
      <c r="K1038" s="76" t="s">
        <v>1549</v>
      </c>
      <c r="L1038" s="73">
        <v>0.2407971542961565</v>
      </c>
      <c r="M1038" s="73">
        <v>0.21616933957078818</v>
      </c>
      <c r="N1038" s="73">
        <v>0.17270128810246171</v>
      </c>
      <c r="O1038" s="73">
        <v>0.17183625358518118</v>
      </c>
      <c r="P1038" s="77">
        <v>13.52639145068866</v>
      </c>
      <c r="Q1038" s="77">
        <v>11.391132522032594</v>
      </c>
      <c r="R1038" s="77">
        <v>11.750852133950819</v>
      </c>
      <c r="S1038" s="78">
        <v>10.848958095958775</v>
      </c>
      <c r="T1038" s="78">
        <v>11.794593164444528</v>
      </c>
      <c r="U1038" s="73">
        <v>-0.1971000532135963</v>
      </c>
      <c r="V1038" s="79">
        <v>-1.4905197609011738</v>
      </c>
      <c r="W1038" s="73">
        <v>0.68702264528493318</v>
      </c>
      <c r="X1038" s="72">
        <v>4.7882221809399966E-2</v>
      </c>
      <c r="Y1038" s="79">
        <v>2.5996976001316883</v>
      </c>
      <c r="Z1038" s="79">
        <v>20.591561934804957</v>
      </c>
      <c r="AA1038" s="79">
        <v>409355000</v>
      </c>
      <c r="AB1038" s="79">
        <v>514967000</v>
      </c>
      <c r="AC1038" s="79" t="e">
        <v>#N/A</v>
      </c>
      <c r="AD1038" s="80">
        <v>55971000</v>
      </c>
      <c r="AE1038" s="73">
        <v>0</v>
      </c>
      <c r="AF1038" s="80">
        <v>1809.08707815</v>
      </c>
      <c r="AG1038" s="80">
        <v>1626.91707815</v>
      </c>
      <c r="AH1038" s="25">
        <v>11.192483923485463</v>
      </c>
      <c r="AI1038" s="25">
        <v>14.670920682363336</v>
      </c>
      <c r="AJ1038" s="25">
        <v>1.2961741405140419</v>
      </c>
      <c r="AK1038" s="25">
        <v>20.022809048370966</v>
      </c>
      <c r="AL1038" s="25">
        <v>2.3827101983378505</v>
      </c>
      <c r="AM1038" s="74" t="s">
        <v>498</v>
      </c>
      <c r="AN1038" s="74" t="s">
        <v>590</v>
      </c>
      <c r="AO1038" s="74" t="s">
        <v>644</v>
      </c>
      <c r="AP1038" s="74" t="s">
        <v>1521</v>
      </c>
      <c r="AQ1038" s="73">
        <f>_xll.BDP($H1038,$AQ$1, "CUST_TRR_START_DT=20030101","CUST_TRR_END_DT=20230630")*0.01</f>
        <v>8.4139619999999998E-2</v>
      </c>
      <c r="AR1038" s="73">
        <f>_xll.BDP($H1038,$AQ$1, "CUST_TRR_START_DT=20130101","CUST_TRR_END_DT=20230630")*0.01</f>
        <v>0.1325105</v>
      </c>
      <c r="AS1038" s="73">
        <f>_xll.BDP($H1038,$AQ$1, "CUST_TRR_START_DT=20180101","CUST_TRR_END_DT=20230630")*0.01</f>
        <v>0.13361879999999998</v>
      </c>
      <c r="AT1038" s="74" t="s">
        <v>3697</v>
      </c>
      <c r="AU1038" s="74" t="s">
        <v>3021</v>
      </c>
      <c r="AV1038" s="74" t="s">
        <v>3021</v>
      </c>
      <c r="AW1038" s="25">
        <v>2.2622107846571424</v>
      </c>
      <c r="AX1038" s="25">
        <v>2.2622107846571424</v>
      </c>
      <c r="AY1038" s="25">
        <v>-0.42767137134322364</v>
      </c>
      <c r="AZ1038" s="25">
        <v>1.8345394133139188</v>
      </c>
      <c r="BA1038" s="25">
        <v>53.969525010425393</v>
      </c>
      <c r="BB1038" s="25">
        <v>-10.202948782886821</v>
      </c>
      <c r="BC1038" s="25">
        <v>43.766576227538572</v>
      </c>
      <c r="BD1038" s="25">
        <v>33.1543238</v>
      </c>
      <c r="BE1038" s="25">
        <v>1626.91707815</v>
      </c>
      <c r="BF1038" s="74">
        <v>108</v>
      </c>
      <c r="BG1038" s="74">
        <v>131.19999999999999</v>
      </c>
      <c r="BH1038" s="74">
        <v>151.80000000000001</v>
      </c>
      <c r="BI1038" s="74">
        <v>114.31700000000001</v>
      </c>
      <c r="BJ1038" s="74">
        <v>150.58199999999999</v>
      </c>
      <c r="BK1038" s="74">
        <v>141.39000000000001</v>
      </c>
      <c r="BL1038" s="72">
        <v>6.6383223490904017E-2</v>
      </c>
      <c r="BM1038" s="72">
        <v>8.0643323351913015E-2</v>
      </c>
      <c r="BN1038" s="72">
        <v>9.3305308573326209E-2</v>
      </c>
      <c r="BO1038" s="72">
        <v>7.0266027405645137E-2</v>
      </c>
      <c r="BP1038" s="72">
        <v>9.2556653330623226E-2</v>
      </c>
      <c r="BQ1038" s="72">
        <v>8.6906703420175188E-2</v>
      </c>
      <c r="BR1038" s="72">
        <f>IF(IF(BN1038&gt;BQ1038,BN1038,BQ1038)=0,IF(BM1038&gt;BP1038,BM1038,BP1038),IF(BN1038&gt;BQ1038,BN1038,BQ1038))</f>
        <v>9.3305308573326209E-2</v>
      </c>
      <c r="CI1038" s="73">
        <f>IFERROR(L1038,M1038)</f>
        <v>0.2407971542961565</v>
      </c>
      <c r="CJ1038" s="74">
        <f>IF(AND(M1038&lt;0,AA1038&gt;0),1,0)</f>
        <v>0</v>
      </c>
      <c r="CK1038" s="74">
        <f>IF(AND(CJ1038=0,CI1038&lt;0.1,CI1038&gt;0),1,0)</f>
        <v>0</v>
      </c>
      <c r="CL1038" s="74">
        <f>IF(AND(CK1038=0,CI1038&lt;0.2,CI1038&gt;0.1),1,0)</f>
        <v>0</v>
      </c>
      <c r="CM1038" s="74">
        <f>IF(AND(CL1038=0,CI1038&lt;0.3,CI1038&gt;0.2),1,0)</f>
        <v>1</v>
      </c>
      <c r="CN1038" s="74">
        <f>IF(AND(CM1038=0,CI1038&lt;0.4,CI1038&gt;0.3),1,0)</f>
        <v>0</v>
      </c>
      <c r="CO1038" s="74">
        <f>IF(AND(CN1038=0,CI1038&lt;0.5,CI1038&gt;0.4),1,0)</f>
        <v>0</v>
      </c>
      <c r="CP1038" s="74">
        <f>IF(AND(CJ1038=0,CK1038=0,CL1038=0,CM1038=0,CN1038=0,CO1038=0),1,0)</f>
        <v>0</v>
      </c>
      <c r="CR1038" s="74" t="str">
        <f>_xll.BDP($H1038,CR$1)</f>
        <v>#N/A Field Not Applicable</v>
      </c>
      <c r="CS1038" s="74" t="str">
        <f>_xll.BDP($H1038,CS$1)</f>
        <v>No</v>
      </c>
      <c r="CT1038" s="81">
        <f>_xll.BDP($H1038,CT$1)</f>
        <v>0</v>
      </c>
      <c r="CU1038" s="78">
        <f>_xll.BDP($H1038,CU$1)</f>
        <v>2.0833299160003662</v>
      </c>
      <c r="CV1038" s="78">
        <f>_xll.BDP($H1038,CV$1)</f>
        <v>0</v>
      </c>
      <c r="CW1038" s="78">
        <f>_xll.BDP($H1038,CW$1)</f>
        <v>0</v>
      </c>
    </row>
    <row r="1039" spans="1:134" s="74" customFormat="1" hidden="1" x14ac:dyDescent="0.3">
      <c r="A1039" s="74" t="str">
        <f>B1039&amp;C1039</f>
        <v>15</v>
      </c>
      <c r="B1039" s="74">
        <v>15</v>
      </c>
      <c r="D1039" s="74">
        <v>49</v>
      </c>
      <c r="E1039" s="74">
        <v>2</v>
      </c>
      <c r="F1039" s="75" t="s">
        <v>2157</v>
      </c>
      <c r="G1039" s="74" t="s">
        <v>2166</v>
      </c>
      <c r="H1039" s="74" t="s">
        <v>1378</v>
      </c>
      <c r="I1039" s="74">
        <v>2075</v>
      </c>
      <c r="J1039" s="74" t="str">
        <f>I1039&amp;H1039</f>
        <v>2075CRTO US Equity</v>
      </c>
      <c r="K1039" s="76" t="s">
        <v>1379</v>
      </c>
      <c r="L1039" s="73">
        <v>0.38836421992321313</v>
      </c>
      <c r="M1039" s="73">
        <v>0.36671973466003316</v>
      </c>
      <c r="N1039" s="73">
        <v>0.19932208594378389</v>
      </c>
      <c r="O1039" s="73">
        <v>0.13539135971786834</v>
      </c>
      <c r="P1039" s="77">
        <v>2.545493582589982</v>
      </c>
      <c r="Q1039" s="77">
        <v>0.71258035831474864</v>
      </c>
      <c r="R1039" s="77">
        <v>0.69756621690828213</v>
      </c>
      <c r="S1039" s="78">
        <v>17.842849419634117</v>
      </c>
      <c r="T1039" s="78">
        <v>18.951186488071663</v>
      </c>
      <c r="U1039" s="73">
        <v>-9.5303926751943352E-2</v>
      </c>
      <c r="V1039" s="79">
        <v>-0.68818026274076871</v>
      </c>
      <c r="W1039" s="73">
        <v>0.49005270237698662</v>
      </c>
      <c r="X1039" s="72">
        <v>1.9694955897798141E-2</v>
      </c>
      <c r="Y1039" s="79">
        <v>-3.6662262940472203</v>
      </c>
      <c r="Z1039" s="79">
        <v>-43.477211110667625</v>
      </c>
      <c r="AA1039" s="79">
        <v>301500000</v>
      </c>
      <c r="AB1039" s="79">
        <v>816640000</v>
      </c>
      <c r="AC1039" s="79">
        <v>107150000</v>
      </c>
      <c r="AD1039" s="80">
        <v>210375000</v>
      </c>
      <c r="AE1039" s="73">
        <v>0.50932857991681524</v>
      </c>
      <c r="AF1039" s="80">
        <v>1635.2993938</v>
      </c>
      <c r="AG1039" s="80">
        <v>1513.0313937999999</v>
      </c>
      <c r="AH1039" s="25" t="s">
        <v>3021</v>
      </c>
      <c r="AI1039" s="25">
        <v>35.731895753825803</v>
      </c>
      <c r="AJ1039" s="25">
        <v>5.5351413866305563</v>
      </c>
      <c r="AK1039" s="25">
        <v>105.05557273955017</v>
      </c>
      <c r="AL1039" s="25">
        <v>1.8333507777591418</v>
      </c>
      <c r="AM1039" s="74" t="s">
        <v>543</v>
      </c>
      <c r="AN1039" s="74" t="s">
        <v>570</v>
      </c>
      <c r="AO1039" s="74" t="s">
        <v>4667</v>
      </c>
      <c r="AP1039" s="74" t="s">
        <v>1339</v>
      </c>
      <c r="AQ1039" s="73" t="e">
        <f>_xll.BDP($H1039,$AQ$1, "CUST_TRR_START_DT=20030101","CUST_TRR_END_DT=20230630")*0.01</f>
        <v>#VALUE!</v>
      </c>
      <c r="AR1039" s="73" t="e">
        <f>_xll.BDP($H1039,$AQ$1, "CUST_TRR_START_DT=20130101","CUST_TRR_END_DT=20230630")*0.01</f>
        <v>#VALUE!</v>
      </c>
      <c r="AS1039" s="73">
        <f>_xll.BDP($H1039,$AQ$1, "CUST_TRR_START_DT=20180101","CUST_TRR_END_DT=20230630")*0.01</f>
        <v>4.8337060000000001E-2</v>
      </c>
      <c r="AT1039" s="74" t="s">
        <v>3655</v>
      </c>
      <c r="AU1039" s="74" t="s">
        <v>3655</v>
      </c>
      <c r="AV1039" s="74" t="s">
        <v>3655</v>
      </c>
      <c r="AW1039" s="25" t="s">
        <v>3021</v>
      </c>
      <c r="AX1039" s="25">
        <v>0</v>
      </c>
      <c r="AY1039" s="25">
        <v>0</v>
      </c>
      <c r="AZ1039" s="25">
        <v>0</v>
      </c>
      <c r="BA1039" s="25">
        <v>0</v>
      </c>
      <c r="BB1039" s="25">
        <v>0</v>
      </c>
      <c r="BC1039" s="25" t="s">
        <v>3021</v>
      </c>
      <c r="BD1039" s="25" t="s">
        <v>3021</v>
      </c>
      <c r="BE1039" s="25">
        <v>1513.0313937999999</v>
      </c>
      <c r="BF1039" s="74">
        <v>174.8</v>
      </c>
      <c r="BG1039" s="74">
        <v>192.727</v>
      </c>
      <c r="BH1039" s="74">
        <v>231.77799999999999</v>
      </c>
      <c r="BI1039" s="74">
        <v>99.692999999999998</v>
      </c>
      <c r="BJ1039" s="74">
        <v>172.643</v>
      </c>
      <c r="BK1039" s="74">
        <v>223.97300000000001</v>
      </c>
      <c r="BL1039" s="72">
        <v>0.11552965835096608</v>
      </c>
      <c r="BM1039" s="72">
        <v>0.12737805758012952</v>
      </c>
      <c r="BN1039" s="72">
        <v>0.1531878326846122</v>
      </c>
      <c r="BO1039" s="72">
        <v>6.5889577974730329E-2</v>
      </c>
      <c r="BP1039" s="72">
        <v>0.11410404351650937</v>
      </c>
      <c r="BQ1039" s="72">
        <v>0.14802931447277418</v>
      </c>
      <c r="BR1039" s="72">
        <f>IF(IF(BN1039&gt;BQ1039,BN1039,BQ1039)=0,IF(BM1039&gt;BP1039,BM1039,BP1039),IF(BN1039&gt;BQ1039,BN1039,BQ1039))</f>
        <v>0.1531878326846122</v>
      </c>
      <c r="CI1039" s="73">
        <f>IFERROR(L1039,M1039)</f>
        <v>0.38836421992321313</v>
      </c>
      <c r="CJ1039" s="74">
        <f>IF(AND(M1039&lt;0,AA1039&gt;0),1,0)</f>
        <v>0</v>
      </c>
      <c r="CK1039" s="74">
        <f>IF(AND(CJ1039=0,CI1039&lt;0.1,CI1039&gt;0),1,0)</f>
        <v>0</v>
      </c>
      <c r="CL1039" s="74">
        <f>IF(AND(CK1039=0,CI1039&lt;0.2,CI1039&gt;0.1),1,0)</f>
        <v>0</v>
      </c>
      <c r="CM1039" s="74">
        <f>IF(AND(CL1039=0,CI1039&lt;0.3,CI1039&gt;0.2),1,0)</f>
        <v>0</v>
      </c>
      <c r="CN1039" s="74">
        <f>IF(AND(CM1039=0,CI1039&lt;0.4,CI1039&gt;0.3),1,0)</f>
        <v>1</v>
      </c>
      <c r="CO1039" s="74">
        <f>IF(AND(CN1039=0,CI1039&lt;0.5,CI1039&gt;0.4),1,0)</f>
        <v>0</v>
      </c>
      <c r="CP1039" s="74">
        <f>IF(AND(CJ1039=0,CK1039=0,CL1039=0,CM1039=0,CN1039=0,CO1039=0),1,0)</f>
        <v>0</v>
      </c>
      <c r="CR1039" s="74" t="str">
        <f>_xll.BDP($H1039,CR$1)</f>
        <v>Megan Clarken</v>
      </c>
      <c r="CS1039" s="74" t="str">
        <f>_xll.BDP($H1039,CS$1)</f>
        <v>No</v>
      </c>
      <c r="CT1039" s="81">
        <f>_xll.BDP($H1039,CT$1)</f>
        <v>0.74566197395324707</v>
      </c>
      <c r="CU1039" s="78">
        <f>_xll.BDP($H1039,CU$1)</f>
        <v>3.9166700839996338</v>
      </c>
      <c r="CV1039" s="78">
        <f>_xll.BDP($H1039,CV$1)</f>
        <v>1.7167551149594882</v>
      </c>
      <c r="CW1039" s="78">
        <f>_xll.BDP($H1039,CW$1)</f>
        <v>-6.4701501206021224</v>
      </c>
    </row>
    <row r="1040" spans="1:134" s="74" customFormat="1" hidden="1" x14ac:dyDescent="0.3">
      <c r="A1040" s="74" t="str">
        <f>B1040&amp;C1040</f>
        <v>15</v>
      </c>
      <c r="B1040" s="74">
        <v>15</v>
      </c>
      <c r="D1040" s="74">
        <v>41</v>
      </c>
      <c r="E1040" s="74">
        <v>20</v>
      </c>
      <c r="F1040" s="75">
        <v>0.08</v>
      </c>
      <c r="G1040" s="74" t="s">
        <v>2146</v>
      </c>
      <c r="H1040" s="74" t="s">
        <v>1805</v>
      </c>
      <c r="I1040" s="74">
        <v>1986</v>
      </c>
      <c r="J1040" s="74" t="str">
        <f>I1040&amp;H1040</f>
        <v>1986TET LN Equity</v>
      </c>
      <c r="K1040" s="76" t="s">
        <v>1806</v>
      </c>
      <c r="L1040" s="73">
        <v>0.1599415056860512</v>
      </c>
      <c r="M1040" s="73">
        <v>9.7088993978332233E-2</v>
      </c>
      <c r="N1040" s="73">
        <v>0.1599415056860512</v>
      </c>
      <c r="O1040" s="73">
        <v>9.7088993978332233E-2</v>
      </c>
      <c r="P1040" s="77">
        <v>11.131314782277068</v>
      </c>
      <c r="Q1040" s="77">
        <v>8.5045719812041067</v>
      </c>
      <c r="R1040" s="77">
        <v>8.6515471670351847</v>
      </c>
      <c r="S1040" s="78">
        <v>14.428055373858125</v>
      </c>
      <c r="T1040" s="78">
        <v>12.742447480115562</v>
      </c>
      <c r="U1040" s="73">
        <v>7.7950396779492406E-2</v>
      </c>
      <c r="V1040" s="79">
        <v>0.67079786969289734</v>
      </c>
      <c r="W1040" s="73">
        <v>0.7500925433218425</v>
      </c>
      <c r="X1040" s="72">
        <v>3.2149111833875407E-2</v>
      </c>
      <c r="Y1040" s="79">
        <v>6.3406215325155406</v>
      </c>
      <c r="Z1040" s="79">
        <v>-2.0280608696955804</v>
      </c>
      <c r="AA1040" s="79">
        <v>156269000</v>
      </c>
      <c r="AB1040" s="79">
        <v>156269000</v>
      </c>
      <c r="AC1040" s="79" t="e">
        <v>#N/A</v>
      </c>
      <c r="AD1040" s="80">
        <v>14115000</v>
      </c>
      <c r="AE1040" s="73">
        <v>0</v>
      </c>
      <c r="AF1040" s="80">
        <v>299.95045471999998</v>
      </c>
      <c r="AG1040" s="80">
        <v>313.42745471999996</v>
      </c>
      <c r="AH1040" s="25">
        <v>15.661975550669595</v>
      </c>
      <c r="AI1040" s="25">
        <v>19.26887094061232</v>
      </c>
      <c r="AJ1040" s="25">
        <v>2.0524463464231908</v>
      </c>
      <c r="AK1040" s="25">
        <v>28.384704306921059</v>
      </c>
      <c r="AL1040" s="25">
        <v>2.3062651810155375</v>
      </c>
      <c r="AM1040" s="74" t="s">
        <v>550</v>
      </c>
      <c r="AN1040" s="74" t="s">
        <v>884</v>
      </c>
      <c r="AO1040" s="74" t="s">
        <v>885</v>
      </c>
      <c r="AP1040" s="74" t="s">
        <v>1552</v>
      </c>
      <c r="AQ1040" s="73">
        <f>_xll.BDP($H1040,$AQ$1, "CUST_TRR_START_DT=20030101","CUST_TRR_END_DT=20230630")*0.01</f>
        <v>0.17370050000000001</v>
      </c>
      <c r="AR1040" s="73">
        <f>_xll.BDP($H1040,$AQ$1, "CUST_TRR_START_DT=20130101","CUST_TRR_END_DT=20230630")*0.01</f>
        <v>0.2417059</v>
      </c>
      <c r="AS1040" s="73">
        <f>_xll.BDP($H1040,$AQ$1, "CUST_TRR_START_DT=20180101","CUST_TRR_END_DT=20230630")*0.01</f>
        <v>6.9308270000000005E-2</v>
      </c>
      <c r="AT1040" s="74" t="s">
        <v>3697</v>
      </c>
      <c r="AU1040" s="74" t="s">
        <v>3021</v>
      </c>
      <c r="AV1040" s="74" t="s">
        <v>3021</v>
      </c>
      <c r="AW1040" s="25">
        <v>1.5927419547111756</v>
      </c>
      <c r="AX1040" s="25">
        <v>1.5927419547111756</v>
      </c>
      <c r="AY1040" s="25">
        <v>-0.21001571703607849</v>
      </c>
      <c r="AZ1040" s="25">
        <v>1.3827262376750971</v>
      </c>
      <c r="BA1040" s="25">
        <v>51.549197221574872</v>
      </c>
      <c r="BB1040" s="25">
        <v>-6.7971723762914635</v>
      </c>
      <c r="BC1040" s="25">
        <v>44.752024845283408</v>
      </c>
      <c r="BD1040" s="25">
        <v>4.1478682740000004</v>
      </c>
      <c r="BE1040" s="25">
        <v>299.95045471999998</v>
      </c>
      <c r="BF1040" s="74">
        <v>13.18</v>
      </c>
      <c r="BG1040" s="74">
        <v>14.9</v>
      </c>
      <c r="BH1040" s="74">
        <v>17.100000000000001</v>
      </c>
      <c r="BI1040" s="74">
        <v>18.150000000000002</v>
      </c>
      <c r="BJ1040" s="74">
        <v>13.85</v>
      </c>
      <c r="BK1040" s="74">
        <v>14.6</v>
      </c>
      <c r="BL1040" s="72">
        <v>4.3940590162809941E-2</v>
      </c>
      <c r="BM1040" s="72">
        <v>4.9674870517895917E-2</v>
      </c>
      <c r="BN1040" s="72">
        <v>5.7009415158122162E-2</v>
      </c>
      <c r="BO1040" s="72">
        <v>6.0509993281866507E-2</v>
      </c>
      <c r="BP1040" s="72">
        <v>4.6174292394151571E-2</v>
      </c>
      <c r="BQ1040" s="72">
        <v>4.8674705339683245E-2</v>
      </c>
      <c r="BR1040" s="72">
        <f>IF(IF(BN1040&gt;BQ1040,BN1040,BQ1040)=0,IF(BM1040&gt;BP1040,BM1040,BP1040),IF(BN1040&gt;BQ1040,BN1040,BQ1040))</f>
        <v>5.7009415158122162E-2</v>
      </c>
      <c r="CI1040" s="73">
        <f>IFERROR(L1040,M1040)</f>
        <v>0.1599415056860512</v>
      </c>
      <c r="CJ1040" s="74">
        <f>IF(AND(M1040&lt;0,AA1040&gt;0),1,0)</f>
        <v>0</v>
      </c>
      <c r="CK1040" s="74">
        <f>IF(AND(CJ1040=0,CI1040&lt;0.1,CI1040&gt;0),1,0)</f>
        <v>0</v>
      </c>
      <c r="CL1040" s="74">
        <f>IF(AND(CK1040=0,CI1040&lt;0.2,CI1040&gt;0.1),1,0)</f>
        <v>1</v>
      </c>
      <c r="CM1040" s="74">
        <f>IF(AND(CL1040=0,CI1040&lt;0.3,CI1040&gt;0.2),1,0)</f>
        <v>0</v>
      </c>
      <c r="CN1040" s="74">
        <f>IF(AND(CM1040=0,CI1040&lt;0.4,CI1040&gt;0.3),1,0)</f>
        <v>0</v>
      </c>
      <c r="CO1040" s="74">
        <f>IF(AND(CN1040=0,CI1040&lt;0.5,CI1040&gt;0.4),1,0)</f>
        <v>0</v>
      </c>
      <c r="CP1040" s="74">
        <f>IF(AND(CJ1040=0,CK1040=0,CL1040=0,CM1040=0,CN1040=0,CO1040=0),1,0)</f>
        <v>0</v>
      </c>
      <c r="CR1040" s="74" t="str">
        <f>_xll.BDP($H1040,CR$1)</f>
        <v>Daemmon Edward James Reeve</v>
      </c>
      <c r="CS1040" s="74" t="str">
        <f>_xll.BDP($H1040,CS$1)</f>
        <v>No</v>
      </c>
      <c r="CT1040" s="81">
        <f>_xll.BDP($H1040,CT$1)</f>
        <v>0</v>
      </c>
      <c r="CU1040" s="78">
        <f>_xll.BDP($H1040,CU$1)</f>
        <v>11.16670036315918</v>
      </c>
      <c r="CV1040" s="78">
        <f>_xll.BDP($H1040,CV$1)</f>
        <v>0.92817427954019149</v>
      </c>
      <c r="CW1040" s="78">
        <f>_xll.BDP($H1040,CW$1)</f>
        <v>0.1084368506942277</v>
      </c>
    </row>
    <row r="1041" spans="1:101" s="74" customFormat="1" hidden="1" x14ac:dyDescent="0.3">
      <c r="A1041" s="74" t="str">
        <f>B1041&amp;C1041</f>
        <v>15</v>
      </c>
      <c r="B1041" s="74">
        <v>15</v>
      </c>
      <c r="D1041" s="74">
        <v>40</v>
      </c>
      <c r="E1041" s="74">
        <v>2</v>
      </c>
      <c r="F1041" s="75">
        <v>0.06</v>
      </c>
      <c r="G1041" s="74" t="s">
        <v>2639</v>
      </c>
      <c r="H1041" s="74" t="s">
        <v>418</v>
      </c>
      <c r="I1041" s="74">
        <v>1987</v>
      </c>
      <c r="J1041" s="74" t="str">
        <f>I1041&amp;H1041</f>
        <v>1987AL US Equity</v>
      </c>
      <c r="K1041" s="76" t="s">
        <v>1112</v>
      </c>
      <c r="L1041" s="73" t="e">
        <v>#N/A</v>
      </c>
      <c r="M1041" s="73">
        <v>4.3464200166648946E-2</v>
      </c>
      <c r="N1041" s="73">
        <v>5.262308612672132E-2</v>
      </c>
      <c r="O1041" s="73">
        <v>4.3464200166648946E-2</v>
      </c>
      <c r="P1041" s="77">
        <v>5.043262969959617</v>
      </c>
      <c r="Q1041" s="77">
        <v>4.0710615297169452</v>
      </c>
      <c r="R1041" s="77">
        <v>8.1970537823985907</v>
      </c>
      <c r="S1041" s="78">
        <v>91.459885254036138</v>
      </c>
      <c r="T1041" s="78">
        <v>87.67700541405479</v>
      </c>
      <c r="U1041" s="73">
        <v>0.61560496598171743</v>
      </c>
      <c r="V1041" s="79">
        <v>7.972911171046408</v>
      </c>
      <c r="W1041" s="73">
        <v>0.23028073089488874</v>
      </c>
      <c r="X1041" s="72">
        <v>3.07178428552853E-2</v>
      </c>
      <c r="Y1041" s="79">
        <v>10.166350743633178</v>
      </c>
      <c r="Z1041" s="79">
        <v>-9.8215075942059915</v>
      </c>
      <c r="AA1041" s="79">
        <v>24521007999.999996</v>
      </c>
      <c r="AB1041" s="79">
        <v>24521007999.999996</v>
      </c>
      <c r="AC1041" s="79">
        <v>26179000</v>
      </c>
      <c r="AD1041" s="80">
        <v>1574210000</v>
      </c>
      <c r="AE1041" s="73">
        <v>1.6629928662630779E-2</v>
      </c>
      <c r="AF1041" s="80">
        <v>4415.5538120399997</v>
      </c>
      <c r="AG1041" s="80">
        <v>23584.616812040003</v>
      </c>
      <c r="AH1041" s="25">
        <v>11.028073911992813</v>
      </c>
      <c r="AI1041" s="25">
        <v>21.152729775240193</v>
      </c>
      <c r="AJ1041" s="25">
        <v>-61.660957192613743</v>
      </c>
      <c r="AK1041" s="25">
        <v>9.1624144396525118</v>
      </c>
      <c r="AL1041" s="25">
        <v>0.73560038584010146</v>
      </c>
      <c r="AM1041" s="74" t="s">
        <v>502</v>
      </c>
      <c r="AN1041" s="74" t="s">
        <v>528</v>
      </c>
      <c r="AO1041" s="74" t="s">
        <v>4726</v>
      </c>
      <c r="AP1041" s="74" t="s">
        <v>574</v>
      </c>
      <c r="AQ1041" s="73" t="e">
        <f>_xll.BDP($H1041,$AQ$1, "CUST_TRR_START_DT=20030101","CUST_TRR_END_DT=20230630")*0.01</f>
        <v>#VALUE!</v>
      </c>
      <c r="AR1041" s="73">
        <f>_xll.BDP($H1041,$AQ$1, "CUST_TRR_START_DT=20130101","CUST_TRR_END_DT=20230630")*0.01</f>
        <v>7.7599710000000002E-2</v>
      </c>
      <c r="AS1041" s="73">
        <f>_xll.BDP($H1041,$AQ$1, "CUST_TRR_START_DT=20180101","CUST_TRR_END_DT=20230630")*0.01</f>
        <v>-8.6029350000000008E-3</v>
      </c>
      <c r="AT1041" s="74" t="s">
        <v>3609</v>
      </c>
      <c r="AU1041" s="74" t="s">
        <v>3609</v>
      </c>
      <c r="AV1041" s="74" t="s">
        <v>3609</v>
      </c>
      <c r="AW1041" s="25">
        <v>2.0115665373923282</v>
      </c>
      <c r="AX1041" s="25">
        <v>2.0115665373923282</v>
      </c>
      <c r="AY1041" s="25">
        <v>4.3765376813167385E-16</v>
      </c>
      <c r="AZ1041" s="25">
        <v>2.0115665373923286</v>
      </c>
      <c r="BA1041" s="25">
        <v>16.329163538838674</v>
      </c>
      <c r="BB1041" s="25">
        <v>3.5527136788005009E-15</v>
      </c>
      <c r="BC1041" s="25">
        <v>16.329163538838678</v>
      </c>
      <c r="BD1041" s="25">
        <v>84.278013540000003</v>
      </c>
      <c r="BE1041" s="25">
        <v>4415.5538120399997</v>
      </c>
      <c r="BF1041" s="74">
        <v>506.33300000000003</v>
      </c>
      <c r="BG1041" s="74">
        <v>624</v>
      </c>
      <c r="BH1041" s="74">
        <v>744</v>
      </c>
      <c r="BI1041" s="74">
        <v>-2679</v>
      </c>
      <c r="BJ1041" s="74">
        <v>-464</v>
      </c>
      <c r="BK1041" s="74" t="s">
        <v>3021</v>
      </c>
      <c r="BL1041" s="72">
        <v>0.11467032711035462</v>
      </c>
      <c r="BM1041" s="72">
        <v>0.14131862651034255</v>
      </c>
      <c r="BN1041" s="72">
        <v>0.16849528545463918</v>
      </c>
      <c r="BO1041" s="72">
        <v>-0.60671891093142261</v>
      </c>
      <c r="BP1041" s="72">
        <v>-0.10508308125128035</v>
      </c>
      <c r="BQ1041" s="72">
        <v>0</v>
      </c>
      <c r="BR1041" s="72">
        <f>IF(IF(BN1041&gt;BQ1041,BN1041,BQ1041)=0,IF(BM1041&gt;BP1041,BM1041,BP1041),IF(BN1041&gt;BQ1041,BN1041,BQ1041))</f>
        <v>0.16849528545463918</v>
      </c>
      <c r="CI1041" s="73">
        <f>IFERROR(L1041,M1041)</f>
        <v>4.3464200166648946E-2</v>
      </c>
      <c r="CJ1041" s="74">
        <f>IF(AND(M1041&lt;0,AA1041&gt;0),1,0)</f>
        <v>0</v>
      </c>
      <c r="CK1041" s="74">
        <f>IF(AND(CJ1041=0,CI1041&lt;0.1,CI1041&gt;0),1,0)</f>
        <v>1</v>
      </c>
      <c r="CL1041" s="74">
        <f>IF(AND(CK1041=0,CI1041&lt;0.2,CI1041&gt;0.1),1,0)</f>
        <v>0</v>
      </c>
      <c r="CM1041" s="74">
        <f>IF(AND(CL1041=0,CI1041&lt;0.3,CI1041&gt;0.2),1,0)</f>
        <v>0</v>
      </c>
      <c r="CN1041" s="74">
        <f>IF(AND(CM1041=0,CI1041&lt;0.4,CI1041&gt;0.3),1,0)</f>
        <v>0</v>
      </c>
      <c r="CO1041" s="74">
        <f>IF(AND(CN1041=0,CI1041&lt;0.5,CI1041&gt;0.4),1,0)</f>
        <v>0</v>
      </c>
      <c r="CP1041" s="74">
        <f>IF(AND(CJ1041=0,CK1041=0,CL1041=0,CM1041=0,CN1041=0,CO1041=0),1,0)</f>
        <v>0</v>
      </c>
      <c r="CR1041" s="74" t="str">
        <f>_xll.BDP($H1041,CR$1)</f>
        <v>John L Plueger</v>
      </c>
      <c r="CS1041" s="74" t="str">
        <f>_xll.BDP($H1041,CS$1)</f>
        <v>Yes</v>
      </c>
      <c r="CT1041" s="81">
        <f>_xll.BDP($H1041,CT$1)</f>
        <v>0</v>
      </c>
      <c r="CU1041" s="78">
        <f>_xll.BDP($H1041,CU$1)</f>
        <v>7.25</v>
      </c>
      <c r="CV1041" s="78">
        <f>_xll.BDP($H1041,CV$1)</f>
        <v>7.115300907974885</v>
      </c>
      <c r="CW1041" s="78">
        <f>_xll.BDP($H1041,CW$1)</f>
        <v>2.3132147214273788E-2</v>
      </c>
    </row>
    <row r="1042" spans="1:101" s="74" customFormat="1" hidden="1" x14ac:dyDescent="0.3">
      <c r="A1042" s="74" t="str">
        <f>B1042&amp;C1042</f>
        <v>15</v>
      </c>
      <c r="B1042" s="74">
        <v>15</v>
      </c>
      <c r="D1042" s="74">
        <v>41</v>
      </c>
      <c r="E1042" s="74">
        <v>2</v>
      </c>
      <c r="F1042" s="75" t="s">
        <v>2157</v>
      </c>
      <c r="G1042" s="74" t="s">
        <v>2640</v>
      </c>
      <c r="H1042" s="74" t="s">
        <v>1265</v>
      </c>
      <c r="I1042" s="74">
        <v>1988</v>
      </c>
      <c r="J1042" s="74" t="str">
        <f>I1042&amp;H1042</f>
        <v>1988DOV IM Equity</v>
      </c>
      <c r="K1042" s="76" t="s">
        <v>1266</v>
      </c>
      <c r="L1042" s="73">
        <v>0.45387963954457877</v>
      </c>
      <c r="M1042" s="73">
        <v>0.45894558843129402</v>
      </c>
      <c r="N1042" s="73">
        <v>0.34697476410457428</v>
      </c>
      <c r="O1042" s="73">
        <v>0.30732865794901326</v>
      </c>
      <c r="P1042" s="77">
        <v>11.147833720790425</v>
      </c>
      <c r="Q1042" s="77">
        <v>1.7202819027296639</v>
      </c>
      <c r="R1042" s="77">
        <v>-1.3080342621706602</v>
      </c>
      <c r="S1042" s="78">
        <v>52.442951754285922</v>
      </c>
      <c r="T1042" s="78">
        <v>52.080281539176106</v>
      </c>
      <c r="U1042" s="73">
        <v>0.71837939196458767</v>
      </c>
      <c r="V1042" s="79">
        <v>3.4657982001862693</v>
      </c>
      <c r="W1042" s="73">
        <v>0.12431868303477907</v>
      </c>
      <c r="X1042" s="72" t="e">
        <v>#N/A</v>
      </c>
      <c r="Y1042" s="79">
        <v>22.574868875423277</v>
      </c>
      <c r="Z1042" s="79" t="e">
        <v>#N/A</v>
      </c>
      <c r="AA1042" s="79">
        <v>480192000.00000012</v>
      </c>
      <c r="AB1042" s="79">
        <v>717089000.00000012</v>
      </c>
      <c r="AC1042" s="79" t="e">
        <v>#N/A</v>
      </c>
      <c r="AD1042" s="80">
        <v>81819000</v>
      </c>
      <c r="AE1042" s="73">
        <v>0</v>
      </c>
      <c r="AF1042" s="80">
        <v>298.39999999999998</v>
      </c>
      <c r="AG1042" s="80">
        <v>926.72</v>
      </c>
      <c r="AH1042" s="25">
        <v>3.3560760795561544</v>
      </c>
      <c r="AI1042" s="25">
        <v>4.5327907340741902</v>
      </c>
      <c r="AJ1042" s="25" t="s">
        <v>3021</v>
      </c>
      <c r="AK1042" s="25" t="s">
        <v>3021</v>
      </c>
      <c r="AL1042" s="25">
        <v>3.4147548032980017</v>
      </c>
      <c r="AM1042" s="74" t="s">
        <v>502</v>
      </c>
      <c r="AN1042" s="74" t="s">
        <v>528</v>
      </c>
      <c r="AO1042" s="74" t="s">
        <v>4660</v>
      </c>
      <c r="AP1042" s="74" t="s">
        <v>1250</v>
      </c>
      <c r="AQ1042" s="73" t="e">
        <f>_xll.BDP($H1042,$AQ$1, "CUST_TRR_START_DT=20030101","CUST_TRR_END_DT=20230630")*0.01</f>
        <v>#VALUE!</v>
      </c>
      <c r="AR1042" s="73" t="e">
        <f>_xll.BDP($H1042,$AQ$1, "CUST_TRR_START_DT=20130101","CUST_TRR_END_DT=20230630")*0.01</f>
        <v>#VALUE!</v>
      </c>
      <c r="AS1042" s="73">
        <f>_xll.BDP($H1042,$AQ$1, "CUST_TRR_START_DT=20180101","CUST_TRR_END_DT=20230630")*0.01</f>
        <v>-0.1500823</v>
      </c>
      <c r="AT1042" s="74" t="s">
        <v>3610</v>
      </c>
      <c r="AU1042" s="74" t="s">
        <v>3610</v>
      </c>
      <c r="AV1042" s="74" t="s">
        <v>3610</v>
      </c>
      <c r="AW1042" s="25">
        <v>16.042781386145933</v>
      </c>
      <c r="AX1042" s="25">
        <v>16.042781386145933</v>
      </c>
      <c r="AY1042" s="25">
        <v>0</v>
      </c>
      <c r="AZ1042" s="25">
        <v>16.042781386145933</v>
      </c>
      <c r="BA1042" s="25">
        <v>38.957524737260997</v>
      </c>
      <c r="BB1042" s="25">
        <v>0</v>
      </c>
      <c r="BC1042" s="25">
        <v>38.957524737260997</v>
      </c>
      <c r="BD1042" s="25">
        <v>47.459739599999999</v>
      </c>
      <c r="BE1042" s="25">
        <v>298.39999999999998</v>
      </c>
      <c r="BF1042" s="74">
        <v>49.832999999999998</v>
      </c>
      <c r="BG1042" s="74">
        <v>58.1</v>
      </c>
      <c r="BH1042" s="74">
        <v>63.75</v>
      </c>
      <c r="BI1042" s="74" t="s">
        <v>3021</v>
      </c>
      <c r="BJ1042" s="74" t="s">
        <v>3021</v>
      </c>
      <c r="BK1042" s="74" t="s">
        <v>3021</v>
      </c>
      <c r="BL1042" s="72">
        <v>0.16700067024128687</v>
      </c>
      <c r="BM1042" s="72">
        <v>0.19470509383378018</v>
      </c>
      <c r="BN1042" s="72">
        <v>0.21363941018766758</v>
      </c>
      <c r="BO1042" s="72">
        <v>0</v>
      </c>
      <c r="BP1042" s="72">
        <v>0</v>
      </c>
      <c r="BQ1042" s="72">
        <v>0</v>
      </c>
      <c r="BR1042" s="72">
        <f>IF(IF(BN1042&gt;BQ1042,BN1042,BQ1042)=0,IF(BM1042&gt;BP1042,BM1042,BP1042),IF(BN1042&gt;BQ1042,BN1042,BQ1042))</f>
        <v>0.21363941018766758</v>
      </c>
      <c r="CI1042" s="73">
        <f>IFERROR(L1042,M1042)</f>
        <v>0.45387963954457877</v>
      </c>
      <c r="CJ1042" s="74">
        <f>IF(AND(M1042&lt;0,AA1042&gt;0),1,0)</f>
        <v>0</v>
      </c>
      <c r="CK1042" s="74">
        <f>IF(AND(CJ1042=0,CI1042&lt;0.1,CI1042&gt;0),1,0)</f>
        <v>0</v>
      </c>
      <c r="CL1042" s="74">
        <f>IF(AND(CK1042=0,CI1042&lt;0.2,CI1042&gt;0.1),1,0)</f>
        <v>0</v>
      </c>
      <c r="CM1042" s="74">
        <f>IF(AND(CL1042=0,CI1042&lt;0.3,CI1042&gt;0.2),1,0)</f>
        <v>0</v>
      </c>
      <c r="CN1042" s="74">
        <f>IF(AND(CM1042=0,CI1042&lt;0.4,CI1042&gt;0.3),1,0)</f>
        <v>0</v>
      </c>
      <c r="CO1042" s="74">
        <f>IF(AND(CN1042=0,CI1042&lt;0.5,CI1042&gt;0.4),1,0)</f>
        <v>1</v>
      </c>
      <c r="CP1042" s="74">
        <f>IF(AND(CJ1042=0,CK1042=0,CL1042=0,CM1042=0,CN1042=0,CO1042=0),1,0)</f>
        <v>0</v>
      </c>
      <c r="CR1042" s="74" t="str">
        <f>_xll.BDP($H1042,CR$1)</f>
        <v>Manuela Franchi</v>
      </c>
      <c r="CS1042" s="74" t="str">
        <f>_xll.BDP($H1042,CS$1)</f>
        <v>No</v>
      </c>
      <c r="CT1042" s="81">
        <f>_xll.BDP($H1042,CT$1)</f>
        <v>0</v>
      </c>
      <c r="CU1042" s="78">
        <f>_xll.BDP($H1042,CU$1)</f>
        <v>0.5</v>
      </c>
      <c r="CV1042" s="78">
        <f>_xll.BDP($H1042,CV$1)</f>
        <v>0</v>
      </c>
      <c r="CW1042" s="78">
        <f>_xll.BDP($H1042,CW$1)</f>
        <v>0</v>
      </c>
    </row>
    <row r="1043" spans="1:101" s="74" customFormat="1" hidden="1" x14ac:dyDescent="0.3">
      <c r="A1043" s="74" t="str">
        <f>B1043&amp;C1043</f>
        <v>15</v>
      </c>
      <c r="B1043" s="74">
        <v>15</v>
      </c>
      <c r="D1043" s="74">
        <v>41</v>
      </c>
      <c r="E1043" s="74">
        <v>1</v>
      </c>
      <c r="F1043" s="75" t="s">
        <v>2157</v>
      </c>
      <c r="G1043" s="74" t="s">
        <v>2333</v>
      </c>
      <c r="H1043" s="74" t="s">
        <v>2002</v>
      </c>
      <c r="I1043" s="74">
        <v>1989</v>
      </c>
      <c r="J1043" s="74" t="str">
        <f>I1043&amp;H1043</f>
        <v>1989ICP1V FH Equity</v>
      </c>
      <c r="K1043" s="76" t="s">
        <v>2003</v>
      </c>
      <c r="L1043" s="73">
        <v>0.45898958371275655</v>
      </c>
      <c r="M1043" s="73">
        <v>0.41605489435606746</v>
      </c>
      <c r="N1043" s="73">
        <v>0.4218598429271993</v>
      </c>
      <c r="O1043" s="73">
        <v>0.38649523413605724</v>
      </c>
      <c r="P1043" s="77">
        <v>41.188503680668589</v>
      </c>
      <c r="Q1043" s="77">
        <v>31.091460706903028</v>
      </c>
      <c r="R1043" s="77">
        <v>34.558389688194978</v>
      </c>
      <c r="S1043" s="78">
        <v>16.744114991722043</v>
      </c>
      <c r="T1043" s="78">
        <v>16.208490197639549</v>
      </c>
      <c r="U1043" s="73">
        <v>-1.2152891212022211E-2</v>
      </c>
      <c r="V1043" s="79">
        <v>-4.0202308390610814E-2</v>
      </c>
      <c r="W1043" s="73">
        <v>0.63090118054776423</v>
      </c>
      <c r="X1043" s="72" t="e">
        <v>#N/A</v>
      </c>
      <c r="Y1043" s="79">
        <v>41.201231837127914</v>
      </c>
      <c r="Z1043" s="79">
        <v>48.523744583795001</v>
      </c>
      <c r="AA1043" s="79">
        <v>93853000</v>
      </c>
      <c r="AB1043" s="79">
        <v>101031000</v>
      </c>
      <c r="AC1043" s="79" t="e">
        <v>#N/A</v>
      </c>
      <c r="AD1043" s="80">
        <v>25207000</v>
      </c>
      <c r="AE1043" s="73">
        <v>0</v>
      </c>
      <c r="AF1043" s="80">
        <v>262.28557673999995</v>
      </c>
      <c r="AG1043" s="80">
        <v>260.42557673999994</v>
      </c>
      <c r="AH1043" s="25">
        <v>5.495717744107032</v>
      </c>
      <c r="AI1043" s="25">
        <v>5.9861068093322602</v>
      </c>
      <c r="AJ1043" s="25">
        <v>6.5619665874973432</v>
      </c>
      <c r="AK1043" s="25">
        <v>8.5673075455885659</v>
      </c>
      <c r="AL1043" s="25">
        <v>2.5778801733040448</v>
      </c>
      <c r="AM1043" s="74" t="s">
        <v>506</v>
      </c>
      <c r="AN1043" s="74" t="s">
        <v>629</v>
      </c>
      <c r="AO1043" s="74" t="s">
        <v>4727</v>
      </c>
      <c r="AP1043" s="74" t="s">
        <v>1981</v>
      </c>
      <c r="AQ1043" s="73">
        <f>_xll.BDP($H1043,$AQ$1, "CUST_TRR_START_DT=20030101","CUST_TRR_END_DT=20230630")*0.01</f>
        <v>1.00216E-2</v>
      </c>
      <c r="AR1043" s="73">
        <f>_xll.BDP($H1043,$AQ$1, "CUST_TRR_START_DT=20130101","CUST_TRR_END_DT=20230630")*0.01</f>
        <v>0.25132209999999999</v>
      </c>
      <c r="AS1043" s="73">
        <f>_xll.BDP($H1043,$AQ$1, "CUST_TRR_START_DT=20180101","CUST_TRR_END_DT=20230630")*0.01</f>
        <v>0.509575</v>
      </c>
      <c r="AT1043" s="74" t="s">
        <v>3914</v>
      </c>
      <c r="AU1043" s="74" t="s">
        <v>3021</v>
      </c>
      <c r="AV1043" s="74" t="s">
        <v>3914</v>
      </c>
      <c r="AW1043" s="25" t="s">
        <v>3021</v>
      </c>
      <c r="AX1043" s="25">
        <v>0</v>
      </c>
      <c r="AY1043" s="25">
        <v>0</v>
      </c>
      <c r="AZ1043" s="25">
        <v>0</v>
      </c>
      <c r="BA1043" s="25">
        <v>0</v>
      </c>
      <c r="BB1043" s="25">
        <v>0</v>
      </c>
      <c r="BC1043" s="25">
        <v>0</v>
      </c>
      <c r="BD1043" s="25">
        <v>0</v>
      </c>
      <c r="BE1043" s="25">
        <v>260.42557673999994</v>
      </c>
      <c r="BF1043" s="74">
        <v>23.3</v>
      </c>
      <c r="BG1043" s="74">
        <v>27.567</v>
      </c>
      <c r="BH1043" s="74">
        <v>30.400000000000002</v>
      </c>
      <c r="BI1043" s="74">
        <v>23.75</v>
      </c>
      <c r="BJ1043" s="74">
        <v>19.8</v>
      </c>
      <c r="BK1043" s="74">
        <v>28.5</v>
      </c>
      <c r="BL1043" s="72">
        <v>8.9468938848744226E-2</v>
      </c>
      <c r="BM1043" s="72">
        <v>0.10585365825078678</v>
      </c>
      <c r="BN1043" s="72">
        <v>0.11673200605158045</v>
      </c>
      <c r="BO1043" s="72">
        <v>9.119687972779722E-2</v>
      </c>
      <c r="BP1043" s="72">
        <v>7.6029398678332E-2</v>
      </c>
      <c r="BQ1043" s="72">
        <v>0.10943625567335666</v>
      </c>
      <c r="BR1043" s="72">
        <f>IF(IF(BN1043&gt;BQ1043,BN1043,BQ1043)=0,IF(BM1043&gt;BP1043,BM1043,BP1043),IF(BN1043&gt;BQ1043,BN1043,BQ1043))</f>
        <v>0.11673200605158045</v>
      </c>
      <c r="CI1043" s="73">
        <f>IFERROR(L1043,M1043)</f>
        <v>0.45898958371275655</v>
      </c>
      <c r="CJ1043" s="74">
        <f>IF(AND(M1043&lt;0,AA1043&gt;0),1,0)</f>
        <v>0</v>
      </c>
      <c r="CK1043" s="74">
        <f>IF(AND(CJ1043=0,CI1043&lt;0.1,CI1043&gt;0),1,0)</f>
        <v>0</v>
      </c>
      <c r="CL1043" s="74">
        <f>IF(AND(CK1043=0,CI1043&lt;0.2,CI1043&gt;0.1),1,0)</f>
        <v>0</v>
      </c>
      <c r="CM1043" s="74">
        <f>IF(AND(CL1043=0,CI1043&lt;0.3,CI1043&gt;0.2),1,0)</f>
        <v>0</v>
      </c>
      <c r="CN1043" s="74">
        <f>IF(AND(CM1043=0,CI1043&lt;0.4,CI1043&gt;0.3),1,0)</f>
        <v>0</v>
      </c>
      <c r="CO1043" s="74">
        <f>IF(AND(CN1043=0,CI1043&lt;0.5,CI1043&gt;0.4),1,0)</f>
        <v>1</v>
      </c>
      <c r="CP1043" s="74">
        <f>IF(AND(CJ1043=0,CK1043=0,CL1043=0,CM1043=0,CN1043=0,CO1043=0),1,0)</f>
        <v>0</v>
      </c>
      <c r="CR1043" s="74" t="str">
        <f>_xll.BDP($H1043,CR$1)</f>
        <v>Otto Pukk</v>
      </c>
      <c r="CS1043" s="74" t="str">
        <f>_xll.BDP($H1043,CS$1)</f>
        <v>No</v>
      </c>
      <c r="CT1043" s="81">
        <f>_xll.BDP($H1043,CT$1)</f>
        <v>0</v>
      </c>
      <c r="CU1043" s="78">
        <f>_xll.BDP($H1043,CU$1)</f>
        <v>5.3333301544189453</v>
      </c>
      <c r="CV1043" s="78">
        <f>_xll.BDP($H1043,CV$1)</f>
        <v>1.07989174245793</v>
      </c>
      <c r="CW1043" s="78">
        <f>_xll.BDP($H1043,CW$1)</f>
        <v>0</v>
      </c>
    </row>
    <row r="1044" spans="1:101" s="74" customFormat="1" hidden="1" x14ac:dyDescent="0.3">
      <c r="A1044" s="74" t="str">
        <f>B1044&amp;C1044</f>
        <v>15</v>
      </c>
      <c r="B1044" s="74">
        <v>15</v>
      </c>
      <c r="D1044" s="74">
        <v>41</v>
      </c>
      <c r="E1044" s="74">
        <v>4</v>
      </c>
      <c r="F1044" s="75" t="s">
        <v>2157</v>
      </c>
      <c r="H1044" s="74" t="s">
        <v>88</v>
      </c>
      <c r="I1044" s="74">
        <v>1990</v>
      </c>
      <c r="J1044" s="74" t="str">
        <f>I1044&amp;H1044</f>
        <v>1990QDEL US Equity</v>
      </c>
      <c r="K1044" s="76" t="s">
        <v>708</v>
      </c>
      <c r="L1044" s="73">
        <v>0.81680393295985354</v>
      </c>
      <c r="M1044" s="73">
        <v>0.1998576222922811</v>
      </c>
      <c r="N1044" s="73">
        <v>0.4820993548195629</v>
      </c>
      <c r="O1044" s="73">
        <v>0.13290411588871004</v>
      </c>
      <c r="P1044" s="77">
        <v>2.6809318720599733</v>
      </c>
      <c r="Q1044" s="77">
        <v>1.7780886386750707</v>
      </c>
      <c r="R1044" s="77">
        <v>0.9081847380662309</v>
      </c>
      <c r="S1044" s="78">
        <v>45.311829408419648</v>
      </c>
      <c r="T1044" s="78">
        <v>39.577464788732406</v>
      </c>
      <c r="U1044" s="73">
        <v>0.40278645919005174</v>
      </c>
      <c r="V1044" s="79">
        <v>3.6794891059353869</v>
      </c>
      <c r="W1044" s="73">
        <v>0.5790674011438196</v>
      </c>
      <c r="X1044" s="72" t="e">
        <v>#N/A</v>
      </c>
      <c r="Y1044" s="79">
        <v>58.044181424116573</v>
      </c>
      <c r="Z1044" s="79">
        <v>7.0259805697204802</v>
      </c>
      <c r="AA1044" s="79">
        <v>4916500000</v>
      </c>
      <c r="AB1044" s="79">
        <v>7393300000</v>
      </c>
      <c r="AC1044" s="79">
        <v>62300000</v>
      </c>
      <c r="AD1044" s="80">
        <v>318000000</v>
      </c>
      <c r="AE1044" s="73">
        <v>0.1959119496855346</v>
      </c>
      <c r="AF1044" s="80">
        <v>5058.7214830600005</v>
      </c>
      <c r="AG1044" s="80">
        <v>7507.4214830600004</v>
      </c>
      <c r="AH1044" s="25">
        <v>9.5514268232315533</v>
      </c>
      <c r="AI1044" s="25">
        <v>22.310316442971768</v>
      </c>
      <c r="AJ1044" s="25">
        <v>2.1690454391909988</v>
      </c>
      <c r="AK1044" s="25">
        <v>34.73535859822578</v>
      </c>
      <c r="AL1044" s="25">
        <v>1.0080959307603021</v>
      </c>
      <c r="AM1044" s="74" t="s">
        <v>493</v>
      </c>
      <c r="AN1044" s="74" t="s">
        <v>537</v>
      </c>
      <c r="AO1044" s="74" t="s">
        <v>709</v>
      </c>
      <c r="AP1044" s="74" t="s">
        <v>574</v>
      </c>
      <c r="AQ1044" s="73">
        <f>_xll.BDP($H1044,$AQ$1, "CUST_TRR_START_DT=20030101","CUST_TRR_END_DT=20230630")*0.01</f>
        <v>0.1673576</v>
      </c>
      <c r="AR1044" s="73">
        <f>_xll.BDP($H1044,$AQ$1, "CUST_TRR_START_DT=20130101","CUST_TRR_END_DT=20230630")*0.01</f>
        <v>0.15251400000000001</v>
      </c>
      <c r="AS1044" s="73">
        <f>_xll.BDP($H1044,$AQ$1, "CUST_TRR_START_DT=20180101","CUST_TRR_END_DT=20230630")*0.01</f>
        <v>0.1251071</v>
      </c>
      <c r="AT1044" s="74" t="s">
        <v>3915</v>
      </c>
      <c r="AU1044" s="74" t="s">
        <v>3021</v>
      </c>
      <c r="AV1044" s="74" t="s">
        <v>3915</v>
      </c>
      <c r="AW1044" s="25" t="s">
        <v>3021</v>
      </c>
      <c r="AX1044" s="25">
        <v>0</v>
      </c>
      <c r="AY1044" s="25">
        <v>1.7111132641154998</v>
      </c>
      <c r="AZ1044" s="25">
        <v>1.7111132641154998</v>
      </c>
      <c r="BA1044" s="25">
        <v>0</v>
      </c>
      <c r="BB1044" s="25">
        <v>12.686270743995017</v>
      </c>
      <c r="BC1044" s="25">
        <v>12.686270743995017</v>
      </c>
      <c r="BD1044" s="25">
        <v>86.560454291300005</v>
      </c>
      <c r="BE1044" s="25">
        <v>5058.7214830600005</v>
      </c>
      <c r="BF1044" s="74">
        <v>328.875</v>
      </c>
      <c r="BG1044" s="74">
        <v>372.625</v>
      </c>
      <c r="BH1044" s="74">
        <v>439.286</v>
      </c>
      <c r="BI1044" s="74">
        <v>657.36699999999996</v>
      </c>
      <c r="BJ1044" s="74">
        <v>516.74300000000005</v>
      </c>
      <c r="BK1044" s="74">
        <v>647.70000000000005</v>
      </c>
      <c r="BL1044" s="72">
        <v>6.5011485827257839E-2</v>
      </c>
      <c r="BM1044" s="72">
        <v>7.365991609694246E-2</v>
      </c>
      <c r="BN1044" s="72">
        <v>8.6837356330255536E-2</v>
      </c>
      <c r="BO1044" s="72">
        <v>0.12994726082495478</v>
      </c>
      <c r="BP1044" s="72">
        <v>0.10214893263651753</v>
      </c>
      <c r="BQ1044" s="72">
        <v>0.12803630367256527</v>
      </c>
      <c r="BR1044" s="72">
        <f>IF(IF(BN1044&gt;BQ1044,BN1044,BQ1044)=0,IF(BM1044&gt;BP1044,BM1044,BP1044),IF(BN1044&gt;BQ1044,BN1044,BQ1044))</f>
        <v>0.12803630367256527</v>
      </c>
      <c r="CI1044" s="73">
        <f>IFERROR(L1044,M1044)</f>
        <v>0.81680393295985354</v>
      </c>
      <c r="CJ1044" s="74">
        <f>IF(AND(M1044&lt;0,AA1044&gt;0),1,0)</f>
        <v>0</v>
      </c>
      <c r="CK1044" s="74">
        <f>IF(AND(CJ1044=0,CI1044&lt;0.1,CI1044&gt;0),1,0)</f>
        <v>0</v>
      </c>
      <c r="CL1044" s="74">
        <f>IF(AND(CK1044=0,CI1044&lt;0.2,CI1044&gt;0.1),1,0)</f>
        <v>0</v>
      </c>
      <c r="CM1044" s="74">
        <f>IF(AND(CL1044=0,CI1044&lt;0.3,CI1044&gt;0.2),1,0)</f>
        <v>0</v>
      </c>
      <c r="CN1044" s="74">
        <f>IF(AND(CM1044=0,CI1044&lt;0.4,CI1044&gt;0.3),1,0)</f>
        <v>0</v>
      </c>
      <c r="CO1044" s="74">
        <f>IF(AND(CN1044=0,CI1044&lt;0.5,CI1044&gt;0.4),1,0)</f>
        <v>0</v>
      </c>
      <c r="CP1044" s="74">
        <f>IF(AND(CJ1044=0,CK1044=0,CL1044=0,CM1044=0,CN1044=0,CO1044=0),1,0)</f>
        <v>1</v>
      </c>
      <c r="CR1044" s="74" t="str">
        <f>_xll.BDP($H1044,CR$1)</f>
        <v>Douglas C Bryant "Doug"</v>
      </c>
      <c r="CS1044" s="74" t="str">
        <f>_xll.BDP($H1044,CS$1)</f>
        <v>No</v>
      </c>
      <c r="CT1044" s="81">
        <f>_xll.BDP($H1044,CT$1)</f>
        <v>0</v>
      </c>
      <c r="CU1044" s="78">
        <f>_xll.BDP($H1044,CU$1)</f>
        <v>14.58329963684082</v>
      </c>
      <c r="CV1044" s="78">
        <f>_xll.BDP($H1044,CV$1)</f>
        <v>7.7997299620815017</v>
      </c>
      <c r="CW1044" s="78">
        <f>_xll.BDP($H1044,CW$1)</f>
        <v>0.84772684112134322</v>
      </c>
    </row>
    <row r="1045" spans="1:101" s="74" customFormat="1" hidden="1" x14ac:dyDescent="0.3">
      <c r="A1045" s="74" t="str">
        <f>B1045&amp;C1045</f>
        <v>15</v>
      </c>
      <c r="B1045" s="74">
        <v>15</v>
      </c>
      <c r="D1045" s="74">
        <v>41</v>
      </c>
      <c r="E1045" s="74">
        <v>1</v>
      </c>
      <c r="F1045" s="75">
        <v>0.08</v>
      </c>
      <c r="G1045" s="74" t="s">
        <v>2746</v>
      </c>
      <c r="H1045" s="74" t="s">
        <v>128</v>
      </c>
      <c r="I1045" s="74">
        <v>1991</v>
      </c>
      <c r="J1045" s="74" t="str">
        <f>I1045&amp;H1045</f>
        <v>1991BRC US Equity</v>
      </c>
      <c r="K1045" s="76" t="s">
        <v>767</v>
      </c>
      <c r="L1045" s="73">
        <v>0.63212208600575115</v>
      </c>
      <c r="M1045" s="73">
        <v>0.68788332315210754</v>
      </c>
      <c r="N1045" s="73">
        <v>0.22385770056376328</v>
      </c>
      <c r="O1045" s="73">
        <v>0.24478449990543952</v>
      </c>
      <c r="P1045" s="77">
        <v>21.067032231540633</v>
      </c>
      <c r="Q1045" s="77">
        <v>16.321592119091612</v>
      </c>
      <c r="R1045" s="77">
        <v>18.384548135149672</v>
      </c>
      <c r="S1045" s="78">
        <v>18.317907742567101</v>
      </c>
      <c r="T1045" s="78">
        <v>20.54235307985881</v>
      </c>
      <c r="U1045" s="73">
        <v>-8.8968141288533545E-2</v>
      </c>
      <c r="V1045" s="79">
        <v>-0.25904252986154774</v>
      </c>
      <c r="W1045" s="73">
        <v>0.71327263422102605</v>
      </c>
      <c r="X1045" s="72">
        <v>4.3876070866239354E-2</v>
      </c>
      <c r="Y1045" s="79">
        <v>2.7875600871398332</v>
      </c>
      <c r="Z1045" s="79">
        <v>15.357657258193003</v>
      </c>
      <c r="AA1045" s="79">
        <v>327400000</v>
      </c>
      <c r="AB1045" s="79">
        <v>920046000</v>
      </c>
      <c r="AC1045" s="79">
        <v>7508000</v>
      </c>
      <c r="AD1045" s="80">
        <v>209149000</v>
      </c>
      <c r="AE1045" s="73">
        <v>3.5897852727003236E-2</v>
      </c>
      <c r="AF1045" s="80">
        <v>2696.2824632499996</v>
      </c>
      <c r="AG1045" s="80">
        <v>2625.4094632499996</v>
      </c>
      <c r="AH1045" s="25">
        <v>9.595935113269201</v>
      </c>
      <c r="AI1045" s="25">
        <v>11.585461814297298</v>
      </c>
      <c r="AJ1045" s="25">
        <v>6.8853065150824371</v>
      </c>
      <c r="AK1045" s="25">
        <v>15.894951335788903</v>
      </c>
      <c r="AL1045" s="25">
        <v>2.8079444253263892</v>
      </c>
      <c r="AM1045" s="74" t="s">
        <v>498</v>
      </c>
      <c r="AN1045" s="74" t="s">
        <v>590</v>
      </c>
      <c r="AO1045" s="74" t="s">
        <v>4728</v>
      </c>
      <c r="AP1045" s="74" t="s">
        <v>574</v>
      </c>
      <c r="AQ1045" s="73">
        <f>_xll.BDP($H1045,$AQ$1, "CUST_TRR_START_DT=20030101","CUST_TRR_END_DT=20230630")*0.01</f>
        <v>7.5836329999999993E-2</v>
      </c>
      <c r="AR1045" s="73">
        <f>_xll.BDP($H1045,$AQ$1, "CUST_TRR_START_DT=20130101","CUST_TRR_END_DT=20230630")*0.01</f>
        <v>5.8222610000000001E-2</v>
      </c>
      <c r="AS1045" s="73">
        <f>_xll.BDP($H1045,$AQ$1, "CUST_TRR_START_DT=20180101","CUST_TRR_END_DT=20230630")*0.01</f>
        <v>6.190035E-2</v>
      </c>
      <c r="AT1045" s="74" t="s">
        <v>3697</v>
      </c>
      <c r="AU1045" s="74" t="s">
        <v>3021</v>
      </c>
      <c r="AV1045" s="74" t="s">
        <v>3021</v>
      </c>
      <c r="AW1045" s="25">
        <v>1.6860986504319539</v>
      </c>
      <c r="AX1045" s="25">
        <v>1.6860986504319539</v>
      </c>
      <c r="AY1045" s="25">
        <v>1.3141896642844435</v>
      </c>
      <c r="AZ1045" s="25">
        <v>3.0002883147163972</v>
      </c>
      <c r="BA1045" s="25">
        <v>51.616818314394038</v>
      </c>
      <c r="BB1045" s="25">
        <v>40.231506688322455</v>
      </c>
      <c r="BC1045" s="25">
        <v>91.848325002716493</v>
      </c>
      <c r="BD1045" s="25">
        <v>160.60322564999998</v>
      </c>
      <c r="BE1045" s="25">
        <v>2625.4094632499996</v>
      </c>
      <c r="BF1045" s="74">
        <v>188.5</v>
      </c>
      <c r="BG1045" s="74">
        <v>217</v>
      </c>
      <c r="BH1045" s="74" t="s">
        <v>3021</v>
      </c>
      <c r="BI1045" s="74">
        <v>171</v>
      </c>
      <c r="BJ1045" s="74">
        <v>195</v>
      </c>
      <c r="BK1045" s="74" t="s">
        <v>3021</v>
      </c>
      <c r="BL1045" s="72">
        <v>7.1798324276113282E-2</v>
      </c>
      <c r="BM1045" s="72">
        <v>8.2653773835101238E-2</v>
      </c>
      <c r="BN1045" s="72">
        <v>0</v>
      </c>
      <c r="BO1045" s="72">
        <v>6.513269735392771E-2</v>
      </c>
      <c r="BP1045" s="72">
        <v>7.4274128561496497E-2</v>
      </c>
      <c r="BQ1045" s="72">
        <v>0</v>
      </c>
      <c r="BR1045" s="72">
        <f>IF(IF(BN1045&gt;BQ1045,BN1045,BQ1045)=0,IF(BM1045&gt;BP1045,BM1045,BP1045),IF(BN1045&gt;BQ1045,BN1045,BQ1045))</f>
        <v>8.2653773835101238E-2</v>
      </c>
      <c r="CI1045" s="73">
        <f>IFERROR(L1045,M1045)</f>
        <v>0.63212208600575115</v>
      </c>
      <c r="CJ1045" s="74">
        <f>IF(AND(M1045&lt;0,AA1045&gt;0),1,0)</f>
        <v>0</v>
      </c>
      <c r="CK1045" s="74">
        <f>IF(AND(CJ1045=0,CI1045&lt;0.1,CI1045&gt;0),1,0)</f>
        <v>0</v>
      </c>
      <c r="CL1045" s="74">
        <f>IF(AND(CK1045=0,CI1045&lt;0.2,CI1045&gt;0.1),1,0)</f>
        <v>0</v>
      </c>
      <c r="CM1045" s="74">
        <f>IF(AND(CL1045=0,CI1045&lt;0.3,CI1045&gt;0.2),1,0)</f>
        <v>0</v>
      </c>
      <c r="CN1045" s="74">
        <f>IF(AND(CM1045=0,CI1045&lt;0.4,CI1045&gt;0.3),1,0)</f>
        <v>0</v>
      </c>
      <c r="CO1045" s="74">
        <f>IF(AND(CN1045=0,CI1045&lt;0.5,CI1045&gt;0.4),1,0)</f>
        <v>0</v>
      </c>
      <c r="CP1045" s="74">
        <f>IF(AND(CJ1045=0,CK1045=0,CL1045=0,CM1045=0,CN1045=0,CO1045=0),1,0)</f>
        <v>1</v>
      </c>
      <c r="CR1045" s="74" t="str">
        <f>_xll.BDP($H1045,CR$1)</f>
        <v>Russell R Shaller</v>
      </c>
      <c r="CS1045" s="74" t="str">
        <f>_xll.BDP($H1045,CS$1)</f>
        <v>No</v>
      </c>
      <c r="CT1045" s="81">
        <f>_xll.BDP($H1045,CT$1)</f>
        <v>0</v>
      </c>
      <c r="CU1045" s="78">
        <f>_xll.BDP($H1045,CU$1)</f>
        <v>1.5</v>
      </c>
      <c r="CV1045" s="78">
        <f>_xll.BDP($H1045,CV$1)</f>
        <v>4.9152172952791267</v>
      </c>
      <c r="CW1045" s="78">
        <f>_xll.BDP($H1045,CW$1)</f>
        <v>-0.66846040858723887</v>
      </c>
    </row>
    <row r="1046" spans="1:101" s="74" customFormat="1" hidden="1" x14ac:dyDescent="0.3">
      <c r="A1046" s="74" t="str">
        <f>B1046&amp;C1046</f>
        <v>15</v>
      </c>
      <c r="B1046" s="74">
        <v>15</v>
      </c>
      <c r="D1046" s="74">
        <v>50</v>
      </c>
      <c r="E1046" s="74">
        <v>3</v>
      </c>
      <c r="F1046" s="75" t="s">
        <v>2149</v>
      </c>
      <c r="G1046" s="74" t="s">
        <v>2163</v>
      </c>
      <c r="H1046" s="74" t="s">
        <v>15</v>
      </c>
      <c r="I1046" s="74">
        <v>2037</v>
      </c>
      <c r="J1046" s="74" t="str">
        <f>I1046&amp;H1046</f>
        <v>2037SQSP US Equity</v>
      </c>
      <c r="K1046" s="76" t="s">
        <v>602</v>
      </c>
      <c r="L1046" s="73" t="e">
        <v>#N/A</v>
      </c>
      <c r="M1046" s="73">
        <v>-6.1577422688021258E-2</v>
      </c>
      <c r="N1046" s="73" t="e">
        <v>#N/A</v>
      </c>
      <c r="O1046" s="73">
        <v>-2.1035297825401829</v>
      </c>
      <c r="P1046" s="77">
        <v>-36.469260316514458</v>
      </c>
      <c r="Q1046" s="77">
        <v>-48.330771332458866</v>
      </c>
      <c r="R1046" s="77" t="e">
        <v>#N/A</v>
      </c>
      <c r="S1046" s="78" t="e">
        <v>#N/A</v>
      </c>
      <c r="T1046" s="78">
        <v>7.0154514794018725</v>
      </c>
      <c r="U1046" s="73">
        <v>0.60453906117911982</v>
      </c>
      <c r="V1046" s="79">
        <v>-2.8661038628805318</v>
      </c>
      <c r="W1046" s="73">
        <v>-0.3799470780728903</v>
      </c>
      <c r="X1046" s="72">
        <v>4.7807615650896883E-2</v>
      </c>
      <c r="Y1046" s="79" t="e">
        <v>#N/A</v>
      </c>
      <c r="Z1046" s="79" t="e">
        <v>#N/A</v>
      </c>
      <c r="AA1046" s="79">
        <v>-216784000</v>
      </c>
      <c r="AB1046" s="79">
        <v>-6346000</v>
      </c>
      <c r="AC1046" s="79">
        <v>103181000</v>
      </c>
      <c r="AD1046" s="80">
        <v>197238000</v>
      </c>
      <c r="AE1046" s="73">
        <v>0.52312941725225359</v>
      </c>
      <c r="AF1046" s="80">
        <v>4039.5382433900004</v>
      </c>
      <c r="AG1046" s="80">
        <v>4375.6462433900006</v>
      </c>
      <c r="AH1046" s="25">
        <v>40.555422904080899</v>
      </c>
      <c r="AI1046" s="25">
        <v>56.337825660374939</v>
      </c>
      <c r="AJ1046" s="25">
        <v>4.5668635567717146</v>
      </c>
      <c r="AK1046" s="25" t="s">
        <v>3021</v>
      </c>
      <c r="AL1046" s="25" t="s">
        <v>3021</v>
      </c>
      <c r="AM1046" s="74" t="s">
        <v>543</v>
      </c>
      <c r="AN1046" s="74" t="s">
        <v>570</v>
      </c>
      <c r="AO1046" s="74" t="s">
        <v>4635</v>
      </c>
      <c r="AP1046" s="74" t="s">
        <v>574</v>
      </c>
      <c r="AQ1046" s="73" t="e">
        <f>_xll.BDP($H1046,$AQ$1, "CUST_TRR_START_DT=20030101","CUST_TRR_END_DT=20230630")*0.01</f>
        <v>#VALUE!</v>
      </c>
      <c r="AR1046" s="73" t="e">
        <f>_xll.BDP($H1046,$AQ$1, "CUST_TRR_START_DT=20130101","CUST_TRR_END_DT=20230630")*0.01</f>
        <v>#VALUE!</v>
      </c>
      <c r="AS1046" s="73" t="e">
        <f>_xll.BDP($H1046,$AQ$1, "CUST_TRR_START_DT=20180101","CUST_TRR_END_DT=20230630")*0.01</f>
        <v>#VALUE!</v>
      </c>
      <c r="AT1046" s="74" t="s">
        <v>3805</v>
      </c>
      <c r="AU1046" s="74" t="s">
        <v>3021</v>
      </c>
      <c r="AV1046" s="74" t="s">
        <v>3805</v>
      </c>
      <c r="AW1046" s="25" t="s">
        <v>3021</v>
      </c>
      <c r="AX1046" s="25">
        <v>0</v>
      </c>
      <c r="AY1046" s="25">
        <v>0</v>
      </c>
      <c r="AZ1046" s="25">
        <v>0</v>
      </c>
      <c r="BA1046" s="25" t="s">
        <v>3021</v>
      </c>
      <c r="BB1046" s="25">
        <v>0</v>
      </c>
      <c r="BC1046" s="25" t="s">
        <v>3021</v>
      </c>
      <c r="BD1046" s="25">
        <v>-2.2109999999999999</v>
      </c>
      <c r="BE1046" s="25">
        <v>4039.5382433900004</v>
      </c>
      <c r="BF1046" s="74">
        <v>69.272000000000006</v>
      </c>
      <c r="BG1046" s="74">
        <v>109.187</v>
      </c>
      <c r="BH1046" s="74">
        <v>134.36699999999999</v>
      </c>
      <c r="BI1046" s="74">
        <v>216.351</v>
      </c>
      <c r="BJ1046" s="74">
        <v>263.58800000000002</v>
      </c>
      <c r="BK1046" s="74">
        <v>312.96100000000001</v>
      </c>
      <c r="BL1046" s="72">
        <v>1.7148494661079532E-2</v>
      </c>
      <c r="BM1046" s="72">
        <v>2.702957452591654E-2</v>
      </c>
      <c r="BN1046" s="72">
        <v>3.3262960245485522E-2</v>
      </c>
      <c r="BO1046" s="72">
        <v>5.3558349238064691E-2</v>
      </c>
      <c r="BP1046" s="72">
        <v>6.5252012511904253E-2</v>
      </c>
      <c r="BQ1046" s="72">
        <v>7.7474449093805728E-2</v>
      </c>
      <c r="BR1046" s="72">
        <f>IF(IF(BN1046&gt;BQ1046,BN1046,BQ1046)=0,IF(BM1046&gt;BP1046,BM1046,BP1046),IF(BN1046&gt;BQ1046,BN1046,BQ1046))</f>
        <v>7.7474449093805728E-2</v>
      </c>
      <c r="CI1046" s="73">
        <f>IFERROR(L1046,M1046)</f>
        <v>-6.1577422688021258E-2</v>
      </c>
      <c r="CJ1046" s="74">
        <f>IF(AND(M1046&lt;0,AA1046&gt;0),1,0)</f>
        <v>0</v>
      </c>
      <c r="CK1046" s="74">
        <f>IF(AND(CJ1046=0,CI1046&lt;0.1,CI1046&gt;0),1,0)</f>
        <v>0</v>
      </c>
      <c r="CL1046" s="74">
        <f>IF(AND(CK1046=0,CI1046&lt;0.2,CI1046&gt;0.1),1,0)</f>
        <v>0</v>
      </c>
      <c r="CM1046" s="74">
        <f>IF(AND(CL1046=0,CI1046&lt;0.3,CI1046&gt;0.2),1,0)</f>
        <v>0</v>
      </c>
      <c r="CN1046" s="74">
        <f>IF(AND(CM1046=0,CI1046&lt;0.4,CI1046&gt;0.3),1,0)</f>
        <v>0</v>
      </c>
      <c r="CO1046" s="74">
        <f>IF(AND(CN1046=0,CI1046&lt;0.5,CI1046&gt;0.4),1,0)</f>
        <v>0</v>
      </c>
      <c r="CP1046" s="74">
        <f>IF(AND(CJ1046=0,CK1046=0,CL1046=0,CM1046=0,CN1046=0,CO1046=0),1,0)</f>
        <v>1</v>
      </c>
      <c r="CR1046" s="74" t="str">
        <f>_xll.BDP($H1046,CR$1)</f>
        <v>Anthony Casalena</v>
      </c>
      <c r="CS1046" s="74" t="str">
        <f>_xll.BDP($H1046,CS$1)</f>
        <v>Yes</v>
      </c>
      <c r="CT1046" s="81">
        <f>_xll.BDP($H1046,CT$1)</f>
        <v>0</v>
      </c>
      <c r="CU1046" s="78">
        <f>_xll.BDP($H1046,CU$1)</f>
        <v>20.75</v>
      </c>
      <c r="CV1046" s="78">
        <f>_xll.BDP($H1046,CV$1)</f>
        <v>5.9646042905850312</v>
      </c>
      <c r="CW1046" s="78">
        <f>_xll.BDP($H1046,CW$1)</f>
        <v>-9.6382373055722788</v>
      </c>
    </row>
    <row r="1047" spans="1:101" s="74" customFormat="1" hidden="1" x14ac:dyDescent="0.3">
      <c r="A1047" s="74" t="str">
        <f>B1047&amp;C1047</f>
        <v>15</v>
      </c>
      <c r="B1047" s="74">
        <v>15</v>
      </c>
      <c r="D1047" s="74">
        <v>41</v>
      </c>
      <c r="E1047" s="74">
        <v>3</v>
      </c>
      <c r="F1047" s="75">
        <v>0.14000000000000001</v>
      </c>
      <c r="G1047" s="74" t="s">
        <v>2285</v>
      </c>
      <c r="H1047" s="74" t="s">
        <v>1201</v>
      </c>
      <c r="I1047" s="74">
        <v>1993</v>
      </c>
      <c r="J1047" s="74" t="str">
        <f>I1047&amp;H1047</f>
        <v>1993REH AU Equity</v>
      </c>
      <c r="K1047" s="76" t="s">
        <v>5028</v>
      </c>
      <c r="L1047" s="73">
        <v>0.17197398032814545</v>
      </c>
      <c r="M1047" s="73">
        <v>0.18426824860728575</v>
      </c>
      <c r="N1047" s="73">
        <v>0.11487824145954566</v>
      </c>
      <c r="O1047" s="73">
        <v>0.13043148076943362</v>
      </c>
      <c r="P1047" s="77">
        <v>12.114809388780952</v>
      </c>
      <c r="Q1047" s="77">
        <v>8.2695709924066829</v>
      </c>
      <c r="R1047" s="77">
        <v>11.160110867767887</v>
      </c>
      <c r="S1047" s="78">
        <v>10.685151702783816</v>
      </c>
      <c r="T1047" s="78">
        <v>10.973811854239097</v>
      </c>
      <c r="U1047" s="73">
        <v>0.29422723876762585</v>
      </c>
      <c r="V1047" s="79">
        <v>1.6833112819898961</v>
      </c>
      <c r="W1047" s="73">
        <v>0.52358091505752358</v>
      </c>
      <c r="X1047" s="72">
        <v>4.3973111995461237E-2</v>
      </c>
      <c r="Y1047" s="79">
        <v>31.021259248844785</v>
      </c>
      <c r="Z1047" s="79">
        <v>6.0603665949068519</v>
      </c>
      <c r="AA1047" s="79">
        <v>3690994000</v>
      </c>
      <c r="AB1047" s="79">
        <v>5214485000</v>
      </c>
      <c r="AC1047" s="79">
        <v>0</v>
      </c>
      <c r="AD1047" s="80">
        <v>766382000</v>
      </c>
      <c r="AE1047" s="73">
        <v>0</v>
      </c>
      <c r="AF1047" s="80">
        <v>12079.904184699999</v>
      </c>
      <c r="AG1047" s="80">
        <v>13668.965184699999</v>
      </c>
      <c r="AH1047" s="25">
        <v>14.091164660250422</v>
      </c>
      <c r="AI1047" s="25">
        <v>20.097488556944008</v>
      </c>
      <c r="AJ1047" s="25">
        <v>5.0921231403869855</v>
      </c>
      <c r="AK1047" s="25">
        <v>31.142999258795736</v>
      </c>
      <c r="AL1047" s="25">
        <v>3.3319977684118656</v>
      </c>
      <c r="AM1047" s="74" t="s">
        <v>533</v>
      </c>
      <c r="AN1047" s="74" t="s">
        <v>534</v>
      </c>
      <c r="AO1047" s="74" t="s">
        <v>783</v>
      </c>
      <c r="AP1047" s="74" t="s">
        <v>2136</v>
      </c>
      <c r="AQ1047" s="73">
        <f>_xll.BDP($H1047,$AQ$1, "CUST_TRR_START_DT=20030101","CUST_TRR_END_DT=20230630")*0.01</f>
        <v>0.18063680000000001</v>
      </c>
      <c r="AR1047" s="73">
        <f>_xll.BDP($H1047,$AQ$1, "CUST_TRR_START_DT=20130101","CUST_TRR_END_DT=20230630")*0.01</f>
        <v>0.17689930000000001</v>
      </c>
      <c r="AS1047" s="73">
        <f>_xll.BDP($H1047,$AQ$1, "CUST_TRR_START_DT=20180101","CUST_TRR_END_DT=20230630")*0.01</f>
        <v>0.15350450000000002</v>
      </c>
      <c r="AT1047" s="74" t="s">
        <v>3697</v>
      </c>
      <c r="AU1047" s="74" t="s">
        <v>3021</v>
      </c>
      <c r="AV1047" s="74" t="s">
        <v>3021</v>
      </c>
      <c r="AW1047" s="25">
        <v>1.9098563309021814</v>
      </c>
      <c r="AX1047" s="25">
        <v>1.9098563309021814</v>
      </c>
      <c r="AY1047" s="25">
        <v>0</v>
      </c>
      <c r="AZ1047" s="25">
        <v>1.9098563309021814</v>
      </c>
      <c r="BA1047" s="25">
        <v>38.960512602771445</v>
      </c>
      <c r="BB1047" s="25">
        <v>0</v>
      </c>
      <c r="BC1047" s="25">
        <v>38.960512602771445</v>
      </c>
      <c r="BD1047" s="25">
        <v>161.49600000000001</v>
      </c>
      <c r="BE1047" s="25">
        <v>12079.904184699999</v>
      </c>
      <c r="BF1047" s="74">
        <v>352.3</v>
      </c>
      <c r="BG1047" s="74">
        <v>382.90000000000003</v>
      </c>
      <c r="BH1047" s="74">
        <v>428.286</v>
      </c>
      <c r="BI1047" s="74">
        <v>543.44000000000005</v>
      </c>
      <c r="BJ1047" s="74">
        <v>435.8</v>
      </c>
      <c r="BK1047" s="74">
        <v>584.36699999999996</v>
      </c>
      <c r="BL1047" s="72">
        <v>2.9164138606845191E-2</v>
      </c>
      <c r="BM1047" s="72">
        <v>3.1697271281751413E-2</v>
      </c>
      <c r="BN1047" s="72">
        <v>3.5454420287741407E-2</v>
      </c>
      <c r="BO1047" s="72">
        <v>4.4987111792517603E-2</v>
      </c>
      <c r="BP1047" s="72">
        <v>3.607644508902394E-2</v>
      </c>
      <c r="BQ1047" s="72">
        <v>4.8375135354147891E-2</v>
      </c>
      <c r="BR1047" s="72">
        <f>IF(IF(BN1047&gt;BQ1047,BN1047,BQ1047)=0,IF(BM1047&gt;BP1047,BM1047,BP1047),IF(BN1047&gt;BQ1047,BN1047,BQ1047))</f>
        <v>4.8375135354147891E-2</v>
      </c>
      <c r="CI1047" s="73">
        <f>IFERROR(L1047,M1047)</f>
        <v>0.17197398032814545</v>
      </c>
      <c r="CJ1047" s="74">
        <f>IF(AND(M1047&lt;0,AA1047&gt;0),1,0)</f>
        <v>0</v>
      </c>
      <c r="CK1047" s="74">
        <f>IF(AND(CJ1047=0,CI1047&lt;0.1,CI1047&gt;0),1,0)</f>
        <v>0</v>
      </c>
      <c r="CL1047" s="74">
        <f>IF(AND(CK1047=0,CI1047&lt;0.2,CI1047&gt;0.1),1,0)</f>
        <v>1</v>
      </c>
      <c r="CM1047" s="74">
        <f>IF(AND(CL1047=0,CI1047&lt;0.3,CI1047&gt;0.2),1,0)</f>
        <v>0</v>
      </c>
      <c r="CN1047" s="74">
        <f>IF(AND(CM1047=0,CI1047&lt;0.4,CI1047&gt;0.3),1,0)</f>
        <v>0</v>
      </c>
      <c r="CO1047" s="74">
        <f>IF(AND(CN1047=0,CI1047&lt;0.5,CI1047&gt;0.4),1,0)</f>
        <v>0</v>
      </c>
      <c r="CP1047" s="74">
        <f>IF(AND(CJ1047=0,CK1047=0,CL1047=0,CM1047=0,CN1047=0,CO1047=0),1,0)</f>
        <v>0</v>
      </c>
      <c r="CR1047" s="74" t="str">
        <f>_xll.BDP($H1047,CR$1)</f>
        <v>Peter J Wilson</v>
      </c>
      <c r="CS1047" s="74" t="str">
        <f>_xll.BDP($H1047,CS$1)</f>
        <v>No</v>
      </c>
      <c r="CT1047" s="81">
        <f>_xll.BDP($H1047,CT$1)</f>
        <v>8.2432396709918976E-2</v>
      </c>
      <c r="CU1047" s="78">
        <f>_xll.BDP($H1047,CU$1)</f>
        <v>15.75</v>
      </c>
      <c r="CV1047" s="78">
        <f>_xll.BDP($H1047,CV$1)</f>
        <v>0</v>
      </c>
      <c r="CW1047" s="78">
        <f>_xll.BDP($H1047,CW$1)</f>
        <v>0</v>
      </c>
    </row>
    <row r="1048" spans="1:101" s="74" customFormat="1" hidden="1" x14ac:dyDescent="0.3">
      <c r="A1048" s="74" t="str">
        <f>B1048&amp;C1048</f>
        <v>15</v>
      </c>
      <c r="B1048" s="74">
        <v>15</v>
      </c>
      <c r="D1048" s="74">
        <v>42</v>
      </c>
      <c r="E1048" s="74">
        <v>21</v>
      </c>
      <c r="F1048" s="75" t="s">
        <v>2157</v>
      </c>
      <c r="G1048" s="74" t="s">
        <v>2398</v>
      </c>
      <c r="H1048" s="74" t="s">
        <v>2399</v>
      </c>
      <c r="I1048" s="74">
        <v>1994</v>
      </c>
      <c r="J1048" s="74" t="str">
        <f>I1048&amp;H1048</f>
        <v>1994PSCAND SS Equity</v>
      </c>
      <c r="K1048" s="76" t="s">
        <v>5029</v>
      </c>
      <c r="L1048" s="73">
        <v>0.29311639702196846</v>
      </c>
      <c r="M1048" s="73">
        <v>0.47279833372202429</v>
      </c>
      <c r="N1048" s="73">
        <v>0.22953432137967153</v>
      </c>
      <c r="O1048" s="73">
        <v>0.38648689512815626</v>
      </c>
      <c r="P1048" s="77">
        <v>3.7363390104928853</v>
      </c>
      <c r="Q1048" s="77">
        <v>3.15024661669008</v>
      </c>
      <c r="R1048" s="77">
        <v>2.9645579862119131</v>
      </c>
      <c r="S1048" s="78">
        <v>16.519450832844491</v>
      </c>
      <c r="T1048" s="78">
        <v>23.68955280544585</v>
      </c>
      <c r="U1048" s="73">
        <v>0.11264822134387352</v>
      </c>
      <c r="V1048" s="79">
        <v>0.78082191780821919</v>
      </c>
      <c r="W1048" s="73">
        <v>2.5705071174377223</v>
      </c>
      <c r="X1048" s="72" t="e">
        <v>#N/A</v>
      </c>
      <c r="Y1048" s="79" t="e">
        <v>#N/A</v>
      </c>
      <c r="Z1048" s="79" t="e">
        <v>#N/A</v>
      </c>
      <c r="AA1048" s="79">
        <v>248698000</v>
      </c>
      <c r="AB1048" s="79">
        <v>304238000</v>
      </c>
      <c r="AC1048" s="79" t="e">
        <v>#N/A</v>
      </c>
      <c r="AD1048" s="80">
        <v>-43000000</v>
      </c>
      <c r="AE1048" s="73">
        <v>0</v>
      </c>
      <c r="AF1048" s="80">
        <v>532.63549042</v>
      </c>
      <c r="AG1048" s="80">
        <v>589.63549042</v>
      </c>
      <c r="AH1048" s="25">
        <v>6.9548069782144575</v>
      </c>
      <c r="AI1048" s="25">
        <v>8.855513192658897</v>
      </c>
      <c r="AJ1048" s="25">
        <v>-18.2113296408724</v>
      </c>
      <c r="AK1048" s="25">
        <v>13.014492090197576</v>
      </c>
      <c r="AL1048" s="25">
        <v>1.3943336734775424</v>
      </c>
      <c r="AM1048" s="74" t="s">
        <v>550</v>
      </c>
      <c r="AN1048" s="74" t="s">
        <v>884</v>
      </c>
      <c r="AO1048" s="74" t="s">
        <v>885</v>
      </c>
      <c r="AP1048" s="74" t="s">
        <v>4617</v>
      </c>
      <c r="AQ1048" s="73" t="e">
        <f>_xll.BDP($H1048,$AQ$1, "CUST_TRR_START_DT=20030101","CUST_TRR_END_DT=20230630")*0.01</f>
        <v>#VALUE!</v>
      </c>
      <c r="AR1048" s="73" t="e">
        <f>_xll.BDP($H1048,$AQ$1, "CUST_TRR_START_DT=20130101","CUST_TRR_END_DT=20230630")*0.01</f>
        <v>#VALUE!</v>
      </c>
      <c r="AS1048" s="73" t="e">
        <f>_xll.BDP($H1048,$AQ$1, "CUST_TRR_START_DT=20180101","CUST_TRR_END_DT=20230630")*0.01</f>
        <v>#VALUE!</v>
      </c>
      <c r="AT1048" s="74" t="s">
        <v>3612</v>
      </c>
      <c r="AU1048" s="74" t="s">
        <v>3612</v>
      </c>
      <c r="AV1048" s="74" t="s">
        <v>3612</v>
      </c>
      <c r="AW1048" s="25" t="s">
        <v>3021</v>
      </c>
      <c r="AX1048" s="25">
        <v>0</v>
      </c>
      <c r="AY1048" s="25">
        <v>0</v>
      </c>
      <c r="AZ1048" s="25">
        <v>0</v>
      </c>
      <c r="BA1048" s="25">
        <v>0</v>
      </c>
      <c r="BB1048" s="25">
        <v>0</v>
      </c>
      <c r="BC1048" s="25">
        <v>0</v>
      </c>
      <c r="BD1048" s="25">
        <v>0</v>
      </c>
      <c r="BE1048" s="25">
        <v>532.63549042</v>
      </c>
      <c r="BF1048" s="74">
        <v>25</v>
      </c>
      <c r="BG1048" s="74">
        <v>51</v>
      </c>
      <c r="BH1048" s="74">
        <v>79</v>
      </c>
      <c r="BI1048" s="74">
        <v>-105</v>
      </c>
      <c r="BJ1048" s="74">
        <v>-23</v>
      </c>
      <c r="BK1048" s="74">
        <v>22</v>
      </c>
      <c r="BL1048" s="72">
        <v>4.6936414207560048E-2</v>
      </c>
      <c r="BM1048" s="72">
        <v>9.5750284983422487E-2</v>
      </c>
      <c r="BN1048" s="72">
        <v>0.14831906889588975</v>
      </c>
      <c r="BO1048" s="72">
        <v>-0.19713293967175219</v>
      </c>
      <c r="BP1048" s="72">
        <v>-4.3181501070955239E-2</v>
      </c>
      <c r="BQ1048" s="72">
        <v>4.1304044502652841E-2</v>
      </c>
      <c r="BR1048" s="72">
        <f>IF(IF(BN1048&gt;BQ1048,BN1048,BQ1048)=0,IF(BM1048&gt;BP1048,BM1048,BP1048),IF(BN1048&gt;BQ1048,BN1048,BQ1048))</f>
        <v>0.14831906889588975</v>
      </c>
      <c r="CI1048" s="73">
        <f>IFERROR(L1048,M1048)</f>
        <v>0.29311639702196846</v>
      </c>
      <c r="CJ1048" s="74">
        <f>IF(AND(M1048&lt;0,AA1048&gt;0),1,0)</f>
        <v>0</v>
      </c>
      <c r="CK1048" s="74">
        <f>IF(AND(CJ1048=0,CI1048&lt;0.1,CI1048&gt;0),1,0)</f>
        <v>0</v>
      </c>
      <c r="CL1048" s="74">
        <f>IF(AND(CK1048=0,CI1048&lt;0.2,CI1048&gt;0.1),1,0)</f>
        <v>0</v>
      </c>
      <c r="CM1048" s="74">
        <f>IF(AND(CL1048=0,CI1048&lt;0.3,CI1048&gt;0.2),1,0)</f>
        <v>1</v>
      </c>
      <c r="CN1048" s="74">
        <f>IF(AND(CM1048=0,CI1048&lt;0.4,CI1048&gt;0.3),1,0)</f>
        <v>0</v>
      </c>
      <c r="CO1048" s="74">
        <f>IF(AND(CN1048=0,CI1048&lt;0.5,CI1048&gt;0.4),1,0)</f>
        <v>0</v>
      </c>
      <c r="CP1048" s="74">
        <f>IF(AND(CJ1048=0,CK1048=0,CL1048=0,CM1048=0,CN1048=0,CO1048=0),1,0)</f>
        <v>0</v>
      </c>
      <c r="CR1048" s="74" t="str">
        <f>_xll.BDP($H1048,CR$1)</f>
        <v>#N/A Field Not Applicable</v>
      </c>
      <c r="CS1048" s="74" t="str">
        <f>_xll.BDP($H1048,CS$1)</f>
        <v>#N/A N/A</v>
      </c>
      <c r="CT1048" s="81" t="str">
        <f>_xll.BDP($H1048,CT$1)</f>
        <v>#N/A N/A</v>
      </c>
      <c r="CU1048" s="78" t="str">
        <f>_xll.BDP($H1048,CU$1)</f>
        <v>#N/A N/A</v>
      </c>
      <c r="CV1048" s="78">
        <f>_xll.BDP($H1048,CV$1)</f>
        <v>26.170615709434252</v>
      </c>
      <c r="CW1048" s="78">
        <f>_xll.BDP($H1048,CW$1)</f>
        <v>0.22648384301829347</v>
      </c>
    </row>
    <row r="1049" spans="1:101" s="74" customFormat="1" hidden="1" x14ac:dyDescent="0.3">
      <c r="A1049" s="74" t="str">
        <f>B1049&amp;C1049</f>
        <v>15</v>
      </c>
      <c r="B1049" s="74">
        <v>15</v>
      </c>
      <c r="D1049" s="74">
        <v>42</v>
      </c>
      <c r="E1049" s="74">
        <v>3</v>
      </c>
      <c r="F1049" s="75">
        <v>0.15</v>
      </c>
      <c r="G1049" s="74" t="s">
        <v>2302</v>
      </c>
      <c r="H1049" s="74" t="s">
        <v>1946</v>
      </c>
      <c r="I1049" s="74">
        <v>1995</v>
      </c>
      <c r="J1049" s="74" t="str">
        <f>I1049&amp;H1049</f>
        <v>1995HAGA IR Equity</v>
      </c>
      <c r="K1049" s="76" t="s">
        <v>5030</v>
      </c>
      <c r="L1049" s="73">
        <v>0.13936590933361687</v>
      </c>
      <c r="M1049" s="73">
        <v>0.14702804520719967</v>
      </c>
      <c r="N1049" s="73">
        <v>0.10773502905846291</v>
      </c>
      <c r="O1049" s="73">
        <v>0.11403295187078971</v>
      </c>
      <c r="P1049" s="77">
        <v>13.53014437935329</v>
      </c>
      <c r="Q1049" s="77">
        <v>10.999122934258692</v>
      </c>
      <c r="R1049" s="77">
        <v>17.033677576817297</v>
      </c>
      <c r="S1049" s="78">
        <v>6.8720265497880462</v>
      </c>
      <c r="T1049" s="78">
        <v>6.2182083065830414</v>
      </c>
      <c r="U1049" s="73">
        <v>0.35727501304615966</v>
      </c>
      <c r="V1049" s="79">
        <v>1.8972959355055425</v>
      </c>
      <c r="W1049" s="73">
        <v>0.37351440838795646</v>
      </c>
      <c r="X1049" s="72">
        <v>8.540451681083408E-2</v>
      </c>
      <c r="Y1049" s="79">
        <v>17.850622307017666</v>
      </c>
      <c r="Z1049" s="79">
        <v>15.367266312462856</v>
      </c>
      <c r="AA1049" s="79">
        <v>38224000000</v>
      </c>
      <c r="AB1049" s="79">
        <v>49284000000</v>
      </c>
      <c r="AC1049" s="79" t="e">
        <v>#N/A</v>
      </c>
      <c r="AD1049" s="80">
        <v>10677000000</v>
      </c>
      <c r="AE1049" s="73">
        <v>0</v>
      </c>
      <c r="AF1049" s="80">
        <v>71917.876094999985</v>
      </c>
      <c r="AG1049" s="80">
        <v>94510.876094999985</v>
      </c>
      <c r="AH1049" s="25">
        <v>9.4284593071628073</v>
      </c>
      <c r="AI1049" s="25">
        <v>17.344627655533124</v>
      </c>
      <c r="AJ1049" s="25">
        <v>8.8560955645230912</v>
      </c>
      <c r="AK1049" s="25">
        <v>15.599366041764062</v>
      </c>
      <c r="AL1049" s="25">
        <v>2.5905372779359301</v>
      </c>
      <c r="AM1049" s="74" t="s">
        <v>533</v>
      </c>
      <c r="AN1049" s="74" t="s">
        <v>534</v>
      </c>
      <c r="AO1049" s="74" t="s">
        <v>4668</v>
      </c>
      <c r="AP1049" s="74" t="s">
        <v>4630</v>
      </c>
      <c r="AQ1049" s="73" t="e">
        <f>_xll.BDP($H1049,$AQ$1, "CUST_TRR_START_DT=20030101","CUST_TRR_END_DT=20230630")*0.01</f>
        <v>#VALUE!</v>
      </c>
      <c r="AR1049" s="73">
        <f>_xll.BDP($H1049,$AQ$1, "CUST_TRR_START_DT=20130101","CUST_TRR_END_DT=20230630")*0.01</f>
        <v>0.1334127</v>
      </c>
      <c r="AS1049" s="73">
        <f>_xll.BDP($H1049,$AQ$1, "CUST_TRR_START_DT=20180101","CUST_TRR_END_DT=20230630")*0.01</f>
        <v>0.1448777</v>
      </c>
      <c r="AT1049" s="74" t="s">
        <v>3613</v>
      </c>
      <c r="AU1049" s="74" t="s">
        <v>3613</v>
      </c>
      <c r="AV1049" s="74" t="s">
        <v>3613</v>
      </c>
      <c r="AW1049" s="25">
        <v>3.4461538608257589</v>
      </c>
      <c r="AX1049" s="25">
        <v>3.4461538608257589</v>
      </c>
      <c r="AY1049" s="25">
        <v>0</v>
      </c>
      <c r="AZ1049" s="25">
        <v>3.4461538608257589</v>
      </c>
      <c r="BA1049" s="25">
        <v>0</v>
      </c>
      <c r="BB1049" s="25">
        <v>0</v>
      </c>
      <c r="BC1049" s="25">
        <v>0</v>
      </c>
      <c r="BD1049" s="25">
        <v>0</v>
      </c>
      <c r="BE1049" s="25">
        <v>71917.876094999985</v>
      </c>
      <c r="BF1049" s="74" t="s">
        <v>3021</v>
      </c>
      <c r="BG1049" s="74" t="s">
        <v>3021</v>
      </c>
      <c r="BH1049" s="74" t="s">
        <v>3021</v>
      </c>
      <c r="BI1049" s="74" t="s">
        <v>3021</v>
      </c>
      <c r="BJ1049" s="74" t="s">
        <v>3021</v>
      </c>
      <c r="BK1049" s="74" t="s">
        <v>3021</v>
      </c>
      <c r="BL1049" s="72">
        <v>0</v>
      </c>
      <c r="BM1049" s="72">
        <v>0</v>
      </c>
      <c r="BN1049" s="72">
        <v>0</v>
      </c>
      <c r="BO1049" s="72">
        <v>0</v>
      </c>
      <c r="BP1049" s="72">
        <v>0</v>
      </c>
      <c r="BQ1049" s="72">
        <v>0</v>
      </c>
      <c r="BR1049" s="72">
        <f>IF(IF(BN1049&gt;BQ1049,BN1049,BQ1049)=0,IF(BM1049&gt;BP1049,BM1049,BP1049),IF(BN1049&gt;BQ1049,BN1049,BQ1049))</f>
        <v>0</v>
      </c>
      <c r="CI1049" s="73">
        <f>IFERROR(L1049,M1049)</f>
        <v>0.13936590933361687</v>
      </c>
      <c r="CJ1049" s="74">
        <f>IF(AND(M1049&lt;0,AA1049&gt;0),1,0)</f>
        <v>0</v>
      </c>
      <c r="CK1049" s="74">
        <f>IF(AND(CJ1049=0,CI1049&lt;0.1,CI1049&gt;0),1,0)</f>
        <v>0</v>
      </c>
      <c r="CL1049" s="74">
        <f>IF(AND(CK1049=0,CI1049&lt;0.2,CI1049&gt;0.1),1,0)</f>
        <v>1</v>
      </c>
      <c r="CM1049" s="74">
        <f>IF(AND(CL1049=0,CI1049&lt;0.3,CI1049&gt;0.2),1,0)</f>
        <v>0</v>
      </c>
      <c r="CN1049" s="74">
        <f>IF(AND(CM1049=0,CI1049&lt;0.4,CI1049&gt;0.3),1,0)</f>
        <v>0</v>
      </c>
      <c r="CO1049" s="74">
        <f>IF(AND(CN1049=0,CI1049&lt;0.5,CI1049&gt;0.4),1,0)</f>
        <v>0</v>
      </c>
      <c r="CP1049" s="74">
        <f>IF(AND(CJ1049=0,CK1049=0,CL1049=0,CM1049=0,CN1049=0,CO1049=0),1,0)</f>
        <v>0</v>
      </c>
      <c r="CR1049" s="74" t="str">
        <f>_xll.BDP($H1049,CR$1)</f>
        <v>#N/A Field Not Applicable</v>
      </c>
      <c r="CS1049" s="74" t="str">
        <f>_xll.BDP($H1049,CS$1)</f>
        <v>#N/A N/A</v>
      </c>
      <c r="CT1049" s="81" t="str">
        <f>_xll.BDP($H1049,CT$1)</f>
        <v>#N/A N/A</v>
      </c>
      <c r="CU1049" s="78" t="str">
        <f>_xll.BDP($H1049,CU$1)</f>
        <v>#N/A N/A</v>
      </c>
      <c r="CV1049" s="78">
        <f>_xll.BDP($H1049,CV$1)</f>
        <v>0</v>
      </c>
      <c r="CW1049" s="78">
        <f>_xll.BDP($H1049,CW$1)</f>
        <v>0</v>
      </c>
    </row>
    <row r="1050" spans="1:101" s="74" customFormat="1" hidden="1" x14ac:dyDescent="0.3">
      <c r="A1050" s="74" t="str">
        <f>B1050&amp;C1050</f>
        <v>15</v>
      </c>
      <c r="B1050" s="74">
        <v>15</v>
      </c>
      <c r="D1050" s="74">
        <v>42</v>
      </c>
      <c r="E1050" s="74">
        <v>7</v>
      </c>
      <c r="F1050" s="75"/>
      <c r="H1050" s="74" t="s">
        <v>1569</v>
      </c>
      <c r="I1050" s="74">
        <v>1996</v>
      </c>
      <c r="J1050" s="74" t="str">
        <f>I1050&amp;H1050</f>
        <v>1996POLR LN Equity</v>
      </c>
      <c r="K1050" s="76" t="s">
        <v>1570</v>
      </c>
      <c r="L1050" s="73" t="e">
        <v>#N/A</v>
      </c>
      <c r="M1050" s="73">
        <v>1.8979088247595148</v>
      </c>
      <c r="N1050" s="73">
        <v>1.8838002729825223</v>
      </c>
      <c r="O1050" s="73">
        <v>1.4809411918282096</v>
      </c>
      <c r="P1050" s="77">
        <v>30.305802840981187</v>
      </c>
      <c r="Q1050" s="77">
        <v>23.875105096297272</v>
      </c>
      <c r="R1050" s="77">
        <v>23.812612419843397</v>
      </c>
      <c r="S1050" s="78">
        <v>33.237944862577208</v>
      </c>
      <c r="T1050" s="78">
        <v>25.998348616829887</v>
      </c>
      <c r="U1050" s="73">
        <v>-0.47760781109011358</v>
      </c>
      <c r="V1050" s="79">
        <v>-2.3601430223998321</v>
      </c>
      <c r="W1050" s="73">
        <v>0.59109152598477321</v>
      </c>
      <c r="X1050" s="72" t="e">
        <v>#N/A</v>
      </c>
      <c r="Y1050" s="79">
        <v>8.7535194433712586</v>
      </c>
      <c r="Z1050" s="79">
        <v>0.79420074245393213</v>
      </c>
      <c r="AA1050" s="79">
        <v>23910000</v>
      </c>
      <c r="AB1050" s="79">
        <v>30642000</v>
      </c>
      <c r="AC1050" s="79">
        <v>4386000</v>
      </c>
      <c r="AD1050" s="80">
        <v>44976000</v>
      </c>
      <c r="AE1050" s="73">
        <v>9.7518676627534689E-2</v>
      </c>
      <c r="AF1050" s="80">
        <v>503.95547742000002</v>
      </c>
      <c r="AG1050" s="80">
        <v>391.74247742</v>
      </c>
      <c r="AH1050" s="25">
        <v>8.2394042995057326</v>
      </c>
      <c r="AI1050" s="25">
        <v>8.6326820207585016</v>
      </c>
      <c r="AJ1050" s="25">
        <v>9.2247477325590985</v>
      </c>
      <c r="AK1050" s="25">
        <v>13.526102934186548</v>
      </c>
      <c r="AL1050" s="25">
        <v>3.5277106156592355</v>
      </c>
      <c r="AM1050" s="74" t="s">
        <v>502</v>
      </c>
      <c r="AN1050" s="74" t="s">
        <v>528</v>
      </c>
      <c r="AO1050" s="74" t="s">
        <v>568</v>
      </c>
      <c r="AP1050" s="74" t="s">
        <v>1552</v>
      </c>
      <c r="AQ1050" s="73" t="e">
        <f>_xll.BDP($H1050,$AQ$1, "CUST_TRR_START_DT=20030101","CUST_TRR_END_DT=20230630")*0.01</f>
        <v>#VALUE!</v>
      </c>
      <c r="AR1050" s="73">
        <f>_xll.BDP($H1050,$AQ$1, "CUST_TRR_START_DT=20130101","CUST_TRR_END_DT=20230630")*0.01</f>
        <v>0.15587109999999998</v>
      </c>
      <c r="AS1050" s="73">
        <f>_xll.BDP($H1050,$AQ$1, "CUST_TRR_START_DT=20180101","CUST_TRR_END_DT=20230630")*0.01</f>
        <v>4.902666E-2</v>
      </c>
      <c r="AT1050" s="74" t="s">
        <v>3614</v>
      </c>
      <c r="AU1050" s="74" t="s">
        <v>3614</v>
      </c>
      <c r="AV1050" s="74" t="s">
        <v>3614</v>
      </c>
      <c r="AW1050" s="25">
        <v>9.236947791164658</v>
      </c>
      <c r="AX1050" s="25">
        <v>9.236947791164658</v>
      </c>
      <c r="AY1050" s="25">
        <v>0</v>
      </c>
      <c r="AZ1050" s="25">
        <v>9.236947791164658</v>
      </c>
      <c r="BA1050" s="25">
        <v>130.71352353139392</v>
      </c>
      <c r="BB1050" s="25">
        <v>0</v>
      </c>
      <c r="BC1050" s="25" t="s">
        <v>3021</v>
      </c>
      <c r="BD1050" s="25" t="s">
        <v>3021</v>
      </c>
      <c r="BE1050" s="25">
        <v>391.74247742</v>
      </c>
      <c r="BF1050" s="74">
        <v>41.832999999999998</v>
      </c>
      <c r="BG1050" s="74">
        <v>46.533000000000001</v>
      </c>
      <c r="BH1050" s="74">
        <v>51.35</v>
      </c>
      <c r="BI1050" s="74">
        <v>43.828000000000003</v>
      </c>
      <c r="BJ1050" s="74">
        <v>51.079000000000001</v>
      </c>
      <c r="BK1050" s="74">
        <v>63.073999999999998</v>
      </c>
      <c r="BL1050" s="72">
        <v>0.10678698995194606</v>
      </c>
      <c r="BM1050" s="72">
        <v>0.11878466768899927</v>
      </c>
      <c r="BN1050" s="72">
        <v>0.13108101102078337</v>
      </c>
      <c r="BO1050" s="72">
        <v>0.11187962124671653</v>
      </c>
      <c r="BP1050" s="72">
        <v>0.13038923002785965</v>
      </c>
      <c r="BQ1050" s="72">
        <v>0.16100883523125395</v>
      </c>
      <c r="BR1050" s="72">
        <f>IF(IF(BN1050&gt;BQ1050,BN1050,BQ1050)=0,IF(BM1050&gt;BP1050,BM1050,BP1050),IF(BN1050&gt;BQ1050,BN1050,BQ1050))</f>
        <v>0.16100883523125395</v>
      </c>
      <c r="CI1050" s="73">
        <f>IFERROR(L1050,M1050)</f>
        <v>1.8979088247595148</v>
      </c>
      <c r="CJ1050" s="74">
        <f>IF(AND(M1050&lt;0,AA1050&gt;0),1,0)</f>
        <v>0</v>
      </c>
      <c r="CK1050" s="74">
        <f>IF(AND(CJ1050=0,CI1050&lt;0.1,CI1050&gt;0),1,0)</f>
        <v>0</v>
      </c>
      <c r="CL1050" s="74">
        <f>IF(AND(CK1050=0,CI1050&lt;0.2,CI1050&gt;0.1),1,0)</f>
        <v>0</v>
      </c>
      <c r="CM1050" s="74">
        <f>IF(AND(CL1050=0,CI1050&lt;0.3,CI1050&gt;0.2),1,0)</f>
        <v>0</v>
      </c>
      <c r="CN1050" s="74">
        <f>IF(AND(CM1050=0,CI1050&lt;0.4,CI1050&gt;0.3),1,0)</f>
        <v>0</v>
      </c>
      <c r="CO1050" s="74">
        <f>IF(AND(CN1050=0,CI1050&lt;0.5,CI1050&gt;0.4),1,0)</f>
        <v>0</v>
      </c>
      <c r="CP1050" s="74">
        <f>IF(AND(CJ1050=0,CK1050=0,CL1050=0,CM1050=0,CN1050=0,CO1050=0),1,0)</f>
        <v>1</v>
      </c>
      <c r="CR1050" s="74" t="str">
        <f>_xll.BDP($H1050,CR$1)</f>
        <v>#N/A Field Not Applicable</v>
      </c>
      <c r="CS1050" s="74" t="str">
        <f>_xll.BDP($H1050,CS$1)</f>
        <v>#N/A N/A</v>
      </c>
      <c r="CT1050" s="81" t="str">
        <f>_xll.BDP($H1050,CT$1)</f>
        <v>#N/A N/A</v>
      </c>
      <c r="CU1050" s="78" t="str">
        <f>_xll.BDP($H1050,CU$1)</f>
        <v>#N/A N/A</v>
      </c>
      <c r="CV1050" s="78">
        <f>_xll.BDP($H1050,CV$1)</f>
        <v>3.4924290410975147</v>
      </c>
      <c r="CW1050" s="78">
        <f>_xll.BDP($H1050,CW$1)</f>
        <v>4.746000518069911</v>
      </c>
    </row>
    <row r="1051" spans="1:101" s="74" customFormat="1" hidden="1" x14ac:dyDescent="0.3">
      <c r="A1051" s="74" t="str">
        <f>B1051&amp;C1051</f>
        <v>15</v>
      </c>
      <c r="B1051" s="74">
        <v>15</v>
      </c>
      <c r="D1051" s="74">
        <v>42</v>
      </c>
      <c r="E1051" s="74">
        <v>2</v>
      </c>
      <c r="F1051" s="75">
        <v>0.12</v>
      </c>
      <c r="G1051" s="74" t="s">
        <v>2964</v>
      </c>
      <c r="H1051" s="74" t="s">
        <v>426</v>
      </c>
      <c r="I1051" s="74">
        <v>1997</v>
      </c>
      <c r="J1051" s="74" t="str">
        <f>I1051&amp;H1051</f>
        <v>1997NTAP US Equity</v>
      </c>
      <c r="K1051" s="76" t="s">
        <v>1121</v>
      </c>
      <c r="L1051" s="73">
        <v>-0.42576281536099064</v>
      </c>
      <c r="M1051" s="73">
        <v>-0.58358509566968786</v>
      </c>
      <c r="N1051" s="73">
        <v>-1.0067216215699413</v>
      </c>
      <c r="O1051" s="73">
        <v>1.499353169469599</v>
      </c>
      <c r="P1051" s="77">
        <v>29.891994917407878</v>
      </c>
      <c r="Q1051" s="77">
        <v>37.376429479034307</v>
      </c>
      <c r="R1051" s="77">
        <v>126.13458528951486</v>
      </c>
      <c r="S1051" s="78">
        <v>22.476341305862558</v>
      </c>
      <c r="T1051" s="78">
        <v>23.074504872681548</v>
      </c>
      <c r="U1051" s="73">
        <v>-4.6536630317923516E-2</v>
      </c>
      <c r="V1051" s="79">
        <v>-0.24143426294820716</v>
      </c>
      <c r="W1051" s="73">
        <v>0.12276159654800431</v>
      </c>
      <c r="X1051" s="72">
        <v>2.4326347305389222E-2</v>
      </c>
      <c r="Y1051" s="79">
        <v>0.64061446572015035</v>
      </c>
      <c r="Z1051" s="79">
        <v>42.232978667364392</v>
      </c>
      <c r="AA1051" s="79">
        <v>-1986000000</v>
      </c>
      <c r="AB1051" s="79">
        <v>773000000</v>
      </c>
      <c r="AC1051" s="79">
        <v>332000000</v>
      </c>
      <c r="AD1051" s="80">
        <v>1279000000</v>
      </c>
      <c r="AE1051" s="73">
        <v>0.25957779515246288</v>
      </c>
      <c r="AF1051" s="80">
        <v>16227.248566599999</v>
      </c>
      <c r="AG1051" s="80">
        <v>15924.248566599999</v>
      </c>
      <c r="AH1051" s="25">
        <v>11.342057383618233</v>
      </c>
      <c r="AI1051" s="25">
        <v>14.609402354678899</v>
      </c>
      <c r="AJ1051" s="25">
        <v>6.4334458125106906</v>
      </c>
      <c r="AK1051" s="25">
        <v>19.30750864346448</v>
      </c>
      <c r="AL1051" s="25">
        <v>18.60650659235619</v>
      </c>
      <c r="AM1051" s="74" t="s">
        <v>506</v>
      </c>
      <c r="AN1051" s="74" t="s">
        <v>629</v>
      </c>
      <c r="AO1051" s="74" t="s">
        <v>4666</v>
      </c>
      <c r="AP1051" s="74" t="s">
        <v>574</v>
      </c>
      <c r="AQ1051" s="73">
        <f>_xll.BDP($H1051,$AQ$1, "CUST_TRR_START_DT=20030101","CUST_TRR_END_DT=20230630")*0.01</f>
        <v>0.11756800000000001</v>
      </c>
      <c r="AR1051" s="73">
        <f>_xll.BDP($H1051,$AQ$1, "CUST_TRR_START_DT=20130101","CUST_TRR_END_DT=20230630")*0.01</f>
        <v>0.10718569999999999</v>
      </c>
      <c r="AS1051" s="73">
        <f>_xll.BDP($H1051,$AQ$1, "CUST_TRR_START_DT=20180101","CUST_TRR_END_DT=20230630")*0.01</f>
        <v>9.093975E-2</v>
      </c>
      <c r="AT1051" s="74" t="s">
        <v>3697</v>
      </c>
      <c r="AU1051" s="74" t="s">
        <v>3615</v>
      </c>
      <c r="AV1051" s="74" t="s">
        <v>3615</v>
      </c>
      <c r="AW1051" s="25">
        <v>2.5733401955738548</v>
      </c>
      <c r="AX1051" s="25">
        <v>2.5733401955738548</v>
      </c>
      <c r="AY1051" s="25">
        <v>4.3995816246907831</v>
      </c>
      <c r="AZ1051" s="25">
        <v>6.9729218202646379</v>
      </c>
      <c r="BA1051" s="25">
        <v>31.326918773774899</v>
      </c>
      <c r="BB1051" s="25">
        <v>53.558925645486106</v>
      </c>
      <c r="BC1051" s="25">
        <v>84.885844419261005</v>
      </c>
      <c r="BD1051" s="25">
        <v>1176</v>
      </c>
      <c r="BE1051" s="25">
        <v>15924.248566599999</v>
      </c>
      <c r="BF1051" s="74">
        <v>1230.222</v>
      </c>
      <c r="BG1051" s="74">
        <v>1284.056</v>
      </c>
      <c r="BH1051" s="74">
        <v>1339.2860000000001</v>
      </c>
      <c r="BI1051" s="74">
        <v>1273.7329999999999</v>
      </c>
      <c r="BJ1051" s="74">
        <v>1266.2640000000001</v>
      </c>
      <c r="BK1051" s="74">
        <v>1542.058</v>
      </c>
      <c r="BL1051" s="72">
        <v>7.7254634330457816E-2</v>
      </c>
      <c r="BM1051" s="72">
        <v>8.06352648057264E-2</v>
      </c>
      <c r="BN1051" s="72">
        <v>8.4103560328055854E-2</v>
      </c>
      <c r="BO1051" s="72">
        <v>7.998700815758214E-2</v>
      </c>
      <c r="BP1051" s="72">
        <v>7.9517975036881836E-2</v>
      </c>
      <c r="BQ1051" s="72">
        <v>9.6837096805582348E-2</v>
      </c>
      <c r="BR1051" s="72">
        <f>IF(IF(BN1051&gt;BQ1051,BN1051,BQ1051)=0,IF(BM1051&gt;BP1051,BM1051,BP1051),IF(BN1051&gt;BQ1051,BN1051,BQ1051))</f>
        <v>9.6837096805582348E-2</v>
      </c>
      <c r="CI1051" s="73">
        <f>IFERROR(L1051,M1051)</f>
        <v>-0.42576281536099064</v>
      </c>
      <c r="CJ1051" s="74">
        <f>IF(AND(M1051&lt;0,AA1051&gt;0),1,0)</f>
        <v>0</v>
      </c>
      <c r="CK1051" s="74">
        <f>IF(AND(CJ1051=0,CI1051&lt;0.1,CI1051&gt;0),1,0)</f>
        <v>0</v>
      </c>
      <c r="CL1051" s="74">
        <f>IF(AND(CK1051=0,CI1051&lt;0.2,CI1051&gt;0.1),1,0)</f>
        <v>0</v>
      </c>
      <c r="CM1051" s="74">
        <f>IF(AND(CL1051=0,CI1051&lt;0.3,CI1051&gt;0.2),1,0)</f>
        <v>0</v>
      </c>
      <c r="CN1051" s="74">
        <f>IF(AND(CM1051=0,CI1051&lt;0.4,CI1051&gt;0.3),1,0)</f>
        <v>0</v>
      </c>
      <c r="CO1051" s="74">
        <f>IF(AND(CN1051=0,CI1051&lt;0.5,CI1051&gt;0.4),1,0)</f>
        <v>0</v>
      </c>
      <c r="CP1051" s="74">
        <f>IF(AND(CJ1051=0,CK1051=0,CL1051=0,CM1051=0,CN1051=0,CO1051=0),1,0)</f>
        <v>1</v>
      </c>
      <c r="CR1051" s="74" t="str">
        <f>_xll.BDP($H1051,CR$1)</f>
        <v>George Kurian</v>
      </c>
      <c r="CS1051" s="74" t="str">
        <f>_xll.BDP($H1051,CS$1)</f>
        <v>No</v>
      </c>
      <c r="CT1051" s="81">
        <f>_xll.BDP($H1051,CT$1)</f>
        <v>0.13033899664878845</v>
      </c>
      <c r="CU1051" s="78">
        <f>_xll.BDP($H1051,CU$1)</f>
        <v>8.3333301544189453</v>
      </c>
      <c r="CV1051" s="78">
        <f>_xll.BDP($H1051,CV$1)</f>
        <v>0.38912511638421543</v>
      </c>
      <c r="CW1051" s="78">
        <f>_xll.BDP($H1051,CW$1)</f>
        <v>50.024743790970362</v>
      </c>
    </row>
    <row r="1052" spans="1:101" s="74" customFormat="1" hidden="1" x14ac:dyDescent="0.3">
      <c r="A1052" s="74" t="str">
        <f>B1052&amp;C1052</f>
        <v>15</v>
      </c>
      <c r="B1052" s="74">
        <v>15</v>
      </c>
      <c r="D1052" s="74">
        <v>42</v>
      </c>
      <c r="E1052" s="74">
        <v>18</v>
      </c>
      <c r="F1052" s="75" t="s">
        <v>2149</v>
      </c>
      <c r="G1052" s="74" t="s">
        <v>2577</v>
      </c>
      <c r="H1052" s="74" t="s">
        <v>1922</v>
      </c>
      <c r="I1052" s="74">
        <v>1998</v>
      </c>
      <c r="J1052" s="74" t="str">
        <f>I1052&amp;H1052</f>
        <v>1998SHL GR Equity</v>
      </c>
      <c r="K1052" s="76" t="s">
        <v>5031</v>
      </c>
      <c r="L1052" s="73">
        <v>0.32126982589589914</v>
      </c>
      <c r="M1052" s="73">
        <v>0.18871667699938005</v>
      </c>
      <c r="N1052" s="73">
        <v>0.12836919224024435</v>
      </c>
      <c r="O1052" s="73">
        <v>8.649938904833622E-2</v>
      </c>
      <c r="P1052" s="77">
        <v>5.9325656760670205</v>
      </c>
      <c r="Q1052" s="77">
        <v>4.7796664815629422</v>
      </c>
      <c r="R1052" s="77">
        <v>8.9951400398910017</v>
      </c>
      <c r="S1052" s="78">
        <v>20.363813220807625</v>
      </c>
      <c r="T1052" s="78">
        <v>20.203555309938288</v>
      </c>
      <c r="U1052" s="73">
        <v>0.53277801817395065</v>
      </c>
      <c r="V1052" s="79">
        <v>3.9803340517241379</v>
      </c>
      <c r="W1052" s="73">
        <v>0.37791642866558284</v>
      </c>
      <c r="X1052" s="72">
        <v>1.3404044524739204E-2</v>
      </c>
      <c r="Y1052" s="79">
        <v>10.142815797672787</v>
      </c>
      <c r="Z1052" s="79">
        <v>1.7400200252545295</v>
      </c>
      <c r="AA1052" s="79">
        <v>16130000000</v>
      </c>
      <c r="AB1052" s="79">
        <v>35191000000</v>
      </c>
      <c r="AC1052" s="79" t="e">
        <v>#N/A</v>
      </c>
      <c r="AD1052" s="80">
        <v>1763000000</v>
      </c>
      <c r="AE1052" s="73">
        <v>0</v>
      </c>
      <c r="AF1052" s="80">
        <v>51617.279999999999</v>
      </c>
      <c r="AG1052" s="80">
        <v>66407.28</v>
      </c>
      <c r="AH1052" s="25">
        <v>17.005705505761842</v>
      </c>
      <c r="AI1052" s="25">
        <v>28.330750853242321</v>
      </c>
      <c r="AJ1052" s="25">
        <v>1.7207546431393568</v>
      </c>
      <c r="AK1052" s="25">
        <v>31.799528372903136</v>
      </c>
      <c r="AL1052" s="25">
        <v>3.0032744578279775</v>
      </c>
      <c r="AM1052" s="74" t="s">
        <v>493</v>
      </c>
      <c r="AN1052" s="74" t="s">
        <v>537</v>
      </c>
      <c r="AO1052" s="74" t="s">
        <v>538</v>
      </c>
      <c r="AP1052" s="74" t="s">
        <v>2139</v>
      </c>
      <c r="AQ1052" s="73" t="e">
        <f>_xll.BDP($H1052,$AQ$1, "CUST_TRR_START_DT=20030101","CUST_TRR_END_DT=20230630")*0.01</f>
        <v>#VALUE!</v>
      </c>
      <c r="AR1052" s="73" t="e">
        <f>_xll.BDP($H1052,$AQ$1, "CUST_TRR_START_DT=20130101","CUST_TRR_END_DT=20230630")*0.01</f>
        <v>#VALUE!</v>
      </c>
      <c r="AS1052" s="73" t="e">
        <f>_xll.BDP($H1052,$AQ$1, "CUST_TRR_START_DT=20180101","CUST_TRR_END_DT=20230630")*0.01</f>
        <v>#VALUE!</v>
      </c>
      <c r="AT1052" s="74" t="s">
        <v>3107</v>
      </c>
      <c r="AU1052" s="74" t="s">
        <v>3107</v>
      </c>
      <c r="AV1052" s="74" t="s">
        <v>3107</v>
      </c>
      <c r="AW1052" s="25">
        <v>2.0755953420997839</v>
      </c>
      <c r="AX1052" s="25">
        <v>2.0755953420997839</v>
      </c>
      <c r="AY1052" s="25">
        <v>-1.9475527972261648E-3</v>
      </c>
      <c r="AZ1052" s="25">
        <v>2.0736477893025578</v>
      </c>
      <c r="BA1052" s="25">
        <v>50.2261116761197</v>
      </c>
      <c r="BB1052" s="25">
        <v>-4.7127685394428909E-2</v>
      </c>
      <c r="BC1052" s="25">
        <v>50.178983990725271</v>
      </c>
      <c r="BD1052" s="25">
        <v>1064.7453523500001</v>
      </c>
      <c r="BE1052" s="25">
        <v>51617.279999999999</v>
      </c>
      <c r="BF1052" s="74">
        <v>2137.2730000000001</v>
      </c>
      <c r="BG1052" s="74">
        <v>2500.9290000000001</v>
      </c>
      <c r="BH1052" s="74">
        <v>2925.0770000000002</v>
      </c>
      <c r="BI1052" s="74">
        <v>2220.9230000000002</v>
      </c>
      <c r="BJ1052" s="74">
        <v>2678.672</v>
      </c>
      <c r="BK1052" s="74">
        <v>3054.2730000000001</v>
      </c>
      <c r="BL1052" s="72">
        <v>4.1406153133214309E-2</v>
      </c>
      <c r="BM1052" s="72">
        <v>4.8451390697068893E-2</v>
      </c>
      <c r="BN1052" s="72">
        <v>5.6668561380994895E-2</v>
      </c>
      <c r="BO1052" s="72">
        <v>4.3026734457917971E-2</v>
      </c>
      <c r="BP1052" s="72">
        <v>5.1894869315082082E-2</v>
      </c>
      <c r="BQ1052" s="72">
        <v>5.9171521629965786E-2</v>
      </c>
      <c r="BR1052" s="72">
        <f>IF(IF(BN1052&gt;BQ1052,BN1052,BQ1052)=0,IF(BM1052&gt;BP1052,BM1052,BP1052),IF(BN1052&gt;BQ1052,BN1052,BQ1052))</f>
        <v>5.9171521629965786E-2</v>
      </c>
      <c r="CI1052" s="73">
        <f>IFERROR(L1052,M1052)</f>
        <v>0.32126982589589914</v>
      </c>
      <c r="CJ1052" s="74">
        <f>IF(AND(M1052&lt;0,AA1052&gt;0),1,0)</f>
        <v>0</v>
      </c>
      <c r="CK1052" s="74">
        <f>IF(AND(CJ1052=0,CI1052&lt;0.1,CI1052&gt;0),1,0)</f>
        <v>0</v>
      </c>
      <c r="CL1052" s="74">
        <f>IF(AND(CK1052=0,CI1052&lt;0.2,CI1052&gt;0.1),1,0)</f>
        <v>0</v>
      </c>
      <c r="CM1052" s="74">
        <f>IF(AND(CL1052=0,CI1052&lt;0.3,CI1052&gt;0.2),1,0)</f>
        <v>0</v>
      </c>
      <c r="CN1052" s="74">
        <f>IF(AND(CM1052=0,CI1052&lt;0.4,CI1052&gt;0.3),1,0)</f>
        <v>1</v>
      </c>
      <c r="CO1052" s="74">
        <f>IF(AND(CN1052=0,CI1052&lt;0.5,CI1052&gt;0.4),1,0)</f>
        <v>0</v>
      </c>
      <c r="CP1052" s="74">
        <f>IF(AND(CJ1052=0,CK1052=0,CL1052=0,CM1052=0,CN1052=0,CO1052=0),1,0)</f>
        <v>0</v>
      </c>
      <c r="CR1052" s="74" t="str">
        <f>_xll.BDP($H1052,CR$1)</f>
        <v>Bernd Montag</v>
      </c>
      <c r="CS1052" s="74" t="str">
        <f>_xll.BDP($H1052,CS$1)</f>
        <v>No</v>
      </c>
      <c r="CT1052" s="81">
        <f>_xll.BDP($H1052,CT$1)</f>
        <v>0</v>
      </c>
      <c r="CU1052" s="78">
        <f>_xll.BDP($H1052,CU$1)</f>
        <v>8.6666698455810547</v>
      </c>
      <c r="CV1052" s="78">
        <f>_xll.BDP($H1052,CV$1)</f>
        <v>0</v>
      </c>
      <c r="CW1052" s="78">
        <f>_xll.BDP($H1052,CW$1)</f>
        <v>0</v>
      </c>
    </row>
    <row r="1053" spans="1:101" s="74" customFormat="1" hidden="1" x14ac:dyDescent="0.3">
      <c r="A1053" s="74" t="str">
        <f>B1053&amp;C1053</f>
        <v>15</v>
      </c>
      <c r="B1053" s="74">
        <v>15</v>
      </c>
      <c r="D1053" s="74">
        <v>51</v>
      </c>
      <c r="E1053" s="74">
        <v>3</v>
      </c>
      <c r="F1053" s="75"/>
      <c r="H1053" s="74" t="s">
        <v>1685</v>
      </c>
      <c r="I1053" s="74">
        <v>2066</v>
      </c>
      <c r="J1053" s="74" t="str">
        <f>I1053&amp;H1053</f>
        <v>2066CNIC LN Equity</v>
      </c>
      <c r="K1053" s="76" t="s">
        <v>1686</v>
      </c>
      <c r="L1053" s="73">
        <v>0.81021550862481317</v>
      </c>
      <c r="M1053" s="73">
        <v>2.6467321105657451</v>
      </c>
      <c r="N1053" s="73">
        <v>6.9699440226193662E-2</v>
      </c>
      <c r="O1053" s="73">
        <v>0.17876787918707771</v>
      </c>
      <c r="P1053" s="77">
        <v>8.625447022835262</v>
      </c>
      <c r="Q1053" s="77">
        <v>0.29552152664094222</v>
      </c>
      <c r="R1053" s="77">
        <v>0.25716026812918952</v>
      </c>
      <c r="S1053" s="78">
        <v>11.277387876141528</v>
      </c>
      <c r="T1053" s="78">
        <v>11.034869142875189</v>
      </c>
      <c r="U1053" s="73">
        <v>0.2324870761757451</v>
      </c>
      <c r="V1053" s="79">
        <v>1.0063956580436653</v>
      </c>
      <c r="W1053" s="73">
        <v>0.3059111445783132</v>
      </c>
      <c r="X1053" s="72">
        <v>9.1713554987212273E-2</v>
      </c>
      <c r="Y1053" s="79">
        <v>92.686131872949687</v>
      </c>
      <c r="Z1053" s="79">
        <v>-72.5326673729964</v>
      </c>
      <c r="AA1053" s="79">
        <v>15484000</v>
      </c>
      <c r="AB1053" s="79">
        <v>229247000</v>
      </c>
      <c r="AC1053" s="79">
        <v>5298000</v>
      </c>
      <c r="AD1053" s="80">
        <v>62409000</v>
      </c>
      <c r="AE1053" s="73">
        <v>8.489160217276355E-2</v>
      </c>
      <c r="AF1053" s="80" t="e">
        <v>#VALUE!</v>
      </c>
      <c r="AG1053" s="80" t="s">
        <v>3021</v>
      </c>
      <c r="AH1053" s="25" t="s">
        <v>3697</v>
      </c>
      <c r="AI1053" s="25" t="s">
        <v>3697</v>
      </c>
      <c r="AJ1053" s="25" t="s">
        <v>3697</v>
      </c>
      <c r="AK1053" s="25" t="s">
        <v>3697</v>
      </c>
      <c r="AL1053" s="25" t="s">
        <v>3697</v>
      </c>
      <c r="AM1053" s="74" t="s">
        <v>543</v>
      </c>
      <c r="AN1053" s="74" t="s">
        <v>570</v>
      </c>
      <c r="AO1053" s="74" t="s">
        <v>1123</v>
      </c>
      <c r="AP1053" s="74" t="s">
        <v>1552</v>
      </c>
      <c r="AQ1053" s="73" t="e">
        <f>_xll.BDP($H1053,$AQ$1, "CUST_TRR_START_DT=20030101","CUST_TRR_END_DT=20230630")*0.01</f>
        <v>#VALUE!</v>
      </c>
      <c r="AR1053" s="73" t="e">
        <f>_xll.BDP($H1053,$AQ$1, "CUST_TRR_START_DT=20130101","CUST_TRR_END_DT=20230630")*0.01</f>
        <v>#VALUE!</v>
      </c>
      <c r="AS1053" s="73" t="e">
        <f>_xll.BDP($H1053,$AQ$1, "CUST_TRR_START_DT=20180101","CUST_TRR_END_DT=20230630")*0.01</f>
        <v>#VALUE!</v>
      </c>
      <c r="AT1053" s="74" t="s">
        <v>3697</v>
      </c>
      <c r="AU1053" s="74" t="s">
        <v>3021</v>
      </c>
      <c r="AV1053" s="74" t="s">
        <v>3021</v>
      </c>
      <c r="AW1053" s="25" t="s">
        <v>3021</v>
      </c>
      <c r="AX1053" s="25">
        <v>0</v>
      </c>
      <c r="AY1053" s="25">
        <v>0</v>
      </c>
      <c r="AZ1053" s="25">
        <v>0</v>
      </c>
      <c r="BA1053" s="25">
        <v>70.366338028526556</v>
      </c>
      <c r="BB1053" s="25">
        <v>-1487.6798773445296</v>
      </c>
      <c r="BC1053" s="25">
        <v>-1417.313539316003</v>
      </c>
      <c r="BD1053" s="25">
        <v>-55.834925149999997</v>
      </c>
      <c r="BE1053" s="25" t="e">
        <v>#VALUE!</v>
      </c>
      <c r="BF1053" s="74">
        <v>58.02</v>
      </c>
      <c r="BG1053" s="74">
        <v>62.7</v>
      </c>
      <c r="BH1053" s="74">
        <v>66.433000000000007</v>
      </c>
      <c r="BI1053" s="74">
        <v>58.003</v>
      </c>
      <c r="BJ1053" s="74">
        <v>64.006</v>
      </c>
      <c r="BK1053" s="74">
        <v>66.703000000000003</v>
      </c>
      <c r="BL1053" s="72">
        <v>0</v>
      </c>
      <c r="BM1053" s="72">
        <v>0</v>
      </c>
      <c r="BN1053" s="72">
        <v>0</v>
      </c>
      <c r="BO1053" s="72">
        <v>0</v>
      </c>
      <c r="BP1053" s="72">
        <v>0</v>
      </c>
      <c r="BQ1053" s="72">
        <v>0</v>
      </c>
      <c r="BR1053" s="72">
        <f>IF(IF(BN1053&gt;BQ1053,BN1053,BQ1053)=0,IF(BM1053&gt;BP1053,BM1053,BP1053),IF(BN1053&gt;BQ1053,BN1053,BQ1053))</f>
        <v>0</v>
      </c>
      <c r="CI1053" s="73">
        <f>IFERROR(L1053,M1053)</f>
        <v>0.81021550862481317</v>
      </c>
      <c r="CJ1053" s="74">
        <f>IF(AND(M1053&lt;0,AA1053&gt;0),1,0)</f>
        <v>0</v>
      </c>
      <c r="CK1053" s="74">
        <f>IF(AND(CJ1053=0,CI1053&lt;0.1,CI1053&gt;0),1,0)</f>
        <v>0</v>
      </c>
      <c r="CL1053" s="74">
        <f>IF(AND(CK1053=0,CI1053&lt;0.2,CI1053&gt;0.1),1,0)</f>
        <v>0</v>
      </c>
      <c r="CM1053" s="74">
        <f>IF(AND(CL1053=0,CI1053&lt;0.3,CI1053&gt;0.2),1,0)</f>
        <v>0</v>
      </c>
      <c r="CN1053" s="74">
        <f>IF(AND(CM1053=0,CI1053&lt;0.4,CI1053&gt;0.3),1,0)</f>
        <v>0</v>
      </c>
      <c r="CO1053" s="74">
        <f>IF(AND(CN1053=0,CI1053&lt;0.5,CI1053&gt;0.4),1,0)</f>
        <v>0</v>
      </c>
      <c r="CP1053" s="74">
        <f>IF(AND(CJ1053=0,CK1053=0,CL1053=0,CM1053=0,CN1053=0,CO1053=0),1,0)</f>
        <v>1</v>
      </c>
      <c r="CR1053" s="74" t="str">
        <f>_xll.BDP($H1053,CR$1)</f>
        <v>Michael Riedl</v>
      </c>
      <c r="CS1053" s="74" t="str">
        <f>_xll.BDP($H1053,CS$1)</f>
        <v>No</v>
      </c>
      <c r="CT1053" s="81">
        <f>_xll.BDP($H1053,CT$1)</f>
        <v>0</v>
      </c>
      <c r="CU1053" s="78">
        <f>_xll.BDP($H1053,CU$1)</f>
        <v>0.83333301544189453</v>
      </c>
      <c r="CV1053" s="78" t="str">
        <f>_xll.BDP($H1053,CV$1)</f>
        <v>#N/A Field Not Applicable</v>
      </c>
      <c r="CW1053" s="78" t="str">
        <f>_xll.BDP($H1053,CW$1)</f>
        <v>#N/A Field Not Applicable</v>
      </c>
    </row>
    <row r="1054" spans="1:101" s="74" customFormat="1" hidden="1" x14ac:dyDescent="0.3">
      <c r="A1054" s="74" t="str">
        <f>B1054&amp;C1054</f>
        <v>15</v>
      </c>
      <c r="B1054" s="74">
        <v>15</v>
      </c>
      <c r="D1054" s="74">
        <v>43</v>
      </c>
      <c r="E1054" s="74">
        <v>4</v>
      </c>
      <c r="F1054" s="75" t="s">
        <v>2157</v>
      </c>
      <c r="H1054" s="74" t="s">
        <v>1542</v>
      </c>
      <c r="I1054" s="74">
        <v>2000</v>
      </c>
      <c r="J1054" s="74" t="str">
        <f>I1054&amp;H1054</f>
        <v>2000TESB BB Equity</v>
      </c>
      <c r="K1054" s="76" t="s">
        <v>1543</v>
      </c>
      <c r="L1054" s="73">
        <v>0.15993912718473108</v>
      </c>
      <c r="M1054" s="73">
        <v>0.22054850040529586</v>
      </c>
      <c r="N1054" s="73">
        <v>0.15560416616300368</v>
      </c>
      <c r="O1054" s="73">
        <v>0.21586776859504131</v>
      </c>
      <c r="P1054" s="77">
        <v>9.7927160015497865</v>
      </c>
      <c r="Q1054" s="77">
        <v>7.3760045975683486</v>
      </c>
      <c r="R1054" s="77">
        <v>8.7453975595654683</v>
      </c>
      <c r="S1054" s="78">
        <v>16.265096255906606</v>
      </c>
      <c r="T1054" s="78">
        <v>19.281904614671099</v>
      </c>
      <c r="U1054" s="73">
        <v>1.2101826815274018E-2</v>
      </c>
      <c r="V1054" s="79">
        <v>8.9973032606030859E-2</v>
      </c>
      <c r="W1054" s="73">
        <v>0.63644076092276569</v>
      </c>
      <c r="X1054" s="72">
        <v>2.4087024087024088E-2</v>
      </c>
      <c r="Y1054" s="79">
        <v>13.254940020997648</v>
      </c>
      <c r="Z1054" s="79">
        <v>13.468208958915383</v>
      </c>
      <c r="AA1054" s="79">
        <v>1480400000</v>
      </c>
      <c r="AB1054" s="79">
        <v>1512500000</v>
      </c>
      <c r="AC1054" s="79" t="e">
        <v>#N/A</v>
      </c>
      <c r="AD1054" s="80">
        <v>201900000</v>
      </c>
      <c r="AE1054" s="73">
        <v>0</v>
      </c>
      <c r="AF1054" s="80">
        <v>2376.1427836000003</v>
      </c>
      <c r="AG1054" s="80">
        <v>2429.0427836000003</v>
      </c>
      <c r="AH1054" s="25">
        <v>5.3303550221637046</v>
      </c>
      <c r="AI1054" s="25">
        <v>9.7161711344000015</v>
      </c>
      <c r="AJ1054" s="25">
        <v>3.9105102819220998</v>
      </c>
      <c r="AK1054" s="25">
        <v>10.153908136005594</v>
      </c>
      <c r="AL1054" s="25">
        <v>1.2284251245357274</v>
      </c>
      <c r="AM1054" s="74" t="s">
        <v>550</v>
      </c>
      <c r="AN1054" s="74" t="s">
        <v>884</v>
      </c>
      <c r="AO1054" s="74" t="s">
        <v>973</v>
      </c>
      <c r="AP1054" s="74" t="s">
        <v>1521</v>
      </c>
      <c r="AQ1054" s="73">
        <f>_xll.BDP($H1054,$AQ$1, "CUST_TRR_START_DT=20030101","CUST_TRR_END_DT=20230630")*0.01</f>
        <v>3.2174649999999999E-2</v>
      </c>
      <c r="AR1054" s="73">
        <f>_xll.BDP($H1054,$AQ$1, "CUST_TRR_START_DT=20130101","CUST_TRR_END_DT=20230630")*0.01</f>
        <v>3.3029169999999997E-2</v>
      </c>
      <c r="AS1054" s="73">
        <f>_xll.BDP($H1054,$AQ$1, "CUST_TRR_START_DT=20180101","CUST_TRR_END_DT=20230630")*0.01</f>
        <v>-4.1599750000000005E-2</v>
      </c>
      <c r="AT1054" s="74" t="s">
        <v>3697</v>
      </c>
      <c r="AU1054" s="74" t="s">
        <v>3616</v>
      </c>
      <c r="AV1054" s="74" t="s">
        <v>3616</v>
      </c>
      <c r="AW1054" s="25">
        <v>2.7027027027027026</v>
      </c>
      <c r="AX1054" s="25">
        <v>2.7027027027027026</v>
      </c>
      <c r="AY1054" s="25">
        <v>0</v>
      </c>
      <c r="AZ1054" s="25">
        <v>2.7027027027027026</v>
      </c>
      <c r="BA1054" s="25">
        <v>12.675025082786901</v>
      </c>
      <c r="BB1054" s="25">
        <v>0</v>
      </c>
      <c r="BC1054" s="25" t="s">
        <v>3021</v>
      </c>
      <c r="BD1054" s="25" t="s">
        <v>3021</v>
      </c>
      <c r="BE1054" s="25">
        <v>2376.1427836000003</v>
      </c>
      <c r="BF1054" s="74">
        <v>190.5</v>
      </c>
      <c r="BG1054" s="74">
        <v>201</v>
      </c>
      <c r="BH1054" s="74">
        <v>217.333</v>
      </c>
      <c r="BI1054" s="74">
        <v>159.143</v>
      </c>
      <c r="BJ1054" s="74">
        <v>106.23700000000001</v>
      </c>
      <c r="BK1054" s="74">
        <v>113.372</v>
      </c>
      <c r="BL1054" s="72">
        <v>8.0171949814977425E-2</v>
      </c>
      <c r="BM1054" s="72">
        <v>8.4590876182732089E-2</v>
      </c>
      <c r="BN1054" s="72">
        <v>9.146462136030703E-2</v>
      </c>
      <c r="BO1054" s="72">
        <v>6.6975352280340961E-2</v>
      </c>
      <c r="BP1054" s="72">
        <v>4.4709855288681148E-2</v>
      </c>
      <c r="BQ1054" s="72">
        <v>4.7712620968102998E-2</v>
      </c>
      <c r="BR1054" s="72">
        <f>IF(IF(BN1054&gt;BQ1054,BN1054,BQ1054)=0,IF(BM1054&gt;BP1054,BM1054,BP1054),IF(BN1054&gt;BQ1054,BN1054,BQ1054))</f>
        <v>9.146462136030703E-2</v>
      </c>
      <c r="CI1054" s="73">
        <f>IFERROR(L1054,M1054)</f>
        <v>0.15993912718473108</v>
      </c>
      <c r="CJ1054" s="74">
        <f>IF(AND(M1054&lt;0,AA1054&gt;0),1,0)</f>
        <v>0</v>
      </c>
      <c r="CK1054" s="74">
        <f>IF(AND(CJ1054=0,CI1054&lt;0.1,CI1054&gt;0),1,0)</f>
        <v>0</v>
      </c>
      <c r="CL1054" s="74">
        <f>IF(AND(CK1054=0,CI1054&lt;0.2,CI1054&gt;0.1),1,0)</f>
        <v>1</v>
      </c>
      <c r="CM1054" s="74">
        <f>IF(AND(CL1054=0,CI1054&lt;0.3,CI1054&gt;0.2),1,0)</f>
        <v>0</v>
      </c>
      <c r="CN1054" s="74">
        <f>IF(AND(CM1054=0,CI1054&lt;0.4,CI1054&gt;0.3),1,0)</f>
        <v>0</v>
      </c>
      <c r="CO1054" s="74">
        <f>IF(AND(CN1054=0,CI1054&lt;0.5,CI1054&gt;0.4),1,0)</f>
        <v>0</v>
      </c>
      <c r="CP1054" s="74">
        <f>IF(AND(CJ1054=0,CK1054=0,CL1054=0,CM1054=0,CN1054=0,CO1054=0),1,0)</f>
        <v>0</v>
      </c>
      <c r="CR1054" s="74" t="str">
        <f>_xll.BDP($H1054,CR$1)</f>
        <v>Luc Tack</v>
      </c>
      <c r="CS1054" s="74" t="str">
        <f>_xll.BDP($H1054,CS$1)</f>
        <v>No</v>
      </c>
      <c r="CT1054" s="81">
        <f>_xll.BDP($H1054,CT$1)</f>
        <v>0</v>
      </c>
      <c r="CU1054" s="78">
        <f>_xll.BDP($H1054,CU$1)</f>
        <v>9.8333301544189453</v>
      </c>
      <c r="CV1054" s="78">
        <f>_xll.BDP($H1054,CV$1)</f>
        <v>0</v>
      </c>
      <c r="CW1054" s="78">
        <f>_xll.BDP($H1054,CW$1)</f>
        <v>0</v>
      </c>
    </row>
    <row r="1055" spans="1:101" s="74" customFormat="1" hidden="1" x14ac:dyDescent="0.3">
      <c r="A1055" s="74" t="str">
        <f>B1055&amp;C1055</f>
        <v>15</v>
      </c>
      <c r="B1055" s="74">
        <v>15</v>
      </c>
      <c r="D1055" s="74">
        <v>42</v>
      </c>
      <c r="E1055" s="74">
        <v>13</v>
      </c>
      <c r="F1055" s="75">
        <v>0.08</v>
      </c>
      <c r="G1055" s="74" t="s">
        <v>2727</v>
      </c>
      <c r="H1055" s="74" t="s">
        <v>260</v>
      </c>
      <c r="I1055" s="74">
        <v>2001</v>
      </c>
      <c r="J1055" s="74" t="str">
        <f>I1055&amp;H1055</f>
        <v>2001ST US Equity</v>
      </c>
      <c r="K1055" s="76" t="s">
        <v>931</v>
      </c>
      <c r="L1055" s="73">
        <v>0.35396194931834257</v>
      </c>
      <c r="M1055" s="73">
        <v>0.36605647271012148</v>
      </c>
      <c r="N1055" s="73">
        <v>0.13404239597429568</v>
      </c>
      <c r="O1055" s="73">
        <v>0.13300416902401185</v>
      </c>
      <c r="P1055" s="77">
        <v>9.0410048074824516</v>
      </c>
      <c r="Q1055" s="77">
        <v>7.1624520373793024</v>
      </c>
      <c r="R1055" s="77">
        <v>12.479024140446976</v>
      </c>
      <c r="S1055" s="78">
        <v>27.828769441408713</v>
      </c>
      <c r="T1055" s="78">
        <v>27.62208443875663</v>
      </c>
      <c r="U1055" s="73">
        <v>0.64338534557801763</v>
      </c>
      <c r="V1055" s="79">
        <v>2.9899470221091669</v>
      </c>
      <c r="W1055" s="73">
        <v>0.38245263684674596</v>
      </c>
      <c r="X1055" s="72" t="e">
        <v>#N/A</v>
      </c>
      <c r="Y1055" s="79">
        <v>3.9284346762765763</v>
      </c>
      <c r="Z1055" s="79">
        <v>-0.69666227923295132</v>
      </c>
      <c r="AA1055" s="79">
        <v>2232156000</v>
      </c>
      <c r="AB1055" s="79">
        <v>6143380000</v>
      </c>
      <c r="AC1055" s="79">
        <v>33659000</v>
      </c>
      <c r="AD1055" s="80">
        <v>531347000</v>
      </c>
      <c r="AE1055" s="73">
        <v>6.3346551312042795E-2</v>
      </c>
      <c r="AF1055" s="80">
        <v>5775.2862516000014</v>
      </c>
      <c r="AG1055" s="80">
        <v>8690.2902516000013</v>
      </c>
      <c r="AH1055" s="25">
        <v>7.0878192039735639</v>
      </c>
      <c r="AI1055" s="25">
        <v>9.4124712851326766</v>
      </c>
      <c r="AJ1055" s="25">
        <v>6.4017632287892816</v>
      </c>
      <c r="AK1055" s="25">
        <v>8.0764320351177581</v>
      </c>
      <c r="AL1055" s="25">
        <v>1.7992771720137737</v>
      </c>
      <c r="AM1055" s="74" t="s">
        <v>498</v>
      </c>
      <c r="AN1055" s="74" t="s">
        <v>590</v>
      </c>
      <c r="AO1055" s="74" t="s">
        <v>644</v>
      </c>
      <c r="AP1055" s="74" t="s">
        <v>574</v>
      </c>
      <c r="AQ1055" s="73" t="e">
        <f>_xll.BDP($H1055,$AQ$1, "CUST_TRR_START_DT=20030101","CUST_TRR_END_DT=20230630")*0.01</f>
        <v>#VALUE!</v>
      </c>
      <c r="AR1055" s="73">
        <f>_xll.BDP($H1055,$AQ$1, "CUST_TRR_START_DT=20130101","CUST_TRR_END_DT=20230630")*0.01</f>
        <v>3.2765269999999999E-2</v>
      </c>
      <c r="AS1055" s="73">
        <f>_xll.BDP($H1055,$AQ$1, "CUST_TRR_START_DT=20180101","CUST_TRR_END_DT=20230630")*0.01</f>
        <v>-2.0686030000000001E-2</v>
      </c>
      <c r="AT1055" s="74" t="s">
        <v>3916</v>
      </c>
      <c r="AU1055" s="74" t="s">
        <v>3021</v>
      </c>
      <c r="AV1055" s="74" t="s">
        <v>3916</v>
      </c>
      <c r="AW1055" s="25">
        <v>1.2674940302909004</v>
      </c>
      <c r="AX1055" s="25">
        <v>1.2674940302909004</v>
      </c>
      <c r="AY1055" s="25">
        <v>5.2996369815446247</v>
      </c>
      <c r="AZ1055" s="25">
        <v>6.5671310118355253</v>
      </c>
      <c r="BA1055" s="25">
        <v>13.052088021458433</v>
      </c>
      <c r="BB1055" s="25">
        <v>54.573297161029885</v>
      </c>
      <c r="BC1055" s="25">
        <v>67.625385182488316</v>
      </c>
      <c r="BD1055" s="25">
        <v>353.93412301000001</v>
      </c>
      <c r="BE1055" s="25">
        <v>5775.2862516000014</v>
      </c>
      <c r="BF1055" s="74">
        <v>574.375</v>
      </c>
      <c r="BG1055" s="74">
        <v>638.06299999999999</v>
      </c>
      <c r="BH1055" s="74">
        <v>718</v>
      </c>
      <c r="BI1055" s="74">
        <v>427.99200000000002</v>
      </c>
      <c r="BJ1055" s="74">
        <v>547.52200000000005</v>
      </c>
      <c r="BK1055" s="74">
        <v>615.01400000000001</v>
      </c>
      <c r="BL1055" s="72">
        <v>9.9453944787736462E-2</v>
      </c>
      <c r="BM1055" s="72">
        <v>0.11048162328286831</v>
      </c>
      <c r="BN1055" s="72">
        <v>0.12432284197187339</v>
      </c>
      <c r="BO1055" s="72">
        <v>7.4107495517027902E-2</v>
      </c>
      <c r="BP1055" s="72">
        <v>9.4804305128306496E-2</v>
      </c>
      <c r="BQ1055" s="72">
        <v>0.1064906522736626</v>
      </c>
      <c r="BR1055" s="72">
        <f>IF(IF(BN1055&gt;BQ1055,BN1055,BQ1055)=0,IF(BM1055&gt;BP1055,BM1055,BP1055),IF(BN1055&gt;BQ1055,BN1055,BQ1055))</f>
        <v>0.12432284197187339</v>
      </c>
      <c r="CI1055" s="73">
        <f>IFERROR(L1055,M1055)</f>
        <v>0.35396194931834257</v>
      </c>
      <c r="CJ1055" s="74">
        <f>IF(AND(M1055&lt;0,AA1055&gt;0),1,0)</f>
        <v>0</v>
      </c>
      <c r="CK1055" s="74">
        <f>IF(AND(CJ1055=0,CI1055&lt;0.1,CI1055&gt;0),1,0)</f>
        <v>0</v>
      </c>
      <c r="CL1055" s="74">
        <f>IF(AND(CK1055=0,CI1055&lt;0.2,CI1055&gt;0.1),1,0)</f>
        <v>0</v>
      </c>
      <c r="CM1055" s="74">
        <f>IF(AND(CL1055=0,CI1055&lt;0.3,CI1055&gt;0.2),1,0)</f>
        <v>0</v>
      </c>
      <c r="CN1055" s="74">
        <f>IF(AND(CM1055=0,CI1055&lt;0.4,CI1055&gt;0.3),1,0)</f>
        <v>1</v>
      </c>
      <c r="CO1055" s="74">
        <f>IF(AND(CN1055=0,CI1055&lt;0.5,CI1055&gt;0.4),1,0)</f>
        <v>0</v>
      </c>
      <c r="CP1055" s="74">
        <f>IF(AND(CJ1055=0,CK1055=0,CL1055=0,CM1055=0,CN1055=0,CO1055=0),1,0)</f>
        <v>0</v>
      </c>
      <c r="CR1055" s="74" t="str">
        <f>_xll.BDP($H1055,CR$1)</f>
        <v>Jeffrey J Cote "Jeff"</v>
      </c>
      <c r="CS1055" s="74" t="str">
        <f>_xll.BDP($H1055,CS$1)</f>
        <v>No</v>
      </c>
      <c r="CT1055" s="81">
        <f>_xll.BDP($H1055,CT$1)</f>
        <v>0</v>
      </c>
      <c r="CU1055" s="78">
        <f>_xll.BDP($H1055,CU$1)</f>
        <v>3.5833299160003662</v>
      </c>
      <c r="CV1055" s="78">
        <f>_xll.BDP($H1055,CV$1)</f>
        <v>0.73837834858918372</v>
      </c>
      <c r="CW1055" s="78">
        <f>_xll.BDP($H1055,CW$1)</f>
        <v>16.831115821686943</v>
      </c>
    </row>
    <row r="1056" spans="1:101" s="74" customFormat="1" hidden="1" x14ac:dyDescent="0.3">
      <c r="A1056" s="74" t="str">
        <f>B1056&amp;C1056</f>
        <v>15</v>
      </c>
      <c r="B1056" s="74">
        <v>15</v>
      </c>
      <c r="D1056" s="74">
        <v>43</v>
      </c>
      <c r="E1056" s="74">
        <v>3</v>
      </c>
      <c r="F1056" s="75">
        <v>0.15</v>
      </c>
      <c r="G1056" s="74" t="s">
        <v>2293</v>
      </c>
      <c r="H1056" s="74" t="s">
        <v>185</v>
      </c>
      <c r="I1056" s="74">
        <v>2002</v>
      </c>
      <c r="J1056" s="74" t="str">
        <f>I1056&amp;H1056</f>
        <v>2002WSM US Equity</v>
      </c>
      <c r="K1056" s="76" t="s">
        <v>838</v>
      </c>
      <c r="L1056" s="73">
        <v>0.4907237288537673</v>
      </c>
      <c r="M1056" s="73">
        <v>0.57652613388304996</v>
      </c>
      <c r="N1056" s="73">
        <v>0.4690531974426303</v>
      </c>
      <c r="O1056" s="73">
        <v>0.56047872713885283</v>
      </c>
      <c r="P1056" s="77">
        <v>43.950331417925021</v>
      </c>
      <c r="Q1056" s="77">
        <v>32.842943381505819</v>
      </c>
      <c r="R1056" s="77">
        <v>66.552337617453432</v>
      </c>
      <c r="S1056" s="78">
        <v>18.952755023733467</v>
      </c>
      <c r="T1056" s="78">
        <v>23.585366025174949</v>
      </c>
      <c r="U1056" s="73">
        <v>0.19489223357761026</v>
      </c>
      <c r="V1056" s="79">
        <v>0.58280050512779225</v>
      </c>
      <c r="W1056" s="73">
        <v>0.35455424557139392</v>
      </c>
      <c r="X1056" s="72" t="e">
        <v>#N/A</v>
      </c>
      <c r="Y1056" s="79">
        <v>9.174685974532407</v>
      </c>
      <c r="Z1056" s="79">
        <v>35.826602848875687</v>
      </c>
      <c r="AA1056" s="79">
        <v>2700058000</v>
      </c>
      <c r="AB1056" s="79">
        <v>2777365000</v>
      </c>
      <c r="AC1056" s="79">
        <v>82684000</v>
      </c>
      <c r="AD1056" s="80">
        <v>1384215000</v>
      </c>
      <c r="AE1056" s="73">
        <v>5.9733495157905381E-2</v>
      </c>
      <c r="AF1056" s="80">
        <v>9236.2313505000002</v>
      </c>
      <c r="AG1056" s="80">
        <v>10112.172350500001</v>
      </c>
      <c r="AH1056" s="25">
        <v>6.3967851834584692</v>
      </c>
      <c r="AI1056" s="25">
        <v>7.4448363743116301</v>
      </c>
      <c r="AJ1056" s="25">
        <v>11.499157296386997</v>
      </c>
      <c r="AK1056" s="25">
        <v>9.3408390558483472</v>
      </c>
      <c r="AL1056" s="25">
        <v>5.6980230187506802</v>
      </c>
      <c r="AM1056" s="74" t="s">
        <v>533</v>
      </c>
      <c r="AN1056" s="74" t="s">
        <v>534</v>
      </c>
      <c r="AO1056" s="74" t="s">
        <v>4723</v>
      </c>
      <c r="AP1056" s="74" t="s">
        <v>574</v>
      </c>
      <c r="AQ1056" s="73">
        <f>_xll.BDP($H1056,$AQ$1, "CUST_TRR_START_DT=20030101","CUST_TRR_END_DT=20230630")*0.01</f>
        <v>9.8970080000000002E-2</v>
      </c>
      <c r="AR1056" s="73">
        <f>_xll.BDP($H1056,$AQ$1, "CUST_TRR_START_DT=20130101","CUST_TRR_END_DT=20230630")*0.01</f>
        <v>0.13275330000000002</v>
      </c>
      <c r="AS1056" s="73">
        <f>_xll.BDP($H1056,$AQ$1, "CUST_TRR_START_DT=20180101","CUST_TRR_END_DT=20230630")*0.01</f>
        <v>0.204651</v>
      </c>
      <c r="AT1056" s="74" t="s">
        <v>3697</v>
      </c>
      <c r="AU1056" s="74" t="s">
        <v>3617</v>
      </c>
      <c r="AV1056" s="74" t="s">
        <v>3617</v>
      </c>
      <c r="AW1056" s="25">
        <v>2.4998263347215945</v>
      </c>
      <c r="AX1056" s="25">
        <v>2.4998263347215945</v>
      </c>
      <c r="AY1056" s="25">
        <v>0.45169273629363943</v>
      </c>
      <c r="AZ1056" s="25">
        <v>2.9515190710152339</v>
      </c>
      <c r="BA1056" s="25">
        <v>18.399314426062862</v>
      </c>
      <c r="BB1056" s="25">
        <v>3.324565616259477</v>
      </c>
      <c r="BC1056" s="25">
        <v>21.723880042322339</v>
      </c>
      <c r="BD1056" s="25">
        <v>255.38317050000001</v>
      </c>
      <c r="BE1056" s="25">
        <v>9236.2313505000002</v>
      </c>
      <c r="BF1056" s="74">
        <v>907.04</v>
      </c>
      <c r="BG1056" s="74">
        <v>898.20799999999997</v>
      </c>
      <c r="BH1056" s="74">
        <v>919.93799999999999</v>
      </c>
      <c r="BI1056" s="74">
        <v>869.37099999999998</v>
      </c>
      <c r="BJ1056" s="74">
        <v>894.83799999999997</v>
      </c>
      <c r="BK1056" s="74">
        <v>925.89800000000002</v>
      </c>
      <c r="BL1056" s="72">
        <v>9.8204556120272762E-2</v>
      </c>
      <c r="BM1056" s="72">
        <v>9.7248321952370306E-2</v>
      </c>
      <c r="BN1056" s="72">
        <v>9.960101312860678E-2</v>
      </c>
      <c r="BO1056" s="72">
        <v>9.4126161094149827E-2</v>
      </c>
      <c r="BP1056" s="72">
        <v>9.6883454521909329E-2</v>
      </c>
      <c r="BQ1056" s="72">
        <v>0.10024629796111342</v>
      </c>
      <c r="BR1056" s="72">
        <f>IF(IF(BN1056&gt;BQ1056,BN1056,BQ1056)=0,IF(BM1056&gt;BP1056,BM1056,BP1056),IF(BN1056&gt;BQ1056,BN1056,BQ1056))</f>
        <v>0.10024629796111342</v>
      </c>
      <c r="CI1056" s="73">
        <f>IFERROR(L1056,M1056)</f>
        <v>0.4907237288537673</v>
      </c>
      <c r="CJ1056" s="74">
        <f>IF(AND(M1056&lt;0,AA1056&gt;0),1,0)</f>
        <v>0</v>
      </c>
      <c r="CK1056" s="74">
        <f>IF(AND(CJ1056=0,CI1056&lt;0.1,CI1056&gt;0),1,0)</f>
        <v>0</v>
      </c>
      <c r="CL1056" s="74">
        <f>IF(AND(CK1056=0,CI1056&lt;0.2,CI1056&gt;0.1),1,0)</f>
        <v>0</v>
      </c>
      <c r="CM1056" s="74">
        <f>IF(AND(CL1056=0,CI1056&lt;0.3,CI1056&gt;0.2),1,0)</f>
        <v>0</v>
      </c>
      <c r="CN1056" s="74">
        <f>IF(AND(CM1056=0,CI1056&lt;0.4,CI1056&gt;0.3),1,0)</f>
        <v>0</v>
      </c>
      <c r="CO1056" s="74">
        <f>IF(AND(CN1056=0,CI1056&lt;0.5,CI1056&gt;0.4),1,0)</f>
        <v>1</v>
      </c>
      <c r="CP1056" s="74">
        <f>IF(AND(CJ1056=0,CK1056=0,CL1056=0,CM1056=0,CN1056=0,CO1056=0),1,0)</f>
        <v>0</v>
      </c>
      <c r="CR1056" s="74" t="str">
        <f>_xll.BDP($H1056,CR$1)</f>
        <v>Laura J Alber</v>
      </c>
      <c r="CS1056" s="74" t="str">
        <f>_xll.BDP($H1056,CS$1)</f>
        <v>No</v>
      </c>
      <c r="CT1056" s="81">
        <f>_xll.BDP($H1056,CT$1)</f>
        <v>1.0631799697875977</v>
      </c>
      <c r="CU1056" s="78">
        <f>_xll.BDP($H1056,CU$1)</f>
        <v>13.41670036315918</v>
      </c>
      <c r="CV1056" s="78">
        <f>_xll.BDP($H1056,CV$1)</f>
        <v>1.6123342523456641</v>
      </c>
      <c r="CW1056" s="78">
        <f>_xll.BDP($H1056,CW$1)</f>
        <v>26.110506170596476</v>
      </c>
    </row>
    <row r="1057" spans="1:134" s="74" customFormat="1" hidden="1" x14ac:dyDescent="0.3">
      <c r="A1057" s="74" t="str">
        <f>B1057&amp;C1057</f>
        <v>15</v>
      </c>
      <c r="B1057" s="74">
        <v>15</v>
      </c>
      <c r="D1057" s="74">
        <v>43</v>
      </c>
      <c r="E1057" s="74">
        <v>1</v>
      </c>
      <c r="F1057" s="75">
        <v>0.09</v>
      </c>
      <c r="H1057" s="74" t="s">
        <v>1929</v>
      </c>
      <c r="I1057" s="74">
        <v>2003</v>
      </c>
      <c r="J1057" s="74" t="str">
        <f>I1057&amp;H1057</f>
        <v>2003JEN GR Equity</v>
      </c>
      <c r="K1057" s="76" t="s">
        <v>5033</v>
      </c>
      <c r="L1057" s="73">
        <v>0.16722262795341902</v>
      </c>
      <c r="M1057" s="73">
        <v>0.15742876254180602</v>
      </c>
      <c r="N1057" s="73">
        <v>0.10905314287640344</v>
      </c>
      <c r="O1057" s="73">
        <v>8.9522740136203469E-2</v>
      </c>
      <c r="P1057" s="77">
        <v>8.4921729085244255</v>
      </c>
      <c r="Q1057" s="77">
        <v>5.6441095245360149</v>
      </c>
      <c r="R1057" s="77">
        <v>7.7247517035436992</v>
      </c>
      <c r="S1057" s="78">
        <v>17.509531158287103</v>
      </c>
      <c r="T1057" s="78">
        <v>18.96054182590926</v>
      </c>
      <c r="U1057" s="73">
        <v>0.44691805532773482</v>
      </c>
      <c r="V1057" s="79">
        <v>2.6221594644200077</v>
      </c>
      <c r="W1057" s="73">
        <v>0.50870288304369304</v>
      </c>
      <c r="X1057" s="72" t="e">
        <v>#N/A</v>
      </c>
      <c r="Y1057" s="79">
        <v>7.798044089443799</v>
      </c>
      <c r="Z1057" s="79">
        <v>-5.2307313810049605</v>
      </c>
      <c r="AA1057" s="79">
        <v>747500000</v>
      </c>
      <c r="AB1057" s="79">
        <v>1314504000</v>
      </c>
      <c r="AC1057" s="79" t="e">
        <v>#N/A</v>
      </c>
      <c r="AD1057" s="80">
        <v>139812000</v>
      </c>
      <c r="AE1057" s="73">
        <v>0</v>
      </c>
      <c r="AF1057" s="80">
        <v>1459.5719325</v>
      </c>
      <c r="AG1057" s="80">
        <v>1969.0869325000001</v>
      </c>
      <c r="AH1057" s="25">
        <v>9.7518172172147395</v>
      </c>
      <c r="AI1057" s="25">
        <v>14.846914877173406</v>
      </c>
      <c r="AJ1057" s="25">
        <v>4.6136129710756819</v>
      </c>
      <c r="AK1057" s="25">
        <v>21.351151078233134</v>
      </c>
      <c r="AL1057" s="25">
        <v>1.7280770954344074</v>
      </c>
      <c r="AM1057" s="74" t="s">
        <v>506</v>
      </c>
      <c r="AN1057" s="74" t="s">
        <v>629</v>
      </c>
      <c r="AO1057" s="74" t="s">
        <v>4730</v>
      </c>
      <c r="AP1057" s="74" t="s">
        <v>2139</v>
      </c>
      <c r="AQ1057" s="73">
        <f>_xll.BDP($H1057,$AQ$1, "CUST_TRR_START_DT=20030101","CUST_TRR_END_DT=20230630")*0.01</f>
        <v>7.1173260000000002E-2</v>
      </c>
      <c r="AR1057" s="73">
        <f>_xll.BDP($H1057,$AQ$1, "CUST_TRR_START_DT=20130101","CUST_TRR_END_DT=20230630")*0.01</f>
        <v>0.16272729999999999</v>
      </c>
      <c r="AS1057" s="73">
        <f>_xll.BDP($H1057,$AQ$1, "CUST_TRR_START_DT=20180101","CUST_TRR_END_DT=20230630")*0.01</f>
        <v>3.4743590000000005E-2</v>
      </c>
      <c r="AT1057" s="74" t="s">
        <v>3618</v>
      </c>
      <c r="AU1057" s="74" t="s">
        <v>3618</v>
      </c>
      <c r="AV1057" s="74" t="s">
        <v>3618</v>
      </c>
      <c r="AW1057" s="25">
        <v>1.1691348866754829</v>
      </c>
      <c r="AX1057" s="25">
        <v>1.1691348866754829</v>
      </c>
      <c r="AY1057" s="25">
        <v>1.8875275214775914E-16</v>
      </c>
      <c r="AZ1057" s="25">
        <v>1.1691348866754832</v>
      </c>
      <c r="BA1057" s="25">
        <v>44.011029847165837</v>
      </c>
      <c r="BB1057" s="25">
        <v>7.1054273576010019E-15</v>
      </c>
      <c r="BC1057" s="25">
        <v>44.011029847165844</v>
      </c>
      <c r="BD1057" s="25">
        <v>31.480963249999999</v>
      </c>
      <c r="BE1057" s="25">
        <v>1459.5719325</v>
      </c>
      <c r="BF1057" s="74">
        <v>92.655000000000001</v>
      </c>
      <c r="BG1057" s="74">
        <v>104.855</v>
      </c>
      <c r="BH1057" s="74">
        <v>118.182</v>
      </c>
      <c r="BI1057" s="74">
        <v>58.09</v>
      </c>
      <c r="BJ1057" s="74">
        <v>98.237000000000009</v>
      </c>
      <c r="BK1057" s="74">
        <v>132.167</v>
      </c>
      <c r="BL1057" s="72">
        <v>6.3480941183417836E-2</v>
      </c>
      <c r="BM1057" s="72">
        <v>7.1839556287165041E-2</v>
      </c>
      <c r="BN1057" s="72">
        <v>8.0970315589430533E-2</v>
      </c>
      <c r="BO1057" s="72">
        <v>3.9799340276776667E-2</v>
      </c>
      <c r="BP1057" s="72">
        <v>6.7305350159574964E-2</v>
      </c>
      <c r="BQ1057" s="72">
        <v>9.0551892001389939E-2</v>
      </c>
      <c r="BR1057" s="72">
        <f>IF(IF(BN1057&gt;BQ1057,BN1057,BQ1057)=0,IF(BM1057&gt;BP1057,BM1057,BP1057),IF(BN1057&gt;BQ1057,BN1057,BQ1057))</f>
        <v>9.0551892001389939E-2</v>
      </c>
      <c r="CI1057" s="73">
        <f>IFERROR(L1057,M1057)</f>
        <v>0.16722262795341902</v>
      </c>
      <c r="CJ1057" s="74">
        <f>IF(AND(M1057&lt;0,AA1057&gt;0),1,0)</f>
        <v>0</v>
      </c>
      <c r="CK1057" s="74">
        <f>IF(AND(CJ1057=0,CI1057&lt;0.1,CI1057&gt;0),1,0)</f>
        <v>0</v>
      </c>
      <c r="CL1057" s="74">
        <f>IF(AND(CK1057=0,CI1057&lt;0.2,CI1057&gt;0.1),1,0)</f>
        <v>1</v>
      </c>
      <c r="CM1057" s="74">
        <f>IF(AND(CL1057=0,CI1057&lt;0.3,CI1057&gt;0.2),1,0)</f>
        <v>0</v>
      </c>
      <c r="CN1057" s="74">
        <f>IF(AND(CM1057=0,CI1057&lt;0.4,CI1057&gt;0.3),1,0)</f>
        <v>0</v>
      </c>
      <c r="CO1057" s="74">
        <f>IF(AND(CN1057=0,CI1057&lt;0.5,CI1057&gt;0.4),1,0)</f>
        <v>0</v>
      </c>
      <c r="CP1057" s="74">
        <f>IF(AND(CJ1057=0,CK1057=0,CL1057=0,CM1057=0,CN1057=0,CO1057=0),1,0)</f>
        <v>0</v>
      </c>
      <c r="CR1057" s="74" t="str">
        <f>_xll.BDP($H1057,CR$1)</f>
        <v>Stefan Traeger</v>
      </c>
      <c r="CS1057" s="74" t="str">
        <f>_xll.BDP($H1057,CS$1)</f>
        <v>No</v>
      </c>
      <c r="CT1057" s="81">
        <f>_xll.BDP($H1057,CT$1)</f>
        <v>0</v>
      </c>
      <c r="CU1057" s="78">
        <f>_xll.BDP($H1057,CU$1)</f>
        <v>6.4166698455810547</v>
      </c>
      <c r="CV1057" s="78">
        <f>_xll.BDP($H1057,CV$1)</f>
        <v>0</v>
      </c>
      <c r="CW1057" s="78">
        <f>_xll.BDP($H1057,CW$1)</f>
        <v>0</v>
      </c>
    </row>
    <row r="1058" spans="1:134" s="74" customFormat="1" hidden="1" x14ac:dyDescent="0.3">
      <c r="A1058" s="74" t="str">
        <f>B1058&amp;C1058</f>
        <v>15</v>
      </c>
      <c r="B1058" s="74">
        <v>15</v>
      </c>
      <c r="D1058" s="74">
        <v>43</v>
      </c>
      <c r="E1058" s="74">
        <v>19</v>
      </c>
      <c r="F1058" s="75">
        <v>0.08</v>
      </c>
      <c r="G1058" s="74" t="s">
        <v>2578</v>
      </c>
      <c r="H1058" s="74" t="s">
        <v>1799</v>
      </c>
      <c r="I1058" s="74">
        <v>2004</v>
      </c>
      <c r="J1058" s="74" t="str">
        <f>I1058&amp;H1058</f>
        <v>2004SN/ LN Equity</v>
      </c>
      <c r="K1058" s="76" t="s">
        <v>1800</v>
      </c>
      <c r="L1058" s="73">
        <v>0.22905908343593348</v>
      </c>
      <c r="M1058" s="73">
        <v>0.22463157894736843</v>
      </c>
      <c r="N1058" s="73">
        <v>0.13828381412962046</v>
      </c>
      <c r="O1058" s="73">
        <v>0.13712890373987918</v>
      </c>
      <c r="P1058" s="77">
        <v>5.742480085602188</v>
      </c>
      <c r="Q1058" s="77">
        <v>5.1729779283523838</v>
      </c>
      <c r="R1058" s="77">
        <v>4.1023710952201728</v>
      </c>
      <c r="S1058" s="78">
        <v>30.102847583078994</v>
      </c>
      <c r="T1058" s="78">
        <v>32.291466922339403</v>
      </c>
      <c r="U1058" s="73">
        <v>0.41942604856512139</v>
      </c>
      <c r="V1058" s="79">
        <v>2.6194852941176472</v>
      </c>
      <c r="W1058" s="73">
        <v>0.53159284843559529</v>
      </c>
      <c r="X1058" s="72">
        <v>3.519736842105263E-2</v>
      </c>
      <c r="Y1058" s="79">
        <v>2.0030766404900975</v>
      </c>
      <c r="Z1058" s="79">
        <v>-21.1273264556737</v>
      </c>
      <c r="AA1058" s="79">
        <v>4750000000</v>
      </c>
      <c r="AB1058" s="79">
        <v>7781000000</v>
      </c>
      <c r="AC1058" s="79">
        <v>36000000</v>
      </c>
      <c r="AD1058" s="80">
        <v>374000000</v>
      </c>
      <c r="AE1058" s="73">
        <v>9.6256684491978606E-2</v>
      </c>
      <c r="AF1058" s="80">
        <v>9227.4112549249985</v>
      </c>
      <c r="AG1058" s="80">
        <v>14282.301174289327</v>
      </c>
      <c r="AH1058" s="25">
        <v>8.5175811922856983</v>
      </c>
      <c r="AI1058" s="25">
        <v>13.325497547887899</v>
      </c>
      <c r="AJ1058" s="25">
        <v>0.19659038088189698</v>
      </c>
      <c r="AK1058" s="25">
        <v>52.355932762689491</v>
      </c>
      <c r="AL1058" s="25">
        <v>2.1846194162650487</v>
      </c>
      <c r="AM1058" s="74" t="s">
        <v>493</v>
      </c>
      <c r="AN1058" s="74" t="s">
        <v>537</v>
      </c>
      <c r="AO1058" s="74" t="s">
        <v>538</v>
      </c>
      <c r="AP1058" s="74" t="s">
        <v>1552</v>
      </c>
      <c r="AQ1058" s="73">
        <f>_xll.BDP($H1058,$AQ$1, "CUST_TRR_START_DT=20030101","CUST_TRR_END_DT=20230630")*0.01</f>
        <v>7.887978000000001E-2</v>
      </c>
      <c r="AR1058" s="73">
        <f>_xll.BDP($H1058,$AQ$1, "CUST_TRR_START_DT=20130101","CUST_TRR_END_DT=20230630")*0.01</f>
        <v>8.3727479999999993E-2</v>
      </c>
      <c r="AS1058" s="73">
        <f>_xll.BDP($H1058,$AQ$1, "CUST_TRR_START_DT=20180101","CUST_TRR_END_DT=20230630")*0.01</f>
        <v>1.9682100000000001E-2</v>
      </c>
      <c r="AT1058" s="74" t="s">
        <v>3697</v>
      </c>
      <c r="AU1058" s="74" t="s">
        <v>3021</v>
      </c>
      <c r="AV1058" s="74" t="s">
        <v>3021</v>
      </c>
      <c r="AW1058" s="25">
        <v>2.8659024021842261</v>
      </c>
      <c r="AX1058" s="25">
        <v>2.8659024021842261</v>
      </c>
      <c r="AY1058" s="25">
        <v>1.3671256260633085</v>
      </c>
      <c r="AZ1058" s="25">
        <v>4.233028028247535</v>
      </c>
      <c r="BA1058" s="25">
        <v>46.159712482468443</v>
      </c>
      <c r="BB1058" s="25">
        <v>22.019635343618511</v>
      </c>
      <c r="BC1058" s="25">
        <v>68.179347826086953</v>
      </c>
      <c r="BD1058" s="25">
        <v>486.11874999999998</v>
      </c>
      <c r="BE1058" s="25">
        <v>9227.4112549249985</v>
      </c>
      <c r="BF1058" s="74">
        <v>717.73300000000006</v>
      </c>
      <c r="BG1058" s="74">
        <v>807.73300000000006</v>
      </c>
      <c r="BH1058" s="74">
        <v>918.80000000000007</v>
      </c>
      <c r="BI1058" s="74">
        <v>456.20600000000002</v>
      </c>
      <c r="BJ1058" s="74">
        <v>684.10400000000004</v>
      </c>
      <c r="BK1058" s="74">
        <v>795.84500000000003</v>
      </c>
      <c r="BL1058" s="72">
        <v>7.7782704181188447E-2</v>
      </c>
      <c r="BM1058" s="72">
        <v>8.7536252333923467E-2</v>
      </c>
      <c r="BN1058" s="72">
        <v>9.9572889363699249E-2</v>
      </c>
      <c r="BO1058" s="72">
        <v>4.9440302095184782E-2</v>
      </c>
      <c r="BP1058" s="72">
        <v>7.4138236727540385E-2</v>
      </c>
      <c r="BQ1058" s="72">
        <v>8.6247916995704416E-2</v>
      </c>
      <c r="BR1058" s="72">
        <f>IF(IF(BN1058&gt;BQ1058,BN1058,BQ1058)=0,IF(BM1058&gt;BP1058,BM1058,BP1058),IF(BN1058&gt;BQ1058,BN1058,BQ1058))</f>
        <v>9.9572889363699249E-2</v>
      </c>
      <c r="CI1058" s="73">
        <f>IFERROR(L1058,M1058)</f>
        <v>0.22905908343593348</v>
      </c>
      <c r="CJ1058" s="74">
        <f>IF(AND(M1058&lt;0,AA1058&gt;0),1,0)</f>
        <v>0</v>
      </c>
      <c r="CK1058" s="74">
        <f>IF(AND(CJ1058=0,CI1058&lt;0.1,CI1058&gt;0),1,0)</f>
        <v>0</v>
      </c>
      <c r="CL1058" s="74">
        <f>IF(AND(CK1058=0,CI1058&lt;0.2,CI1058&gt;0.1),1,0)</f>
        <v>0</v>
      </c>
      <c r="CM1058" s="74">
        <f>IF(AND(CL1058=0,CI1058&lt;0.3,CI1058&gt;0.2),1,0)</f>
        <v>1</v>
      </c>
      <c r="CN1058" s="74">
        <f>IF(AND(CM1058=0,CI1058&lt;0.4,CI1058&gt;0.3),1,0)</f>
        <v>0</v>
      </c>
      <c r="CO1058" s="74">
        <f>IF(AND(CN1058=0,CI1058&lt;0.5,CI1058&gt;0.4),1,0)</f>
        <v>0</v>
      </c>
      <c r="CP1058" s="74">
        <f>IF(AND(CJ1058=0,CK1058=0,CL1058=0,CM1058=0,CN1058=0,CO1058=0),1,0)</f>
        <v>0</v>
      </c>
      <c r="CR1058" s="74" t="str">
        <f>_xll.BDP($H1058,CR$1)</f>
        <v>Deepak Nath</v>
      </c>
      <c r="CS1058" s="74" t="str">
        <f>_xll.BDP($H1058,CS$1)</f>
        <v>No</v>
      </c>
      <c r="CT1058" s="81">
        <f>_xll.BDP($H1058,CT$1)</f>
        <v>0</v>
      </c>
      <c r="CU1058" s="78">
        <f>_xll.BDP($H1058,CU$1)</f>
        <v>1.5</v>
      </c>
      <c r="CV1058" s="78">
        <f>_xll.BDP($H1058,CV$1)</f>
        <v>0.12113314685016836</v>
      </c>
      <c r="CW1058" s="78">
        <f>_xll.BDP($H1058,CW$1)</f>
        <v>1.7869014438179058</v>
      </c>
    </row>
    <row r="1059" spans="1:134" s="74" customFormat="1" hidden="1" x14ac:dyDescent="0.3">
      <c r="A1059" s="74" t="str">
        <f>B1059&amp;C1059</f>
        <v>15</v>
      </c>
      <c r="B1059" s="74">
        <v>15</v>
      </c>
      <c r="D1059" s="74">
        <v>52</v>
      </c>
      <c r="E1059" s="74">
        <v>5</v>
      </c>
      <c r="F1059" s="75" t="s">
        <v>2157</v>
      </c>
      <c r="H1059" s="74" t="s">
        <v>7</v>
      </c>
      <c r="I1059" s="74">
        <v>2041</v>
      </c>
      <c r="J1059" s="74" t="str">
        <f>I1059&amp;H1059</f>
        <v>2041PINS US Equity</v>
      </c>
      <c r="K1059" s="76" t="s">
        <v>587</v>
      </c>
      <c r="L1059" s="73" t="e">
        <v>#N/A</v>
      </c>
      <c r="M1059" s="73">
        <v>-0.14277108772087485</v>
      </c>
      <c r="N1059" s="73" t="e">
        <v>#N/A</v>
      </c>
      <c r="O1059" s="73">
        <v>-0.12515709722487214</v>
      </c>
      <c r="P1059" s="77">
        <v>-12.261042676573409</v>
      </c>
      <c r="Q1059" s="77">
        <v>-11.279678729200661</v>
      </c>
      <c r="R1059" s="77">
        <v>-9.9915065109601358</v>
      </c>
      <c r="S1059" s="78">
        <v>-20.535447267198133</v>
      </c>
      <c r="T1059" s="78">
        <v>0.38657320020809427</v>
      </c>
      <c r="U1059" s="73">
        <v>-0.69218841194110092</v>
      </c>
      <c r="V1059" s="79">
        <v>6.2898923069208523</v>
      </c>
      <c r="W1059" s="73">
        <v>0.84111604861771327</v>
      </c>
      <c r="X1059" s="72" t="e">
        <v>#N/A</v>
      </c>
      <c r="Y1059" s="79">
        <v>40.313449027844179</v>
      </c>
      <c r="Z1059" s="79" t="e">
        <v>#N/A</v>
      </c>
      <c r="AA1059" s="79">
        <v>712168000</v>
      </c>
      <c r="AB1059" s="79">
        <v>812395000</v>
      </c>
      <c r="AC1059" s="79">
        <v>809875000</v>
      </c>
      <c r="AD1059" s="80">
        <v>381921000</v>
      </c>
      <c r="AE1059" s="73">
        <v>2.1205301619968528</v>
      </c>
      <c r="AF1059" s="80">
        <v>17225.864132639999</v>
      </c>
      <c r="AG1059" s="80">
        <v>15093.471132639999</v>
      </c>
      <c r="AH1059" s="25" t="s">
        <v>3021</v>
      </c>
      <c r="AI1059" s="25" t="s">
        <v>3021</v>
      </c>
      <c r="AJ1059" s="25">
        <v>2.1270893024672639</v>
      </c>
      <c r="AK1059" s="25" t="s">
        <v>3021</v>
      </c>
      <c r="AL1059" s="25">
        <v>6.3916567512759714</v>
      </c>
      <c r="AM1059" s="74" t="s">
        <v>543</v>
      </c>
      <c r="AN1059" s="74" t="s">
        <v>570</v>
      </c>
      <c r="AO1059" s="74" t="s">
        <v>588</v>
      </c>
      <c r="AP1059" s="74" t="s">
        <v>574</v>
      </c>
      <c r="AQ1059" s="73" t="e">
        <f>_xll.BDP($H1059,$AQ$1, "CUST_TRR_START_DT=20030101","CUST_TRR_END_DT=20230630")*0.01</f>
        <v>#VALUE!</v>
      </c>
      <c r="AR1059" s="73" t="e">
        <f>_xll.BDP($H1059,$AQ$1, "CUST_TRR_START_DT=20130101","CUST_TRR_END_DT=20230630")*0.01</f>
        <v>#VALUE!</v>
      </c>
      <c r="AS1059" s="73" t="e">
        <f>_xll.BDP($H1059,$AQ$1, "CUST_TRR_START_DT=20180101","CUST_TRR_END_DT=20230630")*0.01</f>
        <v>#VALUE!</v>
      </c>
      <c r="AT1059" s="74" t="s">
        <v>3634</v>
      </c>
      <c r="AU1059" s="74" t="s">
        <v>3634</v>
      </c>
      <c r="AV1059" s="74" t="s">
        <v>3634</v>
      </c>
      <c r="AW1059" s="25" t="s">
        <v>3021</v>
      </c>
      <c r="AX1059" s="25">
        <v>0</v>
      </c>
      <c r="AY1059" s="25">
        <v>0</v>
      </c>
      <c r="AZ1059" s="25">
        <v>0</v>
      </c>
      <c r="BA1059" s="25" t="s">
        <v>3021</v>
      </c>
      <c r="BB1059" s="25">
        <v>0</v>
      </c>
      <c r="BC1059" s="25" t="s">
        <v>3021</v>
      </c>
      <c r="BD1059" s="25">
        <v>-12.882</v>
      </c>
      <c r="BE1059" s="25">
        <v>15093.471132639999</v>
      </c>
      <c r="BF1059" s="74">
        <v>572.81000000000006</v>
      </c>
      <c r="BG1059" s="74">
        <v>697.548</v>
      </c>
      <c r="BH1059" s="74">
        <v>815.87</v>
      </c>
      <c r="BI1059" s="74">
        <v>601.85599999999999</v>
      </c>
      <c r="BJ1059" s="74">
        <v>714.73599999999999</v>
      </c>
      <c r="BK1059" s="74">
        <v>995.72800000000007</v>
      </c>
      <c r="BL1059" s="72">
        <v>3.7950846095387861E-2</v>
      </c>
      <c r="BM1059" s="72">
        <v>4.6215214106153188E-2</v>
      </c>
      <c r="BN1059" s="72">
        <v>5.4054497658637402E-2</v>
      </c>
      <c r="BO1059" s="72">
        <v>3.9875254320954158E-2</v>
      </c>
      <c r="BP1059" s="72">
        <v>4.7353984628119503E-2</v>
      </c>
      <c r="BQ1059" s="72">
        <v>6.5970775791044781E-2</v>
      </c>
      <c r="BR1059" s="72">
        <f>IF(IF(BN1059&gt;BQ1059,BN1059,BQ1059)=0,IF(BM1059&gt;BP1059,BM1059,BP1059),IF(BN1059&gt;BQ1059,BN1059,BQ1059))</f>
        <v>6.5970775791044781E-2</v>
      </c>
      <c r="CI1059" s="73">
        <f>IFERROR(L1059,M1059)</f>
        <v>-0.14277108772087485</v>
      </c>
      <c r="CJ1059" s="74">
        <f>IF(AND(M1059&lt;0,AA1059&gt;0),1,0)</f>
        <v>1</v>
      </c>
      <c r="CK1059" s="74">
        <f>IF(AND(CJ1059=0,CI1059&lt;0.1,CI1059&gt;0),1,0)</f>
        <v>0</v>
      </c>
      <c r="CL1059" s="74">
        <f>IF(AND(CK1059=0,CI1059&lt;0.2,CI1059&gt;0.1),1,0)</f>
        <v>0</v>
      </c>
      <c r="CM1059" s="74">
        <f>IF(AND(CL1059=0,CI1059&lt;0.3,CI1059&gt;0.2),1,0)</f>
        <v>0</v>
      </c>
      <c r="CN1059" s="74">
        <f>IF(AND(CM1059=0,CI1059&lt;0.4,CI1059&gt;0.3),1,0)</f>
        <v>0</v>
      </c>
      <c r="CO1059" s="74">
        <f>IF(AND(CN1059=0,CI1059&lt;0.5,CI1059&gt;0.4),1,0)</f>
        <v>0</v>
      </c>
      <c r="CP1059" s="74">
        <f>IF(AND(CJ1059=0,CK1059=0,CL1059=0,CM1059=0,CN1059=0,CO1059=0),1,0)</f>
        <v>0</v>
      </c>
      <c r="CR1059" s="74" t="str">
        <f>_xll.BDP($H1059,CR$1)</f>
        <v>William J Ready Sr "Bill"</v>
      </c>
      <c r="CS1059" s="74" t="str">
        <f>_xll.BDP($H1059,CS$1)</f>
        <v>No</v>
      </c>
      <c r="CT1059" s="81">
        <f>_xll.BDP($H1059,CT$1)</f>
        <v>0</v>
      </c>
      <c r="CU1059" s="78">
        <f>_xll.BDP($H1059,CU$1)</f>
        <v>1.3333300352096558</v>
      </c>
      <c r="CV1059" s="78">
        <f>_xll.BDP($H1059,CV$1)</f>
        <v>1.0337453783283168</v>
      </c>
      <c r="CW1059" s="78">
        <f>_xll.BDP($H1059,CW$1)</f>
        <v>2.0779986861685726</v>
      </c>
    </row>
    <row r="1060" spans="1:134" s="74" customFormat="1" hidden="1" x14ac:dyDescent="0.3">
      <c r="A1060" s="74" t="str">
        <f>B1060&amp;C1060</f>
        <v>15</v>
      </c>
      <c r="B1060" s="74">
        <v>15</v>
      </c>
      <c r="D1060" s="74">
        <v>43</v>
      </c>
      <c r="E1060" s="74">
        <v>8</v>
      </c>
      <c r="F1060" s="75"/>
      <c r="H1060" s="74" t="s">
        <v>1846</v>
      </c>
      <c r="I1060" s="74">
        <v>2006</v>
      </c>
      <c r="J1060" s="74" t="str">
        <f>I1060&amp;H1060</f>
        <v>2006IHP LN Equity</v>
      </c>
      <c r="K1060" s="76" t="s">
        <v>1847</v>
      </c>
      <c r="L1060" s="73">
        <v>-2.0980088169157951</v>
      </c>
      <c r="M1060" s="73">
        <v>-1.8943661971831005</v>
      </c>
      <c r="N1060" s="73">
        <v>-4.6338169514005108</v>
      </c>
      <c r="O1060" s="73">
        <v>-5.3267326732673421</v>
      </c>
      <c r="P1060" s="77">
        <v>37.089709035718336</v>
      </c>
      <c r="Q1060" s="77">
        <v>20.985764855944378</v>
      </c>
      <c r="R1060" s="77">
        <v>24.023257883651251</v>
      </c>
      <c r="S1060" s="78">
        <v>56.363866639069514</v>
      </c>
      <c r="T1060" s="78">
        <v>42.514970059880241</v>
      </c>
      <c r="U1060" s="73">
        <v>-0.79410508329773599</v>
      </c>
      <c r="V1060" s="79">
        <v>-2.6020015396458813</v>
      </c>
      <c r="W1060" s="73">
        <v>0.68145800316957206</v>
      </c>
      <c r="X1060" s="72">
        <v>1.5625E-2</v>
      </c>
      <c r="Y1060" s="79">
        <v>9.3090411973372511</v>
      </c>
      <c r="Z1060" s="79">
        <v>5.2083542139292671</v>
      </c>
      <c r="AA1060" s="79">
        <v>-28399999.99999997</v>
      </c>
      <c r="AB1060" s="79">
        <v>-10099999.99999997</v>
      </c>
      <c r="AC1060" s="79">
        <v>2111000</v>
      </c>
      <c r="AD1060" s="80">
        <v>-477000</v>
      </c>
      <c r="AE1060" s="73">
        <v>-4.4255765199161425</v>
      </c>
      <c r="AF1060" s="80">
        <v>818.36537457999998</v>
      </c>
      <c r="AG1060" s="80">
        <v>632.46537458</v>
      </c>
      <c r="AH1060" s="25">
        <v>8.8391175014325043</v>
      </c>
      <c r="AI1060" s="25">
        <v>9.1958848827369621</v>
      </c>
      <c r="AJ1060" s="25">
        <v>-9.6390057994260481E-2</v>
      </c>
      <c r="AK1060" s="25">
        <v>20.254866908303676</v>
      </c>
      <c r="AL1060" s="25">
        <v>4.7576220930232562</v>
      </c>
      <c r="AM1060" s="74" t="s">
        <v>502</v>
      </c>
      <c r="AN1060" s="74" t="s">
        <v>528</v>
      </c>
      <c r="AO1060" s="74" t="s">
        <v>568</v>
      </c>
      <c r="AP1060" s="74" t="s">
        <v>1552</v>
      </c>
      <c r="AQ1060" s="73" t="e">
        <f>_xll.BDP($H1060,$AQ$1, "CUST_TRR_START_DT=20030101","CUST_TRR_END_DT=20230630")*0.01</f>
        <v>#VALUE!</v>
      </c>
      <c r="AR1060" s="73" t="e">
        <f>_xll.BDP($H1060,$AQ$1, "CUST_TRR_START_DT=20130101","CUST_TRR_END_DT=20230630")*0.01</f>
        <v>#VALUE!</v>
      </c>
      <c r="AS1060" s="73" t="e">
        <f>_xll.BDP($H1060,$AQ$1, "CUST_TRR_START_DT=20180101","CUST_TRR_END_DT=20230630")*0.01</f>
        <v>#VALUE!</v>
      </c>
      <c r="AT1060" s="74" t="s">
        <v>3528</v>
      </c>
      <c r="AU1060" s="74" t="s">
        <v>3528</v>
      </c>
      <c r="AV1060" s="74" t="s">
        <v>3528</v>
      </c>
      <c r="AW1060" s="25">
        <v>4.1329010572387102</v>
      </c>
      <c r="AX1060" s="25">
        <v>4.1329010572387102</v>
      </c>
      <c r="AY1060" s="25">
        <v>0</v>
      </c>
      <c r="AZ1060" s="25">
        <v>4.1329010572387102</v>
      </c>
      <c r="BA1060" s="25">
        <v>76.519632263031568</v>
      </c>
      <c r="BB1060" s="25">
        <v>0</v>
      </c>
      <c r="BC1060" s="25" t="s">
        <v>3021</v>
      </c>
      <c r="BD1060" s="25" t="s">
        <v>3021</v>
      </c>
      <c r="BE1060" s="25">
        <v>632.46537458</v>
      </c>
      <c r="BF1060" s="74">
        <v>44.911000000000001</v>
      </c>
      <c r="BG1060" s="74">
        <v>47.425000000000004</v>
      </c>
      <c r="BH1060" s="74">
        <v>52.25</v>
      </c>
      <c r="BI1060" s="74">
        <v>43.026000000000003</v>
      </c>
      <c r="BJ1060" s="74">
        <v>49.508000000000003</v>
      </c>
      <c r="BK1060" s="74">
        <v>55.581000000000003</v>
      </c>
      <c r="BL1060" s="72">
        <v>7.1009420918613855E-2</v>
      </c>
      <c r="BM1060" s="72">
        <v>7.4984342078004557E-2</v>
      </c>
      <c r="BN1060" s="72">
        <v>8.2613218209293363E-2</v>
      </c>
      <c r="BO1060" s="72">
        <v>6.8029020606182891E-2</v>
      </c>
      <c r="BP1060" s="72">
        <v>7.8277803006807575E-2</v>
      </c>
      <c r="BQ1060" s="72">
        <v>8.7879909689774813E-2</v>
      </c>
      <c r="BR1060" s="72">
        <f>IF(IF(BN1060&gt;BQ1060,BN1060,BQ1060)=0,IF(BM1060&gt;BP1060,BM1060,BP1060),IF(BN1060&gt;BQ1060,BN1060,BQ1060))</f>
        <v>8.7879909689774813E-2</v>
      </c>
      <c r="CI1060" s="73">
        <f>IFERROR(L1060,M1060)</f>
        <v>-2.0980088169157951</v>
      </c>
      <c r="CJ1060" s="74">
        <f>IF(AND(M1060&lt;0,AA1060&gt;0),1,0)</f>
        <v>0</v>
      </c>
      <c r="CK1060" s="74">
        <f>IF(AND(CJ1060=0,CI1060&lt;0.1,CI1060&gt;0),1,0)</f>
        <v>0</v>
      </c>
      <c r="CL1060" s="74">
        <f>IF(AND(CK1060=0,CI1060&lt;0.2,CI1060&gt;0.1),1,0)</f>
        <v>0</v>
      </c>
      <c r="CM1060" s="74">
        <f>IF(AND(CL1060=0,CI1060&lt;0.3,CI1060&gt;0.2),1,0)</f>
        <v>0</v>
      </c>
      <c r="CN1060" s="74">
        <f>IF(AND(CM1060=0,CI1060&lt;0.4,CI1060&gt;0.3),1,0)</f>
        <v>0</v>
      </c>
      <c r="CO1060" s="74">
        <f>IF(AND(CN1060=0,CI1060&lt;0.5,CI1060&gt;0.4),1,0)</f>
        <v>0</v>
      </c>
      <c r="CP1060" s="74">
        <f>IF(AND(CJ1060=0,CK1060=0,CL1060=0,CM1060=0,CN1060=0,CO1060=0),1,0)</f>
        <v>1</v>
      </c>
      <c r="CR1060" s="74" t="str">
        <f>_xll.BDP($H1060,CR$1)</f>
        <v>Alexander Scott "Alex"</v>
      </c>
      <c r="CS1060" s="74" t="str">
        <f>_xll.BDP($H1060,CS$1)</f>
        <v>No</v>
      </c>
      <c r="CT1060" s="81">
        <f>_xll.BDP($H1060,CT$1)</f>
        <v>0</v>
      </c>
      <c r="CU1060" s="78">
        <f>_xll.BDP($H1060,CU$1)</f>
        <v>3.5833299160003662</v>
      </c>
      <c r="CV1060" s="78">
        <f>_xll.BDP($H1060,CV$1)</f>
        <v>10.562991289440484</v>
      </c>
      <c r="CW1060" s="78">
        <f>_xll.BDP($H1060,CW$1)</f>
        <v>3.3889269754243932E-3</v>
      </c>
    </row>
    <row r="1061" spans="1:134" s="74" customFormat="1" hidden="1" x14ac:dyDescent="0.3">
      <c r="A1061" s="74" t="str">
        <f>B1061&amp;C1061</f>
        <v>15</v>
      </c>
      <c r="B1061" s="74">
        <v>15</v>
      </c>
      <c r="D1061" s="74">
        <v>44</v>
      </c>
      <c r="E1061" s="74">
        <v>3</v>
      </c>
      <c r="F1061" s="75" t="s">
        <v>2149</v>
      </c>
      <c r="G1061" s="74" t="s">
        <v>2298</v>
      </c>
      <c r="H1061" s="74" t="s">
        <v>1755</v>
      </c>
      <c r="I1061" s="74">
        <v>2007</v>
      </c>
      <c r="J1061" s="74" t="str">
        <f>I1061&amp;H1061</f>
        <v>2007WOSG LN Equity</v>
      </c>
      <c r="K1061" s="76" t="s">
        <v>1756</v>
      </c>
      <c r="L1061" s="73">
        <v>0.2145814242497151</v>
      </c>
      <c r="M1061" s="73">
        <v>0.26318883174136665</v>
      </c>
      <c r="N1061" s="73">
        <v>0.16136947067775426</v>
      </c>
      <c r="O1061" s="73">
        <v>0.2074597474805977</v>
      </c>
      <c r="P1061" s="77">
        <v>19.524146567212934</v>
      </c>
      <c r="Q1061" s="77">
        <v>17.417106767572278</v>
      </c>
      <c r="R1061" s="77">
        <v>29.942210450276907</v>
      </c>
      <c r="S1061" s="78">
        <v>14.841048157987419</v>
      </c>
      <c r="T1061" s="78">
        <v>17.170080373347158</v>
      </c>
      <c r="U1061" s="73">
        <v>0.37445352594563769</v>
      </c>
      <c r="V1061" s="79">
        <v>1.534865601869887</v>
      </c>
      <c r="W1061" s="73">
        <v>0.38</v>
      </c>
      <c r="X1061" s="72" t="e">
        <v>#N/A</v>
      </c>
      <c r="Y1061" s="79">
        <v>17.044109288625485</v>
      </c>
      <c r="Z1061" s="79" t="e">
        <v>#N/A</v>
      </c>
      <c r="AA1061" s="79">
        <v>680500000</v>
      </c>
      <c r="AB1061" s="79">
        <v>863300000</v>
      </c>
      <c r="AC1061" s="79" t="e">
        <v>#N/A</v>
      </c>
      <c r="AD1061" s="80">
        <v>188511529.26361057</v>
      </c>
      <c r="AE1061" s="73">
        <v>0</v>
      </c>
      <c r="AF1061" s="80">
        <v>1401.4862374500001</v>
      </c>
      <c r="AG1061" s="80">
        <v>1795.4862374500001</v>
      </c>
      <c r="AH1061" s="25">
        <v>6.7779774913174791</v>
      </c>
      <c r="AI1061" s="25">
        <v>10.025048785315468</v>
      </c>
      <c r="AJ1061" s="25" t="s">
        <v>3021</v>
      </c>
      <c r="AK1061" s="25" t="s">
        <v>3021</v>
      </c>
      <c r="AL1061" s="25" t="s">
        <v>3021</v>
      </c>
      <c r="AM1061" s="74" t="s">
        <v>533</v>
      </c>
      <c r="AN1061" s="74" t="s">
        <v>534</v>
      </c>
      <c r="AO1061" s="74" t="s">
        <v>1184</v>
      </c>
      <c r="AP1061" s="74" t="s">
        <v>1552</v>
      </c>
      <c r="AQ1061" s="73" t="e">
        <f>_xll.BDP($H1061,$AQ$1, "CUST_TRR_START_DT=20030101","CUST_TRR_END_DT=20230630")*0.01</f>
        <v>#VALUE!</v>
      </c>
      <c r="AR1061" s="73" t="e">
        <f>_xll.BDP($H1061,$AQ$1, "CUST_TRR_START_DT=20130101","CUST_TRR_END_DT=20230630")*0.01</f>
        <v>#VALUE!</v>
      </c>
      <c r="AS1061" s="73" t="e">
        <f>_xll.BDP($H1061,$AQ$1, "CUST_TRR_START_DT=20180101","CUST_TRR_END_DT=20230630")*0.01</f>
        <v>#VALUE!</v>
      </c>
      <c r="AT1061" s="74" t="s">
        <v>3620</v>
      </c>
      <c r="AU1061" s="74" t="s">
        <v>3620</v>
      </c>
      <c r="AV1061" s="74" t="s">
        <v>3620</v>
      </c>
      <c r="AW1061" s="25" t="s">
        <v>3021</v>
      </c>
      <c r="AX1061" s="25">
        <v>0</v>
      </c>
      <c r="AY1061" s="25">
        <v>0</v>
      </c>
      <c r="AZ1061" s="25">
        <v>0</v>
      </c>
      <c r="BA1061" s="25">
        <v>0</v>
      </c>
      <c r="BB1061" s="25">
        <v>0</v>
      </c>
      <c r="BC1061" s="25">
        <v>0</v>
      </c>
      <c r="BD1061" s="25">
        <v>0</v>
      </c>
      <c r="BE1061" s="25">
        <v>1401.4862374500001</v>
      </c>
      <c r="BF1061" s="74">
        <v>126</v>
      </c>
      <c r="BG1061" s="74">
        <v>142.846</v>
      </c>
      <c r="BH1061" s="74">
        <v>160.167</v>
      </c>
      <c r="BI1061" s="74">
        <v>68.677999999999997</v>
      </c>
      <c r="BJ1061" s="74">
        <v>90.305999999999997</v>
      </c>
      <c r="BK1061" s="74">
        <v>104.94</v>
      </c>
      <c r="BL1061" s="72">
        <v>8.9904557485528086E-2</v>
      </c>
      <c r="BM1061" s="72">
        <v>0.10192465411569639</v>
      </c>
      <c r="BN1061" s="72">
        <v>0.11428367665702045</v>
      </c>
      <c r="BO1061" s="72">
        <v>4.9003692055484903E-2</v>
      </c>
      <c r="BP1061" s="72">
        <v>6.4435880700699194E-2</v>
      </c>
      <c r="BQ1061" s="72">
        <v>7.4877652877232678E-2</v>
      </c>
      <c r="BR1061" s="72">
        <f>IF(IF(BN1061&gt;BQ1061,BN1061,BQ1061)=0,IF(BM1061&gt;BP1061,BM1061,BP1061),IF(BN1061&gt;BQ1061,BN1061,BQ1061))</f>
        <v>0.11428367665702045</v>
      </c>
      <c r="CI1061" s="73">
        <f>IFERROR(L1061,M1061)</f>
        <v>0.2145814242497151</v>
      </c>
      <c r="CJ1061" s="74">
        <f>IF(AND(M1061&lt;0,AA1061&gt;0),1,0)</f>
        <v>0</v>
      </c>
      <c r="CK1061" s="74">
        <f>IF(AND(CJ1061=0,CI1061&lt;0.1,CI1061&gt;0),1,0)</f>
        <v>0</v>
      </c>
      <c r="CL1061" s="74">
        <f>IF(AND(CK1061=0,CI1061&lt;0.2,CI1061&gt;0.1),1,0)</f>
        <v>0</v>
      </c>
      <c r="CM1061" s="74">
        <f>IF(AND(CL1061=0,CI1061&lt;0.3,CI1061&gt;0.2),1,0)</f>
        <v>1</v>
      </c>
      <c r="CN1061" s="74">
        <f>IF(AND(CM1061=0,CI1061&lt;0.4,CI1061&gt;0.3),1,0)</f>
        <v>0</v>
      </c>
      <c r="CO1061" s="74">
        <f>IF(AND(CN1061=0,CI1061&lt;0.5,CI1061&gt;0.4),1,0)</f>
        <v>0</v>
      </c>
      <c r="CP1061" s="74">
        <f>IF(AND(CJ1061=0,CK1061=0,CL1061=0,CM1061=0,CN1061=0,CO1061=0),1,0)</f>
        <v>0</v>
      </c>
      <c r="CR1061" s="74" t="str">
        <f>_xll.BDP($H1061,CR$1)</f>
        <v>Hugh Brian Duffy</v>
      </c>
      <c r="CS1061" s="74" t="str">
        <f>_xll.BDP($H1061,CS$1)</f>
        <v>No</v>
      </c>
      <c r="CT1061" s="81">
        <f>_xll.BDP($H1061,CT$1)</f>
        <v>0</v>
      </c>
      <c r="CU1061" s="78">
        <f>_xll.BDP($H1061,CU$1)</f>
        <v>9.75</v>
      </c>
      <c r="CV1061" s="78">
        <f>_xll.BDP($H1061,CV$1)</f>
        <v>3.2542326824318373</v>
      </c>
      <c r="CW1061" s="78">
        <f>_xll.BDP($H1061,CW$1)</f>
        <v>0.6714074311289252</v>
      </c>
    </row>
    <row r="1062" spans="1:134" s="74" customFormat="1" hidden="1" x14ac:dyDescent="0.3">
      <c r="A1062" s="74" t="str">
        <f>B1062&amp;C1062</f>
        <v>15</v>
      </c>
      <c r="B1062" s="74">
        <v>15</v>
      </c>
      <c r="D1062" s="74">
        <v>44</v>
      </c>
      <c r="E1062" s="74">
        <v>20</v>
      </c>
      <c r="F1062" s="75" t="s">
        <v>2217</v>
      </c>
      <c r="G1062" s="74" t="s">
        <v>2579</v>
      </c>
      <c r="H1062" s="74" t="s">
        <v>242</v>
      </c>
      <c r="I1062" s="74">
        <v>2008</v>
      </c>
      <c r="J1062" s="74" t="str">
        <f>I1062&amp;H1062</f>
        <v>2008MASI US Equity</v>
      </c>
      <c r="K1062" s="76" t="s">
        <v>910</v>
      </c>
      <c r="L1062" s="73">
        <v>0.38787268816568982</v>
      </c>
      <c r="M1062" s="73">
        <v>0.15965499031860589</v>
      </c>
      <c r="N1062" s="73">
        <v>0.35184006917446364</v>
      </c>
      <c r="O1062" s="73">
        <v>0.12657580127459644</v>
      </c>
      <c r="P1062" s="77">
        <v>8.4204290884025514</v>
      </c>
      <c r="Q1062" s="77">
        <v>6.1459054132498272</v>
      </c>
      <c r="R1062" s="77">
        <v>9.2238152130625259</v>
      </c>
      <c r="S1062" s="78">
        <v>25.690381842859573</v>
      </c>
      <c r="T1062" s="78">
        <v>20.935258866293353</v>
      </c>
      <c r="U1062" s="73">
        <v>0.30877206476175828</v>
      </c>
      <c r="V1062" s="79">
        <v>2.4822618293116512</v>
      </c>
      <c r="W1062" s="73">
        <v>0.43447794899043568</v>
      </c>
      <c r="X1062" s="72">
        <v>4.6977768456375836E-2</v>
      </c>
      <c r="Y1062" s="79">
        <v>21.733364104887247</v>
      </c>
      <c r="Z1062" s="79">
        <v>-1.6368537701532015</v>
      </c>
      <c r="AA1062" s="79">
        <v>1704300000</v>
      </c>
      <c r="AB1062" s="79">
        <v>2149700000</v>
      </c>
      <c r="AC1062" s="79">
        <v>35800000</v>
      </c>
      <c r="AD1062" s="80">
        <v>27800000</v>
      </c>
      <c r="AE1062" s="73">
        <v>1.2877697841726619</v>
      </c>
      <c r="AF1062" s="80">
        <v>5340.9638451199999</v>
      </c>
      <c r="AG1062" s="80">
        <v>6143.8638451200004</v>
      </c>
      <c r="AH1062" s="25">
        <v>15.882019225114004</v>
      </c>
      <c r="AI1062" s="25">
        <v>23.735778480938329</v>
      </c>
      <c r="AJ1062" s="25">
        <v>-0.29037588011681376</v>
      </c>
      <c r="AK1062" s="25">
        <v>32.730110194361579</v>
      </c>
      <c r="AL1062" s="25">
        <v>4.0809723649159455</v>
      </c>
      <c r="AM1062" s="74" t="s">
        <v>493</v>
      </c>
      <c r="AN1062" s="74" t="s">
        <v>537</v>
      </c>
      <c r="AO1062" s="74" t="s">
        <v>538</v>
      </c>
      <c r="AP1062" s="74" t="s">
        <v>574</v>
      </c>
      <c r="AQ1062" s="73" t="e">
        <f>_xll.BDP($H1062,$AQ$1, "CUST_TRR_START_DT=20030101","CUST_TRR_END_DT=20230630")*0.01</f>
        <v>#VALUE!</v>
      </c>
      <c r="AR1062" s="73">
        <f>_xll.BDP($H1062,$AQ$1, "CUST_TRR_START_DT=20130101","CUST_TRR_END_DT=20230630")*0.01</f>
        <v>0.216583</v>
      </c>
      <c r="AS1062" s="73">
        <f>_xll.BDP($H1062,$AQ$1, "CUST_TRR_START_DT=20180101","CUST_TRR_END_DT=20230630")*0.01</f>
        <v>0.12819710000000001</v>
      </c>
      <c r="AT1062" s="74" t="s">
        <v>3621</v>
      </c>
      <c r="AU1062" s="74" t="s">
        <v>3621</v>
      </c>
      <c r="AV1062" s="74" t="s">
        <v>3621</v>
      </c>
      <c r="AW1062" s="25" t="s">
        <v>3021</v>
      </c>
      <c r="AX1062" s="25">
        <v>0</v>
      </c>
      <c r="AY1062" s="25">
        <v>7.3657117218542245</v>
      </c>
      <c r="AZ1062" s="25">
        <v>7.3657117218542245</v>
      </c>
      <c r="BA1062" s="25">
        <v>0</v>
      </c>
      <c r="BB1062" s="25">
        <v>209.7962562348122</v>
      </c>
      <c r="BC1062" s="25">
        <v>209.7962562348122</v>
      </c>
      <c r="BD1062" s="25">
        <v>393.4</v>
      </c>
      <c r="BE1062" s="25">
        <v>5340.9638451199999</v>
      </c>
      <c r="BF1062" s="74">
        <v>177.125</v>
      </c>
      <c r="BG1062" s="74">
        <v>212.75</v>
      </c>
      <c r="BH1062" s="74">
        <v>245.167</v>
      </c>
      <c r="BI1062" s="74">
        <v>217.56200000000001</v>
      </c>
      <c r="BJ1062" s="74">
        <v>254.61799999999999</v>
      </c>
      <c r="BK1062" s="74">
        <v>255.24299999999999</v>
      </c>
      <c r="BL1062" s="72">
        <v>3.316348980003634E-2</v>
      </c>
      <c r="BM1062" s="72">
        <v>3.9833634184659038E-2</v>
      </c>
      <c r="BN1062" s="72">
        <v>4.5903137918450305E-2</v>
      </c>
      <c r="BO1062" s="72">
        <v>4.0734595160906183E-2</v>
      </c>
      <c r="BP1062" s="72">
        <v>4.7672668713652243E-2</v>
      </c>
      <c r="BQ1062" s="72">
        <v>4.7789688790575449E-2</v>
      </c>
      <c r="BR1062" s="72">
        <f>IF(IF(BN1062&gt;BQ1062,BN1062,BQ1062)=0,IF(BM1062&gt;BP1062,BM1062,BP1062),IF(BN1062&gt;BQ1062,BN1062,BQ1062))</f>
        <v>4.7789688790575449E-2</v>
      </c>
      <c r="CI1062" s="73">
        <f>IFERROR(L1062,M1062)</f>
        <v>0.38787268816568982</v>
      </c>
      <c r="CJ1062" s="74">
        <f>IF(AND(M1062&lt;0,AA1062&gt;0),1,0)</f>
        <v>0</v>
      </c>
      <c r="CK1062" s="74">
        <f>IF(AND(CJ1062=0,CI1062&lt;0.1,CI1062&gt;0),1,0)</f>
        <v>0</v>
      </c>
      <c r="CL1062" s="74">
        <f>IF(AND(CK1062=0,CI1062&lt;0.2,CI1062&gt;0.1),1,0)</f>
        <v>0</v>
      </c>
      <c r="CM1062" s="74">
        <f>IF(AND(CL1062=0,CI1062&lt;0.3,CI1062&gt;0.2),1,0)</f>
        <v>0</v>
      </c>
      <c r="CN1062" s="74">
        <f>IF(AND(CM1062=0,CI1062&lt;0.4,CI1062&gt;0.3),1,0)</f>
        <v>1</v>
      </c>
      <c r="CO1062" s="74">
        <f>IF(AND(CN1062=0,CI1062&lt;0.5,CI1062&gt;0.4),1,0)</f>
        <v>0</v>
      </c>
      <c r="CP1062" s="74">
        <f>IF(AND(CJ1062=0,CK1062=0,CL1062=0,CM1062=0,CN1062=0,CO1062=0),1,0)</f>
        <v>0</v>
      </c>
      <c r="CR1062" s="74" t="str">
        <f>_xll.BDP($H1062,CR$1)</f>
        <v>Joseph E Kiani "Joe"</v>
      </c>
      <c r="CS1062" s="74" t="str">
        <f>_xll.BDP($H1062,CS$1)</f>
        <v>Yes</v>
      </c>
      <c r="CT1062" s="81">
        <f>_xll.BDP($H1062,CT$1)</f>
        <v>6.5075998306274414</v>
      </c>
      <c r="CU1062" s="78">
        <f>_xll.BDP($H1062,CU$1)</f>
        <v>34.75</v>
      </c>
      <c r="CV1062" s="78">
        <f>_xll.BDP($H1062,CV$1)</f>
        <v>6.7528600055132646</v>
      </c>
      <c r="CW1062" s="78">
        <f>_xll.BDP($H1062,CW$1)</f>
        <v>0.34054215548977584</v>
      </c>
    </row>
    <row r="1063" spans="1:134" s="74" customFormat="1" hidden="1" x14ac:dyDescent="0.3">
      <c r="A1063" s="74" t="str">
        <f>B1063&amp;C1063</f>
        <v>15</v>
      </c>
      <c r="B1063" s="74">
        <v>15</v>
      </c>
      <c r="D1063" s="74">
        <v>53</v>
      </c>
      <c r="E1063" s="74">
        <v>5</v>
      </c>
      <c r="F1063" s="75" t="s">
        <v>2149</v>
      </c>
      <c r="G1063" s="74" t="s">
        <v>2504</v>
      </c>
      <c r="H1063" s="74" t="s">
        <v>2405</v>
      </c>
      <c r="I1063" s="74">
        <v>2057</v>
      </c>
      <c r="J1063" s="74" t="str">
        <f>I1063&amp;H1063</f>
        <v>2057B3 SS Equity</v>
      </c>
      <c r="K1063" s="76" t="s">
        <v>5047</v>
      </c>
      <c r="L1063" s="73">
        <v>2.3030562472344847</v>
      </c>
      <c r="M1063" s="73">
        <v>4.7277447305986318</v>
      </c>
      <c r="N1063" s="73">
        <v>0.29327793414165476</v>
      </c>
      <c r="O1063" s="73">
        <v>0.56215758745318656</v>
      </c>
      <c r="P1063" s="77">
        <v>35.027332351464807</v>
      </c>
      <c r="Q1063" s="77">
        <v>27.668427437263986</v>
      </c>
      <c r="R1063" s="77">
        <v>52.048601299802201</v>
      </c>
      <c r="S1063" s="78">
        <v>9.4459067746250636</v>
      </c>
      <c r="T1063" s="78">
        <v>13.742541831073018</v>
      </c>
      <c r="U1063" s="73">
        <v>0.14703586482919145</v>
      </c>
      <c r="V1063" s="79">
        <v>0.35166327223353705</v>
      </c>
      <c r="W1063" s="73">
        <v>0.32071151814019022</v>
      </c>
      <c r="X1063" s="72" t="e">
        <v>#N/A</v>
      </c>
      <c r="Y1063" s="79">
        <v>11.910230718032107</v>
      </c>
      <c r="Z1063" s="79">
        <v>22.511789204441214</v>
      </c>
      <c r="AA1063" s="79">
        <v>29083000</v>
      </c>
      <c r="AB1063" s="79">
        <v>244588000</v>
      </c>
      <c r="AC1063" s="79" t="e">
        <v>#N/A</v>
      </c>
      <c r="AD1063" s="80">
        <v>125600000</v>
      </c>
      <c r="AE1063" s="73">
        <v>0</v>
      </c>
      <c r="AF1063" s="80">
        <v>793.84656300000017</v>
      </c>
      <c r="AG1063" s="80">
        <v>871.4465630000002</v>
      </c>
      <c r="AH1063" s="25">
        <v>5.7521225280528068</v>
      </c>
      <c r="AI1063" s="25">
        <v>6.6421231935975626</v>
      </c>
      <c r="AJ1063" s="25" t="s">
        <v>3021</v>
      </c>
      <c r="AK1063" s="25">
        <v>8.4132988403748108</v>
      </c>
      <c r="AL1063" s="25">
        <v>5.078992725527832</v>
      </c>
      <c r="AM1063" s="74" t="s">
        <v>543</v>
      </c>
      <c r="AN1063" s="74" t="s">
        <v>570</v>
      </c>
      <c r="AO1063" s="74" t="s">
        <v>765</v>
      </c>
      <c r="AP1063" s="74" t="s">
        <v>4617</v>
      </c>
      <c r="AQ1063" s="73" t="e">
        <f>_xll.BDP($H1063,$AQ$1, "CUST_TRR_START_DT=20030101","CUST_TRR_END_DT=20230630")*0.01</f>
        <v>#VALUE!</v>
      </c>
      <c r="AR1063" s="73" t="e">
        <f>_xll.BDP($H1063,$AQ$1, "CUST_TRR_START_DT=20130101","CUST_TRR_END_DT=20230630")*0.01</f>
        <v>#VALUE!</v>
      </c>
      <c r="AS1063" s="73">
        <f>_xll.BDP($H1063,$AQ$1, "CUST_TRR_START_DT=20180101","CUST_TRR_END_DT=20230630")*0.01</f>
        <v>0.1214889</v>
      </c>
      <c r="AT1063" s="74" t="s">
        <v>3645</v>
      </c>
      <c r="AU1063" s="74" t="s">
        <v>3645</v>
      </c>
      <c r="AV1063" s="74" t="s">
        <v>3645</v>
      </c>
      <c r="AW1063" s="25">
        <v>8.908685968819599</v>
      </c>
      <c r="AX1063" s="25">
        <v>8.908685968819599</v>
      </c>
      <c r="AY1063" s="25">
        <v>-2.28738095018861E-3</v>
      </c>
      <c r="AZ1063" s="25">
        <v>8.9063985878694112</v>
      </c>
      <c r="BA1063" s="25">
        <v>67.929391431395729</v>
      </c>
      <c r="BB1063" s="25">
        <v>-1.744144944180448E-2</v>
      </c>
      <c r="BC1063" s="25">
        <v>67.911949981953924</v>
      </c>
      <c r="BD1063" s="25">
        <v>70.086783999999994</v>
      </c>
      <c r="BE1063" s="25">
        <v>793.84656300000017</v>
      </c>
      <c r="BF1063" s="74">
        <v>78.2</v>
      </c>
      <c r="BG1063" s="74">
        <v>103.4</v>
      </c>
      <c r="BH1063" s="74">
        <v>118</v>
      </c>
      <c r="BI1063" s="74">
        <v>117</v>
      </c>
      <c r="BJ1063" s="74">
        <v>138.5</v>
      </c>
      <c r="BK1063" s="74">
        <v>160</v>
      </c>
      <c r="BL1063" s="72">
        <v>9.8507701166428027E-2</v>
      </c>
      <c r="BM1063" s="72">
        <v>0.13025187085177314</v>
      </c>
      <c r="BN1063" s="72">
        <v>0.14864333424090162</v>
      </c>
      <c r="BO1063" s="72">
        <v>0.14738364496767364</v>
      </c>
      <c r="BP1063" s="72">
        <v>0.17446696434207523</v>
      </c>
      <c r="BQ1063" s="72">
        <v>0.20155028371647679</v>
      </c>
      <c r="BR1063" s="72">
        <f>IF(IF(BN1063&gt;BQ1063,BN1063,BQ1063)=0,IF(BM1063&gt;BP1063,BM1063,BP1063),IF(BN1063&gt;BQ1063,BN1063,BQ1063))</f>
        <v>0.20155028371647679</v>
      </c>
      <c r="CI1063" s="73">
        <f>IFERROR(L1063,M1063)</f>
        <v>2.3030562472344847</v>
      </c>
      <c r="CJ1063" s="74">
        <f>IF(AND(M1063&lt;0,AA1063&gt;0),1,0)</f>
        <v>0</v>
      </c>
      <c r="CK1063" s="74">
        <f>IF(AND(CJ1063=0,CI1063&lt;0.1,CI1063&gt;0),1,0)</f>
        <v>0</v>
      </c>
      <c r="CL1063" s="74">
        <f>IF(AND(CK1063=0,CI1063&lt;0.2,CI1063&gt;0.1),1,0)</f>
        <v>0</v>
      </c>
      <c r="CM1063" s="74">
        <f>IF(AND(CL1063=0,CI1063&lt;0.3,CI1063&gt;0.2),1,0)</f>
        <v>0</v>
      </c>
      <c r="CN1063" s="74">
        <f>IF(AND(CM1063=0,CI1063&lt;0.4,CI1063&gt;0.3),1,0)</f>
        <v>0</v>
      </c>
      <c r="CO1063" s="74">
        <f>IF(AND(CN1063=0,CI1063&lt;0.5,CI1063&gt;0.4),1,0)</f>
        <v>0</v>
      </c>
      <c r="CP1063" s="74">
        <f>IF(AND(CJ1063=0,CK1063=0,CL1063=0,CM1063=0,CN1063=0,CO1063=0),1,0)</f>
        <v>1</v>
      </c>
      <c r="CR1063" s="74" t="str">
        <f>_xll.BDP($H1063,CR$1)</f>
        <v>#N/A Field Not Applicable</v>
      </c>
      <c r="CS1063" s="74" t="str">
        <f>_xll.BDP($H1063,CS$1)</f>
        <v>#N/A N/A</v>
      </c>
      <c r="CT1063" s="81" t="str">
        <f>_xll.BDP($H1063,CT$1)</f>
        <v>#N/A N/A</v>
      </c>
      <c r="CU1063" s="78" t="str">
        <f>_xll.BDP($H1063,CU$1)</f>
        <v>#N/A N/A</v>
      </c>
      <c r="CV1063" s="78">
        <f>_xll.BDP($H1063,CV$1)</f>
        <v>5.560097815168116</v>
      </c>
      <c r="CW1063" s="78">
        <f>_xll.BDP($H1063,CW$1)</f>
        <v>0</v>
      </c>
    </row>
    <row r="1064" spans="1:134" s="74" customFormat="1" hidden="1" x14ac:dyDescent="0.3">
      <c r="A1064" s="74" t="str">
        <f>B1064&amp;C1064</f>
        <v>15</v>
      </c>
      <c r="B1064" s="74">
        <v>15</v>
      </c>
      <c r="D1064" s="74">
        <v>44</v>
      </c>
      <c r="E1064" s="74">
        <v>9</v>
      </c>
      <c r="F1064" s="75">
        <v>0.14000000000000001</v>
      </c>
      <c r="H1064" s="74" t="s">
        <v>1819</v>
      </c>
      <c r="I1064" s="74">
        <v>2010</v>
      </c>
      <c r="J1064" s="74" t="str">
        <f>I1064&amp;H1064</f>
        <v>2010RAT LN Equity</v>
      </c>
      <c r="K1064" s="76" t="s">
        <v>1820</v>
      </c>
      <c r="L1064" s="73" t="e">
        <v>#N/A</v>
      </c>
      <c r="M1064" s="73">
        <v>-0.11924073775750166</v>
      </c>
      <c r="N1064" s="73">
        <v>-0.10434792801355915</v>
      </c>
      <c r="O1064" s="73">
        <v>-0.14192517761636683</v>
      </c>
      <c r="P1064" s="77">
        <v>7.7358639320280069</v>
      </c>
      <c r="Q1064" s="77">
        <v>5.8862969104926268</v>
      </c>
      <c r="R1064" s="77">
        <v>7.019311664862701</v>
      </c>
      <c r="S1064" s="78">
        <v>33.489433956095425</v>
      </c>
      <c r="T1064" s="78">
        <v>31.294291569544608</v>
      </c>
      <c r="U1064" s="73">
        <v>-0.35915567620912847</v>
      </c>
      <c r="V1064" s="79">
        <v>-7.7073468183457345</v>
      </c>
      <c r="W1064" s="73">
        <v>0.17971849030631937</v>
      </c>
      <c r="X1064" s="72" t="e">
        <v>#N/A</v>
      </c>
      <c r="Y1064" s="79">
        <v>11.276102853957827</v>
      </c>
      <c r="Z1064" s="79">
        <v>-9.2505734675996987</v>
      </c>
      <c r="AA1064" s="79">
        <v>-1049070999.9999998</v>
      </c>
      <c r="AB1064" s="79">
        <v>-881393999.99999976</v>
      </c>
      <c r="AC1064" s="79">
        <v>22263000</v>
      </c>
      <c r="AD1064" s="80">
        <v>-130629000</v>
      </c>
      <c r="AE1064" s="73">
        <v>-0.17042923087522679</v>
      </c>
      <c r="AF1064" s="80">
        <v>1103.7408294000002</v>
      </c>
      <c r="AG1064" s="80">
        <v>-71.74517059999971</v>
      </c>
      <c r="AH1064" s="25" t="s">
        <v>3021</v>
      </c>
      <c r="AI1064" s="25" t="s">
        <v>3021</v>
      </c>
      <c r="AJ1064" s="25">
        <v>-13.578062360821599</v>
      </c>
      <c r="AK1064" s="25">
        <v>23.364799720696649</v>
      </c>
      <c r="AL1064" s="25">
        <v>1.6690036957133481</v>
      </c>
      <c r="AM1064" s="74" t="s">
        <v>502</v>
      </c>
      <c r="AN1064" s="74" t="s">
        <v>528</v>
      </c>
      <c r="AO1064" s="74" t="s">
        <v>568</v>
      </c>
      <c r="AP1064" s="74" t="s">
        <v>1552</v>
      </c>
      <c r="AQ1064" s="73">
        <f>_xll.BDP($H1064,$AQ$1, "CUST_TRR_START_DT=20030101","CUST_TRR_END_DT=20230630")*0.01</f>
        <v>9.9505880000000005E-2</v>
      </c>
      <c r="AR1064" s="73">
        <f>_xll.BDP($H1064,$AQ$1, "CUST_TRR_START_DT=20130101","CUST_TRR_END_DT=20230630")*0.01</f>
        <v>6.9217130000000002E-2</v>
      </c>
      <c r="AS1064" s="73">
        <f>_xll.BDP($H1064,$AQ$1, "CUST_TRR_START_DT=20180101","CUST_TRR_END_DT=20230630")*0.01</f>
        <v>-1.913747E-2</v>
      </c>
      <c r="AT1064" s="74" t="s">
        <v>3697</v>
      </c>
      <c r="AU1064" s="74" t="s">
        <v>3021</v>
      </c>
      <c r="AV1064" s="74" t="s">
        <v>3021</v>
      </c>
      <c r="AW1064" s="25">
        <v>1.9540229885057472</v>
      </c>
      <c r="AX1064" s="25">
        <v>1.9540229885057472</v>
      </c>
      <c r="AY1064" s="25">
        <v>0.73565595692329622</v>
      </c>
      <c r="AZ1064" s="25">
        <v>2.6896789454290433</v>
      </c>
      <c r="BA1064" s="25">
        <v>64.318691637539771</v>
      </c>
      <c r="BB1064" s="25">
        <v>24.214878188742233</v>
      </c>
      <c r="BC1064" s="25">
        <v>88.533569826282005</v>
      </c>
      <c r="BD1064" s="25">
        <v>67.884</v>
      </c>
      <c r="BE1064" s="25">
        <v>-71.74517059999971</v>
      </c>
      <c r="BF1064" s="74">
        <v>75.900000000000006</v>
      </c>
      <c r="BG1064" s="74">
        <v>89.933000000000007</v>
      </c>
      <c r="BH1064" s="74">
        <v>93.65</v>
      </c>
      <c r="BI1064" s="74">
        <v>84.075000000000003</v>
      </c>
      <c r="BJ1064" s="74">
        <v>91.082999999999998</v>
      </c>
      <c r="BK1064" s="74">
        <v>100.242</v>
      </c>
      <c r="BL1064" s="72">
        <v>-1.0579109278750578</v>
      </c>
      <c r="BM1064" s="72">
        <v>-1.2535059746585977</v>
      </c>
      <c r="BN1064" s="72">
        <v>-1.3053143398616489</v>
      </c>
      <c r="BO1064" s="72">
        <v>-1.1718558795928258</v>
      </c>
      <c r="BP1064" s="72">
        <v>-1.26953492811125</v>
      </c>
      <c r="BQ1064" s="72">
        <v>-1.3971950886963311</v>
      </c>
      <c r="BR1064" s="72">
        <f>IF(IF(BN1064&gt;BQ1064,BN1064,BQ1064)=0,IF(BM1064&gt;BP1064,BM1064,BP1064),IF(BN1064&gt;BQ1064,BN1064,BQ1064))</f>
        <v>-1.3053143398616489</v>
      </c>
      <c r="CI1064" s="73">
        <f>IFERROR(L1064,M1064)</f>
        <v>-0.11924073775750166</v>
      </c>
      <c r="CJ1064" s="74">
        <f>IF(AND(M1064&lt;0,AA1064&gt;0),1,0)</f>
        <v>0</v>
      </c>
      <c r="CK1064" s="74">
        <f>IF(AND(CJ1064=0,CI1064&lt;0.1,CI1064&gt;0),1,0)</f>
        <v>0</v>
      </c>
      <c r="CL1064" s="74">
        <f>IF(AND(CK1064=0,CI1064&lt;0.2,CI1064&gt;0.1),1,0)</f>
        <v>0</v>
      </c>
      <c r="CM1064" s="74">
        <f>IF(AND(CL1064=0,CI1064&lt;0.3,CI1064&gt;0.2),1,0)</f>
        <v>0</v>
      </c>
      <c r="CN1064" s="74">
        <f>IF(AND(CM1064=0,CI1064&lt;0.4,CI1064&gt;0.3),1,0)</f>
        <v>0</v>
      </c>
      <c r="CO1064" s="74">
        <f>IF(AND(CN1064=0,CI1064&lt;0.5,CI1064&gt;0.4),1,0)</f>
        <v>0</v>
      </c>
      <c r="CP1064" s="74">
        <f>IF(AND(CJ1064=0,CK1064=0,CL1064=0,CM1064=0,CN1064=0,CO1064=0),1,0)</f>
        <v>1</v>
      </c>
      <c r="CR1064" s="74" t="str">
        <f>_xll.BDP($H1064,CR$1)</f>
        <v>Paul Robert Stockton</v>
      </c>
      <c r="CS1064" s="74" t="str">
        <f>_xll.BDP($H1064,CS$1)</f>
        <v>No</v>
      </c>
      <c r="CT1064" s="81">
        <f>_xll.BDP($H1064,CT$1)</f>
        <v>0</v>
      </c>
      <c r="CU1064" s="78">
        <f>_xll.BDP($H1064,CU$1)</f>
        <v>4.4166698455810547</v>
      </c>
      <c r="CV1064" s="78">
        <f>_xll.BDP($H1064,CV$1)</f>
        <v>3.0274281458752477E-2</v>
      </c>
      <c r="CW1064" s="78">
        <f>_xll.BDP($H1064,CW$1)</f>
        <v>5.65580985915493</v>
      </c>
    </row>
    <row r="1065" spans="1:134" s="74" customFormat="1" hidden="1" x14ac:dyDescent="0.3">
      <c r="A1065" s="74" t="str">
        <f>B1065&amp;C1065</f>
        <v>15</v>
      </c>
      <c r="B1065" s="74">
        <v>15</v>
      </c>
      <c r="D1065" s="74">
        <v>45</v>
      </c>
      <c r="E1065" s="74">
        <v>10</v>
      </c>
      <c r="F1065" s="75"/>
      <c r="H1065" s="74" t="s">
        <v>1550</v>
      </c>
      <c r="I1065" s="74">
        <v>2011</v>
      </c>
      <c r="J1065" s="74" t="str">
        <f>I1065&amp;H1065</f>
        <v>2011TAM LN Equity</v>
      </c>
      <c r="K1065" s="76" t="s">
        <v>1551</v>
      </c>
      <c r="L1065" s="73">
        <v>1.9628904257638475</v>
      </c>
      <c r="M1065" s="73">
        <v>2.7556707712248865</v>
      </c>
      <c r="N1065" s="73">
        <v>1.3720652267083846</v>
      </c>
      <c r="O1065" s="73">
        <v>1.0966535559997421</v>
      </c>
      <c r="P1065" s="77">
        <v>46.469987550183951</v>
      </c>
      <c r="Q1065" s="77">
        <v>38.849908946524756</v>
      </c>
      <c r="R1065" s="77">
        <v>36.726398901476145</v>
      </c>
      <c r="S1065" s="78">
        <v>43.220883087128222</v>
      </c>
      <c r="T1065" s="78">
        <v>55.844959321929025</v>
      </c>
      <c r="U1065" s="73">
        <v>-0.61658335093524841</v>
      </c>
      <c r="V1065" s="79">
        <v>-1.4880770320022656</v>
      </c>
      <c r="W1065" s="73">
        <v>0.80431602048280904</v>
      </c>
      <c r="X1065" s="72">
        <v>1.7657657657657657</v>
      </c>
      <c r="Y1065" s="79">
        <v>16.012396587338021</v>
      </c>
      <c r="Z1065" s="79">
        <v>41.318754403447521</v>
      </c>
      <c r="AA1065" s="79">
        <v>6172000</v>
      </c>
      <c r="AB1065" s="79">
        <v>15509000</v>
      </c>
      <c r="AC1065" s="79">
        <v>1511000</v>
      </c>
      <c r="AD1065" s="80">
        <v>13045000</v>
      </c>
      <c r="AE1065" s="73">
        <v>0.11582981985435033</v>
      </c>
      <c r="AF1065" s="80">
        <v>299.53143</v>
      </c>
      <c r="AG1065" s="80">
        <v>273.25943000000001</v>
      </c>
      <c r="AH1065" s="25">
        <v>15.477736052109883</v>
      </c>
      <c r="AI1065" s="25">
        <v>16.451500903070439</v>
      </c>
      <c r="AJ1065" s="25">
        <v>4.2250652565813791</v>
      </c>
      <c r="AK1065" s="25">
        <v>22.947688541917778</v>
      </c>
      <c r="AL1065" s="25">
        <v>7.1150959503123419</v>
      </c>
      <c r="AM1065" s="74" t="s">
        <v>502</v>
      </c>
      <c r="AN1065" s="74" t="s">
        <v>528</v>
      </c>
      <c r="AO1065" s="74" t="s">
        <v>568</v>
      </c>
      <c r="AP1065" s="74" t="s">
        <v>1552</v>
      </c>
      <c r="AQ1065" s="73" t="e">
        <f>_xll.BDP($H1065,$AQ$1, "CUST_TRR_START_DT=20030101","CUST_TRR_END_DT=20230630")*0.01</f>
        <v>#VALUE!</v>
      </c>
      <c r="AR1065" s="73" t="e">
        <f>_xll.BDP($H1065,$AQ$1, "CUST_TRR_START_DT=20130101","CUST_TRR_END_DT=20230630")*0.01</f>
        <v>#VALUE!</v>
      </c>
      <c r="AS1065" s="73">
        <f>_xll.BDP($H1065,$AQ$1, "CUST_TRR_START_DT=20180101","CUST_TRR_END_DT=20230630")*0.01</f>
        <v>0.20104540000000001</v>
      </c>
      <c r="AT1065" s="74" t="s">
        <v>3623</v>
      </c>
      <c r="AU1065" s="74" t="s">
        <v>3623</v>
      </c>
      <c r="AV1065" s="74" t="s">
        <v>3623</v>
      </c>
      <c r="AW1065" s="25">
        <v>2.9292929292929295</v>
      </c>
      <c r="AX1065" s="25">
        <v>2.9292929292929295</v>
      </c>
      <c r="AY1065" s="25">
        <v>-4.4403207185930632E-2</v>
      </c>
      <c r="AZ1065" s="25">
        <v>2.8848897221069989</v>
      </c>
      <c r="BA1065" s="25">
        <v>65.11687497195841</v>
      </c>
      <c r="BB1065" s="25">
        <v>-0.98706348612876127</v>
      </c>
      <c r="BC1065" s="25">
        <v>64.129811485829649</v>
      </c>
      <c r="BD1065" s="25">
        <v>8.5760796900000003</v>
      </c>
      <c r="BE1065" s="25">
        <v>273.25943000000001</v>
      </c>
      <c r="BF1065" s="74">
        <v>12.46</v>
      </c>
      <c r="BG1065" s="74">
        <v>14.4</v>
      </c>
      <c r="BH1065" s="74">
        <v>17.024999999999999</v>
      </c>
      <c r="BI1065" s="74">
        <v>14.848000000000001</v>
      </c>
      <c r="BJ1065" s="74">
        <v>16.411000000000001</v>
      </c>
      <c r="BK1065" s="74">
        <v>18.529</v>
      </c>
      <c r="BL1065" s="72">
        <v>4.5597694469318044E-2</v>
      </c>
      <c r="BM1065" s="72">
        <v>5.2697174988617958E-2</v>
      </c>
      <c r="BN1065" s="72">
        <v>6.2303430845918099E-2</v>
      </c>
      <c r="BO1065" s="72">
        <v>5.4336642654930517E-2</v>
      </c>
      <c r="BP1065" s="72">
        <v>6.0056481856820096E-2</v>
      </c>
      <c r="BQ1065" s="72">
        <v>6.780735801139598E-2</v>
      </c>
      <c r="BR1065" s="72">
        <f>IF(IF(BN1065&gt;BQ1065,BN1065,BQ1065)=0,IF(BM1065&gt;BP1065,BM1065,BP1065),IF(BN1065&gt;BQ1065,BN1065,BQ1065))</f>
        <v>6.780735801139598E-2</v>
      </c>
      <c r="CI1065" s="73">
        <f>IFERROR(L1065,M1065)</f>
        <v>1.9628904257638475</v>
      </c>
      <c r="CJ1065" s="74">
        <f>IF(AND(M1065&lt;0,AA1065&gt;0),1,0)</f>
        <v>0</v>
      </c>
      <c r="CK1065" s="74">
        <f>IF(AND(CJ1065=0,CI1065&lt;0.1,CI1065&gt;0),1,0)</f>
        <v>0</v>
      </c>
      <c r="CL1065" s="74">
        <f>IF(AND(CK1065=0,CI1065&lt;0.2,CI1065&gt;0.1),1,0)</f>
        <v>0</v>
      </c>
      <c r="CM1065" s="74">
        <f>IF(AND(CL1065=0,CI1065&lt;0.3,CI1065&gt;0.2),1,0)</f>
        <v>0</v>
      </c>
      <c r="CN1065" s="74">
        <f>IF(AND(CM1065=0,CI1065&lt;0.4,CI1065&gt;0.3),1,0)</f>
        <v>0</v>
      </c>
      <c r="CO1065" s="74">
        <f>IF(AND(CN1065=0,CI1065&lt;0.5,CI1065&gt;0.4),1,0)</f>
        <v>0</v>
      </c>
      <c r="CP1065" s="74">
        <f>IF(AND(CJ1065=0,CK1065=0,CL1065=0,CM1065=0,CN1065=0,CO1065=0),1,0)</f>
        <v>1</v>
      </c>
      <c r="CR1065" s="74" t="str">
        <f>_xll.BDP($H1065,CR$1)</f>
        <v>#N/A Field Not Applicable</v>
      </c>
      <c r="CS1065" s="74" t="str">
        <f>_xll.BDP($H1065,CS$1)</f>
        <v>#N/A N/A</v>
      </c>
      <c r="CT1065" s="81" t="str">
        <f>_xll.BDP($H1065,CT$1)</f>
        <v>#N/A N/A</v>
      </c>
      <c r="CU1065" s="78" t="str">
        <f>_xll.BDP($H1065,CU$1)</f>
        <v>#N/A N/A</v>
      </c>
      <c r="CV1065" s="78">
        <f>_xll.BDP($H1065,CV$1)</f>
        <v>19.000776713148266</v>
      </c>
      <c r="CW1065" s="78">
        <f>_xll.BDP($H1065,CW$1)</f>
        <v>0.50577913413689213</v>
      </c>
    </row>
    <row r="1066" spans="1:134" s="74" customFormat="1" hidden="1" x14ac:dyDescent="0.3">
      <c r="A1066" s="74" t="str">
        <f>B1066&amp;C1066</f>
        <v>15</v>
      </c>
      <c r="B1066" s="74">
        <v>15</v>
      </c>
      <c r="D1066" s="74">
        <v>45</v>
      </c>
      <c r="E1066" s="74">
        <v>4</v>
      </c>
      <c r="F1066" s="75" t="s">
        <v>2149</v>
      </c>
      <c r="G1066" s="74" t="s">
        <v>2299</v>
      </c>
      <c r="H1066" s="74" t="s">
        <v>1183</v>
      </c>
      <c r="I1066" s="74">
        <v>2012</v>
      </c>
      <c r="J1066" s="74" t="str">
        <f>I1066&amp;H1066</f>
        <v>2012MHJ AU Equity</v>
      </c>
      <c r="K1066" s="76" t="s">
        <v>5034</v>
      </c>
      <c r="L1066" s="73">
        <v>0.20633511847262415</v>
      </c>
      <c r="M1066" s="73">
        <v>0.17634927882184587</v>
      </c>
      <c r="N1066" s="73">
        <v>0.20633511847262415</v>
      </c>
      <c r="O1066" s="73">
        <v>0.17634927882184587</v>
      </c>
      <c r="P1066" s="77">
        <v>20.454272817320906</v>
      </c>
      <c r="Q1066" s="77">
        <v>14.465640666954474</v>
      </c>
      <c r="R1066" s="77">
        <v>18.337807198144432</v>
      </c>
      <c r="S1066" s="78">
        <v>17.225817967404431</v>
      </c>
      <c r="T1066" s="78">
        <v>18.310190259259613</v>
      </c>
      <c r="U1066" s="73">
        <v>0.25202017244660457</v>
      </c>
      <c r="V1066" s="79">
        <v>1.1731145977070241</v>
      </c>
      <c r="W1066" s="73">
        <v>0.34514024095680051</v>
      </c>
      <c r="X1066" s="72">
        <v>6.2619409431689921E-2</v>
      </c>
      <c r="Y1066" s="79">
        <v>2.2352045175967779</v>
      </c>
      <c r="Z1066" s="79">
        <v>86.39596365956757</v>
      </c>
      <c r="AA1066" s="79">
        <v>326341000</v>
      </c>
      <c r="AB1066" s="79">
        <v>326341000</v>
      </c>
      <c r="AC1066" s="79">
        <v>1818000</v>
      </c>
      <c r="AD1066" s="80">
        <v>80072000</v>
      </c>
      <c r="AE1066" s="73">
        <v>2.2704565890698372E-2</v>
      </c>
      <c r="AF1066" s="80">
        <v>340.39220725500002</v>
      </c>
      <c r="AG1066" s="80">
        <v>478.11820725500002</v>
      </c>
      <c r="AH1066" s="25">
        <v>4.147667359985773</v>
      </c>
      <c r="AI1066" s="25">
        <v>8.3078750174630756</v>
      </c>
      <c r="AJ1066" s="25">
        <v>15.868085360832266</v>
      </c>
      <c r="AK1066" s="25">
        <v>9.6765727488383391</v>
      </c>
      <c r="AL1066" s="25">
        <v>1.7815373046629621</v>
      </c>
      <c r="AM1066" s="74" t="s">
        <v>533</v>
      </c>
      <c r="AN1066" s="74" t="s">
        <v>534</v>
      </c>
      <c r="AO1066" s="74" t="s">
        <v>1184</v>
      </c>
      <c r="AP1066" s="74" t="s">
        <v>2136</v>
      </c>
      <c r="AQ1066" s="73" t="e">
        <f>_xll.BDP($H1066,$AQ$1, "CUST_TRR_START_DT=20030101","CUST_TRR_END_DT=20230630")*0.01</f>
        <v>#VALUE!</v>
      </c>
      <c r="AR1066" s="73" t="e">
        <f>_xll.BDP($H1066,$AQ$1, "CUST_TRR_START_DT=20130101","CUST_TRR_END_DT=20230630")*0.01</f>
        <v>#VALUE!</v>
      </c>
      <c r="AS1066" s="73">
        <f>_xll.BDP($H1066,$AQ$1, "CUST_TRR_START_DT=20180101","CUST_TRR_END_DT=20230630")*0.01</f>
        <v>-2.4203079999999999E-3</v>
      </c>
      <c r="AT1066" s="74" t="s">
        <v>3917</v>
      </c>
      <c r="AU1066" s="74" t="s">
        <v>3021</v>
      </c>
      <c r="AV1066" s="74" t="s">
        <v>3917</v>
      </c>
      <c r="AW1066" s="25">
        <v>8.4745766079358464</v>
      </c>
      <c r="AX1066" s="25">
        <v>8.4745766079358464</v>
      </c>
      <c r="AY1066" s="25">
        <v>0</v>
      </c>
      <c r="AZ1066" s="25">
        <v>8.4745766079358464</v>
      </c>
      <c r="BA1066" s="25">
        <v>91.174864361102209</v>
      </c>
      <c r="BB1066" s="25">
        <v>0</v>
      </c>
      <c r="BC1066" s="25">
        <v>91.174864361102209</v>
      </c>
      <c r="BD1066" s="25">
        <v>30.719000000000001</v>
      </c>
      <c r="BE1066" s="25">
        <v>340.39220725500002</v>
      </c>
      <c r="BF1066" s="74">
        <v>36.9</v>
      </c>
      <c r="BG1066" s="74">
        <v>42.28</v>
      </c>
      <c r="BH1066" s="74">
        <v>40.774999999999999</v>
      </c>
      <c r="BI1066" s="74">
        <v>68.75</v>
      </c>
      <c r="BJ1066" s="74">
        <v>64.05</v>
      </c>
      <c r="BK1066" s="74">
        <v>67</v>
      </c>
      <c r="BL1066" s="72">
        <v>0.10840436183181151</v>
      </c>
      <c r="BM1066" s="72">
        <v>0.12420965903113797</v>
      </c>
      <c r="BN1066" s="72">
        <v>0.11978828871794349</v>
      </c>
      <c r="BO1066" s="72">
        <v>0.2019728963668575</v>
      </c>
      <c r="BP1066" s="72">
        <v>0.18816529472432325</v>
      </c>
      <c r="BQ1066" s="72">
        <v>0.19683176809570113</v>
      </c>
      <c r="BR1066" s="72">
        <f>IF(IF(BN1066&gt;BQ1066,BN1066,BQ1066)=0,IF(BM1066&gt;BP1066,BM1066,BP1066),IF(BN1066&gt;BQ1066,BN1066,BQ1066))</f>
        <v>0.19683176809570113</v>
      </c>
      <c r="CI1066" s="73">
        <f>IFERROR(L1066,M1066)</f>
        <v>0.20633511847262415</v>
      </c>
      <c r="CJ1066" s="74">
        <f>IF(AND(M1066&lt;0,AA1066&gt;0),1,0)</f>
        <v>0</v>
      </c>
      <c r="CK1066" s="74">
        <f>IF(AND(CJ1066=0,CI1066&lt;0.1,CI1066&gt;0),1,0)</f>
        <v>0</v>
      </c>
      <c r="CL1066" s="74">
        <f>IF(AND(CK1066=0,CI1066&lt;0.2,CI1066&gt;0.1),1,0)</f>
        <v>0</v>
      </c>
      <c r="CM1066" s="74">
        <f>IF(AND(CL1066=0,CI1066&lt;0.3,CI1066&gt;0.2),1,0)</f>
        <v>1</v>
      </c>
      <c r="CN1066" s="74">
        <f>IF(AND(CM1066=0,CI1066&lt;0.4,CI1066&gt;0.3),1,0)</f>
        <v>0</v>
      </c>
      <c r="CO1066" s="74">
        <f>IF(AND(CN1066=0,CI1066&lt;0.5,CI1066&gt;0.4),1,0)</f>
        <v>0</v>
      </c>
      <c r="CP1066" s="74">
        <f>IF(AND(CJ1066=0,CK1066=0,CL1066=0,CM1066=0,CN1066=0,CO1066=0),1,0)</f>
        <v>0</v>
      </c>
      <c r="CR1066" s="74" t="str">
        <f>_xll.BDP($H1066,CR$1)</f>
        <v>#N/A Field Not Applicable</v>
      </c>
      <c r="CS1066" s="74" t="str">
        <f>_xll.BDP($H1066,CS$1)</f>
        <v>#N/A N/A</v>
      </c>
      <c r="CT1066" s="81" t="str">
        <f>_xll.BDP($H1066,CT$1)</f>
        <v>#N/A N/A</v>
      </c>
      <c r="CU1066" s="78" t="str">
        <f>_xll.BDP($H1066,CU$1)</f>
        <v>#N/A N/A</v>
      </c>
      <c r="CV1066" s="78">
        <f>_xll.BDP($H1066,CV$1)</f>
        <v>44.283495569699241</v>
      </c>
      <c r="CW1066" s="78">
        <f>_xll.BDP($H1066,CW$1)</f>
        <v>1.5673620934576229</v>
      </c>
    </row>
    <row r="1067" spans="1:134" s="74" customFormat="1" hidden="1" x14ac:dyDescent="0.3">
      <c r="A1067" s="74" t="str">
        <f>B1067&amp;C1067</f>
        <v>15</v>
      </c>
      <c r="B1067" s="74">
        <v>15</v>
      </c>
      <c r="D1067" s="74">
        <v>45</v>
      </c>
      <c r="E1067" s="74">
        <v>31</v>
      </c>
      <c r="F1067" s="75">
        <v>0.12</v>
      </c>
      <c r="G1067" s="74" t="s">
        <v>2972</v>
      </c>
      <c r="H1067" s="74" t="s">
        <v>1992</v>
      </c>
      <c r="I1067" s="74">
        <v>2013</v>
      </c>
      <c r="J1067" s="74" t="str">
        <f>I1067&amp;H1067</f>
        <v>2013TIETO FH Equity</v>
      </c>
      <c r="K1067" s="76" t="s">
        <v>1993</v>
      </c>
      <c r="L1067" s="73">
        <v>0.59535372558027233</v>
      </c>
      <c r="M1067" s="73">
        <v>0.61395986966215055</v>
      </c>
      <c r="N1067" s="73">
        <v>0.14784039910181943</v>
      </c>
      <c r="O1067" s="73">
        <v>0.147349357918999</v>
      </c>
      <c r="P1067" s="77">
        <v>11.601235112483458</v>
      </c>
      <c r="Q1067" s="77">
        <v>9.0815098391838838</v>
      </c>
      <c r="R1067" s="77">
        <v>13.598401729276521</v>
      </c>
      <c r="S1067" s="78">
        <v>16.920648119775556</v>
      </c>
      <c r="T1067" s="78">
        <v>18.254157986407566</v>
      </c>
      <c r="U1067" s="73">
        <v>0.51790056741421231</v>
      </c>
      <c r="V1067" s="79">
        <v>1.6449259815490236</v>
      </c>
      <c r="W1067" s="73">
        <v>0.4461795170481378</v>
      </c>
      <c r="X1067" s="72" t="e">
        <v>#N/A</v>
      </c>
      <c r="Y1067" s="79">
        <v>14.204549922817392</v>
      </c>
      <c r="Z1067" s="79">
        <v>0.62203573377328514</v>
      </c>
      <c r="AA1067" s="79">
        <v>583100000</v>
      </c>
      <c r="AB1067" s="79">
        <v>2429600000</v>
      </c>
      <c r="AC1067" s="79" t="e">
        <v>#N/A</v>
      </c>
      <c r="AD1067" s="80">
        <v>321600000</v>
      </c>
      <c r="AE1067" s="73">
        <v>0</v>
      </c>
      <c r="AF1067" s="80">
        <v>2640.8946933000002</v>
      </c>
      <c r="AG1067" s="80">
        <v>3407.5946933</v>
      </c>
      <c r="AH1067" s="25">
        <v>5.7097766308646118</v>
      </c>
      <c r="AI1067" s="25">
        <v>8.1133206983333341</v>
      </c>
      <c r="AJ1067" s="25">
        <v>8.7690657244791925</v>
      </c>
      <c r="AK1067" s="25">
        <v>12.742856706891741</v>
      </c>
      <c r="AL1067" s="25">
        <v>1.8623679929446957</v>
      </c>
      <c r="AM1067" s="74" t="s">
        <v>506</v>
      </c>
      <c r="AN1067" s="74" t="s">
        <v>629</v>
      </c>
      <c r="AO1067" s="74" t="s">
        <v>773</v>
      </c>
      <c r="AP1067" s="74" t="s">
        <v>1981</v>
      </c>
      <c r="AQ1067" s="73">
        <f>_xll.BDP($H1067,$AQ$1, "CUST_TRR_START_DT=20030101","CUST_TRR_END_DT=20230630")*0.01</f>
        <v>8.1816470000000002E-2</v>
      </c>
      <c r="AR1067" s="73">
        <f>_xll.BDP($H1067,$AQ$1, "CUST_TRR_START_DT=20130101","CUST_TRR_END_DT=20230630")*0.01</f>
        <v>0.10593130000000001</v>
      </c>
      <c r="AS1067" s="73">
        <f>_xll.BDP($H1067,$AQ$1, "CUST_TRR_START_DT=20180101","CUST_TRR_END_DT=20230630")*0.01</f>
        <v>4.3572199999999998E-2</v>
      </c>
      <c r="AT1067" s="74" t="s">
        <v>3697</v>
      </c>
      <c r="AU1067" s="74" t="s">
        <v>3021</v>
      </c>
      <c r="AV1067" s="74" t="s">
        <v>3021</v>
      </c>
      <c r="AW1067" s="25">
        <v>6.508079208634272</v>
      </c>
      <c r="AX1067" s="25">
        <v>6.508079208634272</v>
      </c>
      <c r="AY1067" s="25">
        <v>0</v>
      </c>
      <c r="AZ1067" s="25">
        <v>6.508079208634272</v>
      </c>
      <c r="BA1067" s="25">
        <v>65.384344763899463</v>
      </c>
      <c r="BB1067" s="25">
        <v>0</v>
      </c>
      <c r="BC1067" s="25">
        <v>65.384344763899463</v>
      </c>
      <c r="BD1067" s="25">
        <v>171.69928934999999</v>
      </c>
      <c r="BE1067" s="25">
        <v>2640.8946933000002</v>
      </c>
      <c r="BF1067" s="74">
        <v>237.75</v>
      </c>
      <c r="BG1067" s="74">
        <v>265.83300000000003</v>
      </c>
      <c r="BH1067" s="74">
        <v>282.45499999999998</v>
      </c>
      <c r="BI1067" s="74">
        <v>198.595</v>
      </c>
      <c r="BJ1067" s="74">
        <v>300.55200000000002</v>
      </c>
      <c r="BK1067" s="74">
        <v>313.77699999999999</v>
      </c>
      <c r="BL1067" s="72">
        <v>9.0026308357988014E-2</v>
      </c>
      <c r="BM1067" s="72">
        <v>0.10066020454144703</v>
      </c>
      <c r="BN1067" s="72">
        <v>0.10695428360570138</v>
      </c>
      <c r="BO1067" s="72">
        <v>7.5199893620839661E-2</v>
      </c>
      <c r="BP1067" s="72">
        <v>0.11380688550834916</v>
      </c>
      <c r="BQ1067" s="72">
        <v>0.11881465807631715</v>
      </c>
      <c r="BR1067" s="72">
        <f>IF(IF(BN1067&gt;BQ1067,BN1067,BQ1067)=0,IF(BM1067&gt;BP1067,BM1067,BP1067),IF(BN1067&gt;BQ1067,BN1067,BQ1067))</f>
        <v>0.11881465807631715</v>
      </c>
      <c r="CI1067" s="73">
        <f>IFERROR(L1067,M1067)</f>
        <v>0.59535372558027233</v>
      </c>
      <c r="CJ1067" s="74">
        <f>IF(AND(M1067&lt;0,AA1067&gt;0),1,0)</f>
        <v>0</v>
      </c>
      <c r="CK1067" s="74">
        <f>IF(AND(CJ1067=0,CI1067&lt;0.1,CI1067&gt;0),1,0)</f>
        <v>0</v>
      </c>
      <c r="CL1067" s="74">
        <f>IF(AND(CK1067=0,CI1067&lt;0.2,CI1067&gt;0.1),1,0)</f>
        <v>0</v>
      </c>
      <c r="CM1067" s="74">
        <f>IF(AND(CL1067=0,CI1067&lt;0.3,CI1067&gt;0.2),1,0)</f>
        <v>0</v>
      </c>
      <c r="CN1067" s="74">
        <f>IF(AND(CM1067=0,CI1067&lt;0.4,CI1067&gt;0.3),1,0)</f>
        <v>0</v>
      </c>
      <c r="CO1067" s="74">
        <f>IF(AND(CN1067=0,CI1067&lt;0.5,CI1067&gt;0.4),1,0)</f>
        <v>0</v>
      </c>
      <c r="CP1067" s="74">
        <f>IF(AND(CJ1067=0,CK1067=0,CL1067=0,CM1067=0,CN1067=0,CO1067=0),1,0)</f>
        <v>1</v>
      </c>
      <c r="CR1067" s="74" t="str">
        <f>_xll.BDP($H1067,CR$1)</f>
        <v>Kimmo Alkio</v>
      </c>
      <c r="CS1067" s="74" t="str">
        <f>_xll.BDP($H1067,CS$1)</f>
        <v>No</v>
      </c>
      <c r="CT1067" s="81">
        <f>_xll.BDP($H1067,CT$1)</f>
        <v>0</v>
      </c>
      <c r="CU1067" s="78">
        <f>_xll.BDP($H1067,CU$1)</f>
        <v>11.91670036315918</v>
      </c>
      <c r="CV1067" s="78">
        <f>_xll.BDP($H1067,CV$1)</f>
        <v>0.19391044856779519</v>
      </c>
      <c r="CW1067" s="78">
        <f>_xll.BDP($H1067,CW$1)</f>
        <v>1.548611909541961</v>
      </c>
    </row>
    <row r="1068" spans="1:134" s="74" customFormat="1" hidden="1" x14ac:dyDescent="0.3">
      <c r="A1068" s="74" t="str">
        <f>B1068&amp;C1068</f>
        <v>15</v>
      </c>
      <c r="B1068" s="74">
        <v>15</v>
      </c>
      <c r="D1068" s="74">
        <v>45</v>
      </c>
      <c r="E1068" s="74">
        <v>1</v>
      </c>
      <c r="F1068" s="75">
        <v>0.14000000000000001</v>
      </c>
      <c r="G1068" s="74" t="s">
        <v>2559</v>
      </c>
      <c r="H1068" s="74" t="s">
        <v>1441</v>
      </c>
      <c r="I1068" s="74">
        <v>2014</v>
      </c>
      <c r="J1068" s="74" t="str">
        <f>I1068&amp;H1068</f>
        <v>2014EL FP Equity</v>
      </c>
      <c r="K1068" s="76" t="s">
        <v>1442</v>
      </c>
      <c r="L1068" s="73">
        <v>0.12887549738846987</v>
      </c>
      <c r="M1068" s="73">
        <v>0.19431386985331597</v>
      </c>
      <c r="N1068" s="73">
        <v>4.7696436510416246E-2</v>
      </c>
      <c r="O1068" s="73">
        <v>7.0901613936475788E-2</v>
      </c>
      <c r="P1068" s="77">
        <v>5.8591166639855574</v>
      </c>
      <c r="Q1068" s="77">
        <v>4.6457233759501975</v>
      </c>
      <c r="R1068" s="77">
        <v>6.1925816102300706</v>
      </c>
      <c r="S1068" s="78">
        <v>24.04624128706654</v>
      </c>
      <c r="T1068" s="78">
        <v>26.063525761410958</v>
      </c>
      <c r="U1068" s="73">
        <v>0.33719955750729108</v>
      </c>
      <c r="V1068" s="79">
        <v>1.6066123622424533</v>
      </c>
      <c r="W1068" s="73">
        <v>0.63702781237027817</v>
      </c>
      <c r="X1068" s="72">
        <v>1.4471780028943559E-2</v>
      </c>
      <c r="Y1068" s="79">
        <v>14.745595573916912</v>
      </c>
      <c r="Z1068" s="79">
        <v>0.24398921606856305</v>
      </c>
      <c r="AA1068" s="79">
        <v>17657000000</v>
      </c>
      <c r="AB1068" s="79">
        <v>48391000000</v>
      </c>
      <c r="AC1068" s="79">
        <v>214000000</v>
      </c>
      <c r="AD1068" s="80">
        <v>4816000000</v>
      </c>
      <c r="AE1068" s="73">
        <v>4.4435215946843853E-2</v>
      </c>
      <c r="AF1068" s="80">
        <v>79001.685232959993</v>
      </c>
      <c r="AG1068" s="80">
        <v>89702.685232959993</v>
      </c>
      <c r="AH1068" s="25">
        <v>13.680446123678511</v>
      </c>
      <c r="AI1068" s="25">
        <v>25.098680815041966</v>
      </c>
      <c r="AJ1068" s="25">
        <v>4.2118126243050709</v>
      </c>
      <c r="AK1068" s="25">
        <v>33.093198063833121</v>
      </c>
      <c r="AL1068" s="25">
        <v>2.0942435269087416</v>
      </c>
      <c r="AM1068" s="74" t="s">
        <v>493</v>
      </c>
      <c r="AN1068" s="74" t="s">
        <v>537</v>
      </c>
      <c r="AO1068" s="74" t="s">
        <v>4731</v>
      </c>
      <c r="AP1068" s="74" t="s">
        <v>1339</v>
      </c>
      <c r="AQ1068" s="73">
        <f>_xll.BDP($H1068,$AQ$1, "CUST_TRR_START_DT=20030101","CUST_TRR_END_DT=20230630")*0.01</f>
        <v>0.127082</v>
      </c>
      <c r="AR1068" s="73">
        <f>_xll.BDP($H1068,$AQ$1, "CUST_TRR_START_DT=20130101","CUST_TRR_END_DT=20230630")*0.01</f>
        <v>9.5414300000000007E-2</v>
      </c>
      <c r="AS1068" s="73">
        <f>_xll.BDP($H1068,$AQ$1, "CUST_TRR_START_DT=20180101","CUST_TRR_END_DT=20230630")*0.01</f>
        <v>9.313202000000001E-2</v>
      </c>
      <c r="AT1068" s="74" t="s">
        <v>3697</v>
      </c>
      <c r="AU1068" s="74" t="s">
        <v>3021</v>
      </c>
      <c r="AV1068" s="74" t="s">
        <v>3021</v>
      </c>
      <c r="AW1068" s="25">
        <v>1.8548294585238811</v>
      </c>
      <c r="AX1068" s="25">
        <v>1.8548294585238811</v>
      </c>
      <c r="AY1068" s="25">
        <v>-4.7459975199087227E-2</v>
      </c>
      <c r="AZ1068" s="25">
        <v>1.807369483324794</v>
      </c>
      <c r="BA1068" s="25">
        <v>59.902142367530644</v>
      </c>
      <c r="BB1068" s="25">
        <v>-1.5327307737487033</v>
      </c>
      <c r="BC1068" s="25">
        <v>58.36941159378194</v>
      </c>
      <c r="BD1068" s="25">
        <v>1409.0329925899998</v>
      </c>
      <c r="BE1068" s="25">
        <v>79001.685232959993</v>
      </c>
      <c r="BF1068" s="74">
        <v>3081.2000000000003</v>
      </c>
      <c r="BG1068" s="74">
        <v>3396</v>
      </c>
      <c r="BH1068" s="74">
        <v>3728.8330000000001</v>
      </c>
      <c r="BI1068" s="74">
        <v>2878.4810000000002</v>
      </c>
      <c r="BJ1068" s="74">
        <v>3594.029</v>
      </c>
      <c r="BK1068" s="74">
        <v>4021.3780000000002</v>
      </c>
      <c r="BL1068" s="72">
        <v>3.9001699658863791E-2</v>
      </c>
      <c r="BM1068" s="72">
        <v>4.2986424783039538E-2</v>
      </c>
      <c r="BN1068" s="72">
        <v>4.7199410860723108E-2</v>
      </c>
      <c r="BO1068" s="72">
        <v>3.6435691105980106E-2</v>
      </c>
      <c r="BP1068" s="72">
        <v>4.5493067513711072E-2</v>
      </c>
      <c r="BQ1068" s="72">
        <v>5.0902433133442275E-2</v>
      </c>
      <c r="BR1068" s="72">
        <f>IF(IF(BN1068&gt;BQ1068,BN1068,BQ1068)=0,IF(BM1068&gt;BP1068,BM1068,BP1068),IF(BN1068&gt;BQ1068,BN1068,BQ1068))</f>
        <v>5.0902433133442275E-2</v>
      </c>
      <c r="CI1068" s="73">
        <f>IFERROR(L1068,M1068)</f>
        <v>0.12887549738846987</v>
      </c>
      <c r="CJ1068" s="74">
        <f>IF(AND(M1068&lt;0,AA1068&gt;0),1,0)</f>
        <v>0</v>
      </c>
      <c r="CK1068" s="74">
        <f>IF(AND(CJ1068=0,CI1068&lt;0.1,CI1068&gt;0),1,0)</f>
        <v>0</v>
      </c>
      <c r="CL1068" s="74">
        <f>IF(AND(CK1068=0,CI1068&lt;0.2,CI1068&gt;0.1),1,0)</f>
        <v>1</v>
      </c>
      <c r="CM1068" s="74">
        <f>IF(AND(CL1068=0,CI1068&lt;0.3,CI1068&gt;0.2),1,0)</f>
        <v>0</v>
      </c>
      <c r="CN1068" s="74">
        <f>IF(AND(CM1068=0,CI1068&lt;0.4,CI1068&gt;0.3),1,0)</f>
        <v>0</v>
      </c>
      <c r="CO1068" s="74">
        <f>IF(AND(CN1068=0,CI1068&lt;0.5,CI1068&gt;0.4),1,0)</f>
        <v>0</v>
      </c>
      <c r="CP1068" s="74">
        <f>IF(AND(CJ1068=0,CK1068=0,CL1068=0,CM1068=0,CN1068=0,CO1068=0),1,0)</f>
        <v>0</v>
      </c>
      <c r="CR1068" s="74" t="str">
        <f>_xll.BDP($H1068,CR$1)</f>
        <v>Francesco Milleri</v>
      </c>
      <c r="CS1068" s="74" t="str">
        <f>_xll.BDP($H1068,CS$1)</f>
        <v>No</v>
      </c>
      <c r="CT1068" s="81">
        <f>_xll.BDP($H1068,CT$1)</f>
        <v>0</v>
      </c>
      <c r="CU1068" s="78">
        <f>_xll.BDP($H1068,CU$1)</f>
        <v>2.4166700839996338</v>
      </c>
      <c r="CV1068" s="78">
        <f>_xll.BDP($H1068,CV$1)</f>
        <v>8.4518036857638937E-2</v>
      </c>
      <c r="CW1068" s="78">
        <f>_xll.BDP($H1068,CW$1)</f>
        <v>-1.9906742268146655</v>
      </c>
    </row>
    <row r="1069" spans="1:134" s="74" customFormat="1" hidden="1" x14ac:dyDescent="0.3">
      <c r="A1069" s="74" t="str">
        <f>B1069&amp;C1069</f>
        <v>15</v>
      </c>
      <c r="B1069" s="74">
        <v>15</v>
      </c>
      <c r="D1069" s="74">
        <v>54</v>
      </c>
      <c r="E1069" s="74">
        <v>6</v>
      </c>
      <c r="F1069" s="75">
        <v>0.17</v>
      </c>
      <c r="G1069" s="74" t="s">
        <v>2507</v>
      </c>
      <c r="H1069" s="74" t="s">
        <v>234</v>
      </c>
      <c r="I1069" s="74">
        <v>1590</v>
      </c>
      <c r="J1069" s="74" t="str">
        <f>I1069&amp;H1069</f>
        <v>1590TTGT US Equity</v>
      </c>
      <c r="K1069" s="76" t="s">
        <v>899</v>
      </c>
      <c r="L1069" s="73">
        <v>0.40351392510466849</v>
      </c>
      <c r="M1069" s="73">
        <v>0.44643796471374342</v>
      </c>
      <c r="N1069" s="73">
        <v>0.14187775164661001</v>
      </c>
      <c r="O1069" s="73">
        <v>0.18865442093089621</v>
      </c>
      <c r="P1069" s="77">
        <v>3.8874385545833432</v>
      </c>
      <c r="Q1069" s="77">
        <v>2.850297899528941</v>
      </c>
      <c r="R1069" s="77">
        <v>11.958275376163776</v>
      </c>
      <c r="S1069" s="78">
        <v>24.487524233343489</v>
      </c>
      <c r="T1069" s="78">
        <v>28.708048728015921</v>
      </c>
      <c r="U1069" s="73">
        <v>0.27036954938408442</v>
      </c>
      <c r="V1069" s="79">
        <v>2.8572609697041287</v>
      </c>
      <c r="W1069" s="73">
        <v>0.27688515323349988</v>
      </c>
      <c r="X1069" s="72" t="e">
        <v>#N/A</v>
      </c>
      <c r="Y1069" s="79">
        <v>20.014518624425698</v>
      </c>
      <c r="Z1069" s="79">
        <v>15.69830960592169</v>
      </c>
      <c r="AA1069" s="79">
        <v>140678000</v>
      </c>
      <c r="AB1069" s="79">
        <v>332905000</v>
      </c>
      <c r="AC1069" s="79">
        <v>49677000</v>
      </c>
      <c r="AD1069" s="80">
        <v>70237000</v>
      </c>
      <c r="AE1069" s="73">
        <v>0.70727679143471389</v>
      </c>
      <c r="AF1069" s="80">
        <v>813.75687899999991</v>
      </c>
      <c r="AG1069" s="80">
        <v>958.90287899999998</v>
      </c>
      <c r="AH1069" s="25">
        <v>17.360735760582251</v>
      </c>
      <c r="AI1069" s="25">
        <v>28.919759128595292</v>
      </c>
      <c r="AJ1069" s="25">
        <v>6.573194951418178</v>
      </c>
      <c r="AK1069" s="25">
        <v>30.419350242678814</v>
      </c>
      <c r="AL1069" s="25">
        <v>4.0225850062037489</v>
      </c>
      <c r="AM1069" s="74" t="s">
        <v>543</v>
      </c>
      <c r="AN1069" s="74" t="s">
        <v>570</v>
      </c>
      <c r="AO1069" s="74" t="s">
        <v>900</v>
      </c>
      <c r="AP1069" s="74" t="s">
        <v>574</v>
      </c>
      <c r="AQ1069" s="73" t="e">
        <f>_xll.BDP($H1069,$AQ$1, "CUST_TRR_START_DT=20030101","CUST_TRR_END_DT=20230630")*0.01</f>
        <v>#VALUE!</v>
      </c>
      <c r="AR1069" s="73">
        <f>_xll.BDP($H1069,$AQ$1, "CUST_TRR_START_DT=20130101","CUST_TRR_END_DT=20230630")*0.01</f>
        <v>0.178506</v>
      </c>
      <c r="AS1069" s="73">
        <f>_xll.BDP($H1069,$AQ$1, "CUST_TRR_START_DT=20180101","CUST_TRR_END_DT=20230630")*0.01</f>
        <v>0.1577112</v>
      </c>
      <c r="AT1069" s="74" t="s">
        <v>3816</v>
      </c>
      <c r="AU1069" s="74" t="s">
        <v>3398</v>
      </c>
      <c r="AV1069" s="74" t="s">
        <v>3816</v>
      </c>
      <c r="AW1069" s="25" t="s">
        <v>3021</v>
      </c>
      <c r="AX1069" s="25">
        <v>0</v>
      </c>
      <c r="AY1069" s="25">
        <v>8.6720401806889065</v>
      </c>
      <c r="AZ1069" s="25">
        <v>8.6720401806889065</v>
      </c>
      <c r="BA1069" s="25">
        <v>0</v>
      </c>
      <c r="BB1069" s="25">
        <v>152.41905851419926</v>
      </c>
      <c r="BC1069" s="25">
        <v>152.41905851419926</v>
      </c>
      <c r="BD1069" s="25">
        <v>70.569323519999998</v>
      </c>
      <c r="BE1069" s="25">
        <v>813.75687899999991</v>
      </c>
      <c r="BF1069" s="74">
        <v>42.178000000000004</v>
      </c>
      <c r="BG1069" s="74">
        <v>47.997999999999998</v>
      </c>
      <c r="BH1069" s="74">
        <v>57.438000000000002</v>
      </c>
      <c r="BI1069" s="74">
        <v>56.405999999999999</v>
      </c>
      <c r="BJ1069" s="74">
        <v>67.084000000000003</v>
      </c>
      <c r="BK1069" s="74">
        <v>77.962000000000003</v>
      </c>
      <c r="BL1069" s="72">
        <v>5.1831205472365673E-2</v>
      </c>
      <c r="BM1069" s="72">
        <v>5.8983218745853459E-2</v>
      </c>
      <c r="BN1069" s="72">
        <v>7.0583735120720262E-2</v>
      </c>
      <c r="BO1069" s="72">
        <v>6.9315543076349226E-2</v>
      </c>
      <c r="BP1069" s="72">
        <v>8.2437398357157243E-2</v>
      </c>
      <c r="BQ1069" s="72">
        <v>9.5805027289975156E-2</v>
      </c>
      <c r="BR1069" s="72">
        <f>IF(IF(BN1069&gt;BQ1069,BN1069,BQ1069)=0,IF(BM1069&gt;BP1069,BM1069,BP1069),IF(BN1069&gt;BQ1069,BN1069,BQ1069))</f>
        <v>9.5805027289975156E-2</v>
      </c>
      <c r="CI1069" s="73">
        <f>IFERROR(L1069,M1069)</f>
        <v>0.40351392510466849</v>
      </c>
      <c r="CJ1069" s="74">
        <f>IF(AND(M1069&lt;0,AA1069&gt;0),1,0)</f>
        <v>0</v>
      </c>
      <c r="CK1069" s="74">
        <f>IF(AND(CJ1069=0,CI1069&lt;0.1,CI1069&gt;0),1,0)</f>
        <v>0</v>
      </c>
      <c r="CL1069" s="74">
        <f>IF(AND(CK1069=0,CI1069&lt;0.2,CI1069&gt;0.1),1,0)</f>
        <v>0</v>
      </c>
      <c r="CM1069" s="74">
        <f>IF(AND(CL1069=0,CI1069&lt;0.3,CI1069&gt;0.2),1,0)</f>
        <v>0</v>
      </c>
      <c r="CN1069" s="74">
        <f>IF(AND(CM1069=0,CI1069&lt;0.4,CI1069&gt;0.3),1,0)</f>
        <v>0</v>
      </c>
      <c r="CO1069" s="74">
        <f>IF(AND(CN1069=0,CI1069&lt;0.5,CI1069&gt;0.4),1,0)</f>
        <v>1</v>
      </c>
      <c r="CP1069" s="74">
        <f>IF(AND(CJ1069=0,CK1069=0,CL1069=0,CM1069=0,CN1069=0,CO1069=0),1,0)</f>
        <v>0</v>
      </c>
      <c r="CR1069" s="74" t="str">
        <f>_xll.BDP($H1069,CR$1)</f>
        <v>Michael Cotoia "Mike"</v>
      </c>
      <c r="CS1069" s="74" t="str">
        <f>_xll.BDP($H1069,CS$1)</f>
        <v>No</v>
      </c>
      <c r="CT1069" s="81">
        <f>_xll.BDP($H1069,CT$1)</f>
        <v>0.60910797119140625</v>
      </c>
      <c r="CU1069" s="78">
        <f>_xll.BDP($H1069,CU$1)</f>
        <v>7.4166698455810547</v>
      </c>
      <c r="CV1069" s="78">
        <f>_xll.BDP($H1069,CV$1)</f>
        <v>10.283137586154218</v>
      </c>
      <c r="CW1069" s="78">
        <f>_xll.BDP($H1069,CW$1)</f>
        <v>6.6126109272442486</v>
      </c>
      <c r="DD1069" s="73"/>
      <c r="DH1069" s="25"/>
      <c r="DI1069" s="25"/>
      <c r="DJ1069" s="25"/>
      <c r="DK1069" s="25"/>
      <c r="DL1069" s="25"/>
      <c r="DM1069" s="25"/>
      <c r="DN1069" s="25"/>
      <c r="DO1069" s="25"/>
      <c r="DV1069" s="72"/>
      <c r="DW1069" s="72"/>
      <c r="DX1069" s="72"/>
      <c r="DY1069" s="72"/>
      <c r="DZ1069" s="72"/>
      <c r="EA1069" s="72"/>
      <c r="EB1069" s="72"/>
      <c r="EC1069" s="72"/>
      <c r="ED1069" s="72"/>
    </row>
    <row r="1070" spans="1:134" s="74" customFormat="1" hidden="1" x14ac:dyDescent="0.3">
      <c r="A1070" s="74" t="str">
        <f>B1070&amp;C1070</f>
        <v>15</v>
      </c>
      <c r="B1070" s="74">
        <v>15</v>
      </c>
      <c r="D1070" s="74">
        <v>46</v>
      </c>
      <c r="E1070" s="74">
        <v>11</v>
      </c>
      <c r="F1070" s="75"/>
      <c r="H1070" s="74" t="s">
        <v>1557</v>
      </c>
      <c r="I1070" s="74">
        <v>2016</v>
      </c>
      <c r="J1070" s="74" t="str">
        <f>I1070&amp;H1070</f>
        <v>2016ASHM LN Equity</v>
      </c>
      <c r="K1070" s="76" t="s">
        <v>1558</v>
      </c>
      <c r="L1070" s="73">
        <v>-5.9644848489622762</v>
      </c>
      <c r="M1070" s="73">
        <v>1.4306784660766962</v>
      </c>
      <c r="N1070" s="73">
        <v>1.413176394829972</v>
      </c>
      <c r="O1070" s="73">
        <v>0.62783171521035597</v>
      </c>
      <c r="P1070" s="77">
        <v>7.7623847771009657</v>
      </c>
      <c r="Q1070" s="77">
        <v>6.2321835979120177</v>
      </c>
      <c r="R1070" s="77">
        <v>9.0356871678056194</v>
      </c>
      <c r="S1070" s="78">
        <v>60.313295576864085</v>
      </c>
      <c r="T1070" s="78">
        <v>51.863354037267079</v>
      </c>
      <c r="U1070" s="73">
        <v>-0.82266811279826468</v>
      </c>
      <c r="V1070" s="79">
        <v>-10.086436170212766</v>
      </c>
      <c r="W1070" s="73">
        <v>0.90512540894220284</v>
      </c>
      <c r="X1070" s="72">
        <v>5.1724137931034482E-2</v>
      </c>
      <c r="Y1070" s="79">
        <v>-6.5946212000094606</v>
      </c>
      <c r="Z1070" s="79">
        <v>-10.620208979399903</v>
      </c>
      <c r="AA1070" s="79">
        <v>67800000</v>
      </c>
      <c r="AB1070" s="79">
        <v>154500000</v>
      </c>
      <c r="AC1070" s="79">
        <v>17500000</v>
      </c>
      <c r="AD1070" s="80">
        <v>135400000</v>
      </c>
      <c r="AE1070" s="73">
        <v>0.12924667651403249</v>
      </c>
      <c r="AF1070" s="80">
        <v>1380.5789373479997</v>
      </c>
      <c r="AG1070" s="80">
        <v>636.27893734799977</v>
      </c>
      <c r="AH1070" s="25">
        <v>6.3500891950898177</v>
      </c>
      <c r="AI1070" s="25">
        <v>6.5595766736907191</v>
      </c>
      <c r="AJ1070" s="25">
        <v>10.462390599108334</v>
      </c>
      <c r="AK1070" s="25">
        <v>15.576499103224842</v>
      </c>
      <c r="AL1070" s="25">
        <v>1.5360246056930094</v>
      </c>
      <c r="AM1070" s="74" t="s">
        <v>502</v>
      </c>
      <c r="AN1070" s="74" t="s">
        <v>528</v>
      </c>
      <c r="AO1070" s="74" t="s">
        <v>568</v>
      </c>
      <c r="AP1070" s="74" t="s">
        <v>1552</v>
      </c>
      <c r="AQ1070" s="73" t="e">
        <f>_xll.BDP($H1070,$AQ$1, "CUST_TRR_START_DT=20030101","CUST_TRR_END_DT=20230630")*0.01</f>
        <v>#VALUE!</v>
      </c>
      <c r="AR1070" s="73">
        <f>_xll.BDP($H1070,$AQ$1, "CUST_TRR_START_DT=20130101","CUST_TRR_END_DT=20230630")*0.01</f>
        <v>-2.3279279999999999E-3</v>
      </c>
      <c r="AS1070" s="73">
        <f>_xll.BDP($H1070,$AQ$1, "CUST_TRR_START_DT=20180101","CUST_TRR_END_DT=20230630")*0.01</f>
        <v>-6.9383670000000008E-2</v>
      </c>
      <c r="AT1070" s="74" t="s">
        <v>3625</v>
      </c>
      <c r="AU1070" s="74" t="s">
        <v>3625</v>
      </c>
      <c r="AV1070" s="74" t="s">
        <v>3625</v>
      </c>
      <c r="AW1070" s="25">
        <v>8.7248320178266781</v>
      </c>
      <c r="AX1070" s="25">
        <v>8.7248320178266781</v>
      </c>
      <c r="AY1070" s="25">
        <v>1.1495555699163515</v>
      </c>
      <c r="AZ1070" s="25">
        <v>9.8743875877430298</v>
      </c>
      <c r="BA1070" s="25">
        <v>121.29904722876755</v>
      </c>
      <c r="BB1070" s="25">
        <v>15.981969060547058</v>
      </c>
      <c r="BC1070" s="25">
        <v>137.28101628931461</v>
      </c>
      <c r="BD1070" s="25">
        <v>134</v>
      </c>
      <c r="BE1070" s="25">
        <v>636.27893734799977</v>
      </c>
      <c r="BF1070" s="74">
        <v>83.510999999999996</v>
      </c>
      <c r="BG1070" s="74">
        <v>87.832999999999998</v>
      </c>
      <c r="BH1070" s="74">
        <v>92.9</v>
      </c>
      <c r="BI1070" s="74">
        <v>71.983999999999995</v>
      </c>
      <c r="BJ1070" s="74">
        <v>77.679000000000002</v>
      </c>
      <c r="BK1070" s="74" t="s">
        <v>3021</v>
      </c>
      <c r="BL1070" s="72">
        <v>0.13124904047283489</v>
      </c>
      <c r="BM1070" s="72">
        <v>0.13804165884554737</v>
      </c>
      <c r="BN1070" s="72">
        <v>0.14600514734497685</v>
      </c>
      <c r="BO1070" s="72">
        <v>0.11313277208267829</v>
      </c>
      <c r="BP1070" s="72">
        <v>0.12208324909160879</v>
      </c>
      <c r="BQ1070" s="72">
        <v>0</v>
      </c>
      <c r="BR1070" s="72">
        <f>IF(IF(BN1070&gt;BQ1070,BN1070,BQ1070)=0,IF(BM1070&gt;BP1070,BM1070,BP1070),IF(BN1070&gt;BQ1070,BN1070,BQ1070))</f>
        <v>0.14600514734497685</v>
      </c>
      <c r="CI1070" s="73">
        <f>IFERROR(L1070,M1070)</f>
        <v>-5.9644848489622762</v>
      </c>
      <c r="CJ1070" s="74">
        <f>IF(AND(M1070&lt;0,AA1070&gt;0),1,0)</f>
        <v>0</v>
      </c>
      <c r="CK1070" s="74">
        <f>IF(AND(CJ1070=0,CI1070&lt;0.1,CI1070&gt;0),1,0)</f>
        <v>0</v>
      </c>
      <c r="CL1070" s="74">
        <f>IF(AND(CK1070=0,CI1070&lt;0.2,CI1070&gt;0.1),1,0)</f>
        <v>0</v>
      </c>
      <c r="CM1070" s="74">
        <f>IF(AND(CL1070=0,CI1070&lt;0.3,CI1070&gt;0.2),1,0)</f>
        <v>0</v>
      </c>
      <c r="CN1070" s="74">
        <f>IF(AND(CM1070=0,CI1070&lt;0.4,CI1070&gt;0.3),1,0)</f>
        <v>0</v>
      </c>
      <c r="CO1070" s="74">
        <f>IF(AND(CN1070=0,CI1070&lt;0.5,CI1070&gt;0.4),1,0)</f>
        <v>0</v>
      </c>
      <c r="CP1070" s="74">
        <f>IF(AND(CJ1070=0,CK1070=0,CL1070=0,CM1070=0,CN1070=0,CO1070=0),1,0)</f>
        <v>1</v>
      </c>
      <c r="CR1070" s="74" t="str">
        <f>_xll.BDP($H1070,CR$1)</f>
        <v>Mark Langhorn Coombs</v>
      </c>
      <c r="CS1070" s="74" t="str">
        <f>_xll.BDP($H1070,CS$1)</f>
        <v>Yes</v>
      </c>
      <c r="CT1070" s="81">
        <f>_xll.BDP($H1070,CT$1)</f>
        <v>0</v>
      </c>
      <c r="CU1070" s="78">
        <f>_xll.BDP($H1070,CU$1)</f>
        <v>24.83329963684082</v>
      </c>
      <c r="CV1070" s="78">
        <f>_xll.BDP($H1070,CV$1)</f>
        <v>31.163967181337171</v>
      </c>
      <c r="CW1070" s="78">
        <f>_xll.BDP($H1070,CW$1)</f>
        <v>0.19108622637635586</v>
      </c>
    </row>
    <row r="1071" spans="1:134" s="74" customFormat="1" hidden="1" x14ac:dyDescent="0.3">
      <c r="A1071" s="74" t="str">
        <f>B1071&amp;C1071</f>
        <v>15</v>
      </c>
      <c r="B1071" s="74">
        <v>15</v>
      </c>
      <c r="D1071" s="74">
        <v>46</v>
      </c>
      <c r="E1071" s="74">
        <v>2</v>
      </c>
      <c r="F1071" s="75" t="s">
        <v>2217</v>
      </c>
      <c r="G1071" s="74" t="s">
        <v>2287</v>
      </c>
      <c r="H1071" s="74" t="s">
        <v>78</v>
      </c>
      <c r="I1071" s="74">
        <v>2017</v>
      </c>
      <c r="J1071" s="74" t="str">
        <f>I1071&amp;H1071</f>
        <v>2017BBY US Equity</v>
      </c>
      <c r="K1071" s="76" t="s">
        <v>695</v>
      </c>
      <c r="L1071" s="73">
        <v>0.89429864291029804</v>
      </c>
      <c r="M1071" s="73">
        <v>0.54983012457531144</v>
      </c>
      <c r="N1071" s="73">
        <v>0.61817693038539523</v>
      </c>
      <c r="O1071" s="73">
        <v>0.39511698880976603</v>
      </c>
      <c r="P1071" s="77">
        <v>23.367449906299555</v>
      </c>
      <c r="Q1071" s="77">
        <v>18.171308937937347</v>
      </c>
      <c r="R1071" s="77">
        <v>45.049764274489263</v>
      </c>
      <c r="S1071" s="78">
        <v>8.0993402258972509</v>
      </c>
      <c r="T1071" s="78">
        <v>7.8361916281480841</v>
      </c>
      <c r="U1071" s="73">
        <v>0.21069250089702188</v>
      </c>
      <c r="V1071" s="79">
        <v>1.1473231731144979</v>
      </c>
      <c r="W1071" s="73">
        <v>0.18507638072855465</v>
      </c>
      <c r="X1071" s="72">
        <v>1.1417225117895259E-2</v>
      </c>
      <c r="Y1071" s="79">
        <v>1.0552875787537608</v>
      </c>
      <c r="Z1071" s="79">
        <v>10.107356679902392</v>
      </c>
      <c r="AA1071" s="79">
        <v>3532000000</v>
      </c>
      <c r="AB1071" s="79">
        <v>4915000000</v>
      </c>
      <c r="AC1071" s="79">
        <v>148000000</v>
      </c>
      <c r="AD1071" s="80">
        <v>2714000000</v>
      </c>
      <c r="AE1071" s="73">
        <v>5.4532056005895356E-2</v>
      </c>
      <c r="AF1071" s="80">
        <v>15754.82604045</v>
      </c>
      <c r="AG1071" s="80">
        <v>18690.82604045</v>
      </c>
      <c r="AH1071" s="25">
        <v>7.0345600453330821</v>
      </c>
      <c r="AI1071" s="25">
        <v>10.873080884496801</v>
      </c>
      <c r="AJ1071" s="25">
        <v>11.390387270465423</v>
      </c>
      <c r="AK1071" s="25">
        <v>11.974163890997634</v>
      </c>
      <c r="AL1071" s="25">
        <v>5.5639438684318856</v>
      </c>
      <c r="AM1071" s="74" t="s">
        <v>533</v>
      </c>
      <c r="AN1071" s="74" t="s">
        <v>534</v>
      </c>
      <c r="AO1071" s="74" t="s">
        <v>696</v>
      </c>
      <c r="AP1071" s="74" t="s">
        <v>574</v>
      </c>
      <c r="AQ1071" s="73">
        <f>_xll.BDP($H1071,$AQ$1, "CUST_TRR_START_DT=20030101","CUST_TRR_END_DT=20230630")*0.01</f>
        <v>0.1080425</v>
      </c>
      <c r="AR1071" s="73">
        <f>_xll.BDP($H1071,$AQ$1, "CUST_TRR_START_DT=20130101","CUST_TRR_END_DT=20230630")*0.01</f>
        <v>0.240644</v>
      </c>
      <c r="AS1071" s="73">
        <f>_xll.BDP($H1071,$AQ$1, "CUST_TRR_START_DT=20180101","CUST_TRR_END_DT=20230630")*0.01</f>
        <v>6.6749559999999999E-2</v>
      </c>
      <c r="AT1071" s="74" t="s">
        <v>3919</v>
      </c>
      <c r="AU1071" s="74" t="s">
        <v>3021</v>
      </c>
      <c r="AV1071" s="74" t="s">
        <v>3919</v>
      </c>
      <c r="AW1071" s="25">
        <v>5.0835751716496782</v>
      </c>
      <c r="AX1071" s="25">
        <v>5.0835751716496782</v>
      </c>
      <c r="AY1071" s="25">
        <v>4.7794556717940111</v>
      </c>
      <c r="AZ1071" s="25">
        <v>9.8630308434436884</v>
      </c>
      <c r="BA1071" s="25">
        <v>51.527876646573624</v>
      </c>
      <c r="BB1071" s="25">
        <v>48.445276007209976</v>
      </c>
      <c r="BC1071" s="25">
        <v>99.9731526537836</v>
      </c>
      <c r="BD1071" s="25">
        <v>1530.79891075</v>
      </c>
      <c r="BE1071" s="25">
        <v>15754.82604045</v>
      </c>
      <c r="BF1071" s="74">
        <v>1350.72</v>
      </c>
      <c r="BG1071" s="74">
        <v>1417.72</v>
      </c>
      <c r="BH1071" s="74">
        <v>1500.588</v>
      </c>
      <c r="BI1071" s="74">
        <v>1302.8589999999999</v>
      </c>
      <c r="BJ1071" s="74">
        <v>1497.923</v>
      </c>
      <c r="BK1071" s="74">
        <v>1641.2190000000001</v>
      </c>
      <c r="BL1071" s="72">
        <v>8.5733729876297626E-2</v>
      </c>
      <c r="BM1071" s="72">
        <v>8.9986395048733028E-2</v>
      </c>
      <c r="BN1071" s="72">
        <v>9.5246243668275957E-2</v>
      </c>
      <c r="BO1071" s="72">
        <v>8.2695867073044924E-2</v>
      </c>
      <c r="BP1071" s="72">
        <v>9.5077089150596247E-2</v>
      </c>
      <c r="BQ1071" s="72">
        <v>0.10417246091998883</v>
      </c>
      <c r="BR1071" s="72">
        <f>IF(IF(BN1071&gt;BQ1071,BN1071,BQ1071)=0,IF(BM1071&gt;BP1071,BM1071,BP1071),IF(BN1071&gt;BQ1071,BN1071,BQ1071))</f>
        <v>0.10417246091998883</v>
      </c>
      <c r="CI1071" s="73">
        <f>IFERROR(L1071,M1071)</f>
        <v>0.89429864291029804</v>
      </c>
      <c r="CJ1071" s="74">
        <f>IF(AND(M1071&lt;0,AA1071&gt;0),1,0)</f>
        <v>0</v>
      </c>
      <c r="CK1071" s="74">
        <f>IF(AND(CJ1071=0,CI1071&lt;0.1,CI1071&gt;0),1,0)</f>
        <v>0</v>
      </c>
      <c r="CL1071" s="74">
        <f>IF(AND(CK1071=0,CI1071&lt;0.2,CI1071&gt;0.1),1,0)</f>
        <v>0</v>
      </c>
      <c r="CM1071" s="74">
        <f>IF(AND(CL1071=0,CI1071&lt;0.3,CI1071&gt;0.2),1,0)</f>
        <v>0</v>
      </c>
      <c r="CN1071" s="74">
        <f>IF(AND(CM1071=0,CI1071&lt;0.4,CI1071&gt;0.3),1,0)</f>
        <v>0</v>
      </c>
      <c r="CO1071" s="74">
        <f>IF(AND(CN1071=0,CI1071&lt;0.5,CI1071&gt;0.4),1,0)</f>
        <v>0</v>
      </c>
      <c r="CP1071" s="74">
        <f>IF(AND(CJ1071=0,CK1071=0,CL1071=0,CM1071=0,CN1071=0,CO1071=0),1,0)</f>
        <v>1</v>
      </c>
      <c r="CR1071" s="74" t="str">
        <f>_xll.BDP($H1071,CR$1)</f>
        <v>Corie S Barry</v>
      </c>
      <c r="CS1071" s="74" t="str">
        <f>_xll.BDP($H1071,CS$1)</f>
        <v>No</v>
      </c>
      <c r="CT1071" s="81">
        <f>_xll.BDP($H1071,CT$1)</f>
        <v>0</v>
      </c>
      <c r="CU1071" s="78">
        <f>_xll.BDP($H1071,CU$1)</f>
        <v>4.3333301544189453</v>
      </c>
      <c r="CV1071" s="78">
        <f>_xll.BDP($H1071,CV$1)</f>
        <v>0.59680837316243185</v>
      </c>
      <c r="CW1071" s="78">
        <f>_xll.BDP($H1071,CW$1)</f>
        <v>10.567888321945567</v>
      </c>
    </row>
    <row r="1072" spans="1:134" s="74" customFormat="1" hidden="1" x14ac:dyDescent="0.3">
      <c r="A1072" s="74" t="str">
        <f>B1072&amp;C1072</f>
        <v>15</v>
      </c>
      <c r="B1072" s="74">
        <v>15</v>
      </c>
      <c r="D1072" s="74">
        <v>46</v>
      </c>
      <c r="E1072" s="74">
        <v>32</v>
      </c>
      <c r="F1072" s="75">
        <v>0.12</v>
      </c>
      <c r="G1072" s="74" t="s">
        <v>2976</v>
      </c>
      <c r="H1072" s="74" t="s">
        <v>154</v>
      </c>
      <c r="I1072" s="74">
        <v>2018</v>
      </c>
      <c r="J1072" s="74" t="str">
        <f>I1072&amp;H1072</f>
        <v>2018CACI US Equity</v>
      </c>
      <c r="K1072" s="76" t="s">
        <v>800</v>
      </c>
      <c r="L1072" s="73">
        <v>0.52075239507992988</v>
      </c>
      <c r="M1072" s="73">
        <v>0.51782693357033227</v>
      </c>
      <c r="N1072" s="73">
        <v>0.10469893472800677</v>
      </c>
      <c r="O1072" s="73">
        <v>0.10954264065516343</v>
      </c>
      <c r="P1072" s="77">
        <v>10.372230568745501</v>
      </c>
      <c r="Q1072" s="77">
        <v>8.251113181249444</v>
      </c>
      <c r="R1072" s="77">
        <v>12.257377691849776</v>
      </c>
      <c r="S1072" s="78">
        <v>11.300725490173118</v>
      </c>
      <c r="T1072" s="78">
        <v>11.768319083524378</v>
      </c>
      <c r="U1072" s="73">
        <v>0.77751069809145323</v>
      </c>
      <c r="V1072" s="79">
        <v>2.4801648628192758</v>
      </c>
      <c r="W1072" s="73">
        <v>0.48847565328365861</v>
      </c>
      <c r="X1072" s="72" t="e">
        <v>#N/A</v>
      </c>
      <c r="Y1072" s="79">
        <v>8.5333209337835036</v>
      </c>
      <c r="Z1072" s="79">
        <v>6.6103634568791092</v>
      </c>
      <c r="AA1072" s="79">
        <v>1095926000</v>
      </c>
      <c r="AB1072" s="79">
        <v>5180631000</v>
      </c>
      <c r="AC1072" s="79">
        <v>39643000</v>
      </c>
      <c r="AD1072" s="80">
        <v>388056000</v>
      </c>
      <c r="AE1072" s="73">
        <v>0.10215793596800461</v>
      </c>
      <c r="AF1072" s="80">
        <v>7247.7585476999984</v>
      </c>
      <c r="AG1072" s="80">
        <v>9204.1905476999982</v>
      </c>
      <c r="AH1072" s="25">
        <v>11.668938809955158</v>
      </c>
      <c r="AI1072" s="25">
        <v>15.856546005362711</v>
      </c>
      <c r="AJ1072" s="25">
        <v>4.4044168273752256</v>
      </c>
      <c r="AK1072" s="25">
        <v>19.325227592491451</v>
      </c>
      <c r="AL1072" s="25">
        <v>2.2477415819737407</v>
      </c>
      <c r="AM1072" s="74" t="s">
        <v>506</v>
      </c>
      <c r="AN1072" s="74" t="s">
        <v>629</v>
      </c>
      <c r="AO1072" s="74" t="s">
        <v>773</v>
      </c>
      <c r="AP1072" s="74" t="s">
        <v>574</v>
      </c>
      <c r="AQ1072" s="73">
        <f>_xll.BDP($H1072,$AQ$1, "CUST_TRR_START_DT=20030101","CUST_TRR_END_DT=20230630")*0.01</f>
        <v>0.1163974</v>
      </c>
      <c r="AR1072" s="73">
        <f>_xll.BDP($H1072,$AQ$1, "CUST_TRR_START_DT=20130101","CUST_TRR_END_DT=20230630")*0.01</f>
        <v>0.18968979999999999</v>
      </c>
      <c r="AS1072" s="73">
        <f>_xll.BDP($H1072,$AQ$1, "CUST_TRR_START_DT=20180101","CUST_TRR_END_DT=20230630")*0.01</f>
        <v>0.18782260000000001</v>
      </c>
      <c r="AT1072" s="74" t="s">
        <v>3697</v>
      </c>
      <c r="AU1072" s="74" t="s">
        <v>3626</v>
      </c>
      <c r="AV1072" s="74" t="s">
        <v>3626</v>
      </c>
      <c r="AW1072" s="25" t="s">
        <v>3021</v>
      </c>
      <c r="AX1072" s="25">
        <v>0</v>
      </c>
      <c r="AY1072" s="25">
        <v>2.9389906088496396</v>
      </c>
      <c r="AZ1072" s="25">
        <v>2.9389906088496396</v>
      </c>
      <c r="BA1072" s="25">
        <v>0</v>
      </c>
      <c r="BB1072" s="25">
        <v>55.365626488102201</v>
      </c>
      <c r="BC1072" s="25">
        <v>55.365626488102201</v>
      </c>
      <c r="BD1072" s="25">
        <v>213.01094306900001</v>
      </c>
      <c r="BE1072" s="25">
        <v>7247.7585476999984</v>
      </c>
      <c r="BF1072" s="74">
        <v>458.214</v>
      </c>
      <c r="BG1072" s="74">
        <v>498.91700000000003</v>
      </c>
      <c r="BH1072" s="74">
        <v>529.33299999999997</v>
      </c>
      <c r="BI1072" s="74">
        <v>414.83300000000003</v>
      </c>
      <c r="BJ1072" s="74">
        <v>488.21100000000001</v>
      </c>
      <c r="BK1072" s="74">
        <v>483.39499999999998</v>
      </c>
      <c r="BL1072" s="72">
        <v>6.322147695516285E-2</v>
      </c>
      <c r="BM1072" s="72">
        <v>6.883742010946628E-2</v>
      </c>
      <c r="BN1072" s="72">
        <v>7.3034027902044052E-2</v>
      </c>
      <c r="BO1072" s="72">
        <v>5.7236040255734373E-2</v>
      </c>
      <c r="BP1072" s="72">
        <v>6.7360273771113519E-2</v>
      </c>
      <c r="BQ1072" s="72">
        <v>6.6695792474129864E-2</v>
      </c>
      <c r="BR1072" s="72">
        <f>IF(IF(BN1072&gt;BQ1072,BN1072,BQ1072)=0,IF(BM1072&gt;BP1072,BM1072,BP1072),IF(BN1072&gt;BQ1072,BN1072,BQ1072))</f>
        <v>7.3034027902044052E-2</v>
      </c>
      <c r="CI1072" s="73">
        <f>IFERROR(L1072,M1072)</f>
        <v>0.52075239507992988</v>
      </c>
      <c r="CJ1072" s="74">
        <f>IF(AND(M1072&lt;0,AA1072&gt;0),1,0)</f>
        <v>0</v>
      </c>
      <c r="CK1072" s="74">
        <f>IF(AND(CJ1072=0,CI1072&lt;0.1,CI1072&gt;0),1,0)</f>
        <v>0</v>
      </c>
      <c r="CL1072" s="74">
        <f>IF(AND(CK1072=0,CI1072&lt;0.2,CI1072&gt;0.1),1,0)</f>
        <v>0</v>
      </c>
      <c r="CM1072" s="74">
        <f>IF(AND(CL1072=0,CI1072&lt;0.3,CI1072&gt;0.2),1,0)</f>
        <v>0</v>
      </c>
      <c r="CN1072" s="74">
        <f>IF(AND(CM1072=0,CI1072&lt;0.4,CI1072&gt;0.3),1,0)</f>
        <v>0</v>
      </c>
      <c r="CO1072" s="74">
        <f>IF(AND(CN1072=0,CI1072&lt;0.5,CI1072&gt;0.4),1,0)</f>
        <v>0</v>
      </c>
      <c r="CP1072" s="74">
        <f>IF(AND(CJ1072=0,CK1072=0,CL1072=0,CM1072=0,CN1072=0,CO1072=0),1,0)</f>
        <v>1</v>
      </c>
      <c r="CR1072" s="74" t="str">
        <f>_xll.BDP($H1072,CR$1)</f>
        <v>John S Mengucci</v>
      </c>
      <c r="CS1072" s="74" t="str">
        <f>_xll.BDP($H1072,CS$1)</f>
        <v>No</v>
      </c>
      <c r="CT1072" s="81">
        <f>_xll.BDP($H1072,CT$1)</f>
        <v>0</v>
      </c>
      <c r="CU1072" s="78">
        <f>_xll.BDP($H1072,CU$1)</f>
        <v>4.25</v>
      </c>
      <c r="CV1072" s="78">
        <f>_xll.BDP($H1072,CV$1)</f>
        <v>1.3057012499747795</v>
      </c>
      <c r="CW1072" s="78">
        <f>_xll.BDP($H1072,CW$1)</f>
        <v>1.5646590401195499</v>
      </c>
    </row>
    <row r="1073" spans="1:134" s="74" customFormat="1" hidden="1" x14ac:dyDescent="0.3">
      <c r="A1073" s="74" t="str">
        <f>B1073&amp;C1073</f>
        <v>15</v>
      </c>
      <c r="B1073" s="74">
        <v>15</v>
      </c>
      <c r="D1073" s="74">
        <v>46</v>
      </c>
      <c r="E1073" s="74">
        <v>21</v>
      </c>
      <c r="F1073" s="75" t="s">
        <v>2149</v>
      </c>
      <c r="G1073" s="74" t="s">
        <v>2580</v>
      </c>
      <c r="H1073" s="74" t="s">
        <v>2080</v>
      </c>
      <c r="I1073" s="74">
        <v>2019</v>
      </c>
      <c r="J1073" s="74" t="str">
        <f>I1073&amp;H1073</f>
        <v>2019MOVE SW Equity</v>
      </c>
      <c r="K1073" s="76" t="s">
        <v>5035</v>
      </c>
      <c r="L1073" s="73">
        <v>0.20180815013578873</v>
      </c>
      <c r="M1073" s="73">
        <v>0.13933600516005595</v>
      </c>
      <c r="N1073" s="73">
        <v>0.20176386166213384</v>
      </c>
      <c r="O1073" s="73">
        <v>0.13931614848022261</v>
      </c>
      <c r="P1073" s="77">
        <v>14.678688747747652</v>
      </c>
      <c r="Q1073" s="77">
        <v>11.981893393043858</v>
      </c>
      <c r="R1073" s="77">
        <v>18.460758563981383</v>
      </c>
      <c r="S1073" s="78">
        <v>28.369228056853785</v>
      </c>
      <c r="T1073" s="78">
        <v>24.97883885963186</v>
      </c>
      <c r="U1073" s="73">
        <v>0.23844299307529229</v>
      </c>
      <c r="V1073" s="79">
        <v>1.2334962026661003</v>
      </c>
      <c r="W1073" s="73">
        <v>0.46990699552428794</v>
      </c>
      <c r="X1073" s="72">
        <v>2.1245128062360803E-2</v>
      </c>
      <c r="Y1073" s="79">
        <v>12.632464808615991</v>
      </c>
      <c r="Z1073" s="79">
        <v>22.52980426967266</v>
      </c>
      <c r="AA1073" s="79">
        <v>413949000</v>
      </c>
      <c r="AB1073" s="79">
        <v>414008000</v>
      </c>
      <c r="AC1073" s="79">
        <v>0</v>
      </c>
      <c r="AD1073" s="80">
        <v>73510000</v>
      </c>
      <c r="AE1073" s="73">
        <v>0</v>
      </c>
      <c r="AF1073" s="80">
        <v>2532</v>
      </c>
      <c r="AG1073" s="80">
        <v>2787.7466862382848</v>
      </c>
      <c r="AH1073" s="25">
        <v>25.531621480733094</v>
      </c>
      <c r="AI1073" s="25">
        <v>48.332929127887326</v>
      </c>
      <c r="AJ1073" s="25">
        <v>0.39381937437256154</v>
      </c>
      <c r="AK1073" s="25">
        <v>57.149181522623266</v>
      </c>
      <c r="AL1073" s="25">
        <v>9.604186895304391</v>
      </c>
      <c r="AM1073" s="74" t="s">
        <v>493</v>
      </c>
      <c r="AN1073" s="74" t="s">
        <v>537</v>
      </c>
      <c r="AO1073" s="74" t="s">
        <v>538</v>
      </c>
      <c r="AP1073" s="74" t="s">
        <v>4616</v>
      </c>
      <c r="AQ1073" s="73" t="e">
        <f>_xll.BDP($H1073,$AQ$1, "CUST_TRR_START_DT=20030101","CUST_TRR_END_DT=20230630")*0.01</f>
        <v>#VALUE!</v>
      </c>
      <c r="AR1073" s="73" t="e">
        <f>_xll.BDP($H1073,$AQ$1, "CUST_TRR_START_DT=20130101","CUST_TRR_END_DT=20230630")*0.01</f>
        <v>#VALUE!</v>
      </c>
      <c r="AS1073" s="73" t="e">
        <f>_xll.BDP($H1073,$AQ$1, "CUST_TRR_START_DT=20180101","CUST_TRR_END_DT=20230630")*0.01</f>
        <v>#VALUE!</v>
      </c>
      <c r="AT1073" s="74" t="s">
        <v>3481</v>
      </c>
      <c r="AU1073" s="74" t="s">
        <v>3481</v>
      </c>
      <c r="AV1073" s="74" t="s">
        <v>3481</v>
      </c>
      <c r="AW1073" s="25">
        <v>0.21327015065468885</v>
      </c>
      <c r="AX1073" s="25">
        <v>0.21327015065468885</v>
      </c>
      <c r="AY1073" s="25">
        <v>0</v>
      </c>
      <c r="AZ1073" s="25">
        <v>0.21327015065468885</v>
      </c>
      <c r="BA1073" s="25">
        <v>0</v>
      </c>
      <c r="BB1073" s="25">
        <v>0</v>
      </c>
      <c r="BC1073" s="25">
        <v>0</v>
      </c>
      <c r="BD1073" s="25">
        <v>0</v>
      </c>
      <c r="BE1073" s="25">
        <v>2532</v>
      </c>
      <c r="BF1073" s="74">
        <v>67.820000000000007</v>
      </c>
      <c r="BG1073" s="74">
        <v>81.48</v>
      </c>
      <c r="BH1073" s="74">
        <v>97.5</v>
      </c>
      <c r="BI1073" s="74">
        <v>24.63</v>
      </c>
      <c r="BJ1073" s="74">
        <v>38.399000000000001</v>
      </c>
      <c r="BK1073" s="74">
        <v>56.966999999999999</v>
      </c>
      <c r="BL1073" s="72">
        <v>2.6785150078988944E-2</v>
      </c>
      <c r="BM1073" s="72">
        <v>3.2180094786729861E-2</v>
      </c>
      <c r="BN1073" s="72">
        <v>3.8507109004739339E-2</v>
      </c>
      <c r="BO1073" s="72">
        <v>9.7274881516587666E-3</v>
      </c>
      <c r="BP1073" s="72">
        <v>1.5165481832543444E-2</v>
      </c>
      <c r="BQ1073" s="72">
        <v>2.2498815165876776E-2</v>
      </c>
      <c r="BR1073" s="72">
        <f>IF(IF(BN1073&gt;BQ1073,BN1073,BQ1073)=0,IF(BM1073&gt;BP1073,BM1073,BP1073),IF(BN1073&gt;BQ1073,BN1073,BQ1073))</f>
        <v>3.8507109004739339E-2</v>
      </c>
      <c r="CI1073" s="73">
        <f>IFERROR(L1073,M1073)</f>
        <v>0.20180815013578873</v>
      </c>
      <c r="CJ1073" s="74">
        <f>IF(AND(M1073&lt;0,AA1073&gt;0),1,0)</f>
        <v>0</v>
      </c>
      <c r="CK1073" s="74">
        <f>IF(AND(CJ1073=0,CI1073&lt;0.1,CI1073&gt;0),1,0)</f>
        <v>0</v>
      </c>
      <c r="CL1073" s="74">
        <f>IF(AND(CK1073=0,CI1073&lt;0.2,CI1073&gt;0.1),1,0)</f>
        <v>0</v>
      </c>
      <c r="CM1073" s="74">
        <f>IF(AND(CL1073=0,CI1073&lt;0.3,CI1073&gt;0.2),1,0)</f>
        <v>1</v>
      </c>
      <c r="CN1073" s="74">
        <f>IF(AND(CM1073=0,CI1073&lt;0.4,CI1073&gt;0.3),1,0)</f>
        <v>0</v>
      </c>
      <c r="CO1073" s="74">
        <f>IF(AND(CN1073=0,CI1073&lt;0.5,CI1073&gt;0.4),1,0)</f>
        <v>0</v>
      </c>
      <c r="CP1073" s="74">
        <f>IF(AND(CJ1073=0,CK1073=0,CL1073=0,CM1073=0,CN1073=0,CO1073=0),1,0)</f>
        <v>0</v>
      </c>
      <c r="CR1073" s="74" t="str">
        <f>_xll.BDP($H1073,CR$1)</f>
        <v>Francesco Siccardi</v>
      </c>
      <c r="CS1073" s="74" t="str">
        <f>_xll.BDP($H1073,CS$1)</f>
        <v>No</v>
      </c>
      <c r="CT1073" s="81">
        <f>_xll.BDP($H1073,CT$1)</f>
        <v>0</v>
      </c>
      <c r="CU1073" s="78">
        <f>_xll.BDP($H1073,CU$1)</f>
        <v>4.9166698455810547</v>
      </c>
      <c r="CV1073" s="78">
        <f>_xll.BDP($H1073,CV$1)</f>
        <v>69.459999999999994</v>
      </c>
      <c r="CW1073" s="78">
        <f>_xll.BDP($H1073,CW$1)</f>
        <v>0</v>
      </c>
    </row>
    <row r="1074" spans="1:134" s="74" customFormat="1" hidden="1" x14ac:dyDescent="0.3">
      <c r="A1074" s="74" t="str">
        <f>B1074&amp;C1074</f>
        <v>15</v>
      </c>
      <c r="B1074" s="74">
        <v>15</v>
      </c>
      <c r="D1074" s="74">
        <v>55</v>
      </c>
      <c r="E1074" s="74">
        <v>6</v>
      </c>
      <c r="F1074" s="75" t="s">
        <v>2161</v>
      </c>
      <c r="G1074" s="74" t="s">
        <v>2160</v>
      </c>
      <c r="H1074" s="74" t="s">
        <v>1208</v>
      </c>
      <c r="I1074" s="74">
        <v>2047</v>
      </c>
      <c r="J1074" s="74" t="str">
        <f>I1074&amp;H1074</f>
        <v>2047PPS AU Equity</v>
      </c>
      <c r="K1074" s="76" t="s">
        <v>5043</v>
      </c>
      <c r="L1074" s="73">
        <v>0.42463104738859148</v>
      </c>
      <c r="M1074" s="73">
        <v>0.8647651250626639</v>
      </c>
      <c r="N1074" s="73">
        <v>0.31914646622752157</v>
      </c>
      <c r="O1074" s="73">
        <v>0.21973819418502438</v>
      </c>
      <c r="P1074" s="77">
        <v>10.893222200064402</v>
      </c>
      <c r="Q1074" s="77">
        <v>12.474595958424704</v>
      </c>
      <c r="R1074" s="77">
        <v>14.401170835890175</v>
      </c>
      <c r="S1074" s="78">
        <v>24.402011765060028</v>
      </c>
      <c r="T1074" s="78">
        <v>28.18129764827497</v>
      </c>
      <c r="U1074" s="73">
        <v>-0.53927471391901349</v>
      </c>
      <c r="V1074" s="79">
        <v>-2.2883721473628951</v>
      </c>
      <c r="W1074" s="73">
        <v>0.83492804328108317</v>
      </c>
      <c r="X1074" s="72">
        <v>4.4303817766885627E-2</v>
      </c>
      <c r="Y1074" s="79">
        <v>12.163000480672356</v>
      </c>
      <c r="Z1074" s="79">
        <v>49.627786973884483</v>
      </c>
      <c r="AA1074" s="79">
        <v>16275321</v>
      </c>
      <c r="AB1074" s="79">
        <v>64050449</v>
      </c>
      <c r="AC1074" s="79">
        <v>2462955</v>
      </c>
      <c r="AD1074" s="80">
        <v>23457866</v>
      </c>
      <c r="AE1074" s="73">
        <v>0.10499484479960794</v>
      </c>
      <c r="AF1074" s="80">
        <v>343.74342364500001</v>
      </c>
      <c r="AG1074" s="80">
        <v>299.67231664500002</v>
      </c>
      <c r="AH1074" s="25">
        <v>14.312963328634504</v>
      </c>
      <c r="AI1074" s="25">
        <v>21.292119528602786</v>
      </c>
      <c r="AJ1074" s="25">
        <v>6.4115771099914607</v>
      </c>
      <c r="AK1074" s="25">
        <v>23.041474734575189</v>
      </c>
      <c r="AL1074" s="25">
        <v>3.2558459975386658</v>
      </c>
      <c r="AM1074" s="74" t="s">
        <v>543</v>
      </c>
      <c r="AN1074" s="74" t="s">
        <v>570</v>
      </c>
      <c r="AO1074" s="74" t="s">
        <v>588</v>
      </c>
      <c r="AP1074" s="74" t="s">
        <v>2136</v>
      </c>
      <c r="AQ1074" s="73" t="e">
        <f>_xll.BDP($H1074,$AQ$1, "CUST_TRR_START_DT=20030101","CUST_TRR_END_DT=20230630")*0.01</f>
        <v>#VALUE!</v>
      </c>
      <c r="AR1074" s="73">
        <f>_xll.BDP($H1074,$AQ$1, "CUST_TRR_START_DT=20130101","CUST_TRR_END_DT=20230630")*0.01</f>
        <v>0.2686654</v>
      </c>
      <c r="AS1074" s="73">
        <f>_xll.BDP($H1074,$AQ$1, "CUST_TRR_START_DT=20180101","CUST_TRR_END_DT=20230630")*0.01</f>
        <v>1.2311220000000001E-2</v>
      </c>
      <c r="AT1074" s="74" t="s">
        <v>3636</v>
      </c>
      <c r="AU1074" s="74" t="s">
        <v>3636</v>
      </c>
      <c r="AV1074" s="74" t="s">
        <v>3636</v>
      </c>
      <c r="AW1074" s="25" t="s">
        <v>3021</v>
      </c>
      <c r="AX1074" s="25">
        <v>0</v>
      </c>
      <c r="AY1074" s="25">
        <v>0</v>
      </c>
      <c r="AZ1074" s="25">
        <v>0</v>
      </c>
      <c r="BA1074" s="25">
        <v>0</v>
      </c>
      <c r="BB1074" s="25">
        <v>0</v>
      </c>
      <c r="BC1074" s="25">
        <v>0</v>
      </c>
      <c r="BD1074" s="25">
        <v>0</v>
      </c>
      <c r="BE1074" s="25">
        <v>299.67231664500002</v>
      </c>
      <c r="BF1074" s="74">
        <v>15.24</v>
      </c>
      <c r="BG1074" s="74">
        <v>17.8</v>
      </c>
      <c r="BH1074" s="74">
        <v>18.466999999999999</v>
      </c>
      <c r="BI1074" s="74">
        <v>13.700000000000001</v>
      </c>
      <c r="BJ1074" s="74">
        <v>14.9</v>
      </c>
      <c r="BK1074" s="74">
        <v>19.600000000000001</v>
      </c>
      <c r="BL1074" s="72">
        <v>5.0855548389054962E-2</v>
      </c>
      <c r="BM1074" s="72">
        <v>5.9398212685379162E-2</v>
      </c>
      <c r="BN1074" s="72">
        <v>6.1623977171960498E-2</v>
      </c>
      <c r="BO1074" s="72">
        <v>4.5716601898297446E-2</v>
      </c>
      <c r="BP1074" s="72">
        <v>4.972097578719941E-2</v>
      </c>
      <c r="BQ1074" s="72">
        <v>6.5404773518732112E-2</v>
      </c>
      <c r="BR1074" s="72">
        <f>IF(IF(BN1074&gt;BQ1074,BN1074,BQ1074)=0,IF(BM1074&gt;BP1074,BM1074,BP1074),IF(BN1074&gt;BQ1074,BN1074,BQ1074))</f>
        <v>6.5404773518732112E-2</v>
      </c>
      <c r="CI1074" s="73">
        <f>IFERROR(L1074,M1074)</f>
        <v>0.42463104738859148</v>
      </c>
      <c r="CJ1074" s="74">
        <f>IF(AND(M1074&lt;0,AA1074&gt;0),1,0)</f>
        <v>0</v>
      </c>
      <c r="CK1074" s="74">
        <f>IF(AND(CJ1074=0,CI1074&lt;0.1,CI1074&gt;0),1,0)</f>
        <v>0</v>
      </c>
      <c r="CL1074" s="74">
        <f>IF(AND(CK1074=0,CI1074&lt;0.2,CI1074&gt;0.1),1,0)</f>
        <v>0</v>
      </c>
      <c r="CM1074" s="74">
        <f>IF(AND(CL1074=0,CI1074&lt;0.3,CI1074&gt;0.2),1,0)</f>
        <v>0</v>
      </c>
      <c r="CN1074" s="74">
        <f>IF(AND(CM1074=0,CI1074&lt;0.4,CI1074&gt;0.3),1,0)</f>
        <v>0</v>
      </c>
      <c r="CO1074" s="74">
        <f>IF(AND(CN1074=0,CI1074&lt;0.5,CI1074&gt;0.4),1,0)</f>
        <v>1</v>
      </c>
      <c r="CP1074" s="74">
        <f>IF(AND(CJ1074=0,CK1074=0,CL1074=0,CM1074=0,CN1074=0,CO1074=0),1,0)</f>
        <v>0</v>
      </c>
      <c r="CR1074" s="74" t="str">
        <f>_xll.BDP($H1074,CR$1)</f>
        <v>#N/A Field Not Applicable</v>
      </c>
      <c r="CS1074" s="74" t="str">
        <f>_xll.BDP($H1074,CS$1)</f>
        <v>#N/A N/A</v>
      </c>
      <c r="CT1074" s="81" t="str">
        <f>_xll.BDP($H1074,CT$1)</f>
        <v>#N/A N/A</v>
      </c>
      <c r="CU1074" s="78" t="str">
        <f>_xll.BDP($H1074,CU$1)</f>
        <v>#N/A N/A</v>
      </c>
      <c r="CV1074" s="78">
        <f>_xll.BDP($H1074,CV$1)</f>
        <v>0.69904996899256933</v>
      </c>
      <c r="CW1074" s="78">
        <f>_xll.BDP($H1074,CW$1)</f>
        <v>0</v>
      </c>
    </row>
    <row r="1075" spans="1:134" s="74" customFormat="1" hidden="1" x14ac:dyDescent="0.3">
      <c r="A1075" s="74" t="str">
        <f>B1075&amp;C1075</f>
        <v>15</v>
      </c>
      <c r="B1075" s="74">
        <v>15</v>
      </c>
      <c r="D1075" s="74">
        <v>47</v>
      </c>
      <c r="E1075" s="74">
        <v>3</v>
      </c>
      <c r="F1075" s="75">
        <v>0.14000000000000001</v>
      </c>
      <c r="G1075" s="74" t="s">
        <v>2349</v>
      </c>
      <c r="H1075" s="74" t="s">
        <v>1581</v>
      </c>
      <c r="I1075" s="74">
        <v>2021</v>
      </c>
      <c r="J1075" s="74" t="str">
        <f>I1075&amp;H1075</f>
        <v>2021MTO LN Equity</v>
      </c>
      <c r="K1075" s="76" t="s">
        <v>1582</v>
      </c>
      <c r="L1075" s="73">
        <v>0.13281498485670662</v>
      </c>
      <c r="M1075" s="73">
        <v>1.0455472467709042</v>
      </c>
      <c r="N1075" s="73">
        <v>0.32371939145826317</v>
      </c>
      <c r="O1075" s="73">
        <v>0.33478450152372657</v>
      </c>
      <c r="P1075" s="77">
        <v>12.99151428229951</v>
      </c>
      <c r="Q1075" s="77">
        <v>10.501162035235469</v>
      </c>
      <c r="R1075" s="77">
        <v>21.498525073746315</v>
      </c>
      <c r="S1075" s="78">
        <v>5.0022576830867935</v>
      </c>
      <c r="T1075" s="78">
        <v>5.73130544993663</v>
      </c>
      <c r="U1075" s="73">
        <v>2.4882846016764559E-2</v>
      </c>
      <c r="V1075" s="79">
        <v>0.20828729281767946</v>
      </c>
      <c r="W1075" s="73">
        <v>0.23076502134179708</v>
      </c>
      <c r="X1075" s="72">
        <v>4.3006993006993004E-2</v>
      </c>
      <c r="Y1075" s="79">
        <v>14.218897449082998</v>
      </c>
      <c r="Z1075" s="79" t="e">
        <v>#N/A</v>
      </c>
      <c r="AA1075" s="79">
        <v>147100000</v>
      </c>
      <c r="AB1075" s="79">
        <v>459400000</v>
      </c>
      <c r="AC1075" s="79">
        <v>17300000</v>
      </c>
      <c r="AD1075" s="80">
        <v>94200000</v>
      </c>
      <c r="AE1075" s="73">
        <v>0.18365180467091294</v>
      </c>
      <c r="AF1075" s="80">
        <v>1402.8591360120001</v>
      </c>
      <c r="AG1075" s="80">
        <v>1440.5591360120002</v>
      </c>
      <c r="AH1075" s="25">
        <v>6.3713362937284392</v>
      </c>
      <c r="AI1075" s="25">
        <v>9.3664443173732117</v>
      </c>
      <c r="AJ1075" s="25">
        <v>6.0156302139265749</v>
      </c>
      <c r="AK1075" s="25">
        <v>15.332297275676627</v>
      </c>
      <c r="AL1075" s="25">
        <v>3.38653967077822</v>
      </c>
      <c r="AM1075" s="74" t="s">
        <v>493</v>
      </c>
      <c r="AN1075" s="74" t="s">
        <v>524</v>
      </c>
      <c r="AO1075" s="74" t="s">
        <v>719</v>
      </c>
      <c r="AP1075" s="74" t="s">
        <v>1552</v>
      </c>
      <c r="AQ1075" s="73">
        <f>_xll.BDP($H1075,$AQ$1, "CUST_TRR_START_DT=20030101","CUST_TRR_END_DT=20230630")*0.01</f>
        <v>6.7155500000000007E-2</v>
      </c>
      <c r="AR1075" s="73">
        <f>_xll.BDP($H1075,$AQ$1, "CUST_TRR_START_DT=20130101","CUST_TRR_END_DT=20230630")*0.01</f>
        <v>-5.5242090000000004E-3</v>
      </c>
      <c r="AS1075" s="73">
        <f>_xll.BDP($H1075,$AQ$1, "CUST_TRR_START_DT=20180101","CUST_TRR_END_DT=20230630")*0.01</f>
        <v>1.5666139999999999E-2</v>
      </c>
      <c r="AT1075" s="74" t="s">
        <v>3697</v>
      </c>
      <c r="AU1075" s="74" t="s">
        <v>3021</v>
      </c>
      <c r="AV1075" s="74" t="s">
        <v>3021</v>
      </c>
      <c r="AW1075" s="25">
        <v>2.7724666303703938</v>
      </c>
      <c r="AX1075" s="25">
        <v>2.7724666303703938</v>
      </c>
      <c r="AY1075" s="25">
        <v>0</v>
      </c>
      <c r="AZ1075" s="25">
        <v>2.7724666303703938</v>
      </c>
      <c r="BA1075" s="25">
        <v>30.932578124999999</v>
      </c>
      <c r="BB1075" s="25">
        <v>0</v>
      </c>
      <c r="BC1075" s="25">
        <v>30.932578124999999</v>
      </c>
      <c r="BD1075" s="25">
        <v>39.593699999999998</v>
      </c>
      <c r="BE1075" s="25">
        <v>1402.8591360120001</v>
      </c>
      <c r="BF1075" s="74">
        <v>132</v>
      </c>
      <c r="BG1075" s="74">
        <v>137.667</v>
      </c>
      <c r="BH1075" s="74">
        <v>148</v>
      </c>
      <c r="BI1075" s="74">
        <v>98.591000000000008</v>
      </c>
      <c r="BJ1075" s="74">
        <v>112.855</v>
      </c>
      <c r="BK1075" s="74">
        <v>126.79300000000001</v>
      </c>
      <c r="BL1075" s="72">
        <v>9.4093552667907254E-2</v>
      </c>
      <c r="BM1075" s="72">
        <v>9.8133159963127187E-2</v>
      </c>
      <c r="BN1075" s="72">
        <v>0.10549883177916874</v>
      </c>
      <c r="BO1075" s="72">
        <v>7.0278617053648823E-2</v>
      </c>
      <c r="BP1075" s="72">
        <v>8.0446423381338436E-2</v>
      </c>
      <c r="BQ1075" s="72">
        <v>9.0381847147136096E-2</v>
      </c>
      <c r="BR1075" s="72">
        <f>IF(IF(BN1075&gt;BQ1075,BN1075,BQ1075)=0,IF(BM1075&gt;BP1075,BM1075,BP1075),IF(BN1075&gt;BQ1075,BN1075,BQ1075))</f>
        <v>0.10549883177916874</v>
      </c>
      <c r="CI1075" s="73">
        <f>IFERROR(L1075,M1075)</f>
        <v>0.13281498485670662</v>
      </c>
      <c r="CJ1075" s="74">
        <f>IF(AND(M1075&lt;0,AA1075&gt;0),1,0)</f>
        <v>0</v>
      </c>
      <c r="CK1075" s="74">
        <f>IF(AND(CJ1075=0,CI1075&lt;0.1,CI1075&gt;0),1,0)</f>
        <v>0</v>
      </c>
      <c r="CL1075" s="74">
        <f>IF(AND(CK1075=0,CI1075&lt;0.2,CI1075&gt;0.1),1,0)</f>
        <v>1</v>
      </c>
      <c r="CM1075" s="74">
        <f>IF(AND(CL1075=0,CI1075&lt;0.3,CI1075&gt;0.2),1,0)</f>
        <v>0</v>
      </c>
      <c r="CN1075" s="74">
        <f>IF(AND(CM1075=0,CI1075&lt;0.4,CI1075&gt;0.3),1,0)</f>
        <v>0</v>
      </c>
      <c r="CO1075" s="74">
        <f>IF(AND(CN1075=0,CI1075&lt;0.5,CI1075&gt;0.4),1,0)</f>
        <v>0</v>
      </c>
      <c r="CP1075" s="74">
        <f>IF(AND(CJ1075=0,CK1075=0,CL1075=0,CM1075=0,CN1075=0,CO1075=0),1,0)</f>
        <v>0</v>
      </c>
      <c r="CR1075" s="74" t="str">
        <f>_xll.BDP($H1075,CR$1)</f>
        <v>Phillip K Bentley "Phil"</v>
      </c>
      <c r="CS1075" s="74" t="str">
        <f>_xll.BDP($H1075,CS$1)</f>
        <v>No</v>
      </c>
      <c r="CT1075" s="81">
        <f>_xll.BDP($H1075,CT$1)</f>
        <v>0</v>
      </c>
      <c r="CU1075" s="78">
        <f>_xll.BDP($H1075,CU$1)</f>
        <v>6.8333301544189453</v>
      </c>
      <c r="CV1075" s="78">
        <f>_xll.BDP($H1075,CV$1)</f>
        <v>0.92566617406048168</v>
      </c>
      <c r="CW1075" s="78">
        <f>_xll.BDP($H1075,CW$1)</f>
        <v>17.235465873936217</v>
      </c>
    </row>
    <row r="1076" spans="1:134" s="74" customFormat="1" hidden="1" x14ac:dyDescent="0.3">
      <c r="A1076" s="74" t="str">
        <f>B1076&amp;C1076</f>
        <v>15</v>
      </c>
      <c r="B1076" s="74">
        <v>15</v>
      </c>
      <c r="D1076" s="74">
        <v>47</v>
      </c>
      <c r="E1076" s="74">
        <v>4</v>
      </c>
      <c r="F1076" s="75" t="s">
        <v>2149</v>
      </c>
      <c r="G1076" s="74" t="s">
        <v>2304</v>
      </c>
      <c r="H1076" s="74" t="s">
        <v>116</v>
      </c>
      <c r="I1076" s="74">
        <v>2022</v>
      </c>
      <c r="J1076" s="74" t="str">
        <f>I1076&amp;H1076</f>
        <v>2022LESL US Equity</v>
      </c>
      <c r="K1076" s="76" t="s">
        <v>750</v>
      </c>
      <c r="L1076" s="73">
        <v>0.67150386976093601</v>
      </c>
      <c r="M1076" s="73">
        <v>0.45103504281827073</v>
      </c>
      <c r="N1076" s="73">
        <v>0.45852992267546433</v>
      </c>
      <c r="O1076" s="73">
        <v>0.34200532189080368</v>
      </c>
      <c r="P1076" s="77">
        <v>17.539450882687159</v>
      </c>
      <c r="Q1076" s="77">
        <v>13.559833645293448</v>
      </c>
      <c r="R1076" s="77" t="e">
        <v>#N/A</v>
      </c>
      <c r="S1076" s="78">
        <v>20.254616058353729</v>
      </c>
      <c r="T1076" s="78">
        <v>22.352892223388729</v>
      </c>
      <c r="U1076" s="73">
        <v>1.0963420076991659</v>
      </c>
      <c r="V1076" s="79">
        <v>5.8218208661963615</v>
      </c>
      <c r="W1076" s="73">
        <v>-0.15808514847132779</v>
      </c>
      <c r="X1076" s="72">
        <v>5.4162103469901621E-2</v>
      </c>
      <c r="Y1076" s="79" t="e">
        <v>#N/A</v>
      </c>
      <c r="Z1076" s="79" t="e">
        <v>#N/A</v>
      </c>
      <c r="AA1076" s="79">
        <v>544277000.00000012</v>
      </c>
      <c r="AB1076" s="79">
        <v>717790000.00000012</v>
      </c>
      <c r="AC1076" s="79">
        <v>12557000</v>
      </c>
      <c r="AD1076" s="80">
        <v>-80827000</v>
      </c>
      <c r="AE1076" s="73">
        <v>-0.15535650215893204</v>
      </c>
      <c r="AF1076" s="80">
        <v>1026.7475428799999</v>
      </c>
      <c r="AG1076" s="80">
        <v>2075.6475428799995</v>
      </c>
      <c r="AH1076" s="25">
        <v>10.620436775055129</v>
      </c>
      <c r="AI1076" s="25">
        <v>12.814142046783262</v>
      </c>
      <c r="AJ1076" s="25">
        <v>-11.099636353984227</v>
      </c>
      <c r="AK1076" s="25">
        <v>13.108930808586246</v>
      </c>
      <c r="AL1076" s="25" t="s">
        <v>3021</v>
      </c>
      <c r="AM1076" s="74" t="s">
        <v>533</v>
      </c>
      <c r="AN1076" s="74" t="s">
        <v>534</v>
      </c>
      <c r="AO1076" s="74" t="s">
        <v>4668</v>
      </c>
      <c r="AP1076" s="74" t="s">
        <v>574</v>
      </c>
      <c r="AQ1076" s="73" t="e">
        <f>_xll.BDP($H1076,$AQ$1, "CUST_TRR_START_DT=20030101","CUST_TRR_END_DT=20230630")*0.01</f>
        <v>#VALUE!</v>
      </c>
      <c r="AR1076" s="73" t="e">
        <f>_xll.BDP($H1076,$AQ$1, "CUST_TRR_START_DT=20130101","CUST_TRR_END_DT=20230630")*0.01</f>
        <v>#VALUE!</v>
      </c>
      <c r="AS1076" s="73" t="e">
        <f>_xll.BDP($H1076,$AQ$1, "CUST_TRR_START_DT=20180101","CUST_TRR_END_DT=20230630")*0.01</f>
        <v>#VALUE!</v>
      </c>
      <c r="AT1076" s="74" t="s">
        <v>3628</v>
      </c>
      <c r="AU1076" s="74" t="s">
        <v>3628</v>
      </c>
      <c r="AV1076" s="74" t="s">
        <v>3628</v>
      </c>
      <c r="AW1076" s="25" t="s">
        <v>3021</v>
      </c>
      <c r="AX1076" s="25">
        <v>0</v>
      </c>
      <c r="AY1076" s="25">
        <v>-0.13421020674028067</v>
      </c>
      <c r="AZ1076" s="25">
        <v>-0.13421020674028067</v>
      </c>
      <c r="BA1076" s="25">
        <v>0</v>
      </c>
      <c r="BB1076" s="25">
        <v>-0.84042508336636845</v>
      </c>
      <c r="BC1076" s="25">
        <v>-0.84042508336636845</v>
      </c>
      <c r="BD1076" s="25">
        <v>-1.3779999999999999</v>
      </c>
      <c r="BE1076" s="25">
        <v>1026.7475428799999</v>
      </c>
      <c r="BF1076" s="74">
        <v>55.436</v>
      </c>
      <c r="BG1076" s="74">
        <v>86.954999999999998</v>
      </c>
      <c r="BH1076" s="74">
        <v>104.2</v>
      </c>
      <c r="BI1076" s="74">
        <v>48.332999999999998</v>
      </c>
      <c r="BJ1076" s="74">
        <v>84.233999999999995</v>
      </c>
      <c r="BK1076" s="74">
        <v>95.620999999999995</v>
      </c>
      <c r="BL1076" s="72">
        <v>5.3991850659319308E-2</v>
      </c>
      <c r="BM1076" s="72">
        <v>8.4689757090719214E-2</v>
      </c>
      <c r="BN1076" s="72">
        <v>0.10148551191826741</v>
      </c>
      <c r="BO1076" s="72">
        <v>4.7073889131915722E-2</v>
      </c>
      <c r="BP1076" s="72">
        <v>8.2039641179686526E-2</v>
      </c>
      <c r="BQ1076" s="72">
        <v>9.3130001296896803E-2</v>
      </c>
      <c r="BR1076" s="72">
        <f>IF(IF(BN1076&gt;BQ1076,BN1076,BQ1076)=0,IF(BM1076&gt;BP1076,BM1076,BP1076),IF(BN1076&gt;BQ1076,BN1076,BQ1076))</f>
        <v>0.10148551191826741</v>
      </c>
      <c r="CI1076" s="73">
        <f>IFERROR(L1076,M1076)</f>
        <v>0.67150386976093601</v>
      </c>
      <c r="CJ1076" s="74">
        <f>IF(AND(M1076&lt;0,AA1076&gt;0),1,0)</f>
        <v>0</v>
      </c>
      <c r="CK1076" s="74">
        <f>IF(AND(CJ1076=0,CI1076&lt;0.1,CI1076&gt;0),1,0)</f>
        <v>0</v>
      </c>
      <c r="CL1076" s="74">
        <f>IF(AND(CK1076=0,CI1076&lt;0.2,CI1076&gt;0.1),1,0)</f>
        <v>0</v>
      </c>
      <c r="CM1076" s="74">
        <f>IF(AND(CL1076=0,CI1076&lt;0.3,CI1076&gt;0.2),1,0)</f>
        <v>0</v>
      </c>
      <c r="CN1076" s="74">
        <f>IF(AND(CM1076=0,CI1076&lt;0.4,CI1076&gt;0.3),1,0)</f>
        <v>0</v>
      </c>
      <c r="CO1076" s="74">
        <f>IF(AND(CN1076=0,CI1076&lt;0.5,CI1076&gt;0.4),1,0)</f>
        <v>0</v>
      </c>
      <c r="CP1076" s="74">
        <f>IF(AND(CJ1076=0,CK1076=0,CL1076=0,CM1076=0,CN1076=0,CO1076=0),1,0)</f>
        <v>1</v>
      </c>
      <c r="CR1076" s="74" t="str">
        <f>_xll.BDP($H1076,CR$1)</f>
        <v>Michael R Egeck "Mike"</v>
      </c>
      <c r="CS1076" s="74" t="str">
        <f>_xll.BDP($H1076,CS$1)</f>
        <v>No</v>
      </c>
      <c r="CT1076" s="81">
        <f>_xll.BDP($H1076,CT$1)</f>
        <v>1.3654600381851196</v>
      </c>
      <c r="CU1076" s="78">
        <f>_xll.BDP($H1076,CU$1)</f>
        <v>3.6666700839996338</v>
      </c>
      <c r="CV1076" s="78">
        <f>_xll.BDP($H1076,CV$1)</f>
        <v>3.7003992828451846</v>
      </c>
      <c r="CW1076" s="78">
        <f>_xll.BDP($H1076,CW$1)</f>
        <v>3.1482494500535285</v>
      </c>
    </row>
    <row r="1077" spans="1:134" s="74" customFormat="1" hidden="1" x14ac:dyDescent="0.3">
      <c r="A1077" s="74" t="str">
        <f>B1077&amp;C1077</f>
        <v>15</v>
      </c>
      <c r="B1077" s="74">
        <v>15</v>
      </c>
      <c r="D1077" s="74">
        <v>47</v>
      </c>
      <c r="E1077" s="74">
        <v>33</v>
      </c>
      <c r="F1077" s="75">
        <v>0.11</v>
      </c>
      <c r="G1077" s="74" t="s">
        <v>2982</v>
      </c>
      <c r="H1077" s="74" t="s">
        <v>1731</v>
      </c>
      <c r="I1077" s="74">
        <v>2023</v>
      </c>
      <c r="J1077" s="74" t="str">
        <f>I1077&amp;H1077</f>
        <v>2023CHRT LN Equity</v>
      </c>
      <c r="K1077" s="76" t="s">
        <v>1732</v>
      </c>
      <c r="L1077" s="73">
        <v>0.24772710828446631</v>
      </c>
      <c r="M1077" s="73">
        <v>0.32830529681634923</v>
      </c>
      <c r="N1077" s="73">
        <v>0.12061580790881543</v>
      </c>
      <c r="O1077" s="73">
        <v>0.1518600688080769</v>
      </c>
      <c r="P1077" s="77">
        <v>11.583536506634463</v>
      </c>
      <c r="Q1077" s="77">
        <v>9.3586524572880716</v>
      </c>
      <c r="R1077" s="77">
        <v>12.548690266366835</v>
      </c>
      <c r="S1077" s="78">
        <v>15.186792347748186</v>
      </c>
      <c r="T1077" s="78">
        <v>12.036910345733475</v>
      </c>
      <c r="U1077" s="73">
        <v>-4.0331873703618355E-2</v>
      </c>
      <c r="V1077" s="79">
        <v>-0.2806067172264356</v>
      </c>
      <c r="W1077" s="73">
        <v>0.47358178918590521</v>
      </c>
      <c r="X1077" s="72">
        <v>4.168215214843192E-2</v>
      </c>
      <c r="Y1077" s="79">
        <v>11.175149306793219</v>
      </c>
      <c r="Z1077" s="79">
        <v>8.2304977114918909</v>
      </c>
      <c r="AA1077" s="79">
        <v>43158000</v>
      </c>
      <c r="AB1077" s="79">
        <v>93303000</v>
      </c>
      <c r="AC1077" s="79">
        <v>1522000</v>
      </c>
      <c r="AD1077" s="80">
        <v>16655999.999999998</v>
      </c>
      <c r="AE1077" s="73">
        <v>9.1378482228626337E-2</v>
      </c>
      <c r="AF1077" s="80">
        <v>202.79845652999998</v>
      </c>
      <c r="AG1077" s="80">
        <v>199.08045652999999</v>
      </c>
      <c r="AH1077" s="25">
        <v>9.0519918396762602</v>
      </c>
      <c r="AI1077" s="25">
        <v>14.050423920530735</v>
      </c>
      <c r="AJ1077" s="25">
        <v>8.3540731851476711</v>
      </c>
      <c r="AK1077" s="25">
        <v>17.534800662664857</v>
      </c>
      <c r="AL1077" s="25">
        <v>2.0897844748044236</v>
      </c>
      <c r="AM1077" s="74" t="s">
        <v>506</v>
      </c>
      <c r="AN1077" s="74" t="s">
        <v>629</v>
      </c>
      <c r="AO1077" s="74" t="s">
        <v>773</v>
      </c>
      <c r="AP1077" s="74" t="s">
        <v>1552</v>
      </c>
      <c r="AQ1077" s="73" t="e">
        <f>_xll.BDP($H1077,$AQ$1, "CUST_TRR_START_DT=20030101","CUST_TRR_END_DT=20230630")*0.01</f>
        <v>#VALUE!</v>
      </c>
      <c r="AR1077" s="73">
        <f>_xll.BDP($H1077,$AQ$1, "CUST_TRR_START_DT=20130101","CUST_TRR_END_DT=20230630")*0.01</f>
        <v>0.1596532</v>
      </c>
      <c r="AS1077" s="73">
        <f>_xll.BDP($H1077,$AQ$1, "CUST_TRR_START_DT=20180101","CUST_TRR_END_DT=20230630")*0.01</f>
        <v>8.5819630000000008E-2</v>
      </c>
      <c r="AT1077" s="74" t="s">
        <v>3629</v>
      </c>
      <c r="AU1077" s="74" t="s">
        <v>3629</v>
      </c>
      <c r="AV1077" s="74" t="s">
        <v>3629</v>
      </c>
      <c r="AW1077" s="25">
        <v>2.7291241585601371</v>
      </c>
      <c r="AX1077" s="25">
        <v>2.7291241585601371</v>
      </c>
      <c r="AY1077" s="25">
        <v>0.23332094095264697</v>
      </c>
      <c r="AZ1077" s="25">
        <v>2.962445099512784</v>
      </c>
      <c r="BA1077" s="25">
        <v>52.990151807488608</v>
      </c>
      <c r="BB1077" s="25">
        <v>4.5302856750459597</v>
      </c>
      <c r="BC1077" s="25">
        <v>57.520437482534568</v>
      </c>
      <c r="BD1077" s="25">
        <v>6.0310121180000005</v>
      </c>
      <c r="BE1077" s="25">
        <v>199.08045652999999</v>
      </c>
      <c r="BF1077" s="74">
        <v>14.032999999999999</v>
      </c>
      <c r="BG1077" s="74">
        <v>14.833</v>
      </c>
      <c r="BH1077" s="74">
        <v>16.649999999999999</v>
      </c>
      <c r="BI1077" s="74">
        <v>0.15</v>
      </c>
      <c r="BJ1077" s="74">
        <v>9.0500000000000007</v>
      </c>
      <c r="BK1077" s="74">
        <v>11.5</v>
      </c>
      <c r="BL1077" s="72">
        <v>7.048908890705366E-2</v>
      </c>
      <c r="BM1077" s="72">
        <v>7.450756472303334E-2</v>
      </c>
      <c r="BN1077" s="72">
        <v>8.3634527920077195E-2</v>
      </c>
      <c r="BO1077" s="72">
        <v>7.5346421549619101E-4</v>
      </c>
      <c r="BP1077" s="72">
        <v>4.5459007668270192E-2</v>
      </c>
      <c r="BQ1077" s="72">
        <v>5.7765589854707977E-2</v>
      </c>
      <c r="BR1077" s="72">
        <f>IF(IF(BN1077&gt;BQ1077,BN1077,BQ1077)=0,IF(BM1077&gt;BP1077,BM1077,BP1077),IF(BN1077&gt;BQ1077,BN1077,BQ1077))</f>
        <v>8.3634527920077195E-2</v>
      </c>
      <c r="CI1077" s="73">
        <f>IFERROR(L1077,M1077)</f>
        <v>0.24772710828446631</v>
      </c>
      <c r="CJ1077" s="74">
        <f>IF(AND(M1077&lt;0,AA1077&gt;0),1,0)</f>
        <v>0</v>
      </c>
      <c r="CK1077" s="74">
        <f>IF(AND(CJ1077=0,CI1077&lt;0.1,CI1077&gt;0),1,0)</f>
        <v>0</v>
      </c>
      <c r="CL1077" s="74">
        <f>IF(AND(CK1077=0,CI1077&lt;0.2,CI1077&gt;0.1),1,0)</f>
        <v>0</v>
      </c>
      <c r="CM1077" s="74">
        <f>IF(AND(CL1077=0,CI1077&lt;0.3,CI1077&gt;0.2),1,0)</f>
        <v>1</v>
      </c>
      <c r="CN1077" s="74">
        <f>IF(AND(CM1077=0,CI1077&lt;0.4,CI1077&gt;0.3),1,0)</f>
        <v>0</v>
      </c>
      <c r="CO1077" s="74">
        <f>IF(AND(CN1077=0,CI1077&lt;0.5,CI1077&gt;0.4),1,0)</f>
        <v>0</v>
      </c>
      <c r="CP1077" s="74">
        <f>IF(AND(CJ1077=0,CK1077=0,CL1077=0,CM1077=0,CN1077=0,CO1077=0),1,0)</f>
        <v>0</v>
      </c>
      <c r="CR1077" s="74" t="str">
        <f>_xll.BDP($H1077,CR$1)</f>
        <v>Andrew S Thomis "Andy"</v>
      </c>
      <c r="CS1077" s="74" t="str">
        <f>_xll.BDP($H1077,CS$1)</f>
        <v>No</v>
      </c>
      <c r="CT1077" s="81">
        <f>_xll.BDP($H1077,CT$1)</f>
        <v>0</v>
      </c>
      <c r="CU1077" s="78">
        <f>_xll.BDP($H1077,CU$1)</f>
        <v>14.41670036315918</v>
      </c>
      <c r="CV1077" s="78">
        <f>_xll.BDP($H1077,CV$1)</f>
        <v>5.4638060111766755</v>
      </c>
      <c r="CW1077" s="78">
        <f>_xll.BDP($H1077,CW$1)</f>
        <v>0.37141721914147474</v>
      </c>
    </row>
    <row r="1078" spans="1:134" s="74" customFormat="1" hidden="1" x14ac:dyDescent="0.3">
      <c r="A1078" s="74" t="str">
        <f>B1078&amp;C1078</f>
        <v>15</v>
      </c>
      <c r="B1078" s="74">
        <v>15</v>
      </c>
      <c r="D1078" s="74">
        <v>47</v>
      </c>
      <c r="E1078" s="74">
        <v>12</v>
      </c>
      <c r="F1078" s="75"/>
      <c r="H1078" s="74" t="s">
        <v>1848</v>
      </c>
      <c r="I1078" s="74">
        <v>2024</v>
      </c>
      <c r="J1078" s="74" t="str">
        <f>I1078&amp;H1078</f>
        <v>2024JUP LN Equity</v>
      </c>
      <c r="K1078" s="76" t="s">
        <v>1849</v>
      </c>
      <c r="L1078" s="73">
        <v>-42.428441681716549</v>
      </c>
      <c r="M1078" s="73">
        <v>-0.90013140604467734</v>
      </c>
      <c r="N1078" s="73">
        <v>0.41138322163873625</v>
      </c>
      <c r="O1078" s="73">
        <v>0.1385237613751264</v>
      </c>
      <c r="P1078" s="77">
        <v>8.4152071764203331</v>
      </c>
      <c r="Q1078" s="77">
        <v>6.5502153157001519</v>
      </c>
      <c r="R1078" s="77">
        <v>6.7573908962928195</v>
      </c>
      <c r="S1078" s="78">
        <v>38.433527954921843</v>
      </c>
      <c r="T1078" s="78">
        <v>21.488162344983088</v>
      </c>
      <c r="U1078" s="73">
        <v>-0.47348637400993432</v>
      </c>
      <c r="V1078" s="79">
        <v>-3.3494776828110169</v>
      </c>
      <c r="W1078" s="73">
        <v>0.64553401748384642</v>
      </c>
      <c r="X1078" s="72">
        <v>1.5290519877675841E-2</v>
      </c>
      <c r="Y1078" s="79">
        <v>9.3960963086988869E-2</v>
      </c>
      <c r="Z1078" s="79">
        <v>-20.523360191893502</v>
      </c>
      <c r="AA1078" s="79">
        <v>-76100000.00000006</v>
      </c>
      <c r="AB1078" s="79">
        <v>494499999.99999994</v>
      </c>
      <c r="AC1078" s="79">
        <v>15100000</v>
      </c>
      <c r="AD1078" s="80">
        <v>96800000</v>
      </c>
      <c r="AE1078" s="73">
        <v>0.15599173553719009</v>
      </c>
      <c r="AF1078" s="80">
        <v>531.62751200499997</v>
      </c>
      <c r="AG1078" s="80">
        <v>179.42751200499993</v>
      </c>
      <c r="AH1078" s="25">
        <v>1.6281988385208706</v>
      </c>
      <c r="AI1078" s="25">
        <v>2.1436978734169649</v>
      </c>
      <c r="AJ1078" s="25">
        <v>18.72006982051591</v>
      </c>
      <c r="AK1078" s="25">
        <v>8.9441258551480587</v>
      </c>
      <c r="AL1078" s="25">
        <v>0.62642572950639808</v>
      </c>
      <c r="AM1078" s="74" t="s">
        <v>502</v>
      </c>
      <c r="AN1078" s="74" t="s">
        <v>528</v>
      </c>
      <c r="AO1078" s="74" t="s">
        <v>568</v>
      </c>
      <c r="AP1078" s="74" t="s">
        <v>1552</v>
      </c>
      <c r="AQ1078" s="73" t="e">
        <f>_xll.BDP($H1078,$AQ$1, "CUST_TRR_START_DT=20030101","CUST_TRR_END_DT=20230630")*0.01</f>
        <v>#VALUE!</v>
      </c>
      <c r="AR1078" s="73">
        <f>_xll.BDP($H1078,$AQ$1, "CUST_TRR_START_DT=20130101","CUST_TRR_END_DT=20230630")*0.01</f>
        <v>-2.7171020000000001E-2</v>
      </c>
      <c r="AS1078" s="73">
        <f>_xll.BDP($H1078,$AQ$1, "CUST_TRR_START_DT=20180101","CUST_TRR_END_DT=20230630")*0.01</f>
        <v>-0.218357</v>
      </c>
      <c r="AT1078" s="74" t="s">
        <v>3630</v>
      </c>
      <c r="AU1078" s="74" t="s">
        <v>3630</v>
      </c>
      <c r="AV1078" s="74" t="s">
        <v>3630</v>
      </c>
      <c r="AW1078" s="25">
        <v>4.1004613018964635</v>
      </c>
      <c r="AX1078" s="25">
        <v>4.1004613018964635</v>
      </c>
      <c r="AY1078" s="25">
        <v>0</v>
      </c>
      <c r="AZ1078" s="25">
        <v>4.1004613018964635</v>
      </c>
      <c r="BA1078" s="25">
        <v>89.465517913531627</v>
      </c>
      <c r="BB1078" s="25">
        <v>0</v>
      </c>
      <c r="BC1078" s="25" t="s">
        <v>3021</v>
      </c>
      <c r="BD1078" s="25" t="s">
        <v>3021</v>
      </c>
      <c r="BE1078" s="25">
        <v>179.42751200499993</v>
      </c>
      <c r="BF1078" s="74">
        <v>68.45</v>
      </c>
      <c r="BG1078" s="74">
        <v>64.466999999999999</v>
      </c>
      <c r="BH1078" s="74">
        <v>68.760000000000005</v>
      </c>
      <c r="BI1078" s="74">
        <v>74.995999999999995</v>
      </c>
      <c r="BJ1078" s="74">
        <v>76.179000000000002</v>
      </c>
      <c r="BK1078" s="74">
        <v>83.728999999999999</v>
      </c>
      <c r="BL1078" s="72">
        <v>0.38149110599099528</v>
      </c>
      <c r="BM1078" s="72">
        <v>0.35929272651455796</v>
      </c>
      <c r="BN1078" s="72">
        <v>0.38321882319855127</v>
      </c>
      <c r="BO1078" s="72">
        <v>0.41797380547700042</v>
      </c>
      <c r="BP1078" s="72">
        <v>0.42456699727228675</v>
      </c>
      <c r="BQ1078" s="72">
        <v>0.4666452711982475</v>
      </c>
      <c r="BR1078" s="72">
        <f>IF(IF(BN1078&gt;BQ1078,BN1078,BQ1078)=0,IF(BM1078&gt;BP1078,BM1078,BP1078),IF(BN1078&gt;BQ1078,BN1078,BQ1078))</f>
        <v>0.4666452711982475</v>
      </c>
      <c r="CI1078" s="73">
        <f>IFERROR(L1078,M1078)</f>
        <v>-42.428441681716549</v>
      </c>
      <c r="CJ1078" s="74">
        <f>IF(AND(M1078&lt;0,AA1078&gt;0),1,0)</f>
        <v>0</v>
      </c>
      <c r="CK1078" s="74">
        <f>IF(AND(CJ1078=0,CI1078&lt;0.1,CI1078&gt;0),1,0)</f>
        <v>0</v>
      </c>
      <c r="CL1078" s="74">
        <f>IF(AND(CK1078=0,CI1078&lt;0.2,CI1078&gt;0.1),1,0)</f>
        <v>0</v>
      </c>
      <c r="CM1078" s="74">
        <f>IF(AND(CL1078=0,CI1078&lt;0.3,CI1078&gt;0.2),1,0)</f>
        <v>0</v>
      </c>
      <c r="CN1078" s="74">
        <f>IF(AND(CM1078=0,CI1078&lt;0.4,CI1078&gt;0.3),1,0)</f>
        <v>0</v>
      </c>
      <c r="CO1078" s="74">
        <f>IF(AND(CN1078=0,CI1078&lt;0.5,CI1078&gt;0.4),1,0)</f>
        <v>0</v>
      </c>
      <c r="CP1078" s="74">
        <f>IF(AND(CJ1078=0,CK1078=0,CL1078=0,CM1078=0,CN1078=0,CO1078=0),1,0)</f>
        <v>1</v>
      </c>
      <c r="CR1078" s="74" t="str">
        <f>_xll.BDP($H1078,CR$1)</f>
        <v>Matthew Beesley</v>
      </c>
      <c r="CS1078" s="74" t="str">
        <f>_xll.BDP($H1078,CS$1)</f>
        <v>No</v>
      </c>
      <c r="CT1078" s="81">
        <f>_xll.BDP($H1078,CT$1)</f>
        <v>7.796070072799921E-3</v>
      </c>
      <c r="CU1078" s="78">
        <f>_xll.BDP($H1078,CU$1)</f>
        <v>1</v>
      </c>
      <c r="CV1078" s="78">
        <f>_xll.BDP($H1078,CV$1)</f>
        <v>15.7741023286197</v>
      </c>
      <c r="CW1078" s="78">
        <f>_xll.BDP($H1078,CW$1)</f>
        <v>8.6704962579997203E-3</v>
      </c>
    </row>
    <row r="1079" spans="1:134" s="74" customFormat="1" hidden="1" x14ac:dyDescent="0.3">
      <c r="A1079" s="74" t="str">
        <f>B1079&amp;C1079</f>
        <v>15</v>
      </c>
      <c r="B1079" s="74">
        <v>15</v>
      </c>
      <c r="D1079" s="74">
        <v>48</v>
      </c>
      <c r="E1079" s="74">
        <v>6</v>
      </c>
      <c r="F1079" s="75">
        <v>0.1</v>
      </c>
      <c r="H1079" s="74" t="s">
        <v>1920</v>
      </c>
      <c r="I1079" s="74">
        <v>2025</v>
      </c>
      <c r="J1079" s="74" t="str">
        <f>I1079&amp;H1079</f>
        <v>2025BOSS GR Equity</v>
      </c>
      <c r="K1079" s="76" t="s">
        <v>5036</v>
      </c>
      <c r="L1079" s="73">
        <v>0.16514108420576337</v>
      </c>
      <c r="M1079" s="73">
        <v>0.20503250489803604</v>
      </c>
      <c r="N1079" s="73">
        <v>0.15787466429876723</v>
      </c>
      <c r="O1079" s="73">
        <v>0.19883819785027085</v>
      </c>
      <c r="P1079" s="77">
        <v>18.816921558954121</v>
      </c>
      <c r="Q1079" s="77">
        <v>14.537314455254318</v>
      </c>
      <c r="R1079" s="77">
        <v>22.216581276199349</v>
      </c>
      <c r="S1079" s="78">
        <v>17.929889505002684</v>
      </c>
      <c r="T1079" s="78">
        <v>19.167202080967787</v>
      </c>
      <c r="U1079" s="73">
        <v>0.30152235983584685</v>
      </c>
      <c r="V1079" s="79">
        <v>1.3403894769008529</v>
      </c>
      <c r="W1079" s="73">
        <v>0.35953331286459933</v>
      </c>
      <c r="X1079" s="72" t="e">
        <v>#N/A</v>
      </c>
      <c r="Y1079" s="79">
        <v>9.9280702490387913</v>
      </c>
      <c r="Z1079" s="79">
        <v>0.78230330187325503</v>
      </c>
      <c r="AA1079" s="79">
        <v>1816034000</v>
      </c>
      <c r="AB1079" s="79">
        <v>1872608000</v>
      </c>
      <c r="AC1079" s="79" t="e">
        <v>#N/A</v>
      </c>
      <c r="AD1079" s="80">
        <v>215190000</v>
      </c>
      <c r="AE1079" s="73">
        <v>0</v>
      </c>
      <c r="AF1079" s="80">
        <v>4701.3120000000008</v>
      </c>
      <c r="AG1079" s="80">
        <v>5684.3120000000008</v>
      </c>
      <c r="AH1079" s="25">
        <v>7.7562668260407426</v>
      </c>
      <c r="AI1079" s="25">
        <v>14.414529372682875</v>
      </c>
      <c r="AJ1079" s="25">
        <v>0.41686255484865775</v>
      </c>
      <c r="AK1079" s="25">
        <v>19.430085378117635</v>
      </c>
      <c r="AL1079" s="25">
        <v>3.9973109696545959</v>
      </c>
      <c r="AM1079" s="74" t="s">
        <v>533</v>
      </c>
      <c r="AN1079" s="74" t="s">
        <v>534</v>
      </c>
      <c r="AO1079" s="74" t="s">
        <v>868</v>
      </c>
      <c r="AP1079" s="74" t="s">
        <v>2139</v>
      </c>
      <c r="AQ1079" s="73">
        <f>_xll.BDP($H1079,$AQ$1, "CUST_TRR_START_DT=20030101","CUST_TRR_END_DT=20230630")*0.01</f>
        <v>0.15201339999999999</v>
      </c>
      <c r="AR1079" s="73">
        <f>_xll.BDP($H1079,$AQ$1, "CUST_TRR_START_DT=20130101","CUST_TRR_END_DT=20230630")*0.01</f>
        <v>2.0230749999999999E-2</v>
      </c>
      <c r="AS1079" s="73">
        <f>_xll.BDP($H1079,$AQ$1, "CUST_TRR_START_DT=20180101","CUST_TRR_END_DT=20230630")*0.01</f>
        <v>2.259626E-2</v>
      </c>
      <c r="AT1079" s="74" t="s">
        <v>3697</v>
      </c>
      <c r="AU1079" s="74" t="s">
        <v>3021</v>
      </c>
      <c r="AV1079" s="74" t="s">
        <v>3021</v>
      </c>
      <c r="AW1079" s="25">
        <v>1.4974543276430068</v>
      </c>
      <c r="AX1079" s="25">
        <v>1.4974543276430068</v>
      </c>
      <c r="AY1079" s="25">
        <v>-1.8155427863635855E-16</v>
      </c>
      <c r="AZ1079" s="25">
        <v>1.4974543276430066</v>
      </c>
      <c r="BA1079" s="25">
        <v>29.302677486615369</v>
      </c>
      <c r="BB1079" s="25">
        <v>-3.5527136788005009E-15</v>
      </c>
      <c r="BC1079" s="25">
        <v>29.302677486615366</v>
      </c>
      <c r="BD1079" s="25">
        <v>69.016166999999996</v>
      </c>
      <c r="BE1079" s="25">
        <v>4701.3120000000008</v>
      </c>
      <c r="BF1079" s="74">
        <v>261.66700000000003</v>
      </c>
      <c r="BG1079" s="74">
        <v>328.5</v>
      </c>
      <c r="BH1079" s="74">
        <v>399.82400000000001</v>
      </c>
      <c r="BI1079" s="74">
        <v>294.74599999999998</v>
      </c>
      <c r="BJ1079" s="74">
        <v>459.221</v>
      </c>
      <c r="BK1079" s="74">
        <v>512.27</v>
      </c>
      <c r="BL1079" s="72">
        <v>5.5658292834000381E-2</v>
      </c>
      <c r="BM1079" s="72">
        <v>6.9874111737319278E-2</v>
      </c>
      <c r="BN1079" s="72">
        <v>8.5045195894252482E-2</v>
      </c>
      <c r="BO1079" s="72">
        <v>6.2694413814696814E-2</v>
      </c>
      <c r="BP1079" s="72">
        <v>9.7679328663998463E-2</v>
      </c>
      <c r="BQ1079" s="72">
        <v>0.10896320005989815</v>
      </c>
      <c r="BR1079" s="72">
        <f>IF(IF(BN1079&gt;BQ1079,BN1079,BQ1079)=0,IF(BM1079&gt;BP1079,BM1079,BP1079),IF(BN1079&gt;BQ1079,BN1079,BQ1079))</f>
        <v>0.10896320005989815</v>
      </c>
      <c r="CI1079" s="73">
        <f>IFERROR(L1079,M1079)</f>
        <v>0.16514108420576337</v>
      </c>
      <c r="CJ1079" s="74">
        <f>IF(AND(M1079&lt;0,AA1079&gt;0),1,0)</f>
        <v>0</v>
      </c>
      <c r="CK1079" s="74">
        <f>IF(AND(CJ1079=0,CI1079&lt;0.1,CI1079&gt;0),1,0)</f>
        <v>0</v>
      </c>
      <c r="CL1079" s="74">
        <f>IF(AND(CK1079=0,CI1079&lt;0.2,CI1079&gt;0.1),1,0)</f>
        <v>1</v>
      </c>
      <c r="CM1079" s="74">
        <f>IF(AND(CL1079=0,CI1079&lt;0.3,CI1079&gt;0.2),1,0)</f>
        <v>0</v>
      </c>
      <c r="CN1079" s="74">
        <f>IF(AND(CM1079=0,CI1079&lt;0.4,CI1079&gt;0.3),1,0)</f>
        <v>0</v>
      </c>
      <c r="CO1079" s="74">
        <f>IF(AND(CN1079=0,CI1079&lt;0.5,CI1079&gt;0.4),1,0)</f>
        <v>0</v>
      </c>
      <c r="CP1079" s="74">
        <f>IF(AND(CJ1079=0,CK1079=0,CL1079=0,CM1079=0,CN1079=0,CO1079=0),1,0)</f>
        <v>0</v>
      </c>
      <c r="CR1079" s="74" t="str">
        <f>_xll.BDP($H1079,CR$1)</f>
        <v>Daniel Grieder</v>
      </c>
      <c r="CS1079" s="74" t="str">
        <f>_xll.BDP($H1079,CS$1)</f>
        <v>No</v>
      </c>
      <c r="CT1079" s="81">
        <f>_xll.BDP($H1079,CT$1)</f>
        <v>0</v>
      </c>
      <c r="CU1079" s="78">
        <f>_xll.BDP($H1079,CU$1)</f>
        <v>2.3333299160003662</v>
      </c>
      <c r="CV1079" s="78">
        <f>_xll.BDP($H1079,CV$1)</f>
        <v>0</v>
      </c>
      <c r="CW1079" s="78">
        <f>_xll.BDP($H1079,CW$1)</f>
        <v>0</v>
      </c>
    </row>
    <row r="1080" spans="1:134" s="74" customFormat="1" hidden="1" x14ac:dyDescent="0.3">
      <c r="A1080" s="74" t="str">
        <f>B1080&amp;C1080</f>
        <v>15</v>
      </c>
      <c r="B1080" s="74">
        <v>15</v>
      </c>
      <c r="D1080" s="74">
        <v>48</v>
      </c>
      <c r="E1080" s="74">
        <v>34</v>
      </c>
      <c r="F1080" s="75" t="s">
        <v>2157</v>
      </c>
      <c r="G1080" s="74" t="s">
        <v>2978</v>
      </c>
      <c r="H1080" s="74" t="s">
        <v>424</v>
      </c>
      <c r="I1080" s="74">
        <v>2026</v>
      </c>
      <c r="J1080" s="74" t="str">
        <f>I1080&amp;H1080</f>
        <v>2026RMNI US Equity</v>
      </c>
      <c r="K1080" s="76" t="s">
        <v>1119</v>
      </c>
      <c r="L1080" s="73">
        <v>-0.28640156775665238</v>
      </c>
      <c r="M1080" s="73">
        <v>-0.31037808312708037</v>
      </c>
      <c r="N1080" s="73">
        <v>-0.28640156775665238</v>
      </c>
      <c r="O1080" s="73">
        <v>-0.31037808312708037</v>
      </c>
      <c r="P1080" s="77">
        <v>85.841579284202226</v>
      </c>
      <c r="Q1080" s="77">
        <v>25.196716423022377</v>
      </c>
      <c r="R1080" s="77" t="e">
        <v>#N/A</v>
      </c>
      <c r="S1080" s="78">
        <v>11.850502136082001</v>
      </c>
      <c r="T1080" s="78">
        <v>10.838447305339521</v>
      </c>
      <c r="U1080" s="73">
        <v>-0.14709443262497404</v>
      </c>
      <c r="V1080" s="79">
        <v>-2.1859747545582047</v>
      </c>
      <c r="W1080" s="73">
        <v>-0.16734482563360001</v>
      </c>
      <c r="X1080" s="72">
        <v>6.02517359095237E-2</v>
      </c>
      <c r="Y1080" s="79">
        <v>19.356101988684852</v>
      </c>
      <c r="Z1080" s="79" t="e">
        <v>#N/A</v>
      </c>
      <c r="AA1080" s="79">
        <v>-117169999.99999999</v>
      </c>
      <c r="AB1080" s="79">
        <v>-117169999.99999999</v>
      </c>
      <c r="AC1080" s="79">
        <v>10610000</v>
      </c>
      <c r="AD1080" s="80">
        <v>-4126000</v>
      </c>
      <c r="AE1080" s="73">
        <v>-2.5714978187106157</v>
      </c>
      <c r="AF1080" s="80">
        <v>204.90009999999998</v>
      </c>
      <c r="AG1080" s="80">
        <v>150.34909999999996</v>
      </c>
      <c r="AH1080" s="25">
        <v>2.9814015744908677</v>
      </c>
      <c r="AI1080" s="25">
        <v>3.4488466161217213</v>
      </c>
      <c r="AJ1080" s="25">
        <v>-4.4512901586403073</v>
      </c>
      <c r="AK1080" s="25">
        <v>7.8201233958250214</v>
      </c>
      <c r="AL1080" s="25" t="s">
        <v>3021</v>
      </c>
      <c r="AM1080" s="74" t="s">
        <v>506</v>
      </c>
      <c r="AN1080" s="74" t="s">
        <v>629</v>
      </c>
      <c r="AO1080" s="74" t="s">
        <v>773</v>
      </c>
      <c r="AP1080" s="74" t="s">
        <v>574</v>
      </c>
      <c r="AQ1080" s="73" t="e">
        <f>_xll.BDP($H1080,$AQ$1, "CUST_TRR_START_DT=20030101","CUST_TRR_END_DT=20230630")*0.01</f>
        <v>#VALUE!</v>
      </c>
      <c r="AR1080" s="73" t="e">
        <f>_xll.BDP($H1080,$AQ$1, "CUST_TRR_START_DT=20130101","CUST_TRR_END_DT=20230630")*0.01</f>
        <v>#VALUE!</v>
      </c>
      <c r="AS1080" s="73">
        <f>_xll.BDP($H1080,$AQ$1, "CUST_TRR_START_DT=20180101","CUST_TRR_END_DT=20230630")*0.01</f>
        <v>-8.7226689999999996E-2</v>
      </c>
      <c r="AT1080" s="74" t="s">
        <v>3593</v>
      </c>
      <c r="AU1080" s="74" t="s">
        <v>3021</v>
      </c>
      <c r="AV1080" s="74" t="s">
        <v>3593</v>
      </c>
      <c r="AW1080" s="25" t="s">
        <v>3021</v>
      </c>
      <c r="AX1080" s="25">
        <v>0</v>
      </c>
      <c r="AY1080" s="25">
        <v>37.586609279351258</v>
      </c>
      <c r="AZ1080" s="25">
        <v>37.586609279351258</v>
      </c>
      <c r="BA1080" s="25">
        <v>0</v>
      </c>
      <c r="BB1080" s="25">
        <v>387.79694676937424</v>
      </c>
      <c r="BC1080" s="25">
        <v>387.79694676937424</v>
      </c>
      <c r="BD1080" s="25">
        <v>77.015000000000001</v>
      </c>
      <c r="BE1080" s="25">
        <v>150.34909999999996</v>
      </c>
      <c r="BF1080" s="74">
        <v>31.933</v>
      </c>
      <c r="BG1080" s="74">
        <v>25.5</v>
      </c>
      <c r="BH1080" s="74" t="s">
        <v>3021</v>
      </c>
      <c r="BI1080" s="74">
        <v>29.34</v>
      </c>
      <c r="BJ1080" s="74">
        <v>45.753</v>
      </c>
      <c r="BK1080" s="74" t="s">
        <v>3021</v>
      </c>
      <c r="BL1080" s="72">
        <v>0.21239235885016941</v>
      </c>
      <c r="BM1080" s="72">
        <v>0.16960527199697242</v>
      </c>
      <c r="BN1080" s="72">
        <v>0</v>
      </c>
      <c r="BO1080" s="72">
        <v>0.19514583060357532</v>
      </c>
      <c r="BP1080" s="72">
        <v>0.30431176508539132</v>
      </c>
      <c r="BQ1080" s="72">
        <v>0</v>
      </c>
      <c r="BR1080" s="72">
        <f>IF(IF(BN1080&gt;BQ1080,BN1080,BQ1080)=0,IF(BM1080&gt;BP1080,BM1080,BP1080),IF(BN1080&gt;BQ1080,BN1080,BQ1080))</f>
        <v>0.30431176508539132</v>
      </c>
      <c r="CI1080" s="73">
        <f>IFERROR(L1080,M1080)</f>
        <v>-0.28640156775665238</v>
      </c>
      <c r="CJ1080" s="74">
        <f>IF(AND(M1080&lt;0,AA1080&gt;0),1,0)</f>
        <v>0</v>
      </c>
      <c r="CK1080" s="74">
        <f>IF(AND(CJ1080=0,CI1080&lt;0.1,CI1080&gt;0),1,0)</f>
        <v>0</v>
      </c>
      <c r="CL1080" s="74">
        <f>IF(AND(CK1080=0,CI1080&lt;0.2,CI1080&gt;0.1),1,0)</f>
        <v>0</v>
      </c>
      <c r="CM1080" s="74">
        <f>IF(AND(CL1080=0,CI1080&lt;0.3,CI1080&gt;0.2),1,0)</f>
        <v>0</v>
      </c>
      <c r="CN1080" s="74">
        <f>IF(AND(CM1080=0,CI1080&lt;0.4,CI1080&gt;0.3),1,0)</f>
        <v>0</v>
      </c>
      <c r="CO1080" s="74">
        <f>IF(AND(CN1080=0,CI1080&lt;0.5,CI1080&gt;0.4),1,0)</f>
        <v>0</v>
      </c>
      <c r="CP1080" s="74">
        <f>IF(AND(CJ1080=0,CK1080=0,CL1080=0,CM1080=0,CN1080=0,CO1080=0),1,0)</f>
        <v>1</v>
      </c>
      <c r="CR1080" s="74" t="str">
        <f>_xll.BDP($H1080,CR$1)</f>
        <v>Seth A Ravin</v>
      </c>
      <c r="CS1080" s="74" t="str">
        <f>_xll.BDP($H1080,CS$1)</f>
        <v>Yes</v>
      </c>
      <c r="CT1080" s="81">
        <f>_xll.BDP($H1080,CT$1)</f>
        <v>0</v>
      </c>
      <c r="CU1080" s="78">
        <f>_xll.BDP($H1080,CU$1)</f>
        <v>12.75</v>
      </c>
      <c r="CV1080" s="78">
        <f>_xll.BDP($H1080,CV$1)</f>
        <v>15.12260486939733</v>
      </c>
      <c r="CW1080" s="78">
        <f>_xll.BDP($H1080,CW$1)</f>
        <v>2.386377721872079</v>
      </c>
    </row>
    <row r="1081" spans="1:134" s="74" customFormat="1" hidden="1" x14ac:dyDescent="0.3">
      <c r="A1081" s="74" t="str">
        <f>B1081&amp;C1081</f>
        <v>15</v>
      </c>
      <c r="B1081" s="74">
        <v>15</v>
      </c>
      <c r="D1081" s="74">
        <v>56</v>
      </c>
      <c r="E1081" s="74">
        <v>7</v>
      </c>
      <c r="F1081" s="75">
        <v>0.15</v>
      </c>
      <c r="G1081" s="74" t="s">
        <v>2508</v>
      </c>
      <c r="H1081" s="74" t="s">
        <v>251</v>
      </c>
      <c r="I1081" s="74">
        <v>1593</v>
      </c>
      <c r="J1081" s="74" t="str">
        <f>I1081&amp;H1081</f>
        <v>1593ZD US Equity</v>
      </c>
      <c r="K1081" s="76" t="s">
        <v>922</v>
      </c>
      <c r="L1081" s="73">
        <v>0.37139207503132476</v>
      </c>
      <c r="M1081" s="73">
        <v>0.38324665762449139</v>
      </c>
      <c r="N1081" s="73">
        <v>0.10806372525173699</v>
      </c>
      <c r="O1081" s="73">
        <v>0.11054373179993374</v>
      </c>
      <c r="P1081" s="77">
        <v>10.081775390827904</v>
      </c>
      <c r="Q1081" s="77">
        <v>3.1597554832901671</v>
      </c>
      <c r="R1081" s="77">
        <v>5.13767061850539</v>
      </c>
      <c r="S1081" s="78">
        <v>37.059488767777431</v>
      </c>
      <c r="T1081" s="78">
        <v>35.823082292772739</v>
      </c>
      <c r="U1081" s="73">
        <v>0.17714940189391673</v>
      </c>
      <c r="V1081" s="79">
        <v>0.6446890016717518</v>
      </c>
      <c r="W1081" s="73">
        <v>0.53565422399080742</v>
      </c>
      <c r="X1081" s="72" t="e">
        <v>#N/A</v>
      </c>
      <c r="Y1081" s="79">
        <v>3.7336076573332457</v>
      </c>
      <c r="Z1081" s="79">
        <v>-6.447527795807817</v>
      </c>
      <c r="AA1081" s="79">
        <v>645125000</v>
      </c>
      <c r="AB1081" s="79">
        <v>2236599000</v>
      </c>
      <c r="AC1081" s="79" t="e">
        <v>#N/A</v>
      </c>
      <c r="AD1081" s="80" t="e">
        <v>#N/A</v>
      </c>
      <c r="AE1081" s="73">
        <v>0</v>
      </c>
      <c r="AF1081" s="80">
        <v>3092.50181501</v>
      </c>
      <c r="AG1081" s="80">
        <v>3331.60481501</v>
      </c>
      <c r="AH1081" s="25">
        <v>7.0468395765683827</v>
      </c>
      <c r="AI1081" s="25">
        <v>9.4595460327659389</v>
      </c>
      <c r="AJ1081" s="25">
        <v>7.3507673333734092</v>
      </c>
      <c r="AK1081" s="25">
        <v>22.262666942163204</v>
      </c>
      <c r="AL1081" s="25">
        <v>1.6604659572354903</v>
      </c>
      <c r="AM1081" s="74" t="s">
        <v>543</v>
      </c>
      <c r="AN1081" s="74" t="s">
        <v>570</v>
      </c>
      <c r="AO1081" s="74" t="s">
        <v>900</v>
      </c>
      <c r="AP1081" s="74" t="s">
        <v>574</v>
      </c>
      <c r="AQ1081" s="73">
        <f>_xll.BDP($H1081,$AQ$1, "CUST_TRR_START_DT=20030101","CUST_TRR_END_DT=20230630")*0.01</f>
        <v>0.157887</v>
      </c>
      <c r="AR1081" s="73">
        <f>_xll.BDP($H1081,$AQ$1, "CUST_TRR_START_DT=20130101","CUST_TRR_END_DT=20230630")*0.01</f>
        <v>0.11056920000000001</v>
      </c>
      <c r="AS1081" s="73">
        <f>_xll.BDP($H1081,$AQ$1, "CUST_TRR_START_DT=20180101","CUST_TRR_END_DT=20230630")*0.01</f>
        <v>1.8973260000000002E-2</v>
      </c>
      <c r="AT1081" s="74" t="s">
        <v>3817</v>
      </c>
      <c r="AU1081" s="74" t="s">
        <v>3401</v>
      </c>
      <c r="AV1081" s="74" t="s">
        <v>3817</v>
      </c>
      <c r="AW1081" s="25" t="s">
        <v>3021</v>
      </c>
      <c r="AX1081" s="25">
        <v>0</v>
      </c>
      <c r="AY1081" s="25">
        <v>1.7581694424914731</v>
      </c>
      <c r="AZ1081" s="25">
        <v>1.7581694424914731</v>
      </c>
      <c r="BA1081" s="25">
        <v>0</v>
      </c>
      <c r="BB1081" s="25">
        <v>26.297007534908886</v>
      </c>
      <c r="BC1081" s="25">
        <v>26.297007534908886</v>
      </c>
      <c r="BD1081" s="25">
        <v>54.371421920000003</v>
      </c>
      <c r="BE1081" s="25">
        <v>3092.50181501</v>
      </c>
      <c r="BF1081" s="74">
        <v>295.25</v>
      </c>
      <c r="BG1081" s="74">
        <v>327.625</v>
      </c>
      <c r="BH1081" s="74">
        <v>352</v>
      </c>
      <c r="BI1081" s="74">
        <v>222.61</v>
      </c>
      <c r="BJ1081" s="74">
        <v>298.87099999999998</v>
      </c>
      <c r="BK1081" s="74">
        <v>337.90600000000001</v>
      </c>
      <c r="BL1081" s="72">
        <v>9.5472862317154461E-2</v>
      </c>
      <c r="BM1081" s="72">
        <v>0.10594173248656301</v>
      </c>
      <c r="BN1081" s="72">
        <v>0.11382370037472776</v>
      </c>
      <c r="BO1081" s="72">
        <v>7.1983789603460649E-2</v>
      </c>
      <c r="BP1081" s="72">
        <v>9.6643758962202439E-2</v>
      </c>
      <c r="BQ1081" s="72">
        <v>0.10926622528074648</v>
      </c>
      <c r="BR1081" s="72">
        <f>IF(IF(BN1081&gt;BQ1081,BN1081,BQ1081)=0,IF(BM1081&gt;BP1081,BM1081,BP1081),IF(BN1081&gt;BQ1081,BN1081,BQ1081))</f>
        <v>0.11382370037472776</v>
      </c>
      <c r="CI1081" s="73">
        <f>IFERROR(L1081,M1081)</f>
        <v>0.37139207503132476</v>
      </c>
      <c r="CJ1081" s="74">
        <f>IF(AND(M1081&lt;0,AA1081&gt;0),1,0)</f>
        <v>0</v>
      </c>
      <c r="CK1081" s="74">
        <f>IF(AND(CJ1081=0,CI1081&lt;0.1,CI1081&gt;0),1,0)</f>
        <v>0</v>
      </c>
      <c r="CL1081" s="74">
        <f>IF(AND(CK1081=0,CI1081&lt;0.2,CI1081&gt;0.1),1,0)</f>
        <v>0</v>
      </c>
      <c r="CM1081" s="74">
        <f>IF(AND(CL1081=0,CI1081&lt;0.3,CI1081&gt;0.2),1,0)</f>
        <v>0</v>
      </c>
      <c r="CN1081" s="74">
        <f>IF(AND(CM1081=0,CI1081&lt;0.4,CI1081&gt;0.3),1,0)</f>
        <v>1</v>
      </c>
      <c r="CO1081" s="74">
        <f>IF(AND(CN1081=0,CI1081&lt;0.5,CI1081&gt;0.4),1,0)</f>
        <v>0</v>
      </c>
      <c r="CP1081" s="74">
        <f>IF(AND(CJ1081=0,CK1081=0,CL1081=0,CM1081=0,CN1081=0,CO1081=0),1,0)</f>
        <v>0</v>
      </c>
      <c r="CR1081" s="74" t="str">
        <f>_xll.BDP($H1081,CR$1)</f>
        <v>Vivek Shah</v>
      </c>
      <c r="CS1081" s="74" t="str">
        <f>_xll.BDP($H1081,CS$1)</f>
        <v>No</v>
      </c>
      <c r="CT1081" s="81">
        <f>_xll.BDP($H1081,CT$1)</f>
        <v>0.88468897342681885</v>
      </c>
      <c r="CU1081" s="78">
        <f>_xll.BDP($H1081,CU$1)</f>
        <v>5.75</v>
      </c>
      <c r="CV1081" s="78">
        <f>_xll.BDP($H1081,CV$1)</f>
        <v>3.3423402452777173</v>
      </c>
      <c r="CW1081" s="78">
        <f>_xll.BDP($H1081,CW$1)</f>
        <v>1.6930137084036709</v>
      </c>
      <c r="DD1081" s="73"/>
      <c r="DH1081" s="25"/>
      <c r="DI1081" s="25"/>
      <c r="DJ1081" s="25"/>
      <c r="DK1081" s="25"/>
      <c r="DL1081" s="25"/>
      <c r="DM1081" s="25"/>
      <c r="DN1081" s="25"/>
      <c r="DO1081" s="25"/>
      <c r="DV1081" s="72"/>
      <c r="DW1081" s="72"/>
      <c r="DX1081" s="72"/>
      <c r="DY1081" s="72"/>
      <c r="DZ1081" s="72"/>
      <c r="EA1081" s="72"/>
      <c r="EB1081" s="72"/>
      <c r="EC1081" s="72"/>
      <c r="ED1081" s="72"/>
    </row>
    <row r="1082" spans="1:134" s="74" customFormat="1" hidden="1" x14ac:dyDescent="0.3">
      <c r="A1082" s="74" t="str">
        <f>B1082&amp;C1082</f>
        <v>15</v>
      </c>
      <c r="B1082" s="74">
        <v>15</v>
      </c>
      <c r="D1082" s="74">
        <v>48</v>
      </c>
      <c r="E1082" s="74">
        <v>4</v>
      </c>
      <c r="F1082" s="75">
        <v>0.15</v>
      </c>
      <c r="G1082" s="74" t="s">
        <v>2503</v>
      </c>
      <c r="H1082" s="74" t="s">
        <v>2407</v>
      </c>
      <c r="I1082" s="74">
        <v>2028</v>
      </c>
      <c r="J1082" s="74" t="str">
        <f>I1082&amp;H1082</f>
        <v>2028BRAV SS Equity</v>
      </c>
      <c r="K1082" s="76" t="s">
        <v>5038</v>
      </c>
      <c r="L1082" s="73">
        <v>-0.9716117892129299</v>
      </c>
      <c r="M1082" s="73">
        <v>-1.3939144736842106</v>
      </c>
      <c r="N1082" s="73">
        <v>0.18269757561752215</v>
      </c>
      <c r="O1082" s="73">
        <v>0.18377968123170335</v>
      </c>
      <c r="P1082" s="77">
        <v>10.386994677024889</v>
      </c>
      <c r="Q1082" s="77">
        <v>7.8275199121120576</v>
      </c>
      <c r="R1082" s="77">
        <v>9.0294840294840295</v>
      </c>
      <c r="S1082" s="78">
        <v>8.0032701197135516</v>
      </c>
      <c r="T1082" s="78">
        <v>8.2233965707333763</v>
      </c>
      <c r="U1082" s="73">
        <v>2.1271622253389435E-2</v>
      </c>
      <c r="V1082" s="79">
        <v>0.11220715166461159</v>
      </c>
      <c r="W1082" s="73">
        <v>0.66403262809074692</v>
      </c>
      <c r="X1082" s="72" t="e">
        <v>#N/A</v>
      </c>
      <c r="Y1082" s="79">
        <v>9.8566383265300281</v>
      </c>
      <c r="Z1082" s="79">
        <v>8.6999704863949923</v>
      </c>
      <c r="AA1082" s="79">
        <v>-1216000000</v>
      </c>
      <c r="AB1082" s="79">
        <v>9223000000</v>
      </c>
      <c r="AC1082" s="79" t="e">
        <v>#N/A</v>
      </c>
      <c r="AD1082" s="80">
        <v>1383000000</v>
      </c>
      <c r="AE1082" s="73">
        <v>0</v>
      </c>
      <c r="AF1082" s="80">
        <v>15881.036345</v>
      </c>
      <c r="AG1082" s="80">
        <v>16193.036345</v>
      </c>
      <c r="AH1082" s="25">
        <v>7.4450741816091952</v>
      </c>
      <c r="AI1082" s="25">
        <v>8.9811626982806434</v>
      </c>
      <c r="AJ1082" s="25" t="s">
        <v>3021</v>
      </c>
      <c r="AK1082" s="25">
        <v>11.941448382126348</v>
      </c>
      <c r="AL1082" s="25">
        <v>2.0149631897210547</v>
      </c>
      <c r="AM1082" s="74" t="s">
        <v>493</v>
      </c>
      <c r="AN1082" s="74" t="s">
        <v>524</v>
      </c>
      <c r="AO1082" s="74" t="s">
        <v>719</v>
      </c>
      <c r="AP1082" s="74" t="s">
        <v>4617</v>
      </c>
      <c r="AQ1082" s="73" t="e">
        <f>_xll.BDP($H1082,$AQ$1, "CUST_TRR_START_DT=20030101","CUST_TRR_END_DT=20230630")*0.01</f>
        <v>#VALUE!</v>
      </c>
      <c r="AR1082" s="73" t="e">
        <f>_xll.BDP($H1082,$AQ$1, "CUST_TRR_START_DT=20130101","CUST_TRR_END_DT=20230630")*0.01</f>
        <v>#VALUE!</v>
      </c>
      <c r="AS1082" s="73">
        <f>_xll.BDP($H1082,$AQ$1, "CUST_TRR_START_DT=20180101","CUST_TRR_END_DT=20230630")*0.01</f>
        <v>0.1538262</v>
      </c>
      <c r="AT1082" s="74" t="s">
        <v>3632</v>
      </c>
      <c r="AU1082" s="74" t="s">
        <v>3632</v>
      </c>
      <c r="AV1082" s="74" t="s">
        <v>3632</v>
      </c>
      <c r="AW1082" s="25">
        <v>4.1908446163765314</v>
      </c>
      <c r="AX1082" s="25">
        <v>4.1908446163765314</v>
      </c>
      <c r="AY1082" s="25">
        <v>0</v>
      </c>
      <c r="AZ1082" s="25">
        <v>4.1908446163765314</v>
      </c>
      <c r="BA1082" s="25">
        <v>52.274102397240249</v>
      </c>
      <c r="BB1082" s="25">
        <v>0</v>
      </c>
      <c r="BC1082" s="25">
        <v>52.274102397240249</v>
      </c>
      <c r="BD1082" s="25">
        <v>661.89782100000002</v>
      </c>
      <c r="BE1082" s="25">
        <v>15881.036345</v>
      </c>
      <c r="BF1082" s="74">
        <v>1334.3330000000001</v>
      </c>
      <c r="BG1082" s="74">
        <v>1302</v>
      </c>
      <c r="BH1082" s="74">
        <v>1390</v>
      </c>
      <c r="BI1082" s="74">
        <v>1294.3990000000001</v>
      </c>
      <c r="BJ1082" s="74">
        <v>1483.402</v>
      </c>
      <c r="BK1082" s="74">
        <v>1622.5070000000001</v>
      </c>
      <c r="BL1082" s="72">
        <v>8.4020524291546161E-2</v>
      </c>
      <c r="BM1082" s="72">
        <v>8.1984574036311098E-2</v>
      </c>
      <c r="BN1082" s="72">
        <v>8.752577412478682E-2</v>
      </c>
      <c r="BO1082" s="72">
        <v>8.1505952878669019E-2</v>
      </c>
      <c r="BP1082" s="72">
        <v>9.3407128336875547E-2</v>
      </c>
      <c r="BQ1082" s="72">
        <v>0.10216631740855071</v>
      </c>
      <c r="BR1082" s="72">
        <f>IF(IF(BN1082&gt;BQ1082,BN1082,BQ1082)=0,IF(BM1082&gt;BP1082,BM1082,BP1082),IF(BN1082&gt;BQ1082,BN1082,BQ1082))</f>
        <v>0.10216631740855071</v>
      </c>
      <c r="CI1082" s="73">
        <f>IFERROR(L1082,M1082)</f>
        <v>-0.9716117892129299</v>
      </c>
      <c r="CJ1082" s="74">
        <f>IF(AND(M1082&lt;0,AA1082&gt;0),1,0)</f>
        <v>0</v>
      </c>
      <c r="CK1082" s="74">
        <f>IF(AND(CJ1082=0,CI1082&lt;0.1,CI1082&gt;0),1,0)</f>
        <v>0</v>
      </c>
      <c r="CL1082" s="74">
        <f>IF(AND(CK1082=0,CI1082&lt;0.2,CI1082&gt;0.1),1,0)</f>
        <v>0</v>
      </c>
      <c r="CM1082" s="74">
        <f>IF(AND(CL1082=0,CI1082&lt;0.3,CI1082&gt;0.2),1,0)</f>
        <v>0</v>
      </c>
      <c r="CN1082" s="74">
        <f>IF(AND(CM1082=0,CI1082&lt;0.4,CI1082&gt;0.3),1,0)</f>
        <v>0</v>
      </c>
      <c r="CO1082" s="74">
        <f>IF(AND(CN1082=0,CI1082&lt;0.5,CI1082&gt;0.4),1,0)</f>
        <v>0</v>
      </c>
      <c r="CP1082" s="74">
        <f>IF(AND(CJ1082=0,CK1082=0,CL1082=0,CM1082=0,CN1082=0,CO1082=0),1,0)</f>
        <v>1</v>
      </c>
      <c r="CR1082" s="74" t="str">
        <f>_xll.BDP($H1082,CR$1)</f>
        <v>Mattias Johansson</v>
      </c>
      <c r="CS1082" s="74" t="str">
        <f>_xll.BDP($H1082,CS$1)</f>
        <v>No</v>
      </c>
      <c r="CT1082" s="81">
        <f>_xll.BDP($H1082,CT$1)</f>
        <v>0</v>
      </c>
      <c r="CU1082" s="78">
        <f>_xll.BDP($H1082,CU$1)</f>
        <v>8.8333301544189453</v>
      </c>
      <c r="CV1082" s="78">
        <f>_xll.BDP($H1082,CV$1)</f>
        <v>1.3996055306059161</v>
      </c>
      <c r="CW1082" s="78">
        <f>_xll.BDP($H1082,CW$1)</f>
        <v>4.1910452594813474</v>
      </c>
    </row>
    <row r="1083" spans="1:134" s="74" customFormat="1" hidden="1" x14ac:dyDescent="0.3">
      <c r="A1083" s="74" t="str">
        <f>B1083&amp;C1083</f>
        <v>15</v>
      </c>
      <c r="B1083" s="74">
        <v>15</v>
      </c>
      <c r="D1083" s="74">
        <v>48</v>
      </c>
      <c r="E1083" s="74">
        <v>13</v>
      </c>
      <c r="F1083" s="75"/>
      <c r="H1083" s="74" t="s">
        <v>1856</v>
      </c>
      <c r="I1083" s="74">
        <v>2029</v>
      </c>
      <c r="J1083" s="74" t="str">
        <f>I1083&amp;H1083</f>
        <v>2029EMG LN Equity</v>
      </c>
      <c r="K1083" s="76" t="s">
        <v>1857</v>
      </c>
      <c r="L1083" s="73">
        <v>1.6291044674967978</v>
      </c>
      <c r="M1083" s="73">
        <v>-2.3812316715542523</v>
      </c>
      <c r="N1083" s="73">
        <v>1.0475323299465074</v>
      </c>
      <c r="O1083" s="73">
        <v>2.8391608391608392</v>
      </c>
      <c r="P1083" s="77">
        <v>30.189659651857625</v>
      </c>
      <c r="Q1083" s="77">
        <v>24.918545662431097</v>
      </c>
      <c r="R1083" s="77">
        <v>24.894377640558986</v>
      </c>
      <c r="S1083" s="78">
        <v>44.496019826987563</v>
      </c>
      <c r="T1083" s="78">
        <v>52.540415704387989</v>
      </c>
      <c r="U1083" s="73">
        <v>-0.58493299529156106</v>
      </c>
      <c r="V1083" s="79">
        <v>-2.4506828528072839</v>
      </c>
      <c r="W1083" s="73">
        <v>0.44714243411311816</v>
      </c>
      <c r="X1083" s="72">
        <v>3.4267912772585667E-2</v>
      </c>
      <c r="Y1083" s="79">
        <v>5.8416267059108362</v>
      </c>
      <c r="Z1083" s="79">
        <v>12.938311412801529</v>
      </c>
      <c r="AA1083" s="79">
        <v>-341000000</v>
      </c>
      <c r="AB1083" s="79">
        <v>286000000</v>
      </c>
      <c r="AC1083" s="79">
        <v>51000000</v>
      </c>
      <c r="AD1083" s="80">
        <v>705000000</v>
      </c>
      <c r="AE1083" s="73">
        <v>7.2340425531914887E-2</v>
      </c>
      <c r="AF1083" s="80">
        <v>2555.7053656200001</v>
      </c>
      <c r="AG1083" s="80">
        <v>1551.3911627348989</v>
      </c>
      <c r="AH1083" s="25">
        <v>2.7074889402005216</v>
      </c>
      <c r="AI1083" s="25">
        <v>3.134123561080604</v>
      </c>
      <c r="AJ1083" s="25">
        <v>20.881826684743015</v>
      </c>
      <c r="AK1083" s="25">
        <v>8.566700427529387</v>
      </c>
      <c r="AL1083" s="25">
        <v>2.0969483596271523</v>
      </c>
      <c r="AM1083" s="74" t="s">
        <v>502</v>
      </c>
      <c r="AN1083" s="74" t="s">
        <v>528</v>
      </c>
      <c r="AO1083" s="74" t="s">
        <v>568</v>
      </c>
      <c r="AP1083" s="74" t="s">
        <v>1552</v>
      </c>
      <c r="AQ1083" s="73">
        <f>_xll.BDP($H1083,$AQ$1, "CUST_TRR_START_DT=20030101","CUST_TRR_END_DT=20230630")*0.01</f>
        <v>7.0855459999999995E-2</v>
      </c>
      <c r="AR1083" s="73">
        <f>_xll.BDP($H1083,$AQ$1, "CUST_TRR_START_DT=20130101","CUST_TRR_END_DT=20230630")*0.01</f>
        <v>0.15892310000000001</v>
      </c>
      <c r="AS1083" s="73">
        <f>_xll.BDP($H1083,$AQ$1, "CUST_TRR_START_DT=20180101","CUST_TRR_END_DT=20230630")*0.01</f>
        <v>6.5193310000000004E-2</v>
      </c>
      <c r="AT1083" s="74" t="s">
        <v>3920</v>
      </c>
      <c r="AU1083" s="74" t="s">
        <v>3021</v>
      </c>
      <c r="AV1083" s="74" t="s">
        <v>3920</v>
      </c>
      <c r="AW1083" s="25">
        <v>5.872248260068222</v>
      </c>
      <c r="AX1083" s="25">
        <v>5.872248260068222</v>
      </c>
      <c r="AY1083" s="25">
        <v>11.623419236423699</v>
      </c>
      <c r="AZ1083" s="25">
        <v>17.495667496491919</v>
      </c>
      <c r="BA1083" s="25">
        <v>32.208257931698569</v>
      </c>
      <c r="BB1083" s="25">
        <v>63.752428070990987</v>
      </c>
      <c r="BC1083" s="25">
        <v>95.960686002689556</v>
      </c>
      <c r="BD1083" s="25">
        <v>578</v>
      </c>
      <c r="BE1083" s="25">
        <v>1551.3911627348989</v>
      </c>
      <c r="BF1083" s="74">
        <v>263.45499999999998</v>
      </c>
      <c r="BG1083" s="74">
        <v>404</v>
      </c>
      <c r="BH1083" s="74">
        <v>471.1</v>
      </c>
      <c r="BI1083" s="74">
        <v>258.52</v>
      </c>
      <c r="BJ1083" s="74">
        <v>399.07499999999999</v>
      </c>
      <c r="BK1083" s="74">
        <v>500.28000000000003</v>
      </c>
      <c r="BL1083" s="72">
        <v>0.16981855145775318</v>
      </c>
      <c r="BM1083" s="72">
        <v>0.26041143568705205</v>
      </c>
      <c r="BN1083" s="72">
        <v>0.30366293899052033</v>
      </c>
      <c r="BO1083" s="72">
        <v>0.16663753552924923</v>
      </c>
      <c r="BP1083" s="72">
        <v>0.2572368655861641</v>
      </c>
      <c r="BQ1083" s="72">
        <v>0.32247186397405542</v>
      </c>
      <c r="BR1083" s="72">
        <f>IF(IF(BN1083&gt;BQ1083,BN1083,BQ1083)=0,IF(BM1083&gt;BP1083,BM1083,BP1083),IF(BN1083&gt;BQ1083,BN1083,BQ1083))</f>
        <v>0.32247186397405542</v>
      </c>
      <c r="CI1083" s="73">
        <f>IFERROR(L1083,M1083)</f>
        <v>1.6291044674967978</v>
      </c>
      <c r="CJ1083" s="74">
        <f>IF(AND(M1083&lt;0,AA1083&gt;0),1,0)</f>
        <v>0</v>
      </c>
      <c r="CK1083" s="74">
        <f>IF(AND(CJ1083=0,CI1083&lt;0.1,CI1083&gt;0),1,0)</f>
        <v>0</v>
      </c>
      <c r="CL1083" s="74">
        <f>IF(AND(CK1083=0,CI1083&lt;0.2,CI1083&gt;0.1),1,0)</f>
        <v>0</v>
      </c>
      <c r="CM1083" s="74">
        <f>IF(AND(CL1083=0,CI1083&lt;0.3,CI1083&gt;0.2),1,0)</f>
        <v>0</v>
      </c>
      <c r="CN1083" s="74">
        <f>IF(AND(CM1083=0,CI1083&lt;0.4,CI1083&gt;0.3),1,0)</f>
        <v>0</v>
      </c>
      <c r="CO1083" s="74">
        <f>IF(AND(CN1083=0,CI1083&lt;0.5,CI1083&gt;0.4),1,0)</f>
        <v>0</v>
      </c>
      <c r="CP1083" s="74">
        <f>IF(AND(CJ1083=0,CK1083=0,CL1083=0,CM1083=0,CN1083=0,CO1083=0),1,0)</f>
        <v>1</v>
      </c>
      <c r="CR1083" s="74" t="str">
        <f>_xll.BDP($H1083,CR$1)</f>
        <v>Robyn Grew</v>
      </c>
      <c r="CS1083" s="74" t="str">
        <f>_xll.BDP($H1083,CS$1)</f>
        <v>No</v>
      </c>
      <c r="CT1083" s="81">
        <f>_xll.BDP($H1083,CT$1)</f>
        <v>0</v>
      </c>
      <c r="CU1083" s="78">
        <f>_xll.BDP($H1083,CU$1)</f>
        <v>8.3333298563957214E-2</v>
      </c>
      <c r="CV1083" s="78">
        <f>_xll.BDP($H1083,CV$1)</f>
        <v>0.73214978055809754</v>
      </c>
      <c r="CW1083" s="78">
        <f>_xll.BDP($H1083,CW$1)</f>
        <v>1.6069555666694273</v>
      </c>
    </row>
    <row r="1084" spans="1:134" s="74" customFormat="1" hidden="1" x14ac:dyDescent="0.3">
      <c r="A1084" s="74" t="str">
        <f>B1084&amp;C1084</f>
        <v>15</v>
      </c>
      <c r="B1084" s="74">
        <v>15</v>
      </c>
      <c r="D1084" s="74">
        <v>49</v>
      </c>
      <c r="E1084" s="74">
        <v>6</v>
      </c>
      <c r="F1084" s="75">
        <v>0.15</v>
      </c>
      <c r="G1084" s="74" t="s">
        <v>2528</v>
      </c>
      <c r="H1084" s="74" t="s">
        <v>1403</v>
      </c>
      <c r="I1084" s="74">
        <v>2030</v>
      </c>
      <c r="J1084" s="74" t="str">
        <f>I1084&amp;H1084</f>
        <v>2030CEN FP Equity</v>
      </c>
      <c r="K1084" s="76" t="s">
        <v>1404</v>
      </c>
      <c r="L1084" s="73">
        <v>0.31602758727545754</v>
      </c>
      <c r="M1084" s="73">
        <v>0.50858692377222059</v>
      </c>
      <c r="N1084" s="73">
        <v>0.19595069924719466</v>
      </c>
      <c r="O1084" s="73">
        <v>0.26610195320094798</v>
      </c>
      <c r="P1084" s="77">
        <v>7.7825928924414285</v>
      </c>
      <c r="Q1084" s="77">
        <v>5.3014619814719017</v>
      </c>
      <c r="R1084" s="77">
        <v>9.8461291839286194</v>
      </c>
      <c r="S1084" s="78">
        <v>5.5557443752866318</v>
      </c>
      <c r="T1084" s="78">
        <v>5.75694752357784</v>
      </c>
      <c r="U1084" s="73">
        <v>-0.30237886788865082</v>
      </c>
      <c r="V1084" s="79">
        <v>-2.908644026460995</v>
      </c>
      <c r="W1084" s="73">
        <v>0.4965980735126711</v>
      </c>
      <c r="X1084" s="72">
        <v>2.1442480241304265E-2</v>
      </c>
      <c r="Y1084" s="79">
        <v>0.77889025596611128</v>
      </c>
      <c r="Z1084" s="79">
        <v>-5.5142713776567103</v>
      </c>
      <c r="AA1084" s="79">
        <v>199140000</v>
      </c>
      <c r="AB1084" s="79">
        <v>380606000</v>
      </c>
      <c r="AC1084" s="79" t="e">
        <v>#N/A</v>
      </c>
      <c r="AD1084" s="80">
        <v>166646000</v>
      </c>
      <c r="AE1084" s="73">
        <v>0</v>
      </c>
      <c r="AF1084" s="80">
        <v>785.25</v>
      </c>
      <c r="AG1084" s="80">
        <v>409.86499999999995</v>
      </c>
      <c r="AH1084" s="25">
        <v>3.1236853336585066</v>
      </c>
      <c r="AI1084" s="25">
        <v>4.2256301871230466</v>
      </c>
      <c r="AJ1084" s="25">
        <v>19.797464288947392</v>
      </c>
      <c r="AK1084" s="25">
        <v>11.254861003562343</v>
      </c>
      <c r="AL1084" s="25">
        <v>1.1059267734012481</v>
      </c>
      <c r="AM1084" s="74" t="s">
        <v>493</v>
      </c>
      <c r="AN1084" s="74" t="s">
        <v>524</v>
      </c>
      <c r="AO1084" s="74" t="s">
        <v>682</v>
      </c>
      <c r="AP1084" s="74" t="s">
        <v>1339</v>
      </c>
      <c r="AQ1084" s="73">
        <f>_xll.BDP($H1084,$AQ$1, "CUST_TRR_START_DT=20030101","CUST_TRR_END_DT=20230630")*0.01</f>
        <v>0.10174720000000001</v>
      </c>
      <c r="AR1084" s="73">
        <f>_xll.BDP($H1084,$AQ$1, "CUST_TRR_START_DT=20130101","CUST_TRR_END_DT=20230630")*0.01</f>
        <v>0.17798860000000002</v>
      </c>
      <c r="AS1084" s="73">
        <f>_xll.BDP($H1084,$AQ$1, "CUST_TRR_START_DT=20180101","CUST_TRR_END_DT=20230630")*0.01</f>
        <v>2.0757479999999998E-2</v>
      </c>
      <c r="AT1084" s="74" t="s">
        <v>3921</v>
      </c>
      <c r="AU1084" s="74" t="s">
        <v>3021</v>
      </c>
      <c r="AV1084" s="74" t="s">
        <v>3921</v>
      </c>
      <c r="AW1084" s="25">
        <v>5.0143266475644701</v>
      </c>
      <c r="AX1084" s="25">
        <v>5.0143266475644701</v>
      </c>
      <c r="AY1084" s="25">
        <v>6.1431877786766866E-16</v>
      </c>
      <c r="AZ1084" s="25">
        <v>5.014326647564471</v>
      </c>
      <c r="BA1084" s="25">
        <v>57.997468130832864</v>
      </c>
      <c r="BB1084" s="25">
        <v>7.1054273576010019E-15</v>
      </c>
      <c r="BC1084" s="25">
        <v>57.997468130832871</v>
      </c>
      <c r="BD1084" s="25">
        <v>39.4</v>
      </c>
      <c r="BE1084" s="25">
        <v>409.86499999999995</v>
      </c>
      <c r="BF1084" s="74">
        <v>67.766999999999996</v>
      </c>
      <c r="BG1084" s="74">
        <v>70.400000000000006</v>
      </c>
      <c r="BH1084" s="74">
        <v>77.367000000000004</v>
      </c>
      <c r="BI1084" s="74">
        <v>64.45</v>
      </c>
      <c r="BJ1084" s="74">
        <v>89.4</v>
      </c>
      <c r="BK1084" s="74">
        <v>95.95</v>
      </c>
      <c r="BL1084" s="72">
        <v>0.16533980700962514</v>
      </c>
      <c r="BM1084" s="72">
        <v>0.17176387347053301</v>
      </c>
      <c r="BN1084" s="72">
        <v>0.18876215339197056</v>
      </c>
      <c r="BO1084" s="72">
        <v>0.15724689836897518</v>
      </c>
      <c r="BP1084" s="72">
        <v>0.21812060068559164</v>
      </c>
      <c r="BQ1084" s="72">
        <v>0.23410147243604604</v>
      </c>
      <c r="BR1084" s="72">
        <f>IF(IF(BN1084&gt;BQ1084,BN1084,BQ1084)=0,IF(BM1084&gt;BP1084,BM1084,BP1084),IF(BN1084&gt;BQ1084,BN1084,BQ1084))</f>
        <v>0.23410147243604604</v>
      </c>
      <c r="CI1084" s="73">
        <f>IFERROR(L1084,M1084)</f>
        <v>0.31602758727545754</v>
      </c>
      <c r="CJ1084" s="74">
        <f>IF(AND(M1084&lt;0,AA1084&gt;0),1,0)</f>
        <v>0</v>
      </c>
      <c r="CK1084" s="74">
        <f>IF(AND(CJ1084=0,CI1084&lt;0.1,CI1084&gt;0),1,0)</f>
        <v>0</v>
      </c>
      <c r="CL1084" s="74">
        <f>IF(AND(CK1084=0,CI1084&lt;0.2,CI1084&gt;0.1),1,0)</f>
        <v>0</v>
      </c>
      <c r="CM1084" s="74">
        <f>IF(AND(CL1084=0,CI1084&lt;0.3,CI1084&gt;0.2),1,0)</f>
        <v>0</v>
      </c>
      <c r="CN1084" s="74">
        <f>IF(AND(CM1084=0,CI1084&lt;0.4,CI1084&gt;0.3),1,0)</f>
        <v>1</v>
      </c>
      <c r="CO1084" s="74">
        <f>IF(AND(CN1084=0,CI1084&lt;0.5,CI1084&gt;0.4),1,0)</f>
        <v>0</v>
      </c>
      <c r="CP1084" s="74">
        <f>IF(AND(CJ1084=0,CK1084=0,CL1084=0,CM1084=0,CN1084=0,CO1084=0),1,0)</f>
        <v>0</v>
      </c>
      <c r="CR1084" s="74" t="str">
        <f>_xll.BDP($H1084,CR$1)</f>
        <v>Nathalie Jaoui</v>
      </c>
      <c r="CS1084" s="74" t="str">
        <f>_xll.BDP($H1084,CS$1)</f>
        <v>No</v>
      </c>
      <c r="CT1084" s="81">
        <f>_xll.BDP($H1084,CT$1)</f>
        <v>0</v>
      </c>
      <c r="CU1084" s="78">
        <f>_xll.BDP($H1084,CU$1)</f>
        <v>1.6666699647903442</v>
      </c>
      <c r="CV1084" s="78">
        <f>_xll.BDP($H1084,CV$1)</f>
        <v>0</v>
      </c>
      <c r="CW1084" s="78">
        <f>_xll.BDP($H1084,CW$1)</f>
        <v>0</v>
      </c>
    </row>
    <row r="1085" spans="1:134" s="74" customFormat="1" hidden="1" x14ac:dyDescent="0.3">
      <c r="A1085" s="74" t="str">
        <f>B1085&amp;C1085</f>
        <v>15</v>
      </c>
      <c r="B1085" s="74">
        <v>15</v>
      </c>
      <c r="D1085" s="74">
        <v>49</v>
      </c>
      <c r="E1085" s="74">
        <v>4</v>
      </c>
      <c r="F1085" s="75">
        <v>0.11</v>
      </c>
      <c r="G1085" s="74" t="s">
        <v>2283</v>
      </c>
      <c r="H1085" s="74" t="s">
        <v>1195</v>
      </c>
      <c r="I1085" s="74">
        <v>2031</v>
      </c>
      <c r="J1085" s="74" t="str">
        <f>I1085&amp;H1085</f>
        <v>2031WES AU Equity</v>
      </c>
      <c r="K1085" s="76" t="s">
        <v>5039</v>
      </c>
      <c r="L1085" s="73">
        <v>0.2522185684010862</v>
      </c>
      <c r="M1085" s="73">
        <v>0.24544570502431118</v>
      </c>
      <c r="N1085" s="73">
        <v>0.20314885552376505</v>
      </c>
      <c r="O1085" s="73">
        <v>0.20162965329924909</v>
      </c>
      <c r="P1085" s="77">
        <v>19.843355624365746</v>
      </c>
      <c r="Q1085" s="77">
        <v>14.054038245209671</v>
      </c>
      <c r="R1085" s="77">
        <v>30.316074283605953</v>
      </c>
      <c r="S1085" s="78">
        <v>13.916975791487227</v>
      </c>
      <c r="T1085" s="78">
        <v>12.611183892987658</v>
      </c>
      <c r="U1085" s="73">
        <v>0.45253082693800123</v>
      </c>
      <c r="V1085" s="79">
        <v>1.9035183170112442</v>
      </c>
      <c r="W1085" s="73">
        <v>0.311949069539667</v>
      </c>
      <c r="X1085" s="72">
        <v>3.0441400304414001E-2</v>
      </c>
      <c r="Y1085" s="79">
        <v>10.30627032771012</v>
      </c>
      <c r="Z1085" s="79">
        <v>15.557728012426564</v>
      </c>
      <c r="AA1085" s="79">
        <v>15425000000</v>
      </c>
      <c r="AB1085" s="79">
        <v>18777000000</v>
      </c>
      <c r="AC1085" s="79">
        <v>91000000</v>
      </c>
      <c r="AD1085" s="80">
        <v>4179000000</v>
      </c>
      <c r="AE1085" s="73">
        <v>2.1775544388609715E-2</v>
      </c>
      <c r="AF1085" s="80">
        <v>60390.196721299995</v>
      </c>
      <c r="AG1085" s="80">
        <v>70886.196721299988</v>
      </c>
      <c r="AH1085" s="25">
        <v>12.918935068580279</v>
      </c>
      <c r="AI1085" s="25">
        <v>18.723242662783939</v>
      </c>
      <c r="AJ1085" s="25">
        <v>4.7978338300916645</v>
      </c>
      <c r="AK1085" s="25">
        <v>24.440447606041985</v>
      </c>
      <c r="AL1085" s="25">
        <v>7.2926192127352616</v>
      </c>
      <c r="AM1085" s="74" t="s">
        <v>533</v>
      </c>
      <c r="AN1085" s="74" t="s">
        <v>534</v>
      </c>
      <c r="AO1085" s="74" t="s">
        <v>783</v>
      </c>
      <c r="AP1085" s="74" t="s">
        <v>2136</v>
      </c>
      <c r="AQ1085" s="73">
        <f>_xll.BDP($H1085,$AQ$1, "CUST_TRR_START_DT=20030101","CUST_TRR_END_DT=20230630")*0.01</f>
        <v>0.1288929</v>
      </c>
      <c r="AR1085" s="73">
        <f>_xll.BDP($H1085,$AQ$1, "CUST_TRR_START_DT=20130101","CUST_TRR_END_DT=20230630")*0.01</f>
        <v>0.13752220000000001</v>
      </c>
      <c r="AS1085" s="73">
        <f>_xll.BDP($H1085,$AQ$1, "CUST_TRR_START_DT=20180101","CUST_TRR_END_DT=20230630")*0.01</f>
        <v>0.16163640000000001</v>
      </c>
      <c r="AT1085" s="74" t="s">
        <v>3922</v>
      </c>
      <c r="AU1085" s="74" t="s">
        <v>3021</v>
      </c>
      <c r="AV1085" s="74" t="s">
        <v>3922</v>
      </c>
      <c r="AW1085" s="25">
        <v>5.1260034818074187</v>
      </c>
      <c r="AX1085" s="25">
        <v>5.1260034818074187</v>
      </c>
      <c r="AY1085" s="25">
        <v>0</v>
      </c>
      <c r="AZ1085" s="25">
        <v>5.1260034818074187</v>
      </c>
      <c r="BA1085" s="25">
        <v>88.546561516773579</v>
      </c>
      <c r="BB1085" s="25">
        <v>0</v>
      </c>
      <c r="BC1085" s="25">
        <v>88.546561516773579</v>
      </c>
      <c r="BD1085" s="25">
        <v>2167</v>
      </c>
      <c r="BE1085" s="25">
        <v>60390.196721299995</v>
      </c>
      <c r="BF1085" s="74">
        <v>2513.8670000000002</v>
      </c>
      <c r="BG1085" s="74">
        <v>2827.8</v>
      </c>
      <c r="BH1085" s="74">
        <v>3054.5</v>
      </c>
      <c r="BI1085" s="74">
        <v>2399.1990000000001</v>
      </c>
      <c r="BJ1085" s="74">
        <v>2585.0280000000002</v>
      </c>
      <c r="BK1085" s="74">
        <v>2947.1970000000001</v>
      </c>
      <c r="BL1085" s="72">
        <v>4.1627070890354355E-2</v>
      </c>
      <c r="BM1085" s="72">
        <v>4.6825480848328112E-2</v>
      </c>
      <c r="BN1085" s="72">
        <v>5.0579401390203768E-2</v>
      </c>
      <c r="BO1085" s="72">
        <v>3.9728285885079553E-2</v>
      </c>
      <c r="BP1085" s="72">
        <v>4.2805424395781853E-2</v>
      </c>
      <c r="BQ1085" s="72">
        <v>4.8802573265347642E-2</v>
      </c>
      <c r="BR1085" s="72">
        <f>IF(IF(BN1085&gt;BQ1085,BN1085,BQ1085)=0,IF(BM1085&gt;BP1085,BM1085,BP1085),IF(BN1085&gt;BQ1085,BN1085,BQ1085))</f>
        <v>5.0579401390203768E-2</v>
      </c>
      <c r="CI1085" s="73">
        <f>IFERROR(L1085,M1085)</f>
        <v>0.2522185684010862</v>
      </c>
      <c r="CJ1085" s="74">
        <f>IF(AND(M1085&lt;0,AA1085&gt;0),1,0)</f>
        <v>0</v>
      </c>
      <c r="CK1085" s="74">
        <f>IF(AND(CJ1085=0,CI1085&lt;0.1,CI1085&gt;0),1,0)</f>
        <v>0</v>
      </c>
      <c r="CL1085" s="74">
        <f>IF(AND(CK1085=0,CI1085&lt;0.2,CI1085&gt;0.1),1,0)</f>
        <v>0</v>
      </c>
      <c r="CM1085" s="74">
        <f>IF(AND(CL1085=0,CI1085&lt;0.3,CI1085&gt;0.2),1,0)</f>
        <v>1</v>
      </c>
      <c r="CN1085" s="74">
        <f>IF(AND(CM1085=0,CI1085&lt;0.4,CI1085&gt;0.3),1,0)</f>
        <v>0</v>
      </c>
      <c r="CO1085" s="74">
        <f>IF(AND(CN1085=0,CI1085&lt;0.5,CI1085&gt;0.4),1,0)</f>
        <v>0</v>
      </c>
      <c r="CP1085" s="74">
        <f>IF(AND(CJ1085=0,CK1085=0,CL1085=0,CM1085=0,CN1085=0,CO1085=0),1,0)</f>
        <v>0</v>
      </c>
      <c r="CR1085" s="74" t="str">
        <f>_xll.BDP($H1085,CR$1)</f>
        <v>Robert Scott "Rob"</v>
      </c>
      <c r="CS1085" s="74" t="str">
        <f>_xll.BDP($H1085,CS$1)</f>
        <v>No</v>
      </c>
      <c r="CT1085" s="81">
        <f>_xll.BDP($H1085,CT$1)</f>
        <v>0</v>
      </c>
      <c r="CU1085" s="78">
        <f>_xll.BDP($H1085,CU$1)</f>
        <v>5.9166698455810547</v>
      </c>
      <c r="CV1085" s="78">
        <f>_xll.BDP($H1085,CV$1)</f>
        <v>4.0782925552262907E-2</v>
      </c>
      <c r="CW1085" s="78">
        <f>_xll.BDP($H1085,CW$1)</f>
        <v>0.43653145262298754</v>
      </c>
    </row>
    <row r="1086" spans="1:134" s="74" customFormat="1" hidden="1" x14ac:dyDescent="0.3">
      <c r="A1086" s="74" t="str">
        <f>B1086&amp;C1086</f>
        <v>15</v>
      </c>
      <c r="B1086" s="74">
        <v>15</v>
      </c>
      <c r="D1086" s="74">
        <v>49</v>
      </c>
      <c r="E1086" s="74">
        <v>35</v>
      </c>
      <c r="F1086" s="75" t="s">
        <v>2157</v>
      </c>
      <c r="H1086" s="74" t="s">
        <v>1463</v>
      </c>
      <c r="I1086" s="74">
        <v>2032</v>
      </c>
      <c r="J1086" s="74" t="str">
        <f>I1086&amp;H1086</f>
        <v>2032ORDI NA Equity</v>
      </c>
      <c r="K1086" s="76" t="s">
        <v>1464</v>
      </c>
      <c r="L1086" s="73">
        <v>0.92848997909183273</v>
      </c>
      <c r="M1086" s="73">
        <v>0.97882118435259224</v>
      </c>
      <c r="N1086" s="73">
        <v>0.17191191742615114</v>
      </c>
      <c r="O1086" s="73">
        <v>0.21476689445709946</v>
      </c>
      <c r="P1086" s="77">
        <v>16.316820041154521</v>
      </c>
      <c r="Q1086" s="77">
        <v>11.379228118858061</v>
      </c>
      <c r="R1086" s="77">
        <v>14.175213908289727</v>
      </c>
      <c r="S1086" s="78">
        <v>10.554195523258949</v>
      </c>
      <c r="T1086" s="78">
        <v>11.734308921884606</v>
      </c>
      <c r="U1086" s="73">
        <v>0.23966445747360229</v>
      </c>
      <c r="V1086" s="79">
        <v>0.73211567732115679</v>
      </c>
      <c r="W1086" s="73">
        <v>0.53310570773018007</v>
      </c>
      <c r="X1086" s="72">
        <v>1.6283432749663266E-2</v>
      </c>
      <c r="Y1086" s="79">
        <v>4.8737748004343358</v>
      </c>
      <c r="Z1086" s="79">
        <v>27.578527670183473</v>
      </c>
      <c r="AA1086" s="79">
        <v>36121000.000000015</v>
      </c>
      <c r="AB1086" s="79">
        <v>164625000</v>
      </c>
      <c r="AC1086" s="79" t="e">
        <v>#N/A</v>
      </c>
      <c r="AD1086" s="80">
        <v>28363000</v>
      </c>
      <c r="AE1086" s="73">
        <v>0</v>
      </c>
      <c r="AF1086" s="80">
        <v>514.89037599999995</v>
      </c>
      <c r="AG1086" s="80">
        <v>550.00337599999989</v>
      </c>
      <c r="AH1086" s="25">
        <v>11.467721190133648</v>
      </c>
      <c r="AI1086" s="25">
        <v>16.794509023176275</v>
      </c>
      <c r="AJ1086" s="25">
        <v>5.2294732151894818</v>
      </c>
      <c r="AK1086" s="25">
        <v>22.49966482653879</v>
      </c>
      <c r="AL1086" s="25">
        <v>3.5119488204427678</v>
      </c>
      <c r="AM1086" s="74" t="s">
        <v>506</v>
      </c>
      <c r="AN1086" s="74" t="s">
        <v>629</v>
      </c>
      <c r="AO1086" s="74" t="s">
        <v>773</v>
      </c>
      <c r="AP1086" s="74" t="s">
        <v>1458</v>
      </c>
      <c r="AQ1086" s="73">
        <f>_xll.BDP($H1086,$AQ$1, "CUST_TRR_START_DT=20030101","CUST_TRR_END_DT=20230630")*0.01</f>
        <v>1.8980670000000002E-2</v>
      </c>
      <c r="AR1086" s="73">
        <f>_xll.BDP($H1086,$AQ$1, "CUST_TRR_START_DT=20130101","CUST_TRR_END_DT=20230630")*0.01</f>
        <v>0.19544840000000002</v>
      </c>
      <c r="AS1086" s="73">
        <f>_xll.BDP($H1086,$AQ$1, "CUST_TRR_START_DT=20180101","CUST_TRR_END_DT=20230630")*0.01</f>
        <v>0.32174849999999999</v>
      </c>
      <c r="AT1086" s="74" t="s">
        <v>3697</v>
      </c>
      <c r="AU1086" s="74" t="s">
        <v>3021</v>
      </c>
      <c r="AV1086" s="74" t="s">
        <v>3021</v>
      </c>
      <c r="AW1086" s="25">
        <v>4.632866882777714</v>
      </c>
      <c r="AX1086" s="25">
        <v>4.632866882777714</v>
      </c>
      <c r="AY1086" s="25">
        <v>0</v>
      </c>
      <c r="AZ1086" s="25">
        <v>4.632866882777714</v>
      </c>
      <c r="BA1086" s="25">
        <v>103.42256197949362</v>
      </c>
      <c r="BB1086" s="25">
        <v>0</v>
      </c>
      <c r="BC1086" s="25">
        <v>103.42256197949362</v>
      </c>
      <c r="BD1086" s="25">
        <v>24.712821184999999</v>
      </c>
      <c r="BE1086" s="25">
        <v>514.89037599999995</v>
      </c>
      <c r="BF1086" s="74">
        <v>29.7</v>
      </c>
      <c r="BG1086" s="74">
        <v>33.5</v>
      </c>
      <c r="BH1086" s="74">
        <v>36.700000000000003</v>
      </c>
      <c r="BI1086" s="74" t="s">
        <v>3021</v>
      </c>
      <c r="BJ1086" s="74" t="s">
        <v>3021</v>
      </c>
      <c r="BK1086" s="74" t="s">
        <v>3021</v>
      </c>
      <c r="BL1086" s="72">
        <v>5.7682181264930077E-2</v>
      </c>
      <c r="BM1086" s="72">
        <v>6.5062393009264571E-2</v>
      </c>
      <c r="BN1086" s="72">
        <v>7.127730816238835E-2</v>
      </c>
      <c r="BO1086" s="72">
        <v>0</v>
      </c>
      <c r="BP1086" s="72">
        <v>0</v>
      </c>
      <c r="BQ1086" s="72">
        <v>0</v>
      </c>
      <c r="BR1086" s="72">
        <f>IF(IF(BN1086&gt;BQ1086,BN1086,BQ1086)=0,IF(BM1086&gt;BP1086,BM1086,BP1086),IF(BN1086&gt;BQ1086,BN1086,BQ1086))</f>
        <v>7.127730816238835E-2</v>
      </c>
      <c r="CI1086" s="73">
        <f>IFERROR(L1086,M1086)</f>
        <v>0.92848997909183273</v>
      </c>
      <c r="CJ1086" s="74">
        <f>IF(AND(M1086&lt;0,AA1086&gt;0),1,0)</f>
        <v>0</v>
      </c>
      <c r="CK1086" s="74">
        <f>IF(AND(CJ1086=0,CI1086&lt;0.1,CI1086&gt;0),1,0)</f>
        <v>0</v>
      </c>
      <c r="CL1086" s="74">
        <f>IF(AND(CK1086=0,CI1086&lt;0.2,CI1086&gt;0.1),1,0)</f>
        <v>0</v>
      </c>
      <c r="CM1086" s="74">
        <f>IF(AND(CL1086=0,CI1086&lt;0.3,CI1086&gt;0.2),1,0)</f>
        <v>0</v>
      </c>
      <c r="CN1086" s="74">
        <f>IF(AND(CM1086=0,CI1086&lt;0.4,CI1086&gt;0.3),1,0)</f>
        <v>0</v>
      </c>
      <c r="CO1086" s="74">
        <f>IF(AND(CN1086=0,CI1086&lt;0.5,CI1086&gt;0.4),1,0)</f>
        <v>0</v>
      </c>
      <c r="CP1086" s="74">
        <f>IF(AND(CJ1086=0,CK1086=0,CL1086=0,CM1086=0,CN1086=0,CO1086=0),1,0)</f>
        <v>1</v>
      </c>
      <c r="CR1086" s="74" t="str">
        <f>_xll.BDP($H1086,CR$1)</f>
        <v>Jo Maes</v>
      </c>
      <c r="CS1086" s="74" t="str">
        <f>_xll.BDP($H1086,CS$1)</f>
        <v>No</v>
      </c>
      <c r="CT1086" s="81">
        <f>_xll.BDP($H1086,CT$1)</f>
        <v>0.434812992811203</v>
      </c>
      <c r="CU1086" s="78">
        <f>_xll.BDP($H1086,CU$1)</f>
        <v>6.5</v>
      </c>
      <c r="CV1086" s="78">
        <f>_xll.BDP($H1086,CV$1)</f>
        <v>0.55448154657293502</v>
      </c>
      <c r="CW1086" s="78">
        <f>_xll.BDP($H1086,CW$1)</f>
        <v>0</v>
      </c>
    </row>
    <row r="1087" spans="1:134" s="74" customFormat="1" hidden="1" x14ac:dyDescent="0.3">
      <c r="A1087" s="74" t="str">
        <f>B1087&amp;C1087</f>
        <v>15</v>
      </c>
      <c r="B1087" s="74">
        <v>15</v>
      </c>
      <c r="D1087" s="74">
        <v>49</v>
      </c>
      <c r="E1087" s="74">
        <v>14</v>
      </c>
      <c r="F1087" s="75"/>
      <c r="H1087" s="74" t="s">
        <v>489</v>
      </c>
      <c r="I1087" s="74">
        <v>2033</v>
      </c>
      <c r="J1087" s="74" t="str">
        <f>I1087&amp;H1087</f>
        <v>2033BAM CN Equity</v>
      </c>
      <c r="K1087" s="76" t="s">
        <v>567</v>
      </c>
      <c r="L1087" s="73" t="e">
        <v>#N/A</v>
      </c>
      <c r="M1087" s="73">
        <v>-8.4175084175084171E-4</v>
      </c>
      <c r="N1087" s="73" t="e">
        <v>#N/A</v>
      </c>
      <c r="O1087" s="73">
        <v>-8.4175084175084171E-4</v>
      </c>
      <c r="P1087" s="77" t="e">
        <v>#N/A</v>
      </c>
      <c r="Q1087" s="77" t="e">
        <v>#N/A</v>
      </c>
      <c r="R1087" s="77" t="e">
        <v>#N/A</v>
      </c>
      <c r="S1087" s="78" t="e">
        <v>#N/A</v>
      </c>
      <c r="T1087" s="78" t="e">
        <v>#N/A</v>
      </c>
      <c r="U1087" s="73">
        <v>-3.787878787878788E-3</v>
      </c>
      <c r="V1087" s="79" t="e">
        <v>#N/A</v>
      </c>
      <c r="W1087" s="73">
        <v>0.70517676767676762</v>
      </c>
      <c r="X1087" s="72" t="e">
        <v>#N/A</v>
      </c>
      <c r="Y1087" s="79" t="e">
        <v>#N/A</v>
      </c>
      <c r="Z1087" s="79" t="e">
        <v>#N/A</v>
      </c>
      <c r="AA1087" s="79">
        <v>2376000000</v>
      </c>
      <c r="AB1087" s="79">
        <v>2376000000</v>
      </c>
      <c r="AC1087" s="79" t="e">
        <v>#N/A</v>
      </c>
      <c r="AD1087" s="80" t="e">
        <v>#N/A</v>
      </c>
      <c r="AE1087" s="73">
        <v>0</v>
      </c>
      <c r="AF1087" s="80">
        <v>20167.22381856</v>
      </c>
      <c r="AG1087" s="80">
        <v>14929.600678391545</v>
      </c>
      <c r="AH1087" s="25" t="s">
        <v>3021</v>
      </c>
      <c r="AI1087" s="25" t="s">
        <v>3021</v>
      </c>
      <c r="AJ1087" s="25" t="s">
        <v>3021</v>
      </c>
      <c r="AK1087" s="25" t="s">
        <v>3021</v>
      </c>
      <c r="AL1087" s="25">
        <v>6.7116257907130041</v>
      </c>
      <c r="AM1087" s="74" t="s">
        <v>502</v>
      </c>
      <c r="AN1087" s="74" t="s">
        <v>528</v>
      </c>
      <c r="AO1087" s="74" t="s">
        <v>568</v>
      </c>
      <c r="AP1087" s="74" t="s">
        <v>496</v>
      </c>
      <c r="AQ1087" s="73" t="e">
        <f>_xll.BDP($H1087,$AQ$1, "CUST_TRR_START_DT=20030101","CUST_TRR_END_DT=20230630")*0.01</f>
        <v>#VALUE!</v>
      </c>
      <c r="AR1087" s="73" t="e">
        <f>_xll.BDP($H1087,$AQ$1, "CUST_TRR_START_DT=20130101","CUST_TRR_END_DT=20230630")*0.01</f>
        <v>#VALUE!</v>
      </c>
      <c r="AS1087" s="73" t="e">
        <f>_xll.BDP($H1087,$AQ$1, "CUST_TRR_START_DT=20180101","CUST_TRR_END_DT=20230630")*0.01</f>
        <v>#VALUE!</v>
      </c>
      <c r="AT1087" s="74" t="s">
        <v>3923</v>
      </c>
      <c r="AU1087" s="74" t="s">
        <v>3021</v>
      </c>
      <c r="AV1087" s="74" t="s">
        <v>3923</v>
      </c>
      <c r="AW1087" s="25">
        <v>3.5522886726873835</v>
      </c>
      <c r="AX1087" s="25">
        <v>3.5522886726873835</v>
      </c>
      <c r="AY1087" s="25">
        <v>0</v>
      </c>
      <c r="AZ1087" s="25">
        <v>3.5522886726873835</v>
      </c>
      <c r="BA1087" s="25" t="s">
        <v>3021</v>
      </c>
      <c r="BB1087" s="25">
        <v>0</v>
      </c>
      <c r="BC1087" s="25" t="s">
        <v>3021</v>
      </c>
      <c r="BD1087" s="25" t="s">
        <v>3021</v>
      </c>
      <c r="BE1087" s="25">
        <v>14929.600678391545</v>
      </c>
      <c r="BF1087" s="74">
        <v>2186.6669999999999</v>
      </c>
      <c r="BG1087" s="74">
        <v>2585.3330000000001</v>
      </c>
      <c r="BH1087" s="74">
        <v>2909</v>
      </c>
      <c r="BI1087" s="74" t="s">
        <v>3021</v>
      </c>
      <c r="BJ1087" s="74" t="s">
        <v>3021</v>
      </c>
      <c r="BK1087" s="74" t="s">
        <v>3021</v>
      </c>
      <c r="BL1087" s="72">
        <v>0.14646520339722727</v>
      </c>
      <c r="BM1087" s="72">
        <v>0.17316826187735207</v>
      </c>
      <c r="BN1087" s="72">
        <v>0.19484781024387077</v>
      </c>
      <c r="BO1087" s="72">
        <v>0</v>
      </c>
      <c r="BP1087" s="72">
        <v>0</v>
      </c>
      <c r="BQ1087" s="72">
        <v>0</v>
      </c>
      <c r="BR1087" s="72">
        <f>IF(IF(BN1087&gt;BQ1087,BN1087,BQ1087)=0,IF(BM1087&gt;BP1087,BM1087,BP1087),IF(BN1087&gt;BQ1087,BN1087,BQ1087))</f>
        <v>0.19484781024387077</v>
      </c>
      <c r="CI1087" s="73">
        <f>IFERROR(L1087,M1087)</f>
        <v>-8.4175084175084171E-4</v>
      </c>
      <c r="CJ1087" s="74">
        <f>IF(AND(M1087&lt;0,AA1087&gt;0),1,0)</f>
        <v>1</v>
      </c>
      <c r="CK1087" s="74">
        <f>IF(AND(CJ1087=0,CI1087&lt;0.1,CI1087&gt;0),1,0)</f>
        <v>0</v>
      </c>
      <c r="CL1087" s="74">
        <f>IF(AND(CK1087=0,CI1087&lt;0.2,CI1087&gt;0.1),1,0)</f>
        <v>0</v>
      </c>
      <c r="CM1087" s="74">
        <f>IF(AND(CL1087=0,CI1087&lt;0.3,CI1087&gt;0.2),1,0)</f>
        <v>0</v>
      </c>
      <c r="CN1087" s="74">
        <f>IF(AND(CM1087=0,CI1087&lt;0.4,CI1087&gt;0.3),1,0)</f>
        <v>0</v>
      </c>
      <c r="CO1087" s="74">
        <f>IF(AND(CN1087=0,CI1087&lt;0.5,CI1087&gt;0.4),1,0)</f>
        <v>0</v>
      </c>
      <c r="CP1087" s="74">
        <f>IF(AND(CJ1087=0,CK1087=0,CL1087=0,CM1087=0,CN1087=0,CO1087=0),1,0)</f>
        <v>0</v>
      </c>
      <c r="CR1087" s="74" t="str">
        <f>_xll.BDP($H1087,CR$1)</f>
        <v>#N/A Field Not Applicable</v>
      </c>
      <c r="CS1087" s="74" t="str">
        <f>_xll.BDP($H1087,CS$1)</f>
        <v>#N/A N/A</v>
      </c>
      <c r="CT1087" s="81" t="str">
        <f>_xll.BDP($H1087,CT$1)</f>
        <v>#N/A N/A</v>
      </c>
      <c r="CU1087" s="78" t="str">
        <f>_xll.BDP($H1087,CU$1)</f>
        <v>#N/A N/A</v>
      </c>
      <c r="CV1087" s="78">
        <f>_xll.BDP($H1087,CV$1)</f>
        <v>7.3724708327758739</v>
      </c>
      <c r="CW1087" s="78">
        <f>_xll.BDP($H1087,CW$1)</f>
        <v>-6.8497662838902755</v>
      </c>
    </row>
    <row r="1088" spans="1:134" s="74" customFormat="1" hidden="1" x14ac:dyDescent="0.3">
      <c r="A1088" s="74" t="str">
        <f>B1088&amp;C1088</f>
        <v>15</v>
      </c>
      <c r="B1088" s="74">
        <v>15</v>
      </c>
      <c r="D1088" s="74">
        <v>50</v>
      </c>
      <c r="E1088" s="74">
        <v>8</v>
      </c>
      <c r="F1088" s="75">
        <v>0.16</v>
      </c>
      <c r="G1088" s="74" t="s">
        <v>2525</v>
      </c>
      <c r="H1088" s="74" t="s">
        <v>2028</v>
      </c>
      <c r="I1088" s="74">
        <v>2034</v>
      </c>
      <c r="J1088" s="74" t="str">
        <f>I1088&amp;H1088</f>
        <v>2034JOBNDX DC Equity</v>
      </c>
      <c r="K1088" s="76" t="s">
        <v>5040</v>
      </c>
      <c r="L1088" s="73">
        <v>0.29137442264703728</v>
      </c>
      <c r="M1088" s="73">
        <v>6.8901445903274059</v>
      </c>
      <c r="N1088" s="73">
        <v>0.23979466769326302</v>
      </c>
      <c r="O1088" s="73">
        <v>6.8901445903274059</v>
      </c>
      <c r="P1088" s="77" t="e">
        <v>#N/A</v>
      </c>
      <c r="Q1088" s="77" t="e">
        <v>#N/A</v>
      </c>
      <c r="R1088" s="77">
        <v>67.081620758878401</v>
      </c>
      <c r="S1088" s="78">
        <v>36.463334901257795</v>
      </c>
      <c r="T1088" s="78">
        <v>42.265527044591309</v>
      </c>
      <c r="U1088" s="73">
        <v>-0.32859678418769755</v>
      </c>
      <c r="V1088" s="79" t="e">
        <v>#N/A</v>
      </c>
      <c r="W1088" s="73">
        <v>0.39178928132581364</v>
      </c>
      <c r="X1088" s="72" t="e">
        <v>#N/A</v>
      </c>
      <c r="Y1088" s="79">
        <v>7.0665617548844484</v>
      </c>
      <c r="Z1088" s="79">
        <v>-0.93340767324384677</v>
      </c>
      <c r="AA1088" s="79">
        <v>24068000</v>
      </c>
      <c r="AB1088" s="79">
        <v>24068000</v>
      </c>
      <c r="AC1088" s="79" t="e">
        <v>#N/A</v>
      </c>
      <c r="AD1088" s="80" t="e">
        <v>#N/A</v>
      </c>
      <c r="AE1088" s="73">
        <v>0</v>
      </c>
      <c r="AF1088" s="80" t="e">
        <v>#VALUE!</v>
      </c>
      <c r="AG1088" s="80" t="s">
        <v>3021</v>
      </c>
      <c r="AH1088" s="25" t="s">
        <v>3021</v>
      </c>
      <c r="AI1088" s="25" t="s">
        <v>3021</v>
      </c>
      <c r="AJ1088" s="25" t="s">
        <v>3021</v>
      </c>
      <c r="AK1088" s="25" t="s">
        <v>3021</v>
      </c>
      <c r="AL1088" s="25" t="s">
        <v>3021</v>
      </c>
      <c r="AM1088" s="74" t="s">
        <v>493</v>
      </c>
      <c r="AN1088" s="74" t="s">
        <v>524</v>
      </c>
      <c r="AO1088" s="74" t="s">
        <v>682</v>
      </c>
      <c r="AP1088" s="74" t="s">
        <v>2141</v>
      </c>
      <c r="AQ1088" s="73" t="e">
        <f>_xll.BDP($H1088,$AQ$1, "CUST_TRR_START_DT=20030101","CUST_TRR_END_DT=20230630")*0.01</f>
        <v>#VALUE!</v>
      </c>
      <c r="AR1088" s="73">
        <f>_xll.BDP($H1088,$AQ$1, "CUST_TRR_START_DT=20130101","CUST_TRR_END_DT=20230630")*0.01</f>
        <v>0.21699300000000002</v>
      </c>
      <c r="AS1088" s="73">
        <f>_xll.BDP($H1088,$AQ$1, "CUST_TRR_START_DT=20180101","CUST_TRR_END_DT=20230630")*0.01</f>
        <v>7.7910160000000006E-2</v>
      </c>
      <c r="AT1088" s="74" t="s">
        <v>3924</v>
      </c>
      <c r="AU1088" s="74" t="s">
        <v>3021</v>
      </c>
      <c r="AV1088" s="74" t="s">
        <v>3924</v>
      </c>
      <c r="AW1088" s="25" t="s">
        <v>3021</v>
      </c>
      <c r="AX1088" s="25">
        <v>0</v>
      </c>
      <c r="AY1088" s="25">
        <v>0</v>
      </c>
      <c r="AZ1088" s="25">
        <v>0</v>
      </c>
      <c r="BA1088" s="25">
        <v>98.531998344662441</v>
      </c>
      <c r="BB1088" s="25">
        <v>0</v>
      </c>
      <c r="BC1088" s="25">
        <v>98.531998344662441</v>
      </c>
      <c r="BD1088" s="25">
        <v>126</v>
      </c>
      <c r="BE1088" s="25" t="e">
        <v>#VALUE!</v>
      </c>
      <c r="BF1088" s="74" t="s">
        <v>3021</v>
      </c>
      <c r="BG1088" s="74" t="s">
        <v>3021</v>
      </c>
      <c r="BH1088" s="74" t="s">
        <v>3021</v>
      </c>
      <c r="BI1088" s="74" t="s">
        <v>3021</v>
      </c>
      <c r="BJ1088" s="74" t="s">
        <v>3021</v>
      </c>
      <c r="BK1088" s="74" t="s">
        <v>3021</v>
      </c>
      <c r="BL1088" s="72">
        <v>0</v>
      </c>
      <c r="BM1088" s="72">
        <v>0</v>
      </c>
      <c r="BN1088" s="72">
        <v>0</v>
      </c>
      <c r="BO1088" s="72">
        <v>0</v>
      </c>
      <c r="BP1088" s="72">
        <v>0</v>
      </c>
      <c r="BQ1088" s="72">
        <v>0</v>
      </c>
      <c r="BR1088" s="72">
        <f>IF(IF(BN1088&gt;BQ1088,BN1088,BQ1088)=0,IF(BM1088&gt;BP1088,BM1088,BP1088),IF(BN1088&gt;BQ1088,BN1088,BQ1088))</f>
        <v>0</v>
      </c>
      <c r="CI1088" s="73">
        <f>IFERROR(L1088,M1088)</f>
        <v>0.29137442264703728</v>
      </c>
      <c r="CJ1088" s="74">
        <f>IF(AND(M1088&lt;0,AA1088&gt;0),1,0)</f>
        <v>0</v>
      </c>
      <c r="CK1088" s="74">
        <f>IF(AND(CJ1088=0,CI1088&lt;0.1,CI1088&gt;0),1,0)</f>
        <v>0</v>
      </c>
      <c r="CL1088" s="74">
        <f>IF(AND(CK1088=0,CI1088&lt;0.2,CI1088&gt;0.1),1,0)</f>
        <v>0</v>
      </c>
      <c r="CM1088" s="74">
        <f>IF(AND(CL1088=0,CI1088&lt;0.3,CI1088&gt;0.2),1,0)</f>
        <v>1</v>
      </c>
      <c r="CN1088" s="74">
        <f>IF(AND(CM1088=0,CI1088&lt;0.4,CI1088&gt;0.3),1,0)</f>
        <v>0</v>
      </c>
      <c r="CO1088" s="74">
        <f>IF(AND(CN1088=0,CI1088&lt;0.5,CI1088&gt;0.4),1,0)</f>
        <v>0</v>
      </c>
      <c r="CP1088" s="74">
        <f>IF(AND(CJ1088=0,CK1088=0,CL1088=0,CM1088=0,CN1088=0,CO1088=0),1,0)</f>
        <v>0</v>
      </c>
      <c r="CR1088" s="74" t="str">
        <f>_xll.BDP($H1088,CR$1)</f>
        <v>Kaare Agerholm Danielsen</v>
      </c>
      <c r="CS1088" s="74" t="str">
        <f>_xll.BDP($H1088,CS$1)</f>
        <v>Yes</v>
      </c>
      <c r="CT1088" s="81">
        <f>_xll.BDP($H1088,CT$1)</f>
        <v>0</v>
      </c>
      <c r="CU1088" s="78">
        <f>_xll.BDP($H1088,CU$1)</f>
        <v>27.75</v>
      </c>
      <c r="CV1088" s="78">
        <f>_xll.BDP($H1088,CV$1)</f>
        <v>0</v>
      </c>
      <c r="CW1088" s="78">
        <f>_xll.BDP($H1088,CW$1)</f>
        <v>0</v>
      </c>
    </row>
    <row r="1089" spans="1:101" s="74" customFormat="1" hidden="1" x14ac:dyDescent="0.3">
      <c r="A1089" s="74" t="str">
        <f>B1089&amp;C1089</f>
        <v>15</v>
      </c>
      <c r="B1089" s="74">
        <v>15</v>
      </c>
      <c r="D1089" s="74">
        <v>50</v>
      </c>
      <c r="E1089" s="74">
        <v>5</v>
      </c>
      <c r="F1089" s="75" t="s">
        <v>2217</v>
      </c>
      <c r="H1089" s="74" t="s">
        <v>1791</v>
      </c>
      <c r="I1089" s="74">
        <v>2035</v>
      </c>
      <c r="J1089" s="74" t="str">
        <f>I1089&amp;H1089</f>
        <v>2035HFD LN Equity</v>
      </c>
      <c r="K1089" s="76" t="s">
        <v>1792</v>
      </c>
      <c r="L1089" s="73">
        <v>0.25919103388069165</v>
      </c>
      <c r="M1089" s="73">
        <v>0.12251720747295969</v>
      </c>
      <c r="N1089" s="73">
        <v>0.1180476498880163</v>
      </c>
      <c r="O1089" s="73">
        <v>6.8348875479978061E-2</v>
      </c>
      <c r="P1089" s="77">
        <v>5.7131113851212492</v>
      </c>
      <c r="Q1089" s="77">
        <v>5.5032337920640995</v>
      </c>
      <c r="R1089" s="77">
        <v>6.1052253546417665</v>
      </c>
      <c r="S1089" s="78">
        <v>14.294703888897121</v>
      </c>
      <c r="T1089" s="78">
        <v>11.659868214621902</v>
      </c>
      <c r="U1089" s="73">
        <v>0.36934646753521877</v>
      </c>
      <c r="V1089" s="79">
        <v>1.9469570072585152</v>
      </c>
      <c r="W1089" s="73">
        <v>0.4177863558755846</v>
      </c>
      <c r="X1089" s="72">
        <v>5.6323604710701485E-3</v>
      </c>
      <c r="Y1089" s="79">
        <v>7.1755719493201466</v>
      </c>
      <c r="Z1089" s="79">
        <v>-11.416728965524282</v>
      </c>
      <c r="AA1089" s="79">
        <v>508500000</v>
      </c>
      <c r="AB1089" s="79">
        <v>911500000</v>
      </c>
      <c r="AC1089" s="79">
        <v>2400000</v>
      </c>
      <c r="AD1089" s="80">
        <v>146000000</v>
      </c>
      <c r="AE1089" s="73">
        <v>1.643835616438356E-2</v>
      </c>
      <c r="AF1089" s="80">
        <v>429.10032255999994</v>
      </c>
      <c r="AG1089" s="80">
        <v>777.80032256000004</v>
      </c>
      <c r="AH1089" s="25">
        <v>4.1862234798708284</v>
      </c>
      <c r="AI1089" s="25">
        <v>12.484756381380418</v>
      </c>
      <c r="AJ1089" s="25">
        <v>27.456467739029311</v>
      </c>
      <c r="AK1089" s="25">
        <v>12.556697332342464</v>
      </c>
      <c r="AL1089" s="25">
        <v>0.76582767960199016</v>
      </c>
      <c r="AM1089" s="74" t="s">
        <v>533</v>
      </c>
      <c r="AN1089" s="74" t="s">
        <v>534</v>
      </c>
      <c r="AO1089" s="74" t="s">
        <v>776</v>
      </c>
      <c r="AP1089" s="74" t="s">
        <v>1552</v>
      </c>
      <c r="AQ1089" s="73" t="e">
        <f>_xll.BDP($H1089,$AQ$1, "CUST_TRR_START_DT=20030101","CUST_TRR_END_DT=20230630")*0.01</f>
        <v>#VALUE!</v>
      </c>
      <c r="AR1089" s="73">
        <f>_xll.BDP($H1089,$AQ$1, "CUST_TRR_START_DT=20130101","CUST_TRR_END_DT=20230630")*0.01</f>
        <v>2.8481330000000001E-3</v>
      </c>
      <c r="AS1089" s="73">
        <f>_xll.BDP($H1089,$AQ$1, "CUST_TRR_START_DT=20180101","CUST_TRR_END_DT=20230630")*0.01</f>
        <v>-4.5758479999999997E-2</v>
      </c>
      <c r="AT1089" s="74" t="s">
        <v>3633</v>
      </c>
      <c r="AU1089" s="74" t="s">
        <v>3633</v>
      </c>
      <c r="AV1089" s="74" t="s">
        <v>3633</v>
      </c>
      <c r="AW1089" s="25">
        <v>5.1413881748071981</v>
      </c>
      <c r="AX1089" s="25">
        <v>5.1413881748071981</v>
      </c>
      <c r="AY1089" s="25">
        <v>0</v>
      </c>
      <c r="AZ1089" s="25">
        <v>5.1413881748071981</v>
      </c>
      <c r="BA1089" s="25">
        <v>55.774456083394618</v>
      </c>
      <c r="BB1089" s="25">
        <v>0</v>
      </c>
      <c r="BC1089" s="25">
        <v>55.774456083394618</v>
      </c>
      <c r="BD1089" s="25">
        <v>21.990194800000001</v>
      </c>
      <c r="BE1089" s="25">
        <v>429.10032255999994</v>
      </c>
      <c r="BF1089" s="74">
        <v>47.125</v>
      </c>
      <c r="BG1089" s="74">
        <v>56.550000000000004</v>
      </c>
      <c r="BH1089" s="74">
        <v>55.524999999999999</v>
      </c>
      <c r="BI1089" s="74">
        <v>36.634999999999998</v>
      </c>
      <c r="BJ1089" s="74">
        <v>40.612000000000002</v>
      </c>
      <c r="BK1089" s="74">
        <v>52.550000000000004</v>
      </c>
      <c r="BL1089" s="72">
        <v>0.10982280255315036</v>
      </c>
      <c r="BM1089" s="72">
        <v>0.13178736306378044</v>
      </c>
      <c r="BN1089" s="72">
        <v>0.12939864428145725</v>
      </c>
      <c r="BO1089" s="72">
        <v>8.5376304966252786E-2</v>
      </c>
      <c r="BP1089" s="72">
        <v>9.4644533841666684E-2</v>
      </c>
      <c r="BQ1089" s="72">
        <v>0.12246553366934856</v>
      </c>
      <c r="BR1089" s="72">
        <f>IF(IF(BN1089&gt;BQ1089,BN1089,BQ1089)=0,IF(BM1089&gt;BP1089,BM1089,BP1089),IF(BN1089&gt;BQ1089,BN1089,BQ1089))</f>
        <v>0.12939864428145725</v>
      </c>
      <c r="CI1089" s="73">
        <f>IFERROR(L1089,M1089)</f>
        <v>0.25919103388069165</v>
      </c>
      <c r="CJ1089" s="74">
        <f>IF(AND(M1089&lt;0,AA1089&gt;0),1,0)</f>
        <v>0</v>
      </c>
      <c r="CK1089" s="74">
        <f>IF(AND(CJ1089=0,CI1089&lt;0.1,CI1089&gt;0),1,0)</f>
        <v>0</v>
      </c>
      <c r="CL1089" s="74">
        <f>IF(AND(CK1089=0,CI1089&lt;0.2,CI1089&gt;0.1),1,0)</f>
        <v>0</v>
      </c>
      <c r="CM1089" s="74">
        <f>IF(AND(CL1089=0,CI1089&lt;0.3,CI1089&gt;0.2),1,0)</f>
        <v>1</v>
      </c>
      <c r="CN1089" s="74">
        <f>IF(AND(CM1089=0,CI1089&lt;0.4,CI1089&gt;0.3),1,0)</f>
        <v>0</v>
      </c>
      <c r="CO1089" s="74">
        <f>IF(AND(CN1089=0,CI1089&lt;0.5,CI1089&gt;0.4),1,0)</f>
        <v>0</v>
      </c>
      <c r="CP1089" s="74">
        <f>IF(AND(CJ1089=0,CK1089=0,CL1089=0,CM1089=0,CN1089=0,CO1089=0),1,0)</f>
        <v>0</v>
      </c>
      <c r="CR1089" s="74" t="str">
        <f>_xll.BDP($H1089,CR$1)</f>
        <v>Graham Stapleton</v>
      </c>
      <c r="CS1089" s="74" t="str">
        <f>_xll.BDP($H1089,CS$1)</f>
        <v>No</v>
      </c>
      <c r="CT1089" s="81">
        <f>_xll.BDP($H1089,CT$1)</f>
        <v>0</v>
      </c>
      <c r="CU1089" s="78">
        <f>_xll.BDP($H1089,CU$1)</f>
        <v>5.75</v>
      </c>
      <c r="CV1089" s="78">
        <f>_xll.BDP($H1089,CV$1)</f>
        <v>8.7300111862903318E-2</v>
      </c>
      <c r="CW1089" s="78">
        <f>_xll.BDP($H1089,CW$1)</f>
        <v>0</v>
      </c>
    </row>
    <row r="1090" spans="1:101" s="74" customFormat="1" hidden="1" x14ac:dyDescent="0.3">
      <c r="A1090" s="74" t="str">
        <f>B1090&amp;C1090</f>
        <v>15</v>
      </c>
      <c r="B1090" s="74">
        <v>15</v>
      </c>
      <c r="D1090" s="74">
        <v>50</v>
      </c>
      <c r="E1090" s="74">
        <v>15</v>
      </c>
      <c r="F1090" s="75"/>
      <c r="H1090" s="74" t="s">
        <v>1811</v>
      </c>
      <c r="I1090" s="74">
        <v>2036</v>
      </c>
      <c r="J1090" s="74" t="str">
        <f>I1090&amp;H1090</f>
        <v>2036SDR LN Equity</v>
      </c>
      <c r="K1090" s="76" t="s">
        <v>1812</v>
      </c>
      <c r="L1090" s="73">
        <v>0.16389644839981196</v>
      </c>
      <c r="M1090" s="73">
        <v>0.16406828161231438</v>
      </c>
      <c r="N1090" s="73">
        <v>0.13626957093984474</v>
      </c>
      <c r="O1090" s="73">
        <v>0.12564465854349674</v>
      </c>
      <c r="P1090" s="77">
        <v>7.2097662171866279</v>
      </c>
      <c r="Q1090" s="77">
        <v>6.6475627985318084</v>
      </c>
      <c r="R1090" s="77">
        <v>10.688472448047094</v>
      </c>
      <c r="S1090" s="78">
        <v>30.963581414375181</v>
      </c>
      <c r="T1090" s="78">
        <v>29.532800774630839</v>
      </c>
      <c r="U1090" s="73">
        <v>4.8181137429551095E-2</v>
      </c>
      <c r="V1090" s="79">
        <v>1.1151653363740022</v>
      </c>
      <c r="W1090" s="73">
        <v>0.20184214926704197</v>
      </c>
      <c r="X1090" s="72" t="e">
        <v>#N/A</v>
      </c>
      <c r="Y1090" s="79">
        <v>2.1120543154915037</v>
      </c>
      <c r="Z1090" s="79">
        <v>-5.5593549995018865</v>
      </c>
      <c r="AA1090" s="79">
        <v>4053800000</v>
      </c>
      <c r="AB1090" s="79">
        <v>5293500000</v>
      </c>
      <c r="AC1090" s="79">
        <v>64300000</v>
      </c>
      <c r="AD1090" s="80">
        <v>372300000</v>
      </c>
      <c r="AE1090" s="73">
        <v>0.1727101799623959</v>
      </c>
      <c r="AF1090" s="80">
        <v>6661.0795412999987</v>
      </c>
      <c r="AG1090" s="80">
        <v>7764.9795412999993</v>
      </c>
      <c r="AH1090" s="25">
        <v>9.0364011885255433</v>
      </c>
      <c r="AI1090" s="25">
        <v>11.765120517121211</v>
      </c>
      <c r="AJ1090" s="25">
        <v>4.6576991457177037</v>
      </c>
      <c r="AK1090" s="25">
        <v>14.481833297947635</v>
      </c>
      <c r="AL1090" s="25">
        <v>1.5786324288533391</v>
      </c>
      <c r="AM1090" s="74" t="s">
        <v>502</v>
      </c>
      <c r="AN1090" s="74" t="s">
        <v>528</v>
      </c>
      <c r="AO1090" s="74" t="s">
        <v>568</v>
      </c>
      <c r="AP1090" s="74" t="s">
        <v>1552</v>
      </c>
      <c r="AQ1090" s="73">
        <f>_xll.BDP($H1090,$AQ$1, "CUST_TRR_START_DT=20030101","CUST_TRR_END_DT=20230630")*0.01</f>
        <v>0.1162169</v>
      </c>
      <c r="AR1090" s="73">
        <f>_xll.BDP($H1090,$AQ$1, "CUST_TRR_START_DT=20130101","CUST_TRR_END_DT=20230630")*0.01</f>
        <v>7.7444689999999997E-2</v>
      </c>
      <c r="AS1090" s="73">
        <f>_xll.BDP($H1090,$AQ$1, "CUST_TRR_START_DT=20180101","CUST_TRR_END_DT=20230630")*0.01</f>
        <v>-1.5933059999999999E-2</v>
      </c>
      <c r="AT1090" s="74" t="s">
        <v>3697</v>
      </c>
      <c r="AU1090" s="74" t="s">
        <v>3021</v>
      </c>
      <c r="AV1090" s="74" t="s">
        <v>3021</v>
      </c>
      <c r="AW1090" s="25">
        <v>5.2032913843175219</v>
      </c>
      <c r="AX1090" s="25">
        <v>5.2032913843175219</v>
      </c>
      <c r="AY1090" s="25">
        <v>1.8759316868475302</v>
      </c>
      <c r="AZ1090" s="25">
        <v>7.0792230711650523</v>
      </c>
      <c r="BA1090" s="25">
        <v>58.272348948947894</v>
      </c>
      <c r="BB1090" s="25">
        <v>21.008807269536717</v>
      </c>
      <c r="BC1090" s="25">
        <v>79.281156218484611</v>
      </c>
      <c r="BD1090" s="25">
        <v>453.59999999999997</v>
      </c>
      <c r="BE1090" s="25">
        <v>6661.0795412999987</v>
      </c>
      <c r="BF1090" s="74">
        <v>520.1</v>
      </c>
      <c r="BG1090" s="74">
        <v>565.81799999999998</v>
      </c>
      <c r="BH1090" s="74">
        <v>624.70000000000005</v>
      </c>
      <c r="BI1090" s="74">
        <v>805.74</v>
      </c>
      <c r="BJ1090" s="74">
        <v>1087.82</v>
      </c>
      <c r="BK1090" s="74">
        <v>1225.71</v>
      </c>
      <c r="BL1090" s="72">
        <v>7.8080436778344725E-2</v>
      </c>
      <c r="BM1090" s="72">
        <v>8.4943888823398289E-2</v>
      </c>
      <c r="BN1090" s="72">
        <v>9.3783597107156225E-2</v>
      </c>
      <c r="BO1090" s="72">
        <v>0.12096237479289267</v>
      </c>
      <c r="BP1090" s="72">
        <v>0.16330986490332428</v>
      </c>
      <c r="BQ1090" s="72">
        <v>0.18401071363888657</v>
      </c>
      <c r="BR1090" s="72">
        <f>IF(IF(BN1090&gt;BQ1090,BN1090,BQ1090)=0,IF(BM1090&gt;BP1090,BM1090,BP1090),IF(BN1090&gt;BQ1090,BN1090,BQ1090))</f>
        <v>0.18401071363888657</v>
      </c>
      <c r="CI1090" s="73">
        <f>IFERROR(L1090,M1090)</f>
        <v>0.16389644839981196</v>
      </c>
      <c r="CJ1090" s="74">
        <f>IF(AND(M1090&lt;0,AA1090&gt;0),1,0)</f>
        <v>0</v>
      </c>
      <c r="CK1090" s="74">
        <f>IF(AND(CJ1090=0,CI1090&lt;0.1,CI1090&gt;0),1,0)</f>
        <v>0</v>
      </c>
      <c r="CL1090" s="74">
        <f>IF(AND(CK1090=0,CI1090&lt;0.2,CI1090&gt;0.1),1,0)</f>
        <v>1</v>
      </c>
      <c r="CM1090" s="74">
        <f>IF(AND(CL1090=0,CI1090&lt;0.3,CI1090&gt;0.2),1,0)</f>
        <v>0</v>
      </c>
      <c r="CN1090" s="74">
        <f>IF(AND(CM1090=0,CI1090&lt;0.4,CI1090&gt;0.3),1,0)</f>
        <v>0</v>
      </c>
      <c r="CO1090" s="74">
        <f>IF(AND(CN1090=0,CI1090&lt;0.5,CI1090&gt;0.4),1,0)</f>
        <v>0</v>
      </c>
      <c r="CP1090" s="74">
        <f>IF(AND(CJ1090=0,CK1090=0,CL1090=0,CM1090=0,CN1090=0,CO1090=0),1,0)</f>
        <v>0</v>
      </c>
      <c r="CR1090" s="74" t="str">
        <f>_xll.BDP($H1090,CR$1)</f>
        <v>Peter Harrison</v>
      </c>
      <c r="CS1090" s="74" t="str">
        <f>_xll.BDP($H1090,CS$1)</f>
        <v>No</v>
      </c>
      <c r="CT1090" s="81">
        <f>_xll.BDP($H1090,CT$1)</f>
        <v>0</v>
      </c>
      <c r="CU1090" s="78">
        <f>_xll.BDP($H1090,CU$1)</f>
        <v>7.5</v>
      </c>
      <c r="CV1090" s="78">
        <f>_xll.BDP($H1090,CV$1)</f>
        <v>1.2474877052637848E-2</v>
      </c>
      <c r="CW1090" s="78">
        <f>_xll.BDP($H1090,CW$1)</f>
        <v>76.068780150412806</v>
      </c>
    </row>
    <row r="1091" spans="1:101" s="74" customFormat="1" hidden="1" x14ac:dyDescent="0.3">
      <c r="A1091" s="74" t="str">
        <f>B1091&amp;C1091</f>
        <v>15</v>
      </c>
      <c r="B1091" s="74">
        <v>15</v>
      </c>
      <c r="D1091" s="74">
        <v>57</v>
      </c>
      <c r="E1091" s="74">
        <v>8</v>
      </c>
      <c r="F1091" s="75">
        <v>0.1</v>
      </c>
      <c r="G1091" s="74" t="s">
        <v>2512</v>
      </c>
      <c r="H1091" s="74" t="s">
        <v>1176</v>
      </c>
      <c r="I1091" s="74">
        <v>2064</v>
      </c>
      <c r="J1091" s="74" t="str">
        <f>I1091&amp;H1091</f>
        <v>2064IRE AU Equity</v>
      </c>
      <c r="K1091" s="76" t="s">
        <v>5048</v>
      </c>
      <c r="L1091" s="73">
        <v>0.53651058138967156</v>
      </c>
      <c r="M1091" s="73">
        <v>0.38911331616355738</v>
      </c>
      <c r="N1091" s="73">
        <v>0.13201469607082469</v>
      </c>
      <c r="O1091" s="73">
        <v>0.10716493181198999</v>
      </c>
      <c r="P1091" s="77">
        <v>-12.046488572809668</v>
      </c>
      <c r="Q1091" s="77">
        <v>-12.824116838885288</v>
      </c>
      <c r="R1091" s="77">
        <v>-32.566076980096696</v>
      </c>
      <c r="S1091" s="78">
        <v>25.081140556492404</v>
      </c>
      <c r="T1091" s="78">
        <v>21.029310858222964</v>
      </c>
      <c r="U1091" s="73">
        <v>1.1137109810339461</v>
      </c>
      <c r="V1091" s="79">
        <v>-7.6686081681328764</v>
      </c>
      <c r="W1091" s="73">
        <v>0.29628644314457991</v>
      </c>
      <c r="X1091" s="72">
        <v>3.3280418748892079E-2</v>
      </c>
      <c r="Y1091" s="79">
        <v>6.9644920372322385</v>
      </c>
      <c r="Z1091" s="79" t="e">
        <v>#N/A</v>
      </c>
      <c r="AA1091" s="79">
        <v>229473000</v>
      </c>
      <c r="AB1091" s="79">
        <v>833211000</v>
      </c>
      <c r="AC1091" s="79">
        <v>20183000</v>
      </c>
      <c r="AD1091" s="80">
        <v>93742000</v>
      </c>
      <c r="AE1091" s="73">
        <v>0.21530370591623818</v>
      </c>
      <c r="AF1091" s="80">
        <v>1186.1131598999998</v>
      </c>
      <c r="AG1091" s="80">
        <v>1629.8111598999999</v>
      </c>
      <c r="AH1091" s="25" t="s">
        <v>3021</v>
      </c>
      <c r="AI1091" s="25" t="s">
        <v>3021</v>
      </c>
      <c r="AJ1091" s="25">
        <v>7.4877017704759563</v>
      </c>
      <c r="AK1091" s="25" t="s">
        <v>3021</v>
      </c>
      <c r="AL1091" s="25">
        <v>4.4320455816742763</v>
      </c>
      <c r="AM1091" s="74" t="s">
        <v>543</v>
      </c>
      <c r="AN1091" s="74" t="s">
        <v>570</v>
      </c>
      <c r="AO1091" s="74" t="s">
        <v>900</v>
      </c>
      <c r="AP1091" s="74" t="s">
        <v>2136</v>
      </c>
      <c r="AQ1091" s="73">
        <f>_xll.BDP($H1091,$AQ$1, "CUST_TRR_START_DT=20030101","CUST_TRR_END_DT=20230630")*0.01</f>
        <v>0.14751910000000001</v>
      </c>
      <c r="AR1091" s="73">
        <f>_xll.BDP($H1091,$AQ$1, "CUST_TRR_START_DT=20130101","CUST_TRR_END_DT=20230630")*0.01</f>
        <v>7.6643139999999998E-2</v>
      </c>
      <c r="AS1091" s="73">
        <f>_xll.BDP($H1091,$AQ$1, "CUST_TRR_START_DT=20180101","CUST_TRR_END_DT=20230630")*0.01</f>
        <v>2.6883960000000002E-2</v>
      </c>
      <c r="AT1091" s="74" t="s">
        <v>3650</v>
      </c>
      <c r="AU1091" s="74" t="s">
        <v>3650</v>
      </c>
      <c r="AV1091" s="74" t="s">
        <v>3650</v>
      </c>
      <c r="AW1091" s="25">
        <v>7.5140628289050007</v>
      </c>
      <c r="AX1091" s="25">
        <v>7.5140628289050007</v>
      </c>
      <c r="AY1091" s="25">
        <v>0</v>
      </c>
      <c r="AZ1091" s="25">
        <v>7.5140628289050007</v>
      </c>
      <c r="BA1091" s="25">
        <v>147.84843739361344</v>
      </c>
      <c r="BB1091" s="25">
        <v>0</v>
      </c>
      <c r="BC1091" s="25" t="s">
        <v>3021</v>
      </c>
      <c r="BD1091" s="25" t="s">
        <v>3021</v>
      </c>
      <c r="BE1091" s="25">
        <v>1186.1131598999998</v>
      </c>
      <c r="BF1091" s="74">
        <v>43.28</v>
      </c>
      <c r="BG1091" s="74">
        <v>52.22</v>
      </c>
      <c r="BH1091" s="74">
        <v>70.28</v>
      </c>
      <c r="BI1091" s="74">
        <v>26.35</v>
      </c>
      <c r="BJ1091" s="74">
        <v>38.433</v>
      </c>
      <c r="BK1091" s="74">
        <v>42.433</v>
      </c>
      <c r="BL1091" s="72">
        <v>3.6488929946320553E-2</v>
      </c>
      <c r="BM1091" s="72">
        <v>4.4026153461110426E-2</v>
      </c>
      <c r="BN1091" s="72">
        <v>5.9252356668840309E-2</v>
      </c>
      <c r="BO1091" s="72">
        <v>2.2215418301422055E-2</v>
      </c>
      <c r="BP1091" s="72">
        <v>3.2402473304688949E-2</v>
      </c>
      <c r="BQ1091" s="72">
        <v>3.5774832819136321E-2</v>
      </c>
      <c r="BR1091" s="72">
        <f>IF(IF(BN1091&gt;BQ1091,BN1091,BQ1091)=0,IF(BM1091&gt;BP1091,BM1091,BP1091),IF(BN1091&gt;BQ1091,BN1091,BQ1091))</f>
        <v>5.9252356668840309E-2</v>
      </c>
      <c r="CI1091" s="73">
        <f>IFERROR(L1091,M1091)</f>
        <v>0.53651058138967156</v>
      </c>
      <c r="CJ1091" s="74">
        <f>IF(AND(M1091&lt;0,AA1091&gt;0),1,0)</f>
        <v>0</v>
      </c>
      <c r="CK1091" s="74">
        <f>IF(AND(CJ1091=0,CI1091&lt;0.1,CI1091&gt;0),1,0)</f>
        <v>0</v>
      </c>
      <c r="CL1091" s="74">
        <f>IF(AND(CK1091=0,CI1091&lt;0.2,CI1091&gt;0.1),1,0)</f>
        <v>0</v>
      </c>
      <c r="CM1091" s="74">
        <f>IF(AND(CL1091=0,CI1091&lt;0.3,CI1091&gt;0.2),1,0)</f>
        <v>0</v>
      </c>
      <c r="CN1091" s="74">
        <f>IF(AND(CM1091=0,CI1091&lt;0.4,CI1091&gt;0.3),1,0)</f>
        <v>0</v>
      </c>
      <c r="CO1091" s="74">
        <f>IF(AND(CN1091=0,CI1091&lt;0.5,CI1091&gt;0.4),1,0)</f>
        <v>0</v>
      </c>
      <c r="CP1091" s="74">
        <f>IF(AND(CJ1091=0,CK1091=0,CL1091=0,CM1091=0,CN1091=0,CO1091=0),1,0)</f>
        <v>1</v>
      </c>
      <c r="CR1091" s="74" t="str">
        <f>_xll.BDP($H1091,CR$1)</f>
        <v>Marcus Colin Price</v>
      </c>
      <c r="CS1091" s="74" t="str">
        <f>_xll.BDP($H1091,CS$1)</f>
        <v>No</v>
      </c>
      <c r="CT1091" s="81">
        <f>_xll.BDP($H1091,CT$1)</f>
        <v>0</v>
      </c>
      <c r="CU1091" s="78">
        <f>_xll.BDP($H1091,CU$1)</f>
        <v>1</v>
      </c>
      <c r="CV1091" s="78">
        <f>_xll.BDP($H1091,CV$1)</f>
        <v>0.10350099978853201</v>
      </c>
      <c r="CW1091" s="78">
        <f>_xll.BDP($H1091,CW$1)</f>
        <v>30.62593748733125</v>
      </c>
    </row>
    <row r="1092" spans="1:101" s="74" customFormat="1" hidden="1" x14ac:dyDescent="0.3">
      <c r="A1092" s="74" t="str">
        <f>B1092&amp;C1092</f>
        <v>15</v>
      </c>
      <c r="B1092" s="74">
        <v>15</v>
      </c>
      <c r="D1092" s="74">
        <v>50</v>
      </c>
      <c r="E1092" s="74">
        <v>36</v>
      </c>
      <c r="F1092" s="75" t="s">
        <v>2157</v>
      </c>
      <c r="H1092" s="74" t="s">
        <v>1741</v>
      </c>
      <c r="I1092" s="74">
        <v>2038</v>
      </c>
      <c r="J1092" s="74" t="str">
        <f>I1092&amp;H1092</f>
        <v>2038SRP LN Equity</v>
      </c>
      <c r="K1092" s="76" t="s">
        <v>1742</v>
      </c>
      <c r="L1092" s="73">
        <v>-16.895746147037205</v>
      </c>
      <c r="M1092" s="73">
        <v>0.28476371537208039</v>
      </c>
      <c r="N1092" s="73">
        <v>0.12727523462345952</v>
      </c>
      <c r="O1092" s="73">
        <v>0.12471749732365886</v>
      </c>
      <c r="P1092" s="77">
        <v>16.312963436461263</v>
      </c>
      <c r="Q1092" s="77">
        <v>13.323753614256317</v>
      </c>
      <c r="R1092" s="77">
        <v>21.861471861471863</v>
      </c>
      <c r="S1092" s="78">
        <v>7.0405645106770551</v>
      </c>
      <c r="T1092" s="78">
        <v>8.4097926775474185</v>
      </c>
      <c r="U1092" s="73">
        <v>0.38277232351566154</v>
      </c>
      <c r="V1092" s="79">
        <v>1.5141007859454461</v>
      </c>
      <c r="W1092" s="73">
        <v>0.33767225254800171</v>
      </c>
      <c r="X1092" s="72">
        <v>3.5425235504842778E-2</v>
      </c>
      <c r="Y1092" s="79">
        <v>11.64818094055804</v>
      </c>
      <c r="Z1092" s="79">
        <v>51.818245439691509</v>
      </c>
      <c r="AA1092" s="79">
        <v>736400000</v>
      </c>
      <c r="AB1092" s="79">
        <v>1681400000</v>
      </c>
      <c r="AC1092" s="79">
        <v>14900000</v>
      </c>
      <c r="AD1092" s="80">
        <v>340600000</v>
      </c>
      <c r="AE1092" s="73">
        <v>4.374633000587199E-2</v>
      </c>
      <c r="AF1092" s="80">
        <v>1667.4579546259997</v>
      </c>
      <c r="AG1092" s="80">
        <v>2322.157954626</v>
      </c>
      <c r="AH1092" s="25">
        <v>5.3604754261911349</v>
      </c>
      <c r="AI1092" s="25">
        <v>9.0780217147224391</v>
      </c>
      <c r="AJ1092" s="25">
        <v>18.945306807362979</v>
      </c>
      <c r="AK1092" s="25">
        <v>8.1284196708563421</v>
      </c>
      <c r="AL1092" s="25">
        <v>1.6949157078218162</v>
      </c>
      <c r="AM1092" s="74" t="s">
        <v>506</v>
      </c>
      <c r="AN1092" s="74" t="s">
        <v>629</v>
      </c>
      <c r="AO1092" s="74" t="s">
        <v>773</v>
      </c>
      <c r="AP1092" s="74" t="s">
        <v>1552</v>
      </c>
      <c r="AQ1092" s="73">
        <f>_xll.BDP($H1092,$AQ$1, "CUST_TRR_START_DT=20030101","CUST_TRR_END_DT=20230630")*0.01</f>
        <v>2.151662E-2</v>
      </c>
      <c r="AR1092" s="73">
        <f>_xll.BDP($H1092,$AQ$1, "CUST_TRR_START_DT=20130101","CUST_TRR_END_DT=20230630")*0.01</f>
        <v>-8.5153430000000002E-2</v>
      </c>
      <c r="AS1092" s="73">
        <f>_xll.BDP($H1092,$AQ$1, "CUST_TRR_START_DT=20180101","CUST_TRR_END_DT=20230630")*0.01</f>
        <v>9.5007359999999999E-2</v>
      </c>
      <c r="AT1092" s="74" t="s">
        <v>3925</v>
      </c>
      <c r="AU1092" s="74" t="s">
        <v>3021</v>
      </c>
      <c r="AV1092" s="74" t="s">
        <v>3925</v>
      </c>
      <c r="AW1092" s="25">
        <v>2.0251488701386768</v>
      </c>
      <c r="AX1092" s="25">
        <v>2.0251488701386768</v>
      </c>
      <c r="AY1092" s="25">
        <v>0</v>
      </c>
      <c r="AZ1092" s="25">
        <v>2.0251488701386768</v>
      </c>
      <c r="BA1092" s="25">
        <v>21.913798933595029</v>
      </c>
      <c r="BB1092" s="25">
        <v>0</v>
      </c>
      <c r="BC1092" s="25" t="s">
        <v>3021</v>
      </c>
      <c r="BD1092" s="25" t="s">
        <v>3021</v>
      </c>
      <c r="BE1092" s="25">
        <v>1667.4579546259997</v>
      </c>
      <c r="BF1092" s="74">
        <v>173.3</v>
      </c>
      <c r="BG1092" s="74">
        <v>159.30000000000001</v>
      </c>
      <c r="BH1092" s="74">
        <v>173</v>
      </c>
      <c r="BI1092" s="74">
        <v>152.48099999999999</v>
      </c>
      <c r="BJ1092" s="74">
        <v>147.80000000000001</v>
      </c>
      <c r="BK1092" s="74">
        <v>164.87800000000001</v>
      </c>
      <c r="BL1092" s="72">
        <v>0.10393065655371808</v>
      </c>
      <c r="BM1092" s="72">
        <v>9.5534642752494472E-2</v>
      </c>
      <c r="BN1092" s="72">
        <v>0.10375074197226329</v>
      </c>
      <c r="BO1092" s="72">
        <v>9.1445184316027037E-2</v>
      </c>
      <c r="BP1092" s="72">
        <v>8.8637917130060778E-2</v>
      </c>
      <c r="BQ1092" s="72">
        <v>9.8879854537010564E-2</v>
      </c>
      <c r="BR1092" s="72">
        <f>IF(IF(BN1092&gt;BQ1092,BN1092,BQ1092)=0,IF(BM1092&gt;BP1092,BM1092,BP1092),IF(BN1092&gt;BQ1092,BN1092,BQ1092))</f>
        <v>0.10375074197226329</v>
      </c>
      <c r="CI1092" s="73">
        <f>IFERROR(L1092,M1092)</f>
        <v>-16.895746147037205</v>
      </c>
      <c r="CJ1092" s="74">
        <f>IF(AND(M1092&lt;0,AA1092&gt;0),1,0)</f>
        <v>0</v>
      </c>
      <c r="CK1092" s="74">
        <f>IF(AND(CJ1092=0,CI1092&lt;0.1,CI1092&gt;0),1,0)</f>
        <v>0</v>
      </c>
      <c r="CL1092" s="74">
        <f>IF(AND(CK1092=0,CI1092&lt;0.2,CI1092&gt;0.1),1,0)</f>
        <v>0</v>
      </c>
      <c r="CM1092" s="74">
        <f>IF(AND(CL1092=0,CI1092&lt;0.3,CI1092&gt;0.2),1,0)</f>
        <v>0</v>
      </c>
      <c r="CN1092" s="74">
        <f>IF(AND(CM1092=0,CI1092&lt;0.4,CI1092&gt;0.3),1,0)</f>
        <v>0</v>
      </c>
      <c r="CO1092" s="74">
        <f>IF(AND(CN1092=0,CI1092&lt;0.5,CI1092&gt;0.4),1,0)</f>
        <v>0</v>
      </c>
      <c r="CP1092" s="74">
        <f>IF(AND(CJ1092=0,CK1092=0,CL1092=0,CM1092=0,CN1092=0,CO1092=0),1,0)</f>
        <v>1</v>
      </c>
      <c r="CR1092" s="74" t="str">
        <f>_xll.BDP($H1092,CR$1)</f>
        <v>Mark Irwin</v>
      </c>
      <c r="CS1092" s="74" t="str">
        <f>_xll.BDP($H1092,CS$1)</f>
        <v>No</v>
      </c>
      <c r="CT1092" s="81">
        <f>_xll.BDP($H1092,CT$1)</f>
        <v>0</v>
      </c>
      <c r="CU1092" s="78">
        <f>_xll.BDP($H1092,CU$1)</f>
        <v>0.75</v>
      </c>
      <c r="CV1092" s="78">
        <f>_xll.BDP($H1092,CV$1)</f>
        <v>1.0192758616315043</v>
      </c>
      <c r="CW1092" s="78">
        <f>_xll.BDP($H1092,CW$1)</f>
        <v>7.1694544448418567</v>
      </c>
    </row>
    <row r="1093" spans="1:101" s="74" customFormat="1" hidden="1" x14ac:dyDescent="0.3">
      <c r="A1093" s="74" t="str">
        <f>B1093&amp;C1093</f>
        <v>15</v>
      </c>
      <c r="B1093" s="74">
        <v>15</v>
      </c>
      <c r="D1093" s="74">
        <v>51</v>
      </c>
      <c r="E1093" s="74">
        <v>16</v>
      </c>
      <c r="F1093" s="75"/>
      <c r="H1093" s="74" t="s">
        <v>1701</v>
      </c>
      <c r="I1093" s="74">
        <v>2039</v>
      </c>
      <c r="J1093" s="74" t="str">
        <f>I1093&amp;H1093</f>
        <v>2039JHG US Equity</v>
      </c>
      <c r="K1093" s="76" t="s">
        <v>1702</v>
      </c>
      <c r="L1093" s="73">
        <v>0.3388719769769869</v>
      </c>
      <c r="M1093" s="73">
        <v>0.2124065467771267</v>
      </c>
      <c r="N1093" s="73">
        <v>0.22675001360977171</v>
      </c>
      <c r="O1093" s="73">
        <v>0.14100225346067174</v>
      </c>
      <c r="P1093" s="77">
        <v>6.6043029303139686</v>
      </c>
      <c r="Q1093" s="77">
        <v>5.3571916606379544</v>
      </c>
      <c r="R1093" s="77">
        <v>7.6856825547925025</v>
      </c>
      <c r="S1093" s="78">
        <v>43.455001012451099</v>
      </c>
      <c r="T1093" s="78">
        <v>25.290433835541847</v>
      </c>
      <c r="U1093" s="73">
        <v>-0.14083789135250643</v>
      </c>
      <c r="V1093" s="79">
        <v>-1.6572087658592851</v>
      </c>
      <c r="W1093" s="73">
        <v>0.76259353182430101</v>
      </c>
      <c r="X1093" s="72" t="e">
        <v>#N/A</v>
      </c>
      <c r="Y1093" s="79">
        <v>-1.6813758277061599</v>
      </c>
      <c r="Z1093" s="79">
        <v>-13.375124886111667</v>
      </c>
      <c r="AA1093" s="79">
        <v>2474500000</v>
      </c>
      <c r="AB1093" s="79">
        <v>3727600000</v>
      </c>
      <c r="AC1093" s="79">
        <v>87700000</v>
      </c>
      <c r="AD1093" s="80">
        <v>430100000</v>
      </c>
      <c r="AE1093" s="73">
        <v>0.20390606835619624</v>
      </c>
      <c r="AF1093" s="80">
        <v>4555.5923874999999</v>
      </c>
      <c r="AG1093" s="80">
        <v>4229.7923874999997</v>
      </c>
      <c r="AH1093" s="25">
        <v>9.0129818612827624</v>
      </c>
      <c r="AI1093" s="25">
        <v>9.8344394036270621</v>
      </c>
      <c r="AJ1093" s="25">
        <v>9.3716265392334428</v>
      </c>
      <c r="AK1093" s="25">
        <v>13.015416405766729</v>
      </c>
      <c r="AL1093" s="25">
        <v>1.0171003321053806</v>
      </c>
      <c r="AM1093" s="74" t="s">
        <v>502</v>
      </c>
      <c r="AN1093" s="74" t="s">
        <v>528</v>
      </c>
      <c r="AO1093" s="74" t="s">
        <v>568</v>
      </c>
      <c r="AP1093" s="74" t="s">
        <v>1552</v>
      </c>
      <c r="AQ1093" s="73" t="e">
        <f>_xll.BDP($H1093,$AQ$1, "CUST_TRR_START_DT=20030101","CUST_TRR_END_DT=20230630")*0.01</f>
        <v>#VALUE!</v>
      </c>
      <c r="AR1093" s="73" t="e">
        <f>_xll.BDP($H1093,$AQ$1, "CUST_TRR_START_DT=20130101","CUST_TRR_END_DT=20230630")*0.01</f>
        <v>#VALUE!</v>
      </c>
      <c r="AS1093" s="73">
        <f>_xll.BDP($H1093,$AQ$1, "CUST_TRR_START_DT=20180101","CUST_TRR_END_DT=20230630")*0.01</f>
        <v>-6.2804170000000008E-3</v>
      </c>
      <c r="AT1093" s="74" t="s">
        <v>3926</v>
      </c>
      <c r="AU1093" s="74" t="s">
        <v>3021</v>
      </c>
      <c r="AV1093" s="74" t="s">
        <v>3926</v>
      </c>
      <c r="AW1093" s="25">
        <v>5.672727064652876</v>
      </c>
      <c r="AX1093" s="25">
        <v>5.672727064652876</v>
      </c>
      <c r="AY1093" s="25">
        <v>0</v>
      </c>
      <c r="AZ1093" s="25">
        <v>5.672727064652876</v>
      </c>
      <c r="BA1093" s="25">
        <v>65.137858945476395</v>
      </c>
      <c r="BB1093" s="25">
        <v>0</v>
      </c>
      <c r="BC1093" s="25" t="s">
        <v>3021</v>
      </c>
      <c r="BD1093" s="25" t="s">
        <v>3021</v>
      </c>
      <c r="BE1093" s="25">
        <v>4229.7923874999997</v>
      </c>
      <c r="BF1093" s="74">
        <v>370.46199999999999</v>
      </c>
      <c r="BG1093" s="74">
        <v>386.76900000000001</v>
      </c>
      <c r="BH1093" s="74">
        <v>412.90000000000003</v>
      </c>
      <c r="BI1093" s="74" t="s">
        <v>3021</v>
      </c>
      <c r="BJ1093" s="74" t="s">
        <v>3021</v>
      </c>
      <c r="BK1093" s="74" t="s">
        <v>3021</v>
      </c>
      <c r="BL1093" s="72">
        <v>8.758396773676165E-2</v>
      </c>
      <c r="BM1093" s="72">
        <v>9.1439239699563163E-2</v>
      </c>
      <c r="BN1093" s="72">
        <v>9.7617084285321815E-2</v>
      </c>
      <c r="BO1093" s="72">
        <v>0</v>
      </c>
      <c r="BP1093" s="72">
        <v>0</v>
      </c>
      <c r="BQ1093" s="72">
        <v>0</v>
      </c>
      <c r="BR1093" s="72">
        <f>IF(IF(BN1093&gt;BQ1093,BN1093,BQ1093)=0,IF(BM1093&gt;BP1093,BM1093,BP1093),IF(BN1093&gt;BQ1093,BN1093,BQ1093))</f>
        <v>9.7617084285321815E-2</v>
      </c>
      <c r="CI1093" s="73">
        <f>IFERROR(L1093,M1093)</f>
        <v>0.3388719769769869</v>
      </c>
      <c r="CJ1093" s="74">
        <f>IF(AND(M1093&lt;0,AA1093&gt;0),1,0)</f>
        <v>0</v>
      </c>
      <c r="CK1093" s="74">
        <f>IF(AND(CJ1093=0,CI1093&lt;0.1,CI1093&gt;0),1,0)</f>
        <v>0</v>
      </c>
      <c r="CL1093" s="74">
        <f>IF(AND(CK1093=0,CI1093&lt;0.2,CI1093&gt;0.1),1,0)</f>
        <v>0</v>
      </c>
      <c r="CM1093" s="74">
        <f>IF(AND(CL1093=0,CI1093&lt;0.3,CI1093&gt;0.2),1,0)</f>
        <v>0</v>
      </c>
      <c r="CN1093" s="74">
        <f>IF(AND(CM1093=0,CI1093&lt;0.4,CI1093&gt;0.3),1,0)</f>
        <v>1</v>
      </c>
      <c r="CO1093" s="74">
        <f>IF(AND(CN1093=0,CI1093&lt;0.5,CI1093&gt;0.4),1,0)</f>
        <v>0</v>
      </c>
      <c r="CP1093" s="74">
        <f>IF(AND(CJ1093=0,CK1093=0,CL1093=0,CM1093=0,CN1093=0,CO1093=0),1,0)</f>
        <v>0</v>
      </c>
      <c r="CR1093" s="74" t="str">
        <f>_xll.BDP($H1093,CR$1)</f>
        <v>Ali Dibadj</v>
      </c>
      <c r="CS1093" s="74" t="str">
        <f>_xll.BDP($H1093,CS$1)</f>
        <v>No</v>
      </c>
      <c r="CT1093" s="81">
        <f>_xll.BDP($H1093,CT$1)</f>
        <v>0</v>
      </c>
      <c r="CU1093" s="78">
        <f>_xll.BDP($H1093,CU$1)</f>
        <v>1.3333300352096558</v>
      </c>
      <c r="CV1093" s="78">
        <f>_xll.BDP($H1093,CV$1)</f>
        <v>0.85532731007697194</v>
      </c>
      <c r="CW1093" s="78">
        <f>_xll.BDP($H1093,CW$1)</f>
        <v>-1.7917638415472212</v>
      </c>
    </row>
    <row r="1094" spans="1:101" s="74" customFormat="1" hidden="1" x14ac:dyDescent="0.3">
      <c r="A1094" s="74" t="str">
        <f>B1094&amp;C1094</f>
        <v>15</v>
      </c>
      <c r="B1094" s="74">
        <v>15</v>
      </c>
      <c r="D1094" s="74">
        <v>51</v>
      </c>
      <c r="E1094" s="74">
        <v>7</v>
      </c>
      <c r="F1094" s="75">
        <v>0.11</v>
      </c>
      <c r="H1094" s="74" t="s">
        <v>1709</v>
      </c>
      <c r="I1094" s="74">
        <v>2040</v>
      </c>
      <c r="J1094" s="74" t="str">
        <f>I1094&amp;H1094</f>
        <v>2040NXT LN Equity</v>
      </c>
      <c r="K1094" s="76" t="s">
        <v>1710</v>
      </c>
      <c r="L1094" s="73">
        <v>0.29836906104798255</v>
      </c>
      <c r="M1094" s="73">
        <v>0.30144818377897226</v>
      </c>
      <c r="N1094" s="73">
        <v>0.2932926218562778</v>
      </c>
      <c r="O1094" s="73">
        <v>0.29582717376696682</v>
      </c>
      <c r="P1094" s="77">
        <v>28.99759828087473</v>
      </c>
      <c r="Q1094" s="77">
        <v>24.879530884274022</v>
      </c>
      <c r="R1094" s="77">
        <v>65.579359594563471</v>
      </c>
      <c r="S1094" s="78">
        <v>21.108332885527371</v>
      </c>
      <c r="T1094" s="78">
        <v>19.340484704012713</v>
      </c>
      <c r="U1094" s="73">
        <v>0.46109003894814549</v>
      </c>
      <c r="V1094" s="79">
        <v>1.7921242703077076</v>
      </c>
      <c r="W1094" s="73">
        <v>0.29245946081630603</v>
      </c>
      <c r="X1094" s="72">
        <v>4.0651255022699992E-2</v>
      </c>
      <c r="Y1094" s="79">
        <v>5.359316474655949</v>
      </c>
      <c r="Z1094" s="79">
        <v>6.5356904491237433</v>
      </c>
      <c r="AA1094" s="79">
        <v>2920900000</v>
      </c>
      <c r="AB1094" s="79">
        <v>2976400000</v>
      </c>
      <c r="AC1094" s="79">
        <v>24300000</v>
      </c>
      <c r="AD1094" s="80">
        <v>724700000</v>
      </c>
      <c r="AE1094" s="73">
        <v>3.3531116323996135E-2</v>
      </c>
      <c r="AF1094" s="80">
        <v>9076.1853071400001</v>
      </c>
      <c r="AG1094" s="80">
        <v>10892.08530714</v>
      </c>
      <c r="AH1094" s="25">
        <v>11.18743355293755</v>
      </c>
      <c r="AI1094" s="25">
        <v>12.370341064327086</v>
      </c>
      <c r="AJ1094" s="25">
        <v>5.8572641501717699</v>
      </c>
      <c r="AK1094" s="25">
        <v>12.473758143971704</v>
      </c>
      <c r="AL1094" s="25">
        <v>7.5739715803015937</v>
      </c>
      <c r="AM1094" s="74" t="s">
        <v>533</v>
      </c>
      <c r="AN1094" s="74" t="s">
        <v>534</v>
      </c>
      <c r="AO1094" s="74" t="s">
        <v>868</v>
      </c>
      <c r="AP1094" s="74" t="s">
        <v>1552</v>
      </c>
      <c r="AQ1094" s="73">
        <f>_xll.BDP($H1094,$AQ$1, "CUST_TRR_START_DT=20030101","CUST_TRR_END_DT=20230630")*0.01</f>
        <v>0.1530176</v>
      </c>
      <c r="AR1094" s="73">
        <f>_xll.BDP($H1094,$AQ$1, "CUST_TRR_START_DT=20130101","CUST_TRR_END_DT=20230630")*0.01</f>
        <v>9.8499970000000006E-2</v>
      </c>
      <c r="AS1094" s="73">
        <f>_xll.BDP($H1094,$AQ$1, "CUST_TRR_START_DT=20180101","CUST_TRR_END_DT=20230630")*0.01</f>
        <v>0.1063279</v>
      </c>
      <c r="AT1094" s="74" t="s">
        <v>3697</v>
      </c>
      <c r="AU1094" s="74" t="s">
        <v>3021</v>
      </c>
      <c r="AV1094" s="74" t="s">
        <v>3021</v>
      </c>
      <c r="AW1094" s="25">
        <v>2.8811188811188813</v>
      </c>
      <c r="AX1094" s="25">
        <v>2.8811188811188813</v>
      </c>
      <c r="AY1094" s="25">
        <v>3.9636571368217246</v>
      </c>
      <c r="AZ1094" s="25">
        <v>6.8447760179406059</v>
      </c>
      <c r="BA1094" s="25">
        <v>37.109366489204845</v>
      </c>
      <c r="BB1094" s="25">
        <v>51.052667868653813</v>
      </c>
      <c r="BC1094" s="25">
        <v>88.162034357858658</v>
      </c>
      <c r="BD1094" s="25">
        <v>600.95562558000006</v>
      </c>
      <c r="BE1094" s="25">
        <v>9076.1853071400001</v>
      </c>
      <c r="BF1094" s="74">
        <v>650.45000000000005</v>
      </c>
      <c r="BG1094" s="74">
        <v>678.476</v>
      </c>
      <c r="BH1094" s="74">
        <v>713.529</v>
      </c>
      <c r="BI1094" s="74">
        <v>522.07799999999997</v>
      </c>
      <c r="BJ1094" s="74">
        <v>611.77499999999998</v>
      </c>
      <c r="BK1094" s="74">
        <v>621.56000000000006</v>
      </c>
      <c r="BL1094" s="72">
        <v>7.1665570720367278E-2</v>
      </c>
      <c r="BM1094" s="72">
        <v>7.4753431870354214E-2</v>
      </c>
      <c r="BN1094" s="72">
        <v>7.8615516965997292E-2</v>
      </c>
      <c r="BO1094" s="72">
        <v>5.7521743147894384E-2</v>
      </c>
      <c r="BP1094" s="72">
        <v>6.740441929041846E-2</v>
      </c>
      <c r="BQ1094" s="72">
        <v>6.8482515392346038E-2</v>
      </c>
      <c r="BR1094" s="72">
        <f>IF(IF(BN1094&gt;BQ1094,BN1094,BQ1094)=0,IF(BM1094&gt;BP1094,BM1094,BP1094),IF(BN1094&gt;BQ1094,BN1094,BQ1094))</f>
        <v>7.8615516965997292E-2</v>
      </c>
      <c r="CI1094" s="73">
        <f>IFERROR(L1094,M1094)</f>
        <v>0.29836906104798255</v>
      </c>
      <c r="CJ1094" s="74">
        <f>IF(AND(M1094&lt;0,AA1094&gt;0),1,0)</f>
        <v>0</v>
      </c>
      <c r="CK1094" s="74">
        <f>IF(AND(CJ1094=0,CI1094&lt;0.1,CI1094&gt;0),1,0)</f>
        <v>0</v>
      </c>
      <c r="CL1094" s="74">
        <f>IF(AND(CK1094=0,CI1094&lt;0.2,CI1094&gt;0.1),1,0)</f>
        <v>0</v>
      </c>
      <c r="CM1094" s="74">
        <f>IF(AND(CL1094=0,CI1094&lt;0.3,CI1094&gt;0.2),1,0)</f>
        <v>1</v>
      </c>
      <c r="CN1094" s="74">
        <f>IF(AND(CM1094=0,CI1094&lt;0.4,CI1094&gt;0.3),1,0)</f>
        <v>0</v>
      </c>
      <c r="CO1094" s="74">
        <f>IF(AND(CN1094=0,CI1094&lt;0.5,CI1094&gt;0.4),1,0)</f>
        <v>0</v>
      </c>
      <c r="CP1094" s="74">
        <f>IF(AND(CJ1094=0,CK1094=0,CL1094=0,CM1094=0,CN1094=0,CO1094=0),1,0)</f>
        <v>0</v>
      </c>
      <c r="CR1094" s="74" t="str">
        <f>_xll.BDP($H1094,CR$1)</f>
        <v>Simon Adam Wolfson</v>
      </c>
      <c r="CS1094" s="74" t="str">
        <f>_xll.BDP($H1094,CS$1)</f>
        <v>No</v>
      </c>
      <c r="CT1094" s="81">
        <f>_xll.BDP($H1094,CT$1)</f>
        <v>0</v>
      </c>
      <c r="CU1094" s="78">
        <f>_xll.BDP($H1094,CU$1)</f>
        <v>22.75</v>
      </c>
      <c r="CV1094" s="78">
        <f>_xll.BDP($H1094,CV$1)</f>
        <v>1.2881800788341753</v>
      </c>
      <c r="CW1094" s="78">
        <f>_xll.BDP($H1094,CW$1)</f>
        <v>-3.9167111376577093E-2</v>
      </c>
    </row>
    <row r="1095" spans="1:101" s="74" customFormat="1" hidden="1" x14ac:dyDescent="0.3">
      <c r="A1095" s="74" t="str">
        <f>B1095&amp;C1095</f>
        <v>15</v>
      </c>
      <c r="B1095" s="74">
        <v>15</v>
      </c>
      <c r="D1095" s="74">
        <v>58</v>
      </c>
      <c r="E1095" s="74">
        <v>9</v>
      </c>
      <c r="F1095" s="75" t="s">
        <v>2149</v>
      </c>
      <c r="G1095" s="74" t="s">
        <v>2169</v>
      </c>
      <c r="H1095" s="74" t="s">
        <v>147</v>
      </c>
      <c r="I1095" s="74">
        <v>2009</v>
      </c>
      <c r="J1095" s="74" t="str">
        <f>I1095&amp;H1095</f>
        <v>2009CPNG US Equity</v>
      </c>
      <c r="K1095" s="76" t="s">
        <v>793</v>
      </c>
      <c r="L1095" s="73">
        <v>0.58578114021634486</v>
      </c>
      <c r="M1095" s="73">
        <v>-8.574619450980632E-2</v>
      </c>
      <c r="N1095" s="73">
        <v>0.60318300990506102</v>
      </c>
      <c r="O1095" s="73">
        <v>-8.574619450980632E-2</v>
      </c>
      <c r="P1095" s="77">
        <v>8.4854808499090435</v>
      </c>
      <c r="Q1095" s="77">
        <v>3.1706557876984744</v>
      </c>
      <c r="R1095" s="77">
        <v>17.705524413485666</v>
      </c>
      <c r="S1095" s="78">
        <v>-6.8656593582267167</v>
      </c>
      <c r="T1095" s="78">
        <v>4.5649690284737874</v>
      </c>
      <c r="U1095" s="73">
        <v>-0.16371852453066169</v>
      </c>
      <c r="V1095" s="79">
        <v>-1.5812637370582454</v>
      </c>
      <c r="W1095" s="73">
        <v>0.25970558845582015</v>
      </c>
      <c r="X1095" s="72">
        <v>1.275880465469275E-2</v>
      </c>
      <c r="Y1095" s="79" t="e">
        <v>#N/A</v>
      </c>
      <c r="Z1095" s="79" t="e">
        <v>#N/A</v>
      </c>
      <c r="AA1095" s="79">
        <v>1306402000</v>
      </c>
      <c r="AB1095" s="79">
        <v>1306402000</v>
      </c>
      <c r="AC1095" s="79">
        <v>418569000</v>
      </c>
      <c r="AD1095" s="80">
        <v>1959694000</v>
      </c>
      <c r="AE1095" s="73">
        <v>0.21358895827613902</v>
      </c>
      <c r="AF1095" s="80">
        <v>32713.860319979998</v>
      </c>
      <c r="AG1095" s="80">
        <v>30964.198319979998</v>
      </c>
      <c r="AH1095" s="25">
        <v>27.984012883896547</v>
      </c>
      <c r="AI1095" s="25">
        <v>74.568324125891635</v>
      </c>
      <c r="AJ1095" s="25">
        <v>3.3251940782119558</v>
      </c>
      <c r="AK1095" s="25">
        <v>76.416667302449554</v>
      </c>
      <c r="AL1095" s="25">
        <v>11.770399730136504</v>
      </c>
      <c r="AM1095" s="74" t="s">
        <v>543</v>
      </c>
      <c r="AN1095" s="74" t="s">
        <v>570</v>
      </c>
      <c r="AO1095" s="74" t="s">
        <v>641</v>
      </c>
      <c r="AP1095" s="74" t="s">
        <v>574</v>
      </c>
      <c r="AQ1095" s="73" t="e">
        <f>_xll.BDP($H1095,$AQ$1, "CUST_TRR_START_DT=20030101","CUST_TRR_END_DT=20230630")*0.01</f>
        <v>#VALUE!</v>
      </c>
      <c r="AR1095" s="73" t="e">
        <f>_xll.BDP($H1095,$AQ$1, "CUST_TRR_START_DT=20130101","CUST_TRR_END_DT=20230630")*0.01</f>
        <v>#VALUE!</v>
      </c>
      <c r="AS1095" s="73" t="e">
        <f>_xll.BDP($H1095,$AQ$1, "CUST_TRR_START_DT=20180101","CUST_TRR_END_DT=20230630")*0.01</f>
        <v>#VALUE!</v>
      </c>
      <c r="AT1095" s="74" t="s">
        <v>3622</v>
      </c>
      <c r="AU1095" s="74" t="s">
        <v>3622</v>
      </c>
      <c r="AV1095" s="74" t="s">
        <v>3622</v>
      </c>
      <c r="AW1095" s="25" t="s">
        <v>3021</v>
      </c>
      <c r="AX1095" s="25">
        <v>0</v>
      </c>
      <c r="AY1095" s="25">
        <v>0</v>
      </c>
      <c r="AZ1095" s="25">
        <v>0</v>
      </c>
      <c r="BA1095" s="25" t="s">
        <v>3021</v>
      </c>
      <c r="BB1095" s="25">
        <v>0</v>
      </c>
      <c r="BC1095" s="25" t="s">
        <v>3021</v>
      </c>
      <c r="BD1095" s="25">
        <v>-17.774000000000001</v>
      </c>
      <c r="BE1095" s="25">
        <v>30964.198319979998</v>
      </c>
      <c r="BF1095" s="74">
        <v>513.18799999999999</v>
      </c>
      <c r="BG1095" s="74">
        <v>905.06299999999999</v>
      </c>
      <c r="BH1095" s="74">
        <v>1281.5</v>
      </c>
      <c r="BI1095" s="74">
        <v>1122.5910000000001</v>
      </c>
      <c r="BJ1095" s="74">
        <v>1461.6990000000001</v>
      </c>
      <c r="BK1095" s="74">
        <v>1906.2060000000001</v>
      </c>
      <c r="BL1095" s="72">
        <v>1.6573592337084976E-2</v>
      </c>
      <c r="BM1095" s="72">
        <v>2.9229337399508833E-2</v>
      </c>
      <c r="BN1095" s="72">
        <v>4.1386506660277322E-2</v>
      </c>
      <c r="BO1095" s="72">
        <v>3.6254482948316333E-2</v>
      </c>
      <c r="BP1095" s="72">
        <v>4.7206098633492552E-2</v>
      </c>
      <c r="BQ1095" s="72">
        <v>6.1561613199266951E-2</v>
      </c>
      <c r="BR1095" s="72">
        <f>IF(IF(BN1095&gt;BQ1095,BN1095,BQ1095)=0,IF(BM1095&gt;BP1095,BM1095,BP1095),IF(BN1095&gt;BQ1095,BN1095,BQ1095))</f>
        <v>6.1561613199266951E-2</v>
      </c>
      <c r="CI1095" s="73">
        <f>IFERROR(L1095,M1095)</f>
        <v>0.58578114021634486</v>
      </c>
      <c r="CJ1095" s="74">
        <f>IF(AND(M1095&lt;0,AA1095&gt;0),1,0)</f>
        <v>1</v>
      </c>
      <c r="CK1095" s="74">
        <f>IF(AND(CJ1095=0,CI1095&lt;0.1,CI1095&gt;0),1,0)</f>
        <v>0</v>
      </c>
      <c r="CL1095" s="74">
        <f>IF(AND(CK1095=0,CI1095&lt;0.2,CI1095&gt;0.1),1,0)</f>
        <v>0</v>
      </c>
      <c r="CM1095" s="74">
        <f>IF(AND(CL1095=0,CI1095&lt;0.3,CI1095&gt;0.2),1,0)</f>
        <v>0</v>
      </c>
      <c r="CN1095" s="74">
        <f>IF(AND(CM1095=0,CI1095&lt;0.4,CI1095&gt;0.3),1,0)</f>
        <v>0</v>
      </c>
      <c r="CO1095" s="74">
        <f>IF(AND(CN1095=0,CI1095&lt;0.5,CI1095&gt;0.4),1,0)</f>
        <v>0</v>
      </c>
      <c r="CP1095" s="74">
        <f>IF(AND(CJ1095=0,CK1095=0,CL1095=0,CM1095=0,CN1095=0,CO1095=0),1,0)</f>
        <v>0</v>
      </c>
      <c r="CR1095" s="74" t="str">
        <f>_xll.BDP($H1095,CR$1)</f>
        <v>Bom Suk Kim</v>
      </c>
      <c r="CS1095" s="74" t="str">
        <f>_xll.BDP($H1095,CS$1)</f>
        <v>No</v>
      </c>
      <c r="CT1095" s="81">
        <f>_xll.BDP($H1095,CT$1)</f>
        <v>0</v>
      </c>
      <c r="CU1095" s="78">
        <f>_xll.BDP($H1095,CU$1)</f>
        <v>13.41670036315918</v>
      </c>
      <c r="CV1095" s="78">
        <f>_xll.BDP($H1095,CV$1)</f>
        <v>6.2813502173168558</v>
      </c>
      <c r="CW1095" s="78">
        <f>_xll.BDP($H1095,CW$1)</f>
        <v>-0.22056910060366708</v>
      </c>
    </row>
    <row r="1096" spans="1:101" s="74" customFormat="1" hidden="1" x14ac:dyDescent="0.3">
      <c r="A1096" s="74" t="str">
        <f>B1096&amp;C1096</f>
        <v>15</v>
      </c>
      <c r="B1096" s="74">
        <v>15</v>
      </c>
      <c r="D1096" s="74">
        <v>51</v>
      </c>
      <c r="E1096" s="74">
        <v>37</v>
      </c>
      <c r="F1096" s="75" t="s">
        <v>2217</v>
      </c>
      <c r="H1096" s="74" t="s">
        <v>1943</v>
      </c>
      <c r="I1096" s="74">
        <v>2042</v>
      </c>
      <c r="J1096" s="74" t="str">
        <f>I1096&amp;H1096</f>
        <v>2042KTN GR Equity</v>
      </c>
      <c r="K1096" s="76" t="s">
        <v>5041</v>
      </c>
      <c r="L1096" s="73">
        <v>0.18173310212896743</v>
      </c>
      <c r="M1096" s="73">
        <v>4.3317485472794508E-3</v>
      </c>
      <c r="N1096" s="73">
        <v>0.10935958764032887</v>
      </c>
      <c r="O1096" s="73">
        <v>2.4477499529278854E-3</v>
      </c>
      <c r="P1096" s="77">
        <v>1.8529529512930636</v>
      </c>
      <c r="Q1096" s="77">
        <v>1.6566660382250984</v>
      </c>
      <c r="R1096" s="77">
        <v>47.397152891312103</v>
      </c>
      <c r="S1096" s="78">
        <v>9.5240560310805726</v>
      </c>
      <c r="T1096" s="78">
        <v>7.8453966125199015</v>
      </c>
      <c r="U1096" s="73">
        <v>-9.365913541419417E-2</v>
      </c>
      <c r="V1096" s="79">
        <v>-1.1408210514427695</v>
      </c>
      <c r="W1096" s="73">
        <v>0.47196662695564917</v>
      </c>
      <c r="X1096" s="72" t="e">
        <v>#N/A</v>
      </c>
      <c r="Y1096" s="79">
        <v>7.157673657393822</v>
      </c>
      <c r="Z1096" s="79">
        <v>45.900050972258157</v>
      </c>
      <c r="AA1096" s="79">
        <v>246090000</v>
      </c>
      <c r="AB1096" s="79">
        <v>435502000</v>
      </c>
      <c r="AC1096" s="79" t="e">
        <v>#N/A</v>
      </c>
      <c r="AD1096" s="80">
        <v>114763000</v>
      </c>
      <c r="AE1096" s="73">
        <v>0</v>
      </c>
      <c r="AF1096" s="80">
        <v>1152.34958648</v>
      </c>
      <c r="AG1096" s="80">
        <v>1051.42658648</v>
      </c>
      <c r="AH1096" s="25">
        <v>12.509090531926285</v>
      </c>
      <c r="AI1096" s="25">
        <v>94.281437094691526</v>
      </c>
      <c r="AJ1096" s="25">
        <v>6.4727786437029602</v>
      </c>
      <c r="AK1096" s="25">
        <v>515.60188504588291</v>
      </c>
      <c r="AL1096" s="25">
        <v>1.9348710763421049</v>
      </c>
      <c r="AM1096" s="74" t="s">
        <v>506</v>
      </c>
      <c r="AN1096" s="74" t="s">
        <v>629</v>
      </c>
      <c r="AO1096" s="74" t="s">
        <v>773</v>
      </c>
      <c r="AP1096" s="74" t="s">
        <v>2140</v>
      </c>
      <c r="AQ1096" s="73">
        <f>_xll.BDP($H1096,$AQ$1, "CUST_TRR_START_DT=20030101","CUST_TRR_END_DT=20230630")*0.01</f>
        <v>1.022293E-2</v>
      </c>
      <c r="AR1096" s="73">
        <f>_xll.BDP($H1096,$AQ$1, "CUST_TRR_START_DT=20130101","CUST_TRR_END_DT=20230630")*0.01</f>
        <v>0.2353961</v>
      </c>
      <c r="AS1096" s="73">
        <f>_xll.BDP($H1096,$AQ$1, "CUST_TRR_START_DT=20180101","CUST_TRR_END_DT=20230630")*0.01</f>
        <v>1.9774570000000002E-2</v>
      </c>
      <c r="AT1096" s="74" t="s">
        <v>3927</v>
      </c>
      <c r="AU1096" s="74" t="s">
        <v>3021</v>
      </c>
      <c r="AV1096" s="74" t="s">
        <v>3927</v>
      </c>
      <c r="AW1096" s="25">
        <v>5.5309734513274336</v>
      </c>
      <c r="AX1096" s="25">
        <v>5.5309734513274336</v>
      </c>
      <c r="AY1096" s="25">
        <v>0</v>
      </c>
      <c r="AZ1096" s="25">
        <v>5.5309734513274336</v>
      </c>
      <c r="BA1096" s="25" t="s">
        <v>3021</v>
      </c>
      <c r="BB1096" s="25">
        <v>0</v>
      </c>
      <c r="BC1096" s="25" t="s">
        <v>3021</v>
      </c>
      <c r="BD1096" s="25">
        <v>63.631</v>
      </c>
      <c r="BE1096" s="25">
        <v>1051.42658648</v>
      </c>
      <c r="BF1096" s="74">
        <v>70.257000000000005</v>
      </c>
      <c r="BG1096" s="74">
        <v>83.5</v>
      </c>
      <c r="BH1096" s="74">
        <v>100.04300000000001</v>
      </c>
      <c r="BI1096" s="74">
        <v>85.475000000000009</v>
      </c>
      <c r="BJ1096" s="74">
        <v>58.925000000000004</v>
      </c>
      <c r="BK1096" s="74">
        <v>67.45</v>
      </c>
      <c r="BL1096" s="72">
        <v>6.6820642452278742E-2</v>
      </c>
      <c r="BM1096" s="72">
        <v>7.9415910795582995E-2</v>
      </c>
      <c r="BN1096" s="72">
        <v>9.5149772020628853E-2</v>
      </c>
      <c r="BO1096" s="72">
        <v>8.1294311080867737E-2</v>
      </c>
      <c r="BP1096" s="72">
        <v>5.6042904714128476E-2</v>
      </c>
      <c r="BQ1096" s="72">
        <v>6.4150936325294283E-2</v>
      </c>
      <c r="BR1096" s="72">
        <f>IF(IF(BN1096&gt;BQ1096,BN1096,BQ1096)=0,IF(BM1096&gt;BP1096,BM1096,BP1096),IF(BN1096&gt;BQ1096,BN1096,BQ1096))</f>
        <v>9.5149772020628853E-2</v>
      </c>
      <c r="CI1096" s="73">
        <f>IFERROR(L1096,M1096)</f>
        <v>0.18173310212896743</v>
      </c>
      <c r="CJ1096" s="74">
        <f>IF(AND(M1096&lt;0,AA1096&gt;0),1,0)</f>
        <v>0</v>
      </c>
      <c r="CK1096" s="74">
        <f>IF(AND(CJ1096=0,CI1096&lt;0.1,CI1096&gt;0),1,0)</f>
        <v>0</v>
      </c>
      <c r="CL1096" s="74">
        <f>IF(AND(CK1096=0,CI1096&lt;0.2,CI1096&gt;0.1),1,0)</f>
        <v>1</v>
      </c>
      <c r="CM1096" s="74">
        <f>IF(AND(CL1096=0,CI1096&lt;0.3,CI1096&gt;0.2),1,0)</f>
        <v>0</v>
      </c>
      <c r="CN1096" s="74">
        <f>IF(AND(CM1096=0,CI1096&lt;0.4,CI1096&gt;0.3),1,0)</f>
        <v>0</v>
      </c>
      <c r="CO1096" s="74">
        <f>IF(AND(CN1096=0,CI1096&lt;0.5,CI1096&gt;0.4),1,0)</f>
        <v>0</v>
      </c>
      <c r="CP1096" s="74">
        <f>IF(AND(CJ1096=0,CK1096=0,CL1096=0,CM1096=0,CN1096=0,CO1096=0),1,0)</f>
        <v>0</v>
      </c>
      <c r="CR1096" s="74" t="str">
        <f>_xll.BDP($H1096,CR$1)</f>
        <v>Hannes Niederhauser</v>
      </c>
      <c r="CS1096" s="74" t="str">
        <f>_xll.BDP($H1096,CS$1)</f>
        <v>No</v>
      </c>
      <c r="CT1096" s="81">
        <f>_xll.BDP($H1096,CT$1)</f>
        <v>2.1477398872375488</v>
      </c>
      <c r="CU1096" s="78">
        <f>_xll.BDP($H1096,CU$1)</f>
        <v>11.33329963684082</v>
      </c>
      <c r="CV1096" s="78">
        <f>_xll.BDP($H1096,CV$1)</f>
        <v>2.1647676580612121</v>
      </c>
      <c r="CW1096" s="78">
        <f>_xll.BDP($H1096,CW$1)</f>
        <v>0</v>
      </c>
    </row>
    <row r="1097" spans="1:101" s="74" customFormat="1" hidden="1" x14ac:dyDescent="0.3">
      <c r="A1097" s="74" t="str">
        <f>B1097&amp;C1097</f>
        <v>15</v>
      </c>
      <c r="B1097" s="74">
        <v>15</v>
      </c>
      <c r="D1097" s="74">
        <v>7</v>
      </c>
      <c r="E1097" s="74">
        <v>7</v>
      </c>
      <c r="F1097" s="75">
        <v>0.17</v>
      </c>
      <c r="G1097" s="74" t="s">
        <v>2390</v>
      </c>
      <c r="H1097" s="74" t="s">
        <v>1839</v>
      </c>
      <c r="I1097" s="74">
        <v>2043</v>
      </c>
      <c r="J1097" s="74" t="str">
        <f>I1097&amp;H1097</f>
        <v>2043NFC LN Equity</v>
      </c>
      <c r="K1097" s="76" t="s">
        <v>1840</v>
      </c>
      <c r="L1097" s="73">
        <v>-0.14488570935577269</v>
      </c>
      <c r="M1097" s="73">
        <v>-2.9651409947569789</v>
      </c>
      <c r="N1097" s="73">
        <v>1.0442622194772482</v>
      </c>
      <c r="O1097" s="73">
        <v>1.2867223170225521</v>
      </c>
      <c r="P1097" s="77">
        <v>58.560026488681316</v>
      </c>
      <c r="Q1097" s="77">
        <v>24.265572957738875</v>
      </c>
      <c r="R1097" s="77">
        <v>1.8679111735154823</v>
      </c>
      <c r="S1097" s="78">
        <v>33.885158344477944</v>
      </c>
      <c r="T1097" s="78">
        <v>36.296623442042289</v>
      </c>
      <c r="U1097" s="73">
        <v>3.8487564726188611E-2</v>
      </c>
      <c r="V1097" s="79">
        <v>0.15029632253678898</v>
      </c>
      <c r="W1097" s="73">
        <v>0.19245456961842181</v>
      </c>
      <c r="X1097" s="72">
        <v>5.0128534704370183E-2</v>
      </c>
      <c r="Y1097" s="79">
        <v>24.706031608472966</v>
      </c>
      <c r="Z1097" s="79">
        <v>-32.238908659951903</v>
      </c>
      <c r="AA1097" s="79">
        <v>-56456000</v>
      </c>
      <c r="AB1097" s="79">
        <v>130098000</v>
      </c>
      <c r="AC1097" s="79">
        <v>6711000</v>
      </c>
      <c r="AD1097" s="80">
        <v>79873000</v>
      </c>
      <c r="AE1097" s="73">
        <v>8.4020883152003803E-2</v>
      </c>
      <c r="AF1097" s="80" t="e">
        <v>#VALUE!</v>
      </c>
      <c r="AG1097" s="80" t="s">
        <v>3021</v>
      </c>
      <c r="AH1097" s="25" t="s">
        <v>3697</v>
      </c>
      <c r="AI1097" s="25" t="s">
        <v>3697</v>
      </c>
      <c r="AJ1097" s="25" t="s">
        <v>3697</v>
      </c>
      <c r="AK1097" s="25" t="s">
        <v>3697</v>
      </c>
      <c r="AL1097" s="25" t="s">
        <v>3697</v>
      </c>
      <c r="AM1097" s="74" t="s">
        <v>543</v>
      </c>
      <c r="AN1097" s="74" t="s">
        <v>638</v>
      </c>
      <c r="AO1097" s="74" t="s">
        <v>639</v>
      </c>
      <c r="AP1097" s="74" t="s">
        <v>1552</v>
      </c>
      <c r="AQ1097" s="73" t="e">
        <f>_xll.BDP($H1097,$AQ$1, "CUST_TRR_START_DT=20030101","CUST_TRR_END_DT=20230630")*0.01</f>
        <v>#VALUE!</v>
      </c>
      <c r="AR1097" s="73" t="e">
        <f>_xll.BDP($H1097,$AQ$1, "CUST_TRR_START_DT=20130101","CUST_TRR_END_DT=20230630")*0.01</f>
        <v>#VALUE!</v>
      </c>
      <c r="AS1097" s="73" t="e">
        <f>_xll.BDP($H1097,$AQ$1, "CUST_TRR_START_DT=20180101","CUST_TRR_END_DT=20230630")*0.01</f>
        <v>#VALUE!</v>
      </c>
      <c r="AT1097" s="74" t="s">
        <v>3697</v>
      </c>
      <c r="AU1097" s="74" t="s">
        <v>3021</v>
      </c>
      <c r="AV1097" s="74" t="s">
        <v>3021</v>
      </c>
      <c r="AW1097" s="25" t="s">
        <v>3021</v>
      </c>
      <c r="AX1097" s="25">
        <v>0</v>
      </c>
      <c r="AY1097" s="25">
        <v>0</v>
      </c>
      <c r="AZ1097" s="25">
        <v>0</v>
      </c>
      <c r="BA1097" s="25">
        <v>9.4850018004301155</v>
      </c>
      <c r="BB1097" s="25">
        <v>-57.322706872167714</v>
      </c>
      <c r="BC1097" s="25">
        <v>-47.837705071737602</v>
      </c>
      <c r="BD1097" s="25">
        <v>-41.731669879999998</v>
      </c>
      <c r="BE1097" s="25" t="e">
        <v>#VALUE!</v>
      </c>
      <c r="BF1097" s="74">
        <v>84.424999999999997</v>
      </c>
      <c r="BG1097" s="74">
        <v>92.25</v>
      </c>
      <c r="BH1097" s="74">
        <v>98.233000000000004</v>
      </c>
      <c r="BI1097" s="74">
        <v>88.477000000000004</v>
      </c>
      <c r="BJ1097" s="74">
        <v>101.38500000000001</v>
      </c>
      <c r="BK1097" s="74">
        <v>109.499</v>
      </c>
      <c r="BL1097" s="72">
        <v>0</v>
      </c>
      <c r="BM1097" s="72">
        <v>0</v>
      </c>
      <c r="BN1097" s="72">
        <v>0</v>
      </c>
      <c r="BO1097" s="72">
        <v>0</v>
      </c>
      <c r="BP1097" s="72">
        <v>0</v>
      </c>
      <c r="BQ1097" s="72">
        <v>0</v>
      </c>
      <c r="BR1097" s="72">
        <f>IF(IF(BN1097&gt;BQ1097,BN1097,BQ1097)=0,IF(BM1097&gt;BP1097,BM1097,BP1097),IF(BN1097&gt;BQ1097,BN1097,BQ1097))</f>
        <v>0</v>
      </c>
      <c r="CI1097" s="73">
        <f>IFERROR(L1097,M1097)</f>
        <v>-0.14488570935577269</v>
      </c>
      <c r="CJ1097" s="74">
        <f>IF(AND(M1097&lt;0,AA1097&gt;0),1,0)</f>
        <v>0</v>
      </c>
      <c r="CK1097" s="74">
        <f>IF(AND(CJ1097=0,CI1097&lt;0.1,CI1097&gt;0),1,0)</f>
        <v>0</v>
      </c>
      <c r="CL1097" s="74">
        <f>IF(AND(CK1097=0,CI1097&lt;0.2,CI1097&gt;0.1),1,0)</f>
        <v>0</v>
      </c>
      <c r="CM1097" s="74">
        <f>IF(AND(CL1097=0,CI1097&lt;0.3,CI1097&gt;0.2),1,0)</f>
        <v>0</v>
      </c>
      <c r="CN1097" s="74">
        <f>IF(AND(CM1097=0,CI1097&lt;0.4,CI1097&gt;0.3),1,0)</f>
        <v>0</v>
      </c>
      <c r="CO1097" s="74">
        <f>IF(AND(CN1097=0,CI1097&lt;0.5,CI1097&gt;0.4),1,0)</f>
        <v>0</v>
      </c>
      <c r="CP1097" s="74">
        <f>IF(AND(CJ1097=0,CK1097=0,CL1097=0,CM1097=0,CN1097=0,CO1097=0),1,0)</f>
        <v>1</v>
      </c>
      <c r="CR1097" s="74" t="str">
        <f>_xll.BDP($H1097,CR$1)</f>
        <v>Timothy John Bruce Dyson "Tim"</v>
      </c>
      <c r="CS1097" s="74" t="str">
        <f>_xll.BDP($H1097,CS$1)</f>
        <v>No</v>
      </c>
      <c r="CT1097" s="81">
        <f>_xll.BDP($H1097,CT$1)</f>
        <v>4.8143000602722168</v>
      </c>
      <c r="CU1097" s="78">
        <f>_xll.BDP($H1097,CU$1)</f>
        <v>20.91670036315918</v>
      </c>
      <c r="CV1097" s="78" t="str">
        <f>_xll.BDP($H1097,CV$1)</f>
        <v>#N/A Field Not Applicable</v>
      </c>
      <c r="CW1097" s="78" t="str">
        <f>_xll.BDP($H1097,CW$1)</f>
        <v>#N/A Field Not Applicable</v>
      </c>
    </row>
    <row r="1098" spans="1:101" s="74" customFormat="1" hidden="1" x14ac:dyDescent="0.3">
      <c r="A1098" s="74" t="str">
        <f>B1098&amp;C1098</f>
        <v>15</v>
      </c>
      <c r="B1098" s="74">
        <v>15</v>
      </c>
      <c r="D1098" s="74">
        <v>52</v>
      </c>
      <c r="E1098" s="74">
        <v>17</v>
      </c>
      <c r="F1098" s="75"/>
      <c r="H1098" s="74" t="s">
        <v>1575</v>
      </c>
      <c r="I1098" s="74">
        <v>2044</v>
      </c>
      <c r="J1098" s="74" t="str">
        <f>I1098&amp;H1098</f>
        <v>2044IPX LN Equity</v>
      </c>
      <c r="K1098" s="76" t="s">
        <v>1576</v>
      </c>
      <c r="L1098" s="73">
        <v>1.7842465403766277</v>
      </c>
      <c r="M1098" s="73">
        <v>4.0150495049504915</v>
      </c>
      <c r="N1098" s="73">
        <v>1.0626573190102591</v>
      </c>
      <c r="O1098" s="73">
        <v>2.0916030534351133</v>
      </c>
      <c r="P1098" s="77">
        <v>48.446427304483549</v>
      </c>
      <c r="Q1098" s="77">
        <v>39.248659425562217</v>
      </c>
      <c r="R1098" s="77">
        <v>42.779513477408372</v>
      </c>
      <c r="S1098" s="78">
        <v>34.260189845250011</v>
      </c>
      <c r="T1098" s="78">
        <v>37.10745969121303</v>
      </c>
      <c r="U1098" s="73">
        <v>-0.45323745722938169</v>
      </c>
      <c r="V1098" s="79">
        <v>-1.1035478877060825</v>
      </c>
      <c r="W1098" s="73">
        <v>0.7242099022359888</v>
      </c>
      <c r="X1098" s="72" t="e">
        <v>#N/A</v>
      </c>
      <c r="Y1098" s="79">
        <v>33.998258779111083</v>
      </c>
      <c r="Z1098" s="79">
        <v>36.913037243791649</v>
      </c>
      <c r="AA1098" s="79">
        <v>15150000.000000015</v>
      </c>
      <c r="AB1098" s="79">
        <v>29082000.000000015</v>
      </c>
      <c r="AC1098" s="79">
        <v>6243000</v>
      </c>
      <c r="AD1098" s="80">
        <v>49610000</v>
      </c>
      <c r="AE1098" s="73">
        <v>0.12584156420076598</v>
      </c>
      <c r="AF1098" s="80">
        <v>665.63470108000001</v>
      </c>
      <c r="AG1098" s="80">
        <v>596.48970108000003</v>
      </c>
      <c r="AH1098" s="25">
        <v>10.225596164778086</v>
      </c>
      <c r="AI1098" s="25">
        <v>11.104300334717129</v>
      </c>
      <c r="AJ1098" s="25">
        <v>7.5108006952349164</v>
      </c>
      <c r="AK1098" s="25">
        <v>13.090541171316591</v>
      </c>
      <c r="AL1098" s="25">
        <v>5.5604399091129322</v>
      </c>
      <c r="AM1098" s="74" t="s">
        <v>502</v>
      </c>
      <c r="AN1098" s="74" t="s">
        <v>528</v>
      </c>
      <c r="AO1098" s="74" t="s">
        <v>568</v>
      </c>
      <c r="AP1098" s="74" t="s">
        <v>1552</v>
      </c>
      <c r="AQ1098" s="73">
        <f>_xll.BDP($H1098,$AQ$1, "CUST_TRR_START_DT=20030101","CUST_TRR_END_DT=20230630")*0.01</f>
        <v>0.24107970000000004</v>
      </c>
      <c r="AR1098" s="73">
        <f>_xll.BDP($H1098,$AQ$1, "CUST_TRR_START_DT=20130101","CUST_TRR_END_DT=20230630")*0.01</f>
        <v>0.34608649999999996</v>
      </c>
      <c r="AS1098" s="73">
        <f>_xll.BDP($H1098,$AQ$1, "CUST_TRR_START_DT=20180101","CUST_TRR_END_DT=20230630")*0.01</f>
        <v>0.27310190000000001</v>
      </c>
      <c r="AT1098" s="74" t="s">
        <v>3697</v>
      </c>
      <c r="AU1098" s="74" t="s">
        <v>3635</v>
      </c>
      <c r="AV1098" s="74" t="s">
        <v>3635</v>
      </c>
      <c r="AW1098" s="25">
        <v>5.4980080441174755</v>
      </c>
      <c r="AX1098" s="25">
        <v>5.4980080441174755</v>
      </c>
      <c r="AY1098" s="25">
        <v>0</v>
      </c>
      <c r="AZ1098" s="25">
        <v>5.4980080441174755</v>
      </c>
      <c r="BA1098" s="25">
        <v>76.601797499597581</v>
      </c>
      <c r="BB1098" s="25">
        <v>0</v>
      </c>
      <c r="BC1098" s="25">
        <v>76.601797499597581</v>
      </c>
      <c r="BD1098" s="25">
        <v>42.828831000000001</v>
      </c>
      <c r="BE1098" s="25">
        <v>596.48970108000003</v>
      </c>
      <c r="BF1098" s="74">
        <v>40.450000000000003</v>
      </c>
      <c r="BG1098" s="74">
        <v>47.45</v>
      </c>
      <c r="BH1098" s="74">
        <v>68.05</v>
      </c>
      <c r="BI1098" s="74">
        <v>49.67</v>
      </c>
      <c r="BJ1098" s="74">
        <v>55.271000000000001</v>
      </c>
      <c r="BK1098" s="74">
        <v>62.875</v>
      </c>
      <c r="BL1098" s="72">
        <v>6.7813408893332983E-2</v>
      </c>
      <c r="BM1098" s="72">
        <v>7.954873305287144E-2</v>
      </c>
      <c r="BN1098" s="72">
        <v>0.11408411557951319</v>
      </c>
      <c r="BO1098" s="72">
        <v>8.3270507286325068E-2</v>
      </c>
      <c r="BP1098" s="72">
        <v>9.2660443088835767E-2</v>
      </c>
      <c r="BQ1098" s="72">
        <v>0.1054083580758544</v>
      </c>
      <c r="BR1098" s="72">
        <f>IF(IF(BN1098&gt;BQ1098,BN1098,BQ1098)=0,IF(BM1098&gt;BP1098,BM1098,BP1098),IF(BN1098&gt;BQ1098,BN1098,BQ1098))</f>
        <v>0.11408411557951319</v>
      </c>
      <c r="CI1098" s="73">
        <f>IFERROR(L1098,M1098)</f>
        <v>1.7842465403766277</v>
      </c>
      <c r="CJ1098" s="74">
        <f>IF(AND(M1098&lt;0,AA1098&gt;0),1,0)</f>
        <v>0</v>
      </c>
      <c r="CK1098" s="74">
        <f>IF(AND(CJ1098=0,CI1098&lt;0.1,CI1098&gt;0),1,0)</f>
        <v>0</v>
      </c>
      <c r="CL1098" s="74">
        <f>IF(AND(CK1098=0,CI1098&lt;0.2,CI1098&gt;0.1),1,0)</f>
        <v>0</v>
      </c>
      <c r="CM1098" s="74">
        <f>IF(AND(CL1098=0,CI1098&lt;0.3,CI1098&gt;0.2),1,0)</f>
        <v>0</v>
      </c>
      <c r="CN1098" s="74">
        <f>IF(AND(CM1098=0,CI1098&lt;0.4,CI1098&gt;0.3),1,0)</f>
        <v>0</v>
      </c>
      <c r="CO1098" s="74">
        <f>IF(AND(CN1098=0,CI1098&lt;0.5,CI1098&gt;0.4),1,0)</f>
        <v>0</v>
      </c>
      <c r="CP1098" s="74">
        <f>IF(AND(CJ1098=0,CK1098=0,CL1098=0,CM1098=0,CN1098=0,CO1098=0),1,0)</f>
        <v>1</v>
      </c>
      <c r="CR1098" s="74" t="str">
        <f>_xll.BDP($H1098,CR$1)</f>
        <v>#N/A Field Not Applicable</v>
      </c>
      <c r="CS1098" s="74" t="str">
        <f>_xll.BDP($H1098,CS$1)</f>
        <v>#N/A N/A</v>
      </c>
      <c r="CT1098" s="81" t="str">
        <f>_xll.BDP($H1098,CT$1)</f>
        <v>#N/A N/A</v>
      </c>
      <c r="CU1098" s="78" t="str">
        <f>_xll.BDP($H1098,CU$1)</f>
        <v>#N/A N/A</v>
      </c>
      <c r="CV1098" s="78">
        <f>_xll.BDP($H1098,CV$1)</f>
        <v>7.340590181045366</v>
      </c>
      <c r="CW1098" s="78">
        <f>_xll.BDP($H1098,CW$1)</f>
        <v>9.684330122431653E-2</v>
      </c>
    </row>
    <row r="1099" spans="1:101" s="74" customFormat="1" hidden="1" x14ac:dyDescent="0.3">
      <c r="A1099" s="74" t="str">
        <f>B1099&amp;C1099</f>
        <v>15</v>
      </c>
      <c r="B1099" s="74">
        <v>15</v>
      </c>
      <c r="D1099" s="74">
        <v>52</v>
      </c>
      <c r="E1099" s="74">
        <v>9</v>
      </c>
      <c r="F1099" s="75">
        <v>0.13</v>
      </c>
      <c r="H1099" s="74" t="s">
        <v>2406</v>
      </c>
      <c r="I1099" s="74">
        <v>2045</v>
      </c>
      <c r="J1099" s="74" t="str">
        <f>I1099&amp;H1099</f>
        <v>2045DEDI SS Equity</v>
      </c>
      <c r="K1099" s="76" t="s">
        <v>5042</v>
      </c>
      <c r="L1099" s="73">
        <v>2.1929568373241297</v>
      </c>
      <c r="M1099" s="73">
        <v>1.1336728662461641</v>
      </c>
      <c r="N1099" s="73">
        <v>0.83479997255010119</v>
      </c>
      <c r="O1099" s="73">
        <v>0.59384238229144137</v>
      </c>
      <c r="P1099" s="77">
        <v>24.209674506945234</v>
      </c>
      <c r="Q1099" s="77">
        <v>18.85453913213707</v>
      </c>
      <c r="R1099" s="77">
        <v>22.090396341795511</v>
      </c>
      <c r="S1099" s="78">
        <v>6.989650313622815</v>
      </c>
      <c r="T1099" s="78">
        <v>9.0621761892480119</v>
      </c>
      <c r="U1099" s="73">
        <v>-4.5157048201911881E-2</v>
      </c>
      <c r="V1099" s="79">
        <v>-0.15876704208654413</v>
      </c>
      <c r="W1099" s="73">
        <v>0.74714913524241566</v>
      </c>
      <c r="X1099" s="72" t="e">
        <v>#N/A</v>
      </c>
      <c r="Y1099" s="79">
        <v>21.071990030426193</v>
      </c>
      <c r="Z1099" s="79">
        <v>18.618287521225984</v>
      </c>
      <c r="AA1099" s="79">
        <v>123503000</v>
      </c>
      <c r="AB1099" s="79">
        <v>235773000</v>
      </c>
      <c r="AC1099" s="79" t="e">
        <v>#N/A</v>
      </c>
      <c r="AD1099" s="80">
        <v>118400000</v>
      </c>
      <c r="AE1099" s="73">
        <v>0</v>
      </c>
      <c r="AF1099" s="80">
        <v>822.38721199999998</v>
      </c>
      <c r="AG1099" s="80">
        <v>745.987212</v>
      </c>
      <c r="AH1099" s="25">
        <v>4.2848202871912697</v>
      </c>
      <c r="AI1099" s="25">
        <v>5.0438621501014209</v>
      </c>
      <c r="AJ1099" s="25" t="s">
        <v>3021</v>
      </c>
      <c r="AK1099" s="25">
        <v>8.0751173708920199</v>
      </c>
      <c r="AL1099" s="25">
        <v>3.1691222042389211</v>
      </c>
      <c r="AM1099" s="74" t="s">
        <v>493</v>
      </c>
      <c r="AN1099" s="74" t="s">
        <v>524</v>
      </c>
      <c r="AO1099" s="74" t="s">
        <v>682</v>
      </c>
      <c r="AP1099" s="74" t="s">
        <v>4617</v>
      </c>
      <c r="AQ1099" s="73" t="e">
        <f>_xll.BDP($H1099,$AQ$1, "CUST_TRR_START_DT=20030101","CUST_TRR_END_DT=20230630")*0.01</f>
        <v>#VALUE!</v>
      </c>
      <c r="AR1099" s="73">
        <f>_xll.BDP($H1099,$AQ$1, "CUST_TRR_START_DT=20130101","CUST_TRR_END_DT=20230630")*0.01</f>
        <v>0.1970982</v>
      </c>
      <c r="AS1099" s="73">
        <f>_xll.BDP($H1099,$AQ$1, "CUST_TRR_START_DT=20180101","CUST_TRR_END_DT=20230630")*0.01</f>
        <v>9.0418420000000013E-2</v>
      </c>
      <c r="AT1099" s="74" t="s">
        <v>3928</v>
      </c>
      <c r="AU1099" s="74" t="s">
        <v>3021</v>
      </c>
      <c r="AV1099" s="74" t="s">
        <v>3928</v>
      </c>
      <c r="AW1099" s="25">
        <v>6.9686411149825798</v>
      </c>
      <c r="AX1099" s="25">
        <v>6.9686411149825798</v>
      </c>
      <c r="AY1099" s="25">
        <v>-9.0228147604461974E-16</v>
      </c>
      <c r="AZ1099" s="25">
        <v>6.9686411149825789</v>
      </c>
      <c r="BA1099" s="25">
        <v>54.877745513254595</v>
      </c>
      <c r="BB1099" s="25">
        <v>-7.1054273576010019E-15</v>
      </c>
      <c r="BC1099" s="25">
        <v>54.877745513254588</v>
      </c>
      <c r="BD1099" s="25">
        <v>57.375999999999998</v>
      </c>
      <c r="BE1099" s="25">
        <v>745.987212</v>
      </c>
      <c r="BF1099" s="74">
        <v>101</v>
      </c>
      <c r="BG1099" s="74">
        <v>115</v>
      </c>
      <c r="BH1099" s="74">
        <v>120</v>
      </c>
      <c r="BI1099" s="74">
        <v>114</v>
      </c>
      <c r="BJ1099" s="74">
        <v>132</v>
      </c>
      <c r="BK1099" s="74">
        <v>124</v>
      </c>
      <c r="BL1099" s="72">
        <v>0.13539106083228675</v>
      </c>
      <c r="BM1099" s="72">
        <v>0.15415813857141561</v>
      </c>
      <c r="BN1099" s="72">
        <v>0.1608606663353902</v>
      </c>
      <c r="BO1099" s="72">
        <v>0.1528176330186207</v>
      </c>
      <c r="BP1099" s="72">
        <v>0.17694673296892924</v>
      </c>
      <c r="BQ1099" s="72">
        <v>0.16622268854656988</v>
      </c>
      <c r="BR1099" s="72">
        <f>IF(IF(BN1099&gt;BQ1099,BN1099,BQ1099)=0,IF(BM1099&gt;BP1099,BM1099,BP1099),IF(BN1099&gt;BQ1099,BN1099,BQ1099))</f>
        <v>0.16622268854656988</v>
      </c>
      <c r="CI1099" s="73">
        <f>IFERROR(L1099,M1099)</f>
        <v>2.1929568373241297</v>
      </c>
      <c r="CJ1099" s="74">
        <f>IF(AND(M1099&lt;0,AA1099&gt;0),1,0)</f>
        <v>0</v>
      </c>
      <c r="CK1099" s="74">
        <f>IF(AND(CJ1099=0,CI1099&lt;0.1,CI1099&gt;0),1,0)</f>
        <v>0</v>
      </c>
      <c r="CL1099" s="74">
        <f>IF(AND(CK1099=0,CI1099&lt;0.2,CI1099&gt;0.1),1,0)</f>
        <v>0</v>
      </c>
      <c r="CM1099" s="74">
        <f>IF(AND(CL1099=0,CI1099&lt;0.3,CI1099&gt;0.2),1,0)</f>
        <v>0</v>
      </c>
      <c r="CN1099" s="74">
        <f>IF(AND(CM1099=0,CI1099&lt;0.4,CI1099&gt;0.3),1,0)</f>
        <v>0</v>
      </c>
      <c r="CO1099" s="74">
        <f>IF(AND(CN1099=0,CI1099&lt;0.5,CI1099&gt;0.4),1,0)</f>
        <v>0</v>
      </c>
      <c r="CP1099" s="74">
        <f>IF(AND(CJ1099=0,CK1099=0,CL1099=0,CM1099=0,CN1099=0,CO1099=0),1,0)</f>
        <v>1</v>
      </c>
      <c r="CR1099" s="74" t="str">
        <f>_xll.BDP($H1099,CR$1)</f>
        <v>Krister Widstrom</v>
      </c>
      <c r="CS1099" s="74" t="str">
        <f>_xll.BDP($H1099,CS$1)</f>
        <v>No</v>
      </c>
      <c r="CT1099" s="81">
        <f>_xll.BDP($H1099,CT$1)</f>
        <v>0</v>
      </c>
      <c r="CU1099" s="78">
        <f>_xll.BDP($H1099,CU$1)</f>
        <v>6.75</v>
      </c>
      <c r="CV1099" s="78">
        <f>_xll.BDP($H1099,CV$1)</f>
        <v>11.34959136401381</v>
      </c>
      <c r="CW1099" s="78">
        <f>_xll.BDP($H1099,CW$1)</f>
        <v>0</v>
      </c>
    </row>
    <row r="1100" spans="1:101" s="74" customFormat="1" hidden="1" x14ac:dyDescent="0.3">
      <c r="A1100" s="74" t="str">
        <f>B1100&amp;C1100</f>
        <v>15</v>
      </c>
      <c r="B1100" s="74">
        <v>15</v>
      </c>
      <c r="D1100" s="74">
        <v>52</v>
      </c>
      <c r="E1100" s="74">
        <v>5</v>
      </c>
      <c r="F1100" s="75">
        <v>0.11</v>
      </c>
      <c r="G1100" s="74" t="s">
        <v>2284</v>
      </c>
      <c r="H1100" s="74" t="s">
        <v>1797</v>
      </c>
      <c r="I1100" s="74">
        <v>2046</v>
      </c>
      <c r="J1100" s="74" t="str">
        <f>I1100&amp;H1100</f>
        <v>2046HEAD LN Equity</v>
      </c>
      <c r="K1100" s="76" t="s">
        <v>1798</v>
      </c>
      <c r="L1100" s="73" t="e">
        <v>#N/A</v>
      </c>
      <c r="M1100" s="73" t="e">
        <v>#N/A</v>
      </c>
      <c r="N1100" s="73">
        <v>0.15517089244413804</v>
      </c>
      <c r="O1100" s="73">
        <v>0.14461066359800537</v>
      </c>
      <c r="P1100" s="77">
        <v>9.5832630335751645</v>
      </c>
      <c r="Q1100" s="77">
        <v>7.4864973233722845</v>
      </c>
      <c r="R1100" s="77">
        <v>9.231479344564967</v>
      </c>
      <c r="S1100" s="78">
        <v>9.175778719670447</v>
      </c>
      <c r="T1100" s="78">
        <v>8.7251356238698019</v>
      </c>
      <c r="U1100" s="73" t="e">
        <v>#N/A</v>
      </c>
      <c r="V1100" s="79">
        <v>1.1411530815109345</v>
      </c>
      <c r="W1100" s="73">
        <v>0.4702737382378101</v>
      </c>
      <c r="X1100" s="72" t="e">
        <v>#N/A</v>
      </c>
      <c r="Y1100" s="79">
        <v>-0.4721313968970981</v>
      </c>
      <c r="Z1100" s="79">
        <v>-8.9460266196389924</v>
      </c>
      <c r="AA1100" s="79" t="e">
        <v>#N/A</v>
      </c>
      <c r="AB1100" s="79">
        <v>260700000</v>
      </c>
      <c r="AC1100" s="79" t="e">
        <v>#N/A</v>
      </c>
      <c r="AD1100" s="80">
        <v>38800000</v>
      </c>
      <c r="AE1100" s="73">
        <v>0</v>
      </c>
      <c r="AF1100" s="80">
        <v>185.79139410000005</v>
      </c>
      <c r="AG1100" s="80">
        <v>243.19139410000005</v>
      </c>
      <c r="AH1100" s="25">
        <v>4.9529815498981682</v>
      </c>
      <c r="AI1100" s="25">
        <v>8.940860077205885</v>
      </c>
      <c r="AJ1100" s="25">
        <v>9.8335070890167344</v>
      </c>
      <c r="AK1100" s="25">
        <v>9.5242039007826431</v>
      </c>
      <c r="AL1100" s="25">
        <v>0.84264279990904956</v>
      </c>
      <c r="AM1100" s="74" t="s">
        <v>533</v>
      </c>
      <c r="AN1100" s="74" t="s">
        <v>534</v>
      </c>
      <c r="AO1100" s="74" t="s">
        <v>783</v>
      </c>
      <c r="AP1100" s="74" t="s">
        <v>1552</v>
      </c>
      <c r="AQ1100" s="73">
        <f>_xll.BDP($H1100,$AQ$1, "CUST_TRR_START_DT=20030101","CUST_TRR_END_DT=20230630")*0.01</f>
        <v>5.185853E-2</v>
      </c>
      <c r="AR1100" s="73">
        <f>_xll.BDP($H1100,$AQ$1, "CUST_TRR_START_DT=20130101","CUST_TRR_END_DT=20230630")*0.01</f>
        <v>1.9598859999999999E-2</v>
      </c>
      <c r="AS1100" s="73">
        <f>_xll.BDP($H1100,$AQ$1, "CUST_TRR_START_DT=20180101","CUST_TRR_END_DT=20230630")*0.01</f>
        <v>-0.1017643</v>
      </c>
      <c r="AT1100" s="74" t="s">
        <v>3697</v>
      </c>
      <c r="AU1100" s="74" t="s">
        <v>3021</v>
      </c>
      <c r="AV1100" s="74" t="s">
        <v>3021</v>
      </c>
      <c r="AW1100" s="25">
        <v>6.5800864975173745</v>
      </c>
      <c r="AX1100" s="25">
        <v>6.5800864975173745</v>
      </c>
      <c r="AY1100" s="25">
        <v>-6.6194578545727981E-2</v>
      </c>
      <c r="AZ1100" s="25">
        <v>6.5138919189716464</v>
      </c>
      <c r="BA1100" s="25">
        <v>69.867582422611434</v>
      </c>
      <c r="BB1100" s="25">
        <v>-0.70285628832061775</v>
      </c>
      <c r="BC1100" s="25">
        <v>69.164726134290817</v>
      </c>
      <c r="BD1100" s="25">
        <v>19.681043559999999</v>
      </c>
      <c r="BE1100" s="25">
        <v>185.79139410000005</v>
      </c>
      <c r="BF1100" s="74">
        <v>12.75</v>
      </c>
      <c r="BG1100" s="74">
        <v>15.6</v>
      </c>
      <c r="BH1100" s="74">
        <v>18.75</v>
      </c>
      <c r="BI1100" s="74">
        <v>16.100000000000001</v>
      </c>
      <c r="BJ1100" s="74">
        <v>14.4</v>
      </c>
      <c r="BK1100" s="74">
        <v>16.25</v>
      </c>
      <c r="BL1100" s="72">
        <v>6.862535297591589E-2</v>
      </c>
      <c r="BM1100" s="72">
        <v>8.3965137758767669E-2</v>
      </c>
      <c r="BN1100" s="72">
        <v>0.10091963672928807</v>
      </c>
      <c r="BO1100" s="72">
        <v>8.6656328071548702E-2</v>
      </c>
      <c r="BP1100" s="72">
        <v>7.7506281008093245E-2</v>
      </c>
      <c r="BQ1100" s="72">
        <v>8.7463685165382998E-2</v>
      </c>
      <c r="BR1100" s="72">
        <f>IF(IF(BN1100&gt;BQ1100,BN1100,BQ1100)=0,IF(BM1100&gt;BP1100,BM1100,BP1100),IF(BN1100&gt;BQ1100,BN1100,BQ1100))</f>
        <v>0.10091963672928807</v>
      </c>
      <c r="CI1100" s="73" t="e">
        <f>IFERROR(L1100,M1100)</f>
        <v>#N/A</v>
      </c>
      <c r="CJ1100" s="74" t="e">
        <f>IF(AND(M1100&lt;0,AA1100&gt;0),1,0)</f>
        <v>#N/A</v>
      </c>
      <c r="CK1100" s="74" t="e">
        <f>IF(AND(CJ1100=0,CI1100&lt;0.1,CI1100&gt;0),1,0)</f>
        <v>#N/A</v>
      </c>
      <c r="CL1100" s="74" t="e">
        <f>IF(AND(CK1100=0,CI1100&lt;0.2,CI1100&gt;0.1),1,0)</f>
        <v>#N/A</v>
      </c>
      <c r="CM1100" s="74" t="e">
        <f>IF(AND(CL1100=0,CI1100&lt;0.3,CI1100&gt;0.2),1,0)</f>
        <v>#N/A</v>
      </c>
      <c r="CN1100" s="74" t="e">
        <f>IF(AND(CM1100=0,CI1100&lt;0.4,CI1100&gt;0.3),1,0)</f>
        <v>#N/A</v>
      </c>
      <c r="CO1100" s="74" t="e">
        <f>IF(AND(CN1100=0,CI1100&lt;0.5,CI1100&gt;0.4),1,0)</f>
        <v>#N/A</v>
      </c>
      <c r="CP1100" s="74" t="e">
        <f>IF(AND(CJ1100=0,CK1100=0,CL1100=0,CM1100=0,CN1100=0,CO1100=0),1,0)</f>
        <v>#N/A</v>
      </c>
      <c r="CR1100" s="74" t="str">
        <f>_xll.BDP($H1100,CR$1)</f>
        <v>Chris R Payne</v>
      </c>
      <c r="CS1100" s="74" t="str">
        <f>_xll.BDP($H1100,CS$1)</f>
        <v>No</v>
      </c>
      <c r="CT1100" s="81">
        <f>_xll.BDP($H1100,CT$1)</f>
        <v>1.843299949541688E-3</v>
      </c>
      <c r="CU1100" s="78">
        <f>_xll.BDP($H1100,CU$1)</f>
        <v>2</v>
      </c>
      <c r="CV1100" s="78">
        <f>_xll.BDP($H1100,CV$1)</f>
        <v>7.8095917905264087E-2</v>
      </c>
      <c r="CW1100" s="78">
        <f>_xll.BDP($H1100,CW$1)</f>
        <v>237.31686450646993</v>
      </c>
    </row>
    <row r="1101" spans="1:101" s="74" customFormat="1" hidden="1" x14ac:dyDescent="0.3">
      <c r="A1101" s="74" t="str">
        <f>B1101&amp;C1101</f>
        <v>15</v>
      </c>
      <c r="B1101" s="74">
        <v>15</v>
      </c>
      <c r="D1101" s="74">
        <v>59</v>
      </c>
      <c r="E1101" s="74">
        <v>10</v>
      </c>
      <c r="F1101" s="75">
        <v>0.1</v>
      </c>
      <c r="H1101" s="74" t="s">
        <v>119</v>
      </c>
      <c r="I1101" s="74">
        <v>2015</v>
      </c>
      <c r="J1101" s="74" t="str">
        <f>I1101&amp;H1101</f>
        <v>2015EBAY US Equity</v>
      </c>
      <c r="K1101" s="76" t="s">
        <v>754</v>
      </c>
      <c r="L1101" s="73">
        <v>0.6611230014876982</v>
      </c>
      <c r="M1101" s="73">
        <v>0.54488188976377949</v>
      </c>
      <c r="N1101" s="73">
        <v>0.27233647921496429</v>
      </c>
      <c r="O1101" s="73">
        <v>0.27816699207534168</v>
      </c>
      <c r="P1101" s="77">
        <v>16.904534149607805</v>
      </c>
      <c r="Q1101" s="77">
        <v>14.780188385830769</v>
      </c>
      <c r="R1101" s="77">
        <v>25.516125963276565</v>
      </c>
      <c r="S1101" s="78">
        <v>32.15451743975219</v>
      </c>
      <c r="T1101" s="78">
        <v>30.587034201123021</v>
      </c>
      <c r="U1101" s="73">
        <v>0.23822556008146639</v>
      </c>
      <c r="V1101" s="79">
        <v>1.4242770167427701</v>
      </c>
      <c r="W1101" s="73">
        <v>0.26398075766686713</v>
      </c>
      <c r="X1101" s="72" t="e">
        <v>#N/A</v>
      </c>
      <c r="Y1101" s="79">
        <v>-0.50648914937928635</v>
      </c>
      <c r="Z1101" s="79" t="e">
        <v>#N/A</v>
      </c>
      <c r="AA1101" s="79">
        <v>4445000000</v>
      </c>
      <c r="AB1101" s="79">
        <v>8707000000</v>
      </c>
      <c r="AC1101" s="79">
        <v>528000000</v>
      </c>
      <c r="AD1101" s="80">
        <v>2855000000</v>
      </c>
      <c r="AE1101" s="73">
        <v>0.18493870402802101</v>
      </c>
      <c r="AF1101" s="80">
        <v>23712.933298400003</v>
      </c>
      <c r="AG1101" s="80">
        <v>27455.933298400003</v>
      </c>
      <c r="AH1101" s="25">
        <v>11.030909320369627</v>
      </c>
      <c r="AI1101" s="25">
        <v>13.263735892946862</v>
      </c>
      <c r="AJ1101" s="25">
        <v>9.7841826541896229</v>
      </c>
      <c r="AK1101" s="25">
        <v>14.301152010807707</v>
      </c>
      <c r="AL1101" s="25">
        <v>4.5084435709878719</v>
      </c>
      <c r="AM1101" s="74" t="s">
        <v>543</v>
      </c>
      <c r="AN1101" s="74" t="s">
        <v>570</v>
      </c>
      <c r="AO1101" s="74" t="s">
        <v>641</v>
      </c>
      <c r="AP1101" s="74" t="s">
        <v>574</v>
      </c>
      <c r="AQ1101" s="73">
        <f>_xll.BDP($H1101,$AQ$1, "CUST_TRR_START_DT=20030101","CUST_TRR_END_DT=20230630")*0.01</f>
        <v>9.7350739999999991E-2</v>
      </c>
      <c r="AR1101" s="73">
        <f>_xll.BDP($H1101,$AQ$1, "CUST_TRR_START_DT=20130101","CUST_TRR_END_DT=20230630")*0.01</f>
        <v>7.9574179999999994E-2</v>
      </c>
      <c r="AS1101" s="73">
        <f>_xll.BDP($H1101,$AQ$1, "CUST_TRR_START_DT=20180101","CUST_TRR_END_DT=20230630")*0.01</f>
        <v>4.4540110000000008E-2</v>
      </c>
      <c r="AT1101" s="74" t="s">
        <v>3918</v>
      </c>
      <c r="AU1101" s="74" t="s">
        <v>3624</v>
      </c>
      <c r="AV1101" s="74" t="s">
        <v>3918</v>
      </c>
      <c r="AW1101" s="25">
        <v>2.244668911335578</v>
      </c>
      <c r="AX1101" s="25">
        <v>2.244668911335578</v>
      </c>
      <c r="AY1101" s="25">
        <v>13.509420487915113</v>
      </c>
      <c r="AZ1101" s="25">
        <v>15.754089399250692</v>
      </c>
      <c r="BA1101" s="25">
        <v>29.872290827868191</v>
      </c>
      <c r="BB1101" s="25">
        <v>179.78479395914323</v>
      </c>
      <c r="BC1101" s="25">
        <v>209.65708478701143</v>
      </c>
      <c r="BD1101" s="25">
        <v>3563.8269300000002</v>
      </c>
      <c r="BE1101" s="25">
        <v>23712.933298400003</v>
      </c>
      <c r="BF1101" s="74">
        <v>2222.6190000000001</v>
      </c>
      <c r="BG1101" s="74">
        <v>2268</v>
      </c>
      <c r="BH1101" s="74">
        <v>2378.1880000000001</v>
      </c>
      <c r="BI1101" s="74">
        <v>2057.4059999999999</v>
      </c>
      <c r="BJ1101" s="74">
        <v>2251.4490000000001</v>
      </c>
      <c r="BK1101" s="74">
        <v>2414.7719999999999</v>
      </c>
      <c r="BL1101" s="72">
        <v>9.373024298727177E-2</v>
      </c>
      <c r="BM1101" s="72">
        <v>9.5644008755046347E-2</v>
      </c>
      <c r="BN1101" s="72">
        <v>0.10029075568480872</v>
      </c>
      <c r="BO1101" s="72">
        <v>8.6763032397127376E-2</v>
      </c>
      <c r="BP1101" s="72">
        <v>9.4946035214964877E-2</v>
      </c>
      <c r="BQ1101" s="72">
        <v>0.10183354246448006</v>
      </c>
      <c r="BR1101" s="72">
        <f>IF(IF(BN1101&gt;BQ1101,BN1101,BQ1101)=0,IF(BM1101&gt;BP1101,BM1101,BP1101),IF(BN1101&gt;BQ1101,BN1101,BQ1101))</f>
        <v>0.10183354246448006</v>
      </c>
      <c r="CI1101" s="73">
        <f>IFERROR(L1101,M1101)</f>
        <v>0.6611230014876982</v>
      </c>
      <c r="CJ1101" s="74">
        <f>IF(AND(M1101&lt;0,AA1101&gt;0),1,0)</f>
        <v>0</v>
      </c>
      <c r="CK1101" s="74">
        <f>IF(AND(CJ1101=0,CI1101&lt;0.1,CI1101&gt;0),1,0)</f>
        <v>0</v>
      </c>
      <c r="CL1101" s="74">
        <f>IF(AND(CK1101=0,CI1101&lt;0.2,CI1101&gt;0.1),1,0)</f>
        <v>0</v>
      </c>
      <c r="CM1101" s="74">
        <f>IF(AND(CL1101=0,CI1101&lt;0.3,CI1101&gt;0.2),1,0)</f>
        <v>0</v>
      </c>
      <c r="CN1101" s="74">
        <f>IF(AND(CM1101=0,CI1101&lt;0.4,CI1101&gt;0.3),1,0)</f>
        <v>0</v>
      </c>
      <c r="CO1101" s="74">
        <f>IF(AND(CN1101=0,CI1101&lt;0.5,CI1101&gt;0.4),1,0)</f>
        <v>0</v>
      </c>
      <c r="CP1101" s="74">
        <f>IF(AND(CJ1101=0,CK1101=0,CL1101=0,CM1101=0,CN1101=0,CO1101=0),1,0)</f>
        <v>1</v>
      </c>
      <c r="CR1101" s="74" t="str">
        <f>_xll.BDP($H1101,CR$1)</f>
        <v>Jamie Iannone</v>
      </c>
      <c r="CS1101" s="74" t="str">
        <f>_xll.BDP($H1101,CS$1)</f>
        <v>No</v>
      </c>
      <c r="CT1101" s="81">
        <f>_xll.BDP($H1101,CT$1)</f>
        <v>8.2726903259754181E-2</v>
      </c>
      <c r="CU1101" s="78">
        <f>_xll.BDP($H1101,CU$1)</f>
        <v>3.5</v>
      </c>
      <c r="CV1101" s="78">
        <f>_xll.BDP($H1101,CV$1)</f>
        <v>0.25417442283053848</v>
      </c>
      <c r="CW1101" s="78">
        <f>_xll.BDP($H1101,CW$1)</f>
        <v>11.487165369452565</v>
      </c>
    </row>
    <row r="1102" spans="1:101" s="74" customFormat="1" hidden="1" x14ac:dyDescent="0.3">
      <c r="A1102" s="74" t="str">
        <f>B1102&amp;C1102</f>
        <v>15</v>
      </c>
      <c r="B1102" s="74">
        <v>15</v>
      </c>
      <c r="D1102" s="74">
        <v>52</v>
      </c>
      <c r="E1102" s="74">
        <v>2</v>
      </c>
      <c r="F1102" s="75" t="s">
        <v>2157</v>
      </c>
      <c r="H1102" s="74" t="s">
        <v>1217</v>
      </c>
      <c r="I1102" s="74">
        <v>2048</v>
      </c>
      <c r="J1102" s="74" t="str">
        <f>I1102&amp;H1102</f>
        <v>2048SPY NZ Equity</v>
      </c>
      <c r="K1102" s="76" t="s">
        <v>5044</v>
      </c>
      <c r="L1102" s="73">
        <v>9.1522032278304452E-2</v>
      </c>
      <c r="M1102" s="73">
        <v>0.42762985595809688</v>
      </c>
      <c r="N1102" s="73">
        <v>5.6364584924814075E-2</v>
      </c>
      <c r="O1102" s="73">
        <v>0.25999150788174724</v>
      </c>
      <c r="P1102" s="77">
        <v>17.864809871380835</v>
      </c>
      <c r="Q1102" s="77">
        <v>18.473072112602438</v>
      </c>
      <c r="R1102" s="77">
        <v>22.569412015850357</v>
      </c>
      <c r="S1102" s="78">
        <v>24.089387945527911</v>
      </c>
      <c r="T1102" s="78">
        <v>23.942140790742531</v>
      </c>
      <c r="U1102" s="73">
        <v>-6.289967073933983E-2</v>
      </c>
      <c r="V1102" s="79">
        <v>-0.25133195607263231</v>
      </c>
      <c r="W1102" s="73">
        <v>0.4792681545258865</v>
      </c>
      <c r="X1102" s="72">
        <v>6.1128315605224179E-2</v>
      </c>
      <c r="Y1102" s="79">
        <v>32.072819998917666</v>
      </c>
      <c r="Z1102" s="79">
        <v>18.803003080438984</v>
      </c>
      <c r="AA1102" s="79">
        <v>22910000</v>
      </c>
      <c r="AB1102" s="79">
        <v>37682000</v>
      </c>
      <c r="AC1102" s="79">
        <v>0</v>
      </c>
      <c r="AD1102" s="80">
        <v>18566000</v>
      </c>
      <c r="AE1102" s="73">
        <v>0</v>
      </c>
      <c r="AF1102" s="80">
        <v>387.21306487499999</v>
      </c>
      <c r="AG1102" s="80">
        <v>382.590064875</v>
      </c>
      <c r="AH1102" s="25">
        <v>20.546161048010308</v>
      </c>
      <c r="AI1102" s="25">
        <v>39.051757157803408</v>
      </c>
      <c r="AJ1102" s="25">
        <v>2.4727984104361131</v>
      </c>
      <c r="AK1102" s="25">
        <v>45.726988772265528</v>
      </c>
      <c r="AL1102" s="25">
        <v>9.152891262853089</v>
      </c>
      <c r="AM1102" s="74" t="s">
        <v>506</v>
      </c>
      <c r="AN1102" s="74" t="s">
        <v>629</v>
      </c>
      <c r="AO1102" s="74" t="s">
        <v>1218</v>
      </c>
      <c r="AP1102" s="74" t="s">
        <v>2137</v>
      </c>
      <c r="AQ1102" s="73">
        <f>_xll.BDP($H1102,$AQ$1, "CUST_TRR_START_DT=20030101","CUST_TRR_END_DT=20230630")*0.01</f>
        <v>2.854396E-2</v>
      </c>
      <c r="AR1102" s="73">
        <f>_xll.BDP($H1102,$AQ$1, "CUST_TRR_START_DT=20130101","CUST_TRR_END_DT=20230630")*0.01</f>
        <v>0.17499520000000002</v>
      </c>
      <c r="AS1102" s="73">
        <f>_xll.BDP($H1102,$AQ$1, "CUST_TRR_START_DT=20180101","CUST_TRR_END_DT=20230630")*0.01</f>
        <v>0.50884230000000008</v>
      </c>
      <c r="AT1102" s="74" t="s">
        <v>3929</v>
      </c>
      <c r="AU1102" s="74" t="s">
        <v>3021</v>
      </c>
      <c r="AV1102" s="74" t="s">
        <v>3929</v>
      </c>
      <c r="AW1102" s="25" t="s">
        <v>3021</v>
      </c>
      <c r="AX1102" s="25">
        <v>0</v>
      </c>
      <c r="AY1102" s="25">
        <v>0</v>
      </c>
      <c r="AZ1102" s="25">
        <v>0</v>
      </c>
      <c r="BA1102" s="25">
        <v>0</v>
      </c>
      <c r="BB1102" s="25">
        <v>0</v>
      </c>
      <c r="BC1102" s="25">
        <v>0</v>
      </c>
      <c r="BD1102" s="25">
        <v>0</v>
      </c>
      <c r="BE1102" s="25">
        <v>382.590064875</v>
      </c>
      <c r="BF1102" s="74">
        <v>11.950000000000001</v>
      </c>
      <c r="BG1102" s="74">
        <v>17.875</v>
      </c>
      <c r="BH1102" s="74">
        <v>24.225000000000001</v>
      </c>
      <c r="BI1102" s="74">
        <v>13.667</v>
      </c>
      <c r="BJ1102" s="74">
        <v>16.333000000000002</v>
      </c>
      <c r="BK1102" s="74">
        <v>23.433</v>
      </c>
      <c r="BL1102" s="72">
        <v>3.1234475479399369E-2</v>
      </c>
      <c r="BM1102" s="72">
        <v>4.6721025037176879E-2</v>
      </c>
      <c r="BN1102" s="72">
        <v>6.3318424141292864E-2</v>
      </c>
      <c r="BO1102" s="72">
        <v>3.5722307646606791E-2</v>
      </c>
      <c r="BP1102" s="72">
        <v>4.2690601506697061E-2</v>
      </c>
      <c r="BQ1102" s="72">
        <v>6.1248323339645631E-2</v>
      </c>
      <c r="BR1102" s="72">
        <f>IF(IF(BN1102&gt;BQ1102,BN1102,BQ1102)=0,IF(BM1102&gt;BP1102,BM1102,BP1102),IF(BN1102&gt;BQ1102,BN1102,BQ1102))</f>
        <v>6.3318424141292864E-2</v>
      </c>
      <c r="CI1102" s="73">
        <f>IFERROR(L1102,M1102)</f>
        <v>9.1522032278304452E-2</v>
      </c>
      <c r="CJ1102" s="74">
        <f>IF(AND(M1102&lt;0,AA1102&gt;0),1,0)</f>
        <v>0</v>
      </c>
      <c r="CK1102" s="74">
        <f>IF(AND(CJ1102=0,CI1102&lt;0.1,CI1102&gt;0),1,0)</f>
        <v>1</v>
      </c>
      <c r="CL1102" s="74">
        <f>IF(AND(CK1102=0,CI1102&lt;0.2,CI1102&gt;0.1),1,0)</f>
        <v>0</v>
      </c>
      <c r="CM1102" s="74">
        <f>IF(AND(CL1102=0,CI1102&lt;0.3,CI1102&gt;0.2),1,0)</f>
        <v>0</v>
      </c>
      <c r="CN1102" s="74">
        <f>IF(AND(CM1102=0,CI1102&lt;0.4,CI1102&gt;0.3),1,0)</f>
        <v>0</v>
      </c>
      <c r="CO1102" s="74">
        <f>IF(AND(CN1102=0,CI1102&lt;0.5,CI1102&gt;0.4),1,0)</f>
        <v>0</v>
      </c>
      <c r="CP1102" s="74">
        <f>IF(AND(CJ1102=0,CK1102=0,CL1102=0,CM1102=0,CN1102=0,CO1102=0),1,0)</f>
        <v>0</v>
      </c>
      <c r="CR1102" s="74" t="str">
        <f>_xll.BDP($H1102,CR$1)</f>
        <v>#N/A Field Not Applicable</v>
      </c>
      <c r="CS1102" s="74" t="str">
        <f>_xll.BDP($H1102,CS$1)</f>
        <v>#N/A N/A</v>
      </c>
      <c r="CT1102" s="81" t="str">
        <f>_xll.BDP($H1102,CT$1)</f>
        <v>#N/A N/A</v>
      </c>
      <c r="CU1102" s="78" t="str">
        <f>_xll.BDP($H1102,CU$1)</f>
        <v>#N/A N/A</v>
      </c>
      <c r="CV1102" s="78">
        <f>_xll.BDP($H1102,CV$1)</f>
        <v>3.2116511740143108</v>
      </c>
      <c r="CW1102" s="78">
        <f>_xll.BDP($H1102,CW$1)</f>
        <v>0</v>
      </c>
    </row>
    <row r="1103" spans="1:101" s="74" customFormat="1" hidden="1" x14ac:dyDescent="0.3">
      <c r="A1103" s="74" t="str">
        <f>B1103&amp;C1103</f>
        <v>15</v>
      </c>
      <c r="B1103" s="74">
        <v>15</v>
      </c>
      <c r="D1103" s="74">
        <v>53</v>
      </c>
      <c r="E1103" s="74">
        <v>18</v>
      </c>
      <c r="F1103" s="75" t="s">
        <v>2149</v>
      </c>
      <c r="G1103" s="74" t="s">
        <v>2429</v>
      </c>
      <c r="H1103" s="74" t="s">
        <v>2430</v>
      </c>
      <c r="I1103" s="74">
        <v>2049</v>
      </c>
      <c r="J1103" s="74" t="str">
        <f>I1103&amp;H1103</f>
        <v>2049SAVE SS Equity</v>
      </c>
      <c r="K1103" s="76" t="s">
        <v>5045</v>
      </c>
      <c r="L1103" s="73">
        <v>2.5799154545378236</v>
      </c>
      <c r="M1103" s="73">
        <v>1.5562265590235844</v>
      </c>
      <c r="N1103" s="73">
        <v>1.3643842119342886</v>
      </c>
      <c r="O1103" s="73">
        <v>1.2227660955996207</v>
      </c>
      <c r="P1103" s="77">
        <v>43.252915447357459</v>
      </c>
      <c r="Q1103" s="77">
        <v>36.489818979070989</v>
      </c>
      <c r="R1103" s="77">
        <v>47.245525572117245</v>
      </c>
      <c r="S1103" s="78" t="e">
        <v>#N/A</v>
      </c>
      <c r="T1103" s="78">
        <v>59.156169578762018</v>
      </c>
      <c r="U1103" s="73">
        <v>-1.8461906127957249E-2</v>
      </c>
      <c r="V1103" s="79">
        <v>-1.2342968654713991</v>
      </c>
      <c r="W1103" s="73">
        <v>2.9217816090122823E-2</v>
      </c>
      <c r="X1103" s="72" t="e">
        <v>#N/A</v>
      </c>
      <c r="Y1103" s="79">
        <v>27.739548823444039</v>
      </c>
      <c r="Z1103" s="79">
        <v>68.925501558259711</v>
      </c>
      <c r="AA1103" s="79">
        <v>1573099999.9999995</v>
      </c>
      <c r="AB1103" s="79">
        <v>2002099999.9999995</v>
      </c>
      <c r="AC1103" s="79" t="e">
        <v>#N/A</v>
      </c>
      <c r="AD1103" s="80">
        <v>-13124100000</v>
      </c>
      <c r="AE1103" s="73">
        <v>0</v>
      </c>
      <c r="AF1103" s="80">
        <v>37175</v>
      </c>
      <c r="AG1103" s="80">
        <v>34227</v>
      </c>
      <c r="AH1103" s="25">
        <v>13.06124785346308</v>
      </c>
      <c r="AI1103" s="25">
        <v>16.565192140160683</v>
      </c>
      <c r="AJ1103" s="25">
        <v>-35.420448143179719</v>
      </c>
      <c r="AK1103" s="25">
        <v>17.537436820202252</v>
      </c>
      <c r="AL1103" s="25">
        <v>7.3958908801141598</v>
      </c>
      <c r="AM1103" s="74" t="s">
        <v>502</v>
      </c>
      <c r="AN1103" s="74" t="s">
        <v>528</v>
      </c>
      <c r="AO1103" s="74" t="s">
        <v>568</v>
      </c>
      <c r="AP1103" s="74" t="s">
        <v>4617</v>
      </c>
      <c r="AQ1103" s="73" t="e">
        <f>_xll.BDP($H1103,$AQ$1, "CUST_TRR_START_DT=20030101","CUST_TRR_END_DT=20230630")*0.01</f>
        <v>#VALUE!</v>
      </c>
      <c r="AR1103" s="73" t="e">
        <f>_xll.BDP($H1103,$AQ$1, "CUST_TRR_START_DT=20130101","CUST_TRR_END_DT=20230630")*0.01</f>
        <v>#VALUE!</v>
      </c>
      <c r="AS1103" s="73" t="e">
        <f>_xll.BDP($H1103,$AQ$1, "CUST_TRR_START_DT=20180101","CUST_TRR_END_DT=20230630")*0.01</f>
        <v>#VALUE!</v>
      </c>
      <c r="AT1103" s="74" t="s">
        <v>3637</v>
      </c>
      <c r="AU1103" s="74" t="s">
        <v>3637</v>
      </c>
      <c r="AV1103" s="74" t="s">
        <v>3637</v>
      </c>
      <c r="AW1103" s="25">
        <v>3.0934767347898915</v>
      </c>
      <c r="AX1103" s="25">
        <v>3.0934767347898915</v>
      </c>
      <c r="AY1103" s="25">
        <v>0</v>
      </c>
      <c r="AZ1103" s="25">
        <v>3.0934767347898915</v>
      </c>
      <c r="BA1103" s="25">
        <v>68.858517641668868</v>
      </c>
      <c r="BB1103" s="25">
        <v>0</v>
      </c>
      <c r="BC1103" s="25">
        <v>68.858517641668868</v>
      </c>
      <c r="BD1103" s="25">
        <v>1148.2750000000001</v>
      </c>
      <c r="BE1103" s="25">
        <v>34227</v>
      </c>
      <c r="BF1103" s="74">
        <v>2529.636</v>
      </c>
      <c r="BG1103" s="74">
        <v>2650.364</v>
      </c>
      <c r="BH1103" s="74">
        <v>2722.9090000000001</v>
      </c>
      <c r="BI1103" s="74" t="s">
        <v>3021</v>
      </c>
      <c r="BJ1103" s="74" t="s">
        <v>3021</v>
      </c>
      <c r="BK1103" s="74" t="s">
        <v>3021</v>
      </c>
      <c r="BL1103" s="72">
        <v>7.3907616793759318E-2</v>
      </c>
      <c r="BM1103" s="72">
        <v>7.7434890583457511E-2</v>
      </c>
      <c r="BN1103" s="72">
        <v>7.9554416104245185E-2</v>
      </c>
      <c r="BO1103" s="72">
        <v>0</v>
      </c>
      <c r="BP1103" s="72">
        <v>0</v>
      </c>
      <c r="BQ1103" s="72">
        <v>0</v>
      </c>
      <c r="BR1103" s="72">
        <f>IF(IF(BN1103&gt;BQ1103,BN1103,BQ1103)=0,IF(BM1103&gt;BP1103,BM1103,BP1103),IF(BN1103&gt;BQ1103,BN1103,BQ1103))</f>
        <v>7.9554416104245185E-2</v>
      </c>
      <c r="CI1103" s="73">
        <f>IFERROR(L1103,M1103)</f>
        <v>2.5799154545378236</v>
      </c>
      <c r="CJ1103" s="74">
        <f>IF(AND(M1103&lt;0,AA1103&gt;0),1,0)</f>
        <v>0</v>
      </c>
      <c r="CK1103" s="74">
        <f>IF(AND(CJ1103=0,CI1103&lt;0.1,CI1103&gt;0),1,0)</f>
        <v>0</v>
      </c>
      <c r="CL1103" s="74">
        <f>IF(AND(CK1103=0,CI1103&lt;0.2,CI1103&gt;0.1),1,0)</f>
        <v>0</v>
      </c>
      <c r="CM1103" s="74">
        <f>IF(AND(CL1103=0,CI1103&lt;0.3,CI1103&gt;0.2),1,0)</f>
        <v>0</v>
      </c>
      <c r="CN1103" s="74">
        <f>IF(AND(CM1103=0,CI1103&lt;0.4,CI1103&gt;0.3),1,0)</f>
        <v>0</v>
      </c>
      <c r="CO1103" s="74">
        <f>IF(AND(CN1103=0,CI1103&lt;0.5,CI1103&gt;0.4),1,0)</f>
        <v>0</v>
      </c>
      <c r="CP1103" s="74">
        <f>IF(AND(CJ1103=0,CK1103=0,CL1103=0,CM1103=0,CN1103=0,CO1103=0),1,0)</f>
        <v>1</v>
      </c>
      <c r="CR1103" s="74" t="str">
        <f>_xll.BDP($H1103,CR$1)</f>
        <v>Lars-Ake Valdemar Norling</v>
      </c>
      <c r="CS1103" s="74" t="str">
        <f>_xll.BDP($H1103,CS$1)</f>
        <v>No</v>
      </c>
      <c r="CT1103" s="81">
        <f>_xll.BDP($H1103,CT$1)</f>
        <v>0</v>
      </c>
      <c r="CU1103" s="78">
        <f>_xll.BDP($H1103,CU$1)</f>
        <v>4.75</v>
      </c>
      <c r="CV1103" s="78">
        <f>_xll.BDP($H1103,CV$1)</f>
        <v>4.8798079999999997</v>
      </c>
      <c r="CW1103" s="78">
        <f>_xll.BDP($H1103,CW$1)</f>
        <v>0</v>
      </c>
    </row>
    <row r="1104" spans="1:101" s="74" customFormat="1" hidden="1" x14ac:dyDescent="0.3">
      <c r="A1104" s="74" t="str">
        <f>B1104&amp;C1104</f>
        <v>15</v>
      </c>
      <c r="B1104" s="74">
        <v>15</v>
      </c>
      <c r="D1104" s="74">
        <v>53</v>
      </c>
      <c r="E1104" s="74">
        <v>5</v>
      </c>
      <c r="F1104" s="75">
        <v>0.1</v>
      </c>
      <c r="H1104" s="74" t="s">
        <v>1723</v>
      </c>
      <c r="I1104" s="74">
        <v>2050</v>
      </c>
      <c r="J1104" s="74" t="str">
        <f>I1104&amp;H1104</f>
        <v>2050BME LN Equity</v>
      </c>
      <c r="K1104" s="76" t="s">
        <v>1724</v>
      </c>
      <c r="L1104" s="73">
        <v>0.27453973991046193</v>
      </c>
      <c r="M1104" s="73">
        <v>0.30451541850220265</v>
      </c>
      <c r="N1104" s="73">
        <v>0.17931971037866251</v>
      </c>
      <c r="O1104" s="73">
        <v>0.20204603580562661</v>
      </c>
      <c r="P1104" s="77">
        <v>17.380025940337223</v>
      </c>
      <c r="Q1104" s="77">
        <v>14.163959590190267</v>
      </c>
      <c r="R1104" s="77">
        <v>47.47612551159618</v>
      </c>
      <c r="S1104" s="78">
        <v>15.976030403681026</v>
      </c>
      <c r="T1104" s="78">
        <v>15.954244431065623</v>
      </c>
      <c r="U1104" s="73">
        <v>0.75656414103525882</v>
      </c>
      <c r="V1104" s="79">
        <v>2.5925449871465296</v>
      </c>
      <c r="W1104" s="73">
        <v>0.20072483969891275</v>
      </c>
      <c r="X1104" s="72">
        <v>4.4789356984478938E-2</v>
      </c>
      <c r="Y1104" s="79">
        <v>10.880917254140659</v>
      </c>
      <c r="Z1104" s="79">
        <v>13.282625553771243</v>
      </c>
      <c r="AA1104" s="79">
        <v>1816000000</v>
      </c>
      <c r="AB1104" s="79">
        <v>2737000000</v>
      </c>
      <c r="AC1104" s="79">
        <v>3000000</v>
      </c>
      <c r="AD1104" s="80">
        <v>685000000</v>
      </c>
      <c r="AE1104" s="73">
        <v>4.3795620437956208E-3</v>
      </c>
      <c r="AF1104" s="80">
        <v>5696.3739372680002</v>
      </c>
      <c r="AG1104" s="80">
        <v>7713.3739372680002</v>
      </c>
      <c r="AH1104" s="25">
        <v>9.7023571537962265</v>
      </c>
      <c r="AI1104" s="25">
        <v>13.948234967934901</v>
      </c>
      <c r="AJ1104" s="25">
        <v>10.398075238369195</v>
      </c>
      <c r="AK1104" s="25">
        <v>16.349965896747339</v>
      </c>
      <c r="AL1104" s="25">
        <v>7.9090789921294409</v>
      </c>
      <c r="AM1104" s="74" t="s">
        <v>533</v>
      </c>
      <c r="AN1104" s="74" t="s">
        <v>534</v>
      </c>
      <c r="AO1104" s="74" t="s">
        <v>915</v>
      </c>
      <c r="AP1104" s="74" t="s">
        <v>1552</v>
      </c>
      <c r="AQ1104" s="73" t="e">
        <f>_xll.BDP($H1104,$AQ$1, "CUST_TRR_START_DT=20030101","CUST_TRR_END_DT=20230630")*0.01</f>
        <v>#VALUE!</v>
      </c>
      <c r="AR1104" s="73" t="e">
        <f>_xll.BDP($H1104,$AQ$1, "CUST_TRR_START_DT=20130101","CUST_TRR_END_DT=20230630")*0.01</f>
        <v>#VALUE!</v>
      </c>
      <c r="AS1104" s="73">
        <f>_xll.BDP($H1104,$AQ$1, "CUST_TRR_START_DT=20180101","CUST_TRR_END_DT=20230630")*0.01</f>
        <v>0.1264554</v>
      </c>
      <c r="AT1104" s="74" t="s">
        <v>3638</v>
      </c>
      <c r="AU1104" s="74" t="s">
        <v>3638</v>
      </c>
      <c r="AV1104" s="74" t="s">
        <v>3638</v>
      </c>
      <c r="AW1104" s="25">
        <v>2.5695178425677092</v>
      </c>
      <c r="AX1104" s="25">
        <v>2.5695178425677092</v>
      </c>
      <c r="AY1104" s="25">
        <v>0</v>
      </c>
      <c r="AZ1104" s="25">
        <v>2.5695178425677092</v>
      </c>
      <c r="BA1104" s="25">
        <v>95.818169640932098</v>
      </c>
      <c r="BB1104" s="25">
        <v>0</v>
      </c>
      <c r="BC1104" s="25">
        <v>95.818169640932098</v>
      </c>
      <c r="BD1104" s="25">
        <v>346.64139231000001</v>
      </c>
      <c r="BE1104" s="25">
        <v>5696.3739372680002</v>
      </c>
      <c r="BF1104" s="74">
        <v>382.05900000000003</v>
      </c>
      <c r="BG1104" s="74">
        <v>407.471</v>
      </c>
      <c r="BH1104" s="74">
        <v>444.733</v>
      </c>
      <c r="BI1104" s="74">
        <v>399.72899999999998</v>
      </c>
      <c r="BJ1104" s="74">
        <v>437.97300000000001</v>
      </c>
      <c r="BK1104" s="74">
        <v>472.55200000000002</v>
      </c>
      <c r="BL1104" s="72">
        <v>6.7070561765689984E-2</v>
      </c>
      <c r="BM1104" s="72">
        <v>7.1531645304069427E-2</v>
      </c>
      <c r="BN1104" s="72">
        <v>7.807299957792016E-2</v>
      </c>
      <c r="BO1104" s="72">
        <v>7.017253509022818E-2</v>
      </c>
      <c r="BP1104" s="72">
        <v>7.688627973219983E-2</v>
      </c>
      <c r="BQ1104" s="72">
        <v>8.2956632623496188E-2</v>
      </c>
      <c r="BR1104" s="72">
        <f>IF(IF(BN1104&gt;BQ1104,BN1104,BQ1104)=0,IF(BM1104&gt;BP1104,BM1104,BP1104),IF(BN1104&gt;BQ1104,BN1104,BQ1104))</f>
        <v>8.2956632623496188E-2</v>
      </c>
      <c r="CI1104" s="73">
        <f>IFERROR(L1104,M1104)</f>
        <v>0.27453973991046193</v>
      </c>
      <c r="CJ1104" s="74">
        <f>IF(AND(M1104&lt;0,AA1104&gt;0),1,0)</f>
        <v>0</v>
      </c>
      <c r="CK1104" s="74">
        <f>IF(AND(CJ1104=0,CI1104&lt;0.1,CI1104&gt;0),1,0)</f>
        <v>0</v>
      </c>
      <c r="CL1104" s="74">
        <f>IF(AND(CK1104=0,CI1104&lt;0.2,CI1104&gt;0.1),1,0)</f>
        <v>0</v>
      </c>
      <c r="CM1104" s="74">
        <f>IF(AND(CL1104=0,CI1104&lt;0.3,CI1104&gt;0.2),1,0)</f>
        <v>1</v>
      </c>
      <c r="CN1104" s="74">
        <f>IF(AND(CM1104=0,CI1104&lt;0.4,CI1104&gt;0.3),1,0)</f>
        <v>0</v>
      </c>
      <c r="CO1104" s="74">
        <f>IF(AND(CN1104=0,CI1104&lt;0.5,CI1104&gt;0.4),1,0)</f>
        <v>0</v>
      </c>
      <c r="CP1104" s="74">
        <f>IF(AND(CJ1104=0,CK1104=0,CL1104=0,CM1104=0,CN1104=0,CO1104=0),1,0)</f>
        <v>0</v>
      </c>
      <c r="CR1104" s="74" t="str">
        <f>_xll.BDP($H1104,CR$1)</f>
        <v>Alejandro Russo "Alex"</v>
      </c>
      <c r="CS1104" s="74" t="str">
        <f>_xll.BDP($H1104,CS$1)</f>
        <v>No</v>
      </c>
      <c r="CT1104" s="81">
        <f>_xll.BDP($H1104,CT$1)</f>
        <v>0</v>
      </c>
      <c r="CU1104" s="78">
        <f>_xll.BDP($H1104,CU$1)</f>
        <v>1.0833300352096558</v>
      </c>
      <c r="CV1104" s="78">
        <f>_xll.BDP($H1104,CV$1)</f>
        <v>6.2143713136501837E-3</v>
      </c>
      <c r="CW1104" s="78">
        <f>_xll.BDP($H1104,CW$1)</f>
        <v>0</v>
      </c>
    </row>
    <row r="1105" spans="1:134" s="74" customFormat="1" hidden="1" x14ac:dyDescent="0.3">
      <c r="A1105" s="74" t="str">
        <f>B1105&amp;C1105</f>
        <v>15</v>
      </c>
      <c r="B1105" s="74">
        <v>15</v>
      </c>
      <c r="D1105" s="74">
        <v>53</v>
      </c>
      <c r="E1105" s="74">
        <v>11</v>
      </c>
      <c r="F1105" s="75" t="s">
        <v>2149</v>
      </c>
      <c r="G1105" s="74" t="s">
        <v>2370</v>
      </c>
      <c r="H1105" s="74" t="s">
        <v>10</v>
      </c>
      <c r="I1105" s="74">
        <v>2051</v>
      </c>
      <c r="J1105" s="74" t="str">
        <f>I1105&amp;H1105</f>
        <v>2051DNB US Equity</v>
      </c>
      <c r="K1105" s="76" t="s">
        <v>595</v>
      </c>
      <c r="L1105" s="73" t="e">
        <v>#N/A</v>
      </c>
      <c r="M1105" s="73">
        <v>6.3723258989531184E-2</v>
      </c>
      <c r="N1105" s="73" t="e">
        <v>#N/A</v>
      </c>
      <c r="O1105" s="73">
        <v>3.2246455049305407E-2</v>
      </c>
      <c r="P1105" s="77">
        <v>1.5377326240411662</v>
      </c>
      <c r="Q1105" s="77">
        <v>1.6392925470345869</v>
      </c>
      <c r="R1105" s="77">
        <v>-0.63523714570573997</v>
      </c>
      <c r="S1105" s="78" t="e">
        <v>#N/A</v>
      </c>
      <c r="T1105" s="78">
        <v>36.464982468758429</v>
      </c>
      <c r="U1105" s="73">
        <v>0.5882322748425951</v>
      </c>
      <c r="V1105" s="79">
        <v>4.846489991542148</v>
      </c>
      <c r="W1105" s="73">
        <v>0.37223756906077349</v>
      </c>
      <c r="X1105" s="72">
        <v>5.8263714277989563E-2</v>
      </c>
      <c r="Y1105" s="79" t="e">
        <v>#N/A</v>
      </c>
      <c r="Z1105" s="79" t="e">
        <v>#N/A</v>
      </c>
      <c r="AA1105" s="79">
        <v>3515200000</v>
      </c>
      <c r="AB1105" s="79">
        <v>6946500000</v>
      </c>
      <c r="AC1105" s="79">
        <v>96000000</v>
      </c>
      <c r="AD1105" s="80">
        <v>535200000</v>
      </c>
      <c r="AE1105" s="73">
        <v>0.17937219730941703</v>
      </c>
      <c r="AF1105" s="80">
        <v>4524.0280369000002</v>
      </c>
      <c r="AG1105" s="80">
        <v>7972.8280369000004</v>
      </c>
      <c r="AH1105" s="25">
        <v>10.099858166835574</v>
      </c>
      <c r="AI1105" s="25">
        <v>38.294082790105669</v>
      </c>
      <c r="AJ1105" s="25">
        <v>7.2806273644690807</v>
      </c>
      <c r="AK1105" s="25">
        <v>253.13967388569054</v>
      </c>
      <c r="AL1105" s="25">
        <v>1.3155631888908852</v>
      </c>
      <c r="AM1105" s="74" t="s">
        <v>493</v>
      </c>
      <c r="AN1105" s="74" t="s">
        <v>524</v>
      </c>
      <c r="AO1105" s="74" t="s">
        <v>524</v>
      </c>
      <c r="AP1105" s="74" t="s">
        <v>574</v>
      </c>
      <c r="AQ1105" s="73" t="e">
        <f>_xll.BDP($H1105,$AQ$1, "CUST_TRR_START_DT=20030101","CUST_TRR_END_DT=20230630")*0.01</f>
        <v>#VALUE!</v>
      </c>
      <c r="AR1105" s="73" t="e">
        <f>_xll.BDP($H1105,$AQ$1, "CUST_TRR_START_DT=20130101","CUST_TRR_END_DT=20230630")*0.01</f>
        <v>#VALUE!</v>
      </c>
      <c r="AS1105" s="73" t="e">
        <f>_xll.BDP($H1105,$AQ$1, "CUST_TRR_START_DT=20180101","CUST_TRR_END_DT=20230630")*0.01</f>
        <v>#VALUE!</v>
      </c>
      <c r="AT1105" s="74" t="s">
        <v>3639</v>
      </c>
      <c r="AU1105" s="74" t="s">
        <v>3639</v>
      </c>
      <c r="AV1105" s="74" t="s">
        <v>3639</v>
      </c>
      <c r="AW1105" s="25">
        <v>1.9417476017498274</v>
      </c>
      <c r="AX1105" s="25">
        <v>1.9417476017498274</v>
      </c>
      <c r="AY1105" s="25">
        <v>3.3945456373546054E-16</v>
      </c>
      <c r="AZ1105" s="25">
        <v>1.9417476017498279</v>
      </c>
      <c r="BA1105" s="25">
        <v>81.288914658878596</v>
      </c>
      <c r="BB1105" s="25">
        <v>1.4210854715202004E-14</v>
      </c>
      <c r="BC1105" s="25">
        <v>81.28891465887861</v>
      </c>
      <c r="BD1105" s="25">
        <v>42.91</v>
      </c>
      <c r="BE1105" s="25">
        <v>4524.0280369000002</v>
      </c>
      <c r="BF1105" s="74">
        <v>423.5</v>
      </c>
      <c r="BG1105" s="74">
        <v>440.61500000000001</v>
      </c>
      <c r="BH1105" s="74">
        <v>479.29399999999998</v>
      </c>
      <c r="BI1105" s="74">
        <v>368.7</v>
      </c>
      <c r="BJ1105" s="74">
        <v>394.91899999999998</v>
      </c>
      <c r="BK1105" s="74">
        <v>482.625</v>
      </c>
      <c r="BL1105" s="72">
        <v>9.3611267778569054E-2</v>
      </c>
      <c r="BM1105" s="72">
        <v>9.7394400831769076E-2</v>
      </c>
      <c r="BN1105" s="72">
        <v>0.10594408259424197</v>
      </c>
      <c r="BO1105" s="72">
        <v>8.149816866578137E-2</v>
      </c>
      <c r="BP1105" s="72">
        <v>8.7293667673777359E-2</v>
      </c>
      <c r="BQ1105" s="72">
        <v>0.10668037334505759</v>
      </c>
      <c r="BR1105" s="72">
        <f>IF(IF(BN1105&gt;BQ1105,BN1105,BQ1105)=0,IF(BM1105&gt;BP1105,BM1105,BP1105),IF(BN1105&gt;BQ1105,BN1105,BQ1105))</f>
        <v>0.10668037334505759</v>
      </c>
      <c r="CI1105" s="73">
        <f>IFERROR(L1105,M1105)</f>
        <v>6.3723258989531184E-2</v>
      </c>
      <c r="CJ1105" s="74">
        <f>IF(AND(M1105&lt;0,AA1105&gt;0),1,0)</f>
        <v>0</v>
      </c>
      <c r="CK1105" s="74">
        <f>IF(AND(CJ1105=0,CI1105&lt;0.1,CI1105&gt;0),1,0)</f>
        <v>1</v>
      </c>
      <c r="CL1105" s="74">
        <f>IF(AND(CK1105=0,CI1105&lt;0.2,CI1105&gt;0.1),1,0)</f>
        <v>0</v>
      </c>
      <c r="CM1105" s="74">
        <f>IF(AND(CL1105=0,CI1105&lt;0.3,CI1105&gt;0.2),1,0)</f>
        <v>0</v>
      </c>
      <c r="CN1105" s="74">
        <f>IF(AND(CM1105=0,CI1105&lt;0.4,CI1105&gt;0.3),1,0)</f>
        <v>0</v>
      </c>
      <c r="CO1105" s="74">
        <f>IF(AND(CN1105=0,CI1105&lt;0.5,CI1105&gt;0.4),1,0)</f>
        <v>0</v>
      </c>
      <c r="CP1105" s="74">
        <f>IF(AND(CJ1105=0,CK1105=0,CL1105=0,CM1105=0,CN1105=0,CO1105=0),1,0)</f>
        <v>0</v>
      </c>
      <c r="CR1105" s="74" t="str">
        <f>_xll.BDP($H1105,CR$1)</f>
        <v>Anthony M Jabbour</v>
      </c>
      <c r="CS1105" s="74" t="str">
        <f>_xll.BDP($H1105,CS$1)</f>
        <v>No</v>
      </c>
      <c r="CT1105" s="81">
        <f>_xll.BDP($H1105,CT$1)</f>
        <v>1.671239972114563</v>
      </c>
      <c r="CU1105" s="78">
        <f>_xll.BDP($H1105,CU$1)</f>
        <v>4.6666698455810547</v>
      </c>
      <c r="CV1105" s="78">
        <f>_xll.BDP($H1105,CV$1)</f>
        <v>3.8253213684526868</v>
      </c>
      <c r="CW1105" s="78">
        <f>_xll.BDP($H1105,CW$1)</f>
        <v>-6.6070935725617259</v>
      </c>
    </row>
    <row r="1106" spans="1:134" s="74" customFormat="1" hidden="1" x14ac:dyDescent="0.3">
      <c r="A1106" s="74" t="str">
        <f>B1106&amp;C1106</f>
        <v>15</v>
      </c>
      <c r="B1106" s="74">
        <v>15</v>
      </c>
      <c r="D1106" s="74">
        <v>60</v>
      </c>
      <c r="E1106" s="74">
        <v>11</v>
      </c>
      <c r="F1106" s="75"/>
      <c r="G1106" s="74" t="s">
        <v>2172</v>
      </c>
      <c r="H1106" s="74" t="s">
        <v>448</v>
      </c>
      <c r="I1106" s="74">
        <v>2020</v>
      </c>
      <c r="J1106" s="74" t="str">
        <f>I1106&amp;H1106</f>
        <v>2020CHWY US Equity</v>
      </c>
      <c r="K1106" s="76" t="s">
        <v>1143</v>
      </c>
      <c r="L1106" s="73">
        <v>-2.9943329023469718</v>
      </c>
      <c r="M1106" s="73">
        <v>-17.088151116199199</v>
      </c>
      <c r="N1106" s="73">
        <v>0.75547713618161827</v>
      </c>
      <c r="O1106" s="73">
        <v>1.6608990764437521</v>
      </c>
      <c r="P1106" s="77">
        <v>2.8965730827514058</v>
      </c>
      <c r="Q1106" s="77">
        <v>2.6333062421446032</v>
      </c>
      <c r="R1106" s="77">
        <v>20.555993527239526</v>
      </c>
      <c r="S1106" s="78">
        <v>-1.4614175309007176</v>
      </c>
      <c r="T1106" s="78">
        <v>2.3152234110929872</v>
      </c>
      <c r="U1106" s="73">
        <v>-0.1354956342518184</v>
      </c>
      <c r="V1106" s="79">
        <v>-1.7466418263064811</v>
      </c>
      <c r="W1106" s="73">
        <v>0.12556034509475505</v>
      </c>
      <c r="X1106" s="72">
        <v>7.7094235524049421E-3</v>
      </c>
      <c r="Y1106" s="79">
        <v>32.101742730103489</v>
      </c>
      <c r="Z1106" s="79" t="e">
        <v>#N/A</v>
      </c>
      <c r="AA1106" s="79">
        <v>-3494000</v>
      </c>
      <c r="AB1106" s="79">
        <v>35948000</v>
      </c>
      <c r="AC1106" s="79">
        <v>218357000</v>
      </c>
      <c r="AD1106" s="80">
        <v>525115000</v>
      </c>
      <c r="AE1106" s="73">
        <v>0.41582700932176764</v>
      </c>
      <c r="AF1106" s="80">
        <v>8671.1549808</v>
      </c>
      <c r="AG1106" s="80">
        <v>8283.0179807999993</v>
      </c>
      <c r="AH1106" s="25">
        <v>35.464011116549479</v>
      </c>
      <c r="AI1106" s="25">
        <v>252.83761819990323</v>
      </c>
      <c r="AJ1106" s="25">
        <v>3.9566030190171122</v>
      </c>
      <c r="AK1106" s="25">
        <v>154.41677677794081</v>
      </c>
      <c r="AL1106" s="25">
        <v>23.746951525867132</v>
      </c>
      <c r="AM1106" s="74" t="s">
        <v>543</v>
      </c>
      <c r="AN1106" s="74" t="s">
        <v>570</v>
      </c>
      <c r="AO1106" s="74" t="s">
        <v>641</v>
      </c>
      <c r="AP1106" s="74" t="s">
        <v>574</v>
      </c>
      <c r="AQ1106" s="73" t="e">
        <f>_xll.BDP($H1106,$AQ$1, "CUST_TRR_START_DT=20030101","CUST_TRR_END_DT=20230630")*0.01</f>
        <v>#VALUE!</v>
      </c>
      <c r="AR1106" s="73" t="e">
        <f>_xll.BDP($H1106,$AQ$1, "CUST_TRR_START_DT=20130101","CUST_TRR_END_DT=20230630")*0.01</f>
        <v>#VALUE!</v>
      </c>
      <c r="AS1106" s="73" t="e">
        <f>_xll.BDP($H1106,$AQ$1, "CUST_TRR_START_DT=20180101","CUST_TRR_END_DT=20230630")*0.01</f>
        <v>#VALUE!</v>
      </c>
      <c r="AT1106" s="74" t="s">
        <v>3627</v>
      </c>
      <c r="AU1106" s="74" t="s">
        <v>3627</v>
      </c>
      <c r="AV1106" s="74" t="s">
        <v>3627</v>
      </c>
      <c r="AW1106" s="25" t="s">
        <v>3021</v>
      </c>
      <c r="AX1106" s="25">
        <v>0</v>
      </c>
      <c r="AY1106" s="25">
        <v>0</v>
      </c>
      <c r="AZ1106" s="25">
        <v>0</v>
      </c>
      <c r="BA1106" s="25">
        <v>0</v>
      </c>
      <c r="BB1106" s="25">
        <v>0</v>
      </c>
      <c r="BC1106" s="25">
        <v>0</v>
      </c>
      <c r="BD1106" s="25">
        <v>0</v>
      </c>
      <c r="BE1106" s="25">
        <v>8283.0179807999993</v>
      </c>
      <c r="BF1106" s="74">
        <v>197.9</v>
      </c>
      <c r="BG1106" s="74">
        <v>227.02500000000001</v>
      </c>
      <c r="BH1106" s="74">
        <v>353.6</v>
      </c>
      <c r="BI1106" s="74">
        <v>286.32400000000001</v>
      </c>
      <c r="BJ1106" s="74">
        <v>325.70600000000002</v>
      </c>
      <c r="BK1106" s="74">
        <v>367.16800000000001</v>
      </c>
      <c r="BL1106" s="72">
        <v>2.3892257684183637E-2</v>
      </c>
      <c r="BM1106" s="72">
        <v>2.7408488129114655E-2</v>
      </c>
      <c r="BN1106" s="72">
        <v>4.268975400266465E-2</v>
      </c>
      <c r="BO1106" s="72">
        <v>3.4567593679465367E-2</v>
      </c>
      <c r="BP1106" s="72">
        <v>3.9322140885723673E-2</v>
      </c>
      <c r="BQ1106" s="72">
        <v>4.4327804291997661E-2</v>
      </c>
      <c r="BR1106" s="72">
        <f>IF(IF(BN1106&gt;BQ1106,BN1106,BQ1106)=0,IF(BM1106&gt;BP1106,BM1106,BP1106),IF(BN1106&gt;BQ1106,BN1106,BQ1106))</f>
        <v>4.4327804291997661E-2</v>
      </c>
      <c r="CI1106" s="73">
        <f>IFERROR(L1106,M1106)</f>
        <v>-2.9943329023469718</v>
      </c>
      <c r="CJ1106" s="74">
        <f>IF(AND(M1106&lt;0,AA1106&gt;0),1,0)</f>
        <v>0</v>
      </c>
      <c r="CK1106" s="74">
        <f>IF(AND(CJ1106=0,CI1106&lt;0.1,CI1106&gt;0),1,0)</f>
        <v>0</v>
      </c>
      <c r="CL1106" s="74">
        <f>IF(AND(CK1106=0,CI1106&lt;0.2,CI1106&gt;0.1),1,0)</f>
        <v>0</v>
      </c>
      <c r="CM1106" s="74">
        <f>IF(AND(CL1106=0,CI1106&lt;0.3,CI1106&gt;0.2),1,0)</f>
        <v>0</v>
      </c>
      <c r="CN1106" s="74">
        <f>IF(AND(CM1106=0,CI1106&lt;0.4,CI1106&gt;0.3),1,0)</f>
        <v>0</v>
      </c>
      <c r="CO1106" s="74">
        <f>IF(AND(CN1106=0,CI1106&lt;0.5,CI1106&gt;0.4),1,0)</f>
        <v>0</v>
      </c>
      <c r="CP1106" s="74">
        <f>IF(AND(CJ1106=0,CK1106=0,CL1106=0,CM1106=0,CN1106=0,CO1106=0),1,0)</f>
        <v>1</v>
      </c>
      <c r="CR1106" s="74" t="str">
        <f>_xll.BDP($H1106,CR$1)</f>
        <v>Sumit Singh</v>
      </c>
      <c r="CS1106" s="74" t="str">
        <f>_xll.BDP($H1106,CS$1)</f>
        <v>No</v>
      </c>
      <c r="CT1106" s="81">
        <f>_xll.BDP($H1106,CT$1)</f>
        <v>0.27670198678970337</v>
      </c>
      <c r="CU1106" s="78">
        <f>_xll.BDP($H1106,CU$1)</f>
        <v>5.5833301544189453</v>
      </c>
      <c r="CV1106" s="78">
        <f>_xll.BDP($H1106,CV$1)</f>
        <v>2.6729521688003968</v>
      </c>
      <c r="CW1106" s="78">
        <f>_xll.BDP($H1106,CW$1)</f>
        <v>6.4287868885425564E-2</v>
      </c>
    </row>
    <row r="1107" spans="1:134" s="74" customFormat="1" hidden="1" x14ac:dyDescent="0.3">
      <c r="A1107" s="74" t="str">
        <f>B1107&amp;C1107</f>
        <v>15</v>
      </c>
      <c r="B1107" s="74">
        <v>15</v>
      </c>
      <c r="D1107" s="74">
        <v>53</v>
      </c>
      <c r="E1107" s="74">
        <v>6</v>
      </c>
      <c r="F1107" s="75" t="s">
        <v>2157</v>
      </c>
      <c r="H1107" s="74" t="s">
        <v>1763</v>
      </c>
      <c r="I1107" s="74">
        <v>2053</v>
      </c>
      <c r="J1107" s="74" t="str">
        <f>I1107&amp;H1107</f>
        <v>2053NCC LN Equity</v>
      </c>
      <c r="K1107" s="76" t="s">
        <v>1764</v>
      </c>
      <c r="L1107" s="73">
        <v>0.48038335573140828</v>
      </c>
      <c r="M1107" s="73">
        <v>0.25156110615521859</v>
      </c>
      <c r="N1107" s="73">
        <v>9.360428004779256E-2</v>
      </c>
      <c r="O1107" s="73">
        <v>7.4563722897937598E-2</v>
      </c>
      <c r="P1107" s="77">
        <v>8.6127698667891597</v>
      </c>
      <c r="Q1107" s="77">
        <v>6.492300689859305</v>
      </c>
      <c r="R1107" s="77">
        <v>8.6200903719151896</v>
      </c>
      <c r="S1107" s="78">
        <v>16.789446744299827</v>
      </c>
      <c r="T1107" s="78">
        <v>15.216010165184244</v>
      </c>
      <c r="U1107" s="73">
        <v>0.29960812255076597</v>
      </c>
      <c r="V1107" s="79">
        <v>1.5098743267504489</v>
      </c>
      <c r="W1107" s="73">
        <v>0.54803690971593988</v>
      </c>
      <c r="X1107" s="72">
        <v>3.5909445745511318E-2</v>
      </c>
      <c r="Y1107" s="79">
        <v>9.1407190586189877</v>
      </c>
      <c r="Z1107" s="79" t="e">
        <v>#N/A</v>
      </c>
      <c r="AA1107" s="79">
        <v>112099999.99999997</v>
      </c>
      <c r="AB1107" s="79">
        <v>378200000</v>
      </c>
      <c r="AC1107" s="79">
        <v>4100000</v>
      </c>
      <c r="AD1107" s="80">
        <v>56100000</v>
      </c>
      <c r="AE1107" s="73">
        <v>7.3083778966131913E-2</v>
      </c>
      <c r="AF1107" s="80">
        <v>330.85662552000002</v>
      </c>
      <c r="AG1107" s="80">
        <v>414.95662551999999</v>
      </c>
      <c r="AH1107" s="25">
        <v>7.4632486604316544</v>
      </c>
      <c r="AI1107" s="25">
        <v>11.095096939037433</v>
      </c>
      <c r="AJ1107" s="25">
        <v>15.733564921756498</v>
      </c>
      <c r="AK1107" s="25">
        <v>13.164431197218082</v>
      </c>
      <c r="AL1107" s="25">
        <v>1.08274678111588</v>
      </c>
      <c r="AM1107" s="74" t="s">
        <v>506</v>
      </c>
      <c r="AN1107" s="74" t="s">
        <v>629</v>
      </c>
      <c r="AO1107" s="74" t="s">
        <v>630</v>
      </c>
      <c r="AP1107" s="74" t="s">
        <v>1552</v>
      </c>
      <c r="AQ1107" s="73" t="e">
        <f>_xll.BDP($H1107,$AQ$1, "CUST_TRR_START_DT=20030101","CUST_TRR_END_DT=20230630")*0.01</f>
        <v>#VALUE!</v>
      </c>
      <c r="AR1107" s="73">
        <f>_xll.BDP($H1107,$AQ$1, "CUST_TRR_START_DT=20130101","CUST_TRR_END_DT=20230630")*0.01</f>
        <v>-2.226643E-2</v>
      </c>
      <c r="AS1107" s="73">
        <f>_xll.BDP($H1107,$AQ$1, "CUST_TRR_START_DT=20180101","CUST_TRR_END_DT=20230630")*0.01</f>
        <v>-0.12923480000000001</v>
      </c>
      <c r="AT1107" s="74" t="s">
        <v>3641</v>
      </c>
      <c r="AU1107" s="74" t="s">
        <v>3641</v>
      </c>
      <c r="AV1107" s="74" t="s">
        <v>3641</v>
      </c>
      <c r="AW1107" s="25">
        <v>4.3867925427994638</v>
      </c>
      <c r="AX1107" s="25">
        <v>4.3867925427994638</v>
      </c>
      <c r="AY1107" s="25">
        <v>-0.24348282396106577</v>
      </c>
      <c r="AZ1107" s="25">
        <v>4.143309718838398</v>
      </c>
      <c r="BA1107" s="25">
        <v>73.682418047505635</v>
      </c>
      <c r="BB1107" s="25">
        <v>-4.089640220605844</v>
      </c>
      <c r="BC1107" s="25">
        <v>69.592777826899791</v>
      </c>
      <c r="BD1107" s="25">
        <v>13.613476799499999</v>
      </c>
      <c r="BE1107" s="25">
        <v>330.85662552000002</v>
      </c>
      <c r="BF1107" s="74">
        <v>16.943000000000001</v>
      </c>
      <c r="BG1107" s="74">
        <v>21.088000000000001</v>
      </c>
      <c r="BH1107" s="74">
        <v>27.155999999999999</v>
      </c>
      <c r="BI1107" s="74">
        <v>17.429000000000002</v>
      </c>
      <c r="BJ1107" s="74">
        <v>13.613</v>
      </c>
      <c r="BK1107" s="74">
        <v>26.809000000000001</v>
      </c>
      <c r="BL1107" s="72">
        <v>5.1209492853199069E-2</v>
      </c>
      <c r="BM1107" s="72">
        <v>6.3737578072847897E-2</v>
      </c>
      <c r="BN1107" s="72">
        <v>8.207784854638929E-2</v>
      </c>
      <c r="BO1107" s="72">
        <v>5.267840706713136E-2</v>
      </c>
      <c r="BP1107" s="72">
        <v>4.114471027625561E-2</v>
      </c>
      <c r="BQ1107" s="72">
        <v>8.1029055887470558E-2</v>
      </c>
      <c r="BR1107" s="72">
        <f>IF(IF(BN1107&gt;BQ1107,BN1107,BQ1107)=0,IF(BM1107&gt;BP1107,BM1107,BP1107),IF(BN1107&gt;BQ1107,BN1107,BQ1107))</f>
        <v>8.207784854638929E-2</v>
      </c>
      <c r="CI1107" s="73">
        <f>IFERROR(L1107,M1107)</f>
        <v>0.48038335573140828</v>
      </c>
      <c r="CJ1107" s="74">
        <f>IF(AND(M1107&lt;0,AA1107&gt;0),1,0)</f>
        <v>0</v>
      </c>
      <c r="CK1107" s="74">
        <f>IF(AND(CJ1107=0,CI1107&lt;0.1,CI1107&gt;0),1,0)</f>
        <v>0</v>
      </c>
      <c r="CL1107" s="74">
        <f>IF(AND(CK1107=0,CI1107&lt;0.2,CI1107&gt;0.1),1,0)</f>
        <v>0</v>
      </c>
      <c r="CM1107" s="74">
        <f>IF(AND(CL1107=0,CI1107&lt;0.3,CI1107&gt;0.2),1,0)</f>
        <v>0</v>
      </c>
      <c r="CN1107" s="74">
        <f>IF(AND(CM1107=0,CI1107&lt;0.4,CI1107&gt;0.3),1,0)</f>
        <v>0</v>
      </c>
      <c r="CO1107" s="74">
        <f>IF(AND(CN1107=0,CI1107&lt;0.5,CI1107&gt;0.4),1,0)</f>
        <v>1</v>
      </c>
      <c r="CP1107" s="74">
        <f>IF(AND(CJ1107=0,CK1107=0,CL1107=0,CM1107=0,CN1107=0,CO1107=0),1,0)</f>
        <v>0</v>
      </c>
      <c r="CR1107" s="74" t="str">
        <f>_xll.BDP($H1107,CR$1)</f>
        <v>Michael J Maddison "Mike"</v>
      </c>
      <c r="CS1107" s="74" t="str">
        <f>_xll.BDP($H1107,CS$1)</f>
        <v>No</v>
      </c>
      <c r="CT1107" s="81">
        <f>_xll.BDP($H1107,CT$1)</f>
        <v>0</v>
      </c>
      <c r="CU1107" s="78">
        <f>_xll.BDP($H1107,CU$1)</f>
        <v>1.25</v>
      </c>
      <c r="CV1107" s="78">
        <f>_xll.BDP($H1107,CV$1)</f>
        <v>0.1292895339073056</v>
      </c>
      <c r="CW1107" s="78">
        <f>_xll.BDP($H1107,CW$1)</f>
        <v>0</v>
      </c>
    </row>
    <row r="1108" spans="1:134" s="74" customFormat="1" hidden="1" x14ac:dyDescent="0.3">
      <c r="A1108" s="74" t="str">
        <f>B1108&amp;C1108</f>
        <v>15</v>
      </c>
      <c r="B1108" s="74">
        <v>15</v>
      </c>
      <c r="D1108" s="74">
        <v>54</v>
      </c>
      <c r="E1108" s="74">
        <v>12</v>
      </c>
      <c r="F1108" s="75">
        <v>0.15</v>
      </c>
      <c r="G1108" s="74" t="s">
        <v>2378</v>
      </c>
      <c r="H1108" s="74" t="s">
        <v>438</v>
      </c>
      <c r="I1108" s="74">
        <v>2054</v>
      </c>
      <c r="J1108" s="74" t="str">
        <f>I1108&amp;H1108</f>
        <v>2054MED US Equity</v>
      </c>
      <c r="K1108" s="76" t="s">
        <v>1133</v>
      </c>
      <c r="L1108" s="73">
        <v>-1.4943008672106655</v>
      </c>
      <c r="M1108" s="73">
        <v>1.978566228427048</v>
      </c>
      <c r="N1108" s="73">
        <v>-1.4943008672106655</v>
      </c>
      <c r="O1108" s="73">
        <v>1.978566228427048</v>
      </c>
      <c r="P1108" s="77">
        <v>94.031274717926834</v>
      </c>
      <c r="Q1108" s="77">
        <v>72.098474163832321</v>
      </c>
      <c r="R1108" s="77">
        <v>84.384373898938861</v>
      </c>
      <c r="S1108" s="78">
        <v>14.48762270493215</v>
      </c>
      <c r="T1108" s="78">
        <v>12.66664039329979</v>
      </c>
      <c r="U1108" s="73">
        <v>-0.38820613381441682</v>
      </c>
      <c r="V1108" s="79">
        <v>-0.64740970191034808</v>
      </c>
      <c r="W1108" s="73">
        <v>0.58219781943681859</v>
      </c>
      <c r="X1108" s="72" t="e">
        <v>#N/A</v>
      </c>
      <c r="Y1108" s="79">
        <v>34.339896721143546</v>
      </c>
      <c r="Z1108" s="79">
        <v>29.560587067167177</v>
      </c>
      <c r="AA1108" s="79">
        <v>93404000</v>
      </c>
      <c r="AB1108" s="79">
        <v>93404000</v>
      </c>
      <c r="AC1108" s="79">
        <v>9033000</v>
      </c>
      <c r="AD1108" s="80">
        <v>214340000</v>
      </c>
      <c r="AE1108" s="73">
        <v>4.214332369133153E-2</v>
      </c>
      <c r="AF1108" s="80">
        <v>884.21668160000002</v>
      </c>
      <c r="AG1108" s="80">
        <v>760.48568160000002</v>
      </c>
      <c r="AH1108" s="25">
        <v>3.9663166103392169</v>
      </c>
      <c r="AI1108" s="25">
        <v>4.3674224634734635</v>
      </c>
      <c r="AJ1108" s="25">
        <v>22.544405412707473</v>
      </c>
      <c r="AK1108" s="25">
        <v>6.6750003019568185</v>
      </c>
      <c r="AL1108" s="25">
        <v>4.7649385742123043</v>
      </c>
      <c r="AM1108" s="74" t="s">
        <v>493</v>
      </c>
      <c r="AN1108" s="74" t="s">
        <v>524</v>
      </c>
      <c r="AO1108" s="74" t="s">
        <v>524</v>
      </c>
      <c r="AP1108" s="74" t="s">
        <v>574</v>
      </c>
      <c r="AQ1108" s="73">
        <f>_xll.BDP($H1108,$AQ$1, "CUST_TRR_START_DT=20030101","CUST_TRR_END_DT=20230630")*0.01</f>
        <v>0.16365070000000001</v>
      </c>
      <c r="AR1108" s="73">
        <f>_xll.BDP($H1108,$AQ$1, "CUST_TRR_START_DT=20130101","CUST_TRR_END_DT=20230630")*0.01</f>
        <v>0.15430659999999999</v>
      </c>
      <c r="AS1108" s="73">
        <f>_xll.BDP($H1108,$AQ$1, "CUST_TRR_START_DT=20180101","CUST_TRR_END_DT=20230630")*0.01</f>
        <v>8.891932000000001E-2</v>
      </c>
      <c r="AT1108" s="74" t="s">
        <v>3642</v>
      </c>
      <c r="AU1108" s="74" t="s">
        <v>3642</v>
      </c>
      <c r="AV1108" s="74" t="s">
        <v>3642</v>
      </c>
      <c r="AW1108" s="25">
        <v>8.1280787002864141</v>
      </c>
      <c r="AX1108" s="25">
        <v>8.1280787002864141</v>
      </c>
      <c r="AY1108" s="25">
        <v>8.0876753689738585</v>
      </c>
      <c r="AZ1108" s="25">
        <v>16.215754069260271</v>
      </c>
      <c r="BA1108" s="25">
        <v>51.544912515323752</v>
      </c>
      <c r="BB1108" s="25">
        <v>51.2886913030759</v>
      </c>
      <c r="BC1108" s="25">
        <v>102.83360381839965</v>
      </c>
      <c r="BD1108" s="25">
        <v>147.63614833</v>
      </c>
      <c r="BE1108" s="25">
        <v>760.48568160000002</v>
      </c>
      <c r="BF1108" s="74">
        <v>92.2</v>
      </c>
      <c r="BG1108" s="74">
        <v>83</v>
      </c>
      <c r="BH1108" s="74" t="s">
        <v>3021</v>
      </c>
      <c r="BI1108" s="74">
        <v>47.390999999999998</v>
      </c>
      <c r="BJ1108" s="74">
        <v>18.853000000000002</v>
      </c>
      <c r="BK1108" s="74" t="s">
        <v>3021</v>
      </c>
      <c r="BL1108" s="72">
        <v>0.12123831155639736</v>
      </c>
      <c r="BM1108" s="72">
        <v>0.10914077938374166</v>
      </c>
      <c r="BN1108" s="72">
        <v>0</v>
      </c>
      <c r="BO1108" s="72">
        <v>6.2316755129818074E-2</v>
      </c>
      <c r="BP1108" s="72">
        <v>2.4790736309899777E-2</v>
      </c>
      <c r="BQ1108" s="72">
        <v>0</v>
      </c>
      <c r="BR1108" s="72">
        <f>IF(IF(BN1108&gt;BQ1108,BN1108,BQ1108)=0,IF(BM1108&gt;BP1108,BM1108,BP1108),IF(BN1108&gt;BQ1108,BN1108,BQ1108))</f>
        <v>0.10914077938374166</v>
      </c>
      <c r="CI1108" s="73">
        <f>IFERROR(L1108,M1108)</f>
        <v>-1.4943008672106655</v>
      </c>
      <c r="CJ1108" s="74">
        <f>IF(AND(M1108&lt;0,AA1108&gt;0),1,0)</f>
        <v>0</v>
      </c>
      <c r="CK1108" s="74">
        <f>IF(AND(CJ1108=0,CI1108&lt;0.1,CI1108&gt;0),1,0)</f>
        <v>0</v>
      </c>
      <c r="CL1108" s="74">
        <f>IF(AND(CK1108=0,CI1108&lt;0.2,CI1108&gt;0.1),1,0)</f>
        <v>0</v>
      </c>
      <c r="CM1108" s="74">
        <f>IF(AND(CL1108=0,CI1108&lt;0.3,CI1108&gt;0.2),1,0)</f>
        <v>0</v>
      </c>
      <c r="CN1108" s="74">
        <f>IF(AND(CM1108=0,CI1108&lt;0.4,CI1108&gt;0.3),1,0)</f>
        <v>0</v>
      </c>
      <c r="CO1108" s="74">
        <f>IF(AND(CN1108=0,CI1108&lt;0.5,CI1108&gt;0.4),1,0)</f>
        <v>0</v>
      </c>
      <c r="CP1108" s="74">
        <f>IF(AND(CJ1108=0,CK1108=0,CL1108=0,CM1108=0,CN1108=0,CO1108=0),1,0)</f>
        <v>1</v>
      </c>
      <c r="CR1108" s="74" t="str">
        <f>_xll.BDP($H1108,CR$1)</f>
        <v>Daniel R Chard "Dan"</v>
      </c>
      <c r="CS1108" s="74" t="str">
        <f>_xll.BDP($H1108,CS$1)</f>
        <v>No</v>
      </c>
      <c r="CT1108" s="81">
        <f>_xll.BDP($H1108,CT$1)</f>
        <v>1.4301300048828125</v>
      </c>
      <c r="CU1108" s="78">
        <f>_xll.BDP($H1108,CU$1)</f>
        <v>7</v>
      </c>
      <c r="CV1108" s="78">
        <f>_xll.BDP($H1108,CV$1)</f>
        <v>2.085673560545743</v>
      </c>
      <c r="CW1108" s="78">
        <f>_xll.BDP($H1108,CW$1)</f>
        <v>0.69780037207294565</v>
      </c>
    </row>
    <row r="1109" spans="1:134" s="74" customFormat="1" hidden="1" x14ac:dyDescent="0.3">
      <c r="A1109" s="74" t="str">
        <f>B1109&amp;C1109</f>
        <v>15</v>
      </c>
      <c r="B1109" s="74">
        <v>15</v>
      </c>
      <c r="D1109" s="74">
        <v>54</v>
      </c>
      <c r="E1109" s="74">
        <v>19</v>
      </c>
      <c r="F1109" s="75" t="s">
        <v>2217</v>
      </c>
      <c r="G1109" s="74" t="s">
        <v>2652</v>
      </c>
      <c r="H1109" s="74" t="s">
        <v>1611</v>
      </c>
      <c r="I1109" s="74">
        <v>2055</v>
      </c>
      <c r="J1109" s="74" t="str">
        <f>I1109&amp;H1109</f>
        <v>2055BEG LN Equity</v>
      </c>
      <c r="K1109" s="76" t="s">
        <v>1612</v>
      </c>
      <c r="L1109" s="73">
        <v>0.20597237076370653</v>
      </c>
      <c r="M1109" s="73">
        <v>0.53246089356916471</v>
      </c>
      <c r="N1109" s="73">
        <v>0.10211052842970762</v>
      </c>
      <c r="O1109" s="73">
        <v>0.17447041350738685</v>
      </c>
      <c r="P1109" s="77">
        <v>6.3081053202322224</v>
      </c>
      <c r="Q1109" s="77">
        <v>3.0681528132324143</v>
      </c>
      <c r="R1109" s="77">
        <v>3.4477245136647618</v>
      </c>
      <c r="S1109" s="78">
        <v>18.311128371819997</v>
      </c>
      <c r="T1109" s="78">
        <v>20.75436076339011</v>
      </c>
      <c r="U1109" s="73">
        <v>5.6843345368865421E-2</v>
      </c>
      <c r="V1109" s="79">
        <v>0.30990187332738628</v>
      </c>
      <c r="W1109" s="73">
        <v>0.55530316497784449</v>
      </c>
      <c r="X1109" s="72">
        <v>5.7674841053587646E-2</v>
      </c>
      <c r="Y1109" s="79">
        <v>18.557464847117924</v>
      </c>
      <c r="Z1109" s="79">
        <v>6.7249181879538877</v>
      </c>
      <c r="AA1109" s="79">
        <v>29343000</v>
      </c>
      <c r="AB1109" s="79">
        <v>89551000</v>
      </c>
      <c r="AC1109" s="79">
        <v>1277000</v>
      </c>
      <c r="AD1109" s="80">
        <v>6814000</v>
      </c>
      <c r="AE1109" s="73">
        <v>0.18740827707660698</v>
      </c>
      <c r="AF1109" s="80">
        <v>176.510980125</v>
      </c>
      <c r="AG1109" s="80">
        <v>181.72198012500002</v>
      </c>
      <c r="AH1109" s="25">
        <v>7.1872322466777421</v>
      </c>
      <c r="AI1109" s="25">
        <v>11.630951108870969</v>
      </c>
      <c r="AJ1109" s="25">
        <v>3.3790759558635015</v>
      </c>
      <c r="AK1109" s="25">
        <v>59.891396933560472</v>
      </c>
      <c r="AL1109" s="25">
        <v>2.0610149395304718</v>
      </c>
      <c r="AM1109" s="74" t="s">
        <v>502</v>
      </c>
      <c r="AN1109" s="74" t="s">
        <v>528</v>
      </c>
      <c r="AO1109" s="74" t="s">
        <v>568</v>
      </c>
      <c r="AP1109" s="74" t="s">
        <v>1552</v>
      </c>
      <c r="AQ1109" s="73" t="e">
        <f>_xll.BDP($H1109,$AQ$1, "CUST_TRR_START_DT=20030101","CUST_TRR_END_DT=20230630")*0.01</f>
        <v>#VALUE!</v>
      </c>
      <c r="AR1109" s="73">
        <f>_xll.BDP($H1109,$AQ$1, "CUST_TRR_START_DT=20130101","CUST_TRR_END_DT=20230630")*0.01</f>
        <v>0.17771640000000002</v>
      </c>
      <c r="AS1109" s="73">
        <f>_xll.BDP($H1109,$AQ$1, "CUST_TRR_START_DT=20180101","CUST_TRR_END_DT=20230630")*0.01</f>
        <v>0.16850670000000001</v>
      </c>
      <c r="AT1109" s="74" t="s">
        <v>3643</v>
      </c>
      <c r="AU1109" s="74" t="s">
        <v>3643</v>
      </c>
      <c r="AV1109" s="74" t="s">
        <v>3643</v>
      </c>
      <c r="AW1109" s="25">
        <v>3.3777777353922525</v>
      </c>
      <c r="AX1109" s="25">
        <v>3.3777777353922525</v>
      </c>
      <c r="AY1109" s="25">
        <v>-0.12254584527994378</v>
      </c>
      <c r="AZ1109" s="25">
        <v>3.2552318901123085</v>
      </c>
      <c r="BA1109" s="25">
        <v>55.067526259591659</v>
      </c>
      <c r="BB1109" s="25">
        <v>-1.9978509782478326</v>
      </c>
      <c r="BC1109" s="25">
        <v>53.069675281343827</v>
      </c>
      <c r="BD1109" s="25">
        <v>5.6580000000000004</v>
      </c>
      <c r="BE1109" s="25">
        <v>176.510980125</v>
      </c>
      <c r="BF1109" s="74">
        <v>8.609</v>
      </c>
      <c r="BG1109" s="74">
        <v>13.853</v>
      </c>
      <c r="BH1109" s="74">
        <v>16.667000000000002</v>
      </c>
      <c r="BI1109" s="74">
        <v>12.417</v>
      </c>
      <c r="BJ1109" s="74">
        <v>16.161999999999999</v>
      </c>
      <c r="BK1109" s="74">
        <v>16.507000000000001</v>
      </c>
      <c r="BL1109" s="72">
        <v>4.8773169770534128E-2</v>
      </c>
      <c r="BM1109" s="72">
        <v>7.8482369709746688E-2</v>
      </c>
      <c r="BN1109" s="72">
        <v>9.4424720706875631E-2</v>
      </c>
      <c r="BO1109" s="72">
        <v>7.0346898483066814E-2</v>
      </c>
      <c r="BP1109" s="72">
        <v>9.1563708889693632E-2</v>
      </c>
      <c r="BQ1109" s="72">
        <v>9.3518261517273424E-2</v>
      </c>
      <c r="BR1109" s="72">
        <f>IF(IF(BN1109&gt;BQ1109,BN1109,BQ1109)=0,IF(BM1109&gt;BP1109,BM1109,BP1109),IF(BN1109&gt;BQ1109,BN1109,BQ1109))</f>
        <v>9.4424720706875631E-2</v>
      </c>
      <c r="CI1109" s="73">
        <f>IFERROR(L1109,M1109)</f>
        <v>0.20597237076370653</v>
      </c>
      <c r="CJ1109" s="74">
        <f>IF(AND(M1109&lt;0,AA1109&gt;0),1,0)</f>
        <v>0</v>
      </c>
      <c r="CK1109" s="74">
        <f>IF(AND(CJ1109=0,CI1109&lt;0.1,CI1109&gt;0),1,0)</f>
        <v>0</v>
      </c>
      <c r="CL1109" s="74">
        <f>IF(AND(CK1109=0,CI1109&lt;0.2,CI1109&gt;0.1),1,0)</f>
        <v>0</v>
      </c>
      <c r="CM1109" s="74">
        <f>IF(AND(CL1109=0,CI1109&lt;0.3,CI1109&gt;0.2),1,0)</f>
        <v>1</v>
      </c>
      <c r="CN1109" s="74">
        <f>IF(AND(CM1109=0,CI1109&lt;0.4,CI1109&gt;0.3),1,0)</f>
        <v>0</v>
      </c>
      <c r="CO1109" s="74">
        <f>IF(AND(CN1109=0,CI1109&lt;0.5,CI1109&gt;0.4),1,0)</f>
        <v>0</v>
      </c>
      <c r="CP1109" s="74">
        <f>IF(AND(CJ1109=0,CK1109=0,CL1109=0,CM1109=0,CN1109=0,CO1109=0),1,0)</f>
        <v>0</v>
      </c>
      <c r="CR1109" s="74" t="str">
        <f>_xll.BDP($H1109,CR$1)</f>
        <v>#N/A Field Not Applicable</v>
      </c>
      <c r="CS1109" s="74" t="str">
        <f>_xll.BDP($H1109,CS$1)</f>
        <v>#N/A N/A</v>
      </c>
      <c r="CT1109" s="81" t="str">
        <f>_xll.BDP($H1109,CT$1)</f>
        <v>#N/A N/A</v>
      </c>
      <c r="CU1109" s="78" t="str">
        <f>_xll.BDP($H1109,CU$1)</f>
        <v>#N/A N/A</v>
      </c>
      <c r="CV1109" s="78">
        <f>_xll.BDP($H1109,CV$1)</f>
        <v>18.823703971864632</v>
      </c>
      <c r="CW1109" s="78">
        <f>_xll.BDP($H1109,CW$1)</f>
        <v>1.1137286232813026</v>
      </c>
    </row>
    <row r="1110" spans="1:134" s="74" customFormat="1" hidden="1" x14ac:dyDescent="0.3">
      <c r="A1110" s="74" t="str">
        <f>B1110&amp;C1110</f>
        <v>15</v>
      </c>
      <c r="B1110" s="74">
        <v>15</v>
      </c>
      <c r="D1110" s="74">
        <v>54</v>
      </c>
      <c r="E1110" s="74">
        <v>4</v>
      </c>
      <c r="F1110" s="75" t="s">
        <v>2217</v>
      </c>
      <c r="G1110" s="74" t="s">
        <v>2296</v>
      </c>
      <c r="H1110" s="74" t="s">
        <v>1192</v>
      </c>
      <c r="I1110" s="74">
        <v>2056</v>
      </c>
      <c r="J1110" s="74" t="str">
        <f>I1110&amp;H1110</f>
        <v>2056ADH AU Equity</v>
      </c>
      <c r="K1110" s="76" t="s">
        <v>5046</v>
      </c>
      <c r="L1110" s="73">
        <v>0.50646124474231935</v>
      </c>
      <c r="M1110" s="73">
        <v>0.22858220693789977</v>
      </c>
      <c r="N1110" s="73">
        <v>0.26673576854429193</v>
      </c>
      <c r="O1110" s="73">
        <v>0.14876388139925381</v>
      </c>
      <c r="P1110" s="77">
        <v>14.976223372674358</v>
      </c>
      <c r="Q1110" s="77">
        <v>10.455975150676451</v>
      </c>
      <c r="R1110" s="77">
        <v>18.916581688760921</v>
      </c>
      <c r="S1110" s="78">
        <v>22.869654641278192</v>
      </c>
      <c r="T1110" s="78">
        <v>20.334280219205422</v>
      </c>
      <c r="U1110" s="73">
        <v>0.58162143593266924</v>
      </c>
      <c r="V1110" s="79">
        <v>2.0163153507204958</v>
      </c>
      <c r="W1110" s="73">
        <v>0.33932829371838003</v>
      </c>
      <c r="X1110" s="72">
        <v>5.151449101881992E-2</v>
      </c>
      <c r="Y1110" s="79">
        <v>14.772273469438227</v>
      </c>
      <c r="Z1110" s="79">
        <v>3.6569927241323574</v>
      </c>
      <c r="AA1110" s="79">
        <v>296891000</v>
      </c>
      <c r="AB1110" s="79">
        <v>456186000</v>
      </c>
      <c r="AC1110" s="79">
        <v>-435000</v>
      </c>
      <c r="AD1110" s="80">
        <v>108398000</v>
      </c>
      <c r="AE1110" s="73">
        <v>-4.0129891695418734E-3</v>
      </c>
      <c r="AF1110" s="80">
        <v>241.40611989000001</v>
      </c>
      <c r="AG1110" s="80">
        <v>495.37111989000005</v>
      </c>
      <c r="AH1110" s="25">
        <v>3.9208123843633262</v>
      </c>
      <c r="AI1110" s="25">
        <v>7.2994683468407402</v>
      </c>
      <c r="AJ1110" s="25">
        <v>40.018089987660929</v>
      </c>
      <c r="AK1110" s="25">
        <v>6.3420621064125919</v>
      </c>
      <c r="AL1110" s="25">
        <v>1.1937738498935031</v>
      </c>
      <c r="AM1110" s="74" t="s">
        <v>533</v>
      </c>
      <c r="AN1110" s="74" t="s">
        <v>534</v>
      </c>
      <c r="AO1110" s="74" t="s">
        <v>4723</v>
      </c>
      <c r="AP1110" s="74" t="s">
        <v>2136</v>
      </c>
      <c r="AQ1110" s="73" t="e">
        <f>_xll.BDP($H1110,$AQ$1, "CUST_TRR_START_DT=20030101","CUST_TRR_END_DT=20230630")*0.01</f>
        <v>#VALUE!</v>
      </c>
      <c r="AR1110" s="73" t="e">
        <f>_xll.BDP($H1110,$AQ$1, "CUST_TRR_START_DT=20130101","CUST_TRR_END_DT=20230630")*0.01</f>
        <v>#VALUE!</v>
      </c>
      <c r="AS1110" s="73">
        <f>_xll.BDP($H1110,$AQ$1, "CUST_TRR_START_DT=20180101","CUST_TRR_END_DT=20230630")*0.01</f>
        <v>6.7228570000000001E-2</v>
      </c>
      <c r="AT1110" s="74" t="s">
        <v>3644</v>
      </c>
      <c r="AU1110" s="74" t="s">
        <v>3644</v>
      </c>
      <c r="AV1110" s="74" t="s">
        <v>3644</v>
      </c>
      <c r="AW1110" s="25">
        <v>18.433189306635157</v>
      </c>
      <c r="AX1110" s="25">
        <v>18.433189306635157</v>
      </c>
      <c r="AY1110" s="25">
        <v>3.6251380619363474E-15</v>
      </c>
      <c r="AZ1110" s="25">
        <v>18.43318930663516</v>
      </c>
      <c r="BA1110" s="25">
        <v>36.129848118734472</v>
      </c>
      <c r="BB1110" s="25">
        <v>7.1054273576010019E-15</v>
      </c>
      <c r="BC1110" s="25">
        <v>36.129848118734479</v>
      </c>
      <c r="BD1110" s="25">
        <v>13.771000000000001</v>
      </c>
      <c r="BE1110" s="25">
        <v>241.40611989000001</v>
      </c>
      <c r="BF1110" s="74">
        <v>27.577999999999999</v>
      </c>
      <c r="BG1110" s="74">
        <v>37.450000000000003</v>
      </c>
      <c r="BH1110" s="74">
        <v>46.663000000000004</v>
      </c>
      <c r="BI1110" s="74">
        <v>33.741</v>
      </c>
      <c r="BJ1110" s="74">
        <v>57.841999999999999</v>
      </c>
      <c r="BK1110" s="74">
        <v>66.858000000000004</v>
      </c>
      <c r="BL1110" s="72">
        <v>0.11423902597235849</v>
      </c>
      <c r="BM1110" s="72">
        <v>0.15513276969558437</v>
      </c>
      <c r="BN1110" s="72">
        <v>0.19329667375981452</v>
      </c>
      <c r="BO1110" s="72">
        <v>0.1397686190199923</v>
      </c>
      <c r="BP1110" s="72">
        <v>0.239604530433431</v>
      </c>
      <c r="BQ1110" s="72">
        <v>0.27695238227790064</v>
      </c>
      <c r="BR1110" s="72">
        <f>IF(IF(BN1110&gt;BQ1110,BN1110,BQ1110)=0,IF(BM1110&gt;BP1110,BM1110,BP1110),IF(BN1110&gt;BQ1110,BN1110,BQ1110))</f>
        <v>0.27695238227790064</v>
      </c>
      <c r="CI1110" s="73">
        <f>IFERROR(L1110,M1110)</f>
        <v>0.50646124474231935</v>
      </c>
      <c r="CJ1110" s="74">
        <f>IF(AND(M1110&lt;0,AA1110&gt;0),1,0)</f>
        <v>0</v>
      </c>
      <c r="CK1110" s="74">
        <f>IF(AND(CJ1110=0,CI1110&lt;0.1,CI1110&gt;0),1,0)</f>
        <v>0</v>
      </c>
      <c r="CL1110" s="74">
        <f>IF(AND(CK1110=0,CI1110&lt;0.2,CI1110&gt;0.1),1,0)</f>
        <v>0</v>
      </c>
      <c r="CM1110" s="74">
        <f>IF(AND(CL1110=0,CI1110&lt;0.3,CI1110&gt;0.2),1,0)</f>
        <v>0</v>
      </c>
      <c r="CN1110" s="74">
        <f>IF(AND(CM1110=0,CI1110&lt;0.4,CI1110&gt;0.3),1,0)</f>
        <v>0</v>
      </c>
      <c r="CO1110" s="74">
        <f>IF(AND(CN1110=0,CI1110&lt;0.5,CI1110&gt;0.4),1,0)</f>
        <v>0</v>
      </c>
      <c r="CP1110" s="74">
        <f>IF(AND(CJ1110=0,CK1110=0,CL1110=0,CM1110=0,CN1110=0,CO1110=0),1,0)</f>
        <v>1</v>
      </c>
      <c r="CR1110" s="74" t="str">
        <f>_xll.BDP($H1110,CR$1)</f>
        <v>Mark Ronan</v>
      </c>
      <c r="CS1110" s="74" t="str">
        <f>_xll.BDP($H1110,CS$1)</f>
        <v>No</v>
      </c>
      <c r="CT1110" s="81">
        <f>_xll.BDP($H1110,CT$1)</f>
        <v>0</v>
      </c>
      <c r="CU1110" s="78">
        <f>_xll.BDP($H1110,CU$1)</f>
        <v>6.9166698455810547</v>
      </c>
      <c r="CV1110" s="78">
        <f>_xll.BDP($H1110,CV$1)</f>
        <v>1.8598950598378512</v>
      </c>
      <c r="CW1110" s="78">
        <f>_xll.BDP($H1110,CW$1)</f>
        <v>0.62528000820367369</v>
      </c>
    </row>
    <row r="1111" spans="1:134" s="74" customFormat="1" hidden="1" x14ac:dyDescent="0.3">
      <c r="A1111" s="74" t="str">
        <f>B1111&amp;C1111</f>
        <v>15</v>
      </c>
      <c r="B1111" s="74">
        <v>15</v>
      </c>
      <c r="D1111" s="74">
        <v>61</v>
      </c>
      <c r="E1111" s="74">
        <v>12</v>
      </c>
      <c r="F1111" s="75"/>
      <c r="G1111" s="74" t="s">
        <v>2170</v>
      </c>
      <c r="H1111" s="74" t="s">
        <v>2084</v>
      </c>
      <c r="I1111" s="74">
        <v>2027</v>
      </c>
      <c r="J1111" s="74" t="str">
        <f>I1111&amp;H1111</f>
        <v>2027ALE PW Equity</v>
      </c>
      <c r="K1111" s="76" t="s">
        <v>5037</v>
      </c>
      <c r="L1111" s="73">
        <v>0.18258470286882761</v>
      </c>
      <c r="M1111" s="73">
        <v>-0.14879627204722981</v>
      </c>
      <c r="N1111" s="73">
        <v>5.6154843204461499E-2</v>
      </c>
      <c r="O1111" s="73">
        <v>-6.3264536176760242E-2</v>
      </c>
      <c r="P1111" s="77">
        <v>-7.1246009152923229</v>
      </c>
      <c r="Q1111" s="77">
        <v>-9.3198158253474208</v>
      </c>
      <c r="R1111" s="77">
        <v>-20.794817601252898</v>
      </c>
      <c r="S1111" s="78">
        <v>42.813877964956205</v>
      </c>
      <c r="T1111" s="78">
        <v>24.649047253744509</v>
      </c>
      <c r="U1111" s="73">
        <v>0.59538160569731013</v>
      </c>
      <c r="V1111" s="79">
        <v>3.1197259134551945</v>
      </c>
      <c r="W1111" s="73">
        <v>0.46697715080816016</v>
      </c>
      <c r="X1111" s="72">
        <v>7.7183585891248629E-2</v>
      </c>
      <c r="Y1111" s="79">
        <v>41.271778465852591</v>
      </c>
      <c r="Z1111" s="79" t="e">
        <v>#N/A</v>
      </c>
      <c r="AA1111" s="79">
        <v>6472185000</v>
      </c>
      <c r="AB1111" s="79">
        <v>15222383000</v>
      </c>
      <c r="AC1111" s="79">
        <v>0</v>
      </c>
      <c r="AD1111" s="80">
        <v>1360760000</v>
      </c>
      <c r="AE1111" s="73">
        <v>0</v>
      </c>
      <c r="AF1111" s="80">
        <v>33414.046927595002</v>
      </c>
      <c r="AG1111" s="80">
        <v>39714.846927595005</v>
      </c>
      <c r="AH1111" s="25">
        <v>17.722895636261768</v>
      </c>
      <c r="AI1111" s="25" t="s">
        <v>3021</v>
      </c>
      <c r="AJ1111" s="25">
        <v>1.8879986221406142</v>
      </c>
      <c r="AK1111" s="25" t="s">
        <v>3021</v>
      </c>
      <c r="AL1111" s="25">
        <v>3.7204190064765612</v>
      </c>
      <c r="AM1111" s="74" t="s">
        <v>543</v>
      </c>
      <c r="AN1111" s="74" t="s">
        <v>570</v>
      </c>
      <c r="AO1111" s="74" t="s">
        <v>641</v>
      </c>
      <c r="AP1111" s="74" t="s">
        <v>2085</v>
      </c>
      <c r="AQ1111" s="73" t="e">
        <f>_xll.BDP($H1111,$AQ$1, "CUST_TRR_START_DT=20030101","CUST_TRR_END_DT=20230630")*0.01</f>
        <v>#VALUE!</v>
      </c>
      <c r="AR1111" s="73" t="e">
        <f>_xll.BDP($H1111,$AQ$1, "CUST_TRR_START_DT=20130101","CUST_TRR_END_DT=20230630")*0.01</f>
        <v>#VALUE!</v>
      </c>
      <c r="AS1111" s="73" t="e">
        <f>_xll.BDP($H1111,$AQ$1, "CUST_TRR_START_DT=20180101","CUST_TRR_END_DT=20230630")*0.01</f>
        <v>#VALUE!</v>
      </c>
      <c r="AT1111" s="74" t="s">
        <v>3631</v>
      </c>
      <c r="AU1111" s="74" t="s">
        <v>3631</v>
      </c>
      <c r="AV1111" s="74" t="s">
        <v>3631</v>
      </c>
      <c r="AW1111" s="25" t="s">
        <v>3021</v>
      </c>
      <c r="AX1111" s="25">
        <v>0</v>
      </c>
      <c r="AY1111" s="25">
        <v>0</v>
      </c>
      <c r="AZ1111" s="25">
        <v>0</v>
      </c>
      <c r="BA1111" s="25" t="s">
        <v>3021</v>
      </c>
      <c r="BB1111" s="25">
        <v>0</v>
      </c>
      <c r="BC1111" s="25" t="s">
        <v>3021</v>
      </c>
      <c r="BD1111" s="25">
        <v>0</v>
      </c>
      <c r="BE1111" s="25">
        <v>33414.046927595002</v>
      </c>
      <c r="BF1111" s="74">
        <v>829.125</v>
      </c>
      <c r="BG1111" s="74">
        <v>1401.2940000000001</v>
      </c>
      <c r="BH1111" s="74">
        <v>1910.1880000000001</v>
      </c>
      <c r="BI1111" s="74">
        <v>1342.2</v>
      </c>
      <c r="BJ1111" s="74">
        <v>1703.1000000000001</v>
      </c>
      <c r="BK1111" s="74">
        <v>1991.2</v>
      </c>
      <c r="BL1111" s="72">
        <v>2.4813665994922237E-2</v>
      </c>
      <c r="BM1111" s="72">
        <v>4.1937272759461561E-2</v>
      </c>
      <c r="BN1111" s="72">
        <v>5.7167214858445378E-2</v>
      </c>
      <c r="BO1111" s="72">
        <v>4.0168735110368919E-2</v>
      </c>
      <c r="BP1111" s="72">
        <v>5.096958185551282E-2</v>
      </c>
      <c r="BQ1111" s="72">
        <v>5.9591704181021152E-2</v>
      </c>
      <c r="BR1111" s="72">
        <f>IF(IF(BN1111&gt;BQ1111,BN1111,BQ1111)=0,IF(BM1111&gt;BP1111,BM1111,BP1111),IF(BN1111&gt;BQ1111,BN1111,BQ1111))</f>
        <v>5.9591704181021152E-2</v>
      </c>
      <c r="CI1111" s="73">
        <f>IFERROR(L1111,M1111)</f>
        <v>0.18258470286882761</v>
      </c>
      <c r="CJ1111" s="74">
        <f>IF(AND(M1111&lt;0,AA1111&gt;0),1,0)</f>
        <v>1</v>
      </c>
      <c r="CK1111" s="74">
        <f>IF(AND(CJ1111=0,CI1111&lt;0.1,CI1111&gt;0),1,0)</f>
        <v>0</v>
      </c>
      <c r="CL1111" s="74">
        <f>IF(AND(CK1111=0,CI1111&lt;0.2,CI1111&gt;0.1),1,0)</f>
        <v>1</v>
      </c>
      <c r="CM1111" s="74">
        <f>IF(AND(CL1111=0,CI1111&lt;0.3,CI1111&gt;0.2),1,0)</f>
        <v>0</v>
      </c>
      <c r="CN1111" s="74">
        <f>IF(AND(CM1111=0,CI1111&lt;0.4,CI1111&gt;0.3),1,0)</f>
        <v>0</v>
      </c>
      <c r="CO1111" s="74">
        <f>IF(AND(CN1111=0,CI1111&lt;0.5,CI1111&gt;0.4),1,0)</f>
        <v>0</v>
      </c>
      <c r="CP1111" s="74">
        <f>IF(AND(CJ1111=0,CK1111=0,CL1111=0,CM1111=0,CN1111=0,CO1111=0),1,0)</f>
        <v>0</v>
      </c>
      <c r="CR1111" s="74" t="str">
        <f>_xll.BDP($H1111,CR$1)</f>
        <v>Roy Perticucci</v>
      </c>
      <c r="CS1111" s="74" t="str">
        <f>_xll.BDP($H1111,CS$1)</f>
        <v>No</v>
      </c>
      <c r="CT1111" s="81">
        <f>_xll.BDP($H1111,CT$1)</f>
        <v>0</v>
      </c>
      <c r="CU1111" s="78">
        <f>_xll.BDP($H1111,CU$1)</f>
        <v>1.0833300352096558</v>
      </c>
      <c r="CV1111" s="78">
        <f>_xll.BDP($H1111,CV$1)</f>
        <v>0</v>
      </c>
      <c r="CW1111" s="78">
        <f>_xll.BDP($H1111,CW$1)</f>
        <v>0</v>
      </c>
    </row>
    <row r="1112" spans="1:134" s="74" customFormat="1" hidden="1" x14ac:dyDescent="0.3">
      <c r="A1112" s="74" t="str">
        <f>B1112&amp;C1112</f>
        <v>15</v>
      </c>
      <c r="B1112" s="74">
        <v>15</v>
      </c>
      <c r="D1112" s="74">
        <v>54</v>
      </c>
      <c r="E1112" s="74">
        <v>7</v>
      </c>
      <c r="F1112" s="75" t="s">
        <v>2827</v>
      </c>
      <c r="G1112" s="74" t="s">
        <v>2827</v>
      </c>
      <c r="H1112" s="74" t="s">
        <v>1745</v>
      </c>
      <c r="I1112" s="74">
        <v>2058</v>
      </c>
      <c r="J1112" s="74" t="str">
        <f>I1112&amp;H1112</f>
        <v>2058KAPE LN Equity</v>
      </c>
      <c r="K1112" s="76" t="s">
        <v>1746</v>
      </c>
      <c r="L1112" s="73">
        <v>0.28332397342890209</v>
      </c>
      <c r="M1112" s="73">
        <v>0.20015487667944398</v>
      </c>
      <c r="N1112" s="73">
        <v>8.0221981601592635E-2</v>
      </c>
      <c r="O1112" s="73">
        <v>7.9002164788300827E-2</v>
      </c>
      <c r="P1112" s="77">
        <v>7.3657044710966026</v>
      </c>
      <c r="Q1112" s="77">
        <v>5.624405427581765</v>
      </c>
      <c r="R1112" s="77">
        <v>6.9653099709279482</v>
      </c>
      <c r="S1112" s="78">
        <v>29.090683937330333</v>
      </c>
      <c r="T1112" s="78">
        <v>41.393430133620328</v>
      </c>
      <c r="U1112" s="73">
        <v>0.12120103245522282</v>
      </c>
      <c r="V1112" s="79">
        <v>0.53298846875417027</v>
      </c>
      <c r="W1112" s="73">
        <v>0.61324584890793488</v>
      </c>
      <c r="X1112" s="72">
        <v>8.6101451632473389E-2</v>
      </c>
      <c r="Y1112" s="79">
        <v>69.871400054407871</v>
      </c>
      <c r="Z1112" s="79" t="e">
        <v>#N/A</v>
      </c>
      <c r="AA1112" s="79">
        <v>516540000</v>
      </c>
      <c r="AB1112" s="79">
        <v>1308673000</v>
      </c>
      <c r="AC1112" s="79">
        <v>23614000</v>
      </c>
      <c r="AD1112" s="80">
        <v>155037000</v>
      </c>
      <c r="AE1112" s="73">
        <v>0.15231202874152622</v>
      </c>
      <c r="AF1112" s="80" t="e">
        <v>#VALUE!</v>
      </c>
      <c r="AG1112" s="80" t="s">
        <v>3021</v>
      </c>
      <c r="AH1112" s="25" t="s">
        <v>3021</v>
      </c>
      <c r="AI1112" s="25" t="s">
        <v>3021</v>
      </c>
      <c r="AJ1112" s="25" t="s">
        <v>3021</v>
      </c>
      <c r="AK1112" s="25" t="s">
        <v>3021</v>
      </c>
      <c r="AL1112" s="25" t="s">
        <v>3021</v>
      </c>
      <c r="AM1112" s="74" t="s">
        <v>506</v>
      </c>
      <c r="AN1112" s="74" t="s">
        <v>629</v>
      </c>
      <c r="AO1112" s="74" t="s">
        <v>630</v>
      </c>
      <c r="AP1112" s="74" t="s">
        <v>1552</v>
      </c>
      <c r="AQ1112" s="73" t="e">
        <f>_xll.BDP($H1112,$AQ$1, "CUST_TRR_START_DT=20030101","CUST_TRR_END_DT=20230630")*0.01</f>
        <v>#VALUE!</v>
      </c>
      <c r="AR1112" s="73" t="e">
        <f>_xll.BDP($H1112,$AQ$1, "CUST_TRR_START_DT=20130101","CUST_TRR_END_DT=20230630")*0.01</f>
        <v>#VALUE!</v>
      </c>
      <c r="AS1112" s="73" t="e">
        <f>_xll.BDP($H1112,$AQ$1, "CUST_TRR_START_DT=20180101","CUST_TRR_END_DT=20230630")*0.01</f>
        <v>#VALUE!</v>
      </c>
      <c r="AT1112" s="74" t="s">
        <v>3646</v>
      </c>
      <c r="AU1112" s="74" t="s">
        <v>3646</v>
      </c>
      <c r="AV1112" s="74" t="s">
        <v>3646</v>
      </c>
      <c r="AW1112" s="25" t="s">
        <v>3021</v>
      </c>
      <c r="AX1112" s="25">
        <v>0</v>
      </c>
      <c r="AY1112" s="25">
        <v>0</v>
      </c>
      <c r="AZ1112" s="25">
        <v>0</v>
      </c>
      <c r="BA1112" s="25">
        <v>0</v>
      </c>
      <c r="BB1112" s="25">
        <v>0</v>
      </c>
      <c r="BC1112" s="25" t="s">
        <v>3021</v>
      </c>
      <c r="BD1112" s="25" t="s">
        <v>3021</v>
      </c>
      <c r="BE1112" s="25" t="e">
        <v>#VALUE!</v>
      </c>
      <c r="BF1112" s="74">
        <v>65.75</v>
      </c>
      <c r="BG1112" s="74">
        <v>72.100000000000009</v>
      </c>
      <c r="BH1112" s="74">
        <v>97.600000000000009</v>
      </c>
      <c r="BI1112" s="74">
        <v>113.8</v>
      </c>
      <c r="BJ1112" s="74">
        <v>198</v>
      </c>
      <c r="BK1112" s="74">
        <v>247</v>
      </c>
      <c r="BL1112" s="72">
        <v>0</v>
      </c>
      <c r="BM1112" s="72">
        <v>0</v>
      </c>
      <c r="BN1112" s="72">
        <v>0</v>
      </c>
      <c r="BO1112" s="72">
        <v>0</v>
      </c>
      <c r="BP1112" s="72">
        <v>0</v>
      </c>
      <c r="BQ1112" s="72">
        <v>0</v>
      </c>
      <c r="BR1112" s="72">
        <f>IF(IF(BN1112&gt;BQ1112,BN1112,BQ1112)=0,IF(BM1112&gt;BP1112,BM1112,BP1112),IF(BN1112&gt;BQ1112,BN1112,BQ1112))</f>
        <v>0</v>
      </c>
      <c r="CI1112" s="73">
        <f>IFERROR(L1112,M1112)</f>
        <v>0.28332397342890209</v>
      </c>
      <c r="CJ1112" s="74">
        <f>IF(AND(M1112&lt;0,AA1112&gt;0),1,0)</f>
        <v>0</v>
      </c>
      <c r="CK1112" s="74">
        <f>IF(AND(CJ1112=0,CI1112&lt;0.1,CI1112&gt;0),1,0)</f>
        <v>0</v>
      </c>
      <c r="CL1112" s="74">
        <f>IF(AND(CK1112=0,CI1112&lt;0.2,CI1112&gt;0.1),1,0)</f>
        <v>0</v>
      </c>
      <c r="CM1112" s="74">
        <f>IF(AND(CL1112=0,CI1112&lt;0.3,CI1112&gt;0.2),1,0)</f>
        <v>1</v>
      </c>
      <c r="CN1112" s="74">
        <f>IF(AND(CM1112=0,CI1112&lt;0.4,CI1112&gt;0.3),1,0)</f>
        <v>0</v>
      </c>
      <c r="CO1112" s="74">
        <f>IF(AND(CN1112=0,CI1112&lt;0.5,CI1112&gt;0.4),1,0)</f>
        <v>0</v>
      </c>
      <c r="CP1112" s="74">
        <f>IF(AND(CJ1112=0,CK1112=0,CL1112=0,CM1112=0,CN1112=0,CO1112=0),1,0)</f>
        <v>0</v>
      </c>
      <c r="CR1112" s="74" t="str">
        <f>_xll.BDP($H1112,CR$1)</f>
        <v>#N/A Field Not Applicable</v>
      </c>
      <c r="CS1112" s="74" t="str">
        <f>_xll.BDP($H1112,CS$1)</f>
        <v>#N/A N/A</v>
      </c>
      <c r="CT1112" s="81" t="str">
        <f>_xll.BDP($H1112,CT$1)</f>
        <v>#N/A N/A</v>
      </c>
      <c r="CU1112" s="78" t="str">
        <f>_xll.BDP($H1112,CU$1)</f>
        <v>#N/A N/A</v>
      </c>
      <c r="CV1112" s="78">
        <f>_xll.BDP($H1112,CV$1)</f>
        <v>0</v>
      </c>
      <c r="CW1112" s="78">
        <f>_xll.BDP($H1112,CW$1)</f>
        <v>0</v>
      </c>
    </row>
    <row r="1113" spans="1:134" s="74" customFormat="1" hidden="1" x14ac:dyDescent="0.3">
      <c r="A1113" s="74" t="str">
        <f>B1113&amp;C1113</f>
        <v>15</v>
      </c>
      <c r="B1113" s="74">
        <v>15</v>
      </c>
      <c r="D1113" s="74">
        <v>55</v>
      </c>
      <c r="E1113" s="74">
        <v>5</v>
      </c>
      <c r="F1113" s="75"/>
      <c r="G1113" s="74" t="s">
        <v>2306</v>
      </c>
      <c r="H1113" s="74" t="s">
        <v>284</v>
      </c>
      <c r="I1113" s="74">
        <v>2059</v>
      </c>
      <c r="J1113" s="74" t="str">
        <f>I1113&amp;H1113</f>
        <v>2059ONEW US Equity</v>
      </c>
      <c r="K1113" s="76" t="s">
        <v>961</v>
      </c>
      <c r="L1113" s="73">
        <v>0.3134073840087096</v>
      </c>
      <c r="M1113" s="73">
        <v>0.2745886471501493</v>
      </c>
      <c r="N1113" s="73">
        <v>0.21107308313232309</v>
      </c>
      <c r="O1113" s="73">
        <v>0.19060594946301015</v>
      </c>
      <c r="P1113" s="77">
        <v>13.174942347351703</v>
      </c>
      <c r="Q1113" s="77">
        <v>10.14942293119913</v>
      </c>
      <c r="R1113" s="77">
        <v>19.340380901971162</v>
      </c>
      <c r="S1113" s="78">
        <v>10.502238655443822</v>
      </c>
      <c r="T1113" s="78">
        <v>15.492984384653564</v>
      </c>
      <c r="U1113" s="73">
        <v>0.71814130820876843</v>
      </c>
      <c r="V1113" s="79">
        <v>4.9409163524185837</v>
      </c>
      <c r="W1113" s="73">
        <v>0.29444927136136556</v>
      </c>
      <c r="X1113" s="72">
        <v>4.8261381011718694E-2</v>
      </c>
      <c r="Y1113" s="79">
        <v>28.082892671139764</v>
      </c>
      <c r="Z1113" s="79" t="e">
        <v>#N/A</v>
      </c>
      <c r="AA1113" s="79">
        <v>859238000</v>
      </c>
      <c r="AB1113" s="79">
        <v>1237826000</v>
      </c>
      <c r="AC1113" s="79">
        <v>14987000</v>
      </c>
      <c r="AD1113" s="80">
        <v>-188873000</v>
      </c>
      <c r="AE1113" s="73">
        <v>-7.9349615879453383E-2</v>
      </c>
      <c r="AF1113" s="80">
        <v>374.86552592999999</v>
      </c>
      <c r="AG1113" s="80">
        <v>1431.9155259300001</v>
      </c>
      <c r="AH1113" s="25">
        <v>7.0178865011909544</v>
      </c>
      <c r="AI1113" s="25">
        <v>7.9802684355633344</v>
      </c>
      <c r="AJ1113" s="25">
        <v>-55.301537952745129</v>
      </c>
      <c r="AK1113" s="25">
        <v>4.6178014402643912</v>
      </c>
      <c r="AL1113" s="25">
        <v>0.91135599049248617</v>
      </c>
      <c r="AM1113" s="74" t="s">
        <v>533</v>
      </c>
      <c r="AN1113" s="74" t="s">
        <v>534</v>
      </c>
      <c r="AO1113" s="74" t="s">
        <v>4668</v>
      </c>
      <c r="AP1113" s="74" t="s">
        <v>574</v>
      </c>
      <c r="AQ1113" s="73" t="e">
        <f>_xll.BDP($H1113,$AQ$1, "CUST_TRR_START_DT=20030101","CUST_TRR_END_DT=20230630")*0.01</f>
        <v>#VALUE!</v>
      </c>
      <c r="AR1113" s="73" t="e">
        <f>_xll.BDP($H1113,$AQ$1, "CUST_TRR_START_DT=20130101","CUST_TRR_END_DT=20230630")*0.01</f>
        <v>#VALUE!</v>
      </c>
      <c r="AS1113" s="73" t="e">
        <f>_xll.BDP($H1113,$AQ$1, "CUST_TRR_START_DT=20180101","CUST_TRR_END_DT=20230630")*0.01</f>
        <v>#VALUE!</v>
      </c>
      <c r="AT1113" s="74" t="s">
        <v>3647</v>
      </c>
      <c r="AU1113" s="74" t="s">
        <v>3647</v>
      </c>
      <c r="AV1113" s="74" t="s">
        <v>3647</v>
      </c>
      <c r="AW1113" s="25" t="s">
        <v>3021</v>
      </c>
      <c r="AX1113" s="25">
        <v>0</v>
      </c>
      <c r="AY1113" s="25">
        <v>0</v>
      </c>
      <c r="AZ1113" s="25">
        <v>0</v>
      </c>
      <c r="BA1113" s="25">
        <v>0</v>
      </c>
      <c r="BB1113" s="25">
        <v>0</v>
      </c>
      <c r="BC1113" s="25">
        <v>0</v>
      </c>
      <c r="BD1113" s="25">
        <v>0</v>
      </c>
      <c r="BE1113" s="25">
        <v>374.86552592999999</v>
      </c>
      <c r="BF1113" s="74">
        <v>74.186000000000007</v>
      </c>
      <c r="BG1113" s="74">
        <v>68.728999999999999</v>
      </c>
      <c r="BH1113" s="74">
        <v>66.7</v>
      </c>
      <c r="BI1113" s="74">
        <v>-26.509</v>
      </c>
      <c r="BJ1113" s="74">
        <v>94.012</v>
      </c>
      <c r="BK1113" s="74">
        <v>63.210999999999999</v>
      </c>
      <c r="BL1113" s="72">
        <v>0.1979002998900812</v>
      </c>
      <c r="BM1113" s="72">
        <v>0.18334307970702543</v>
      </c>
      <c r="BN1113" s="72">
        <v>0.17793047209269156</v>
      </c>
      <c r="BO1113" s="72">
        <v>-7.0716025257948428E-2</v>
      </c>
      <c r="BP1113" s="72">
        <v>0.25078859883625365</v>
      </c>
      <c r="BQ1113" s="72">
        <v>0.1686231345045146</v>
      </c>
      <c r="BR1113" s="72">
        <f>IF(IF(BN1113&gt;BQ1113,BN1113,BQ1113)=0,IF(BM1113&gt;BP1113,BM1113,BP1113),IF(BN1113&gt;BQ1113,BN1113,BQ1113))</f>
        <v>0.17793047209269156</v>
      </c>
      <c r="CI1113" s="73">
        <f>IFERROR(L1113,M1113)</f>
        <v>0.3134073840087096</v>
      </c>
      <c r="CJ1113" s="74">
        <f>IF(AND(M1113&lt;0,AA1113&gt;0),1,0)</f>
        <v>0</v>
      </c>
      <c r="CK1113" s="74">
        <f>IF(AND(CJ1113=0,CI1113&lt;0.1,CI1113&gt;0),1,0)</f>
        <v>0</v>
      </c>
      <c r="CL1113" s="74">
        <f>IF(AND(CK1113=0,CI1113&lt;0.2,CI1113&gt;0.1),1,0)</f>
        <v>0</v>
      </c>
      <c r="CM1113" s="74">
        <f>IF(AND(CL1113=0,CI1113&lt;0.3,CI1113&gt;0.2),1,0)</f>
        <v>0</v>
      </c>
      <c r="CN1113" s="74">
        <f>IF(AND(CM1113=0,CI1113&lt;0.4,CI1113&gt;0.3),1,0)</f>
        <v>1</v>
      </c>
      <c r="CO1113" s="74">
        <f>IF(AND(CN1113=0,CI1113&lt;0.5,CI1113&gt;0.4),1,0)</f>
        <v>0</v>
      </c>
      <c r="CP1113" s="74">
        <f>IF(AND(CJ1113=0,CK1113=0,CL1113=0,CM1113=0,CN1113=0,CO1113=0),1,0)</f>
        <v>0</v>
      </c>
      <c r="CR1113" s="74" t="str">
        <f>_xll.BDP($H1113,CR$1)</f>
        <v>P Austin Singleton Jr</v>
      </c>
      <c r="CS1113" s="74" t="str">
        <f>_xll.BDP($H1113,CS$1)</f>
        <v>Yes</v>
      </c>
      <c r="CT1113" s="81">
        <f>_xll.BDP($H1113,CT$1)</f>
        <v>0</v>
      </c>
      <c r="CU1113" s="78">
        <f>_xll.BDP($H1113,CU$1)</f>
        <v>4.5</v>
      </c>
      <c r="CV1113" s="78">
        <f>_xll.BDP($H1113,CV$1)</f>
        <v>15.420960691390221</v>
      </c>
      <c r="CW1113" s="78">
        <f>_xll.BDP($H1113,CW$1)</f>
        <v>0.92647632662438784</v>
      </c>
    </row>
    <row r="1114" spans="1:134" s="74" customFormat="1" hidden="1" x14ac:dyDescent="0.3">
      <c r="A1114" s="74" t="str">
        <f>B1114&amp;C1114</f>
        <v>15</v>
      </c>
      <c r="B1114" s="74">
        <v>15</v>
      </c>
      <c r="D1114" s="74">
        <v>55</v>
      </c>
      <c r="E1114" s="74">
        <v>19</v>
      </c>
      <c r="F1114" s="75">
        <v>0.15</v>
      </c>
      <c r="G1114" s="74" t="s">
        <v>2365</v>
      </c>
      <c r="H1114" s="74" t="s">
        <v>398</v>
      </c>
      <c r="I1114" s="74">
        <v>2060</v>
      </c>
      <c r="J1114" s="74" t="str">
        <f>I1114&amp;H1114</f>
        <v>2060GPN US Equity</v>
      </c>
      <c r="K1114" s="76" t="s">
        <v>1088</v>
      </c>
      <c r="L1114" s="73">
        <v>0.168832912912807</v>
      </c>
      <c r="M1114" s="73">
        <v>0.17758028221238373</v>
      </c>
      <c r="N1114" s="73">
        <v>5.2813930902899278E-2</v>
      </c>
      <c r="O1114" s="73">
        <v>6.0156876517464597E-2</v>
      </c>
      <c r="P1114" s="77">
        <v>3.5387311385075484</v>
      </c>
      <c r="Q1114" s="77">
        <v>3.0055933967927628</v>
      </c>
      <c r="R1114" s="77">
        <v>3.4962637887692596</v>
      </c>
      <c r="S1114" s="78">
        <v>41.338838663673513</v>
      </c>
      <c r="T1114" s="78">
        <v>43.46129442154573</v>
      </c>
      <c r="U1114" s="73">
        <v>0.7230213502298275</v>
      </c>
      <c r="V1114" s="79">
        <v>5.0046593795419358</v>
      </c>
      <c r="W1114" s="73">
        <v>0.47590945378360688</v>
      </c>
      <c r="X1114" s="72">
        <v>3.2340443540742336E-2</v>
      </c>
      <c r="Y1114" s="79">
        <v>23.70642648014022</v>
      </c>
      <c r="Z1114" s="79">
        <v>-2.9337296535465018</v>
      </c>
      <c r="AA1114" s="79">
        <v>11947385000</v>
      </c>
      <c r="AB1114" s="79">
        <v>35268121000</v>
      </c>
      <c r="AC1114" s="79">
        <v>304119000</v>
      </c>
      <c r="AD1114" s="80">
        <v>2210390000</v>
      </c>
      <c r="AE1114" s="73">
        <v>0.13758612733499517</v>
      </c>
      <c r="AF1114" s="80">
        <v>32327.640655620002</v>
      </c>
      <c r="AG1114" s="80">
        <v>48732.053655620002</v>
      </c>
      <c r="AH1114" s="25">
        <v>12.397966253313383</v>
      </c>
      <c r="AI1114" s="25">
        <v>21.610532642200891</v>
      </c>
      <c r="AJ1114" s="25">
        <v>4.8215694730491148</v>
      </c>
      <c r="AK1114" s="25">
        <v>23.17465071451894</v>
      </c>
      <c r="AL1114" s="25">
        <v>1.4578966169831353</v>
      </c>
      <c r="AM1114" s="74" t="s">
        <v>493</v>
      </c>
      <c r="AN1114" s="74" t="s">
        <v>524</v>
      </c>
      <c r="AO1114" s="74" t="s">
        <v>525</v>
      </c>
      <c r="AP1114" s="74" t="s">
        <v>574</v>
      </c>
      <c r="AQ1114" s="73">
        <f>_xll.BDP($H1114,$AQ$1, "CUST_TRR_START_DT=20030101","CUST_TRR_END_DT=20230630")*0.01</f>
        <v>0.13316610000000001</v>
      </c>
      <c r="AR1114" s="73">
        <f>_xll.BDP($H1114,$AQ$1, "CUST_TRR_START_DT=20130101","CUST_TRR_END_DT=20230630")*0.01</f>
        <v>0.1535396</v>
      </c>
      <c r="AS1114" s="73">
        <f>_xll.BDP($H1114,$AQ$1, "CUST_TRR_START_DT=20180101","CUST_TRR_END_DT=20230630")*0.01</f>
        <v>1.398954E-3</v>
      </c>
      <c r="AT1114" s="74" t="s">
        <v>3930</v>
      </c>
      <c r="AU1114" s="74" t="s">
        <v>3021</v>
      </c>
      <c r="AV1114" s="74" t="s">
        <v>3930</v>
      </c>
      <c r="AW1114" s="25">
        <v>0.80424642110342603</v>
      </c>
      <c r="AX1114" s="25">
        <v>0.80424642110342603</v>
      </c>
      <c r="AY1114" s="25">
        <v>8.7563524203120924</v>
      </c>
      <c r="AZ1114" s="25">
        <v>9.5605988414155192</v>
      </c>
      <c r="BA1114" s="25">
        <v>18.808356615996633</v>
      </c>
      <c r="BB1114" s="25">
        <v>204.77877756747347</v>
      </c>
      <c r="BC1114" s="25">
        <v>223.58713418347011</v>
      </c>
      <c r="BD1114" s="25">
        <v>3257.2157162399999</v>
      </c>
      <c r="BE1114" s="25">
        <v>32327.640655620002</v>
      </c>
      <c r="BF1114" s="74">
        <v>2715.29</v>
      </c>
      <c r="BG1114" s="74">
        <v>3020.5160000000001</v>
      </c>
      <c r="BH1114" s="74">
        <v>3342.1</v>
      </c>
      <c r="BI1114" s="74">
        <v>2225.6759999999999</v>
      </c>
      <c r="BJ1114" s="74">
        <v>2636.4580000000001</v>
      </c>
      <c r="BK1114" s="74">
        <v>2754.9079999999999</v>
      </c>
      <c r="BL1114" s="72">
        <v>8.3992829199181288E-2</v>
      </c>
      <c r="BM1114" s="72">
        <v>9.3434470896808189E-2</v>
      </c>
      <c r="BN1114" s="72">
        <v>0.10338211920884466</v>
      </c>
      <c r="BO1114" s="72">
        <v>6.8847461641562052E-2</v>
      </c>
      <c r="BP1114" s="72">
        <v>8.1554296773020604E-2</v>
      </c>
      <c r="BQ1114" s="72">
        <v>8.5218343935070703E-2</v>
      </c>
      <c r="BR1114" s="72">
        <f>IF(IF(BN1114&gt;BQ1114,BN1114,BQ1114)=0,IF(BM1114&gt;BP1114,BM1114,BP1114),IF(BN1114&gt;BQ1114,BN1114,BQ1114))</f>
        <v>0.10338211920884466</v>
      </c>
      <c r="CI1114" s="73">
        <f>IFERROR(L1114,M1114)</f>
        <v>0.168832912912807</v>
      </c>
      <c r="CJ1114" s="74">
        <f>IF(AND(M1114&lt;0,AA1114&gt;0),1,0)</f>
        <v>0</v>
      </c>
      <c r="CK1114" s="74">
        <f>IF(AND(CJ1114=0,CI1114&lt;0.1,CI1114&gt;0),1,0)</f>
        <v>0</v>
      </c>
      <c r="CL1114" s="74">
        <f>IF(AND(CK1114=0,CI1114&lt;0.2,CI1114&gt;0.1),1,0)</f>
        <v>1</v>
      </c>
      <c r="CM1114" s="74">
        <f>IF(AND(CL1114=0,CI1114&lt;0.3,CI1114&gt;0.2),1,0)</f>
        <v>0</v>
      </c>
      <c r="CN1114" s="74">
        <f>IF(AND(CM1114=0,CI1114&lt;0.4,CI1114&gt;0.3),1,0)</f>
        <v>0</v>
      </c>
      <c r="CO1114" s="74">
        <f>IF(AND(CN1114=0,CI1114&lt;0.5,CI1114&gt;0.4),1,0)</f>
        <v>0</v>
      </c>
      <c r="CP1114" s="74">
        <f>IF(AND(CJ1114=0,CK1114=0,CL1114=0,CM1114=0,CN1114=0,CO1114=0),1,0)</f>
        <v>0</v>
      </c>
      <c r="CR1114" s="74" t="str">
        <f>_xll.BDP($H1114,CR$1)</f>
        <v>Cameron M Bready</v>
      </c>
      <c r="CS1114" s="74" t="str">
        <f>_xll.BDP($H1114,CS$1)</f>
        <v>No</v>
      </c>
      <c r="CT1114" s="81">
        <f>_xll.BDP($H1114,CT$1)</f>
        <v>0</v>
      </c>
      <c r="CU1114" s="78">
        <f>_xll.BDP($H1114,CU$1)</f>
        <v>0.33333298563957214</v>
      </c>
      <c r="CV1114" s="78">
        <f>_xll.BDP($H1114,CV$1)</f>
        <v>0.93863932961504093</v>
      </c>
      <c r="CW1114" s="78">
        <f>_xll.BDP($H1114,CW$1)</f>
        <v>-0.46902306573868074</v>
      </c>
    </row>
    <row r="1115" spans="1:134" s="74" customFormat="1" hidden="1" x14ac:dyDescent="0.3">
      <c r="A1115" s="74" t="str">
        <f>B1115&amp;C1115</f>
        <v>15</v>
      </c>
      <c r="B1115" s="74">
        <v>15</v>
      </c>
      <c r="D1115" s="74">
        <v>62</v>
      </c>
      <c r="E1115" s="74">
        <v>13</v>
      </c>
      <c r="F1115" s="75" t="s">
        <v>2149</v>
      </c>
      <c r="H1115" s="74" t="s">
        <v>85</v>
      </c>
      <c r="I1115" s="74">
        <v>2061</v>
      </c>
      <c r="J1115" s="74" t="str">
        <f>I1115&amp;H1115</f>
        <v>2061RVLV US Equity</v>
      </c>
      <c r="K1115" s="76" t="s">
        <v>706</v>
      </c>
      <c r="L1115" s="73">
        <v>0.827692853191208</v>
      </c>
      <c r="M1115" s="73">
        <v>0.47564999103460642</v>
      </c>
      <c r="N1115" s="73">
        <v>0.80441285557068087</v>
      </c>
      <c r="O1115" s="73">
        <v>0.46991473380887144</v>
      </c>
      <c r="P1115" s="77">
        <v>10.38937362837699</v>
      </c>
      <c r="Q1115" s="77">
        <v>7.788355668633681</v>
      </c>
      <c r="R1115" s="77">
        <v>10.844402463742449</v>
      </c>
      <c r="S1115" s="78">
        <v>10.068305367658684</v>
      </c>
      <c r="T1115" s="78">
        <v>8.2176035212853265</v>
      </c>
      <c r="U1115" s="73">
        <v>-0.36106575674469032</v>
      </c>
      <c r="V1115" s="79">
        <v>-4.5320017611976144</v>
      </c>
      <c r="W1115" s="73">
        <v>0.64532852724562229</v>
      </c>
      <c r="X1115" s="72" t="e">
        <v>#N/A</v>
      </c>
      <c r="Y1115" s="79">
        <v>20.3382717612375</v>
      </c>
      <c r="Z1115" s="79" t="e">
        <v>#N/A</v>
      </c>
      <c r="AA1115" s="79">
        <v>167310000</v>
      </c>
      <c r="AB1115" s="79">
        <v>169352000</v>
      </c>
      <c r="AC1115" s="79">
        <v>5977000</v>
      </c>
      <c r="AD1115" s="80">
        <v>33723000</v>
      </c>
      <c r="AE1115" s="73">
        <v>0.17723808676570887</v>
      </c>
      <c r="AF1115" s="80">
        <v>958.89334185000007</v>
      </c>
      <c r="AG1115" s="80">
        <v>732.44734185000004</v>
      </c>
      <c r="AH1115" s="25">
        <v>14.299188681842143</v>
      </c>
      <c r="AI1115" s="25">
        <v>15.827117460780501</v>
      </c>
      <c r="AJ1115" s="25">
        <v>3.0254667446404402</v>
      </c>
      <c r="AK1115" s="25">
        <v>22.887549683055433</v>
      </c>
      <c r="AL1115" s="25">
        <v>2.361549139903802</v>
      </c>
      <c r="AM1115" s="74" t="s">
        <v>543</v>
      </c>
      <c r="AN1115" s="74" t="s">
        <v>570</v>
      </c>
      <c r="AO1115" s="74" t="s">
        <v>641</v>
      </c>
      <c r="AP1115" s="74" t="s">
        <v>574</v>
      </c>
      <c r="AQ1115" s="73" t="e">
        <f>_xll.BDP($H1115,$AQ$1, "CUST_TRR_START_DT=20030101","CUST_TRR_END_DT=20230630")*0.01</f>
        <v>#VALUE!</v>
      </c>
      <c r="AR1115" s="73" t="e">
        <f>_xll.BDP($H1115,$AQ$1, "CUST_TRR_START_DT=20130101","CUST_TRR_END_DT=20230630")*0.01</f>
        <v>#VALUE!</v>
      </c>
      <c r="AS1115" s="73" t="e">
        <f>_xll.BDP($H1115,$AQ$1, "CUST_TRR_START_DT=20180101","CUST_TRR_END_DT=20230630")*0.01</f>
        <v>#VALUE!</v>
      </c>
      <c r="AT1115" s="74" t="s">
        <v>3648</v>
      </c>
      <c r="AU1115" s="74" t="s">
        <v>3648</v>
      </c>
      <c r="AV1115" s="74" t="s">
        <v>3648</v>
      </c>
      <c r="AW1115" s="25" t="s">
        <v>3021</v>
      </c>
      <c r="AX1115" s="25">
        <v>0</v>
      </c>
      <c r="AY1115" s="25">
        <v>-9.2502467301389779E-2</v>
      </c>
      <c r="AZ1115" s="25">
        <v>-9.2502467301389779E-2</v>
      </c>
      <c r="BA1115" s="25">
        <v>0</v>
      </c>
      <c r="BB1115" s="25">
        <v>-1.3906005748338295</v>
      </c>
      <c r="BC1115" s="25">
        <v>-1.3906005748338295</v>
      </c>
      <c r="BD1115" s="25">
        <v>-0.88700000000000001</v>
      </c>
      <c r="BE1115" s="25">
        <v>732.44734185000004</v>
      </c>
      <c r="BF1115" s="74">
        <v>35.311999999999998</v>
      </c>
      <c r="BG1115" s="74">
        <v>48.158999999999999</v>
      </c>
      <c r="BH1115" s="74">
        <v>68.662999999999997</v>
      </c>
      <c r="BI1115" s="74">
        <v>57.121000000000002</v>
      </c>
      <c r="BJ1115" s="74">
        <v>54.102000000000004</v>
      </c>
      <c r="BK1115" s="74">
        <v>111.783</v>
      </c>
      <c r="BL1115" s="72">
        <v>4.8210974335451462E-2</v>
      </c>
      <c r="BM1115" s="72">
        <v>6.5750801796018554E-2</v>
      </c>
      <c r="BN1115" s="72">
        <v>9.3744623096825561E-2</v>
      </c>
      <c r="BO1115" s="72">
        <v>7.7986493685300279E-2</v>
      </c>
      <c r="BP1115" s="72">
        <v>7.3864695669930772E-2</v>
      </c>
      <c r="BQ1115" s="72">
        <v>0.1526157494375785</v>
      </c>
      <c r="BR1115" s="72">
        <f>IF(IF(BN1115&gt;BQ1115,BN1115,BQ1115)=0,IF(BM1115&gt;BP1115,BM1115,BP1115),IF(BN1115&gt;BQ1115,BN1115,BQ1115))</f>
        <v>0.1526157494375785</v>
      </c>
      <c r="CI1115" s="73">
        <f>IFERROR(L1115,M1115)</f>
        <v>0.827692853191208</v>
      </c>
      <c r="CJ1115" s="74">
        <f>IF(AND(M1115&lt;0,AA1115&gt;0),1,0)</f>
        <v>0</v>
      </c>
      <c r="CK1115" s="74">
        <f>IF(AND(CJ1115=0,CI1115&lt;0.1,CI1115&gt;0),1,0)</f>
        <v>0</v>
      </c>
      <c r="CL1115" s="74">
        <f>IF(AND(CK1115=0,CI1115&lt;0.2,CI1115&gt;0.1),1,0)</f>
        <v>0</v>
      </c>
      <c r="CM1115" s="74">
        <f>IF(AND(CL1115=0,CI1115&lt;0.3,CI1115&gt;0.2),1,0)</f>
        <v>0</v>
      </c>
      <c r="CN1115" s="74">
        <f>IF(AND(CM1115=0,CI1115&lt;0.4,CI1115&gt;0.3),1,0)</f>
        <v>0</v>
      </c>
      <c r="CO1115" s="74">
        <f>IF(AND(CN1115=0,CI1115&lt;0.5,CI1115&gt;0.4),1,0)</f>
        <v>0</v>
      </c>
      <c r="CP1115" s="74">
        <f>IF(AND(CJ1115=0,CK1115=0,CL1115=0,CM1115=0,CN1115=0,CO1115=0),1,0)</f>
        <v>1</v>
      </c>
      <c r="CR1115" s="74" t="str">
        <f>_xll.BDP($H1115,CR$1)</f>
        <v>#N/A Field Not Applicable</v>
      </c>
      <c r="CS1115" s="74" t="str">
        <f>_xll.BDP($H1115,CS$1)</f>
        <v>Yes</v>
      </c>
      <c r="CT1115" s="81">
        <f>_xll.BDP($H1115,CT$1)</f>
        <v>0</v>
      </c>
      <c r="CU1115" s="78">
        <f>_xll.BDP($H1115,CU$1)</f>
        <v>20.75</v>
      </c>
      <c r="CV1115" s="78">
        <f>_xll.BDP($H1115,CV$1)</f>
        <v>0.59152473135639039</v>
      </c>
      <c r="CW1115" s="78">
        <f>_xll.BDP($H1115,CW$1)</f>
        <v>8.5206160584465707</v>
      </c>
    </row>
    <row r="1116" spans="1:134" s="74" customFormat="1" hidden="1" x14ac:dyDescent="0.3">
      <c r="A1116" s="74" t="str">
        <f>B1116&amp;C1116</f>
        <v>15</v>
      </c>
      <c r="B1116" s="74">
        <v>15</v>
      </c>
      <c r="D1116" s="74">
        <v>56</v>
      </c>
      <c r="E1116" s="74">
        <v>1</v>
      </c>
      <c r="F1116" s="75">
        <v>0.1</v>
      </c>
      <c r="G1116" s="74" t="s">
        <v>2309</v>
      </c>
      <c r="H1116" s="74" t="s">
        <v>302</v>
      </c>
      <c r="I1116" s="74">
        <v>2062</v>
      </c>
      <c r="J1116" s="74" t="str">
        <f>I1116&amp;H1116</f>
        <v>2062SPH US Equity</v>
      </c>
      <c r="K1116" s="76" t="s">
        <v>983</v>
      </c>
      <c r="L1116" s="73">
        <v>0.29628517872399984</v>
      </c>
      <c r="M1116" s="73">
        <v>0.39636370993303344</v>
      </c>
      <c r="N1116" s="73">
        <v>0.10262935844264875</v>
      </c>
      <c r="O1116" s="73">
        <v>0.1377605761314461</v>
      </c>
      <c r="P1116" s="77">
        <v>8.8667243293492763</v>
      </c>
      <c r="Q1116" s="77">
        <v>9.027965867265058</v>
      </c>
      <c r="R1116" s="77">
        <v>15.727181998059597</v>
      </c>
      <c r="S1116" s="78">
        <v>23.239900642042642</v>
      </c>
      <c r="T1116" s="78">
        <v>22.310609970928393</v>
      </c>
      <c r="U1116" s="73">
        <v>1.1821916512982382</v>
      </c>
      <c r="V1116" s="79">
        <v>5.0212096759059435</v>
      </c>
      <c r="W1116" s="73">
        <v>0.2562781060547924</v>
      </c>
      <c r="X1116" s="72" t="e">
        <v>#N/A</v>
      </c>
      <c r="Y1116" s="79">
        <v>1.9663762481104663</v>
      </c>
      <c r="Z1116" s="79">
        <v>2.4759463762990874</v>
      </c>
      <c r="AA1116" s="79">
        <v>593132000</v>
      </c>
      <c r="AB1116" s="79">
        <v>1706555000</v>
      </c>
      <c r="AC1116" s="79">
        <v>15613000</v>
      </c>
      <c r="AD1116" s="80">
        <v>216803000</v>
      </c>
      <c r="AE1116" s="73">
        <v>7.2014686143641926E-2</v>
      </c>
      <c r="AF1116" s="80">
        <v>940.0009692000001</v>
      </c>
      <c r="AG1116" s="80">
        <v>2277.8269692000003</v>
      </c>
      <c r="AH1116" s="25">
        <v>8.0136889312628004</v>
      </c>
      <c r="AI1116" s="25">
        <v>11.970811031205884</v>
      </c>
      <c r="AJ1116" s="25">
        <v>18.258452205478392</v>
      </c>
      <c r="AK1116" s="25">
        <v>7.859030339433037</v>
      </c>
      <c r="AL1116" s="25">
        <v>1.6080565140514202</v>
      </c>
      <c r="AM1116" s="74" t="s">
        <v>533</v>
      </c>
      <c r="AN1116" s="74" t="s">
        <v>534</v>
      </c>
      <c r="AO1116" s="74" t="s">
        <v>4732</v>
      </c>
      <c r="AP1116" s="74" t="s">
        <v>574</v>
      </c>
      <c r="AQ1116" s="73">
        <f>_xll.BDP($H1116,$AQ$1, "CUST_TRR_START_DT=20030101","CUST_TRR_END_DT=20230630")*0.01</f>
        <v>5.4736729999999997E-2</v>
      </c>
      <c r="AR1116" s="73">
        <f>_xll.BDP($H1116,$AQ$1, "CUST_TRR_START_DT=20130101","CUST_TRR_END_DT=20230630")*0.01</f>
        <v>3.0383810000000002E-3</v>
      </c>
      <c r="AS1116" s="73">
        <f>_xll.BDP($H1116,$AQ$1, "CUST_TRR_START_DT=20180101","CUST_TRR_END_DT=20230630")*0.01</f>
        <v>4.5002000000000002E-3</v>
      </c>
      <c r="AT1116" s="74" t="s">
        <v>3697</v>
      </c>
      <c r="AU1116" s="74" t="s">
        <v>3649</v>
      </c>
      <c r="AV1116" s="74" t="s">
        <v>3649</v>
      </c>
      <c r="AW1116" s="25">
        <v>8.7837834615965136</v>
      </c>
      <c r="AX1116" s="25">
        <v>8.7837834615965136</v>
      </c>
      <c r="AY1116" s="25">
        <v>0.22604729114373948</v>
      </c>
      <c r="AZ1116" s="25">
        <v>9.0098307527402532</v>
      </c>
      <c r="BA1116" s="25">
        <v>44.539760612797593</v>
      </c>
      <c r="BB1116" s="25">
        <v>1.1462136195333272</v>
      </c>
      <c r="BC1116" s="25">
        <v>45.685974232330921</v>
      </c>
      <c r="BD1116" s="25">
        <v>84.290357479999997</v>
      </c>
      <c r="BE1116" s="25">
        <v>940.0009692000001</v>
      </c>
      <c r="BF1116" s="74">
        <v>115.5</v>
      </c>
      <c r="BG1116" s="74">
        <v>154</v>
      </c>
      <c r="BH1116" s="74">
        <v>164.5</v>
      </c>
      <c r="BI1116" s="74">
        <v>132</v>
      </c>
      <c r="BJ1116" s="74">
        <v>142</v>
      </c>
      <c r="BK1116" s="74">
        <v>150</v>
      </c>
      <c r="BL1116" s="72">
        <v>0.12287221373643663</v>
      </c>
      <c r="BM1116" s="72">
        <v>0.16382961831524884</v>
      </c>
      <c r="BN1116" s="72">
        <v>0.17499981956401581</v>
      </c>
      <c r="BO1116" s="72">
        <v>0.14042538712735614</v>
      </c>
      <c r="BP1116" s="72">
        <v>0.15106367403094373</v>
      </c>
      <c r="BQ1116" s="72">
        <v>0.1595743035538138</v>
      </c>
      <c r="BR1116" s="72">
        <f>IF(IF(BN1116&gt;BQ1116,BN1116,BQ1116)=0,IF(BM1116&gt;BP1116,BM1116,BP1116),IF(BN1116&gt;BQ1116,BN1116,BQ1116))</f>
        <v>0.17499981956401581</v>
      </c>
      <c r="CI1116" s="73">
        <f>IFERROR(L1116,M1116)</f>
        <v>0.29628517872399984</v>
      </c>
      <c r="CJ1116" s="74">
        <f>IF(AND(M1116&lt;0,AA1116&gt;0),1,0)</f>
        <v>0</v>
      </c>
      <c r="CK1116" s="74">
        <f>IF(AND(CJ1116=0,CI1116&lt;0.1,CI1116&gt;0),1,0)</f>
        <v>0</v>
      </c>
      <c r="CL1116" s="74">
        <f>IF(AND(CK1116=0,CI1116&lt;0.2,CI1116&gt;0.1),1,0)</f>
        <v>0</v>
      </c>
      <c r="CM1116" s="74">
        <f>IF(AND(CL1116=0,CI1116&lt;0.3,CI1116&gt;0.2),1,0)</f>
        <v>1</v>
      </c>
      <c r="CN1116" s="74">
        <f>IF(AND(CM1116=0,CI1116&lt;0.4,CI1116&gt;0.3),1,0)</f>
        <v>0</v>
      </c>
      <c r="CO1116" s="74">
        <f>IF(AND(CN1116=0,CI1116&lt;0.5,CI1116&gt;0.4),1,0)</f>
        <v>0</v>
      </c>
      <c r="CP1116" s="74">
        <f>IF(AND(CJ1116=0,CK1116=0,CL1116=0,CM1116=0,CN1116=0,CO1116=0),1,0)</f>
        <v>0</v>
      </c>
      <c r="CR1116" s="74" t="str">
        <f>_xll.BDP($H1116,CR$1)</f>
        <v>#N/A Field Not Applicable</v>
      </c>
      <c r="CS1116" s="74" t="str">
        <f>_xll.BDP($H1116,CS$1)</f>
        <v>#N/A N/A</v>
      </c>
      <c r="CT1116" s="81" t="str">
        <f>_xll.BDP($H1116,CT$1)</f>
        <v>#N/A N/A</v>
      </c>
      <c r="CU1116" s="78" t="str">
        <f>_xll.BDP($H1116,CU$1)</f>
        <v>#N/A N/A</v>
      </c>
      <c r="CV1116" s="78">
        <f>_xll.BDP($H1116,CV$1)</f>
        <v>3.3758748916373476</v>
      </c>
      <c r="CW1116" s="78">
        <f>_xll.BDP($H1116,CW$1)</f>
        <v>2.2297416816179099</v>
      </c>
    </row>
    <row r="1117" spans="1:134" s="74" customFormat="1" hidden="1" x14ac:dyDescent="0.3">
      <c r="A1117" s="74" t="str">
        <f>B1117&amp;C1117</f>
        <v>15</v>
      </c>
      <c r="B1117" s="74">
        <v>15</v>
      </c>
      <c r="D1117" s="74">
        <v>56</v>
      </c>
      <c r="E1117" s="74">
        <v>20</v>
      </c>
      <c r="F1117" s="75">
        <v>0.1</v>
      </c>
      <c r="G1117" s="74" t="s">
        <v>2367</v>
      </c>
      <c r="H1117" s="74" t="s">
        <v>1437</v>
      </c>
      <c r="I1117" s="74">
        <v>2063</v>
      </c>
      <c r="J1117" s="74" t="str">
        <f>I1117&amp;H1117</f>
        <v>2063WLN FP Equity</v>
      </c>
      <c r="K1117" s="76" t="s">
        <v>1438</v>
      </c>
      <c r="L1117" s="73">
        <v>0.28631274954471631</v>
      </c>
      <c r="M1117" s="73">
        <v>0.23105957430250204</v>
      </c>
      <c r="N1117" s="73">
        <v>6.51346746327401E-2</v>
      </c>
      <c r="O1117" s="73">
        <v>4.6560498067166931E-2</v>
      </c>
      <c r="P1117" s="77">
        <v>2.1542422049603922</v>
      </c>
      <c r="Q1117" s="77">
        <v>1.5774215662136621</v>
      </c>
      <c r="R1117" s="77">
        <v>4.5324806318003308</v>
      </c>
      <c r="S1117" s="78">
        <v>23.784703888829124</v>
      </c>
      <c r="T1117" s="78">
        <v>19.488554341101256</v>
      </c>
      <c r="U1117" s="73">
        <v>0.19852704257767548</v>
      </c>
      <c r="V1117" s="79">
        <v>3.4849709114414997</v>
      </c>
      <c r="W1117" s="73">
        <v>0.50214553395188277</v>
      </c>
      <c r="X1117" s="72">
        <v>1.0178401655388402E-2</v>
      </c>
      <c r="Y1117" s="79">
        <v>23.267383556133041</v>
      </c>
      <c r="Z1117" s="79">
        <v>10.746451428802306</v>
      </c>
      <c r="AA1117" s="79">
        <v>2569900000</v>
      </c>
      <c r="AB1117" s="79">
        <v>12753300000</v>
      </c>
      <c r="AC1117" s="79">
        <v>45500000</v>
      </c>
      <c r="AD1117" s="80">
        <v>1059100000</v>
      </c>
      <c r="AE1117" s="73">
        <v>4.2961004626569731E-2</v>
      </c>
      <c r="AF1117" s="80">
        <v>7785.2626668800003</v>
      </c>
      <c r="AG1117" s="80">
        <v>11087.862666880001</v>
      </c>
      <c r="AH1117" s="25">
        <v>12.810933179526286</v>
      </c>
      <c r="AI1117" s="25">
        <v>19.01537072008232</v>
      </c>
      <c r="AJ1117" s="25">
        <v>9.0234322615106848</v>
      </c>
      <c r="AK1117" s="25">
        <v>32.460141916119866</v>
      </c>
      <c r="AL1117" s="25">
        <v>0.8287822333259991</v>
      </c>
      <c r="AM1117" s="74" t="s">
        <v>493</v>
      </c>
      <c r="AN1117" s="74" t="s">
        <v>524</v>
      </c>
      <c r="AO1117" s="74" t="s">
        <v>525</v>
      </c>
      <c r="AP1117" s="74" t="s">
        <v>1339</v>
      </c>
      <c r="AQ1117" s="73" t="e">
        <f>_xll.BDP($H1117,$AQ$1, "CUST_TRR_START_DT=20030101","CUST_TRR_END_DT=20230630")*0.01</f>
        <v>#VALUE!</v>
      </c>
      <c r="AR1117" s="73" t="e">
        <f>_xll.BDP($H1117,$AQ$1, "CUST_TRR_START_DT=20130101","CUST_TRR_END_DT=20230630")*0.01</f>
        <v>#VALUE!</v>
      </c>
      <c r="AS1117" s="73">
        <f>_xll.BDP($H1117,$AQ$1, "CUST_TRR_START_DT=20180101","CUST_TRR_END_DT=20230630")*0.01</f>
        <v>-3.4673750000000003E-2</v>
      </c>
      <c r="AT1117" s="74" t="s">
        <v>3288</v>
      </c>
      <c r="AU1117" s="74" t="s">
        <v>3288</v>
      </c>
      <c r="AV1117" s="74" t="s">
        <v>3288</v>
      </c>
      <c r="AW1117" s="25" t="s">
        <v>3021</v>
      </c>
      <c r="AX1117" s="25">
        <v>0</v>
      </c>
      <c r="AY1117" s="25">
        <v>-0.17597351028735903</v>
      </c>
      <c r="AZ1117" s="25">
        <v>-0.17597351028735903</v>
      </c>
      <c r="BA1117" s="25">
        <v>0</v>
      </c>
      <c r="BB1117" s="25">
        <v>-3.4017862108968404</v>
      </c>
      <c r="BC1117" s="25">
        <v>-3.4017862108968404</v>
      </c>
      <c r="BD1117" s="25">
        <v>-13.7</v>
      </c>
      <c r="BE1117" s="25">
        <v>7785.2626668800003</v>
      </c>
      <c r="BF1117" s="74">
        <v>682.33299999999997</v>
      </c>
      <c r="BG1117" s="74">
        <v>813.72199999999998</v>
      </c>
      <c r="BH1117" s="74">
        <v>946.29399999999998</v>
      </c>
      <c r="BI1117" s="74">
        <v>568.11599999999999</v>
      </c>
      <c r="BJ1117" s="74">
        <v>740.11099999999999</v>
      </c>
      <c r="BK1117" s="74">
        <v>877.27</v>
      </c>
      <c r="BL1117" s="72">
        <v>8.7644184813798945E-2</v>
      </c>
      <c r="BM1117" s="72">
        <v>0.10452081513726304</v>
      </c>
      <c r="BN1117" s="72">
        <v>0.12154939922909937</v>
      </c>
      <c r="BO1117" s="72">
        <v>7.2973260416360042E-2</v>
      </c>
      <c r="BP1117" s="72">
        <v>9.5065642826487287E-2</v>
      </c>
      <c r="BQ1117" s="72">
        <v>0.11268341705824195</v>
      </c>
      <c r="BR1117" s="72">
        <f>IF(IF(BN1117&gt;BQ1117,BN1117,BQ1117)=0,IF(BM1117&gt;BP1117,BM1117,BP1117),IF(BN1117&gt;BQ1117,BN1117,BQ1117))</f>
        <v>0.12154939922909937</v>
      </c>
      <c r="CI1117" s="73">
        <f>IFERROR(L1117,M1117)</f>
        <v>0.28631274954471631</v>
      </c>
      <c r="CJ1117" s="74">
        <f>IF(AND(M1117&lt;0,AA1117&gt;0),1,0)</f>
        <v>0</v>
      </c>
      <c r="CK1117" s="74">
        <f>IF(AND(CJ1117=0,CI1117&lt;0.1,CI1117&gt;0),1,0)</f>
        <v>0</v>
      </c>
      <c r="CL1117" s="74">
        <f>IF(AND(CK1117=0,CI1117&lt;0.2,CI1117&gt;0.1),1,0)</f>
        <v>0</v>
      </c>
      <c r="CM1117" s="74">
        <f>IF(AND(CL1117=0,CI1117&lt;0.3,CI1117&gt;0.2),1,0)</f>
        <v>1</v>
      </c>
      <c r="CN1117" s="74">
        <f>IF(AND(CM1117=0,CI1117&lt;0.4,CI1117&gt;0.3),1,0)</f>
        <v>0</v>
      </c>
      <c r="CO1117" s="74">
        <f>IF(AND(CN1117=0,CI1117&lt;0.5,CI1117&gt;0.4),1,0)</f>
        <v>0</v>
      </c>
      <c r="CP1117" s="74">
        <f>IF(AND(CJ1117=0,CK1117=0,CL1117=0,CM1117=0,CN1117=0,CO1117=0),1,0)</f>
        <v>0</v>
      </c>
      <c r="CR1117" s="74" t="str">
        <f>_xll.BDP($H1117,CR$1)</f>
        <v>Gilles Grapinet</v>
      </c>
      <c r="CS1117" s="74" t="str">
        <f>_xll.BDP($H1117,CS$1)</f>
        <v>No</v>
      </c>
      <c r="CT1117" s="81">
        <f>_xll.BDP($H1117,CT$1)</f>
        <v>5.4237101227045059E-2</v>
      </c>
      <c r="CU1117" s="78">
        <f>_xll.BDP($H1117,CU$1)</f>
        <v>9.5</v>
      </c>
      <c r="CV1117" s="78">
        <f>_xll.BDP($H1117,CV$1)</f>
        <v>0</v>
      </c>
      <c r="CW1117" s="78">
        <f>_xll.BDP($H1117,CW$1)</f>
        <v>0</v>
      </c>
    </row>
    <row r="1118" spans="1:134" s="74" customFormat="1" hidden="1" x14ac:dyDescent="0.3">
      <c r="A1118" s="74" t="str">
        <f>B1118&amp;C1118</f>
        <v>15</v>
      </c>
      <c r="B1118" s="74">
        <v>15</v>
      </c>
      <c r="D1118" s="74">
        <v>63</v>
      </c>
      <c r="E1118" s="74">
        <v>14</v>
      </c>
      <c r="F1118" s="75">
        <v>0.15</v>
      </c>
      <c r="G1118" s="74" t="s">
        <v>2177</v>
      </c>
      <c r="H1118" s="74" t="s">
        <v>2038</v>
      </c>
      <c r="I1118" s="74">
        <v>1377</v>
      </c>
      <c r="J1118" s="74" t="str">
        <f>I1118&amp;H1118</f>
        <v>1377NORTHM DC Equity</v>
      </c>
      <c r="K1118" s="76" t="s">
        <v>4880</v>
      </c>
      <c r="L1118" s="73">
        <v>0.70399290135508452</v>
      </c>
      <c r="M1118" s="73">
        <v>0.6181407359586828</v>
      </c>
      <c r="N1118" s="73">
        <v>0.6156983744024469</v>
      </c>
      <c r="O1118" s="73">
        <v>0.54745568896512276</v>
      </c>
      <c r="P1118" s="77">
        <v>14.904779823616678</v>
      </c>
      <c r="Q1118" s="77">
        <v>11.658070005015571</v>
      </c>
      <c r="R1118" s="77">
        <v>27.716929679467118</v>
      </c>
      <c r="S1118" s="78">
        <v>21.320574296733604</v>
      </c>
      <c r="T1118" s="78">
        <v>22.02351049934693</v>
      </c>
      <c r="U1118" s="73">
        <v>-0.61889763779527562</v>
      </c>
      <c r="V1118" s="79">
        <v>-4.1389167502507522</v>
      </c>
      <c r="W1118" s="73">
        <v>0.80957772115034587</v>
      </c>
      <c r="X1118" s="72" t="e">
        <v>#N/A</v>
      </c>
      <c r="Y1118" s="79">
        <v>-1.4103256772624169</v>
      </c>
      <c r="Z1118" s="79">
        <v>36.602606630628131</v>
      </c>
      <c r="AA1118" s="79">
        <v>309800000.00000012</v>
      </c>
      <c r="AB1118" s="79">
        <v>349800000.00000012</v>
      </c>
      <c r="AC1118" s="79" t="e">
        <v>#N/A</v>
      </c>
      <c r="AD1118" s="80">
        <v>189000000</v>
      </c>
      <c r="AE1118" s="73">
        <v>0</v>
      </c>
      <c r="AF1118" s="80">
        <v>1179.2339999999999</v>
      </c>
      <c r="AG1118" s="80">
        <v>353.93399999999997</v>
      </c>
      <c r="AH1118" s="25">
        <v>1.7749949849548641</v>
      </c>
      <c r="AI1118" s="25">
        <v>2.0541729541497387</v>
      </c>
      <c r="AJ1118" s="25">
        <v>15.694884444441115</v>
      </c>
      <c r="AK1118" s="25">
        <v>3.8657782851907325</v>
      </c>
      <c r="AL1118" s="25">
        <v>0.97462796699871967</v>
      </c>
      <c r="AM1118" s="74" t="s">
        <v>543</v>
      </c>
      <c r="AN1118" s="74" t="s">
        <v>570</v>
      </c>
      <c r="AO1118" s="74" t="s">
        <v>582</v>
      </c>
      <c r="AP1118" s="74" t="s">
        <v>2141</v>
      </c>
      <c r="AQ1118" s="73">
        <f>_xll.BDP($H1118,$AQ$1, "CUST_TRR_START_DT=20030101","CUST_TRR_END_DT=20230630")*0.01</f>
        <v>0.1055449</v>
      </c>
      <c r="AR1118" s="73">
        <f>_xll.BDP($H1118,$AQ$1, "CUST_TRR_START_DT=20130101","CUST_TRR_END_DT=20230630")*0.01</f>
        <v>0.16977049999999999</v>
      </c>
      <c r="AS1118" s="73">
        <f>_xll.BDP($H1118,$AQ$1, "CUST_TRR_START_DT=20180101","CUST_TRR_END_DT=20230630")*0.01</f>
        <v>0.18314920000000001</v>
      </c>
      <c r="AT1118" s="74" t="s">
        <v>3697</v>
      </c>
      <c r="AU1118" s="74" t="s">
        <v>3269</v>
      </c>
      <c r="AV1118" s="74" t="s">
        <v>3269</v>
      </c>
      <c r="AW1118" s="25">
        <v>6.8027210884353746</v>
      </c>
      <c r="AX1118" s="25">
        <v>6.8027210884353746</v>
      </c>
      <c r="AY1118" s="25">
        <v>-0.8567017829575716</v>
      </c>
      <c r="AZ1118" s="25">
        <v>5.9460193054778028</v>
      </c>
      <c r="BA1118" s="25">
        <v>50.70237327567677</v>
      </c>
      <c r="BB1118" s="25">
        <v>-6.3852115970615344</v>
      </c>
      <c r="BC1118" s="25">
        <v>44.317161678615236</v>
      </c>
      <c r="BD1118" s="25">
        <v>70.100000000000009</v>
      </c>
      <c r="BE1118" s="25">
        <v>353.93399999999997</v>
      </c>
      <c r="BF1118" s="74">
        <v>118</v>
      </c>
      <c r="BG1118" s="74">
        <v>134</v>
      </c>
      <c r="BH1118" s="74">
        <v>139</v>
      </c>
      <c r="BI1118" s="74">
        <v>121.843</v>
      </c>
      <c r="BJ1118" s="74">
        <v>112.818</v>
      </c>
      <c r="BK1118" s="74">
        <v>116.669</v>
      </c>
      <c r="BL1118" s="72">
        <v>0.33339549181485817</v>
      </c>
      <c r="BM1118" s="72">
        <v>0.37860166019653385</v>
      </c>
      <c r="BN1118" s="72">
        <v>0.39272858781580749</v>
      </c>
      <c r="BO1118" s="72">
        <v>0.3442534483830319</v>
      </c>
      <c r="BP1118" s="72">
        <v>0.31875434403024294</v>
      </c>
      <c r="BQ1118" s="72">
        <v>0.32963490368260751</v>
      </c>
      <c r="BR1118" s="72">
        <f>IF(IF(BN1118&gt;BQ1118,BN1118,BQ1118)=0,IF(BM1118&gt;BP1118,BM1118,BP1118),IF(BN1118&gt;BQ1118,BN1118,BQ1118))</f>
        <v>0.39272858781580749</v>
      </c>
      <c r="CI1118" s="73">
        <f>IFERROR(L1118,M1118)</f>
        <v>0.70399290135508452</v>
      </c>
      <c r="CJ1118" s="74">
        <f>IF(AND(M1118&lt;0,AA1118&gt;0),1,0)</f>
        <v>0</v>
      </c>
      <c r="CK1118" s="74">
        <f>IF(AND(CJ1118=0,CI1118&lt;0.1,CI1118&gt;0),1,0)</f>
        <v>0</v>
      </c>
      <c r="CL1118" s="74">
        <f>IF(AND(CK1118=0,CI1118&lt;0.2,CI1118&gt;0.1),1,0)</f>
        <v>0</v>
      </c>
      <c r="CM1118" s="74">
        <f>IF(AND(CL1118=0,CI1118&lt;0.3,CI1118&gt;0.2),1,0)</f>
        <v>0</v>
      </c>
      <c r="CN1118" s="74">
        <f>IF(AND(CM1118=0,CI1118&lt;0.4,CI1118&gt;0.3),1,0)</f>
        <v>0</v>
      </c>
      <c r="CO1118" s="74">
        <f>IF(AND(CN1118=0,CI1118&lt;0.5,CI1118&gt;0.4),1,0)</f>
        <v>0</v>
      </c>
      <c r="CP1118" s="74">
        <f>IF(AND(CJ1118=0,CK1118=0,CL1118=0,CM1118=0,CN1118=0,CO1118=0),1,0)</f>
        <v>1</v>
      </c>
      <c r="CR1118" s="74" t="str">
        <f>_xll.BDP($H1118,CR$1)</f>
        <v>Lasse Ingemann Brodt</v>
      </c>
      <c r="CS1118" s="74" t="str">
        <f>_xll.BDP($H1118,CS$1)</f>
        <v>No</v>
      </c>
      <c r="CT1118" s="81">
        <f>_xll.BDP($H1118,CT$1)</f>
        <v>9.9725797772407532E-2</v>
      </c>
      <c r="CU1118" s="78">
        <f>_xll.BDP($H1118,CU$1)</f>
        <v>1.5</v>
      </c>
      <c r="CV1118" s="78">
        <f>_xll.BDP($H1118,CV$1)</f>
        <v>0</v>
      </c>
      <c r="CW1118" s="78">
        <f>_xll.BDP($H1118,CW$1)</f>
        <v>0</v>
      </c>
      <c r="DD1118" s="73"/>
      <c r="DH1118" s="25"/>
      <c r="DI1118" s="25"/>
      <c r="DJ1118" s="25"/>
      <c r="DK1118" s="25"/>
      <c r="DL1118" s="25"/>
      <c r="DM1118" s="25"/>
      <c r="DN1118" s="25"/>
      <c r="DO1118" s="25"/>
      <c r="DV1118" s="72"/>
      <c r="DW1118" s="72"/>
      <c r="DX1118" s="72"/>
      <c r="DY1118" s="72"/>
      <c r="DZ1118" s="72"/>
      <c r="EA1118" s="72"/>
      <c r="EB1118" s="72"/>
      <c r="EC1118" s="72"/>
      <c r="ED1118" s="72"/>
    </row>
    <row r="1119" spans="1:134" s="74" customFormat="1" hidden="1" x14ac:dyDescent="0.3">
      <c r="A1119" s="74" t="str">
        <f>B1119&amp;C1119</f>
        <v>15</v>
      </c>
      <c r="B1119" s="74">
        <v>15</v>
      </c>
      <c r="D1119" s="74">
        <v>57</v>
      </c>
      <c r="E1119" s="74">
        <v>1</v>
      </c>
      <c r="F1119" s="75" t="s">
        <v>2149</v>
      </c>
      <c r="G1119" s="74" t="s">
        <v>2321</v>
      </c>
      <c r="H1119" s="74" t="s">
        <v>1809</v>
      </c>
      <c r="I1119" s="74">
        <v>2065</v>
      </c>
      <c r="J1119" s="74" t="str">
        <f>I1119&amp;H1119</f>
        <v>2065PCO PW Equity</v>
      </c>
      <c r="K1119" s="76" t="s">
        <v>1810</v>
      </c>
      <c r="L1119" s="73">
        <v>0.26925697970385803</v>
      </c>
      <c r="M1119" s="73">
        <v>0.15398623386091706</v>
      </c>
      <c r="N1119" s="73">
        <v>0.13864750451004942</v>
      </c>
      <c r="O1119" s="73">
        <v>0.11236306385442858</v>
      </c>
      <c r="P1119" s="77">
        <v>9.8484677716271811</v>
      </c>
      <c r="Q1119" s="77">
        <v>7.3459856112531714</v>
      </c>
      <c r="R1119" s="77">
        <v>14.955516122766305</v>
      </c>
      <c r="S1119" s="78">
        <v>12.58061838371337</v>
      </c>
      <c r="T1119" s="78">
        <v>13.956339642852033</v>
      </c>
      <c r="U1119" s="73">
        <v>0.4677548194370198</v>
      </c>
      <c r="V1119" s="79">
        <v>2.2080068369356209</v>
      </c>
      <c r="W1119" s="73">
        <v>0.26560062037983106</v>
      </c>
      <c r="X1119" s="72">
        <v>4.0267331737684223E-2</v>
      </c>
      <c r="Y1119" s="79">
        <v>17.73181982003937</v>
      </c>
      <c r="Z1119" s="79" t="e">
        <v>#N/A</v>
      </c>
      <c r="AA1119" s="79">
        <v>1859926000</v>
      </c>
      <c r="AB1119" s="79">
        <v>2548907000</v>
      </c>
      <c r="AC1119" s="79" t="e">
        <v>#N/A</v>
      </c>
      <c r="AD1119" s="80">
        <v>485244000</v>
      </c>
      <c r="AE1119" s="73">
        <v>0</v>
      </c>
      <c r="AF1119" s="80">
        <v>15272</v>
      </c>
      <c r="AG1119" s="80">
        <v>4821.9015982613764</v>
      </c>
      <c r="AH1119" s="25">
        <v>6.879261781456111</v>
      </c>
      <c r="AI1119" s="25">
        <v>17.009971243536029</v>
      </c>
      <c r="AJ1119" s="25">
        <v>7.5222690330806437</v>
      </c>
      <c r="AK1119" s="25">
        <v>20.658025050535727</v>
      </c>
      <c r="AL1119" s="25">
        <v>3.1312121254760608</v>
      </c>
      <c r="AM1119" s="74" t="s">
        <v>533</v>
      </c>
      <c r="AN1119" s="74" t="s">
        <v>534</v>
      </c>
      <c r="AO1119" s="74" t="s">
        <v>4733</v>
      </c>
      <c r="AP1119" s="74" t="s">
        <v>1552</v>
      </c>
      <c r="AQ1119" s="73" t="e">
        <f>_xll.BDP($H1119,$AQ$1, "CUST_TRR_START_DT=20030101","CUST_TRR_END_DT=20230630")*0.01</f>
        <v>#VALUE!</v>
      </c>
      <c r="AR1119" s="73" t="e">
        <f>_xll.BDP($H1119,$AQ$1, "CUST_TRR_START_DT=20130101","CUST_TRR_END_DT=20230630")*0.01</f>
        <v>#VALUE!</v>
      </c>
      <c r="AS1119" s="73" t="e">
        <f>_xll.BDP($H1119,$AQ$1, "CUST_TRR_START_DT=20180101","CUST_TRR_END_DT=20230630")*0.01</f>
        <v>#VALUE!</v>
      </c>
      <c r="AT1119" s="74" t="s">
        <v>3651</v>
      </c>
      <c r="AU1119" s="74" t="s">
        <v>3651</v>
      </c>
      <c r="AV1119" s="74" t="s">
        <v>3651</v>
      </c>
      <c r="AW1119" s="25" t="s">
        <v>3021</v>
      </c>
      <c r="AX1119" s="25">
        <v>0</v>
      </c>
      <c r="AY1119" s="25">
        <v>0</v>
      </c>
      <c r="AZ1119" s="25">
        <v>0</v>
      </c>
      <c r="BA1119" s="25">
        <v>0</v>
      </c>
      <c r="BB1119" s="25">
        <v>0</v>
      </c>
      <c r="BC1119" s="25">
        <v>0</v>
      </c>
      <c r="BD1119" s="25">
        <v>0</v>
      </c>
      <c r="BE1119" s="25">
        <v>4821.9015982613764</v>
      </c>
      <c r="BF1119" s="74">
        <v>210.083</v>
      </c>
      <c r="BG1119" s="74">
        <v>272.30799999999999</v>
      </c>
      <c r="BH1119" s="74">
        <v>327.45499999999998</v>
      </c>
      <c r="BI1119" s="74">
        <v>25.827999999999999</v>
      </c>
      <c r="BJ1119" s="74">
        <v>37.863</v>
      </c>
      <c r="BK1119" s="74">
        <v>306.483</v>
      </c>
      <c r="BL1119" s="72">
        <v>4.3568495897085335E-2</v>
      </c>
      <c r="BM1119" s="72">
        <v>5.6473155756265443E-2</v>
      </c>
      <c r="BN1119" s="72">
        <v>6.7909929999000765E-2</v>
      </c>
      <c r="BO1119" s="72">
        <v>5.3563930067160124E-3</v>
      </c>
      <c r="BP1119" s="72">
        <v>7.8522962836181029E-3</v>
      </c>
      <c r="BQ1119" s="72">
        <v>6.3560608559599802E-2</v>
      </c>
      <c r="BR1119" s="72">
        <f>IF(IF(BN1119&gt;BQ1119,BN1119,BQ1119)=0,IF(BM1119&gt;BP1119,BM1119,BP1119),IF(BN1119&gt;BQ1119,BN1119,BQ1119))</f>
        <v>6.7909929999000765E-2</v>
      </c>
      <c r="CI1119" s="73">
        <f>IFERROR(L1119,M1119)</f>
        <v>0.26925697970385803</v>
      </c>
      <c r="CJ1119" s="74">
        <f>IF(AND(M1119&lt;0,AA1119&gt;0),1,0)</f>
        <v>0</v>
      </c>
      <c r="CK1119" s="74">
        <f>IF(AND(CJ1119=0,CI1119&lt;0.1,CI1119&gt;0),1,0)</f>
        <v>0</v>
      </c>
      <c r="CL1119" s="74">
        <f>IF(AND(CK1119=0,CI1119&lt;0.2,CI1119&gt;0.1),1,0)</f>
        <v>0</v>
      </c>
      <c r="CM1119" s="74">
        <f>IF(AND(CL1119=0,CI1119&lt;0.3,CI1119&gt;0.2),1,0)</f>
        <v>1</v>
      </c>
      <c r="CN1119" s="74">
        <f>IF(AND(CM1119=0,CI1119&lt;0.4,CI1119&gt;0.3),1,0)</f>
        <v>0</v>
      </c>
      <c r="CO1119" s="74">
        <f>IF(AND(CN1119=0,CI1119&lt;0.5,CI1119&gt;0.4),1,0)</f>
        <v>0</v>
      </c>
      <c r="CP1119" s="74">
        <f>IF(AND(CJ1119=0,CK1119=0,CL1119=0,CM1119=0,CN1119=0,CO1119=0),1,0)</f>
        <v>0</v>
      </c>
      <c r="CR1119" s="74" t="str">
        <f>_xll.BDP($H1119,CR$1)</f>
        <v>#N/A Field Not Applicable</v>
      </c>
      <c r="CS1119" s="74" t="str">
        <f>_xll.BDP($H1119,CS$1)</f>
        <v>#N/A N/A</v>
      </c>
      <c r="CT1119" s="81" t="str">
        <f>_xll.BDP($H1119,CT$1)</f>
        <v>#N/A N/A</v>
      </c>
      <c r="CU1119" s="78" t="str">
        <f>_xll.BDP($H1119,CU$1)</f>
        <v>#N/A N/A</v>
      </c>
      <c r="CV1119" s="78">
        <f>_xll.BDP($H1119,CV$1)</f>
        <v>0.69320243478260868</v>
      </c>
      <c r="CW1119" s="78">
        <f>_xll.BDP($H1119,CW$1)</f>
        <v>0</v>
      </c>
    </row>
    <row r="1120" spans="1:134" s="74" customFormat="1" hidden="1" x14ac:dyDescent="0.3">
      <c r="A1120" s="74" t="str">
        <f>B1120&amp;C1120</f>
        <v>15</v>
      </c>
      <c r="B1120" s="74">
        <v>15</v>
      </c>
      <c r="D1120" s="74">
        <v>64</v>
      </c>
      <c r="E1120" s="74">
        <v>15</v>
      </c>
      <c r="F1120" s="75" t="s">
        <v>2149</v>
      </c>
      <c r="G1120" s="74" t="s">
        <v>2183</v>
      </c>
      <c r="H1120" s="74" t="s">
        <v>20</v>
      </c>
      <c r="I1120" s="74">
        <v>1978</v>
      </c>
      <c r="J1120" s="74" t="str">
        <f>I1120&amp;H1120</f>
        <v>1978SEAT US Equity</v>
      </c>
      <c r="K1120" s="76" t="s">
        <v>612</v>
      </c>
      <c r="L1120" s="73" t="e">
        <v>#N/A</v>
      </c>
      <c r="M1120" s="73">
        <v>-0.42038132291906566</v>
      </c>
      <c r="N1120" s="73" t="e">
        <v>#N/A</v>
      </c>
      <c r="O1120" s="73">
        <v>0.16782966436414642</v>
      </c>
      <c r="P1120" s="77">
        <v>9.4670489606609305</v>
      </c>
      <c r="Q1120" s="77">
        <v>9.4328243150616444</v>
      </c>
      <c r="R1120" s="77" t="e">
        <v>#N/A</v>
      </c>
      <c r="S1120" s="78" t="e">
        <v>#N/A</v>
      </c>
      <c r="T1120" s="78">
        <v>16.179777901425012</v>
      </c>
      <c r="U1120" s="73">
        <v>7.1111691920407782E-2</v>
      </c>
      <c r="V1120" s="79">
        <v>0.34680277737401777</v>
      </c>
      <c r="W1120" s="73">
        <v>0.41701326436408259</v>
      </c>
      <c r="X1120" s="72" t="e">
        <v>#N/A</v>
      </c>
      <c r="Y1120" s="79" t="e">
        <v>#N/A</v>
      </c>
      <c r="Z1120" s="79" t="e">
        <v>#N/A</v>
      </c>
      <c r="AA1120" s="79">
        <v>-204079000</v>
      </c>
      <c r="AB1120" s="79">
        <v>511179000</v>
      </c>
      <c r="AC1120" s="79">
        <v>19053000</v>
      </c>
      <c r="AD1120" s="80">
        <v>14375000</v>
      </c>
      <c r="AE1120" s="73">
        <v>1.3254260869565218</v>
      </c>
      <c r="AF1120" s="80">
        <v>1300.7012062200001</v>
      </c>
      <c r="AG1120" s="80">
        <v>1275.9302062199999</v>
      </c>
      <c r="AH1120" s="25">
        <v>11.131343129509268</v>
      </c>
      <c r="AI1120" s="25">
        <v>12.18630213577582</v>
      </c>
      <c r="AJ1120" s="25">
        <v>2.0328673252651659</v>
      </c>
      <c r="AK1120" s="25">
        <v>34.567258156626266</v>
      </c>
      <c r="AL1120" s="25" t="s">
        <v>3021</v>
      </c>
      <c r="AM1120" s="74" t="s">
        <v>543</v>
      </c>
      <c r="AN1120" s="74" t="s">
        <v>570</v>
      </c>
      <c r="AO1120" s="74" t="s">
        <v>582</v>
      </c>
      <c r="AP1120" s="74" t="s">
        <v>574</v>
      </c>
      <c r="AQ1120" s="73" t="e">
        <f>_xll.BDP($H1120,$AQ$1, "CUST_TRR_START_DT=20030101","CUST_TRR_END_DT=20230630")*0.01</f>
        <v>#VALUE!</v>
      </c>
      <c r="AR1120" s="73" t="e">
        <f>_xll.BDP($H1120,$AQ$1, "CUST_TRR_START_DT=20130101","CUST_TRR_END_DT=20230630")*0.01</f>
        <v>#VALUE!</v>
      </c>
      <c r="AS1120" s="73" t="e">
        <f>_xll.BDP($H1120,$AQ$1, "CUST_TRR_START_DT=20180101","CUST_TRR_END_DT=20230630")*0.01</f>
        <v>#VALUE!</v>
      </c>
      <c r="AT1120" s="74" t="s">
        <v>3910</v>
      </c>
      <c r="AU1120" s="74" t="s">
        <v>3021</v>
      </c>
      <c r="AV1120" s="74" t="s">
        <v>3910</v>
      </c>
      <c r="AW1120" s="25" t="s">
        <v>3021</v>
      </c>
      <c r="AX1120" s="25">
        <v>0</v>
      </c>
      <c r="AY1120" s="25">
        <v>0</v>
      </c>
      <c r="AZ1120" s="25">
        <v>0</v>
      </c>
      <c r="BA1120" s="25">
        <v>0</v>
      </c>
      <c r="BB1120" s="25">
        <v>0</v>
      </c>
      <c r="BC1120" s="25">
        <v>0</v>
      </c>
      <c r="BD1120" s="25">
        <v>0</v>
      </c>
      <c r="BE1120" s="25">
        <v>1275.9302062199999</v>
      </c>
      <c r="BF1120" s="74">
        <v>83.975000000000009</v>
      </c>
      <c r="BG1120" s="74">
        <v>74.707999999999998</v>
      </c>
      <c r="BH1120" s="74">
        <v>89.113</v>
      </c>
      <c r="BI1120" s="74">
        <v>146.785</v>
      </c>
      <c r="BJ1120" s="74">
        <v>188.51</v>
      </c>
      <c r="BK1120" s="74">
        <v>217.97400000000002</v>
      </c>
      <c r="BL1120" s="72">
        <v>6.5814728415890145E-2</v>
      </c>
      <c r="BM1120" s="72">
        <v>5.8551791967779945E-2</v>
      </c>
      <c r="BN1120" s="72">
        <v>6.9841594442693875E-2</v>
      </c>
      <c r="BO1120" s="72">
        <v>0.11504155892261309</v>
      </c>
      <c r="BP1120" s="72">
        <v>0.14774319087442037</v>
      </c>
      <c r="BQ1120" s="72">
        <v>0.1708353630452544</v>
      </c>
      <c r="BR1120" s="72">
        <f>IF(IF(BN1120&gt;BQ1120,BN1120,BQ1120)=0,IF(BM1120&gt;BP1120,BM1120,BP1120),IF(BN1120&gt;BQ1120,BN1120,BQ1120))</f>
        <v>0.1708353630452544</v>
      </c>
      <c r="CI1120" s="73">
        <f>IFERROR(L1120,M1120)</f>
        <v>-0.42038132291906566</v>
      </c>
      <c r="CJ1120" s="74">
        <f>IF(AND(M1120&lt;0,AA1120&gt;0),1,0)</f>
        <v>0</v>
      </c>
      <c r="CK1120" s="74">
        <f>IF(AND(CJ1120=0,CI1120&lt;0.1,CI1120&gt;0),1,0)</f>
        <v>0</v>
      </c>
      <c r="CL1120" s="74">
        <f>IF(AND(CK1120=0,CI1120&lt;0.2,CI1120&gt;0.1),1,0)</f>
        <v>0</v>
      </c>
      <c r="CM1120" s="74">
        <f>IF(AND(CL1120=0,CI1120&lt;0.3,CI1120&gt;0.2),1,0)</f>
        <v>0</v>
      </c>
      <c r="CN1120" s="74">
        <f>IF(AND(CM1120=0,CI1120&lt;0.4,CI1120&gt;0.3),1,0)</f>
        <v>0</v>
      </c>
      <c r="CO1120" s="74">
        <f>IF(AND(CN1120=0,CI1120&lt;0.5,CI1120&gt;0.4),1,0)</f>
        <v>0</v>
      </c>
      <c r="CP1120" s="74">
        <f>IF(AND(CJ1120=0,CK1120=0,CL1120=0,CM1120=0,CN1120=0,CO1120=0),1,0)</f>
        <v>1</v>
      </c>
      <c r="CR1120" s="74" t="str">
        <f>_xll.BDP($H1120,CR$1)</f>
        <v>#N/A Field Not Applicable</v>
      </c>
      <c r="CS1120" s="74" t="str">
        <f>_xll.BDP($H1120,CS$1)</f>
        <v>#N/A N/A</v>
      </c>
      <c r="CT1120" s="81" t="str">
        <f>_xll.BDP($H1120,CT$1)</f>
        <v>#N/A N/A</v>
      </c>
      <c r="CU1120" s="78" t="str">
        <f>_xll.BDP($H1120,CU$1)</f>
        <v>#N/A N/A</v>
      </c>
      <c r="CV1120" s="78">
        <f>_xll.BDP($H1120,CV$1)</f>
        <v>0.79757582649187586</v>
      </c>
      <c r="CW1120" s="78">
        <f>_xll.BDP($H1120,CW$1)</f>
        <v>64.010872371247956</v>
      </c>
    </row>
    <row r="1121" spans="1:101" s="74" customFormat="1" hidden="1" x14ac:dyDescent="0.3">
      <c r="A1121" s="74" t="str">
        <f>B1121&amp;C1121</f>
        <v>15</v>
      </c>
      <c r="B1121" s="74">
        <v>15</v>
      </c>
      <c r="D1121" s="74">
        <v>58</v>
      </c>
      <c r="E1121" s="74">
        <v>7</v>
      </c>
      <c r="F1121" s="75">
        <v>0.12</v>
      </c>
      <c r="G1121" s="74" t="s">
        <v>2527</v>
      </c>
      <c r="H1121" s="74" t="s">
        <v>1376</v>
      </c>
      <c r="I1121" s="74">
        <v>2067</v>
      </c>
      <c r="J1121" s="74" t="str">
        <f>I1121&amp;H1121</f>
        <v>2067SDG FP Equity</v>
      </c>
      <c r="K1121" s="76" t="s">
        <v>1377</v>
      </c>
      <c r="L1121" s="73">
        <v>0.36321265619613796</v>
      </c>
      <c r="M1121" s="73">
        <v>0.53148530249603498</v>
      </c>
      <c r="N1121" s="73">
        <v>0.2709840924871933</v>
      </c>
      <c r="O1121" s="73">
        <v>0.3701633314029556</v>
      </c>
      <c r="P1121" s="77">
        <v>11.698973928887101</v>
      </c>
      <c r="Q1121" s="77">
        <v>8.2253410592526759</v>
      </c>
      <c r="R1121" s="77">
        <v>14.509569585173637</v>
      </c>
      <c r="S1121" s="78">
        <v>5.4078818376816278</v>
      </c>
      <c r="T1121" s="78">
        <v>5.7332577508872538</v>
      </c>
      <c r="U1121" s="73">
        <v>-0.1907179882425836</v>
      </c>
      <c r="V1121" s="79">
        <v>-1.5128171155653978</v>
      </c>
      <c r="W1121" s="73">
        <v>0.44712253759866205</v>
      </c>
      <c r="X1121" s="72">
        <v>1.7288498543692955E-2</v>
      </c>
      <c r="Y1121" s="79">
        <v>5.5055903672281943</v>
      </c>
      <c r="Z1121" s="79">
        <v>1.3646802024723792</v>
      </c>
      <c r="AA1121" s="79">
        <v>259772000</v>
      </c>
      <c r="AB1121" s="79">
        <v>372984000</v>
      </c>
      <c r="AC1121" s="79">
        <v>0</v>
      </c>
      <c r="AD1121" s="80">
        <v>131245000</v>
      </c>
      <c r="AE1121" s="73">
        <v>0</v>
      </c>
      <c r="AF1121" s="80">
        <v>812.47270000000015</v>
      </c>
      <c r="AG1121" s="80">
        <v>577.37770000000023</v>
      </c>
      <c r="AH1121" s="25">
        <v>3.453567049281328</v>
      </c>
      <c r="AI1121" s="25">
        <v>4.1819266287618166</v>
      </c>
      <c r="AJ1121" s="25">
        <v>15.908473886969476</v>
      </c>
      <c r="AK1121" s="25">
        <v>9.4860679874121416</v>
      </c>
      <c r="AL1121" s="25">
        <v>1.3361301127428149</v>
      </c>
      <c r="AM1121" s="74" t="s">
        <v>493</v>
      </c>
      <c r="AN1121" s="74" t="s">
        <v>524</v>
      </c>
      <c r="AO1121" s="74" t="s">
        <v>682</v>
      </c>
      <c r="AP1121" s="74" t="s">
        <v>1339</v>
      </c>
      <c r="AQ1121" s="73">
        <f>_xll.BDP($H1121,$AQ$1, "CUST_TRR_START_DT=20030101","CUST_TRR_END_DT=20230630")*0.01</f>
        <v>0.12841640000000001</v>
      </c>
      <c r="AR1121" s="73">
        <f>_xll.BDP($H1121,$AQ$1, "CUST_TRR_START_DT=20130101","CUST_TRR_END_DT=20230630")*0.01</f>
        <v>0.1800406</v>
      </c>
      <c r="AS1121" s="73">
        <f>_xll.BDP($H1121,$AQ$1, "CUST_TRR_START_DT=20180101","CUST_TRR_END_DT=20230630")*0.01</f>
        <v>-3.4559989999999999E-2</v>
      </c>
      <c r="AT1121" s="74" t="s">
        <v>3697</v>
      </c>
      <c r="AU1121" s="74" t="s">
        <v>3021</v>
      </c>
      <c r="AV1121" s="74" t="s">
        <v>3021</v>
      </c>
      <c r="AW1121" s="25">
        <v>2.3988006354450642</v>
      </c>
      <c r="AX1121" s="25">
        <v>2.3988006354450642</v>
      </c>
      <c r="AY1121" s="25">
        <v>0</v>
      </c>
      <c r="AZ1121" s="25">
        <v>2.3988006354450642</v>
      </c>
      <c r="BA1121" s="25">
        <v>21.445036117159869</v>
      </c>
      <c r="BB1121" s="25">
        <v>0</v>
      </c>
      <c r="BC1121" s="25">
        <v>21.445036117159869</v>
      </c>
      <c r="BD1121" s="25">
        <v>19.489999999999998</v>
      </c>
      <c r="BE1121" s="25">
        <v>577.37770000000023</v>
      </c>
      <c r="BF1121" s="74">
        <v>87.466999999999999</v>
      </c>
      <c r="BG1121" s="74">
        <v>95.266999999999996</v>
      </c>
      <c r="BH1121" s="74">
        <v>99.632999999999996</v>
      </c>
      <c r="BI1121" s="74">
        <v>98.4</v>
      </c>
      <c r="BJ1121" s="74">
        <v>112.95</v>
      </c>
      <c r="BK1121" s="74">
        <v>118.15</v>
      </c>
      <c r="BL1121" s="72">
        <v>0.15149009045551978</v>
      </c>
      <c r="BM1121" s="72">
        <v>0.16499944490408958</v>
      </c>
      <c r="BN1121" s="72">
        <v>0.17256121945825056</v>
      </c>
      <c r="BO1121" s="72">
        <v>0.17042570227426512</v>
      </c>
      <c r="BP1121" s="72">
        <v>0.19562584422640492</v>
      </c>
      <c r="BQ1121" s="72">
        <v>0.20463208052545145</v>
      </c>
      <c r="BR1121" s="72">
        <f>IF(IF(BN1121&gt;BQ1121,BN1121,BQ1121)=0,IF(BM1121&gt;BP1121,BM1121,BP1121),IF(BN1121&gt;BQ1121,BN1121,BQ1121))</f>
        <v>0.20463208052545145</v>
      </c>
      <c r="CI1121" s="73">
        <f>IFERROR(L1121,M1121)</f>
        <v>0.36321265619613796</v>
      </c>
      <c r="CJ1121" s="74">
        <f>IF(AND(M1121&lt;0,AA1121&gt;0),1,0)</f>
        <v>0</v>
      </c>
      <c r="CK1121" s="74">
        <f>IF(AND(CJ1121=0,CI1121&lt;0.1,CI1121&gt;0),1,0)</f>
        <v>0</v>
      </c>
      <c r="CL1121" s="74">
        <f>IF(AND(CK1121=0,CI1121&lt;0.2,CI1121&gt;0.1),1,0)</f>
        <v>0</v>
      </c>
      <c r="CM1121" s="74">
        <f>IF(AND(CL1121=0,CI1121&lt;0.3,CI1121&gt;0.2),1,0)</f>
        <v>0</v>
      </c>
      <c r="CN1121" s="74">
        <f>IF(AND(CM1121=0,CI1121&lt;0.4,CI1121&gt;0.3),1,0)</f>
        <v>1</v>
      </c>
      <c r="CO1121" s="74">
        <f>IF(AND(CN1121=0,CI1121&lt;0.5,CI1121&gt;0.4),1,0)</f>
        <v>0</v>
      </c>
      <c r="CP1121" s="74">
        <f>IF(AND(CJ1121=0,CK1121=0,CL1121=0,CM1121=0,CN1121=0,CO1121=0),1,0)</f>
        <v>0</v>
      </c>
      <c r="CR1121" s="74" t="str">
        <f>_xll.BDP($H1121,CR$1)</f>
        <v>Victorien Vaney</v>
      </c>
      <c r="CS1121" s="74" t="str">
        <f>_xll.BDP($H1121,CS$1)</f>
        <v>No</v>
      </c>
      <c r="CT1121" s="81">
        <f>_xll.BDP($H1121,CT$1)</f>
        <v>0</v>
      </c>
      <c r="CU1121" s="78">
        <f>_xll.BDP($H1121,CU$1)</f>
        <v>1.75</v>
      </c>
      <c r="CV1121" s="78">
        <f>_xll.BDP($H1121,CV$1)</f>
        <v>0</v>
      </c>
      <c r="CW1121" s="78">
        <f>_xll.BDP($H1121,CW$1)</f>
        <v>0</v>
      </c>
    </row>
    <row r="1122" spans="1:101" s="74" customFormat="1" hidden="1" x14ac:dyDescent="0.3">
      <c r="A1122" s="74" t="str">
        <f>B1122&amp;C1122</f>
        <v>15</v>
      </c>
      <c r="B1122" s="74">
        <v>15</v>
      </c>
      <c r="D1122" s="74">
        <v>58</v>
      </c>
      <c r="E1122" s="74">
        <v>5</v>
      </c>
      <c r="F1122" s="75">
        <v>0.14000000000000001</v>
      </c>
      <c r="G1122" s="74" t="s">
        <v>2910</v>
      </c>
      <c r="H1122" s="74" t="s">
        <v>1583</v>
      </c>
      <c r="I1122" s="74">
        <v>2068</v>
      </c>
      <c r="J1122" s="74" t="str">
        <f>I1122&amp;H1122</f>
        <v>2068EMIS LN Equity</v>
      </c>
      <c r="K1122" s="76" t="s">
        <v>1584</v>
      </c>
      <c r="L1122" s="73">
        <v>1.2161189133681956</v>
      </c>
      <c r="M1122" s="73">
        <v>1.1842264607932182</v>
      </c>
      <c r="N1122" s="73">
        <v>0.37665552358824261</v>
      </c>
      <c r="O1122" s="73">
        <v>0.22262801419112485</v>
      </c>
      <c r="P1122" s="77">
        <v>16.576042181578512</v>
      </c>
      <c r="Q1122" s="77">
        <v>13.785777932010793</v>
      </c>
      <c r="R1122" s="77">
        <v>23.165351158875591</v>
      </c>
      <c r="S1122" s="78">
        <v>31.252803134580226</v>
      </c>
      <c r="T1122" s="78">
        <v>23.041745308570881</v>
      </c>
      <c r="U1122" s="73">
        <v>-0.26987747869266526</v>
      </c>
      <c r="V1122" s="79">
        <v>-0.96243721851493791</v>
      </c>
      <c r="W1122" s="73">
        <v>0.55918999826886617</v>
      </c>
      <c r="X1122" s="72" t="e">
        <v>#N/A</v>
      </c>
      <c r="Y1122" s="79">
        <v>2.6115673476437857</v>
      </c>
      <c r="Z1122" s="79">
        <v>24.596306611661745</v>
      </c>
      <c r="AA1122" s="79">
        <v>19818000</v>
      </c>
      <c r="AB1122" s="79">
        <v>105418000</v>
      </c>
      <c r="AC1122" s="79">
        <v>2023000</v>
      </c>
      <c r="AD1122" s="80">
        <v>34386000</v>
      </c>
      <c r="AE1122" s="73">
        <v>5.8832082824405281E-2</v>
      </c>
      <c r="AF1122" s="80">
        <v>1214.3125752799999</v>
      </c>
      <c r="AG1122" s="80">
        <v>1173.4965752799999</v>
      </c>
      <c r="AH1122" s="25">
        <v>27.737645668092746</v>
      </c>
      <c r="AI1122" s="25">
        <v>46.849911181731066</v>
      </c>
      <c r="AJ1122" s="25">
        <v>2.6789174513020151</v>
      </c>
      <c r="AK1122" s="25">
        <v>39.783286871100493</v>
      </c>
      <c r="AL1122" s="25">
        <v>9.1688562195140371</v>
      </c>
      <c r="AM1122" s="74" t="s">
        <v>506</v>
      </c>
      <c r="AN1122" s="74" t="s">
        <v>507</v>
      </c>
      <c r="AO1122" s="74" t="s">
        <v>604</v>
      </c>
      <c r="AP1122" s="74" t="s">
        <v>1552</v>
      </c>
      <c r="AQ1122" s="73" t="e">
        <f>_xll.BDP($H1122,$AQ$1, "CUST_TRR_START_DT=20030101","CUST_TRR_END_DT=20230630")*0.01</f>
        <v>#VALUE!</v>
      </c>
      <c r="AR1122" s="73">
        <f>_xll.BDP($H1122,$AQ$1, "CUST_TRR_START_DT=20130101","CUST_TRR_END_DT=20230630")*0.01</f>
        <v>6.6055790000000003E-2</v>
      </c>
      <c r="AS1122" s="73">
        <f>_xll.BDP($H1122,$AQ$1, "CUST_TRR_START_DT=20180101","CUST_TRR_END_DT=20230630")*0.01</f>
        <v>8.6625320000000006E-2</v>
      </c>
      <c r="AT1122" s="74" t="s">
        <v>3345</v>
      </c>
      <c r="AU1122" s="74" t="s">
        <v>3345</v>
      </c>
      <c r="AV1122" s="74" t="s">
        <v>3345</v>
      </c>
      <c r="AW1122" s="25">
        <v>2.2106361588049483</v>
      </c>
      <c r="AX1122" s="25">
        <v>2.2106361588049483</v>
      </c>
      <c r="AY1122" s="25">
        <v>-9.1016122647889653E-3</v>
      </c>
      <c r="AZ1122" s="25">
        <v>2.2015345465401595</v>
      </c>
      <c r="BA1122" s="25">
        <v>89.939994539755602</v>
      </c>
      <c r="BB1122" s="25">
        <v>-0.3703001754212778</v>
      </c>
      <c r="BC1122" s="25">
        <v>89.569694364334325</v>
      </c>
      <c r="BD1122" s="25">
        <v>26.607241999999999</v>
      </c>
      <c r="BE1122" s="25">
        <v>1173.4965752799999</v>
      </c>
      <c r="BF1122" s="74">
        <v>42.4</v>
      </c>
      <c r="BG1122" s="74">
        <v>45.2</v>
      </c>
      <c r="BH1122" s="74" t="s">
        <v>3021</v>
      </c>
      <c r="BI1122" s="74">
        <v>48.2</v>
      </c>
      <c r="BJ1122" s="74">
        <v>53.300000000000004</v>
      </c>
      <c r="BK1122" s="74" t="s">
        <v>3021</v>
      </c>
      <c r="BL1122" s="72">
        <v>3.6131336804185586E-2</v>
      </c>
      <c r="BM1122" s="72">
        <v>3.8517368479933693E-2</v>
      </c>
      <c r="BN1122" s="72">
        <v>0</v>
      </c>
      <c r="BO1122" s="72">
        <v>4.1073830989663801E-2</v>
      </c>
      <c r="BP1122" s="72">
        <v>4.5419817256204996E-2</v>
      </c>
      <c r="BQ1122" s="72">
        <v>0</v>
      </c>
      <c r="BR1122" s="72">
        <f>IF(IF(BN1122&gt;BQ1122,BN1122,BQ1122)=0,IF(BM1122&gt;BP1122,BM1122,BP1122),IF(BN1122&gt;BQ1122,BN1122,BQ1122))</f>
        <v>4.5419817256204996E-2</v>
      </c>
      <c r="CI1122" s="73">
        <f>IFERROR(L1122,M1122)</f>
        <v>1.2161189133681956</v>
      </c>
      <c r="CJ1122" s="74">
        <f>IF(AND(M1122&lt;0,AA1122&gt;0),1,0)</f>
        <v>0</v>
      </c>
      <c r="CK1122" s="74">
        <f>IF(AND(CJ1122=0,CI1122&lt;0.1,CI1122&gt;0),1,0)</f>
        <v>0</v>
      </c>
      <c r="CL1122" s="74">
        <f>IF(AND(CK1122=0,CI1122&lt;0.2,CI1122&gt;0.1),1,0)</f>
        <v>0</v>
      </c>
      <c r="CM1122" s="74">
        <f>IF(AND(CL1122=0,CI1122&lt;0.3,CI1122&gt;0.2),1,0)</f>
        <v>0</v>
      </c>
      <c r="CN1122" s="74">
        <f>IF(AND(CM1122=0,CI1122&lt;0.4,CI1122&gt;0.3),1,0)</f>
        <v>0</v>
      </c>
      <c r="CO1122" s="74">
        <f>IF(AND(CN1122=0,CI1122&lt;0.5,CI1122&gt;0.4),1,0)</f>
        <v>0</v>
      </c>
      <c r="CP1122" s="74">
        <f>IF(AND(CJ1122=0,CK1122=0,CL1122=0,CM1122=0,CN1122=0,CO1122=0),1,0)</f>
        <v>1</v>
      </c>
      <c r="CR1122" s="74" t="str">
        <f>_xll.BDP($H1122,CR$1)</f>
        <v>Andrew John Thorburn "Andy"</v>
      </c>
      <c r="CS1122" s="74" t="str">
        <f>_xll.BDP($H1122,CS$1)</f>
        <v>No</v>
      </c>
      <c r="CT1122" s="81">
        <f>_xll.BDP($H1122,CT$1)</f>
        <v>0</v>
      </c>
      <c r="CU1122" s="78">
        <f>_xll.BDP($H1122,CU$1)</f>
        <v>6.4166698455810547</v>
      </c>
      <c r="CV1122" s="78">
        <f>_xll.BDP($H1122,CV$1)</f>
        <v>0.22752616432427653</v>
      </c>
      <c r="CW1122" s="78">
        <f>_xll.BDP($H1122,CW$1)</f>
        <v>38.40315142198309</v>
      </c>
    </row>
    <row r="1123" spans="1:101" s="74" customFormat="1" hidden="1" x14ac:dyDescent="0.3">
      <c r="A1123" s="74" t="str">
        <f>B1123&amp;C1123</f>
        <v>15</v>
      </c>
      <c r="B1123" s="74">
        <v>15</v>
      </c>
      <c r="D1123" s="74">
        <v>58</v>
      </c>
      <c r="E1123" s="74">
        <v>1</v>
      </c>
      <c r="F1123" s="75">
        <v>0.3</v>
      </c>
      <c r="G1123" s="74" t="s">
        <v>2477</v>
      </c>
      <c r="H1123" s="74" t="s">
        <v>2478</v>
      </c>
      <c r="I1123" s="74">
        <v>2069</v>
      </c>
      <c r="J1123" s="74" t="str">
        <f>I1123&amp;H1123</f>
        <v>2069SECARE SS Equity</v>
      </c>
      <c r="K1123" s="76" t="s">
        <v>5049</v>
      </c>
      <c r="L1123" s="73">
        <v>0.42793520333252139</v>
      </c>
      <c r="M1123" s="73">
        <v>3.3638640538436848E-2</v>
      </c>
      <c r="N1123" s="73">
        <v>0.17711330860636471</v>
      </c>
      <c r="O1123" s="73">
        <v>1.8632351652487986E-2</v>
      </c>
      <c r="P1123" s="77">
        <v>1.2299321251008946</v>
      </c>
      <c r="Q1123" s="77">
        <v>1.3331858503755811</v>
      </c>
      <c r="R1123" s="77">
        <v>0.97299370470295721</v>
      </c>
      <c r="S1123" s="78">
        <v>25.884795481032562</v>
      </c>
      <c r="T1123" s="78">
        <v>23.997393762192829</v>
      </c>
      <c r="U1123" s="73">
        <v>0.2725889164598842</v>
      </c>
      <c r="V1123" s="79">
        <v>3.9859603629405833</v>
      </c>
      <c r="W1123" s="73">
        <v>0.76132500363213718</v>
      </c>
      <c r="X1123" s="72" t="e">
        <v>#N/A</v>
      </c>
      <c r="Y1123" s="79">
        <v>105.57953989537168</v>
      </c>
      <c r="Z1123" s="79">
        <v>12.435530480826129</v>
      </c>
      <c r="AA1123" s="79">
        <v>5050323000</v>
      </c>
      <c r="AB1123" s="79">
        <v>9117797000</v>
      </c>
      <c r="AC1123" s="79" t="e">
        <v>#N/A</v>
      </c>
      <c r="AD1123" s="80">
        <v>353773000</v>
      </c>
      <c r="AE1123" s="73">
        <v>0</v>
      </c>
      <c r="AF1123" s="80">
        <v>7182.6184750000002</v>
      </c>
      <c r="AG1123" s="80">
        <v>8830.4184750000004</v>
      </c>
      <c r="AH1123" s="25">
        <v>20.910247607748978</v>
      </c>
      <c r="AI1123" s="25">
        <v>69.467950084569097</v>
      </c>
      <c r="AJ1123" s="25">
        <v>4.1985778969695771</v>
      </c>
      <c r="AK1123" s="25">
        <v>98.369565217391283</v>
      </c>
      <c r="AL1123" s="25">
        <v>0.91378426713993099</v>
      </c>
      <c r="AM1123" s="74" t="s">
        <v>533</v>
      </c>
      <c r="AN1123" s="74" t="s">
        <v>534</v>
      </c>
      <c r="AO1123" s="74" t="s">
        <v>4734</v>
      </c>
      <c r="AP1123" s="74" t="s">
        <v>4617</v>
      </c>
      <c r="AQ1123" s="73" t="e">
        <f>_xll.BDP($H1123,$AQ$1, "CUST_TRR_START_DT=20030101","CUST_TRR_END_DT=20230630")*0.01</f>
        <v>#VALUE!</v>
      </c>
      <c r="AR1123" s="73" t="e">
        <f>_xll.BDP($H1123,$AQ$1, "CUST_TRR_START_DT=20130101","CUST_TRR_END_DT=20230630")*0.01</f>
        <v>#VALUE!</v>
      </c>
      <c r="AS1123" s="73">
        <f>_xll.BDP($H1123,$AQ$1, "CUST_TRR_START_DT=20180101","CUST_TRR_END_DT=20230630")*0.01</f>
        <v>0.43749580000000005</v>
      </c>
      <c r="AT1123" s="74" t="s">
        <v>3652</v>
      </c>
      <c r="AU1123" s="74" t="s">
        <v>3652</v>
      </c>
      <c r="AV1123" s="74" t="s">
        <v>3652</v>
      </c>
      <c r="AW1123" s="25">
        <v>0.48618784266940795</v>
      </c>
      <c r="AX1123" s="25">
        <v>0.48618784266940795</v>
      </c>
      <c r="AY1123" s="25">
        <v>-49.424871905979323</v>
      </c>
      <c r="AZ1123" s="25">
        <v>-48.938684063309914</v>
      </c>
      <c r="BA1123" s="25">
        <v>26.044075971785631</v>
      </c>
      <c r="BB1123" s="25">
        <v>-2647.5880428181958</v>
      </c>
      <c r="BC1123" s="25">
        <v>-2621.5439668464101</v>
      </c>
      <c r="BD1123" s="25">
        <v>-3515.078982</v>
      </c>
      <c r="BE1123" s="25">
        <v>7182.6184750000002</v>
      </c>
      <c r="BF1123" s="74">
        <v>96.600000000000009</v>
      </c>
      <c r="BG1123" s="74">
        <v>213.333</v>
      </c>
      <c r="BH1123" s="74">
        <v>326.33300000000003</v>
      </c>
      <c r="BI1123" s="74">
        <v>122.3</v>
      </c>
      <c r="BJ1123" s="74">
        <v>362.55</v>
      </c>
      <c r="BK1123" s="74">
        <v>443.25</v>
      </c>
      <c r="BL1123" s="72">
        <v>1.3449134230953287E-2</v>
      </c>
      <c r="BM1123" s="72">
        <v>2.970128522662482E-2</v>
      </c>
      <c r="BN1123" s="72">
        <v>4.5433709327015313E-2</v>
      </c>
      <c r="BO1123" s="72">
        <v>1.7027216526351831E-2</v>
      </c>
      <c r="BP1123" s="72">
        <v>5.0476020863686487E-2</v>
      </c>
      <c r="BQ1123" s="72">
        <v>6.1711477721221993E-2</v>
      </c>
      <c r="BR1123" s="72">
        <f>IF(IF(BN1123&gt;BQ1123,BN1123,BQ1123)=0,IF(BM1123&gt;BP1123,BM1123,BP1123),IF(BN1123&gt;BQ1123,BN1123,BQ1123))</f>
        <v>6.1711477721221993E-2</v>
      </c>
      <c r="CI1123" s="73">
        <f>IFERROR(L1123,M1123)</f>
        <v>0.42793520333252139</v>
      </c>
      <c r="CJ1123" s="74">
        <f>IF(AND(M1123&lt;0,AA1123&gt;0),1,0)</f>
        <v>0</v>
      </c>
      <c r="CK1123" s="74">
        <f>IF(AND(CJ1123=0,CI1123&lt;0.1,CI1123&gt;0),1,0)</f>
        <v>0</v>
      </c>
      <c r="CL1123" s="74">
        <f>IF(AND(CK1123=0,CI1123&lt;0.2,CI1123&gt;0.1),1,0)</f>
        <v>0</v>
      </c>
      <c r="CM1123" s="74">
        <f>IF(AND(CL1123=0,CI1123&lt;0.3,CI1123&gt;0.2),1,0)</f>
        <v>0</v>
      </c>
      <c r="CN1123" s="74">
        <f>IF(AND(CM1123=0,CI1123&lt;0.4,CI1123&gt;0.3),1,0)</f>
        <v>0</v>
      </c>
      <c r="CO1123" s="74">
        <f>IF(AND(CN1123=0,CI1123&lt;0.5,CI1123&gt;0.4),1,0)</f>
        <v>1</v>
      </c>
      <c r="CP1123" s="74">
        <f>IF(AND(CJ1123=0,CK1123=0,CL1123=0,CM1123=0,CN1123=0,CO1123=0),1,0)</f>
        <v>0</v>
      </c>
      <c r="CR1123" s="74" t="str">
        <f>_xll.BDP($H1123,CR$1)</f>
        <v>Lars Hakan Lagerberg</v>
      </c>
      <c r="CS1123" s="74" t="str">
        <f>_xll.BDP($H1123,CS$1)</f>
        <v>No</v>
      </c>
      <c r="CT1123" s="81">
        <f>_xll.BDP($H1123,CT$1)</f>
        <v>0</v>
      </c>
      <c r="CU1123" s="78">
        <f>_xll.BDP($H1123,CU$1)</f>
        <v>3.3333299160003662</v>
      </c>
      <c r="CV1123" s="78">
        <f>_xll.BDP($H1123,CV$1)</f>
        <v>29.686564578386577</v>
      </c>
      <c r="CW1123" s="78">
        <f>_xll.BDP($H1123,CW$1)</f>
        <v>6.0692071379923496E-2</v>
      </c>
    </row>
    <row r="1124" spans="1:101" s="74" customFormat="1" hidden="1" x14ac:dyDescent="0.3">
      <c r="A1124" s="74" t="str">
        <f>B1124&amp;C1124</f>
        <v>15</v>
      </c>
      <c r="B1124" s="74">
        <v>15</v>
      </c>
      <c r="D1124" s="74">
        <v>65</v>
      </c>
      <c r="E1124" s="74">
        <v>16</v>
      </c>
      <c r="F1124" s="75" t="s">
        <v>2157</v>
      </c>
      <c r="G1124" s="74" t="s">
        <v>2184</v>
      </c>
      <c r="H1124" s="74" t="s">
        <v>294</v>
      </c>
      <c r="I1124" s="74">
        <v>1985</v>
      </c>
      <c r="J1124" s="74" t="str">
        <f>I1124&amp;H1124</f>
        <v>1985TRIP US Equity</v>
      </c>
      <c r="K1124" s="76" t="s">
        <v>974</v>
      </c>
      <c r="L1124" s="73">
        <v>0.30309222063213354</v>
      </c>
      <c r="M1124" s="73">
        <v>-1.8679245283018868</v>
      </c>
      <c r="N1124" s="73">
        <v>3.3606975540826291E-2</v>
      </c>
      <c r="O1124" s="73">
        <v>0.12873862158647595</v>
      </c>
      <c r="P1124" s="77">
        <v>5.1251840942562588</v>
      </c>
      <c r="Q1124" s="77">
        <v>-1.8450662739322534</v>
      </c>
      <c r="R1124" s="77">
        <v>-3.4242232086239692</v>
      </c>
      <c r="S1124" s="78">
        <v>14.497559498952773</v>
      </c>
      <c r="T1124" s="78">
        <v>13.806970509383378</v>
      </c>
      <c r="U1124" s="73">
        <v>-0.11465968586387434</v>
      </c>
      <c r="V1124" s="79">
        <v>-1.2443181818181819</v>
      </c>
      <c r="W1124" s="73">
        <v>0.28566203365032916</v>
      </c>
      <c r="X1124" s="72">
        <v>4.6637744034707156E-2</v>
      </c>
      <c r="Y1124" s="79">
        <v>12.067842950504588</v>
      </c>
      <c r="Z1124" s="79" t="e">
        <v>#N/A</v>
      </c>
      <c r="AA1124" s="79">
        <v>-53000000</v>
      </c>
      <c r="AB1124" s="79">
        <v>769000000</v>
      </c>
      <c r="AC1124" s="79">
        <v>93000000</v>
      </c>
      <c r="AD1124" s="80">
        <v>260000000</v>
      </c>
      <c r="AE1124" s="73">
        <v>0.3576923076923077</v>
      </c>
      <c r="AF1124" s="80">
        <v>2205.0470574799997</v>
      </c>
      <c r="AG1124" s="80">
        <v>1986.0470574799997</v>
      </c>
      <c r="AH1124" s="25">
        <v>10.620572499893047</v>
      </c>
      <c r="AI1124" s="25">
        <v>20.265786300816323</v>
      </c>
      <c r="AJ1124" s="25">
        <v>8.9194575812169337</v>
      </c>
      <c r="AK1124" s="25" t="s">
        <v>3021</v>
      </c>
      <c r="AL1124" s="25">
        <v>2.8210182930430365</v>
      </c>
      <c r="AM1124" s="74" t="s">
        <v>543</v>
      </c>
      <c r="AN1124" s="74" t="s">
        <v>570</v>
      </c>
      <c r="AO1124" s="74" t="s">
        <v>582</v>
      </c>
      <c r="AP1124" s="74" t="s">
        <v>574</v>
      </c>
      <c r="AQ1124" s="73" t="e">
        <f>_xll.BDP($H1124,$AQ$1, "CUST_TRR_START_DT=20030101","CUST_TRR_END_DT=20230630")*0.01</f>
        <v>#VALUE!</v>
      </c>
      <c r="AR1124" s="73">
        <f>_xll.BDP($H1124,$AQ$1, "CUST_TRR_START_DT=20130101","CUST_TRR_END_DT=20230630")*0.01</f>
        <v>-7.4843630000000008E-2</v>
      </c>
      <c r="AS1124" s="73">
        <f>_xll.BDP($H1124,$AQ$1, "CUST_TRR_START_DT=20180101","CUST_TRR_END_DT=20230630")*0.01</f>
        <v>-0.10680310000000001</v>
      </c>
      <c r="AT1124" s="74" t="s">
        <v>3913</v>
      </c>
      <c r="AU1124" s="74" t="s">
        <v>3021</v>
      </c>
      <c r="AV1124" s="74" t="s">
        <v>3913</v>
      </c>
      <c r="AW1124" s="25" t="s">
        <v>3021</v>
      </c>
      <c r="AX1124" s="25">
        <v>0</v>
      </c>
      <c r="AY1124" s="25">
        <v>0</v>
      </c>
      <c r="AZ1124" s="25">
        <v>0</v>
      </c>
      <c r="BA1124" s="25">
        <v>0</v>
      </c>
      <c r="BB1124" s="25">
        <v>0</v>
      </c>
      <c r="BC1124" s="25">
        <v>0</v>
      </c>
      <c r="BD1124" s="25">
        <v>0</v>
      </c>
      <c r="BE1124" s="25">
        <v>1986.0470574799997</v>
      </c>
      <c r="BF1124" s="74">
        <v>136.79400000000001</v>
      </c>
      <c r="BG1124" s="74">
        <v>198.75</v>
      </c>
      <c r="BH1124" s="74">
        <v>242.154</v>
      </c>
      <c r="BI1124" s="74">
        <v>183.25200000000001</v>
      </c>
      <c r="BJ1124" s="74">
        <v>260.84699999999998</v>
      </c>
      <c r="BK1124" s="74">
        <v>305.66200000000003</v>
      </c>
      <c r="BL1124" s="72">
        <v>6.8877522053063231E-2</v>
      </c>
      <c r="BM1124" s="72">
        <v>0.10007315750724678</v>
      </c>
      <c r="BN1124" s="72">
        <v>0.12192762456860294</v>
      </c>
      <c r="BO1124" s="72">
        <v>9.2269717029021314E-2</v>
      </c>
      <c r="BP1124" s="72">
        <v>0.13133978825807696</v>
      </c>
      <c r="BQ1124" s="72">
        <v>0.15390471179864185</v>
      </c>
      <c r="BR1124" s="72">
        <f>IF(IF(BN1124&gt;BQ1124,BN1124,BQ1124)=0,IF(BM1124&gt;BP1124,BM1124,BP1124),IF(BN1124&gt;BQ1124,BN1124,BQ1124))</f>
        <v>0.15390471179864185</v>
      </c>
      <c r="CI1124" s="73">
        <f>IFERROR(L1124,M1124)</f>
        <v>0.30309222063213354</v>
      </c>
      <c r="CJ1124" s="74">
        <f>IF(AND(M1124&lt;0,AA1124&gt;0),1,0)</f>
        <v>0</v>
      </c>
      <c r="CK1124" s="74">
        <f>IF(AND(CJ1124=0,CI1124&lt;0.1,CI1124&gt;0),1,0)</f>
        <v>0</v>
      </c>
      <c r="CL1124" s="74">
        <f>IF(AND(CK1124=0,CI1124&lt;0.2,CI1124&gt;0.1),1,0)</f>
        <v>0</v>
      </c>
      <c r="CM1124" s="74">
        <f>IF(AND(CL1124=0,CI1124&lt;0.3,CI1124&gt;0.2),1,0)</f>
        <v>0</v>
      </c>
      <c r="CN1124" s="74">
        <f>IF(AND(CM1124=0,CI1124&lt;0.4,CI1124&gt;0.3),1,0)</f>
        <v>1</v>
      </c>
      <c r="CO1124" s="74">
        <f>IF(AND(CN1124=0,CI1124&lt;0.5,CI1124&gt;0.4),1,0)</f>
        <v>0</v>
      </c>
      <c r="CP1124" s="74">
        <f>IF(AND(CJ1124=0,CK1124=0,CL1124=0,CM1124=0,CN1124=0,CO1124=0),1,0)</f>
        <v>0</v>
      </c>
      <c r="CR1124" s="74" t="str">
        <f>_xll.BDP($H1124,CR$1)</f>
        <v>Matthew Goldberg "Matt"</v>
      </c>
      <c r="CS1124" s="74" t="str">
        <f>_xll.BDP($H1124,CS$1)</f>
        <v>No</v>
      </c>
      <c r="CT1124" s="81">
        <f>_xll.BDP($H1124,CT$1)</f>
        <v>2.7250900864601135E-2</v>
      </c>
      <c r="CU1124" s="78">
        <f>_xll.BDP($H1124,CU$1)</f>
        <v>1.25</v>
      </c>
      <c r="CV1124" s="78">
        <f>_xll.BDP($H1124,CV$1)</f>
        <v>1.4245186635449592</v>
      </c>
      <c r="CW1124" s="78">
        <f>_xll.BDP($H1124,CW$1)</f>
        <v>9.3624954389493791</v>
      </c>
    </row>
    <row r="1125" spans="1:101" s="74" customFormat="1" hidden="1" x14ac:dyDescent="0.3">
      <c r="A1125" s="74" t="str">
        <f>B1125&amp;C1125</f>
        <v>15</v>
      </c>
      <c r="B1125" s="74">
        <v>15</v>
      </c>
      <c r="D1125" s="74">
        <v>59</v>
      </c>
      <c r="E1125" s="74">
        <v>14</v>
      </c>
      <c r="F1125" s="75">
        <v>0.12</v>
      </c>
      <c r="G1125" s="74" t="s">
        <v>2373</v>
      </c>
      <c r="H1125" s="74" t="s">
        <v>1727</v>
      </c>
      <c r="I1125" s="74">
        <v>2071</v>
      </c>
      <c r="J1125" s="74" t="str">
        <f>I1125&amp;H1125</f>
        <v>2071GTLY LN Equity</v>
      </c>
      <c r="K1125" s="76" t="s">
        <v>1728</v>
      </c>
      <c r="L1125" s="73">
        <v>0.37015258273947838</v>
      </c>
      <c r="M1125" s="73">
        <v>0.24041902094145409</v>
      </c>
      <c r="N1125" s="73">
        <v>0.30180377743776282</v>
      </c>
      <c r="O1125" s="73">
        <v>0.23689658105923833</v>
      </c>
      <c r="P1125" s="77">
        <v>19.759453569634672</v>
      </c>
      <c r="Q1125" s="77">
        <v>17.163994407523298</v>
      </c>
      <c r="R1125" s="77">
        <v>16.209236881311039</v>
      </c>
      <c r="S1125" s="78">
        <v>20.703532535215501</v>
      </c>
      <c r="T1125" s="78">
        <v>19.859481322572119</v>
      </c>
      <c r="U1125" s="73">
        <v>0.1881768308849022</v>
      </c>
      <c r="V1125" s="79">
        <v>0.85896481102215605</v>
      </c>
      <c r="W1125" s="73">
        <v>0.52547241525452237</v>
      </c>
      <c r="X1125" s="72">
        <v>4.2412210591450526E-2</v>
      </c>
      <c r="Y1125" s="79">
        <v>13.691232179187761</v>
      </c>
      <c r="Z1125" s="79">
        <v>-2.1999528676967639</v>
      </c>
      <c r="AA1125" s="79">
        <v>104243000</v>
      </c>
      <c r="AB1125" s="79">
        <v>105793000</v>
      </c>
      <c r="AC1125" s="79">
        <v>1984000</v>
      </c>
      <c r="AD1125" s="80">
        <v>11109000</v>
      </c>
      <c r="AE1125" s="73">
        <v>0.17859393284724098</v>
      </c>
      <c r="AF1125" s="80">
        <v>196.90465871999999</v>
      </c>
      <c r="AG1125" s="80">
        <v>224.58565872</v>
      </c>
      <c r="AH1125" s="25">
        <v>6.9513946613841773</v>
      </c>
      <c r="AI1125" s="25">
        <v>8.9612025664352402</v>
      </c>
      <c r="AJ1125" s="25">
        <v>5.0586963734193082</v>
      </c>
      <c r="AK1125" s="25">
        <v>15.753347586362104</v>
      </c>
      <c r="AL1125" s="25">
        <v>2.5339525955038922</v>
      </c>
      <c r="AM1125" s="74" t="s">
        <v>493</v>
      </c>
      <c r="AN1125" s="74" t="s">
        <v>524</v>
      </c>
      <c r="AO1125" s="74" t="s">
        <v>524</v>
      </c>
      <c r="AP1125" s="74" t="s">
        <v>1552</v>
      </c>
      <c r="AQ1125" s="73" t="e">
        <f>_xll.BDP($H1125,$AQ$1, "CUST_TRR_START_DT=20030101","CUST_TRR_END_DT=20230630")*0.01</f>
        <v>#VALUE!</v>
      </c>
      <c r="AR1125" s="73" t="e">
        <f>_xll.BDP($H1125,$AQ$1, "CUST_TRR_START_DT=20130101","CUST_TRR_END_DT=20230630")*0.01</f>
        <v>#VALUE!</v>
      </c>
      <c r="AS1125" s="73">
        <f>_xll.BDP($H1125,$AQ$1, "CUST_TRR_START_DT=20180101","CUST_TRR_END_DT=20230630")*0.01</f>
        <v>2.3813879999999999E-2</v>
      </c>
      <c r="AT1125" s="74" t="s">
        <v>3653</v>
      </c>
      <c r="AU1125" s="74" t="s">
        <v>3653</v>
      </c>
      <c r="AV1125" s="74" t="s">
        <v>3653</v>
      </c>
      <c r="AW1125" s="25">
        <v>6.1688311688311686</v>
      </c>
      <c r="AX1125" s="25">
        <v>6.1688311688311686</v>
      </c>
      <c r="AY1125" s="25">
        <v>0</v>
      </c>
      <c r="AZ1125" s="25">
        <v>6.1688311688311686</v>
      </c>
      <c r="BA1125" s="25">
        <v>97.128512703125679</v>
      </c>
      <c r="BB1125" s="25">
        <v>0</v>
      </c>
      <c r="BC1125" s="25">
        <v>97.128512703125679</v>
      </c>
      <c r="BD1125" s="25">
        <v>11.953042713</v>
      </c>
      <c r="BE1125" s="25">
        <v>196.90465871999999</v>
      </c>
      <c r="BF1125" s="74">
        <v>19.900000000000002</v>
      </c>
      <c r="BG1125" s="74">
        <v>21.733000000000001</v>
      </c>
      <c r="BH1125" s="74">
        <v>8136.1329999999998</v>
      </c>
      <c r="BI1125" s="74">
        <v>16.512</v>
      </c>
      <c r="BJ1125" s="74">
        <v>16.507999999999999</v>
      </c>
      <c r="BK1125" s="74">
        <v>17.091999999999999</v>
      </c>
      <c r="BL1125" s="72">
        <v>0.10106414002269984</v>
      </c>
      <c r="BM1125" s="72">
        <v>0.11037321382479072</v>
      </c>
      <c r="BN1125" s="72">
        <v>41.320165063080843</v>
      </c>
      <c r="BO1125" s="72">
        <v>8.3857843218835146E-2</v>
      </c>
      <c r="BP1125" s="72">
        <v>8.3837528818830581E-2</v>
      </c>
      <c r="BQ1125" s="72">
        <v>8.6803431219496741E-2</v>
      </c>
      <c r="BR1125" s="72">
        <f>IF(IF(BN1125&gt;BQ1125,BN1125,BQ1125)=0,IF(BM1125&gt;BP1125,BM1125,BP1125),IF(BN1125&gt;BQ1125,BN1125,BQ1125))</f>
        <v>41.320165063080843</v>
      </c>
      <c r="CI1125" s="73">
        <f>IFERROR(L1125,M1125)</f>
        <v>0.37015258273947838</v>
      </c>
      <c r="CJ1125" s="74">
        <f>IF(AND(M1125&lt;0,AA1125&gt;0),1,0)</f>
        <v>0</v>
      </c>
      <c r="CK1125" s="74">
        <f>IF(AND(CJ1125=0,CI1125&lt;0.1,CI1125&gt;0),1,0)</f>
        <v>0</v>
      </c>
      <c r="CL1125" s="74">
        <f>IF(AND(CK1125=0,CI1125&lt;0.2,CI1125&gt;0.1),1,0)</f>
        <v>0</v>
      </c>
      <c r="CM1125" s="74">
        <f>IF(AND(CL1125=0,CI1125&lt;0.3,CI1125&gt;0.2),1,0)</f>
        <v>0</v>
      </c>
      <c r="CN1125" s="74">
        <f>IF(AND(CM1125=0,CI1125&lt;0.4,CI1125&gt;0.3),1,0)</f>
        <v>1</v>
      </c>
      <c r="CO1125" s="74">
        <f>IF(AND(CN1125=0,CI1125&lt;0.5,CI1125&gt;0.4),1,0)</f>
        <v>0</v>
      </c>
      <c r="CP1125" s="74">
        <f>IF(AND(CJ1125=0,CK1125=0,CL1125=0,CM1125=0,CN1125=0,CO1125=0),1,0)</f>
        <v>0</v>
      </c>
      <c r="CR1125" s="74" t="str">
        <f>_xll.BDP($H1125,CR$1)</f>
        <v>Rodrick Waldie "Rod"</v>
      </c>
      <c r="CS1125" s="74" t="str">
        <f>_xll.BDP($H1125,CS$1)</f>
        <v>No</v>
      </c>
      <c r="CT1125" s="81">
        <f>_xll.BDP($H1125,CT$1)</f>
        <v>0</v>
      </c>
      <c r="CU1125" s="78">
        <f>_xll.BDP($H1125,CU$1)</f>
        <v>3.4166700839996338</v>
      </c>
      <c r="CV1125" s="78">
        <f>_xll.BDP($H1125,CV$1)</f>
        <v>2.9215103683554382</v>
      </c>
      <c r="CW1125" s="78">
        <f>_xll.BDP($H1125,CW$1)</f>
        <v>0</v>
      </c>
    </row>
    <row r="1126" spans="1:101" s="74" customFormat="1" hidden="1" x14ac:dyDescent="0.3">
      <c r="A1126" s="74" t="str">
        <f>B1126&amp;C1126</f>
        <v>15</v>
      </c>
      <c r="B1126" s="74">
        <v>15</v>
      </c>
      <c r="D1126" s="74">
        <v>59</v>
      </c>
      <c r="E1126" s="74">
        <v>2</v>
      </c>
      <c r="F1126" s="75">
        <v>0.1</v>
      </c>
      <c r="H1126" s="74" t="s">
        <v>1825</v>
      </c>
      <c r="I1126" s="74">
        <v>2072</v>
      </c>
      <c r="J1126" s="74" t="str">
        <f>I1126&amp;H1126</f>
        <v>2072IDOX LN Equity</v>
      </c>
      <c r="K1126" s="76" t="s">
        <v>1826</v>
      </c>
      <c r="L1126" s="73">
        <v>0.16550795726400974</v>
      </c>
      <c r="M1126" s="73">
        <v>0.45313776936642436</v>
      </c>
      <c r="N1126" s="73">
        <v>5.4155666241603895E-2</v>
      </c>
      <c r="O1126" s="73">
        <v>0.13882300231920724</v>
      </c>
      <c r="P1126" s="77">
        <v>9.7342730357608964</v>
      </c>
      <c r="Q1126" s="77">
        <v>8.0784289081745584</v>
      </c>
      <c r="R1126" s="77">
        <v>8.8622682216623154</v>
      </c>
      <c r="S1126" s="78">
        <v>22.51595989659852</v>
      </c>
      <c r="T1126" s="78">
        <v>31.909524960715579</v>
      </c>
      <c r="U1126" s="73">
        <v>5.4738170896269159E-3</v>
      </c>
      <c r="V1126" s="79">
        <v>2.5318367141490741E-2</v>
      </c>
      <c r="W1126" s="73">
        <v>0.48084493983989596</v>
      </c>
      <c r="X1126" s="72" t="e">
        <v>#N/A</v>
      </c>
      <c r="Y1126" s="79">
        <v>2.1179501988841687</v>
      </c>
      <c r="Z1126" s="79" t="e">
        <v>#N/A</v>
      </c>
      <c r="AA1126" s="79">
        <v>23249000</v>
      </c>
      <c r="AB1126" s="79">
        <v>75888000</v>
      </c>
      <c r="AC1126" s="79">
        <v>2535000</v>
      </c>
      <c r="AD1126" s="80">
        <v>20561000</v>
      </c>
      <c r="AE1126" s="73">
        <v>0.12329166869315694</v>
      </c>
      <c r="AF1126" s="80">
        <v>287.02592036999999</v>
      </c>
      <c r="AG1126" s="80">
        <v>287.52892036999998</v>
      </c>
      <c r="AH1126" s="25">
        <v>12.903510315935913</v>
      </c>
      <c r="AI1126" s="25">
        <v>24.49347647755345</v>
      </c>
      <c r="AJ1126" s="25">
        <v>6.9761046234892641</v>
      </c>
      <c r="AK1126" s="25">
        <v>47.741739921188241</v>
      </c>
      <c r="AL1126" s="25">
        <v>4.1114847567520894</v>
      </c>
      <c r="AM1126" s="74" t="s">
        <v>506</v>
      </c>
      <c r="AN1126" s="74" t="s">
        <v>507</v>
      </c>
      <c r="AO1126" s="74" t="s">
        <v>1150</v>
      </c>
      <c r="AP1126" s="74" t="s">
        <v>1552</v>
      </c>
      <c r="AQ1126" s="73">
        <f>_xll.BDP($H1126,$AQ$1, "CUST_TRR_START_DT=20030101","CUST_TRR_END_DT=20230630")*0.01</f>
        <v>0.1012197</v>
      </c>
      <c r="AR1126" s="73">
        <f>_xll.BDP($H1126,$AQ$1, "CUST_TRR_START_DT=20130101","CUST_TRR_END_DT=20230630")*0.01</f>
        <v>3.3745669999999998E-2</v>
      </c>
      <c r="AS1126" s="73">
        <f>_xll.BDP($H1126,$AQ$1, "CUST_TRR_START_DT=20180101","CUST_TRR_END_DT=20230630")*0.01</f>
        <v>0.1270444</v>
      </c>
      <c r="AT1126" s="74" t="s">
        <v>3654</v>
      </c>
      <c r="AU1126" s="74" t="s">
        <v>3654</v>
      </c>
      <c r="AV1126" s="74" t="s">
        <v>3654</v>
      </c>
      <c r="AW1126" s="25">
        <v>0.791139240506329</v>
      </c>
      <c r="AX1126" s="25">
        <v>0.791139240506329</v>
      </c>
      <c r="AY1126" s="25">
        <v>0</v>
      </c>
      <c r="AZ1126" s="25">
        <v>0.791139240506329</v>
      </c>
      <c r="BA1126" s="25">
        <v>3170.521474627827</v>
      </c>
      <c r="BB1126" s="25">
        <v>0</v>
      </c>
      <c r="BC1126" s="25" t="s">
        <v>3021</v>
      </c>
      <c r="BD1126" s="25" t="s">
        <v>3021</v>
      </c>
      <c r="BE1126" s="25">
        <v>287.02592036999999</v>
      </c>
      <c r="BF1126" s="74">
        <v>12.200000000000001</v>
      </c>
      <c r="BG1126" s="74">
        <v>13.15</v>
      </c>
      <c r="BH1126" s="74">
        <v>14.05</v>
      </c>
      <c r="BI1126" s="74">
        <v>11.114000000000001</v>
      </c>
      <c r="BJ1126" s="74">
        <v>12.152000000000001</v>
      </c>
      <c r="BK1126" s="74">
        <v>13.134</v>
      </c>
      <c r="BL1126" s="72">
        <v>4.2504871979064461E-2</v>
      </c>
      <c r="BM1126" s="72">
        <v>4.581467758399161E-2</v>
      </c>
      <c r="BN1126" s="72">
        <v>4.89502828939226E-2</v>
      </c>
      <c r="BO1126" s="72">
        <v>3.8721241571747743E-2</v>
      </c>
      <c r="BP1126" s="72">
        <v>4.2337639695868144E-2</v>
      </c>
      <c r="BQ1126" s="72">
        <v>4.575893348959284E-2</v>
      </c>
      <c r="BR1126" s="72">
        <f>IF(IF(BN1126&gt;BQ1126,BN1126,BQ1126)=0,IF(BM1126&gt;BP1126,BM1126,BP1126),IF(BN1126&gt;BQ1126,BN1126,BQ1126))</f>
        <v>4.89502828939226E-2</v>
      </c>
      <c r="CI1126" s="73">
        <f>IFERROR(L1126,M1126)</f>
        <v>0.16550795726400974</v>
      </c>
      <c r="CJ1126" s="74">
        <f>IF(AND(M1126&lt;0,AA1126&gt;0),1,0)</f>
        <v>0</v>
      </c>
      <c r="CK1126" s="74">
        <f>IF(AND(CJ1126=0,CI1126&lt;0.1,CI1126&gt;0),1,0)</f>
        <v>0</v>
      </c>
      <c r="CL1126" s="74">
        <f>IF(AND(CK1126=0,CI1126&lt;0.2,CI1126&gt;0.1),1,0)</f>
        <v>1</v>
      </c>
      <c r="CM1126" s="74">
        <f>IF(AND(CL1126=0,CI1126&lt;0.3,CI1126&gt;0.2),1,0)</f>
        <v>0</v>
      </c>
      <c r="CN1126" s="74">
        <f>IF(AND(CM1126=0,CI1126&lt;0.4,CI1126&gt;0.3),1,0)</f>
        <v>0</v>
      </c>
      <c r="CO1126" s="74">
        <f>IF(AND(CN1126=0,CI1126&lt;0.5,CI1126&gt;0.4),1,0)</f>
        <v>0</v>
      </c>
      <c r="CP1126" s="74">
        <f>IF(AND(CJ1126=0,CK1126=0,CL1126=0,CM1126=0,CN1126=0,CO1126=0),1,0)</f>
        <v>0</v>
      </c>
      <c r="CR1126" s="74" t="str">
        <f>_xll.BDP($H1126,CR$1)</f>
        <v>David John Meaden</v>
      </c>
      <c r="CS1126" s="74" t="str">
        <f>_xll.BDP($H1126,CS$1)</f>
        <v>No</v>
      </c>
      <c r="CT1126" s="81">
        <f>_xll.BDP($H1126,CT$1)</f>
        <v>0</v>
      </c>
      <c r="CU1126" s="78">
        <f>_xll.BDP($H1126,CU$1)</f>
        <v>5.3333301544189453</v>
      </c>
      <c r="CV1126" s="78">
        <f>_xll.BDP($H1126,CV$1)</f>
        <v>0.47427472587049024</v>
      </c>
      <c r="CW1126" s="78">
        <f>_xll.BDP($H1126,CW$1)</f>
        <v>0</v>
      </c>
    </row>
    <row r="1127" spans="1:101" s="74" customFormat="1" hidden="1" x14ac:dyDescent="0.3">
      <c r="A1127" s="74" t="str">
        <f>B1127&amp;C1127</f>
        <v>15</v>
      </c>
      <c r="B1127" s="74">
        <v>15</v>
      </c>
      <c r="D1127" s="74">
        <v>66</v>
      </c>
      <c r="E1127" s="74">
        <v>17</v>
      </c>
      <c r="F1127" s="75" t="s">
        <v>2157</v>
      </c>
      <c r="G1127" s="74" t="s">
        <v>2185</v>
      </c>
      <c r="H1127" s="74" t="s">
        <v>1899</v>
      </c>
      <c r="I1127" s="74">
        <v>1992</v>
      </c>
      <c r="J1127" s="74" t="str">
        <f>I1127&amp;H1127</f>
        <v>1992TRVG US Equity</v>
      </c>
      <c r="K1127" s="76" t="s">
        <v>5027</v>
      </c>
      <c r="L1127" s="73">
        <v>8.0839935865081758E-2</v>
      </c>
      <c r="M1127" s="73">
        <v>0.49635719283302399</v>
      </c>
      <c r="N1127" s="73">
        <v>3.2929316928136429E-2</v>
      </c>
      <c r="O1127" s="73">
        <v>0.20824200192075143</v>
      </c>
      <c r="P1127" s="77">
        <v>-4.6659890972928029</v>
      </c>
      <c r="Q1127" s="77">
        <v>-6.0249151113369672</v>
      </c>
      <c r="R1127" s="77">
        <v>-6.789286845384626</v>
      </c>
      <c r="S1127" s="78">
        <v>18.660181346432317</v>
      </c>
      <c r="T1127" s="78">
        <v>13.345507697138713</v>
      </c>
      <c r="U1127" s="73">
        <v>-0.47976151180062709</v>
      </c>
      <c r="V1127" s="79">
        <v>9.3485728903994438</v>
      </c>
      <c r="W1127" s="73">
        <v>0.80991275577910804</v>
      </c>
      <c r="X1127" s="72">
        <v>4.7781733043457484E-4</v>
      </c>
      <c r="Y1127" s="79">
        <v>2.8827102098542996</v>
      </c>
      <c r="Z1127" s="79" t="e">
        <v>#N/A</v>
      </c>
      <c r="AA1127" s="79">
        <v>131492000</v>
      </c>
      <c r="AB1127" s="79">
        <v>313419000</v>
      </c>
      <c r="AC1127" s="79">
        <v>18820000</v>
      </c>
      <c r="AD1127" s="80">
        <v>68452000</v>
      </c>
      <c r="AE1127" s="73">
        <v>0.27493718225910124</v>
      </c>
      <c r="AF1127" s="80">
        <v>383.34555072000001</v>
      </c>
      <c r="AG1127" s="80">
        <v>103.48601791261515</v>
      </c>
      <c r="AH1127" s="25">
        <v>1.975225567121224</v>
      </c>
      <c r="AI1127" s="25">
        <v>2.1816384086142122</v>
      </c>
      <c r="AJ1127" s="25">
        <v>17.658647254778277</v>
      </c>
      <c r="AK1127" s="25" t="s">
        <v>3021</v>
      </c>
      <c r="AL1127" s="25">
        <v>0.62034003450194553</v>
      </c>
      <c r="AM1127" s="74" t="s">
        <v>543</v>
      </c>
      <c r="AN1127" s="74" t="s">
        <v>570</v>
      </c>
      <c r="AO1127" s="74" t="s">
        <v>582</v>
      </c>
      <c r="AP1127" s="74" t="s">
        <v>2139</v>
      </c>
      <c r="AQ1127" s="73" t="e">
        <f>_xll.BDP($H1127,$AQ$1, "CUST_TRR_START_DT=20030101","CUST_TRR_END_DT=20230630")*0.01</f>
        <v>#VALUE!</v>
      </c>
      <c r="AR1127" s="73" t="e">
        <f>_xll.BDP($H1127,$AQ$1, "CUST_TRR_START_DT=20130101","CUST_TRR_END_DT=20230630")*0.01</f>
        <v>#VALUE!</v>
      </c>
      <c r="AS1127" s="73">
        <f>_xll.BDP($H1127,$AQ$1, "CUST_TRR_START_DT=20180101","CUST_TRR_END_DT=20230630")*0.01</f>
        <v>-0.25869490000000001</v>
      </c>
      <c r="AT1127" s="74" t="s">
        <v>3611</v>
      </c>
      <c r="AU1127" s="74" t="s">
        <v>3611</v>
      </c>
      <c r="AV1127" s="74" t="s">
        <v>3611</v>
      </c>
      <c r="AW1127" s="25" t="s">
        <v>3021</v>
      </c>
      <c r="AX1127" s="25">
        <v>0</v>
      </c>
      <c r="AY1127" s="25">
        <v>0</v>
      </c>
      <c r="AZ1127" s="25">
        <v>0</v>
      </c>
      <c r="BA1127" s="25">
        <v>0</v>
      </c>
      <c r="BB1127" s="25">
        <v>0</v>
      </c>
      <c r="BC1127" s="25" t="s">
        <v>3021</v>
      </c>
      <c r="BD1127" s="25" t="s">
        <v>3021</v>
      </c>
      <c r="BE1127" s="25">
        <v>103.48601791261515</v>
      </c>
      <c r="BF1127" s="74">
        <v>33.343000000000004</v>
      </c>
      <c r="BG1127" s="74">
        <v>34.029000000000003</v>
      </c>
      <c r="BH1127" s="74">
        <v>40.517000000000003</v>
      </c>
      <c r="BI1127" s="74">
        <v>39.691000000000003</v>
      </c>
      <c r="BJ1127" s="74">
        <v>49.04</v>
      </c>
      <c r="BK1127" s="74">
        <v>66.534000000000006</v>
      </c>
      <c r="BL1127" s="72">
        <v>0.32219811596340714</v>
      </c>
      <c r="BM1127" s="72">
        <v>0.3288270308046301</v>
      </c>
      <c r="BN1127" s="72">
        <v>0.3915214907023773</v>
      </c>
      <c r="BO1127" s="72">
        <v>0.38353973609763942</v>
      </c>
      <c r="BP1127" s="72">
        <v>0.47388044287693021</v>
      </c>
      <c r="BQ1127" s="72">
        <v>0.6429274344692838</v>
      </c>
      <c r="BR1127" s="72">
        <f>IF(IF(BN1127&gt;BQ1127,BN1127,BQ1127)=0,IF(BM1127&gt;BP1127,BM1127,BP1127),IF(BN1127&gt;BQ1127,BN1127,BQ1127))</f>
        <v>0.6429274344692838</v>
      </c>
      <c r="CI1127" s="73">
        <f>IFERROR(L1127,M1127)</f>
        <v>8.0839935865081758E-2</v>
      </c>
      <c r="CJ1127" s="74">
        <f>IF(AND(M1127&lt;0,AA1127&gt;0),1,0)</f>
        <v>0</v>
      </c>
      <c r="CK1127" s="74">
        <f>IF(AND(CJ1127=0,CI1127&lt;0.1,CI1127&gt;0),1,0)</f>
        <v>1</v>
      </c>
      <c r="CL1127" s="74">
        <f>IF(AND(CK1127=0,CI1127&lt;0.2,CI1127&gt;0.1),1,0)</f>
        <v>0</v>
      </c>
      <c r="CM1127" s="74">
        <f>IF(AND(CL1127=0,CI1127&lt;0.3,CI1127&gt;0.2),1,0)</f>
        <v>0</v>
      </c>
      <c r="CN1127" s="74">
        <f>IF(AND(CM1127=0,CI1127&lt;0.4,CI1127&gt;0.3),1,0)</f>
        <v>0</v>
      </c>
      <c r="CO1127" s="74">
        <f>IF(AND(CN1127=0,CI1127&lt;0.5,CI1127&gt;0.4),1,0)</f>
        <v>0</v>
      </c>
      <c r="CP1127" s="74">
        <f>IF(AND(CJ1127=0,CK1127=0,CL1127=0,CM1127=0,CN1127=0,CO1127=0),1,0)</f>
        <v>0</v>
      </c>
      <c r="CR1127" s="74" t="str">
        <f>_xll.BDP($H1127,CR$1)</f>
        <v>Johannes Thomas</v>
      </c>
      <c r="CS1127" s="74" t="str">
        <f>_xll.BDP($H1127,CS$1)</f>
        <v>No</v>
      </c>
      <c r="CT1127" s="81">
        <f>_xll.BDP($H1127,CT$1)</f>
        <v>0</v>
      </c>
      <c r="CU1127" s="78">
        <f>_xll.BDP($H1127,CU$1)</f>
        <v>0.41666701436042786</v>
      </c>
      <c r="CV1127" s="78">
        <f>_xll.BDP($H1127,CV$1)</f>
        <v>23.252552153096744</v>
      </c>
      <c r="CW1127" s="78">
        <f>_xll.BDP($H1127,CW$1)</f>
        <v>0</v>
      </c>
    </row>
    <row r="1128" spans="1:101" s="74" customFormat="1" hidden="1" x14ac:dyDescent="0.3">
      <c r="A1128" s="74" t="str">
        <f>B1128&amp;C1128</f>
        <v>15</v>
      </c>
      <c r="B1128" s="74">
        <v>15</v>
      </c>
      <c r="D1128" s="74">
        <v>60</v>
      </c>
      <c r="E1128" s="74">
        <v>1</v>
      </c>
      <c r="F1128" s="75">
        <v>0.13</v>
      </c>
      <c r="G1128" s="74" t="s">
        <v>2442</v>
      </c>
      <c r="H1128" s="74" t="s">
        <v>2443</v>
      </c>
      <c r="I1128" s="74">
        <v>2074</v>
      </c>
      <c r="J1128" s="74" t="str">
        <f>I1128&amp;H1128</f>
        <v>2074LOOMIS SS Equity</v>
      </c>
      <c r="K1128" s="76" t="s">
        <v>5051</v>
      </c>
      <c r="L1128" s="73">
        <v>0.68703900822373409</v>
      </c>
      <c r="M1128" s="73">
        <v>0.32065549712608538</v>
      </c>
      <c r="N1128" s="73">
        <v>0.1786051879979435</v>
      </c>
      <c r="O1128" s="73">
        <v>0.16133398966281073</v>
      </c>
      <c r="P1128" s="77">
        <v>12.105276316995726</v>
      </c>
      <c r="Q1128" s="77">
        <v>8.5346575844596924</v>
      </c>
      <c r="R1128" s="77">
        <v>14.238280150824471</v>
      </c>
      <c r="S1128" s="78">
        <v>19.262589986139705</v>
      </c>
      <c r="T1128" s="78">
        <v>19.683981828955165</v>
      </c>
      <c r="U1128" s="73">
        <v>6.8294716365025876E-2</v>
      </c>
      <c r="V1128" s="79">
        <v>0.35934929628952661</v>
      </c>
      <c r="W1128" s="73">
        <v>0.35014923782112783</v>
      </c>
      <c r="X1128" s="72" t="e">
        <v>#N/A</v>
      </c>
      <c r="Y1128" s="79">
        <v>9.5318153154241596</v>
      </c>
      <c r="Z1128" s="79">
        <v>3.8050353023105776</v>
      </c>
      <c r="AA1128" s="79">
        <v>8177000000</v>
      </c>
      <c r="AB1128" s="79">
        <v>16252000000</v>
      </c>
      <c r="AC1128" s="79" t="e">
        <v>#N/A</v>
      </c>
      <c r="AD1128" s="80">
        <v>4229000000</v>
      </c>
      <c r="AE1128" s="73">
        <v>0</v>
      </c>
      <c r="AF1128" s="80">
        <v>22358.109213000003</v>
      </c>
      <c r="AG1128" s="80">
        <v>24324.109213000003</v>
      </c>
      <c r="AH1128" s="25">
        <v>4.4097369856780277</v>
      </c>
      <c r="AI1128" s="25">
        <v>8.2454607501694923</v>
      </c>
      <c r="AJ1128" s="25">
        <v>11.914603072806846</v>
      </c>
      <c r="AK1128" s="25">
        <v>12.063363119415111</v>
      </c>
      <c r="AL1128" s="25">
        <v>1.6065226393941698</v>
      </c>
      <c r="AM1128" s="74" t="s">
        <v>493</v>
      </c>
      <c r="AN1128" s="74" t="s">
        <v>524</v>
      </c>
      <c r="AO1128" s="74" t="s">
        <v>4735</v>
      </c>
      <c r="AP1128" s="74" t="s">
        <v>4617</v>
      </c>
      <c r="AQ1128" s="73" t="e">
        <f>_xll.BDP($H1128,$AQ$1, "CUST_TRR_START_DT=20030101","CUST_TRR_END_DT=20230630")*0.01</f>
        <v>#VALUE!</v>
      </c>
      <c r="AR1128" s="73">
        <f>_xll.BDP($H1128,$AQ$1, "CUST_TRR_START_DT=20130101","CUST_TRR_END_DT=20230630")*0.01</f>
        <v>0.1450748</v>
      </c>
      <c r="AS1128" s="73">
        <f>_xll.BDP($H1128,$AQ$1, "CUST_TRR_START_DT=20180101","CUST_TRR_END_DT=20230630")*0.01</f>
        <v>1.556601E-2</v>
      </c>
      <c r="AT1128" s="74" t="s">
        <v>3931</v>
      </c>
      <c r="AU1128" s="74" t="s">
        <v>3021</v>
      </c>
      <c r="AV1128" s="74" t="s">
        <v>3931</v>
      </c>
      <c r="AW1128" s="25">
        <v>4.0431266846361185</v>
      </c>
      <c r="AX1128" s="25">
        <v>4.0431266846361185</v>
      </c>
      <c r="AY1128" s="25">
        <v>0</v>
      </c>
      <c r="AZ1128" s="25">
        <v>4.0431266846361185</v>
      </c>
      <c r="BA1128" s="25">
        <v>36.396740854277965</v>
      </c>
      <c r="BB1128" s="25">
        <v>0</v>
      </c>
      <c r="BC1128" s="25">
        <v>36.396740854277965</v>
      </c>
      <c r="BD1128" s="25">
        <v>609.08489950000001</v>
      </c>
      <c r="BE1128" s="25">
        <v>22358.109213000003</v>
      </c>
      <c r="BF1128" s="74">
        <v>1998.8330000000001</v>
      </c>
      <c r="BG1128" s="74">
        <v>2329</v>
      </c>
      <c r="BH1128" s="74">
        <v>2528.5</v>
      </c>
      <c r="BI1128" s="74">
        <v>1277.4090000000001</v>
      </c>
      <c r="BJ1128" s="74">
        <v>2339.09</v>
      </c>
      <c r="BK1128" s="74">
        <v>2443.89</v>
      </c>
      <c r="BL1128" s="72">
        <v>8.9400806703179944E-2</v>
      </c>
      <c r="BM1128" s="72">
        <v>0.104168021446367</v>
      </c>
      <c r="BN1128" s="72">
        <v>0.1130909584487501</v>
      </c>
      <c r="BO1128" s="72">
        <v>5.7134035254522215E-2</v>
      </c>
      <c r="BP1128" s="72">
        <v>0.10461931184413165</v>
      </c>
      <c r="BQ1128" s="72">
        <v>0.10930664917671182</v>
      </c>
      <c r="BR1128" s="72">
        <f>IF(IF(BN1128&gt;BQ1128,BN1128,BQ1128)=0,IF(BM1128&gt;BP1128,BM1128,BP1128),IF(BN1128&gt;BQ1128,BN1128,BQ1128))</f>
        <v>0.1130909584487501</v>
      </c>
      <c r="CI1128" s="73">
        <f>IFERROR(L1128,M1128)</f>
        <v>0.68703900822373409</v>
      </c>
      <c r="CJ1128" s="74">
        <f>IF(AND(M1128&lt;0,AA1128&gt;0),1,0)</f>
        <v>0</v>
      </c>
      <c r="CK1128" s="74">
        <f>IF(AND(CJ1128=0,CI1128&lt;0.1,CI1128&gt;0),1,0)</f>
        <v>0</v>
      </c>
      <c r="CL1128" s="74">
        <f>IF(AND(CK1128=0,CI1128&lt;0.2,CI1128&gt;0.1),1,0)</f>
        <v>0</v>
      </c>
      <c r="CM1128" s="74">
        <f>IF(AND(CL1128=0,CI1128&lt;0.3,CI1128&gt;0.2),1,0)</f>
        <v>0</v>
      </c>
      <c r="CN1128" s="74">
        <f>IF(AND(CM1128=0,CI1128&lt;0.4,CI1128&gt;0.3),1,0)</f>
        <v>0</v>
      </c>
      <c r="CO1128" s="74">
        <f>IF(AND(CN1128=0,CI1128&lt;0.5,CI1128&gt;0.4),1,0)</f>
        <v>0</v>
      </c>
      <c r="CP1128" s="74">
        <f>IF(AND(CJ1128=0,CK1128=0,CL1128=0,CM1128=0,CN1128=0,CO1128=0),1,0)</f>
        <v>1</v>
      </c>
      <c r="CR1128" s="74" t="str">
        <f>_xll.BDP($H1128,CR$1)</f>
        <v>Aritz Uribiarte Larrea</v>
      </c>
      <c r="CS1128" s="74" t="str">
        <f>_xll.BDP($H1128,CS$1)</f>
        <v>No</v>
      </c>
      <c r="CT1128" s="81">
        <f>_xll.BDP($H1128,CT$1)</f>
        <v>0</v>
      </c>
      <c r="CU1128" s="78">
        <f>_xll.BDP($H1128,CU$1)</f>
        <v>1.1666699647903442</v>
      </c>
      <c r="CV1128" s="78">
        <f>_xll.BDP($H1128,CV$1)</f>
        <v>0.19755490946246823</v>
      </c>
      <c r="CW1128" s="78">
        <f>_xll.BDP($H1128,CW$1)</f>
        <v>-0.33507797264423433</v>
      </c>
    </row>
    <row r="1129" spans="1:101" s="74" customFormat="1" hidden="1" x14ac:dyDescent="0.3">
      <c r="A1129" s="74" t="str">
        <f>B1129&amp;C1129</f>
        <v>15</v>
      </c>
      <c r="B1129" s="74">
        <v>15</v>
      </c>
      <c r="D1129" s="74">
        <v>67</v>
      </c>
      <c r="E1129" s="74">
        <v>18</v>
      </c>
      <c r="F1129" s="75" t="s">
        <v>2176</v>
      </c>
      <c r="G1129" s="74" t="s">
        <v>2175</v>
      </c>
      <c r="H1129" s="74" t="s">
        <v>444</v>
      </c>
      <c r="I1129" s="74">
        <v>2070</v>
      </c>
      <c r="J1129" s="74" t="str">
        <f>I1129&amp;H1129</f>
        <v>2070SSTK US Equity</v>
      </c>
      <c r="K1129" s="76" t="s">
        <v>1139</v>
      </c>
      <c r="L1129" s="73">
        <v>-1.8641228176730316</v>
      </c>
      <c r="M1129" s="73">
        <v>2.4992321217921609</v>
      </c>
      <c r="N1129" s="73">
        <v>0.75410268738170816</v>
      </c>
      <c r="O1129" s="73">
        <v>0.26306258184978765</v>
      </c>
      <c r="P1129" s="77">
        <v>15.298465693706506</v>
      </c>
      <c r="Q1129" s="77">
        <v>13.269026283754256</v>
      </c>
      <c r="R1129" s="77">
        <v>23.812355049546699</v>
      </c>
      <c r="S1129" s="78">
        <v>17.278008872036136</v>
      </c>
      <c r="T1129" s="78">
        <v>21.835264898662274</v>
      </c>
      <c r="U1129" s="73">
        <v>-3.8254005048163606E-2</v>
      </c>
      <c r="V1129" s="79">
        <v>-0.14814260689594985</v>
      </c>
      <c r="W1129" s="73">
        <v>0.51730277288473814</v>
      </c>
      <c r="X1129" s="72" t="e">
        <v>#N/A</v>
      </c>
      <c r="Y1129" s="79">
        <v>7.1020965439633326</v>
      </c>
      <c r="Z1129" s="79">
        <v>22.802651220253246</v>
      </c>
      <c r="AA1129" s="79">
        <v>44929000</v>
      </c>
      <c r="AB1129" s="79">
        <v>426849000</v>
      </c>
      <c r="AC1129" s="79">
        <v>50237000</v>
      </c>
      <c r="AD1129" s="80">
        <v>195466000</v>
      </c>
      <c r="AE1129" s="73">
        <v>0.25701144956156058</v>
      </c>
      <c r="AF1129" s="80">
        <v>1473.0941376000001</v>
      </c>
      <c r="AG1129" s="80">
        <v>1449.3301376000002</v>
      </c>
      <c r="AH1129" s="25">
        <v>8.0933349207324241</v>
      </c>
      <c r="AI1129" s="25">
        <v>13.925155049961567</v>
      </c>
      <c r="AJ1129" s="25">
        <v>10.131733019836336</v>
      </c>
      <c r="AK1129" s="25">
        <v>15.717031029126618</v>
      </c>
      <c r="AL1129" s="25">
        <v>2.831575524428426</v>
      </c>
      <c r="AM1129" s="74" t="s">
        <v>543</v>
      </c>
      <c r="AN1129" s="74" t="s">
        <v>570</v>
      </c>
      <c r="AO1129" s="74" t="s">
        <v>582</v>
      </c>
      <c r="AP1129" s="74" t="s">
        <v>574</v>
      </c>
      <c r="AQ1129" s="73" t="e">
        <f>_xll.BDP($H1129,$AQ$1, "CUST_TRR_START_DT=20030101","CUST_TRR_END_DT=20230630")*0.01</f>
        <v>#VALUE!</v>
      </c>
      <c r="AR1129" s="73">
        <f>_xll.BDP($H1129,$AQ$1, "CUST_TRR_START_DT=20130101","CUST_TRR_END_DT=20230630")*0.01</f>
        <v>7.2170529999999997E-2</v>
      </c>
      <c r="AS1129" s="73">
        <f>_xll.BDP($H1129,$AQ$1, "CUST_TRR_START_DT=20180101","CUST_TRR_END_DT=20230630")*0.01</f>
        <v>4.2319660000000002E-2</v>
      </c>
      <c r="AT1129" s="74" t="s">
        <v>3544</v>
      </c>
      <c r="AU1129" s="74" t="s">
        <v>3544</v>
      </c>
      <c r="AV1129" s="74" t="s">
        <v>3544</v>
      </c>
      <c r="AW1129" s="25">
        <v>2.6444663146800789</v>
      </c>
      <c r="AX1129" s="25">
        <v>2.6444663146800789</v>
      </c>
      <c r="AY1129" s="25">
        <v>15.245883311766571</v>
      </c>
      <c r="AZ1129" s="25">
        <v>17.89034962644665</v>
      </c>
      <c r="BA1129" s="25">
        <v>38.085777977966615</v>
      </c>
      <c r="BB1129" s="25">
        <v>219.57221525817536</v>
      </c>
      <c r="BC1129" s="25">
        <v>257.65799323614198</v>
      </c>
      <c r="BD1129" s="25">
        <v>234.07599999999999</v>
      </c>
      <c r="BE1129" s="25">
        <v>1449.3301376000002</v>
      </c>
      <c r="BF1129" s="74">
        <v>148</v>
      </c>
      <c r="BG1129" s="74">
        <v>144.70000000000002</v>
      </c>
      <c r="BH1129" s="74">
        <v>157.6</v>
      </c>
      <c r="BI1129" s="74">
        <v>160.89400000000001</v>
      </c>
      <c r="BJ1129" s="74">
        <v>154.327</v>
      </c>
      <c r="BK1129" s="74">
        <v>187.63800000000001</v>
      </c>
      <c r="BL1129" s="72">
        <v>0.10211614052618731</v>
      </c>
      <c r="BM1129" s="72">
        <v>9.9839226582022322E-2</v>
      </c>
      <c r="BN1129" s="72">
        <v>0.10873989018194</v>
      </c>
      <c r="BO1129" s="72">
        <v>0.11101266428257014</v>
      </c>
      <c r="BP1129" s="72">
        <v>0.10648160553368181</v>
      </c>
      <c r="BQ1129" s="72">
        <v>0.12946532686522116</v>
      </c>
      <c r="BR1129" s="72">
        <f>IF(IF(BN1129&gt;BQ1129,BN1129,BQ1129)=0,IF(BM1129&gt;BP1129,BM1129,BP1129),IF(BN1129&gt;BQ1129,BN1129,BQ1129))</f>
        <v>0.12946532686522116</v>
      </c>
      <c r="CI1129" s="73">
        <f>IFERROR(L1129,M1129)</f>
        <v>-1.8641228176730316</v>
      </c>
      <c r="CJ1129" s="74">
        <f>IF(AND(M1129&lt;0,AA1129&gt;0),1,0)</f>
        <v>0</v>
      </c>
      <c r="CK1129" s="74">
        <f>IF(AND(CJ1129=0,CI1129&lt;0.1,CI1129&gt;0),1,0)</f>
        <v>0</v>
      </c>
      <c r="CL1129" s="74">
        <f>IF(AND(CK1129=0,CI1129&lt;0.2,CI1129&gt;0.1),1,0)</f>
        <v>0</v>
      </c>
      <c r="CM1129" s="74">
        <f>IF(AND(CL1129=0,CI1129&lt;0.3,CI1129&gt;0.2),1,0)</f>
        <v>0</v>
      </c>
      <c r="CN1129" s="74">
        <f>IF(AND(CM1129=0,CI1129&lt;0.4,CI1129&gt;0.3),1,0)</f>
        <v>0</v>
      </c>
      <c r="CO1129" s="74">
        <f>IF(AND(CN1129=0,CI1129&lt;0.5,CI1129&gt;0.4),1,0)</f>
        <v>0</v>
      </c>
      <c r="CP1129" s="74">
        <f>IF(AND(CJ1129=0,CK1129=0,CL1129=0,CM1129=0,CN1129=0,CO1129=0),1,0)</f>
        <v>1</v>
      </c>
      <c r="CR1129" s="74" t="str">
        <f>_xll.BDP($H1129,CR$1)</f>
        <v>Paul J Hennessy</v>
      </c>
      <c r="CS1129" s="74" t="str">
        <f>_xll.BDP($H1129,CS$1)</f>
        <v>No</v>
      </c>
      <c r="CT1129" s="81">
        <f>_xll.BDP($H1129,CT$1)</f>
        <v>0.20871700346469879</v>
      </c>
      <c r="CU1129" s="78">
        <f>_xll.BDP($H1129,CU$1)</f>
        <v>1.25</v>
      </c>
      <c r="CV1129" s="78">
        <f>_xll.BDP($H1129,CV$1)</f>
        <v>31.268589905628581</v>
      </c>
      <c r="CW1129" s="78">
        <f>_xll.BDP($H1129,CW$1)</f>
        <v>-2.4286484041407665</v>
      </c>
    </row>
    <row r="1130" spans="1:101" s="74" customFormat="1" hidden="1" x14ac:dyDescent="0.3">
      <c r="A1130" s="74" t="str">
        <f>B1130&amp;C1130</f>
        <v>15</v>
      </c>
      <c r="B1130" s="74">
        <v>15</v>
      </c>
      <c r="D1130" s="74">
        <v>61</v>
      </c>
      <c r="E1130" s="74">
        <v>22</v>
      </c>
      <c r="F1130" s="75" t="s">
        <v>2149</v>
      </c>
      <c r="G1130" s="74" t="s">
        <v>2363</v>
      </c>
      <c r="H1130" s="74" t="s">
        <v>1304</v>
      </c>
      <c r="I1130" s="74">
        <v>2076</v>
      </c>
      <c r="J1130" s="74" t="str">
        <f>I1130&amp;H1130</f>
        <v>2076NEXI IM Equity</v>
      </c>
      <c r="K1130" s="76" t="s">
        <v>1305</v>
      </c>
      <c r="L1130" s="73">
        <v>0.20356418914839494</v>
      </c>
      <c r="M1130" s="73">
        <v>0.11315305112454727</v>
      </c>
      <c r="N1130" s="73">
        <v>6.4074283955460137E-2</v>
      </c>
      <c r="O1130" s="73">
        <v>2.803358606998713E-2</v>
      </c>
      <c r="P1130" s="77">
        <v>1.2052692207326556</v>
      </c>
      <c r="Q1130" s="77">
        <v>0.4071309754949276</v>
      </c>
      <c r="R1130" s="77">
        <v>0.68082209128672933</v>
      </c>
      <c r="S1130" s="78">
        <v>31.617425764856147</v>
      </c>
      <c r="T1130" s="78">
        <v>26.175807347896857</v>
      </c>
      <c r="U1130" s="73">
        <v>0.43920983955729048</v>
      </c>
      <c r="V1130" s="79">
        <v>3.3840965232625653</v>
      </c>
      <c r="W1130" s="73">
        <v>0.48723896707767678</v>
      </c>
      <c r="X1130" s="72" t="e">
        <v>#N/A</v>
      </c>
      <c r="Y1130" s="79" t="e">
        <v>#N/A</v>
      </c>
      <c r="Z1130" s="79" t="e">
        <v>#N/A</v>
      </c>
      <c r="AA1130" s="79">
        <v>4316048000</v>
      </c>
      <c r="AB1130" s="79">
        <v>17421032000</v>
      </c>
      <c r="AC1130" s="79" t="e">
        <v>#N/A</v>
      </c>
      <c r="AD1130" s="80">
        <v>969433000</v>
      </c>
      <c r="AE1130" s="73">
        <v>0</v>
      </c>
      <c r="AF1130" s="80">
        <v>8070.9557410499992</v>
      </c>
      <c r="AG1130" s="80">
        <v>13349.045741049998</v>
      </c>
      <c r="AH1130" s="25">
        <v>8.3559852480027121</v>
      </c>
      <c r="AI1130" s="25">
        <v>46.333478213204764</v>
      </c>
      <c r="AJ1130" s="25">
        <v>10.361809871307193</v>
      </c>
      <c r="AK1130" s="25">
        <v>90.259331866202373</v>
      </c>
      <c r="AL1130" s="25">
        <v>0.66194722312554299</v>
      </c>
      <c r="AM1130" s="74" t="s">
        <v>493</v>
      </c>
      <c r="AN1130" s="74" t="s">
        <v>524</v>
      </c>
      <c r="AO1130" s="74" t="s">
        <v>525</v>
      </c>
      <c r="AP1130" s="74" t="s">
        <v>1250</v>
      </c>
      <c r="AQ1130" s="73" t="e">
        <f>_xll.BDP($H1130,$AQ$1, "CUST_TRR_START_DT=20030101","CUST_TRR_END_DT=20230630")*0.01</f>
        <v>#VALUE!</v>
      </c>
      <c r="AR1130" s="73" t="e">
        <f>_xll.BDP($H1130,$AQ$1, "CUST_TRR_START_DT=20130101","CUST_TRR_END_DT=20230630")*0.01</f>
        <v>#VALUE!</v>
      </c>
      <c r="AS1130" s="73" t="e">
        <f>_xll.BDP($H1130,$AQ$1, "CUST_TRR_START_DT=20180101","CUST_TRR_END_DT=20230630")*0.01</f>
        <v>#VALUE!</v>
      </c>
      <c r="AT1130" s="74" t="s">
        <v>3656</v>
      </c>
      <c r="AU1130" s="74" t="s">
        <v>3656</v>
      </c>
      <c r="AV1130" s="74" t="s">
        <v>3656</v>
      </c>
      <c r="AW1130" s="25" t="s">
        <v>3021</v>
      </c>
      <c r="AX1130" s="25">
        <v>0</v>
      </c>
      <c r="AY1130" s="25">
        <v>0</v>
      </c>
      <c r="AZ1130" s="25">
        <v>0</v>
      </c>
      <c r="BA1130" s="25">
        <v>0</v>
      </c>
      <c r="BB1130" s="25">
        <v>0</v>
      </c>
      <c r="BC1130" s="25">
        <v>0</v>
      </c>
      <c r="BD1130" s="25">
        <v>0</v>
      </c>
      <c r="BE1130" s="25">
        <v>8070.9557410499992</v>
      </c>
      <c r="BF1130" s="74">
        <v>700.18799999999999</v>
      </c>
      <c r="BG1130" s="74">
        <v>837.11099999999999</v>
      </c>
      <c r="BH1130" s="74">
        <v>1006.625</v>
      </c>
      <c r="BI1130" s="74">
        <v>488.923</v>
      </c>
      <c r="BJ1130" s="74">
        <v>835.91800000000001</v>
      </c>
      <c r="BK1130" s="74">
        <v>1101.175</v>
      </c>
      <c r="BL1130" s="72">
        <v>8.6754037869238562E-2</v>
      </c>
      <c r="BM1130" s="72">
        <v>0.10371894319062332</v>
      </c>
      <c r="BN1130" s="72">
        <v>0.12472190807343495</v>
      </c>
      <c r="BO1130" s="72">
        <v>6.057807968308758E-2</v>
      </c>
      <c r="BP1130" s="72">
        <v>0.10357112922183494</v>
      </c>
      <c r="BQ1130" s="72">
        <v>0.13643675362996618</v>
      </c>
      <c r="BR1130" s="72">
        <f>IF(IF(BN1130&gt;BQ1130,BN1130,BQ1130)=0,IF(BM1130&gt;BP1130,BM1130,BP1130),IF(BN1130&gt;BQ1130,BN1130,BQ1130))</f>
        <v>0.13643675362996618</v>
      </c>
      <c r="CI1130" s="73">
        <f>IFERROR(L1130,M1130)</f>
        <v>0.20356418914839494</v>
      </c>
      <c r="CJ1130" s="74">
        <f>IF(AND(M1130&lt;0,AA1130&gt;0),1,0)</f>
        <v>0</v>
      </c>
      <c r="CK1130" s="74">
        <f>IF(AND(CJ1130=0,CI1130&lt;0.1,CI1130&gt;0),1,0)</f>
        <v>0</v>
      </c>
      <c r="CL1130" s="74">
        <f>IF(AND(CK1130=0,CI1130&lt;0.2,CI1130&gt;0.1),1,0)</f>
        <v>0</v>
      </c>
      <c r="CM1130" s="74">
        <f>IF(AND(CL1130=0,CI1130&lt;0.3,CI1130&gt;0.2),1,0)</f>
        <v>1</v>
      </c>
      <c r="CN1130" s="74">
        <f>IF(AND(CM1130=0,CI1130&lt;0.4,CI1130&gt;0.3),1,0)</f>
        <v>0</v>
      </c>
      <c r="CO1130" s="74">
        <f>IF(AND(CN1130=0,CI1130&lt;0.5,CI1130&gt;0.4),1,0)</f>
        <v>0</v>
      </c>
      <c r="CP1130" s="74">
        <f>IF(AND(CJ1130=0,CK1130=0,CL1130=0,CM1130=0,CN1130=0,CO1130=0),1,0)</f>
        <v>0</v>
      </c>
      <c r="CR1130" s="74" t="str">
        <f>_xll.BDP($H1130,CR$1)</f>
        <v>Paolo Bertoluzzo</v>
      </c>
      <c r="CS1130" s="74" t="str">
        <f>_xll.BDP($H1130,CS$1)</f>
        <v>No</v>
      </c>
      <c r="CT1130" s="81">
        <f>_xll.BDP($H1130,CT$1)</f>
        <v>0</v>
      </c>
      <c r="CU1130" s="78">
        <f>_xll.BDP($H1130,CU$1)</f>
        <v>7.25</v>
      </c>
      <c r="CV1130" s="78">
        <f>_xll.BDP($H1130,CV$1)</f>
        <v>0</v>
      </c>
      <c r="CW1130" s="78">
        <f>_xll.BDP($H1130,CW$1)</f>
        <v>0</v>
      </c>
    </row>
    <row r="1131" spans="1:101" s="74" customFormat="1" hidden="1" x14ac:dyDescent="0.3">
      <c r="A1131" s="74" t="str">
        <f>B1131&amp;C1131</f>
        <v>15</v>
      </c>
      <c r="B1131" s="74">
        <v>15</v>
      </c>
      <c r="D1131" s="74">
        <v>61</v>
      </c>
      <c r="E1131" s="74">
        <v>15</v>
      </c>
      <c r="F1131" s="75">
        <v>0.1</v>
      </c>
      <c r="G1131" s="74" t="s">
        <v>2927</v>
      </c>
      <c r="H1131" s="74" t="s">
        <v>1908</v>
      </c>
      <c r="I1131" s="74">
        <v>2077</v>
      </c>
      <c r="J1131" s="74" t="str">
        <f>I1131&amp;H1131</f>
        <v>2077SAP GR Equity</v>
      </c>
      <c r="K1131" s="76" t="s">
        <v>1909</v>
      </c>
      <c r="L1131" s="73">
        <v>0.5477146311414357</v>
      </c>
      <c r="M1131" s="73">
        <v>0.40657361548851867</v>
      </c>
      <c r="N1131" s="73">
        <v>0.15439927227392966</v>
      </c>
      <c r="O1131" s="73">
        <v>0.1166867677463818</v>
      </c>
      <c r="P1131" s="77">
        <v>9.1014441076840793</v>
      </c>
      <c r="Q1131" s="77">
        <v>5.3929492625039499</v>
      </c>
      <c r="R1131" s="77">
        <v>12.578554835554467</v>
      </c>
      <c r="S1131" s="78">
        <v>28.614235997179655</v>
      </c>
      <c r="T1131" s="78">
        <v>23.692905733722061</v>
      </c>
      <c r="U1131" s="73">
        <v>-5.7975594340998589E-2</v>
      </c>
      <c r="V1131" s="79">
        <v>-0.3516661751695665</v>
      </c>
      <c r="W1131" s="73">
        <v>0.60570289304206892</v>
      </c>
      <c r="X1131" s="72" t="e">
        <v>#N/A</v>
      </c>
      <c r="Y1131" s="79">
        <v>5.8600969812044186</v>
      </c>
      <c r="Z1131" s="79">
        <v>4.2878205277209869</v>
      </c>
      <c r="AA1131" s="79">
        <v>13326000000</v>
      </c>
      <c r="AB1131" s="79">
        <v>46432000000</v>
      </c>
      <c r="AC1131" s="79">
        <v>2597000000</v>
      </c>
      <c r="AD1131" s="80">
        <v>6136000000</v>
      </c>
      <c r="AE1131" s="73">
        <v>0.42323989569752279</v>
      </c>
      <c r="AF1131" s="80">
        <v>155602.34602512</v>
      </c>
      <c r="AG1131" s="80">
        <v>153500.34602512</v>
      </c>
      <c r="AH1131" s="25">
        <v>22.223880993936586</v>
      </c>
      <c r="AI1131" s="25">
        <v>29.349970559296366</v>
      </c>
      <c r="AJ1131" s="25">
        <v>3.5844133153090394</v>
      </c>
      <c r="AK1131" s="25">
        <v>62.178609430917675</v>
      </c>
      <c r="AL1131" s="25">
        <v>3.5320222734842264</v>
      </c>
      <c r="AM1131" s="74" t="s">
        <v>506</v>
      </c>
      <c r="AN1131" s="74" t="s">
        <v>507</v>
      </c>
      <c r="AO1131" s="74" t="s">
        <v>600</v>
      </c>
      <c r="AP1131" s="74" t="s">
        <v>2139</v>
      </c>
      <c r="AQ1131" s="73">
        <f>_xll.BDP($H1131,$AQ$1, "CUST_TRR_START_DT=20030101","CUST_TRR_END_DT=20230630")*0.01</f>
        <v>0.1131453</v>
      </c>
      <c r="AR1131" s="73">
        <f>_xll.BDP($H1131,$AQ$1, "CUST_TRR_START_DT=20130101","CUST_TRR_END_DT=20230630")*0.01</f>
        <v>9.0086189999999997E-2</v>
      </c>
      <c r="AS1131" s="73">
        <f>_xll.BDP($H1131,$AQ$1, "CUST_TRR_START_DT=20180101","CUST_TRR_END_DT=20230630")*0.01</f>
        <v>7.4500780000000003E-2</v>
      </c>
      <c r="AT1131" s="74" t="s">
        <v>3697</v>
      </c>
      <c r="AU1131" s="74" t="s">
        <v>3657</v>
      </c>
      <c r="AV1131" s="74" t="s">
        <v>3657</v>
      </c>
      <c r="AW1131" s="25">
        <v>1.6185061995233574</v>
      </c>
      <c r="AX1131" s="25">
        <v>1.6185061995233574</v>
      </c>
      <c r="AY1131" s="25">
        <v>0</v>
      </c>
      <c r="AZ1131" s="25">
        <v>1.6185061995233574</v>
      </c>
      <c r="BA1131" s="25">
        <v>85.217089328964235</v>
      </c>
      <c r="BB1131" s="25">
        <v>0</v>
      </c>
      <c r="BC1131" s="25">
        <v>85.217089328964235</v>
      </c>
      <c r="BD1131" s="25">
        <v>2392.5549999999998</v>
      </c>
      <c r="BE1131" s="25">
        <v>153500.34602512</v>
      </c>
      <c r="BF1131" s="74">
        <v>6281.8850000000002</v>
      </c>
      <c r="BG1131" s="74">
        <v>6888.4229999999998</v>
      </c>
      <c r="BH1131" s="74">
        <v>8203.143</v>
      </c>
      <c r="BI1131" s="74">
        <v>4883.3460000000005</v>
      </c>
      <c r="BJ1131" s="74">
        <v>6401.0070000000005</v>
      </c>
      <c r="BK1131" s="74">
        <v>7802.5960000000005</v>
      </c>
      <c r="BL1131" s="72">
        <v>4.0924239994690199E-2</v>
      </c>
      <c r="BM1131" s="72">
        <v>4.4875618709502609E-2</v>
      </c>
      <c r="BN1131" s="72">
        <v>5.3440550542196E-2</v>
      </c>
      <c r="BO1131" s="72">
        <v>3.1813257275660159E-2</v>
      </c>
      <c r="BP1131" s="72">
        <v>4.170027733326731E-2</v>
      </c>
      <c r="BQ1131" s="72">
        <v>5.0831129714346848E-2</v>
      </c>
      <c r="BR1131" s="72">
        <f>IF(IF(BN1131&gt;BQ1131,BN1131,BQ1131)=0,IF(BM1131&gt;BP1131,BM1131,BP1131),IF(BN1131&gt;BQ1131,BN1131,BQ1131))</f>
        <v>5.3440550542196E-2</v>
      </c>
      <c r="CI1131" s="73">
        <f>IFERROR(L1131,M1131)</f>
        <v>0.5477146311414357</v>
      </c>
      <c r="CJ1131" s="74">
        <f>IF(AND(M1131&lt;0,AA1131&gt;0),1,0)</f>
        <v>0</v>
      </c>
      <c r="CK1131" s="74">
        <f>IF(AND(CJ1131=0,CI1131&lt;0.1,CI1131&gt;0),1,0)</f>
        <v>0</v>
      </c>
      <c r="CL1131" s="74">
        <f>IF(AND(CK1131=0,CI1131&lt;0.2,CI1131&gt;0.1),1,0)</f>
        <v>0</v>
      </c>
      <c r="CM1131" s="74">
        <f>IF(AND(CL1131=0,CI1131&lt;0.3,CI1131&gt;0.2),1,0)</f>
        <v>0</v>
      </c>
      <c r="CN1131" s="74">
        <f>IF(AND(CM1131=0,CI1131&lt;0.4,CI1131&gt;0.3),1,0)</f>
        <v>0</v>
      </c>
      <c r="CO1131" s="74">
        <f>IF(AND(CN1131=0,CI1131&lt;0.5,CI1131&gt;0.4),1,0)</f>
        <v>0</v>
      </c>
      <c r="CP1131" s="74">
        <f>IF(AND(CJ1131=0,CK1131=0,CL1131=0,CM1131=0,CN1131=0,CO1131=0),1,0)</f>
        <v>1</v>
      </c>
      <c r="CR1131" s="74" t="str">
        <f>_xll.BDP($H1131,CR$1)</f>
        <v>Christian Klein</v>
      </c>
      <c r="CS1131" s="74" t="str">
        <f>_xll.BDP($H1131,CS$1)</f>
        <v>No</v>
      </c>
      <c r="CT1131" s="81">
        <f>_xll.BDP($H1131,CT$1)</f>
        <v>0</v>
      </c>
      <c r="CU1131" s="78">
        <f>_xll.BDP($H1131,CU$1)</f>
        <v>4</v>
      </c>
      <c r="CV1131" s="78">
        <f>_xll.BDP($H1131,CV$1)</f>
        <v>8.1781695460495047</v>
      </c>
      <c r="CW1131" s="78">
        <f>_xll.BDP($H1131,CW$1)</f>
        <v>0</v>
      </c>
    </row>
    <row r="1132" spans="1:101" s="74" customFormat="1" hidden="1" x14ac:dyDescent="0.3">
      <c r="A1132" s="74" t="str">
        <f>B1132&amp;C1132</f>
        <v>15</v>
      </c>
      <c r="B1132" s="74">
        <v>15</v>
      </c>
      <c r="D1132" s="74">
        <v>68</v>
      </c>
      <c r="E1132" s="74">
        <v>19</v>
      </c>
      <c r="F1132" s="75" t="s">
        <v>2176</v>
      </c>
      <c r="G1132" s="74" t="s">
        <v>2179</v>
      </c>
      <c r="H1132" s="74" t="s">
        <v>1156</v>
      </c>
      <c r="I1132" s="74">
        <v>2073</v>
      </c>
      <c r="J1132" s="74" t="str">
        <f>I1132&amp;H1132</f>
        <v>2073DHG AU Equity</v>
      </c>
      <c r="K1132" s="76" t="s">
        <v>5050</v>
      </c>
      <c r="L1132" s="73" t="e">
        <v>#N/A</v>
      </c>
      <c r="M1132" s="73">
        <v>0.21190300598837725</v>
      </c>
      <c r="N1132" s="73">
        <v>5.5865634813349052E-2</v>
      </c>
      <c r="O1132" s="73">
        <v>5.490459549775132E-2</v>
      </c>
      <c r="P1132" s="77">
        <v>4.2999578544688006</v>
      </c>
      <c r="Q1132" s="77">
        <v>3.3921670591951489</v>
      </c>
      <c r="R1132" s="77">
        <v>2.3784418280591977</v>
      </c>
      <c r="S1132" s="78">
        <v>32.50431901680431</v>
      </c>
      <c r="T1132" s="78">
        <v>32.086214732113135</v>
      </c>
      <c r="U1132" s="73">
        <v>0.39562587607288913</v>
      </c>
      <c r="V1132" s="79">
        <v>2.0442305784303993</v>
      </c>
      <c r="W1132" s="73">
        <v>0.73972770051351433</v>
      </c>
      <c r="X1132" s="72" t="e">
        <v>#N/A</v>
      </c>
      <c r="Y1132" s="79">
        <v>5.0118723231708335</v>
      </c>
      <c r="Z1132" s="79" t="e">
        <v>#N/A</v>
      </c>
      <c r="AA1132" s="79">
        <v>338990000</v>
      </c>
      <c r="AB1132" s="79">
        <v>1308324000</v>
      </c>
      <c r="AC1132" s="79">
        <v>1590000</v>
      </c>
      <c r="AD1132" s="80">
        <v>66200000</v>
      </c>
      <c r="AE1132" s="73">
        <v>2.4018126888217521E-2</v>
      </c>
      <c r="AF1132" s="80">
        <v>2501.3623258799998</v>
      </c>
      <c r="AG1132" s="80">
        <v>2717.4163258799999</v>
      </c>
      <c r="AH1132" s="25">
        <v>24.515240296266892</v>
      </c>
      <c r="AI1132" s="25">
        <v>37.829637156738549</v>
      </c>
      <c r="AJ1132" s="25">
        <v>1.4433427418111628</v>
      </c>
      <c r="AK1132" s="25">
        <v>68.159521474499954</v>
      </c>
      <c r="AL1132" s="25">
        <v>2.2900586393252658</v>
      </c>
      <c r="AM1132" s="74" t="s">
        <v>543</v>
      </c>
      <c r="AN1132" s="74" t="s">
        <v>570</v>
      </c>
      <c r="AO1132" s="74" t="s">
        <v>582</v>
      </c>
      <c r="AP1132" s="74" t="s">
        <v>2136</v>
      </c>
      <c r="AQ1132" s="73" t="e">
        <f>_xll.BDP($H1132,$AQ$1, "CUST_TRR_START_DT=20030101","CUST_TRR_END_DT=20230630")*0.01</f>
        <v>#VALUE!</v>
      </c>
      <c r="AR1132" s="73" t="e">
        <f>_xll.BDP($H1132,$AQ$1, "CUST_TRR_START_DT=20130101","CUST_TRR_END_DT=20230630")*0.01</f>
        <v>#VALUE!</v>
      </c>
      <c r="AS1132" s="73">
        <f>_xll.BDP($H1132,$AQ$1, "CUST_TRR_START_DT=20180101","CUST_TRR_END_DT=20230630")*0.01</f>
        <v>3.9570219999999996E-2</v>
      </c>
      <c r="AT1132" s="74" t="s">
        <v>3554</v>
      </c>
      <c r="AU1132" s="74" t="s">
        <v>3021</v>
      </c>
      <c r="AV1132" s="74" t="s">
        <v>3554</v>
      </c>
      <c r="AW1132" s="25">
        <v>2.1644913111672257</v>
      </c>
      <c r="AX1132" s="25">
        <v>2.1644913111672257</v>
      </c>
      <c r="AY1132" s="25">
        <v>0</v>
      </c>
      <c r="AZ1132" s="25">
        <v>2.1644913111672257</v>
      </c>
      <c r="BA1132" s="25">
        <v>86.536279979906837</v>
      </c>
      <c r="BB1132" s="25">
        <v>0</v>
      </c>
      <c r="BC1132" s="25" t="s">
        <v>3021</v>
      </c>
      <c r="BD1132" s="25" t="s">
        <v>3021</v>
      </c>
      <c r="BE1132" s="25">
        <v>2501.3623258799998</v>
      </c>
      <c r="BF1132" s="74">
        <v>56.207999999999998</v>
      </c>
      <c r="BG1132" s="74">
        <v>68.933000000000007</v>
      </c>
      <c r="BH1132" s="74">
        <v>81.182000000000002</v>
      </c>
      <c r="BI1132" s="74">
        <v>65.179000000000002</v>
      </c>
      <c r="BJ1132" s="74">
        <v>82.277000000000001</v>
      </c>
      <c r="BK1132" s="74">
        <v>93.412999999999997</v>
      </c>
      <c r="BL1132" s="72">
        <v>2.2470954894639489E-2</v>
      </c>
      <c r="BM1132" s="72">
        <v>2.7558182709795476E-2</v>
      </c>
      <c r="BN1132" s="72">
        <v>3.2455114223182167E-2</v>
      </c>
      <c r="BO1132" s="72">
        <v>2.6057400531556137E-2</v>
      </c>
      <c r="BP1132" s="72">
        <v>3.2892875673680849E-2</v>
      </c>
      <c r="BQ1132" s="72">
        <v>3.7344849657930515E-2</v>
      </c>
      <c r="BR1132" s="72">
        <f>IF(IF(BN1132&gt;BQ1132,BN1132,BQ1132)=0,IF(BM1132&gt;BP1132,BM1132,BP1132),IF(BN1132&gt;BQ1132,BN1132,BQ1132))</f>
        <v>3.7344849657930515E-2</v>
      </c>
      <c r="CI1132" s="73">
        <f>IFERROR(L1132,M1132)</f>
        <v>0.21190300598837725</v>
      </c>
      <c r="CJ1132" s="74">
        <f>IF(AND(M1132&lt;0,AA1132&gt;0),1,0)</f>
        <v>0</v>
      </c>
      <c r="CK1132" s="74">
        <f>IF(AND(CJ1132=0,CI1132&lt;0.1,CI1132&gt;0),1,0)</f>
        <v>0</v>
      </c>
      <c r="CL1132" s="74">
        <f>IF(AND(CK1132=0,CI1132&lt;0.2,CI1132&gt;0.1),1,0)</f>
        <v>0</v>
      </c>
      <c r="CM1132" s="74">
        <f>IF(AND(CL1132=0,CI1132&lt;0.3,CI1132&gt;0.2),1,0)</f>
        <v>1</v>
      </c>
      <c r="CN1132" s="74">
        <f>IF(AND(CM1132=0,CI1132&lt;0.4,CI1132&gt;0.3),1,0)</f>
        <v>0</v>
      </c>
      <c r="CO1132" s="74">
        <f>IF(AND(CN1132=0,CI1132&lt;0.5,CI1132&gt;0.4),1,0)</f>
        <v>0</v>
      </c>
      <c r="CP1132" s="74">
        <f>IF(AND(CJ1132=0,CK1132=0,CL1132=0,CM1132=0,CN1132=0,CO1132=0),1,0)</f>
        <v>0</v>
      </c>
      <c r="CR1132" s="74" t="str">
        <f>_xll.BDP($H1132,CR$1)</f>
        <v>Jason Pellegrino</v>
      </c>
      <c r="CS1132" s="74" t="str">
        <f>_xll.BDP($H1132,CS$1)</f>
        <v>No</v>
      </c>
      <c r="CT1132" s="81">
        <f>_xll.BDP($H1132,CT$1)</f>
        <v>0.11517900228500366</v>
      </c>
      <c r="CU1132" s="78">
        <f>_xll.BDP($H1132,CU$1)</f>
        <v>5.1666698455810547</v>
      </c>
      <c r="CV1132" s="78">
        <f>_xll.BDP($H1132,CV$1)</f>
        <v>0.33690425756248804</v>
      </c>
      <c r="CW1132" s="78">
        <f>_xll.BDP($H1132,CW$1)</f>
        <v>0</v>
      </c>
    </row>
    <row r="1133" spans="1:101" s="74" customFormat="1" hidden="1" x14ac:dyDescent="0.3">
      <c r="A1133" s="74" t="str">
        <f>B1133&amp;C1133</f>
        <v>15</v>
      </c>
      <c r="B1133" s="74">
        <v>15</v>
      </c>
      <c r="D1133" s="74">
        <v>62</v>
      </c>
      <c r="E1133" s="74">
        <v>7</v>
      </c>
      <c r="F1133" s="75" t="s">
        <v>2149</v>
      </c>
      <c r="G1133" s="74" t="s">
        <v>2884</v>
      </c>
      <c r="H1133" s="74" t="s">
        <v>449</v>
      </c>
      <c r="I1133" s="74">
        <v>2079</v>
      </c>
      <c r="J1133" s="74" t="str">
        <f>I1133&amp;H1133</f>
        <v>2079DDOG US Equity</v>
      </c>
      <c r="K1133" s="76" t="s">
        <v>1144</v>
      </c>
      <c r="L1133" s="73">
        <v>-3.1000380845142885</v>
      </c>
      <c r="M1133" s="73">
        <v>-3.6979186928613395</v>
      </c>
      <c r="N1133" s="73">
        <v>-0.33178900338349038</v>
      </c>
      <c r="O1133" s="73">
        <v>-0.15681330767115759</v>
      </c>
      <c r="P1133" s="77">
        <v>-5.3753135883779271</v>
      </c>
      <c r="Q1133" s="77">
        <v>-5.4523406874854086</v>
      </c>
      <c r="R1133" s="77">
        <v>-5.800286893358269</v>
      </c>
      <c r="S1133" s="78">
        <v>0.98481261696496603</v>
      </c>
      <c r="T1133" s="78">
        <v>0.16763178317712354</v>
      </c>
      <c r="U1133" s="73">
        <v>-0.43896515496883348</v>
      </c>
      <c r="V1133" s="79">
        <v>30.708941476548119</v>
      </c>
      <c r="W1133" s="73">
        <v>0.49796885609537905</v>
      </c>
      <c r="X1133" s="72" t="e">
        <v>#N/A</v>
      </c>
      <c r="Y1133" s="79">
        <v>67.939789891211547</v>
      </c>
      <c r="Z1133" s="79" t="e">
        <v>#N/A</v>
      </c>
      <c r="AA1133" s="79">
        <v>15422999.999999881</v>
      </c>
      <c r="AB1133" s="79">
        <v>363699999.99999988</v>
      </c>
      <c r="AC1133" s="79">
        <v>476455000</v>
      </c>
      <c r="AD1133" s="80">
        <v>485004000</v>
      </c>
      <c r="AE1133" s="73">
        <v>0.98237334125079379</v>
      </c>
      <c r="AF1133" s="80">
        <v>30728.698848449996</v>
      </c>
      <c r="AG1133" s="80">
        <v>29428.420848449998</v>
      </c>
      <c r="AH1133" s="25" t="s">
        <v>3021</v>
      </c>
      <c r="AI1133" s="25" t="s">
        <v>3021</v>
      </c>
      <c r="AJ1133" s="25">
        <v>1.3962934159401512</v>
      </c>
      <c r="AK1133" s="25" t="s">
        <v>3021</v>
      </c>
      <c r="AL1133" s="25">
        <v>18.606459007971928</v>
      </c>
      <c r="AM1133" s="74" t="s">
        <v>506</v>
      </c>
      <c r="AN1133" s="74" t="s">
        <v>507</v>
      </c>
      <c r="AO1133" s="74" t="s">
        <v>554</v>
      </c>
      <c r="AP1133" s="74" t="s">
        <v>574</v>
      </c>
      <c r="AQ1133" s="73" t="e">
        <f>_xll.BDP($H1133,$AQ$1, "CUST_TRR_START_DT=20030101","CUST_TRR_END_DT=20230630")*0.01</f>
        <v>#VALUE!</v>
      </c>
      <c r="AR1133" s="73" t="e">
        <f>_xll.BDP($H1133,$AQ$1, "CUST_TRR_START_DT=20130101","CUST_TRR_END_DT=20230630")*0.01</f>
        <v>#VALUE!</v>
      </c>
      <c r="AS1133" s="73" t="e">
        <f>_xll.BDP($H1133,$AQ$1, "CUST_TRR_START_DT=20180101","CUST_TRR_END_DT=20230630")*0.01</f>
        <v>#VALUE!</v>
      </c>
      <c r="AT1133" s="74" t="s">
        <v>3658</v>
      </c>
      <c r="AU1133" s="74" t="s">
        <v>3658</v>
      </c>
      <c r="AV1133" s="74" t="s">
        <v>3658</v>
      </c>
      <c r="AW1133" s="25" t="s">
        <v>3021</v>
      </c>
      <c r="AX1133" s="25">
        <v>0</v>
      </c>
      <c r="AY1133" s="25">
        <v>0</v>
      </c>
      <c r="AZ1133" s="25">
        <v>0</v>
      </c>
      <c r="BA1133" s="25" t="s">
        <v>3021</v>
      </c>
      <c r="BB1133" s="25">
        <v>0</v>
      </c>
      <c r="BC1133" s="25" t="s">
        <v>3021</v>
      </c>
      <c r="BD1133" s="25">
        <v>-36.023000000000003</v>
      </c>
      <c r="BE1133" s="25">
        <v>29428.420848449998</v>
      </c>
      <c r="BF1133" s="74">
        <v>466.17599999999999</v>
      </c>
      <c r="BG1133" s="74">
        <v>575.11400000000003</v>
      </c>
      <c r="BH1133" s="74">
        <v>789.053</v>
      </c>
      <c r="BI1133" s="74">
        <v>466.86200000000002</v>
      </c>
      <c r="BJ1133" s="74">
        <v>594.64099999999996</v>
      </c>
      <c r="BK1133" s="74">
        <v>875.30700000000002</v>
      </c>
      <c r="BL1133" s="72">
        <v>1.5841013094134597E-2</v>
      </c>
      <c r="BM1133" s="72">
        <v>1.9542808734512557E-2</v>
      </c>
      <c r="BN1133" s="72">
        <v>2.6812617777333424E-2</v>
      </c>
      <c r="BO1133" s="72">
        <v>1.586432389302295E-2</v>
      </c>
      <c r="BP1133" s="72">
        <v>2.0206350964677055E-2</v>
      </c>
      <c r="BQ1133" s="72">
        <v>2.9743593939601506E-2</v>
      </c>
      <c r="BR1133" s="72">
        <f>IF(IF(BN1133&gt;BQ1133,BN1133,BQ1133)=0,IF(BM1133&gt;BP1133,BM1133,BP1133),IF(BN1133&gt;BQ1133,BN1133,BQ1133))</f>
        <v>2.9743593939601506E-2</v>
      </c>
      <c r="CI1133" s="73">
        <f>IFERROR(L1133,M1133)</f>
        <v>-3.1000380845142885</v>
      </c>
      <c r="CJ1133" s="74">
        <f>IF(AND(M1133&lt;0,AA1133&gt;0),1,0)</f>
        <v>1</v>
      </c>
      <c r="CK1133" s="74">
        <f>IF(AND(CJ1133=0,CI1133&lt;0.1,CI1133&gt;0),1,0)</f>
        <v>0</v>
      </c>
      <c r="CL1133" s="74">
        <f>IF(AND(CK1133=0,CI1133&lt;0.2,CI1133&gt;0.1),1,0)</f>
        <v>0</v>
      </c>
      <c r="CM1133" s="74">
        <f>IF(AND(CL1133=0,CI1133&lt;0.3,CI1133&gt;0.2),1,0)</f>
        <v>0</v>
      </c>
      <c r="CN1133" s="74">
        <f>IF(AND(CM1133=0,CI1133&lt;0.4,CI1133&gt;0.3),1,0)</f>
        <v>0</v>
      </c>
      <c r="CO1133" s="74">
        <f>IF(AND(CN1133=0,CI1133&lt;0.5,CI1133&gt;0.4),1,0)</f>
        <v>0</v>
      </c>
      <c r="CP1133" s="74">
        <f>IF(AND(CJ1133=0,CK1133=0,CL1133=0,CM1133=0,CN1133=0,CO1133=0),1,0)</f>
        <v>0</v>
      </c>
      <c r="CR1133" s="74" t="str">
        <f>_xll.BDP($H1133,CR$1)</f>
        <v>Olivier Pomel</v>
      </c>
      <c r="CS1133" s="74" t="str">
        <f>_xll.BDP($H1133,CS$1)</f>
        <v>Yes</v>
      </c>
      <c r="CT1133" s="81">
        <f>_xll.BDP($H1133,CT$1)</f>
        <v>2.7875699996948242</v>
      </c>
      <c r="CU1133" s="78">
        <f>_xll.BDP($H1133,CU$1)</f>
        <v>13.33329963684082</v>
      </c>
      <c r="CV1133" s="78">
        <f>_xll.BDP($H1133,CV$1)</f>
        <v>1.055752111485498</v>
      </c>
      <c r="CW1133" s="78">
        <f>_xll.BDP($H1133,CW$1)</f>
        <v>-3.3342222061660425</v>
      </c>
    </row>
    <row r="1134" spans="1:101" s="74" customFormat="1" hidden="1" x14ac:dyDescent="0.3">
      <c r="A1134" s="74" t="str">
        <f>B1134&amp;C1134</f>
        <v>15</v>
      </c>
      <c r="B1134" s="74">
        <v>15</v>
      </c>
      <c r="D1134" s="74">
        <v>69</v>
      </c>
      <c r="E1134" s="74">
        <v>20</v>
      </c>
      <c r="F1134" s="75" t="s">
        <v>2157</v>
      </c>
      <c r="G1134" s="74" t="s">
        <v>2180</v>
      </c>
      <c r="H1134" s="74" t="s">
        <v>21</v>
      </c>
      <c r="I1134" s="74">
        <v>2080</v>
      </c>
      <c r="J1134" s="74" t="str">
        <f>I1134&amp;H1134</f>
        <v>2080VCSA US Equity</v>
      </c>
      <c r="K1134" s="76" t="s">
        <v>613</v>
      </c>
      <c r="L1134" s="73" t="e">
        <v>#N/A</v>
      </c>
      <c r="M1134" s="73">
        <v>7.9576482502516068</v>
      </c>
      <c r="N1134" s="73" t="e">
        <v>#N/A</v>
      </c>
      <c r="O1134" s="73">
        <v>-0.25541394712988752</v>
      </c>
      <c r="P1134" s="77">
        <v>-41.863889247315853</v>
      </c>
      <c r="Q1134" s="77">
        <v>-40.628030083593494</v>
      </c>
      <c r="R1134" s="77" t="e">
        <v>#N/A</v>
      </c>
      <c r="S1134" s="78" t="e">
        <v>#N/A</v>
      </c>
      <c r="T1134" s="78">
        <v>-5.1758273080793806</v>
      </c>
      <c r="U1134" s="73">
        <v>-0.21230074724554712</v>
      </c>
      <c r="V1134" s="79">
        <v>0.49716693160651071</v>
      </c>
      <c r="W1134" s="73">
        <v>0.55143368791284209</v>
      </c>
      <c r="X1134" s="72">
        <v>0.52862712907859633</v>
      </c>
      <c r="Y1134" s="79" t="e">
        <v>#N/A</v>
      </c>
      <c r="Z1134" s="79" t="e">
        <v>#N/A</v>
      </c>
      <c r="AA1134" s="79">
        <v>-18199000</v>
      </c>
      <c r="AB1134" s="79">
        <v>567006000</v>
      </c>
      <c r="AC1134" s="79">
        <v>34170000</v>
      </c>
      <c r="AD1134" s="80">
        <v>-51907000</v>
      </c>
      <c r="AE1134" s="73">
        <v>-0.65829271581867566</v>
      </c>
      <c r="AF1134" s="80">
        <v>177.64912459799999</v>
      </c>
      <c r="AG1134" s="80">
        <v>248.24812459799998</v>
      </c>
      <c r="AH1134" s="25" t="s">
        <v>3021</v>
      </c>
      <c r="AI1134" s="25" t="s">
        <v>3021</v>
      </c>
      <c r="AJ1134" s="25">
        <v>-77.781481307694165</v>
      </c>
      <c r="AK1134" s="25">
        <v>1.3546933718010143</v>
      </c>
      <c r="AL1134" s="25">
        <v>0.42637727429026728</v>
      </c>
      <c r="AM1134" s="74" t="s">
        <v>543</v>
      </c>
      <c r="AN1134" s="74" t="s">
        <v>570</v>
      </c>
      <c r="AO1134" s="74" t="s">
        <v>582</v>
      </c>
      <c r="AP1134" s="74" t="s">
        <v>574</v>
      </c>
      <c r="AQ1134" s="73" t="e">
        <f>_xll.BDP($H1134,$AQ$1, "CUST_TRR_START_DT=20030101","CUST_TRR_END_DT=20230630")*0.01</f>
        <v>#VALUE!</v>
      </c>
      <c r="AR1134" s="73" t="e">
        <f>_xll.BDP($H1134,$AQ$1, "CUST_TRR_START_DT=20130101","CUST_TRR_END_DT=20230630")*0.01</f>
        <v>#VALUE!</v>
      </c>
      <c r="AS1134" s="73" t="e">
        <f>_xll.BDP($H1134,$AQ$1, "CUST_TRR_START_DT=20180101","CUST_TRR_END_DT=20230630")*0.01</f>
        <v>#VALUE!</v>
      </c>
      <c r="AT1134" s="74" t="s">
        <v>3933</v>
      </c>
      <c r="AU1134" s="74" t="s">
        <v>3021</v>
      </c>
      <c r="AV1134" s="74" t="s">
        <v>3933</v>
      </c>
      <c r="AW1134" s="25" t="s">
        <v>3021</v>
      </c>
      <c r="AX1134" s="25">
        <v>0</v>
      </c>
      <c r="AY1134" s="25">
        <v>-0.11989926799920633</v>
      </c>
      <c r="AZ1134" s="25">
        <v>-0.11989926799920633</v>
      </c>
      <c r="BA1134" s="25">
        <v>0</v>
      </c>
      <c r="BB1134" s="25">
        <v>-0.31423618257033692</v>
      </c>
      <c r="BC1134" s="25">
        <v>-0.31423618257033692</v>
      </c>
      <c r="BD1134" s="25">
        <v>-0.21299999999999999</v>
      </c>
      <c r="BE1134" s="25">
        <v>177.64912459799999</v>
      </c>
      <c r="BF1134" s="74">
        <v>-85.587000000000003</v>
      </c>
      <c r="BG1134" s="74">
        <v>-65.986999999999995</v>
      </c>
      <c r="BH1134" s="74">
        <v>-33.207000000000001</v>
      </c>
      <c r="BI1134" s="74">
        <v>-82.738</v>
      </c>
      <c r="BJ1134" s="74">
        <v>-41.472999999999999</v>
      </c>
      <c r="BK1134" s="74">
        <v>27.179000000000002</v>
      </c>
      <c r="BL1134" s="72">
        <v>-0.48177552348582503</v>
      </c>
      <c r="BM1134" s="72">
        <v>-0.37144568063209521</v>
      </c>
      <c r="BN1134" s="72">
        <v>-0.18692464753284718</v>
      </c>
      <c r="BO1134" s="72">
        <v>-0.46573829275672929</v>
      </c>
      <c r="BP1134" s="72">
        <v>-0.23345457003432321</v>
      </c>
      <c r="BQ1134" s="72">
        <v>0.15299259178171029</v>
      </c>
      <c r="BR1134" s="72">
        <f>IF(IF(BN1134&gt;BQ1134,BN1134,BQ1134)=0,IF(BM1134&gt;BP1134,BM1134,BP1134),IF(BN1134&gt;BQ1134,BN1134,BQ1134))</f>
        <v>0.15299259178171029</v>
      </c>
      <c r="CI1134" s="73">
        <f>IFERROR(L1134,M1134)</f>
        <v>7.9576482502516068</v>
      </c>
      <c r="CJ1134" s="74">
        <f>IF(AND(M1134&lt;0,AA1134&gt;0),1,0)</f>
        <v>0</v>
      </c>
      <c r="CK1134" s="74">
        <f>IF(AND(CJ1134=0,CI1134&lt;0.1,CI1134&gt;0),1,0)</f>
        <v>0</v>
      </c>
      <c r="CL1134" s="74">
        <f>IF(AND(CK1134=0,CI1134&lt;0.2,CI1134&gt;0.1),1,0)</f>
        <v>0</v>
      </c>
      <c r="CM1134" s="74">
        <f>IF(AND(CL1134=0,CI1134&lt;0.3,CI1134&gt;0.2),1,0)</f>
        <v>0</v>
      </c>
      <c r="CN1134" s="74">
        <f>IF(AND(CM1134=0,CI1134&lt;0.4,CI1134&gt;0.3),1,0)</f>
        <v>0</v>
      </c>
      <c r="CO1134" s="74">
        <f>IF(AND(CN1134=0,CI1134&lt;0.5,CI1134&gt;0.4),1,0)</f>
        <v>0</v>
      </c>
      <c r="CP1134" s="74">
        <f>IF(AND(CJ1134=0,CK1134=0,CL1134=0,CM1134=0,CN1134=0,CO1134=0),1,0)</f>
        <v>1</v>
      </c>
      <c r="CR1134" s="74" t="str">
        <f>_xll.BDP($H1134,CR$1)</f>
        <v>Robert Greyber "Rob"</v>
      </c>
      <c r="CS1134" s="74" t="str">
        <f>_xll.BDP($H1134,CS$1)</f>
        <v>No</v>
      </c>
      <c r="CT1134" s="81">
        <f>_xll.BDP($H1134,CT$1)</f>
        <v>0.65109199285507202</v>
      </c>
      <c r="CU1134" s="78">
        <f>_xll.BDP($H1134,CU$1)</f>
        <v>1.0833300352096558</v>
      </c>
      <c r="CV1134" s="78">
        <f>_xll.BDP($H1134,CV$1)</f>
        <v>4.3011753012150926</v>
      </c>
      <c r="CW1134" s="78">
        <f>_xll.BDP($H1134,CW$1)</f>
        <v>27.948625285774746</v>
      </c>
    </row>
    <row r="1135" spans="1:101" s="74" customFormat="1" hidden="1" x14ac:dyDescent="0.3">
      <c r="A1135" s="74" t="str">
        <f>B1135&amp;C1135</f>
        <v>15</v>
      </c>
      <c r="B1135" s="74">
        <v>15</v>
      </c>
      <c r="D1135" s="74">
        <v>63</v>
      </c>
      <c r="E1135" s="74">
        <v>8</v>
      </c>
      <c r="F1135" s="75" t="s">
        <v>2149</v>
      </c>
      <c r="G1135" s="74" t="s">
        <v>2885</v>
      </c>
      <c r="H1135" s="74" t="s">
        <v>31</v>
      </c>
      <c r="I1135" s="74">
        <v>2081</v>
      </c>
      <c r="J1135" s="74" t="str">
        <f>I1135&amp;H1135</f>
        <v>2081DT US Equity</v>
      </c>
      <c r="K1135" s="76" t="s">
        <v>626</v>
      </c>
      <c r="L1135" s="73">
        <v>2.9207951825965357</v>
      </c>
      <c r="M1135" s="73">
        <v>-0.61653905638401463</v>
      </c>
      <c r="N1135" s="73">
        <v>2.9549568282997902E-3</v>
      </c>
      <c r="O1135" s="73">
        <v>8.6130170633230585E-2</v>
      </c>
      <c r="P1135" s="77">
        <v>6.5170194946406026</v>
      </c>
      <c r="Q1135" s="77">
        <v>7.8164681079071929</v>
      </c>
      <c r="R1135" s="77">
        <v>9.4430592698122773</v>
      </c>
      <c r="S1135" s="78">
        <v>8.7824304768011014</v>
      </c>
      <c r="T1135" s="78">
        <v>14.189446971593313</v>
      </c>
      <c r="U1135" s="73">
        <v>-0.43045631749168617</v>
      </c>
      <c r="V1135" s="79">
        <v>-3.5226306222642512</v>
      </c>
      <c r="W1135" s="73">
        <v>0.62513273142200088</v>
      </c>
      <c r="X1135" s="72" t="e">
        <v>#N/A</v>
      </c>
      <c r="Y1135" s="79">
        <v>24.899706566656082</v>
      </c>
      <c r="Z1135" s="79" t="e">
        <v>#N/A</v>
      </c>
      <c r="AA1135" s="79">
        <v>-157119000</v>
      </c>
      <c r="AB1135" s="79">
        <v>1124693000</v>
      </c>
      <c r="AC1135" s="79">
        <v>161538000</v>
      </c>
      <c r="AD1135" s="80">
        <v>345690000</v>
      </c>
      <c r="AE1135" s="73">
        <v>0.46729150394862451</v>
      </c>
      <c r="AF1135" s="80">
        <v>13614.524121</v>
      </c>
      <c r="AG1135" s="80">
        <v>12992.438121000001</v>
      </c>
      <c r="AH1135" s="25">
        <v>71.264854321163725</v>
      </c>
      <c r="AI1135" s="25">
        <v>114.24936793000353</v>
      </c>
      <c r="AJ1135" s="25">
        <v>2.3975027502800348</v>
      </c>
      <c r="AK1135" s="25">
        <v>89.736027158478834</v>
      </c>
      <c r="AL1135" s="25">
        <v>7.981826756274498</v>
      </c>
      <c r="AM1135" s="74" t="s">
        <v>506</v>
      </c>
      <c r="AN1135" s="74" t="s">
        <v>507</v>
      </c>
      <c r="AO1135" s="74" t="s">
        <v>554</v>
      </c>
      <c r="AP1135" s="74" t="s">
        <v>574</v>
      </c>
      <c r="AQ1135" s="73" t="e">
        <f>_xll.BDP($H1135,$AQ$1, "CUST_TRR_START_DT=20030101","CUST_TRR_END_DT=20230630")*0.01</f>
        <v>#VALUE!</v>
      </c>
      <c r="AR1135" s="73" t="e">
        <f>_xll.BDP($H1135,$AQ$1, "CUST_TRR_START_DT=20130101","CUST_TRR_END_DT=20230630")*0.01</f>
        <v>#VALUE!</v>
      </c>
      <c r="AS1135" s="73" t="e">
        <f>_xll.BDP($H1135,$AQ$1, "CUST_TRR_START_DT=20180101","CUST_TRR_END_DT=20230630")*0.01</f>
        <v>#VALUE!</v>
      </c>
      <c r="AT1135" s="74" t="s">
        <v>3659</v>
      </c>
      <c r="AU1135" s="74" t="s">
        <v>3659</v>
      </c>
      <c r="AV1135" s="74" t="s">
        <v>3659</v>
      </c>
      <c r="AW1135" s="25" t="s">
        <v>3021</v>
      </c>
      <c r="AX1135" s="25">
        <v>0</v>
      </c>
      <c r="AY1135" s="25">
        <v>0</v>
      </c>
      <c r="AZ1135" s="25">
        <v>0</v>
      </c>
      <c r="BA1135" s="25">
        <v>0</v>
      </c>
      <c r="BB1135" s="25">
        <v>0</v>
      </c>
      <c r="BC1135" s="25" t="s">
        <v>3021</v>
      </c>
      <c r="BD1135" s="25" t="s">
        <v>3021</v>
      </c>
      <c r="BE1135" s="25">
        <v>12992.438121000001</v>
      </c>
      <c r="BF1135" s="74">
        <v>313.654</v>
      </c>
      <c r="BG1135" s="74">
        <v>362.74099999999999</v>
      </c>
      <c r="BH1135" s="74">
        <v>428.45499999999998</v>
      </c>
      <c r="BI1135" s="74">
        <v>308.37099999999998</v>
      </c>
      <c r="BJ1135" s="74">
        <v>380.27600000000001</v>
      </c>
      <c r="BK1135" s="74">
        <v>486.51900000000001</v>
      </c>
      <c r="BL1135" s="72">
        <v>2.4141273337529561E-2</v>
      </c>
      <c r="BM1135" s="72">
        <v>2.7919394083062262E-2</v>
      </c>
      <c r="BN1135" s="72">
        <v>3.2977259234160027E-2</v>
      </c>
      <c r="BO1135" s="72">
        <v>2.3734652197540371E-2</v>
      </c>
      <c r="BP1135" s="72">
        <v>2.9269025294440344E-2</v>
      </c>
      <c r="BQ1135" s="72">
        <v>3.7446320349498317E-2</v>
      </c>
      <c r="BR1135" s="72">
        <f>IF(IF(BN1135&gt;BQ1135,BN1135,BQ1135)=0,IF(BM1135&gt;BP1135,BM1135,BP1135),IF(BN1135&gt;BQ1135,BN1135,BQ1135))</f>
        <v>3.7446320349498317E-2</v>
      </c>
      <c r="CI1135" s="73">
        <f>IFERROR(L1135,M1135)</f>
        <v>2.9207951825965357</v>
      </c>
      <c r="CJ1135" s="74">
        <f>IF(AND(M1135&lt;0,AA1135&gt;0),1,0)</f>
        <v>0</v>
      </c>
      <c r="CK1135" s="74">
        <f>IF(AND(CJ1135=0,CI1135&lt;0.1,CI1135&gt;0),1,0)</f>
        <v>0</v>
      </c>
      <c r="CL1135" s="74">
        <f>IF(AND(CK1135=0,CI1135&lt;0.2,CI1135&gt;0.1),1,0)</f>
        <v>0</v>
      </c>
      <c r="CM1135" s="74">
        <f>IF(AND(CL1135=0,CI1135&lt;0.3,CI1135&gt;0.2),1,0)</f>
        <v>0</v>
      </c>
      <c r="CN1135" s="74">
        <f>IF(AND(CM1135=0,CI1135&lt;0.4,CI1135&gt;0.3),1,0)</f>
        <v>0</v>
      </c>
      <c r="CO1135" s="74">
        <f>IF(AND(CN1135=0,CI1135&lt;0.5,CI1135&gt;0.4),1,0)</f>
        <v>0</v>
      </c>
      <c r="CP1135" s="74">
        <f>IF(AND(CJ1135=0,CK1135=0,CL1135=0,CM1135=0,CN1135=0,CO1135=0),1,0)</f>
        <v>1</v>
      </c>
      <c r="CR1135" s="74" t="str">
        <f>_xll.BDP($H1135,CR$1)</f>
        <v>Rick M Mcconnell</v>
      </c>
      <c r="CS1135" s="74" t="str">
        <f>_xll.BDP($H1135,CS$1)</f>
        <v>No</v>
      </c>
      <c r="CT1135" s="81">
        <f>_xll.BDP($H1135,CT$1)</f>
        <v>0.19756999611854553</v>
      </c>
      <c r="CU1135" s="78">
        <f>_xll.BDP($H1135,CU$1)</f>
        <v>1.8333300352096558</v>
      </c>
      <c r="CV1135" s="78">
        <f>_xll.BDP($H1135,CV$1)</f>
        <v>0.87887896659314457</v>
      </c>
      <c r="CW1135" s="78">
        <f>_xll.BDP($H1135,CW$1)</f>
        <v>28.599431055660158</v>
      </c>
    </row>
    <row r="1136" spans="1:101" s="74" customFormat="1" hidden="1" x14ac:dyDescent="0.3">
      <c r="A1136" s="74" t="str">
        <f>B1136&amp;C1136</f>
        <v>15</v>
      </c>
      <c r="B1136" s="74">
        <v>15</v>
      </c>
      <c r="D1136" s="74">
        <v>63</v>
      </c>
      <c r="E1136" s="74">
        <v>9</v>
      </c>
      <c r="F1136" s="75" t="s">
        <v>2149</v>
      </c>
      <c r="G1136" s="74" t="s">
        <v>2389</v>
      </c>
      <c r="H1136" s="74" t="s">
        <v>1831</v>
      </c>
      <c r="I1136" s="74">
        <v>2082</v>
      </c>
      <c r="J1136" s="74" t="str">
        <f>I1136&amp;H1136</f>
        <v>2082AFM LN Equity</v>
      </c>
      <c r="K1136" s="76" t="s">
        <v>1832</v>
      </c>
      <c r="L1136" s="73">
        <v>-3.6916889391453411</v>
      </c>
      <c r="M1136" s="73">
        <v>-3.3519327015227347</v>
      </c>
      <c r="N1136" s="73">
        <v>0.24238096835363421</v>
      </c>
      <c r="O1136" s="73">
        <v>0.33386010500079544</v>
      </c>
      <c r="P1136" s="77">
        <v>18.651182633219243</v>
      </c>
      <c r="Q1136" s="77">
        <v>14.816702959379551</v>
      </c>
      <c r="R1136" s="77">
        <v>12.734504615646403</v>
      </c>
      <c r="S1136" s="78">
        <v>19.020020649714915</v>
      </c>
      <c r="T1136" s="78">
        <v>16.804824899297838</v>
      </c>
      <c r="U1136" s="73">
        <v>-0.42613763903617069</v>
      </c>
      <c r="V1136" s="79">
        <v>-1.5582349777815516</v>
      </c>
      <c r="W1136" s="73">
        <v>0.64130047365686282</v>
      </c>
      <c r="X1136" s="72">
        <v>0.19514539774092765</v>
      </c>
      <c r="Y1136" s="79">
        <v>29.469008045593228</v>
      </c>
      <c r="Z1136" s="79" t="e">
        <v>#N/A</v>
      </c>
      <c r="AA1136" s="79">
        <v>-9391000</v>
      </c>
      <c r="AB1136" s="79">
        <v>94285000</v>
      </c>
      <c r="AC1136" s="79">
        <v>7950000</v>
      </c>
      <c r="AD1136" s="80">
        <v>30472000</v>
      </c>
      <c r="AE1136" s="73">
        <v>0.2608952480966133</v>
      </c>
      <c r="AF1136" s="80">
        <v>403.19694832499994</v>
      </c>
      <c r="AG1136" s="80">
        <v>348.14294832499991</v>
      </c>
      <c r="AH1136" s="25">
        <v>9.1201359160925239</v>
      </c>
      <c r="AI1136" s="25">
        <v>11.059881451331085</v>
      </c>
      <c r="AJ1136" s="25">
        <v>7.3630835204840928</v>
      </c>
      <c r="AK1136" s="25">
        <v>22.266439264733748</v>
      </c>
      <c r="AL1136" s="25">
        <v>2.8445136193492662</v>
      </c>
      <c r="AM1136" s="74" t="s">
        <v>493</v>
      </c>
      <c r="AN1136" s="74" t="s">
        <v>524</v>
      </c>
      <c r="AO1136" s="74" t="s">
        <v>691</v>
      </c>
      <c r="AP1136" s="74" t="s">
        <v>1552</v>
      </c>
      <c r="AQ1136" s="73" t="e">
        <f>_xll.BDP($H1136,$AQ$1, "CUST_TRR_START_DT=20030101","CUST_TRR_END_DT=20230630")*0.01</f>
        <v>#VALUE!</v>
      </c>
      <c r="AR1136" s="73" t="e">
        <f>_xll.BDP($H1136,$AQ$1, "CUST_TRR_START_DT=20130101","CUST_TRR_END_DT=20230630")*0.01</f>
        <v>#VALUE!</v>
      </c>
      <c r="AS1136" s="73">
        <f>_xll.BDP($H1136,$AQ$1, "CUST_TRR_START_DT=20180101","CUST_TRR_END_DT=20230630")*0.01</f>
        <v>0.19354199999999999</v>
      </c>
      <c r="AT1136" s="74" t="s">
        <v>3660</v>
      </c>
      <c r="AU1136" s="74" t="s">
        <v>3660</v>
      </c>
      <c r="AV1136" s="74" t="s">
        <v>3660</v>
      </c>
      <c r="AW1136" s="25">
        <v>4.0283687402170605</v>
      </c>
      <c r="AX1136" s="25">
        <v>4.0283687402170605</v>
      </c>
      <c r="AY1136" s="25">
        <v>-6.9166054610362724E-16</v>
      </c>
      <c r="AZ1136" s="25">
        <v>4.0283687402170596</v>
      </c>
      <c r="BA1136" s="25">
        <v>82.766847449918117</v>
      </c>
      <c r="BB1136" s="25">
        <v>-1.4210854715202004E-14</v>
      </c>
      <c r="BC1136" s="25">
        <v>82.766847449918103</v>
      </c>
      <c r="BD1136" s="25">
        <v>17.112382512</v>
      </c>
      <c r="BE1136" s="25">
        <v>348.14294832499991</v>
      </c>
      <c r="BF1136" s="74">
        <v>33.183</v>
      </c>
      <c r="BG1136" s="74">
        <v>35.619999999999997</v>
      </c>
      <c r="BH1136" s="74">
        <v>38.575000000000003</v>
      </c>
      <c r="BI1136" s="74">
        <v>28.562000000000001</v>
      </c>
      <c r="BJ1136" s="74">
        <v>31.922000000000001</v>
      </c>
      <c r="BK1136" s="74">
        <v>35.149000000000001</v>
      </c>
      <c r="BL1136" s="72">
        <v>9.5314295922555525E-2</v>
      </c>
      <c r="BM1136" s="72">
        <v>0.10231429408918506</v>
      </c>
      <c r="BN1136" s="72">
        <v>0.11080218681893078</v>
      </c>
      <c r="BO1136" s="72">
        <v>8.2041012570895674E-2</v>
      </c>
      <c r="BP1136" s="72">
        <v>9.1692220547865411E-2</v>
      </c>
      <c r="BQ1136" s="72">
        <v>0.10096140154241343</v>
      </c>
      <c r="BR1136" s="72">
        <f>IF(IF(BN1136&gt;BQ1136,BN1136,BQ1136)=0,IF(BM1136&gt;BP1136,BM1136,BP1136),IF(BN1136&gt;BQ1136,BN1136,BQ1136))</f>
        <v>0.11080218681893078</v>
      </c>
      <c r="CI1136" s="73">
        <f>IFERROR(L1136,M1136)</f>
        <v>-3.6916889391453411</v>
      </c>
      <c r="CJ1136" s="74">
        <f>IF(AND(M1136&lt;0,AA1136&gt;0),1,0)</f>
        <v>0</v>
      </c>
      <c r="CK1136" s="74">
        <f>IF(AND(CJ1136=0,CI1136&lt;0.1,CI1136&gt;0),1,0)</f>
        <v>0</v>
      </c>
      <c r="CL1136" s="74">
        <f>IF(AND(CK1136=0,CI1136&lt;0.2,CI1136&gt;0.1),1,0)</f>
        <v>0</v>
      </c>
      <c r="CM1136" s="74">
        <f>IF(AND(CL1136=0,CI1136&lt;0.3,CI1136&gt;0.2),1,0)</f>
        <v>0</v>
      </c>
      <c r="CN1136" s="74">
        <f>IF(AND(CM1136=0,CI1136&lt;0.4,CI1136&gt;0.3),1,0)</f>
        <v>0</v>
      </c>
      <c r="CO1136" s="74">
        <f>IF(AND(CN1136=0,CI1136&lt;0.5,CI1136&gt;0.4),1,0)</f>
        <v>0</v>
      </c>
      <c r="CP1136" s="74">
        <f>IF(AND(CJ1136=0,CK1136=0,CL1136=0,CM1136=0,CN1136=0,CO1136=0),1,0)</f>
        <v>1</v>
      </c>
      <c r="CR1136" s="74" t="str">
        <f>_xll.BDP($H1136,CR$1)</f>
        <v>Luc Baque</v>
      </c>
      <c r="CS1136" s="74" t="str">
        <f>_xll.BDP($H1136,CS$1)</f>
        <v>No</v>
      </c>
      <c r="CT1136" s="81">
        <f>_xll.BDP($H1136,CT$1)</f>
        <v>0</v>
      </c>
      <c r="CU1136" s="78">
        <f>_xll.BDP($H1136,CU$1)</f>
        <v>0.5</v>
      </c>
      <c r="CV1136" s="78">
        <f>_xll.BDP($H1136,CV$1)</f>
        <v>0.56080540574093329</v>
      </c>
      <c r="CW1136" s="78">
        <f>_xll.BDP($H1136,CW$1)</f>
        <v>0</v>
      </c>
    </row>
    <row r="1137" spans="1:101" s="74" customFormat="1" hidden="1" x14ac:dyDescent="0.3">
      <c r="A1137" s="74" t="str">
        <f>B1137&amp;C1137</f>
        <v>15</v>
      </c>
      <c r="B1137" s="74">
        <v>15</v>
      </c>
      <c r="D1137" s="74">
        <v>64</v>
      </c>
      <c r="E1137" s="74">
        <v>9</v>
      </c>
      <c r="F1137" s="75" t="s">
        <v>2149</v>
      </c>
      <c r="G1137" s="74" t="s">
        <v>2880</v>
      </c>
      <c r="H1137" s="74" t="s">
        <v>23</v>
      </c>
      <c r="I1137" s="74">
        <v>2083</v>
      </c>
      <c r="J1137" s="74" t="str">
        <f>I1137&amp;H1137</f>
        <v>2083DBX US Equity</v>
      </c>
      <c r="K1137" s="76" t="s">
        <v>615</v>
      </c>
      <c r="L1137" s="73">
        <v>694.42102200115812</v>
      </c>
      <c r="M1137" s="73">
        <v>1.570230607966457</v>
      </c>
      <c r="N1137" s="73">
        <v>0.75984498917175392</v>
      </c>
      <c r="O1137" s="73">
        <v>0.5835151137425989</v>
      </c>
      <c r="P1137" s="77">
        <v>7.1694041481836708</v>
      </c>
      <c r="Q1137" s="77">
        <v>24.474235703153099</v>
      </c>
      <c r="R1137" s="77" t="e">
        <v>#N/A</v>
      </c>
      <c r="S1137" s="78">
        <v>12.515236972384022</v>
      </c>
      <c r="T1137" s="78">
        <v>25.945201944169643</v>
      </c>
      <c r="U1137" s="73">
        <v>0.41005322294500307</v>
      </c>
      <c r="V1137" s="79">
        <v>3.3208812260536411</v>
      </c>
      <c r="W1137" s="73">
        <v>-0.14016878785816375</v>
      </c>
      <c r="X1137" s="72" t="e">
        <v>#N/A</v>
      </c>
      <c r="Y1137" s="79">
        <v>14.314122726849098</v>
      </c>
      <c r="Z1137" s="79" t="e">
        <v>#N/A</v>
      </c>
      <c r="AA1137" s="79">
        <v>238500000</v>
      </c>
      <c r="AB1137" s="79">
        <v>641800000</v>
      </c>
      <c r="AC1137" s="79">
        <v>344700000</v>
      </c>
      <c r="AD1137" s="80">
        <v>773500000</v>
      </c>
      <c r="AE1137" s="73">
        <v>0.44563671622495155</v>
      </c>
      <c r="AF1137" s="80">
        <v>9373.1544560499988</v>
      </c>
      <c r="AG1137" s="80">
        <v>10413.254456049999</v>
      </c>
      <c r="AH1137" s="25">
        <v>20.271081284893903</v>
      </c>
      <c r="AI1137" s="25">
        <v>29.752155588714285</v>
      </c>
      <c r="AJ1137" s="25">
        <v>7.9371655161057788</v>
      </c>
      <c r="AK1137" s="25">
        <v>13.937985411889155</v>
      </c>
      <c r="AL1137" s="25" t="s">
        <v>3021</v>
      </c>
      <c r="AM1137" s="74" t="s">
        <v>506</v>
      </c>
      <c r="AN1137" s="74" t="s">
        <v>507</v>
      </c>
      <c r="AO1137" s="74" t="s">
        <v>554</v>
      </c>
      <c r="AP1137" s="74" t="s">
        <v>574</v>
      </c>
      <c r="AQ1137" s="73" t="e">
        <f>_xll.BDP($H1137,$AQ$1, "CUST_TRR_START_DT=20030101","CUST_TRR_END_DT=20230630")*0.01</f>
        <v>#VALUE!</v>
      </c>
      <c r="AR1137" s="73" t="e">
        <f>_xll.BDP($H1137,$AQ$1, "CUST_TRR_START_DT=20130101","CUST_TRR_END_DT=20230630")*0.01</f>
        <v>#VALUE!</v>
      </c>
      <c r="AS1137" s="73" t="e">
        <f>_xll.BDP($H1137,$AQ$1, "CUST_TRR_START_DT=20180101","CUST_TRR_END_DT=20230630")*0.01</f>
        <v>#VALUE!</v>
      </c>
      <c r="AT1137" s="74" t="s">
        <v>3661</v>
      </c>
      <c r="AU1137" s="74" t="s">
        <v>3661</v>
      </c>
      <c r="AV1137" s="74" t="s">
        <v>3661</v>
      </c>
      <c r="AW1137" s="25" t="s">
        <v>3021</v>
      </c>
      <c r="AX1137" s="25">
        <v>0</v>
      </c>
      <c r="AY1137" s="25">
        <v>-5.3343834495042375E-3</v>
      </c>
      <c r="AZ1137" s="25">
        <v>-5.3343834495042375E-3</v>
      </c>
      <c r="BA1137" s="25">
        <v>0</v>
      </c>
      <c r="BB1137" s="25">
        <v>-7.0838787920003171E-2</v>
      </c>
      <c r="BC1137" s="25">
        <v>-7.0838787920003171E-2</v>
      </c>
      <c r="BD1137" s="25">
        <v>-0.5</v>
      </c>
      <c r="BE1137" s="25">
        <v>9373.1544560499988</v>
      </c>
      <c r="BF1137" s="74">
        <v>660</v>
      </c>
      <c r="BG1137" s="74">
        <v>688.45500000000004</v>
      </c>
      <c r="BH1137" s="74">
        <v>748.2</v>
      </c>
      <c r="BI1137" s="74">
        <v>821.62599999999998</v>
      </c>
      <c r="BJ1137" s="74">
        <v>961.35599999999999</v>
      </c>
      <c r="BK1137" s="74">
        <v>989.99400000000003</v>
      </c>
      <c r="BL1137" s="72">
        <v>7.0413861533455926E-2</v>
      </c>
      <c r="BM1137" s="72">
        <v>7.3449659154568789E-2</v>
      </c>
      <c r="BN1137" s="72">
        <v>7.9823713938381405E-2</v>
      </c>
      <c r="BO1137" s="72">
        <v>8.7657362721647356E-2</v>
      </c>
      <c r="BP1137" s="72">
        <v>0.1025648307096319</v>
      </c>
      <c r="BQ1137" s="72">
        <v>0.10562015217416995</v>
      </c>
      <c r="BR1137" s="72">
        <f>IF(IF(BN1137&gt;BQ1137,BN1137,BQ1137)=0,IF(BM1137&gt;BP1137,BM1137,BP1137),IF(BN1137&gt;BQ1137,BN1137,BQ1137))</f>
        <v>0.10562015217416995</v>
      </c>
      <c r="CI1137" s="73">
        <f>IFERROR(L1137,M1137)</f>
        <v>694.42102200115812</v>
      </c>
      <c r="CJ1137" s="74">
        <f>IF(AND(M1137&lt;0,AA1137&gt;0),1,0)</f>
        <v>0</v>
      </c>
      <c r="CK1137" s="74">
        <f>IF(AND(CJ1137=0,CI1137&lt;0.1,CI1137&gt;0),1,0)</f>
        <v>0</v>
      </c>
      <c r="CL1137" s="74">
        <f>IF(AND(CK1137=0,CI1137&lt;0.2,CI1137&gt;0.1),1,0)</f>
        <v>0</v>
      </c>
      <c r="CM1137" s="74">
        <f>IF(AND(CL1137=0,CI1137&lt;0.3,CI1137&gt;0.2),1,0)</f>
        <v>0</v>
      </c>
      <c r="CN1137" s="74">
        <f>IF(AND(CM1137=0,CI1137&lt;0.4,CI1137&gt;0.3),1,0)</f>
        <v>0</v>
      </c>
      <c r="CO1137" s="74">
        <f>IF(AND(CN1137=0,CI1137&lt;0.5,CI1137&gt;0.4),1,0)</f>
        <v>0</v>
      </c>
      <c r="CP1137" s="74">
        <f>IF(AND(CJ1137=0,CK1137=0,CL1137=0,CM1137=0,CN1137=0,CO1137=0),1,0)</f>
        <v>1</v>
      </c>
      <c r="CR1137" s="74" t="str">
        <f>_xll.BDP($H1137,CR$1)</f>
        <v>Andrew W Houston "Drew"</v>
      </c>
      <c r="CS1137" s="74" t="str">
        <f>_xll.BDP($H1137,CS$1)</f>
        <v>Yes</v>
      </c>
      <c r="CT1137" s="81">
        <f>_xll.BDP($H1137,CT$1)</f>
        <v>0</v>
      </c>
      <c r="CU1137" s="78">
        <f>_xll.BDP($H1137,CU$1)</f>
        <v>16.33329963684082</v>
      </c>
      <c r="CV1137" s="78">
        <f>_xll.BDP($H1137,CV$1)</f>
        <v>4.2957701457143846</v>
      </c>
      <c r="CW1137" s="78">
        <f>_xll.BDP($H1137,CW$1)</f>
        <v>-2.5751020436261518</v>
      </c>
    </row>
    <row r="1138" spans="1:101" s="74" customFormat="1" hidden="1" x14ac:dyDescent="0.3">
      <c r="A1138" s="74" t="str">
        <f>B1138&amp;C1138</f>
        <v>15</v>
      </c>
      <c r="B1138" s="74">
        <v>15</v>
      </c>
      <c r="D1138" s="74">
        <v>65</v>
      </c>
      <c r="E1138" s="74">
        <v>10</v>
      </c>
      <c r="F1138" s="75" t="s">
        <v>2149</v>
      </c>
      <c r="G1138" s="74" t="s">
        <v>2387</v>
      </c>
      <c r="H1138" s="74" t="s">
        <v>1589</v>
      </c>
      <c r="I1138" s="74">
        <v>2084</v>
      </c>
      <c r="J1138" s="74" t="str">
        <f>I1138&amp;H1138</f>
        <v>2084ELIX LN Equity</v>
      </c>
      <c r="K1138" s="76" t="s">
        <v>1590</v>
      </c>
      <c r="L1138" s="73">
        <v>1.5082210579996989</v>
      </c>
      <c r="M1138" s="73">
        <v>4.4668493150684929</v>
      </c>
      <c r="N1138" s="73">
        <v>0.29027709490205938</v>
      </c>
      <c r="O1138" s="73">
        <v>0.20222015503875967</v>
      </c>
      <c r="P1138" s="77">
        <v>19.525023588219941</v>
      </c>
      <c r="Q1138" s="77">
        <v>13.914038504004978</v>
      </c>
      <c r="R1138" s="77">
        <v>14.911389000941238</v>
      </c>
      <c r="S1138" s="78">
        <v>33.324233099068678</v>
      </c>
      <c r="T1138" s="78">
        <v>27.394877162213767</v>
      </c>
      <c r="U1138" s="73">
        <v>-0.29585340840927998</v>
      </c>
      <c r="V1138" s="79">
        <v>-0.67402852167779759</v>
      </c>
      <c r="W1138" s="73">
        <v>0.74551517224225838</v>
      </c>
      <c r="X1138" s="72" t="e">
        <v>#N/A</v>
      </c>
      <c r="Y1138" s="79">
        <v>39.58482172206341</v>
      </c>
      <c r="Z1138" s="79" t="e">
        <v>#N/A</v>
      </c>
      <c r="AA1138" s="79">
        <v>3650000</v>
      </c>
      <c r="AB1138" s="79">
        <v>80625000</v>
      </c>
      <c r="AC1138" s="79" t="e">
        <v>#N/A</v>
      </c>
      <c r="AD1138" s="80" t="e">
        <v>#N/A</v>
      </c>
      <c r="AE1138" s="73">
        <v>0</v>
      </c>
      <c r="AF1138" s="80">
        <v>269.03625182500002</v>
      </c>
      <c r="AG1138" s="80">
        <v>253.74625182500003</v>
      </c>
      <c r="AH1138" s="25">
        <v>13.100637711033096</v>
      </c>
      <c r="AI1138" s="25">
        <v>15.563435465223261</v>
      </c>
      <c r="AJ1138" s="25">
        <v>5.6527162440724315</v>
      </c>
      <c r="AK1138" s="25">
        <v>19.408321088598573</v>
      </c>
      <c r="AL1138" s="25">
        <v>2.8079811046238854</v>
      </c>
      <c r="AM1138" s="74" t="s">
        <v>493</v>
      </c>
      <c r="AN1138" s="74" t="s">
        <v>524</v>
      </c>
      <c r="AO1138" s="74" t="s">
        <v>691</v>
      </c>
      <c r="AP1138" s="74" t="s">
        <v>1552</v>
      </c>
      <c r="AQ1138" s="73" t="e">
        <f>_xll.BDP($H1138,$AQ$1, "CUST_TRR_START_DT=20030101","CUST_TRR_END_DT=20230630")*0.01</f>
        <v>#VALUE!</v>
      </c>
      <c r="AR1138" s="73" t="e">
        <f>_xll.BDP($H1138,$AQ$1, "CUST_TRR_START_DT=20130101","CUST_TRR_END_DT=20230630")*0.01</f>
        <v>#VALUE!</v>
      </c>
      <c r="AS1138" s="73" t="e">
        <f>_xll.BDP($H1138,$AQ$1, "CUST_TRR_START_DT=20180101","CUST_TRR_END_DT=20230630")*0.01</f>
        <v>#VALUE!</v>
      </c>
      <c r="AT1138" s="74" t="s">
        <v>3662</v>
      </c>
      <c r="AU1138" s="74" t="s">
        <v>3662</v>
      </c>
      <c r="AV1138" s="74" t="s">
        <v>3662</v>
      </c>
      <c r="AW1138" s="25">
        <v>1.8540772859630665</v>
      </c>
      <c r="AX1138" s="25">
        <v>1.8540772859630665</v>
      </c>
      <c r="AY1138" s="25">
        <v>0</v>
      </c>
      <c r="AZ1138" s="25">
        <v>1.8540772859630665</v>
      </c>
      <c r="BA1138" s="25">
        <v>0</v>
      </c>
      <c r="BB1138" s="25">
        <v>0</v>
      </c>
      <c r="BC1138" s="25">
        <v>0</v>
      </c>
      <c r="BD1138" s="25">
        <v>0</v>
      </c>
      <c r="BE1138" s="25">
        <v>253.74625182500003</v>
      </c>
      <c r="BF1138" s="74">
        <v>16.966999999999999</v>
      </c>
      <c r="BG1138" s="74">
        <v>18.533000000000001</v>
      </c>
      <c r="BH1138" s="74">
        <v>20.132999999999999</v>
      </c>
      <c r="BI1138" s="74">
        <v>17.058</v>
      </c>
      <c r="BJ1138" s="74">
        <v>19.783000000000001</v>
      </c>
      <c r="BK1138" s="74">
        <v>21.661000000000001</v>
      </c>
      <c r="BL1138" s="72">
        <v>6.6866012317303311E-2</v>
      </c>
      <c r="BM1138" s="72">
        <v>7.3037532049070694E-2</v>
      </c>
      <c r="BN1138" s="72">
        <v>7.9343043907836835E-2</v>
      </c>
      <c r="BO1138" s="72">
        <v>6.722463830427064E-2</v>
      </c>
      <c r="BP1138" s="72">
        <v>7.7963713188731742E-2</v>
      </c>
      <c r="BQ1138" s="72">
        <v>8.5364807732958514E-2</v>
      </c>
      <c r="BR1138" s="72">
        <f>IF(IF(BN1138&gt;BQ1138,BN1138,BQ1138)=0,IF(BM1138&gt;BP1138,BM1138,BP1138),IF(BN1138&gt;BQ1138,BN1138,BQ1138))</f>
        <v>8.5364807732958514E-2</v>
      </c>
      <c r="CI1138" s="73">
        <f>IFERROR(L1138,M1138)</f>
        <v>1.5082210579996989</v>
      </c>
      <c r="CJ1138" s="74">
        <f>IF(AND(M1138&lt;0,AA1138&gt;0),1,0)</f>
        <v>0</v>
      </c>
      <c r="CK1138" s="74">
        <f>IF(AND(CJ1138=0,CI1138&lt;0.1,CI1138&gt;0),1,0)</f>
        <v>0</v>
      </c>
      <c r="CL1138" s="74">
        <f>IF(AND(CK1138=0,CI1138&lt;0.2,CI1138&gt;0.1),1,0)</f>
        <v>0</v>
      </c>
      <c r="CM1138" s="74">
        <f>IF(AND(CL1138=0,CI1138&lt;0.3,CI1138&gt;0.2),1,0)</f>
        <v>0</v>
      </c>
      <c r="CN1138" s="74">
        <f>IF(AND(CM1138=0,CI1138&lt;0.4,CI1138&gt;0.3),1,0)</f>
        <v>0</v>
      </c>
      <c r="CO1138" s="74">
        <f>IF(AND(CN1138=0,CI1138&lt;0.5,CI1138&gt;0.4),1,0)</f>
        <v>0</v>
      </c>
      <c r="CP1138" s="74">
        <f>IF(AND(CJ1138=0,CK1138=0,CL1138=0,CM1138=0,CN1138=0,CO1138=0),1,0)</f>
        <v>1</v>
      </c>
      <c r="CR1138" s="74" t="str">
        <f>_xll.BDP($H1138,CR$1)</f>
        <v>Stephen Alexander Newton</v>
      </c>
      <c r="CS1138" s="74" t="str">
        <f>_xll.BDP($H1138,CS$1)</f>
        <v>No</v>
      </c>
      <c r="CT1138" s="81">
        <f>_xll.BDP($H1138,CT$1)</f>
        <v>0</v>
      </c>
      <c r="CU1138" s="78">
        <f>_xll.BDP($H1138,CU$1)</f>
        <v>4.8333301544189453</v>
      </c>
      <c r="CV1138" s="78">
        <f>_xll.BDP($H1138,CV$1)</f>
        <v>44.91057339723659</v>
      </c>
      <c r="CW1138" s="78">
        <f>_xll.BDP($H1138,CW$1)</f>
        <v>3.8100358562956717E-2</v>
      </c>
    </row>
    <row r="1139" spans="1:101" s="74" customFormat="1" hidden="1" x14ac:dyDescent="0.3">
      <c r="A1139" s="74" t="str">
        <f>B1139&amp;C1139</f>
        <v>15</v>
      </c>
      <c r="B1139" s="74">
        <v>15</v>
      </c>
      <c r="D1139" s="74">
        <v>65</v>
      </c>
      <c r="E1139" s="74">
        <v>10</v>
      </c>
      <c r="F1139" s="75" t="s">
        <v>2149</v>
      </c>
      <c r="G1139" s="74" t="s">
        <v>2887</v>
      </c>
      <c r="H1139" s="74" t="s">
        <v>440</v>
      </c>
      <c r="I1139" s="74">
        <v>2085</v>
      </c>
      <c r="J1139" s="74" t="str">
        <f>I1139&amp;H1139</f>
        <v>2085BOX US Equity</v>
      </c>
      <c r="K1139" s="76" t="s">
        <v>1135</v>
      </c>
      <c r="L1139" s="73">
        <v>-1.5871810104911308</v>
      </c>
      <c r="M1139" s="73">
        <v>-8.2670329670330212</v>
      </c>
      <c r="N1139" s="73">
        <v>0.29483885532959475</v>
      </c>
      <c r="O1139" s="73">
        <v>0.54268319074343896</v>
      </c>
      <c r="P1139" s="77">
        <v>10.354354912140614</v>
      </c>
      <c r="Q1139" s="77">
        <v>8.6608889160836053</v>
      </c>
      <c r="R1139" s="77" t="e">
        <v>#N/A</v>
      </c>
      <c r="S1139" s="78">
        <v>3.1866846529289861</v>
      </c>
      <c r="T1139" s="78">
        <v>14.586415629030537</v>
      </c>
      <c r="U1139" s="73">
        <v>8.1316442649714271E-2</v>
      </c>
      <c r="V1139" s="79">
        <v>0.54649503155587731</v>
      </c>
      <c r="W1139" s="73">
        <v>-4.3011950624681106E-2</v>
      </c>
      <c r="X1139" s="72" t="e">
        <v>#N/A</v>
      </c>
      <c r="Y1139" s="79">
        <v>13.007940952795526</v>
      </c>
      <c r="Z1139" s="79" t="e">
        <v>#N/A</v>
      </c>
      <c r="AA1139" s="79">
        <v>-4549999.9999999702</v>
      </c>
      <c r="AB1139" s="79">
        <v>69313000.00000003</v>
      </c>
      <c r="AC1139" s="79">
        <v>190459000</v>
      </c>
      <c r="AD1139" s="80">
        <v>319519000</v>
      </c>
      <c r="AE1139" s="73">
        <v>0.59608035828855244</v>
      </c>
      <c r="AF1139" s="80">
        <v>3601.13645</v>
      </c>
      <c r="AG1139" s="80">
        <v>4181.9264499999999</v>
      </c>
      <c r="AH1139" s="25">
        <v>28.072346551190957</v>
      </c>
      <c r="AI1139" s="25">
        <v>79.773339058469361</v>
      </c>
      <c r="AJ1139" s="25">
        <v>8.7195138038188897</v>
      </c>
      <c r="AK1139" s="25">
        <v>127.24718529226134</v>
      </c>
      <c r="AL1139" s="25" t="s">
        <v>3021</v>
      </c>
      <c r="AM1139" s="74" t="s">
        <v>506</v>
      </c>
      <c r="AN1139" s="74" t="s">
        <v>507</v>
      </c>
      <c r="AO1139" s="74" t="s">
        <v>554</v>
      </c>
      <c r="AP1139" s="74" t="s">
        <v>574</v>
      </c>
      <c r="AQ1139" s="73" t="e">
        <f>_xll.BDP($H1139,$AQ$1, "CUST_TRR_START_DT=20030101","CUST_TRR_END_DT=20230630")*0.01</f>
        <v>#VALUE!</v>
      </c>
      <c r="AR1139" s="73" t="e">
        <f>_xll.BDP($H1139,$AQ$1, "CUST_TRR_START_DT=20130101","CUST_TRR_END_DT=20230630")*0.01</f>
        <v>#VALUE!</v>
      </c>
      <c r="AS1139" s="73">
        <f>_xll.BDP($H1139,$AQ$1, "CUST_TRR_START_DT=20180101","CUST_TRR_END_DT=20230630")*0.01</f>
        <v>6.1902290000000006E-2</v>
      </c>
      <c r="AT1139" s="74" t="s">
        <v>3663</v>
      </c>
      <c r="AU1139" s="74" t="s">
        <v>3663</v>
      </c>
      <c r="AV1139" s="74" t="s">
        <v>3663</v>
      </c>
      <c r="AW1139" s="25" t="s">
        <v>3021</v>
      </c>
      <c r="AX1139" s="25">
        <v>0</v>
      </c>
      <c r="AY1139" s="25">
        <v>6.2712869433203515</v>
      </c>
      <c r="AZ1139" s="25">
        <v>6.2712869433203515</v>
      </c>
      <c r="BA1139" s="25">
        <v>0</v>
      </c>
      <c r="BB1139" s="25">
        <v>2417.4438021836863</v>
      </c>
      <c r="BC1139" s="25">
        <v>2417.4438021836863</v>
      </c>
      <c r="BD1139" s="25">
        <v>225.83760000000001</v>
      </c>
      <c r="BE1139" s="25">
        <v>3601.13645</v>
      </c>
      <c r="BF1139" s="74">
        <v>228.1</v>
      </c>
      <c r="BG1139" s="74">
        <v>277.58300000000003</v>
      </c>
      <c r="BH1139" s="74">
        <v>325</v>
      </c>
      <c r="BI1139" s="74">
        <v>282.04300000000001</v>
      </c>
      <c r="BJ1139" s="74">
        <v>331.19600000000003</v>
      </c>
      <c r="BK1139" s="74">
        <v>402.38499999999999</v>
      </c>
      <c r="BL1139" s="72">
        <v>6.334111555256397E-2</v>
      </c>
      <c r="BM1139" s="72">
        <v>7.7082055582759171E-2</v>
      </c>
      <c r="BN1139" s="72">
        <v>9.0249287832456337E-2</v>
      </c>
      <c r="BO1139" s="72">
        <v>7.8320553501936868E-2</v>
      </c>
      <c r="BP1139" s="72">
        <v>9.1969855793717567E-2</v>
      </c>
      <c r="BQ1139" s="72">
        <v>0.1117383374906552</v>
      </c>
      <c r="BR1139" s="72">
        <f>IF(IF(BN1139&gt;BQ1139,BN1139,BQ1139)=0,IF(BM1139&gt;BP1139,BM1139,BP1139),IF(BN1139&gt;BQ1139,BN1139,BQ1139))</f>
        <v>0.1117383374906552</v>
      </c>
      <c r="CI1139" s="73">
        <f>IFERROR(L1139,M1139)</f>
        <v>-1.5871810104911308</v>
      </c>
      <c r="CJ1139" s="74">
        <f>IF(AND(M1139&lt;0,AA1139&gt;0),1,0)</f>
        <v>0</v>
      </c>
      <c r="CK1139" s="74">
        <f>IF(AND(CJ1139=0,CI1139&lt;0.1,CI1139&gt;0),1,0)</f>
        <v>0</v>
      </c>
      <c r="CL1139" s="74">
        <f>IF(AND(CK1139=0,CI1139&lt;0.2,CI1139&gt;0.1),1,0)</f>
        <v>0</v>
      </c>
      <c r="CM1139" s="74">
        <f>IF(AND(CL1139=0,CI1139&lt;0.3,CI1139&gt;0.2),1,0)</f>
        <v>0</v>
      </c>
      <c r="CN1139" s="74">
        <f>IF(AND(CM1139=0,CI1139&lt;0.4,CI1139&gt;0.3),1,0)</f>
        <v>0</v>
      </c>
      <c r="CO1139" s="74">
        <f>IF(AND(CN1139=0,CI1139&lt;0.5,CI1139&gt;0.4),1,0)</f>
        <v>0</v>
      </c>
      <c r="CP1139" s="74">
        <f>IF(AND(CJ1139=0,CK1139=0,CL1139=0,CM1139=0,CN1139=0,CO1139=0),1,0)</f>
        <v>1</v>
      </c>
      <c r="CR1139" s="74" t="str">
        <f>_xll.BDP($H1139,CR$1)</f>
        <v>Aaron Levie</v>
      </c>
      <c r="CS1139" s="74" t="str">
        <f>_xll.BDP($H1139,CS$1)</f>
        <v>Yes</v>
      </c>
      <c r="CT1139" s="81">
        <f>_xll.BDP($H1139,CT$1)</f>
        <v>0</v>
      </c>
      <c r="CU1139" s="78">
        <f>_xll.BDP($H1139,CU$1)</f>
        <v>11.83329963684082</v>
      </c>
      <c r="CV1139" s="78">
        <f>_xll.BDP($H1139,CV$1)</f>
        <v>3.8914141712167338</v>
      </c>
      <c r="CW1139" s="78">
        <f>_xll.BDP($H1139,CW$1)</f>
        <v>3.2744561212156942</v>
      </c>
    </row>
    <row r="1140" spans="1:101" s="74" customFormat="1" hidden="1" x14ac:dyDescent="0.3">
      <c r="A1140" s="74" t="str">
        <f>B1140&amp;C1140</f>
        <v>15</v>
      </c>
      <c r="B1140" s="74">
        <v>15</v>
      </c>
      <c r="D1140" s="74">
        <v>66</v>
      </c>
      <c r="E1140" s="74">
        <v>24</v>
      </c>
      <c r="F1140" s="75">
        <v>0.3</v>
      </c>
      <c r="G1140" s="74" t="s">
        <v>2352</v>
      </c>
      <c r="H1140" s="74" t="s">
        <v>1212</v>
      </c>
      <c r="I1140" s="74">
        <v>2086</v>
      </c>
      <c r="J1140" s="74" t="str">
        <f>I1140&amp;H1140</f>
        <v>2086PPH NZ Equity</v>
      </c>
      <c r="K1140" s="76" t="s">
        <v>5053</v>
      </c>
      <c r="L1140" s="73">
        <v>-0.4049157280684591</v>
      </c>
      <c r="M1140" s="73">
        <v>1.4955536567612899</v>
      </c>
      <c r="N1140" s="73">
        <v>-1.0279268475960233</v>
      </c>
      <c r="O1140" s="73">
        <v>0.21795256125851487</v>
      </c>
      <c r="P1140" s="77">
        <v>15.852684947626516</v>
      </c>
      <c r="Q1140" s="77">
        <v>11.888918277887923</v>
      </c>
      <c r="R1140" s="77">
        <v>14.481953277540949</v>
      </c>
      <c r="S1140" s="78">
        <v>10.886418140725405</v>
      </c>
      <c r="T1140" s="78">
        <v>28.231228803533401</v>
      </c>
      <c r="U1140" s="73">
        <v>0.59848145202111513</v>
      </c>
      <c r="V1140" s="79">
        <v>0.85484104195500854</v>
      </c>
      <c r="W1140" s="73">
        <v>0.69140592751589203</v>
      </c>
      <c r="X1140" s="72" t="e">
        <v>#N/A</v>
      </c>
      <c r="Y1140" s="79">
        <v>34.26718644738839</v>
      </c>
      <c r="Z1140" s="79" t="e">
        <v>#N/A</v>
      </c>
      <c r="AA1140" s="79">
        <v>31599000</v>
      </c>
      <c r="AB1140" s="79">
        <v>216827000</v>
      </c>
      <c r="AC1140" s="79">
        <v>8577000</v>
      </c>
      <c r="AD1140" s="80">
        <v>45805000</v>
      </c>
      <c r="AE1140" s="73">
        <v>0.18725030018556926</v>
      </c>
      <c r="AF1140" s="80" t="e">
        <v>#VALUE!</v>
      </c>
      <c r="AG1140" s="80" t="s">
        <v>3021</v>
      </c>
      <c r="AH1140" s="25" t="s">
        <v>3021</v>
      </c>
      <c r="AI1140" s="25" t="s">
        <v>3021</v>
      </c>
      <c r="AJ1140" s="25" t="s">
        <v>3021</v>
      </c>
      <c r="AK1140" s="25" t="s">
        <v>3021</v>
      </c>
      <c r="AL1140" s="25" t="s">
        <v>3021</v>
      </c>
      <c r="AM1140" s="74" t="s">
        <v>493</v>
      </c>
      <c r="AN1140" s="74" t="s">
        <v>524</v>
      </c>
      <c r="AO1140" s="74" t="s">
        <v>525</v>
      </c>
      <c r="AP1140" s="74" t="s">
        <v>2137</v>
      </c>
      <c r="AQ1140" s="73" t="e">
        <f>_xll.BDP($H1140,$AQ$1, "CUST_TRR_START_DT=20030101","CUST_TRR_END_DT=20230630")*0.01</f>
        <v>#VALUE!</v>
      </c>
      <c r="AR1140" s="73" t="e">
        <f>_xll.BDP($H1140,$AQ$1, "CUST_TRR_START_DT=20130101","CUST_TRR_END_DT=20230630")*0.01</f>
        <v>#VALUE!</v>
      </c>
      <c r="AS1140" s="73" t="e">
        <f>_xll.BDP($H1140,$AQ$1, "CUST_TRR_START_DT=20180101","CUST_TRR_END_DT=20230630")*0.01</f>
        <v>#VALUE!</v>
      </c>
      <c r="AT1140" s="74" t="s">
        <v>3934</v>
      </c>
      <c r="AU1140" s="74" t="s">
        <v>3021</v>
      </c>
      <c r="AV1140" s="74" t="s">
        <v>3934</v>
      </c>
      <c r="AW1140" s="25" t="s">
        <v>3021</v>
      </c>
      <c r="AX1140" s="25">
        <v>0</v>
      </c>
      <c r="AY1140" s="25">
        <v>0</v>
      </c>
      <c r="AZ1140" s="25">
        <v>0</v>
      </c>
      <c r="BA1140" s="25">
        <v>0</v>
      </c>
      <c r="BB1140" s="25">
        <v>0</v>
      </c>
      <c r="BC1140" s="25">
        <v>0</v>
      </c>
      <c r="BD1140" s="25">
        <v>0</v>
      </c>
      <c r="BE1140" s="25" t="e">
        <v>#VALUE!</v>
      </c>
      <c r="BF1140" s="74">
        <v>33.201000000000001</v>
      </c>
      <c r="BG1140" s="74">
        <v>36.237000000000002</v>
      </c>
      <c r="BH1140" s="74">
        <v>44.002000000000002</v>
      </c>
      <c r="BI1140" s="74">
        <v>36.85</v>
      </c>
      <c r="BJ1140" s="74">
        <v>29.338000000000001</v>
      </c>
      <c r="BK1140" s="74">
        <v>42.804000000000002</v>
      </c>
      <c r="BL1140" s="72">
        <v>0</v>
      </c>
      <c r="BM1140" s="72">
        <v>0</v>
      </c>
      <c r="BN1140" s="72">
        <v>0</v>
      </c>
      <c r="BO1140" s="72">
        <v>0</v>
      </c>
      <c r="BP1140" s="72">
        <v>0</v>
      </c>
      <c r="BQ1140" s="72">
        <v>0</v>
      </c>
      <c r="BR1140" s="72">
        <f>IF(IF(BN1140&gt;BQ1140,BN1140,BQ1140)=0,IF(BM1140&gt;BP1140,BM1140,BP1140),IF(BN1140&gt;BQ1140,BN1140,BQ1140))</f>
        <v>0</v>
      </c>
      <c r="CI1140" s="73">
        <f>IFERROR(L1140,M1140)</f>
        <v>-0.4049157280684591</v>
      </c>
      <c r="CJ1140" s="74">
        <f>IF(AND(M1140&lt;0,AA1140&gt;0),1,0)</f>
        <v>0</v>
      </c>
      <c r="CK1140" s="74">
        <f>IF(AND(CJ1140=0,CI1140&lt;0.1,CI1140&gt;0),1,0)</f>
        <v>0</v>
      </c>
      <c r="CL1140" s="74">
        <f>IF(AND(CK1140=0,CI1140&lt;0.2,CI1140&gt;0.1),1,0)</f>
        <v>0</v>
      </c>
      <c r="CM1140" s="74">
        <f>IF(AND(CL1140=0,CI1140&lt;0.3,CI1140&gt;0.2),1,0)</f>
        <v>0</v>
      </c>
      <c r="CN1140" s="74">
        <f>IF(AND(CM1140=0,CI1140&lt;0.4,CI1140&gt;0.3),1,0)</f>
        <v>0</v>
      </c>
      <c r="CO1140" s="74">
        <f>IF(AND(CN1140=0,CI1140&lt;0.5,CI1140&gt;0.4),1,0)</f>
        <v>0</v>
      </c>
      <c r="CP1140" s="74">
        <f>IF(AND(CJ1140=0,CK1140=0,CL1140=0,CM1140=0,CN1140=0,CO1140=0),1,0)</f>
        <v>1</v>
      </c>
      <c r="CR1140" s="74" t="str">
        <f>_xll.BDP($H1140,CR$1)</f>
        <v>Molly Rena Matthews</v>
      </c>
      <c r="CS1140" s="74" t="str">
        <f>_xll.BDP($H1140,CS$1)</f>
        <v>No</v>
      </c>
      <c r="CT1140" s="81">
        <f>_xll.BDP($H1140,CT$1)</f>
        <v>0</v>
      </c>
      <c r="CU1140" s="78">
        <f>_xll.BDP($H1140,CU$1)</f>
        <v>2.5833299160003662</v>
      </c>
      <c r="CV1140" s="78">
        <f>_xll.BDP($H1140,CV$1)</f>
        <v>2.3140023687576101</v>
      </c>
      <c r="CW1140" s="78">
        <f>_xll.BDP($H1140,CW$1)</f>
        <v>0</v>
      </c>
    </row>
    <row r="1141" spans="1:101" s="74" customFormat="1" hidden="1" x14ac:dyDescent="0.3">
      <c r="A1141" s="74" t="str">
        <f>B1141&amp;C1141</f>
        <v>15</v>
      </c>
      <c r="B1141" s="74">
        <v>15</v>
      </c>
      <c r="D1141" s="74">
        <v>66</v>
      </c>
      <c r="E1141" s="74">
        <v>16</v>
      </c>
      <c r="F1141" s="75" t="s">
        <v>2149</v>
      </c>
      <c r="G1141" s="74" t="s">
        <v>2925</v>
      </c>
      <c r="H1141" s="74" t="s">
        <v>2487</v>
      </c>
      <c r="I1141" s="74">
        <v>2087</v>
      </c>
      <c r="J1141" s="74" t="str">
        <f>I1141&amp;H1141</f>
        <v>2087LIME SS Equity</v>
      </c>
      <c r="K1141" s="76" t="s">
        <v>5054</v>
      </c>
      <c r="L1141" s="73">
        <v>0.7050969326321439</v>
      </c>
      <c r="M1141" s="73">
        <v>0.57307735898953516</v>
      </c>
      <c r="N1141" s="73">
        <v>0.34236774407394777</v>
      </c>
      <c r="O1141" s="73">
        <v>0.23096853762644079</v>
      </c>
      <c r="P1141" s="77">
        <v>26.217237931893067</v>
      </c>
      <c r="Q1141" s="77">
        <v>21.127307357904723</v>
      </c>
      <c r="R1141" s="77">
        <v>40.716812047042481</v>
      </c>
      <c r="S1141" s="78">
        <v>30.920018345375716</v>
      </c>
      <c r="T1141" s="78">
        <v>31.364331599877648</v>
      </c>
      <c r="U1141" s="73">
        <v>0.21569885916916709</v>
      </c>
      <c r="V1141" s="79">
        <v>0.54415974185937577</v>
      </c>
      <c r="W1141" s="73">
        <v>0.33272464218039322</v>
      </c>
      <c r="X1141" s="72" t="e">
        <v>#N/A</v>
      </c>
      <c r="Y1141" s="79">
        <v>19.154481521604126</v>
      </c>
      <c r="Z1141" s="79" t="e">
        <v>#N/A</v>
      </c>
      <c r="AA1141" s="79">
        <v>158818000</v>
      </c>
      <c r="AB1141" s="79">
        <v>394058000</v>
      </c>
      <c r="AC1141" s="79" t="e">
        <v>#N/A</v>
      </c>
      <c r="AD1141" s="80">
        <v>140761000</v>
      </c>
      <c r="AE1141" s="73">
        <v>0</v>
      </c>
      <c r="AF1141" s="80">
        <v>3393.9293954999998</v>
      </c>
      <c r="AG1141" s="80">
        <v>3488.0303954999999</v>
      </c>
      <c r="AH1141" s="25">
        <v>20.170303393300141</v>
      </c>
      <c r="AI1141" s="25">
        <v>33.630915446174612</v>
      </c>
      <c r="AJ1141" s="25">
        <v>4.1124445950959503</v>
      </c>
      <c r="AK1141" s="25">
        <v>45.141342756183739</v>
      </c>
      <c r="AL1141" s="25">
        <v>14.936673957916142</v>
      </c>
      <c r="AM1141" s="74" t="s">
        <v>506</v>
      </c>
      <c r="AN1141" s="74" t="s">
        <v>507</v>
      </c>
      <c r="AO1141" s="74" t="s">
        <v>600</v>
      </c>
      <c r="AP1141" s="74" t="s">
        <v>4617</v>
      </c>
      <c r="AQ1141" s="73" t="e">
        <f>_xll.BDP($H1141,$AQ$1, "CUST_TRR_START_DT=20030101","CUST_TRR_END_DT=20230630")*0.01</f>
        <v>#VALUE!</v>
      </c>
      <c r="AR1141" s="73" t="e">
        <f>_xll.BDP($H1141,$AQ$1, "CUST_TRR_START_DT=20130101","CUST_TRR_END_DT=20230630")*0.01</f>
        <v>#VALUE!</v>
      </c>
      <c r="AS1141" s="73" t="e">
        <f>_xll.BDP($H1141,$AQ$1, "CUST_TRR_START_DT=20180101","CUST_TRR_END_DT=20230630")*0.01</f>
        <v>#VALUE!</v>
      </c>
      <c r="AT1141" s="74" t="s">
        <v>3664</v>
      </c>
      <c r="AU1141" s="74" t="s">
        <v>3664</v>
      </c>
      <c r="AV1141" s="74" t="s">
        <v>3664</v>
      </c>
      <c r="AW1141" s="25">
        <v>1.0958903922960017</v>
      </c>
      <c r="AX1141" s="25">
        <v>1.0958903922960017</v>
      </c>
      <c r="AY1141" s="25">
        <v>0</v>
      </c>
      <c r="AZ1141" s="25">
        <v>1.0958903922960017</v>
      </c>
      <c r="BA1141" s="25">
        <v>54.841856384547327</v>
      </c>
      <c r="BB1141" s="25">
        <v>0</v>
      </c>
      <c r="BC1141" s="25">
        <v>54.841856384547327</v>
      </c>
      <c r="BD1141" s="25">
        <v>37.193747000000002</v>
      </c>
      <c r="BE1141" s="25">
        <v>3393.9293954999998</v>
      </c>
      <c r="BF1141" s="74">
        <v>83.4</v>
      </c>
      <c r="BG1141" s="74">
        <v>101</v>
      </c>
      <c r="BH1141" s="74">
        <v>124</v>
      </c>
      <c r="BI1141" s="74">
        <v>130</v>
      </c>
      <c r="BJ1141" s="74">
        <v>149</v>
      </c>
      <c r="BK1141" s="74">
        <v>172</v>
      </c>
      <c r="BL1141" s="72">
        <v>2.4573286677848926E-2</v>
      </c>
      <c r="BM1141" s="72">
        <v>2.9759016240560449E-2</v>
      </c>
      <c r="BN1141" s="72">
        <v>3.6535821919103914E-2</v>
      </c>
      <c r="BO1141" s="72">
        <v>3.8303684270028303E-2</v>
      </c>
      <c r="BP1141" s="72">
        <v>4.3901915047955514E-2</v>
      </c>
      <c r="BQ1141" s="72">
        <v>5.0678720726498983E-2</v>
      </c>
      <c r="BR1141" s="72">
        <f>IF(IF(BN1141&gt;BQ1141,BN1141,BQ1141)=0,IF(BM1141&gt;BP1141,BM1141,BP1141),IF(BN1141&gt;BQ1141,BN1141,BQ1141))</f>
        <v>5.0678720726498983E-2</v>
      </c>
      <c r="CI1141" s="73">
        <f>IFERROR(L1141,M1141)</f>
        <v>0.7050969326321439</v>
      </c>
      <c r="CJ1141" s="74">
        <f>IF(AND(M1141&lt;0,AA1141&gt;0),1,0)</f>
        <v>0</v>
      </c>
      <c r="CK1141" s="74">
        <f>IF(AND(CJ1141=0,CI1141&lt;0.1,CI1141&gt;0),1,0)</f>
        <v>0</v>
      </c>
      <c r="CL1141" s="74">
        <f>IF(AND(CK1141=0,CI1141&lt;0.2,CI1141&gt;0.1),1,0)</f>
        <v>0</v>
      </c>
      <c r="CM1141" s="74">
        <f>IF(AND(CL1141=0,CI1141&lt;0.3,CI1141&gt;0.2),1,0)</f>
        <v>0</v>
      </c>
      <c r="CN1141" s="74">
        <f>IF(AND(CM1141=0,CI1141&lt;0.4,CI1141&gt;0.3),1,0)</f>
        <v>0</v>
      </c>
      <c r="CO1141" s="74">
        <f>IF(AND(CN1141=0,CI1141&lt;0.5,CI1141&gt;0.4),1,0)</f>
        <v>0</v>
      </c>
      <c r="CP1141" s="74">
        <f>IF(AND(CJ1141=0,CK1141=0,CL1141=0,CM1141=0,CN1141=0,CO1141=0),1,0)</f>
        <v>1</v>
      </c>
      <c r="CR1141" s="74" t="str">
        <f>_xll.BDP($H1141,CR$1)</f>
        <v>Nils Olsson</v>
      </c>
      <c r="CS1141" s="74" t="str">
        <f>_xll.BDP($H1141,CS$1)</f>
        <v>No</v>
      </c>
      <c r="CT1141" s="81">
        <f>_xll.BDP($H1141,CT$1)</f>
        <v>1.0478700399398804</v>
      </c>
      <c r="CU1141" s="78">
        <f>_xll.BDP($H1141,CU$1)</f>
        <v>2.4166700839996338</v>
      </c>
      <c r="CV1141" s="78">
        <f>_xll.BDP($H1141,CV$1)</f>
        <v>11.990329341407522</v>
      </c>
      <c r="CW1141" s="78">
        <f>_xll.BDP($H1141,CW$1)</f>
        <v>7.7599846182653073E-2</v>
      </c>
    </row>
    <row r="1142" spans="1:101" s="74" customFormat="1" hidden="1" x14ac:dyDescent="0.3">
      <c r="A1142" s="74" t="str">
        <f>B1142&amp;C1142</f>
        <v>15</v>
      </c>
      <c r="B1142" s="74">
        <v>15</v>
      </c>
      <c r="D1142" s="74">
        <v>67</v>
      </c>
      <c r="E1142" s="74">
        <v>17</v>
      </c>
      <c r="F1142" s="75">
        <v>0.2</v>
      </c>
      <c r="G1142" s="74" t="s">
        <v>2930</v>
      </c>
      <c r="H1142" s="74" t="s">
        <v>2026</v>
      </c>
      <c r="I1142" s="74">
        <v>2088</v>
      </c>
      <c r="J1142" s="74" t="str">
        <f>I1142&amp;H1142</f>
        <v>2088ADMCM FH Equity</v>
      </c>
      <c r="K1142" s="76" t="s">
        <v>2027</v>
      </c>
      <c r="L1142" s="73">
        <v>-7.4257060125651693</v>
      </c>
      <c r="M1142" s="73">
        <v>-3.7267308701813939</v>
      </c>
      <c r="N1142" s="73">
        <v>272.44237646694091</v>
      </c>
      <c r="O1142" s="73">
        <v>0.48853309405902873</v>
      </c>
      <c r="P1142" s="77">
        <v>29.104863002421695</v>
      </c>
      <c r="Q1142" s="77">
        <v>21.997352752939179</v>
      </c>
      <c r="R1142" s="77">
        <v>26.237098911824791</v>
      </c>
      <c r="S1142" s="78">
        <v>49.029043749584787</v>
      </c>
      <c r="T1142" s="78">
        <v>52.328905951115921</v>
      </c>
      <c r="U1142" s="73">
        <v>-0.12889934538796602</v>
      </c>
      <c r="V1142" s="79">
        <v>-0.17311583926292778</v>
      </c>
      <c r="W1142" s="73">
        <v>0.59554009782441375</v>
      </c>
      <c r="X1142" s="72" t="e">
        <v>#N/A</v>
      </c>
      <c r="Y1142" s="79">
        <v>31.759681458289037</v>
      </c>
      <c r="Z1142" s="79">
        <v>-36.681504456054824</v>
      </c>
      <c r="AA1142" s="79">
        <v>-3552765</v>
      </c>
      <c r="AB1142" s="79">
        <v>27101949</v>
      </c>
      <c r="AC1142" s="79">
        <v>0</v>
      </c>
      <c r="AD1142" s="80">
        <v>11197011</v>
      </c>
      <c r="AE1142" s="73">
        <v>0</v>
      </c>
      <c r="AF1142" s="80">
        <v>176.61006899999998</v>
      </c>
      <c r="AG1142" s="80">
        <v>174.31407499999997</v>
      </c>
      <c r="AH1142" s="25">
        <v>10.536531824254684</v>
      </c>
      <c r="AI1142" s="25">
        <v>13.165517753924995</v>
      </c>
      <c r="AJ1142" s="25">
        <v>6.2400708000783007</v>
      </c>
      <c r="AK1142" s="25">
        <v>22.125000953674316</v>
      </c>
      <c r="AL1142" s="25">
        <v>6.0039713529627639</v>
      </c>
      <c r="AM1142" s="74" t="s">
        <v>506</v>
      </c>
      <c r="AN1142" s="74" t="s">
        <v>507</v>
      </c>
      <c r="AO1142" s="74" t="s">
        <v>600</v>
      </c>
      <c r="AP1142" s="74" t="s">
        <v>1981</v>
      </c>
      <c r="AQ1142" s="73" t="e">
        <f>_xll.BDP($H1142,$AQ$1, "CUST_TRR_START_DT=20030101","CUST_TRR_END_DT=20230630")*0.01</f>
        <v>#VALUE!</v>
      </c>
      <c r="AR1142" s="73" t="e">
        <f>_xll.BDP($H1142,$AQ$1, "CUST_TRR_START_DT=20130101","CUST_TRR_END_DT=20230630")*0.01</f>
        <v>#VALUE!</v>
      </c>
      <c r="AS1142" s="73" t="e">
        <f>_xll.BDP($H1142,$AQ$1, "CUST_TRR_START_DT=20180101","CUST_TRR_END_DT=20230630")*0.01</f>
        <v>#VALUE!</v>
      </c>
      <c r="AT1142" s="74" t="s">
        <v>3567</v>
      </c>
      <c r="AU1142" s="74" t="s">
        <v>3567</v>
      </c>
      <c r="AV1142" s="74" t="s">
        <v>3567</v>
      </c>
      <c r="AW1142" s="25">
        <v>3.6723162494810286</v>
      </c>
      <c r="AX1142" s="25">
        <v>3.6723162494810286</v>
      </c>
      <c r="AY1142" s="25">
        <v>0</v>
      </c>
      <c r="AZ1142" s="25">
        <v>3.6723162494810286</v>
      </c>
      <c r="BA1142" s="25">
        <v>62.336160095898222</v>
      </c>
      <c r="BB1142" s="25">
        <v>0</v>
      </c>
      <c r="BC1142" s="25">
        <v>62.336160095898222</v>
      </c>
      <c r="BD1142" s="25">
        <v>6.4856809999999996</v>
      </c>
      <c r="BE1142" s="25">
        <v>174.31407499999997</v>
      </c>
      <c r="BF1142" s="74">
        <v>8.3000000000000007</v>
      </c>
      <c r="BG1142" s="74">
        <v>9.4250000000000007</v>
      </c>
      <c r="BH1142" s="74">
        <v>10.975</v>
      </c>
      <c r="BI1142" s="74">
        <v>9.7249999999999996</v>
      </c>
      <c r="BJ1142" s="74">
        <v>10.975</v>
      </c>
      <c r="BK1142" s="74">
        <v>11.925000000000001</v>
      </c>
      <c r="BL1142" s="72">
        <v>4.7615202616311976E-2</v>
      </c>
      <c r="BM1142" s="72">
        <v>5.4069070440812092E-2</v>
      </c>
      <c r="BN1142" s="72">
        <v>6.2961066110123365E-2</v>
      </c>
      <c r="BO1142" s="72">
        <v>5.5790101860678787E-2</v>
      </c>
      <c r="BP1142" s="72">
        <v>6.2961066110123365E-2</v>
      </c>
      <c r="BQ1142" s="72">
        <v>6.8410998939701234E-2</v>
      </c>
      <c r="BR1142" s="72">
        <f>IF(IF(BN1142&gt;BQ1142,BN1142,BQ1142)=0,IF(BM1142&gt;BP1142,BM1142,BP1142),IF(BN1142&gt;BQ1142,BN1142,BQ1142))</f>
        <v>6.8410998939701234E-2</v>
      </c>
      <c r="CI1142" s="73">
        <f>IFERROR(L1142,M1142)</f>
        <v>-7.4257060125651693</v>
      </c>
      <c r="CJ1142" s="74">
        <f>IF(AND(M1142&lt;0,AA1142&gt;0),1,0)</f>
        <v>0</v>
      </c>
      <c r="CK1142" s="74">
        <f>IF(AND(CJ1142=0,CI1142&lt;0.1,CI1142&gt;0),1,0)</f>
        <v>0</v>
      </c>
      <c r="CL1142" s="74">
        <f>IF(AND(CK1142=0,CI1142&lt;0.2,CI1142&gt;0.1),1,0)</f>
        <v>0</v>
      </c>
      <c r="CM1142" s="74">
        <f>IF(AND(CL1142=0,CI1142&lt;0.3,CI1142&gt;0.2),1,0)</f>
        <v>0</v>
      </c>
      <c r="CN1142" s="74">
        <f>IF(AND(CM1142=0,CI1142&lt;0.4,CI1142&gt;0.3),1,0)</f>
        <v>0</v>
      </c>
      <c r="CO1142" s="74">
        <f>IF(AND(CN1142=0,CI1142&lt;0.5,CI1142&gt;0.4),1,0)</f>
        <v>0</v>
      </c>
      <c r="CP1142" s="74">
        <f>IF(AND(CJ1142=0,CK1142=0,CL1142=0,CM1142=0,CN1142=0,CO1142=0),1,0)</f>
        <v>1</v>
      </c>
      <c r="CR1142" s="74" t="str">
        <f>_xll.BDP($H1142,CR$1)</f>
        <v>#N/A Field Not Applicable</v>
      </c>
      <c r="CS1142" s="74" t="str">
        <f>_xll.BDP($H1142,CS$1)</f>
        <v>#N/A N/A</v>
      </c>
      <c r="CT1142" s="81" t="str">
        <f>_xll.BDP($H1142,CT$1)</f>
        <v>#N/A N/A</v>
      </c>
      <c r="CU1142" s="78" t="str">
        <f>_xll.BDP($H1142,CU$1)</f>
        <v>#N/A N/A</v>
      </c>
      <c r="CV1142" s="78">
        <f>_xll.BDP($H1142,CV$1)</f>
        <v>39.525814896030852</v>
      </c>
      <c r="CW1142" s="78">
        <f>_xll.BDP($H1142,CW$1)</f>
        <v>0</v>
      </c>
    </row>
    <row r="1143" spans="1:101" s="74" customFormat="1" hidden="1" x14ac:dyDescent="0.3">
      <c r="A1143" s="74" t="str">
        <f>B1143&amp;C1143</f>
        <v>15</v>
      </c>
      <c r="B1143" s="74">
        <v>15</v>
      </c>
      <c r="D1143" s="74">
        <v>68</v>
      </c>
      <c r="E1143" s="74">
        <v>23</v>
      </c>
      <c r="F1143" s="75">
        <v>0.09</v>
      </c>
      <c r="G1143" s="74" t="s">
        <v>2354</v>
      </c>
      <c r="H1143" s="74" t="s">
        <v>66</v>
      </c>
      <c r="I1143" s="74">
        <v>2089</v>
      </c>
      <c r="J1143" s="74" t="str">
        <f>I1143&amp;H1143</f>
        <v>2089EEFT US Equity</v>
      </c>
      <c r="K1143" s="76" t="s">
        <v>680</v>
      </c>
      <c r="L1143" s="73">
        <v>1.0613701030398712</v>
      </c>
      <c r="M1143" s="73">
        <v>0.71947041283675672</v>
      </c>
      <c r="N1143" s="73">
        <v>0.27379049514821213</v>
      </c>
      <c r="O1143" s="73">
        <v>0.28252088998637026</v>
      </c>
      <c r="P1143" s="77">
        <v>12.368434518022612</v>
      </c>
      <c r="Q1143" s="77">
        <v>8.9515279602803304</v>
      </c>
      <c r="R1143" s="77">
        <v>22.919829480772449</v>
      </c>
      <c r="S1143" s="78">
        <v>18.072024674726006</v>
      </c>
      <c r="T1143" s="78">
        <v>17.037157673068563</v>
      </c>
      <c r="U1143" s="73">
        <v>-8.6698608259182166E-4</v>
      </c>
      <c r="V1143" s="79">
        <v>-6.0775689724109627E-3</v>
      </c>
      <c r="W1143" s="73">
        <v>0.26464278873778968</v>
      </c>
      <c r="X1143" s="72">
        <v>2.4458638743455496E-2</v>
      </c>
      <c r="Y1143" s="79">
        <v>8.0097549041533167</v>
      </c>
      <c r="Z1143" s="79">
        <v>14.346268607366031</v>
      </c>
      <c r="AA1143" s="79">
        <v>535587000</v>
      </c>
      <c r="AB1143" s="79">
        <v>1363931000</v>
      </c>
      <c r="AC1143" s="79">
        <v>50955000</v>
      </c>
      <c r="AD1143" s="80">
        <v>787831000</v>
      </c>
      <c r="AE1143" s="73">
        <v>6.4677576789946067E-2</v>
      </c>
      <c r="AF1143" s="80">
        <v>4154.9934636600001</v>
      </c>
      <c r="AG1143" s="80">
        <v>4150.6934636599999</v>
      </c>
      <c r="AH1143" s="25">
        <v>6.6704595639373236</v>
      </c>
      <c r="AI1143" s="25">
        <v>9.9742820907266267</v>
      </c>
      <c r="AJ1143" s="25">
        <v>16.057204601354812</v>
      </c>
      <c r="AK1143" s="25">
        <v>16.848305276104266</v>
      </c>
      <c r="AL1143" s="25">
        <v>3.0058452290247315</v>
      </c>
      <c r="AM1143" s="74" t="s">
        <v>493</v>
      </c>
      <c r="AN1143" s="74" t="s">
        <v>524</v>
      </c>
      <c r="AO1143" s="74" t="s">
        <v>525</v>
      </c>
      <c r="AP1143" s="74" t="s">
        <v>574</v>
      </c>
      <c r="AQ1143" s="73">
        <f>_xll.BDP($H1143,$AQ$1, "CUST_TRR_START_DT=20030101","CUST_TRR_END_DT=20230630")*0.01</f>
        <v>0.14345850000000002</v>
      </c>
      <c r="AR1143" s="73">
        <f>_xll.BDP($H1143,$AQ$1, "CUST_TRR_START_DT=20130101","CUST_TRR_END_DT=20230630")*0.01</f>
        <v>0.16508019999999998</v>
      </c>
      <c r="AS1143" s="73">
        <f>_xll.BDP($H1143,$AQ$1, "CUST_TRR_START_DT=20180101","CUST_TRR_END_DT=20230630")*0.01</f>
        <v>6.2136440000000008E-2</v>
      </c>
      <c r="AT1143" s="74" t="s">
        <v>3935</v>
      </c>
      <c r="AU1143" s="74" t="s">
        <v>3665</v>
      </c>
      <c r="AV1143" s="74" t="s">
        <v>3935</v>
      </c>
      <c r="AW1143" s="25" t="s">
        <v>3021</v>
      </c>
      <c r="AX1143" s="25">
        <v>0</v>
      </c>
      <c r="AY1143" s="25">
        <v>3.9921550130162449</v>
      </c>
      <c r="AZ1143" s="25">
        <v>3.9921550130162449</v>
      </c>
      <c r="BA1143" s="25">
        <v>0</v>
      </c>
      <c r="BB1143" s="25">
        <v>75.50218934062832</v>
      </c>
      <c r="BC1143" s="25">
        <v>75.50218934062832</v>
      </c>
      <c r="BD1143" s="25">
        <v>165.87377985000001</v>
      </c>
      <c r="BE1143" s="25">
        <v>4150.6934636599999</v>
      </c>
      <c r="BF1143" s="74">
        <v>366.5</v>
      </c>
      <c r="BG1143" s="74">
        <v>409.66700000000003</v>
      </c>
      <c r="BH1143" s="74">
        <v>467.57100000000003</v>
      </c>
      <c r="BI1143" s="74">
        <v>540.24599999999998</v>
      </c>
      <c r="BJ1143" s="74">
        <v>557.55799999999999</v>
      </c>
      <c r="BK1143" s="74">
        <v>532.62</v>
      </c>
      <c r="BL1143" s="72">
        <v>8.8298498361482833E-2</v>
      </c>
      <c r="BM1143" s="72">
        <v>9.8698447280364504E-2</v>
      </c>
      <c r="BN1143" s="72">
        <v>0.11264888725068729</v>
      </c>
      <c r="BO1143" s="72">
        <v>0.13015800967475485</v>
      </c>
      <c r="BP1143" s="72">
        <v>0.13432887898889945</v>
      </c>
      <c r="BQ1143" s="72">
        <v>0.12832072632276395</v>
      </c>
      <c r="BR1143" s="72">
        <f>IF(IF(BN1143&gt;BQ1143,BN1143,BQ1143)=0,IF(BM1143&gt;BP1143,BM1143,BP1143),IF(BN1143&gt;BQ1143,BN1143,BQ1143))</f>
        <v>0.12832072632276395</v>
      </c>
      <c r="CI1143" s="73">
        <f>IFERROR(L1143,M1143)</f>
        <v>1.0613701030398712</v>
      </c>
      <c r="CJ1143" s="74">
        <f>IF(AND(M1143&lt;0,AA1143&gt;0),1,0)</f>
        <v>0</v>
      </c>
      <c r="CK1143" s="74">
        <f>IF(AND(CJ1143=0,CI1143&lt;0.1,CI1143&gt;0),1,0)</f>
        <v>0</v>
      </c>
      <c r="CL1143" s="74">
        <f>IF(AND(CK1143=0,CI1143&lt;0.2,CI1143&gt;0.1),1,0)</f>
        <v>0</v>
      </c>
      <c r="CM1143" s="74">
        <f>IF(AND(CL1143=0,CI1143&lt;0.3,CI1143&gt;0.2),1,0)</f>
        <v>0</v>
      </c>
      <c r="CN1143" s="74">
        <f>IF(AND(CM1143=0,CI1143&lt;0.4,CI1143&gt;0.3),1,0)</f>
        <v>0</v>
      </c>
      <c r="CO1143" s="74">
        <f>IF(AND(CN1143=0,CI1143&lt;0.5,CI1143&gt;0.4),1,0)</f>
        <v>0</v>
      </c>
      <c r="CP1143" s="74">
        <f>IF(AND(CJ1143=0,CK1143=0,CL1143=0,CM1143=0,CN1143=0,CO1143=0),1,0)</f>
        <v>1</v>
      </c>
      <c r="CR1143" s="74" t="str">
        <f>_xll.BDP($H1143,CR$1)</f>
        <v>Michael J Brown</v>
      </c>
      <c r="CS1143" s="74" t="str">
        <f>_xll.BDP($H1143,CS$1)</f>
        <v>Yes</v>
      </c>
      <c r="CT1143" s="81">
        <f>_xll.BDP($H1143,CT$1)</f>
        <v>0</v>
      </c>
      <c r="CU1143" s="78">
        <f>_xll.BDP($H1143,CU$1)</f>
        <v>22.08329963684082</v>
      </c>
      <c r="CV1143" s="78">
        <f>_xll.BDP($H1143,CV$1)</f>
        <v>5.4496861615044923</v>
      </c>
      <c r="CW1143" s="78">
        <f>_xll.BDP($H1143,CW$1)</f>
        <v>-1.4527500290404349</v>
      </c>
    </row>
    <row r="1144" spans="1:101" s="74" customFormat="1" hidden="1" x14ac:dyDescent="0.3">
      <c r="A1144" s="74" t="str">
        <f>B1144&amp;C1144</f>
        <v>15</v>
      </c>
      <c r="B1144" s="74">
        <v>15</v>
      </c>
      <c r="D1144" s="74">
        <v>68</v>
      </c>
      <c r="E1144" s="74">
        <v>18</v>
      </c>
      <c r="F1144" s="75" t="s">
        <v>2149</v>
      </c>
      <c r="G1144" s="74" t="s">
        <v>2920</v>
      </c>
      <c r="H1144" s="74" t="s">
        <v>52</v>
      </c>
      <c r="I1144" s="74">
        <v>2090</v>
      </c>
      <c r="J1144" s="74" t="str">
        <f>I1144&amp;H1144</f>
        <v>2090DFIN US Equity</v>
      </c>
      <c r="K1144" s="76" t="s">
        <v>659</v>
      </c>
      <c r="L1144" s="73">
        <v>1.3335918599079806</v>
      </c>
      <c r="M1144" s="73">
        <v>1.4903288201160541</v>
      </c>
      <c r="N1144" s="73">
        <v>0.24722488889143102</v>
      </c>
      <c r="O1144" s="73">
        <v>0.30263157894736842</v>
      </c>
      <c r="P1144" s="77">
        <v>17.63842767781296</v>
      </c>
      <c r="Q1144" s="77">
        <v>13.243212567013821</v>
      </c>
      <c r="R1144" s="77">
        <v>23.306384165040424</v>
      </c>
      <c r="S1144" s="78">
        <v>20.756031515762324</v>
      </c>
      <c r="T1144" s="78">
        <v>25.64779270633397</v>
      </c>
      <c r="U1144" s="73">
        <v>0.47702539298669899</v>
      </c>
      <c r="V1144" s="79">
        <v>1.3533447684391082</v>
      </c>
      <c r="W1144" s="73">
        <v>0.41675903347373089</v>
      </c>
      <c r="X1144" s="72">
        <v>5.739945333853963E-2</v>
      </c>
      <c r="Y1144" s="79">
        <v>-3.9011614049186152</v>
      </c>
      <c r="Z1144" s="79">
        <v>62.745078531898187</v>
      </c>
      <c r="AA1144" s="79">
        <v>103400000</v>
      </c>
      <c r="AB1144" s="79">
        <v>509200000</v>
      </c>
      <c r="AC1144" s="79">
        <v>20800000</v>
      </c>
      <c r="AD1144" s="80">
        <v>125300000</v>
      </c>
      <c r="AE1144" s="73">
        <v>0.16600159616919394</v>
      </c>
      <c r="AF1144" s="80">
        <v>1516.3800301599999</v>
      </c>
      <c r="AG1144" s="80">
        <v>1753.08003016</v>
      </c>
      <c r="AH1144" s="25">
        <v>8.8429155816901321</v>
      </c>
      <c r="AI1144" s="25">
        <v>12.74533161387053</v>
      </c>
      <c r="AJ1144" s="25">
        <v>4.6920407187203761</v>
      </c>
      <c r="AK1144" s="25">
        <v>16.828348912917491</v>
      </c>
      <c r="AL1144" s="25">
        <v>4.0432818433071711</v>
      </c>
      <c r="AM1144" s="74" t="s">
        <v>506</v>
      </c>
      <c r="AN1144" s="74" t="s">
        <v>507</v>
      </c>
      <c r="AO1144" s="74" t="s">
        <v>600</v>
      </c>
      <c r="AP1144" s="74" t="s">
        <v>574</v>
      </c>
      <c r="AQ1144" s="73" t="e">
        <f>_xll.BDP($H1144,$AQ$1, "CUST_TRR_START_DT=20030101","CUST_TRR_END_DT=20230630")*0.01</f>
        <v>#VALUE!</v>
      </c>
      <c r="AR1144" s="73" t="e">
        <f>_xll.BDP($H1144,$AQ$1, "CUST_TRR_START_DT=20130101","CUST_TRR_END_DT=20230630")*0.01</f>
        <v>#VALUE!</v>
      </c>
      <c r="AS1144" s="73">
        <f>_xll.BDP($H1144,$AQ$1, "CUST_TRR_START_DT=20180101","CUST_TRR_END_DT=20230630")*0.01</f>
        <v>0.16693729999999998</v>
      </c>
      <c r="AT1144" s="74" t="s">
        <v>3075</v>
      </c>
      <c r="AU1144" s="74" t="s">
        <v>3021</v>
      </c>
      <c r="AV1144" s="74" t="s">
        <v>3075</v>
      </c>
      <c r="AW1144" s="25" t="s">
        <v>3021</v>
      </c>
      <c r="AX1144" s="25">
        <v>0</v>
      </c>
      <c r="AY1144" s="25">
        <v>12.920133929047312</v>
      </c>
      <c r="AZ1144" s="25">
        <v>12.920133929047312</v>
      </c>
      <c r="BA1144" s="25">
        <v>0</v>
      </c>
      <c r="BB1144" s="25">
        <v>180.56989011059912</v>
      </c>
      <c r="BC1144" s="25">
        <v>180.56989011059912</v>
      </c>
      <c r="BD1144" s="25">
        <v>195.91833077000001</v>
      </c>
      <c r="BE1144" s="25">
        <v>1516.3800301599999</v>
      </c>
      <c r="BF1144" s="74">
        <v>92.65</v>
      </c>
      <c r="BG1144" s="74">
        <v>98.725000000000009</v>
      </c>
      <c r="BH1144" s="74">
        <v>114</v>
      </c>
      <c r="BI1144" s="74" t="s">
        <v>3021</v>
      </c>
      <c r="BJ1144" s="74">
        <v>44.4</v>
      </c>
      <c r="BK1144" s="74" t="s">
        <v>3021</v>
      </c>
      <c r="BL1144" s="72">
        <v>6.1099459342143995E-2</v>
      </c>
      <c r="BM1144" s="72">
        <v>6.5105710993558191E-2</v>
      </c>
      <c r="BN1144" s="72">
        <v>7.5179043335179871E-2</v>
      </c>
      <c r="BO1144" s="72">
        <v>0</v>
      </c>
      <c r="BP1144" s="72">
        <v>2.9280258983175319E-2</v>
      </c>
      <c r="BQ1144" s="72">
        <v>0</v>
      </c>
      <c r="BR1144" s="72">
        <f>IF(IF(BN1144&gt;BQ1144,BN1144,BQ1144)=0,IF(BM1144&gt;BP1144,BM1144,BP1144),IF(BN1144&gt;BQ1144,BN1144,BQ1144))</f>
        <v>7.5179043335179871E-2</v>
      </c>
      <c r="CI1144" s="73">
        <f>IFERROR(L1144,M1144)</f>
        <v>1.3335918599079806</v>
      </c>
      <c r="CJ1144" s="74">
        <f>IF(AND(M1144&lt;0,AA1144&gt;0),1,0)</f>
        <v>0</v>
      </c>
      <c r="CK1144" s="74">
        <f>IF(AND(CJ1144=0,CI1144&lt;0.1,CI1144&gt;0),1,0)</f>
        <v>0</v>
      </c>
      <c r="CL1144" s="74">
        <f>IF(AND(CK1144=0,CI1144&lt;0.2,CI1144&gt;0.1),1,0)</f>
        <v>0</v>
      </c>
      <c r="CM1144" s="74">
        <f>IF(AND(CL1144=0,CI1144&lt;0.3,CI1144&gt;0.2),1,0)</f>
        <v>0</v>
      </c>
      <c r="CN1144" s="74">
        <f>IF(AND(CM1144=0,CI1144&lt;0.4,CI1144&gt;0.3),1,0)</f>
        <v>0</v>
      </c>
      <c r="CO1144" s="74">
        <f>IF(AND(CN1144=0,CI1144&lt;0.5,CI1144&gt;0.4),1,0)</f>
        <v>0</v>
      </c>
      <c r="CP1144" s="74">
        <f>IF(AND(CJ1144=0,CK1144=0,CL1144=0,CM1144=0,CN1144=0,CO1144=0),1,0)</f>
        <v>1</v>
      </c>
      <c r="CR1144" s="74" t="str">
        <f>_xll.BDP($H1144,CR$1)</f>
        <v>Daniel N Leib "Dan"</v>
      </c>
      <c r="CS1144" s="74" t="str">
        <f>_xll.BDP($H1144,CS$1)</f>
        <v>No</v>
      </c>
      <c r="CT1144" s="81">
        <f>_xll.BDP($H1144,CT$1)</f>
        <v>2.0715200901031494</v>
      </c>
      <c r="CU1144" s="78">
        <f>_xll.BDP($H1144,CU$1)</f>
        <v>7</v>
      </c>
      <c r="CV1144" s="78">
        <f>_xll.BDP($H1144,CV$1)</f>
        <v>5.6928255020511722</v>
      </c>
      <c r="CW1144" s="78">
        <f>_xll.BDP($H1144,CW$1)</f>
        <v>2.5659866837793883</v>
      </c>
    </row>
    <row r="1145" spans="1:101" s="74" customFormat="1" hidden="1" x14ac:dyDescent="0.3">
      <c r="A1145" s="74" t="str">
        <f>B1145&amp;C1145</f>
        <v>15</v>
      </c>
      <c r="B1145" s="74">
        <v>15</v>
      </c>
      <c r="D1145" s="74">
        <v>69</v>
      </c>
      <c r="E1145" s="74">
        <v>10</v>
      </c>
      <c r="F1145" s="75" t="s">
        <v>2157</v>
      </c>
      <c r="H1145" s="74" t="s">
        <v>1629</v>
      </c>
      <c r="I1145" s="74">
        <v>2091</v>
      </c>
      <c r="J1145" s="74" t="str">
        <f>I1145&amp;H1145</f>
        <v>2091PAGE LN Equity</v>
      </c>
      <c r="K1145" s="76" t="s">
        <v>1630</v>
      </c>
      <c r="L1145" s="73">
        <v>0.4661176984690677</v>
      </c>
      <c r="M1145" s="73">
        <v>0.6093229508595327</v>
      </c>
      <c r="N1145" s="73">
        <v>0.46357432737915677</v>
      </c>
      <c r="O1145" s="73">
        <v>0.60648606132111149</v>
      </c>
      <c r="P1145" s="77">
        <v>27.309275625047206</v>
      </c>
      <c r="Q1145" s="77">
        <v>19.197194129183643</v>
      </c>
      <c r="R1145" s="77">
        <v>27.913149107529151</v>
      </c>
      <c r="S1145" s="78">
        <v>11.103541818707749</v>
      </c>
      <c r="T1145" s="78">
        <v>13.11715345575789</v>
      </c>
      <c r="U1145" s="73">
        <v>7.798938752005288E-3</v>
      </c>
      <c r="V1145" s="79">
        <v>2.7936445568625606E-2</v>
      </c>
      <c r="W1145" s="73">
        <v>0.45679047818418894</v>
      </c>
      <c r="X1145" s="72">
        <v>2.8785934167736209E-2</v>
      </c>
      <c r="Y1145" s="79">
        <v>8.0127518433631089</v>
      </c>
      <c r="Z1145" s="79">
        <v>1.9240232747076647</v>
      </c>
      <c r="AA1145" s="79">
        <v>329016000</v>
      </c>
      <c r="AB1145" s="79">
        <v>330555000</v>
      </c>
      <c r="AC1145" s="79">
        <v>10000000</v>
      </c>
      <c r="AD1145" s="80">
        <v>179260000</v>
      </c>
      <c r="AE1145" s="73">
        <v>5.5784893450853509E-2</v>
      </c>
      <c r="AF1145" s="80">
        <v>1355.881061524</v>
      </c>
      <c r="AG1145" s="80">
        <v>1361.5690615240001</v>
      </c>
      <c r="AH1145" s="25">
        <v>6.5427337366124636</v>
      </c>
      <c r="AI1145" s="25">
        <v>9.1308162765326788</v>
      </c>
      <c r="AJ1145" s="25">
        <v>12.252068327659682</v>
      </c>
      <c r="AK1145" s="25">
        <v>13.018031712237629</v>
      </c>
      <c r="AL1145" s="25">
        <v>4.0612998162589022</v>
      </c>
      <c r="AM1145" s="74" t="s">
        <v>493</v>
      </c>
      <c r="AN1145" s="74" t="s">
        <v>524</v>
      </c>
      <c r="AO1145" s="74" t="s">
        <v>682</v>
      </c>
      <c r="AP1145" s="74" t="s">
        <v>1552</v>
      </c>
      <c r="AQ1145" s="73">
        <f>_xll.BDP($H1145,$AQ$1, "CUST_TRR_START_DT=20030101","CUST_TRR_END_DT=20230630")*0.01</f>
        <v>0.10216789999999999</v>
      </c>
      <c r="AR1145" s="73">
        <f>_xll.BDP($H1145,$AQ$1, "CUST_TRR_START_DT=20130101","CUST_TRR_END_DT=20230630")*0.01</f>
        <v>4.8171239999999997E-2</v>
      </c>
      <c r="AS1145" s="73">
        <f>_xll.BDP($H1145,$AQ$1, "CUST_TRR_START_DT=20180101","CUST_TRR_END_DT=20230630")*0.01</f>
        <v>2.3165550000000003E-2</v>
      </c>
      <c r="AT1145" s="74" t="s">
        <v>3431</v>
      </c>
      <c r="AU1145" s="74" t="s">
        <v>3431</v>
      </c>
      <c r="AV1145" s="74" t="s">
        <v>3431</v>
      </c>
      <c r="AW1145" s="25">
        <v>3.8511876740966442</v>
      </c>
      <c r="AX1145" s="25">
        <v>3.8511876740966442</v>
      </c>
      <c r="AY1145" s="25">
        <v>0</v>
      </c>
      <c r="AZ1145" s="25">
        <v>3.8511876740966442</v>
      </c>
      <c r="BA1145" s="25">
        <v>94.486821545357586</v>
      </c>
      <c r="BB1145" s="25">
        <v>0</v>
      </c>
      <c r="BC1145" s="25" t="s">
        <v>3021</v>
      </c>
      <c r="BD1145" s="25" t="s">
        <v>3021</v>
      </c>
      <c r="BE1145" s="25">
        <v>1355.881061524</v>
      </c>
      <c r="BF1145" s="74">
        <v>92.088999999999999</v>
      </c>
      <c r="BG1145" s="74">
        <v>108.84400000000001</v>
      </c>
      <c r="BH1145" s="74">
        <v>132.5</v>
      </c>
      <c r="BI1145" s="74">
        <v>112.367</v>
      </c>
      <c r="BJ1145" s="74">
        <v>153.375</v>
      </c>
      <c r="BK1145" s="74">
        <v>81.867000000000004</v>
      </c>
      <c r="BL1145" s="72">
        <v>6.7918199179279534E-2</v>
      </c>
      <c r="BM1145" s="72">
        <v>8.0275477760313421E-2</v>
      </c>
      <c r="BN1145" s="72">
        <v>9.7722435809429339E-2</v>
      </c>
      <c r="BO1145" s="72">
        <v>8.2873788261118089E-2</v>
      </c>
      <c r="BP1145" s="72">
        <v>0.1131183289982734</v>
      </c>
      <c r="BQ1145" s="72">
        <v>6.0379189829513603E-2</v>
      </c>
      <c r="BR1145" s="72">
        <f>IF(IF(BN1145&gt;BQ1145,BN1145,BQ1145)=0,IF(BM1145&gt;BP1145,BM1145,BP1145),IF(BN1145&gt;BQ1145,BN1145,BQ1145))</f>
        <v>9.7722435809429339E-2</v>
      </c>
      <c r="CI1145" s="73">
        <f>IFERROR(L1145,M1145)</f>
        <v>0.4661176984690677</v>
      </c>
      <c r="CJ1145" s="74">
        <f>IF(AND(M1145&lt;0,AA1145&gt;0),1,0)</f>
        <v>0</v>
      </c>
      <c r="CK1145" s="74">
        <f>IF(AND(CJ1145=0,CI1145&lt;0.1,CI1145&gt;0),1,0)</f>
        <v>0</v>
      </c>
      <c r="CL1145" s="74">
        <f>IF(AND(CK1145=0,CI1145&lt;0.2,CI1145&gt;0.1),1,0)</f>
        <v>0</v>
      </c>
      <c r="CM1145" s="74">
        <f>IF(AND(CL1145=0,CI1145&lt;0.3,CI1145&gt;0.2),1,0)</f>
        <v>0</v>
      </c>
      <c r="CN1145" s="74">
        <f>IF(AND(CM1145=0,CI1145&lt;0.4,CI1145&gt;0.3),1,0)</f>
        <v>0</v>
      </c>
      <c r="CO1145" s="74">
        <f>IF(AND(CN1145=0,CI1145&lt;0.5,CI1145&gt;0.4),1,0)</f>
        <v>1</v>
      </c>
      <c r="CP1145" s="74">
        <f>IF(AND(CJ1145=0,CK1145=0,CL1145=0,CM1145=0,CN1145=0,CO1145=0),1,0)</f>
        <v>0</v>
      </c>
      <c r="CR1145" s="74" t="str">
        <f>_xll.BDP($H1145,CR$1)</f>
        <v>Nicholas Kirk "Nick"</v>
      </c>
      <c r="CS1145" s="74" t="str">
        <f>_xll.BDP($H1145,CS$1)</f>
        <v>No</v>
      </c>
      <c r="CT1145" s="81">
        <f>_xll.BDP($H1145,CT$1)</f>
        <v>0</v>
      </c>
      <c r="CU1145" s="78">
        <f>_xll.BDP($H1145,CU$1)</f>
        <v>0.75</v>
      </c>
      <c r="CV1145" s="78">
        <f>_xll.BDP($H1145,CV$1)</f>
        <v>0.16582131028413469</v>
      </c>
      <c r="CW1145" s="78">
        <f>_xll.BDP($H1145,CW$1)</f>
        <v>0.41184112330357392</v>
      </c>
    </row>
    <row r="1146" spans="1:101" s="74" customFormat="1" hidden="1" x14ac:dyDescent="0.3">
      <c r="A1146" s="74" t="str">
        <f>B1146&amp;C1146</f>
        <v>15</v>
      </c>
      <c r="B1146" s="74">
        <v>15</v>
      </c>
      <c r="D1146" s="74">
        <v>69</v>
      </c>
      <c r="E1146" s="74">
        <v>1</v>
      </c>
      <c r="F1146" s="75" t="s">
        <v>2149</v>
      </c>
      <c r="G1146" s="74" t="s">
        <v>2904</v>
      </c>
      <c r="H1146" s="74" t="s">
        <v>1984</v>
      </c>
      <c r="I1146" s="74">
        <v>2092</v>
      </c>
      <c r="J1146" s="74" t="str">
        <f>I1146&amp;H1146</f>
        <v>2092FSECURE FH Equity</v>
      </c>
      <c r="K1146" s="76" t="s">
        <v>1985</v>
      </c>
      <c r="L1146" s="73" t="e">
        <v>#N/A</v>
      </c>
      <c r="M1146" s="73">
        <v>4.2191751006638363</v>
      </c>
      <c r="N1146" s="73" t="e">
        <v>#N/A</v>
      </c>
      <c r="O1146" s="73">
        <v>4.2191751006638363</v>
      </c>
      <c r="P1146" s="77">
        <v>26.230343361817464</v>
      </c>
      <c r="Q1146" s="77">
        <v>20.607871983672329</v>
      </c>
      <c r="R1146" s="77">
        <v>172.61386371660586</v>
      </c>
      <c r="S1146" s="78" t="e">
        <v>#N/A</v>
      </c>
      <c r="T1146" s="78">
        <v>36.702487006494501</v>
      </c>
      <c r="U1146" s="73">
        <v>1.0680808401768447</v>
      </c>
      <c r="V1146" s="79">
        <v>4.7851164617234865</v>
      </c>
      <c r="W1146" s="73">
        <v>9.3148820662263418E-2</v>
      </c>
      <c r="X1146" s="72" t="e">
        <v>#N/A</v>
      </c>
      <c r="Y1146" s="79" t="e">
        <v>#N/A</v>
      </c>
      <c r="Z1146" s="79" t="e">
        <v>#N/A</v>
      </c>
      <c r="AA1146" s="79">
        <v>9189000.0000000019</v>
      </c>
      <c r="AB1146" s="79">
        <v>9189000.0000000019</v>
      </c>
      <c r="AC1146" s="79" t="e">
        <v>#N/A</v>
      </c>
      <c r="AD1146" s="80">
        <v>33033000</v>
      </c>
      <c r="AE1146" s="73">
        <v>0</v>
      </c>
      <c r="AF1146" s="80">
        <v>309.17150204999996</v>
      </c>
      <c r="AG1146" s="80">
        <v>504.13150204999999</v>
      </c>
      <c r="AH1146" s="25" t="s">
        <v>3021</v>
      </c>
      <c r="AI1146" s="25">
        <v>12.986385936373003</v>
      </c>
      <c r="AJ1146" s="25" t="s">
        <v>3021</v>
      </c>
      <c r="AK1146" s="25">
        <v>10.411764593685376</v>
      </c>
      <c r="AL1146" s="25">
        <v>12.274555292932106</v>
      </c>
      <c r="AM1146" s="74" t="s">
        <v>506</v>
      </c>
      <c r="AN1146" s="74" t="s">
        <v>507</v>
      </c>
      <c r="AO1146" s="74" t="s">
        <v>4737</v>
      </c>
      <c r="AP1146" s="74" t="s">
        <v>1981</v>
      </c>
      <c r="AQ1146" s="73" t="e">
        <f>_xll.BDP($H1146,$AQ$1, "CUST_TRR_START_DT=20030101","CUST_TRR_END_DT=20230630")*0.01</f>
        <v>#VALUE!</v>
      </c>
      <c r="AR1146" s="73" t="e">
        <f>_xll.BDP($H1146,$AQ$1, "CUST_TRR_START_DT=20130101","CUST_TRR_END_DT=20230630")*0.01</f>
        <v>#VALUE!</v>
      </c>
      <c r="AS1146" s="73" t="e">
        <f>_xll.BDP($H1146,$AQ$1, "CUST_TRR_START_DT=20180101","CUST_TRR_END_DT=20230630")*0.01</f>
        <v>#VALUE!</v>
      </c>
      <c r="AT1146" s="74" t="s">
        <v>3936</v>
      </c>
      <c r="AU1146" s="74" t="s">
        <v>3021</v>
      </c>
      <c r="AV1146" s="74" t="s">
        <v>3936</v>
      </c>
      <c r="AW1146" s="25">
        <v>3.9548022767244757</v>
      </c>
      <c r="AX1146" s="25">
        <v>3.9548022767244757</v>
      </c>
      <c r="AY1146" s="25">
        <v>-6.935612864262004E-16</v>
      </c>
      <c r="AZ1146" s="25">
        <v>3.9548022767244748</v>
      </c>
      <c r="BA1146" s="25">
        <v>40.516333366497534</v>
      </c>
      <c r="BB1146" s="25">
        <v>-7.1054273576010019E-15</v>
      </c>
      <c r="BC1146" s="25">
        <v>40.516333366497527</v>
      </c>
      <c r="BD1146" s="25">
        <v>12.216889999999999</v>
      </c>
      <c r="BE1146" s="25">
        <v>309.17150204999996</v>
      </c>
      <c r="BF1146" s="74">
        <v>29.283000000000001</v>
      </c>
      <c r="BG1146" s="74">
        <v>32.366999999999997</v>
      </c>
      <c r="BH1146" s="74">
        <v>37.050000000000004</v>
      </c>
      <c r="BI1146" s="74">
        <v>-178.82500000000002</v>
      </c>
      <c r="BJ1146" s="74">
        <v>39.950000000000003</v>
      </c>
      <c r="BK1146" s="74">
        <v>40.325000000000003</v>
      </c>
      <c r="BL1146" s="72">
        <v>9.471442162629945E-2</v>
      </c>
      <c r="BM1146" s="72">
        <v>0.10468946777237421</v>
      </c>
      <c r="BN1146" s="72">
        <v>0.11983640068484769</v>
      </c>
      <c r="BO1146" s="72">
        <v>-0.57840065728658263</v>
      </c>
      <c r="BP1146" s="72">
        <v>0.12921630789094912</v>
      </c>
      <c r="BQ1146" s="72">
        <v>0.13042922692622086</v>
      </c>
      <c r="BR1146" s="72">
        <f>IF(IF(BN1146&gt;BQ1146,BN1146,BQ1146)=0,IF(BM1146&gt;BP1146,BM1146,BP1146),IF(BN1146&gt;BQ1146,BN1146,BQ1146))</f>
        <v>0.13042922692622086</v>
      </c>
      <c r="CI1146" s="73">
        <f>IFERROR(L1146,M1146)</f>
        <v>4.2191751006638363</v>
      </c>
      <c r="CJ1146" s="74">
        <f>IF(AND(M1146&lt;0,AA1146&gt;0),1,0)</f>
        <v>0</v>
      </c>
      <c r="CK1146" s="74">
        <f>IF(AND(CJ1146=0,CI1146&lt;0.1,CI1146&gt;0),1,0)</f>
        <v>0</v>
      </c>
      <c r="CL1146" s="74">
        <f>IF(AND(CK1146=0,CI1146&lt;0.2,CI1146&gt;0.1),1,0)</f>
        <v>0</v>
      </c>
      <c r="CM1146" s="74">
        <f>IF(AND(CL1146=0,CI1146&lt;0.3,CI1146&gt;0.2),1,0)</f>
        <v>0</v>
      </c>
      <c r="CN1146" s="74">
        <f>IF(AND(CM1146=0,CI1146&lt;0.4,CI1146&gt;0.3),1,0)</f>
        <v>0</v>
      </c>
      <c r="CO1146" s="74">
        <f>IF(AND(CN1146=0,CI1146&lt;0.5,CI1146&gt;0.4),1,0)</f>
        <v>0</v>
      </c>
      <c r="CP1146" s="74">
        <f>IF(AND(CJ1146=0,CK1146=0,CL1146=0,CM1146=0,CN1146=0,CO1146=0),1,0)</f>
        <v>1</v>
      </c>
      <c r="CR1146" s="74" t="str">
        <f>_xll.BDP($H1146,CR$1)</f>
        <v>Timo T Laaksonen</v>
      </c>
      <c r="CS1146" s="74" t="str">
        <f>_xll.BDP($H1146,CS$1)</f>
        <v>No</v>
      </c>
      <c r="CT1146" s="81">
        <f>_xll.BDP($H1146,CT$1)</f>
        <v>7.7001000754535198E-3</v>
      </c>
      <c r="CU1146" s="78">
        <f>_xll.BDP($H1146,CU$1)</f>
        <v>1.3333300352096558</v>
      </c>
      <c r="CV1146" s="78">
        <f>_xll.BDP($H1146,CV$1)</f>
        <v>34.457053514792193</v>
      </c>
      <c r="CW1146" s="78">
        <f>_xll.BDP($H1146,CW$1)</f>
        <v>7.6887651197401999E-2</v>
      </c>
    </row>
    <row r="1147" spans="1:101" s="74" customFormat="1" hidden="1" x14ac:dyDescent="0.3">
      <c r="A1147" s="74" t="str">
        <f>B1147&amp;C1147</f>
        <v>15</v>
      </c>
      <c r="B1147" s="74">
        <v>15</v>
      </c>
      <c r="D1147" s="74">
        <v>70</v>
      </c>
      <c r="E1147" s="74">
        <v>1</v>
      </c>
      <c r="F1147" s="75">
        <v>7.0000000000000007E-2</v>
      </c>
      <c r="G1147" s="74" t="s">
        <v>2395</v>
      </c>
      <c r="H1147" s="74" t="s">
        <v>1635</v>
      </c>
      <c r="I1147" s="74">
        <v>2093</v>
      </c>
      <c r="J1147" s="74" t="str">
        <f>I1147&amp;H1147</f>
        <v>2093LSC LN Equity</v>
      </c>
      <c r="K1147" s="76" t="s">
        <v>1636</v>
      </c>
      <c r="L1147" s="73">
        <v>0.53855670526574728</v>
      </c>
      <c r="M1147" s="73">
        <v>0.45443395275378878</v>
      </c>
      <c r="N1147" s="73">
        <v>0.24450596937101707</v>
      </c>
      <c r="O1147" s="73">
        <v>0.22576606205290439</v>
      </c>
      <c r="P1147" s="77">
        <v>16.380591727394151</v>
      </c>
      <c r="Q1147" s="77">
        <v>13.822181848669727</v>
      </c>
      <c r="R1147" s="77">
        <v>14.561507829252033</v>
      </c>
      <c r="S1147" s="78">
        <v>21.326735660566396</v>
      </c>
      <c r="T1147" s="78">
        <v>19.667227816070042</v>
      </c>
      <c r="U1147" s="73">
        <v>-0.19214743471559528</v>
      </c>
      <c r="V1147" s="79">
        <v>-0.69910649601545527</v>
      </c>
      <c r="W1147" s="73">
        <v>0.74461155185264594</v>
      </c>
      <c r="X1147" s="72">
        <v>1.5935247249272796E-2</v>
      </c>
      <c r="Y1147" s="79">
        <v>8.502269044230923</v>
      </c>
      <c r="Z1147" s="79">
        <v>7.1463226435033889</v>
      </c>
      <c r="AA1147" s="79">
        <v>59518000</v>
      </c>
      <c r="AB1147" s="79">
        <v>119801000</v>
      </c>
      <c r="AC1147" s="79">
        <v>0</v>
      </c>
      <c r="AD1147" s="80">
        <v>23327000</v>
      </c>
      <c r="AE1147" s="73">
        <v>0</v>
      </c>
      <c r="AF1147" s="80">
        <v>367.79631000000001</v>
      </c>
      <c r="AG1147" s="80">
        <v>341.74131</v>
      </c>
      <c r="AH1147" s="25">
        <v>9.1987109364485491</v>
      </c>
      <c r="AI1147" s="25">
        <v>12.635091137649276</v>
      </c>
      <c r="AJ1147" s="25">
        <v>5.0839443459109113</v>
      </c>
      <c r="AK1147" s="25">
        <v>18.206877465893967</v>
      </c>
      <c r="AL1147" s="25">
        <v>2.5218661556603768</v>
      </c>
      <c r="AM1147" s="74" t="s">
        <v>493</v>
      </c>
      <c r="AN1147" s="74" t="s">
        <v>524</v>
      </c>
      <c r="AO1147" s="74" t="s">
        <v>4738</v>
      </c>
      <c r="AP1147" s="74" t="s">
        <v>1552</v>
      </c>
      <c r="AQ1147" s="73">
        <f>_xll.BDP($H1147,$AQ$1, "CUST_TRR_START_DT=20030101","CUST_TRR_END_DT=20230630")*0.01</f>
        <v>8.0167059999999998E-2</v>
      </c>
      <c r="AR1147" s="73">
        <f>_xll.BDP($H1147,$AQ$1, "CUST_TRR_START_DT=20130101","CUST_TRR_END_DT=20230630")*0.01</f>
        <v>8.8371110000000003E-2</v>
      </c>
      <c r="AS1147" s="73">
        <f>_xll.BDP($H1147,$AQ$1, "CUST_TRR_START_DT=20180101","CUST_TRR_END_DT=20230630")*0.01</f>
        <v>0.10140639999999999</v>
      </c>
      <c r="AT1147" s="74" t="s">
        <v>3697</v>
      </c>
      <c r="AU1147" s="74" t="s">
        <v>3021</v>
      </c>
      <c r="AV1147" s="74" t="s">
        <v>3021</v>
      </c>
      <c r="AW1147" s="25">
        <v>2.8000000000000003</v>
      </c>
      <c r="AX1147" s="25">
        <v>2.8000000000000003</v>
      </c>
      <c r="AY1147" s="25">
        <v>0</v>
      </c>
      <c r="AZ1147" s="25">
        <v>2.8000000000000003</v>
      </c>
      <c r="BA1147" s="25">
        <v>51.220995433526525</v>
      </c>
      <c r="BB1147" s="25">
        <v>0</v>
      </c>
      <c r="BC1147" s="25">
        <v>51.220995433526525</v>
      </c>
      <c r="BD1147" s="25">
        <v>10.299220679999999</v>
      </c>
      <c r="BE1147" s="25">
        <v>341.74131</v>
      </c>
      <c r="BF1147" s="74" t="s">
        <v>3021</v>
      </c>
      <c r="BG1147" s="74" t="s">
        <v>3021</v>
      </c>
      <c r="BH1147" s="74" t="s">
        <v>3021</v>
      </c>
      <c r="BI1147" s="74" t="s">
        <v>3021</v>
      </c>
      <c r="BJ1147" s="74" t="s">
        <v>3021</v>
      </c>
      <c r="BK1147" s="74" t="s">
        <v>3021</v>
      </c>
      <c r="BL1147" s="72">
        <v>0</v>
      </c>
      <c r="BM1147" s="72">
        <v>0</v>
      </c>
      <c r="BN1147" s="72">
        <v>0</v>
      </c>
      <c r="BO1147" s="72">
        <v>0</v>
      </c>
      <c r="BP1147" s="72">
        <v>0</v>
      </c>
      <c r="BQ1147" s="72">
        <v>0</v>
      </c>
      <c r="BR1147" s="72">
        <f>IF(IF(BN1147&gt;BQ1147,BN1147,BQ1147)=0,IF(BM1147&gt;BP1147,BM1147,BP1147),IF(BN1147&gt;BQ1147,BN1147,BQ1147))</f>
        <v>0</v>
      </c>
      <c r="CI1147" s="73">
        <f>IFERROR(L1147,M1147)</f>
        <v>0.53855670526574728</v>
      </c>
      <c r="CJ1147" s="74">
        <f>IF(AND(M1147&lt;0,AA1147&gt;0),1,0)</f>
        <v>0</v>
      </c>
      <c r="CK1147" s="74">
        <f>IF(AND(CJ1147=0,CI1147&lt;0.1,CI1147&gt;0),1,0)</f>
        <v>0</v>
      </c>
      <c r="CL1147" s="74">
        <f>IF(AND(CK1147=0,CI1147&lt;0.2,CI1147&gt;0.1),1,0)</f>
        <v>0</v>
      </c>
      <c r="CM1147" s="74">
        <f>IF(AND(CL1147=0,CI1147&lt;0.3,CI1147&gt;0.2),1,0)</f>
        <v>0</v>
      </c>
      <c r="CN1147" s="74">
        <f>IF(AND(CM1147=0,CI1147&lt;0.4,CI1147&gt;0.3),1,0)</f>
        <v>0</v>
      </c>
      <c r="CO1147" s="74">
        <f>IF(AND(CN1147=0,CI1147&lt;0.5,CI1147&gt;0.4),1,0)</f>
        <v>0</v>
      </c>
      <c r="CP1147" s="74">
        <f>IF(AND(CJ1147=0,CK1147=0,CL1147=0,CM1147=0,CN1147=0,CO1147=0),1,0)</f>
        <v>1</v>
      </c>
      <c r="CR1147" s="74" t="str">
        <f>_xll.BDP($H1147,CR$1)</f>
        <v>#N/A Field Not Applicable</v>
      </c>
      <c r="CS1147" s="74" t="str">
        <f>_xll.BDP($H1147,CS$1)</f>
        <v>#N/A N/A</v>
      </c>
      <c r="CT1147" s="81" t="str">
        <f>_xll.BDP($H1147,CT$1)</f>
        <v>#N/A N/A</v>
      </c>
      <c r="CU1147" s="78" t="str">
        <f>_xll.BDP($H1147,CU$1)</f>
        <v>#N/A N/A</v>
      </c>
      <c r="CV1147" s="78">
        <f>_xll.BDP($H1147,CV$1)</f>
        <v>0</v>
      </c>
      <c r="CW1147" s="78">
        <f>_xll.BDP($H1147,CW$1)</f>
        <v>0</v>
      </c>
    </row>
    <row r="1148" spans="1:101" s="74" customFormat="1" hidden="1" x14ac:dyDescent="0.3">
      <c r="A1148" s="74" t="str">
        <f>B1148&amp;C1148</f>
        <v>15</v>
      </c>
      <c r="B1148" s="74">
        <v>15</v>
      </c>
      <c r="D1148" s="74">
        <v>70</v>
      </c>
      <c r="E1148" s="74">
        <v>2</v>
      </c>
      <c r="F1148" s="75" t="s">
        <v>2157</v>
      </c>
      <c r="G1148" s="74" t="s">
        <v>2905</v>
      </c>
      <c r="H1148" s="74" t="s">
        <v>441</v>
      </c>
      <c r="I1148" s="74">
        <v>2094</v>
      </c>
      <c r="J1148" s="74" t="str">
        <f>I1148&amp;H1148</f>
        <v>2094VMW US Equity</v>
      </c>
      <c r="K1148" s="76" t="s">
        <v>1136</v>
      </c>
      <c r="L1148" s="73">
        <v>-1.6114806804261055</v>
      </c>
      <c r="M1148" s="73">
        <v>-3.62</v>
      </c>
      <c r="N1148" s="73">
        <v>0.28235744846821625</v>
      </c>
      <c r="O1148" s="73">
        <v>0.2413869748833074</v>
      </c>
      <c r="P1148" s="77">
        <v>9.9060898519809584</v>
      </c>
      <c r="Q1148" s="77">
        <v>7.656414162018887</v>
      </c>
      <c r="R1148" s="77">
        <v>106.1406773353182</v>
      </c>
      <c r="S1148" s="78">
        <v>27.944644217319809</v>
      </c>
      <c r="T1148" s="78">
        <v>27.00374531835206</v>
      </c>
      <c r="U1148" s="73">
        <v>0.2047254546259015</v>
      </c>
      <c r="V1148" s="79">
        <v>1.3572895277207393</v>
      </c>
      <c r="W1148" s="73">
        <v>7.910183546072859E-2</v>
      </c>
      <c r="X1148" s="72">
        <v>2.7913895694784738E-2</v>
      </c>
      <c r="Y1148" s="79">
        <v>10.4142262301266</v>
      </c>
      <c r="Z1148" s="79">
        <v>-2.9772784160792654</v>
      </c>
      <c r="AA1148" s="79">
        <v>-600000000</v>
      </c>
      <c r="AB1148" s="79">
        <v>8998000000</v>
      </c>
      <c r="AC1148" s="79">
        <v>1296000000</v>
      </c>
      <c r="AD1148" s="80">
        <v>5092000000</v>
      </c>
      <c r="AE1148" s="73">
        <v>0.25451688923802041</v>
      </c>
      <c r="AF1148" s="80">
        <v>72091.57291648</v>
      </c>
      <c r="AG1148" s="80">
        <v>76718.57291648</v>
      </c>
      <c r="AH1148" s="25">
        <v>20.414734677083555</v>
      </c>
      <c r="AI1148" s="25">
        <v>33.534846123020799</v>
      </c>
      <c r="AJ1148" s="25">
        <v>6.5464609974629457</v>
      </c>
      <c r="AK1148" s="25">
        <v>51.00122484613253</v>
      </c>
      <c r="AL1148" s="25">
        <v>28.277597462199182</v>
      </c>
      <c r="AM1148" s="74" t="s">
        <v>506</v>
      </c>
      <c r="AN1148" s="74" t="s">
        <v>507</v>
      </c>
      <c r="AO1148" s="74" t="s">
        <v>4737</v>
      </c>
      <c r="AP1148" s="74" t="s">
        <v>574</v>
      </c>
      <c r="AQ1148" s="73" t="e">
        <f>_xll.BDP($H1148,$AQ$1, "CUST_TRR_START_DT=20030101","CUST_TRR_END_DT=20230630")*0.01</f>
        <v>#VALUE!</v>
      </c>
      <c r="AR1148" s="73">
        <f>_xll.BDP($H1148,$AQ$1, "CUST_TRR_START_DT=20130101","CUST_TRR_END_DT=20230630")*0.01</f>
        <v>7.7781409999999995E-2</v>
      </c>
      <c r="AS1148" s="73">
        <f>_xll.BDP($H1148,$AQ$1, "CUST_TRR_START_DT=20180101","CUST_TRR_END_DT=20230630")*0.01</f>
        <v>9.5305490000000007E-2</v>
      </c>
      <c r="AT1148" s="74" t="s">
        <v>3666</v>
      </c>
      <c r="AU1148" s="74" t="s">
        <v>3666</v>
      </c>
      <c r="AV1148" s="74" t="s">
        <v>3666</v>
      </c>
      <c r="AW1148" s="25" t="s">
        <v>3021</v>
      </c>
      <c r="AX1148" s="25">
        <v>0</v>
      </c>
      <c r="AY1148" s="25">
        <v>-0.22332707345215339</v>
      </c>
      <c r="AZ1148" s="25">
        <v>-0.22332707345215339</v>
      </c>
      <c r="BA1148" s="25">
        <v>0</v>
      </c>
      <c r="BB1148" s="25">
        <v>-13.125927375303691</v>
      </c>
      <c r="BC1148" s="25">
        <v>-13.125927375303691</v>
      </c>
      <c r="BD1148" s="25">
        <v>-161</v>
      </c>
      <c r="BE1148" s="25">
        <v>72091.57291648</v>
      </c>
      <c r="BF1148" s="74">
        <v>3077.8</v>
      </c>
      <c r="BG1148" s="74">
        <v>3284.5709999999999</v>
      </c>
      <c r="BH1148" s="74">
        <v>3599.3330000000001</v>
      </c>
      <c r="BI1148" s="74">
        <v>4225.4110000000001</v>
      </c>
      <c r="BJ1148" s="74">
        <v>4676.5320000000002</v>
      </c>
      <c r="BK1148" s="74">
        <v>4816.5569999999998</v>
      </c>
      <c r="BL1148" s="72">
        <v>4.2692923395716627E-2</v>
      </c>
      <c r="BM1148" s="72">
        <v>4.556109496744179E-2</v>
      </c>
      <c r="BN1148" s="72">
        <v>4.9927236352158982E-2</v>
      </c>
      <c r="BO1148" s="72">
        <v>5.8611718805126514E-2</v>
      </c>
      <c r="BP1148" s="72">
        <v>6.4869329532009051E-2</v>
      </c>
      <c r="BQ1148" s="72">
        <v>6.6811650864936858E-2</v>
      </c>
      <c r="BR1148" s="72">
        <f>IF(IF(BN1148&gt;BQ1148,BN1148,BQ1148)=0,IF(BM1148&gt;BP1148,BM1148,BP1148),IF(BN1148&gt;BQ1148,BN1148,BQ1148))</f>
        <v>6.6811650864936858E-2</v>
      </c>
      <c r="CI1148" s="73">
        <f>IFERROR(L1148,M1148)</f>
        <v>-1.6114806804261055</v>
      </c>
      <c r="CJ1148" s="74">
        <f>IF(AND(M1148&lt;0,AA1148&gt;0),1,0)</f>
        <v>0</v>
      </c>
      <c r="CK1148" s="74">
        <f>IF(AND(CJ1148=0,CI1148&lt;0.1,CI1148&gt;0),1,0)</f>
        <v>0</v>
      </c>
      <c r="CL1148" s="74">
        <f>IF(AND(CK1148=0,CI1148&lt;0.2,CI1148&gt;0.1),1,0)</f>
        <v>0</v>
      </c>
      <c r="CM1148" s="74">
        <f>IF(AND(CL1148=0,CI1148&lt;0.3,CI1148&gt;0.2),1,0)</f>
        <v>0</v>
      </c>
      <c r="CN1148" s="74">
        <f>IF(AND(CM1148=0,CI1148&lt;0.4,CI1148&gt;0.3),1,0)</f>
        <v>0</v>
      </c>
      <c r="CO1148" s="74">
        <f>IF(AND(CN1148=0,CI1148&lt;0.5,CI1148&gt;0.4),1,0)</f>
        <v>0</v>
      </c>
      <c r="CP1148" s="74">
        <f>IF(AND(CJ1148=0,CK1148=0,CL1148=0,CM1148=0,CN1148=0,CO1148=0),1,0)</f>
        <v>1</v>
      </c>
      <c r="CR1148" s="74" t="str">
        <f>_xll.BDP($H1148,CR$1)</f>
        <v>Rangarajan Raghuram "Raghu"</v>
      </c>
      <c r="CS1148" s="74" t="str">
        <f>_xll.BDP($H1148,CS$1)</f>
        <v>No</v>
      </c>
      <c r="CT1148" s="81">
        <f>_xll.BDP($H1148,CT$1)</f>
        <v>0</v>
      </c>
      <c r="CU1148" s="78">
        <f>_xll.BDP($H1148,CU$1)</f>
        <v>2.3333299160003662</v>
      </c>
      <c r="CV1148" s="78">
        <f>_xll.BDP($H1148,CV$1)</f>
        <v>36.306598933044917</v>
      </c>
      <c r="CW1148" s="78">
        <f>_xll.BDP($H1148,CW$1)</f>
        <v>0.1797711146995154</v>
      </c>
    </row>
    <row r="1149" spans="1:101" s="74" customFormat="1" hidden="1" x14ac:dyDescent="0.3">
      <c r="A1149" s="74" t="str">
        <f>B1149&amp;C1149</f>
        <v>15</v>
      </c>
      <c r="B1149" s="74">
        <v>15</v>
      </c>
      <c r="D1149" s="74">
        <v>71</v>
      </c>
      <c r="E1149" s="74">
        <v>5</v>
      </c>
      <c r="F1149" s="75" t="s">
        <v>2217</v>
      </c>
      <c r="G1149" s="74" t="s">
        <v>2351</v>
      </c>
      <c r="H1149" s="74" t="s">
        <v>1785</v>
      </c>
      <c r="I1149" s="74">
        <v>2095</v>
      </c>
      <c r="J1149" s="74" t="str">
        <f>I1149&amp;H1149</f>
        <v>2095BAB LN Equity</v>
      </c>
      <c r="K1149" s="76" t="s">
        <v>1786</v>
      </c>
      <c r="L1149" s="73">
        <v>0.25667642250799511</v>
      </c>
      <c r="M1149" s="73">
        <v>0.8022193211488251</v>
      </c>
      <c r="N1149" s="73">
        <v>6.93124490783079E-2</v>
      </c>
      <c r="O1149" s="73">
        <v>0.13150010699764605</v>
      </c>
      <c r="P1149" s="77">
        <v>2.1167713421725982</v>
      </c>
      <c r="Q1149" s="77">
        <v>-12.569389730544989</v>
      </c>
      <c r="R1149" s="77">
        <v>-6.7574090163143152</v>
      </c>
      <c r="S1149" s="78">
        <v>10.932059799199473</v>
      </c>
      <c r="T1149" s="78">
        <v>7.3964763664218447</v>
      </c>
      <c r="U1149" s="73">
        <v>0.22293850108760135</v>
      </c>
      <c r="V1149" s="79">
        <v>2.2467118373854125</v>
      </c>
      <c r="W1149" s="73">
        <v>0.11205776609565243</v>
      </c>
      <c r="X1149" s="72">
        <v>5.3697875688434302E-2</v>
      </c>
      <c r="Y1149" s="79">
        <v>-0.7657293799253736</v>
      </c>
      <c r="Z1149" s="79" t="e">
        <v>#N/A</v>
      </c>
      <c r="AA1149" s="79">
        <v>153200000</v>
      </c>
      <c r="AB1149" s="79">
        <v>934600000</v>
      </c>
      <c r="AC1149" s="79">
        <v>9400000</v>
      </c>
      <c r="AD1149" s="80">
        <v>270000000</v>
      </c>
      <c r="AE1149" s="73">
        <v>3.4814814814814812E-2</v>
      </c>
      <c r="AF1149" s="80">
        <v>1948.5692848379999</v>
      </c>
      <c r="AG1149" s="80">
        <v>2529.2692848379997</v>
      </c>
      <c r="AH1149" s="25">
        <v>7.7041403741638739</v>
      </c>
      <c r="AI1149" s="25">
        <v>20.579896540585839</v>
      </c>
      <c r="AJ1149" s="25">
        <v>8.5107395328156485</v>
      </c>
      <c r="AK1149" s="25" t="s">
        <v>3021</v>
      </c>
      <c r="AL1149" s="25">
        <v>5.5059926734693638</v>
      </c>
      <c r="AM1149" s="74" t="s">
        <v>493</v>
      </c>
      <c r="AN1149" s="74" t="s">
        <v>524</v>
      </c>
      <c r="AO1149" s="74" t="s">
        <v>719</v>
      </c>
      <c r="AP1149" s="74" t="s">
        <v>1552</v>
      </c>
      <c r="AQ1149" s="73">
        <f>_xll.BDP($H1149,$AQ$1, "CUST_TRR_START_DT=20030101","CUST_TRR_END_DT=20230630")*0.01</f>
        <v>7.9363059999999999E-2</v>
      </c>
      <c r="AR1149" s="73">
        <f>_xll.BDP($H1149,$AQ$1, "CUST_TRR_START_DT=20130101","CUST_TRR_END_DT=20230630")*0.01</f>
        <v>-7.9546569999999997E-2</v>
      </c>
      <c r="AS1149" s="73">
        <f>_xll.BDP($H1149,$AQ$1, "CUST_TRR_START_DT=20180101","CUST_TRR_END_DT=20230630")*0.01</f>
        <v>-0.1371859</v>
      </c>
      <c r="AT1149" s="74" t="s">
        <v>3697</v>
      </c>
      <c r="AU1149" s="74" t="s">
        <v>3021</v>
      </c>
      <c r="AV1149" s="74" t="s">
        <v>3021</v>
      </c>
      <c r="AW1149" s="25" t="s">
        <v>3021</v>
      </c>
      <c r="AX1149" s="25">
        <v>0</v>
      </c>
      <c r="AY1149" s="25">
        <v>0</v>
      </c>
      <c r="AZ1149" s="25">
        <v>0</v>
      </c>
      <c r="BA1149" s="25">
        <v>0</v>
      </c>
      <c r="BB1149" s="25">
        <v>0</v>
      </c>
      <c r="BC1149" s="25">
        <v>0</v>
      </c>
      <c r="BD1149" s="25">
        <v>0</v>
      </c>
      <c r="BE1149" s="25">
        <v>1948.5692848379999</v>
      </c>
      <c r="BF1149" s="74">
        <v>184.667</v>
      </c>
      <c r="BG1149" s="74">
        <v>208</v>
      </c>
      <c r="BH1149" s="74">
        <v>233.25</v>
      </c>
      <c r="BI1149" s="74">
        <v>95.17</v>
      </c>
      <c r="BJ1149" s="74">
        <v>120.328</v>
      </c>
      <c r="BK1149" s="74">
        <v>157.34299999999999</v>
      </c>
      <c r="BL1149" s="72">
        <v>9.4770558807896241E-2</v>
      </c>
      <c r="BM1149" s="72">
        <v>0.10674498547137506</v>
      </c>
      <c r="BN1149" s="72">
        <v>0.11970321087114535</v>
      </c>
      <c r="BO1149" s="72">
        <v>4.8840962823609446E-2</v>
      </c>
      <c r="BP1149" s="72">
        <v>6.1751974095190475E-2</v>
      </c>
      <c r="BQ1149" s="72">
        <v>8.0747962735685408E-2</v>
      </c>
      <c r="BR1149" s="72">
        <f>IF(IF(BN1149&gt;BQ1149,BN1149,BQ1149)=0,IF(BM1149&gt;BP1149,BM1149,BP1149),IF(BN1149&gt;BQ1149,BN1149,BQ1149))</f>
        <v>0.11970321087114535</v>
      </c>
      <c r="CI1149" s="73">
        <f>IFERROR(L1149,M1149)</f>
        <v>0.25667642250799511</v>
      </c>
      <c r="CJ1149" s="74">
        <f>IF(AND(M1149&lt;0,AA1149&gt;0),1,0)</f>
        <v>0</v>
      </c>
      <c r="CK1149" s="74">
        <f>IF(AND(CJ1149=0,CI1149&lt;0.1,CI1149&gt;0),1,0)</f>
        <v>0</v>
      </c>
      <c r="CL1149" s="74">
        <f>IF(AND(CK1149=0,CI1149&lt;0.2,CI1149&gt;0.1),1,0)</f>
        <v>0</v>
      </c>
      <c r="CM1149" s="74">
        <f>IF(AND(CL1149=0,CI1149&lt;0.3,CI1149&gt;0.2),1,0)</f>
        <v>1</v>
      </c>
      <c r="CN1149" s="74">
        <f>IF(AND(CM1149=0,CI1149&lt;0.4,CI1149&gt;0.3),1,0)</f>
        <v>0</v>
      </c>
      <c r="CO1149" s="74">
        <f>IF(AND(CN1149=0,CI1149&lt;0.5,CI1149&gt;0.4),1,0)</f>
        <v>0</v>
      </c>
      <c r="CP1149" s="74">
        <f>IF(AND(CJ1149=0,CK1149=0,CL1149=0,CM1149=0,CN1149=0,CO1149=0),1,0)</f>
        <v>0</v>
      </c>
      <c r="CR1149" s="74" t="str">
        <f>_xll.BDP($H1149,CR$1)</f>
        <v>David Charles Lockwood</v>
      </c>
      <c r="CS1149" s="74" t="str">
        <f>_xll.BDP($H1149,CS$1)</f>
        <v>No</v>
      </c>
      <c r="CT1149" s="81">
        <f>_xll.BDP($H1149,CT$1)</f>
        <v>0</v>
      </c>
      <c r="CU1149" s="78">
        <f>_xll.BDP($H1149,CU$1)</f>
        <v>3.1666700839996338</v>
      </c>
      <c r="CV1149" s="78">
        <f>_xll.BDP($H1149,CV$1)</f>
        <v>0</v>
      </c>
      <c r="CW1149" s="78">
        <f>_xll.BDP($H1149,CW$1)</f>
        <v>0</v>
      </c>
    </row>
    <row r="1150" spans="1:101" s="74" customFormat="1" hidden="1" x14ac:dyDescent="0.3">
      <c r="A1150" s="74" t="str">
        <f>B1150&amp;C1150</f>
        <v>15</v>
      </c>
      <c r="B1150" s="74">
        <v>15</v>
      </c>
      <c r="D1150" s="74">
        <v>71</v>
      </c>
      <c r="E1150" s="74">
        <v>9</v>
      </c>
      <c r="F1150" s="75" t="s">
        <v>2217</v>
      </c>
      <c r="H1150" s="74" t="s">
        <v>387</v>
      </c>
      <c r="I1150" s="74">
        <v>2096</v>
      </c>
      <c r="J1150" s="74" t="str">
        <f>I1150&amp;H1150</f>
        <v>2096FIS US Equity</v>
      </c>
      <c r="K1150" s="76" t="s">
        <v>1075</v>
      </c>
      <c r="L1150" s="73">
        <v>0.18479090836904494</v>
      </c>
      <c r="M1150" s="73">
        <v>0.1959453580440268</v>
      </c>
      <c r="N1150" s="73">
        <v>4.5014665842823577E-2</v>
      </c>
      <c r="O1150" s="73">
        <v>4.9203609429963512E-2</v>
      </c>
      <c r="P1150" s="77">
        <v>-40.094970631749604</v>
      </c>
      <c r="Q1150" s="77">
        <v>-40.951265536823264</v>
      </c>
      <c r="R1150" s="77">
        <v>-70.604444976936449</v>
      </c>
      <c r="S1150" s="78">
        <v>42.46868783306109</v>
      </c>
      <c r="T1150" s="78">
        <v>43.281938325991192</v>
      </c>
      <c r="U1150" s="73">
        <v>0.67724867724867721</v>
      </c>
      <c r="V1150" s="79">
        <v>-0.92348201590394441</v>
      </c>
      <c r="W1150" s="73">
        <v>0.37841116959719268</v>
      </c>
      <c r="X1150" s="72">
        <v>2.4336509888308228E-2</v>
      </c>
      <c r="Y1150" s="79">
        <v>12.645211423347996</v>
      </c>
      <c r="Z1150" s="79" t="e">
        <v>#N/A</v>
      </c>
      <c r="AA1150" s="79">
        <v>11493000000</v>
      </c>
      <c r="AB1150" s="79">
        <v>45769000000</v>
      </c>
      <c r="AC1150" s="79">
        <v>134000000</v>
      </c>
      <c r="AD1150" s="80">
        <v>3738000000</v>
      </c>
      <c r="AE1150" s="73">
        <v>3.584804708400214E-2</v>
      </c>
      <c r="AF1150" s="80">
        <v>33711.285527499997</v>
      </c>
      <c r="AG1150" s="80">
        <v>51254.285527499997</v>
      </c>
      <c r="AH1150" s="25">
        <v>8.3789906044629721</v>
      </c>
      <c r="AI1150" s="25">
        <v>20.692081359507469</v>
      </c>
      <c r="AJ1150" s="25">
        <v>10.521722946958175</v>
      </c>
      <c r="AK1150" s="25">
        <v>23.117188919789008</v>
      </c>
      <c r="AL1150" s="25">
        <v>1.6621336673897322</v>
      </c>
      <c r="AM1150" s="74" t="s">
        <v>506</v>
      </c>
      <c r="AN1150" s="74" t="s">
        <v>507</v>
      </c>
      <c r="AO1150" s="74" t="s">
        <v>508</v>
      </c>
      <c r="AP1150" s="74" t="s">
        <v>574</v>
      </c>
      <c r="AQ1150" s="73">
        <f>_xll.BDP($H1150,$AQ$1, "CUST_TRR_START_DT=20030101","CUST_TRR_END_DT=20230630")*0.01</f>
        <v>8.7681839999999997E-2</v>
      </c>
      <c r="AR1150" s="73">
        <f>_xll.BDP($H1150,$AQ$1, "CUST_TRR_START_DT=20130101","CUST_TRR_END_DT=20230630")*0.01</f>
        <v>6.0707230000000001E-2</v>
      </c>
      <c r="AS1150" s="73">
        <f>_xll.BDP($H1150,$AQ$1, "CUST_TRR_START_DT=20180101","CUST_TRR_END_DT=20230630")*0.01</f>
        <v>-7.9672069999999998E-2</v>
      </c>
      <c r="AT1150" s="74" t="s">
        <v>3937</v>
      </c>
      <c r="AU1150" s="74" t="s">
        <v>3021</v>
      </c>
      <c r="AV1150" s="74" t="s">
        <v>3937</v>
      </c>
      <c r="AW1150" s="25">
        <v>3.6542514471294001</v>
      </c>
      <c r="AX1150" s="25">
        <v>3.6542514471294001</v>
      </c>
      <c r="AY1150" s="25">
        <v>5.5385741498665606</v>
      </c>
      <c r="AZ1150" s="25">
        <v>9.1928255969959611</v>
      </c>
      <c r="BA1150" s="25">
        <v>75.144220077751967</v>
      </c>
      <c r="BB1150" s="25">
        <v>113.89250051784494</v>
      </c>
      <c r="BC1150" s="25">
        <v>189.0367205955969</v>
      </c>
      <c r="BD1150" s="25">
        <v>2893</v>
      </c>
      <c r="BE1150" s="25">
        <v>33711.285527499997</v>
      </c>
      <c r="BF1150" s="74">
        <v>3551.931</v>
      </c>
      <c r="BG1150" s="74">
        <v>3640.241</v>
      </c>
      <c r="BH1150" s="74">
        <v>3771.1759999999999</v>
      </c>
      <c r="BI1150" s="74">
        <v>3229.2049999999999</v>
      </c>
      <c r="BJ1150" s="74">
        <v>3406.4610000000002</v>
      </c>
      <c r="BK1150" s="74">
        <v>3662.7080000000001</v>
      </c>
      <c r="BL1150" s="72">
        <v>0.10536326172143481</v>
      </c>
      <c r="BM1150" s="72">
        <v>0.10798285924250714</v>
      </c>
      <c r="BN1150" s="72">
        <v>0.11186687012940107</v>
      </c>
      <c r="BO1150" s="72">
        <v>9.579002845696212E-2</v>
      </c>
      <c r="BP1150" s="72">
        <v>0.1010480895847528</v>
      </c>
      <c r="BQ1150" s="72">
        <v>0.10864931261705059</v>
      </c>
      <c r="BR1150" s="72">
        <f>IF(IF(BN1150&gt;BQ1150,BN1150,BQ1150)=0,IF(BM1150&gt;BP1150,BM1150,BP1150),IF(BN1150&gt;BQ1150,BN1150,BQ1150))</f>
        <v>0.11186687012940107</v>
      </c>
      <c r="CI1150" s="73">
        <f>IFERROR(L1150,M1150)</f>
        <v>0.18479090836904494</v>
      </c>
      <c r="CJ1150" s="74">
        <f>IF(AND(M1150&lt;0,AA1150&gt;0),1,0)</f>
        <v>0</v>
      </c>
      <c r="CK1150" s="74">
        <f>IF(AND(CJ1150=0,CI1150&lt;0.1,CI1150&gt;0),1,0)</f>
        <v>0</v>
      </c>
      <c r="CL1150" s="74">
        <f>IF(AND(CK1150=0,CI1150&lt;0.2,CI1150&gt;0.1),1,0)</f>
        <v>1</v>
      </c>
      <c r="CM1150" s="74">
        <f>IF(AND(CL1150=0,CI1150&lt;0.3,CI1150&gt;0.2),1,0)</f>
        <v>0</v>
      </c>
      <c r="CN1150" s="74">
        <f>IF(AND(CM1150=0,CI1150&lt;0.4,CI1150&gt;0.3),1,0)</f>
        <v>0</v>
      </c>
      <c r="CO1150" s="74">
        <f>IF(AND(CN1150=0,CI1150&lt;0.5,CI1150&gt;0.4),1,0)</f>
        <v>0</v>
      </c>
      <c r="CP1150" s="74">
        <f>IF(AND(CJ1150=0,CK1150=0,CL1150=0,CM1150=0,CN1150=0,CO1150=0),1,0)</f>
        <v>0</v>
      </c>
      <c r="CR1150" s="74" t="str">
        <f>_xll.BDP($H1150,CR$1)</f>
        <v>Stephanie L Ferris</v>
      </c>
      <c r="CS1150" s="74" t="str">
        <f>_xll.BDP($H1150,CS$1)</f>
        <v>No</v>
      </c>
      <c r="CT1150" s="81">
        <f>_xll.BDP($H1150,CT$1)</f>
        <v>1.4268700033426285E-2</v>
      </c>
      <c r="CU1150" s="78">
        <f>_xll.BDP($H1150,CU$1)</f>
        <v>0.83333301544189453</v>
      </c>
      <c r="CV1150" s="78">
        <f>_xll.BDP($H1150,CV$1)</f>
        <v>0.25219319692032699</v>
      </c>
      <c r="CW1150" s="78">
        <f>_xll.BDP($H1150,CW$1)</f>
        <v>1.164419054460216</v>
      </c>
    </row>
    <row r="1151" spans="1:101" s="74" customFormat="1" hidden="1" x14ac:dyDescent="0.3">
      <c r="A1151" s="74" t="str">
        <f>B1151&amp;C1151</f>
        <v>15</v>
      </c>
      <c r="B1151" s="74">
        <v>15</v>
      </c>
      <c r="D1151" s="74">
        <v>72</v>
      </c>
      <c r="E1151" s="74">
        <v>21</v>
      </c>
      <c r="F1151" s="75" t="s">
        <v>2149</v>
      </c>
      <c r="G1151" s="74" t="s">
        <v>2366</v>
      </c>
      <c r="H1151" s="74" t="s">
        <v>468</v>
      </c>
      <c r="I1151" s="74">
        <v>2097</v>
      </c>
      <c r="J1151" s="74" t="str">
        <f>I1151&amp;H1151</f>
        <v>2097NVEI CN Equity</v>
      </c>
      <c r="K1151" s="76" t="s">
        <v>523</v>
      </c>
      <c r="L1151" s="73">
        <v>0.12848925365095326</v>
      </c>
      <c r="M1151" s="73">
        <v>0.17739937336228795</v>
      </c>
      <c r="N1151" s="73">
        <v>4.5936649367791807E-2</v>
      </c>
      <c r="O1151" s="73">
        <v>6.3668281414827693E-2</v>
      </c>
      <c r="P1151" s="77">
        <v>2.3275062475850823</v>
      </c>
      <c r="Q1151" s="77">
        <v>1.3842488938264472</v>
      </c>
      <c r="R1151" s="77">
        <v>1.0111431584564756</v>
      </c>
      <c r="S1151" s="78">
        <v>30.183548427434875</v>
      </c>
      <c r="T1151" s="78">
        <v>25.16034781453844</v>
      </c>
      <c r="U1151" s="73">
        <v>0.46404786559517974</v>
      </c>
      <c r="V1151" s="79">
        <v>6.3744766416923753</v>
      </c>
      <c r="W1151" s="73">
        <v>0.44951441846918472</v>
      </c>
      <c r="X1151" s="72">
        <v>4.9175328132141934E-2</v>
      </c>
      <c r="Y1151" s="79">
        <v>49.349932320288488</v>
      </c>
      <c r="Z1151" s="79" t="e">
        <v>#N/A</v>
      </c>
      <c r="AA1151" s="79">
        <v>623965000</v>
      </c>
      <c r="AB1151" s="79">
        <v>1738558000</v>
      </c>
      <c r="AC1151" s="79">
        <v>140694000</v>
      </c>
      <c r="AD1151" s="80">
        <v>227284000</v>
      </c>
      <c r="AE1151" s="73">
        <v>0.61902289646433539</v>
      </c>
      <c r="AF1151" s="80">
        <v>3254.4362916</v>
      </c>
      <c r="AG1151" s="80">
        <v>3580.7488181930412</v>
      </c>
      <c r="AH1151" s="25">
        <v>15.436657490787541</v>
      </c>
      <c r="AI1151" s="25">
        <v>29.745379782298066</v>
      </c>
      <c r="AJ1151" s="25">
        <v>8.6526192622148201</v>
      </c>
      <c r="AK1151" s="25">
        <v>37.979557698509041</v>
      </c>
      <c r="AL1151" s="25">
        <v>0.54551779953707347</v>
      </c>
      <c r="AM1151" s="74" t="s">
        <v>493</v>
      </c>
      <c r="AN1151" s="74" t="s">
        <v>524</v>
      </c>
      <c r="AO1151" s="74" t="s">
        <v>525</v>
      </c>
      <c r="AP1151" s="74" t="s">
        <v>496</v>
      </c>
      <c r="AQ1151" s="73" t="e">
        <f>_xll.BDP($H1151,$AQ$1, "CUST_TRR_START_DT=20030101","CUST_TRR_END_DT=20230630")*0.01</f>
        <v>#VALUE!</v>
      </c>
      <c r="AR1151" s="73" t="e">
        <f>_xll.BDP($H1151,$AQ$1, "CUST_TRR_START_DT=20130101","CUST_TRR_END_DT=20230630")*0.01</f>
        <v>#VALUE!</v>
      </c>
      <c r="AS1151" s="73" t="e">
        <f>_xll.BDP($H1151,$AQ$1, "CUST_TRR_START_DT=20180101","CUST_TRR_END_DT=20230630")*0.01</f>
        <v>#VALUE!</v>
      </c>
      <c r="AT1151" s="74" t="s">
        <v>3938</v>
      </c>
      <c r="AU1151" s="74" t="s">
        <v>3667</v>
      </c>
      <c r="AV1151" s="74" t="s">
        <v>3938</v>
      </c>
      <c r="AW1151" s="25">
        <v>2.3140171144762611</v>
      </c>
      <c r="AX1151" s="25">
        <v>2.3140171144762611</v>
      </c>
      <c r="AY1151" s="25">
        <v>-6.3666939965855929E-2</v>
      </c>
      <c r="AZ1151" s="25">
        <v>2.2503501745104053</v>
      </c>
      <c r="BA1151" s="25">
        <v>0</v>
      </c>
      <c r="BB1151" s="25">
        <v>-2.4470136539841754</v>
      </c>
      <c r="BC1151" s="25">
        <v>-2.4470136539841754</v>
      </c>
      <c r="BD1151" s="25">
        <v>-2.0720000000000001</v>
      </c>
      <c r="BE1151" s="25">
        <v>3254.4362916</v>
      </c>
      <c r="BF1151" s="74">
        <v>243.923</v>
      </c>
      <c r="BG1151" s="74">
        <v>290.36700000000002</v>
      </c>
      <c r="BH1151" s="74">
        <v>357.04300000000001</v>
      </c>
      <c r="BI1151" s="74">
        <v>306.916</v>
      </c>
      <c r="BJ1151" s="74">
        <v>382.34500000000003</v>
      </c>
      <c r="BK1151" s="74">
        <v>485.65000000000003</v>
      </c>
      <c r="BL1151" s="72">
        <v>7.495092180159979E-2</v>
      </c>
      <c r="BM1151" s="72">
        <v>8.9221903267691555E-2</v>
      </c>
      <c r="BN1151" s="72">
        <v>0.10970962956674275</v>
      </c>
      <c r="BO1151" s="72">
        <v>9.430696209730037E-2</v>
      </c>
      <c r="BP1151" s="72">
        <v>0.11748424788245747</v>
      </c>
      <c r="BQ1151" s="72">
        <v>0.14922707236688193</v>
      </c>
      <c r="BR1151" s="72">
        <f>IF(IF(BN1151&gt;BQ1151,BN1151,BQ1151)=0,IF(BM1151&gt;BP1151,BM1151,BP1151),IF(BN1151&gt;BQ1151,BN1151,BQ1151))</f>
        <v>0.14922707236688193</v>
      </c>
      <c r="CI1151" s="73">
        <f>IFERROR(L1151,M1151)</f>
        <v>0.12848925365095326</v>
      </c>
      <c r="CJ1151" s="74">
        <f>IF(AND(M1151&lt;0,AA1151&gt;0),1,0)</f>
        <v>0</v>
      </c>
      <c r="CK1151" s="74">
        <f>IF(AND(CJ1151=0,CI1151&lt;0.1,CI1151&gt;0),1,0)</f>
        <v>0</v>
      </c>
      <c r="CL1151" s="74">
        <f>IF(AND(CK1151=0,CI1151&lt;0.2,CI1151&gt;0.1),1,0)</f>
        <v>1</v>
      </c>
      <c r="CM1151" s="74">
        <f>IF(AND(CL1151=0,CI1151&lt;0.3,CI1151&gt;0.2),1,0)</f>
        <v>0</v>
      </c>
      <c r="CN1151" s="74">
        <f>IF(AND(CM1151=0,CI1151&lt;0.4,CI1151&gt;0.3),1,0)</f>
        <v>0</v>
      </c>
      <c r="CO1151" s="74">
        <f>IF(AND(CN1151=0,CI1151&lt;0.5,CI1151&gt;0.4),1,0)</f>
        <v>0</v>
      </c>
      <c r="CP1151" s="74">
        <f>IF(AND(CJ1151=0,CK1151=0,CL1151=0,CM1151=0,CN1151=0,CO1151=0),1,0)</f>
        <v>0</v>
      </c>
      <c r="CR1151" s="74" t="str">
        <f>_xll.BDP($H1151,CR$1)</f>
        <v>Philip Fayer "Phil"</v>
      </c>
      <c r="CS1151" s="74" t="str">
        <f>_xll.BDP($H1151,CS$1)</f>
        <v>Yes</v>
      </c>
      <c r="CT1151" s="81">
        <f>_xll.BDP($H1151,CT$1)</f>
        <v>0</v>
      </c>
      <c r="CU1151" s="78">
        <f>_xll.BDP($H1151,CU$1)</f>
        <v>3.0833299160003662</v>
      </c>
      <c r="CV1151" s="78">
        <f>_xll.BDP($H1151,CV$1)</f>
        <v>0.53382700250389359</v>
      </c>
      <c r="CW1151" s="78">
        <f>_xll.BDP($H1151,CW$1)</f>
        <v>0</v>
      </c>
    </row>
    <row r="1152" spans="1:101" s="74" customFormat="1" hidden="1" x14ac:dyDescent="0.3">
      <c r="A1152" s="74" t="str">
        <f>B1152&amp;C1152</f>
        <v>15</v>
      </c>
      <c r="B1152" s="74">
        <v>15</v>
      </c>
      <c r="D1152" s="74">
        <v>73</v>
      </c>
      <c r="E1152" s="74">
        <v>15</v>
      </c>
      <c r="F1152" s="75" t="s">
        <v>2157</v>
      </c>
      <c r="H1152" s="74" t="s">
        <v>1244</v>
      </c>
      <c r="I1152" s="74">
        <v>2098</v>
      </c>
      <c r="J1152" s="74" t="str">
        <f>I1152&amp;H1152</f>
        <v>2098APPS SM Equity</v>
      </c>
      <c r="K1152" s="76" t="s">
        <v>1245</v>
      </c>
      <c r="L1152" s="73">
        <v>0.1450804646571644</v>
      </c>
      <c r="M1152" s="73">
        <v>0.17128824997391057</v>
      </c>
      <c r="N1152" s="73">
        <v>7.7822706664210969E-2</v>
      </c>
      <c r="O1152" s="73">
        <v>8.8517316636994442E-2</v>
      </c>
      <c r="P1152" s="77">
        <v>7.6280838202688717</v>
      </c>
      <c r="Q1152" s="77">
        <v>5.2969056334431821</v>
      </c>
      <c r="R1152" s="77">
        <v>9.2644161131627367</v>
      </c>
      <c r="S1152" s="78">
        <v>14.98432557918137</v>
      </c>
      <c r="T1152" s="78">
        <v>15.457307837339865</v>
      </c>
      <c r="U1152" s="73">
        <v>0.56747237688210606</v>
      </c>
      <c r="V1152" s="79">
        <v>2.8670068207217949</v>
      </c>
      <c r="W1152" s="73">
        <v>0.24453740484760206</v>
      </c>
      <c r="X1152" s="72">
        <v>5.7866622770760259E-3</v>
      </c>
      <c r="Y1152" s="79">
        <v>5.3854688870727543</v>
      </c>
      <c r="Z1152" s="79">
        <v>6.1939983079345007</v>
      </c>
      <c r="AA1152" s="79">
        <v>776177000</v>
      </c>
      <c r="AB1152" s="79">
        <v>1501966000</v>
      </c>
      <c r="AC1152" s="79" t="e">
        <v>#N/A</v>
      </c>
      <c r="AD1152" s="80">
        <v>232853000</v>
      </c>
      <c r="AE1152" s="73">
        <v>0</v>
      </c>
      <c r="AF1152" s="80">
        <v>1280.4153993599998</v>
      </c>
      <c r="AG1152" s="80">
        <v>2244.1063993600001</v>
      </c>
      <c r="AH1152" s="25">
        <v>6.8471319058777587</v>
      </c>
      <c r="AI1152" s="25">
        <v>15.694917573138065</v>
      </c>
      <c r="AJ1152" s="25">
        <v>12.408408704768753</v>
      </c>
      <c r="AK1152" s="25">
        <v>22.941667748904244</v>
      </c>
      <c r="AL1152" s="25">
        <v>2.2851951498326368</v>
      </c>
      <c r="AM1152" s="74" t="s">
        <v>493</v>
      </c>
      <c r="AN1152" s="74" t="s">
        <v>524</v>
      </c>
      <c r="AO1152" s="74" t="s">
        <v>524</v>
      </c>
      <c r="AP1152" s="74" t="s">
        <v>1226</v>
      </c>
      <c r="AQ1152" s="73" t="e">
        <f>_xll.BDP($H1152,$AQ$1, "CUST_TRR_START_DT=20030101","CUST_TRR_END_DT=20230630")*0.01</f>
        <v>#VALUE!</v>
      </c>
      <c r="AR1152" s="73" t="e">
        <f>_xll.BDP($H1152,$AQ$1, "CUST_TRR_START_DT=20130101","CUST_TRR_END_DT=20230630")*0.01</f>
        <v>#VALUE!</v>
      </c>
      <c r="AS1152" s="73">
        <f>_xll.BDP($H1152,$AQ$1, "CUST_TRR_START_DT=20180101","CUST_TRR_END_DT=20230630")*0.01</f>
        <v>-1.2327840000000001E-2</v>
      </c>
      <c r="AT1152" s="74" t="s">
        <v>3668</v>
      </c>
      <c r="AU1152" s="74" t="s">
        <v>3668</v>
      </c>
      <c r="AV1152" s="74" t="s">
        <v>3668</v>
      </c>
      <c r="AW1152" s="25">
        <v>1.6129031897552553</v>
      </c>
      <c r="AX1152" s="25">
        <v>1.6129031897552553</v>
      </c>
      <c r="AY1152" s="25">
        <v>0</v>
      </c>
      <c r="AZ1152" s="25">
        <v>1.6129031897552553</v>
      </c>
      <c r="BA1152" s="25">
        <v>36.447428218862051</v>
      </c>
      <c r="BB1152" s="25">
        <v>0</v>
      </c>
      <c r="BC1152" s="25">
        <v>36.447428218862051</v>
      </c>
      <c r="BD1152" s="25">
        <v>20.380126199999999</v>
      </c>
      <c r="BE1152" s="25">
        <v>1280.4153993599998</v>
      </c>
      <c r="BF1152" s="74">
        <v>118.875</v>
      </c>
      <c r="BG1152" s="74">
        <v>123</v>
      </c>
      <c r="BH1152" s="74">
        <v>132.375</v>
      </c>
      <c r="BI1152" s="74">
        <v>184.93299999999999</v>
      </c>
      <c r="BJ1152" s="74">
        <v>194.89400000000001</v>
      </c>
      <c r="BK1152" s="74">
        <v>208.40299999999999</v>
      </c>
      <c r="BL1152" s="72">
        <v>9.2840964002321613E-2</v>
      </c>
      <c r="BM1152" s="72">
        <v>9.6062574740572532E-2</v>
      </c>
      <c r="BN1152" s="72">
        <v>0.1033844173275064</v>
      </c>
      <c r="BO1152" s="72">
        <v>0.1444320336138073</v>
      </c>
      <c r="BP1152" s="72">
        <v>0.15221154017470848</v>
      </c>
      <c r="BQ1152" s="72">
        <v>0.16276202246877672</v>
      </c>
      <c r="BR1152" s="72">
        <f>IF(IF(BN1152&gt;BQ1152,BN1152,BQ1152)=0,IF(BM1152&gt;BP1152,BM1152,BP1152),IF(BN1152&gt;BQ1152,BN1152,BQ1152))</f>
        <v>0.16276202246877672</v>
      </c>
      <c r="CI1152" s="73">
        <f>IFERROR(L1152,M1152)</f>
        <v>0.1450804646571644</v>
      </c>
      <c r="CJ1152" s="74">
        <f>IF(AND(M1152&lt;0,AA1152&gt;0),1,0)</f>
        <v>0</v>
      </c>
      <c r="CK1152" s="74">
        <f>IF(AND(CJ1152=0,CI1152&lt;0.1,CI1152&gt;0),1,0)</f>
        <v>0</v>
      </c>
      <c r="CL1152" s="74">
        <f>IF(AND(CK1152=0,CI1152&lt;0.2,CI1152&gt;0.1),1,0)</f>
        <v>1</v>
      </c>
      <c r="CM1152" s="74">
        <f>IF(AND(CL1152=0,CI1152&lt;0.3,CI1152&gt;0.2),1,0)</f>
        <v>0</v>
      </c>
      <c r="CN1152" s="74">
        <f>IF(AND(CM1152=0,CI1152&lt;0.4,CI1152&gt;0.3),1,0)</f>
        <v>0</v>
      </c>
      <c r="CO1152" s="74">
        <f>IF(AND(CN1152=0,CI1152&lt;0.5,CI1152&gt;0.4),1,0)</f>
        <v>0</v>
      </c>
      <c r="CP1152" s="74">
        <f>IF(AND(CJ1152=0,CK1152=0,CL1152=0,CM1152=0,CN1152=0,CO1152=0),1,0)</f>
        <v>0</v>
      </c>
      <c r="CR1152" s="74" t="str">
        <f>_xll.BDP($H1152,CR$1)</f>
        <v>Joan Amigo I Casas</v>
      </c>
      <c r="CS1152" s="74" t="str">
        <f>_xll.BDP($H1152,CS$1)</f>
        <v>No</v>
      </c>
      <c r="CT1152" s="81">
        <f>_xll.BDP($H1152,CT$1)</f>
        <v>0</v>
      </c>
      <c r="CU1152" s="78">
        <f>_xll.BDP($H1152,CU$1)</f>
        <v>1.3333300352096558</v>
      </c>
      <c r="CV1152" s="78">
        <f>_xll.BDP($H1152,CV$1)</f>
        <v>0.12364602968372432</v>
      </c>
      <c r="CW1152" s="78">
        <f>_xll.BDP($H1152,CW$1)</f>
        <v>0</v>
      </c>
    </row>
    <row r="1153" spans="1:101" s="74" customFormat="1" hidden="1" x14ac:dyDescent="0.3">
      <c r="A1153" s="74" t="str">
        <f>B1153&amp;C1153</f>
        <v>15</v>
      </c>
      <c r="B1153" s="74">
        <v>15</v>
      </c>
      <c r="D1153" s="74">
        <v>73</v>
      </c>
      <c r="E1153" s="74">
        <v>4</v>
      </c>
      <c r="F1153" s="75">
        <v>0.1</v>
      </c>
      <c r="H1153" s="74" t="s">
        <v>243</v>
      </c>
      <c r="I1153" s="74">
        <v>2099</v>
      </c>
      <c r="J1153" s="74" t="str">
        <f>I1153&amp;H1153</f>
        <v>2099EA US Equity</v>
      </c>
      <c r="K1153" s="76" t="s">
        <v>911</v>
      </c>
      <c r="L1153" s="73">
        <v>0.82225992352622901</v>
      </c>
      <c r="M1153" s="73">
        <v>1.2892622352081811</v>
      </c>
      <c r="N1153" s="73">
        <v>0.49080710658189763</v>
      </c>
      <c r="O1153" s="73">
        <v>0.26152022521855089</v>
      </c>
      <c r="P1153" s="77">
        <v>19.689475130530365</v>
      </c>
      <c r="Q1153" s="77">
        <v>12.159544461662252</v>
      </c>
      <c r="R1153" s="77">
        <v>11.926544240400668</v>
      </c>
      <c r="S1153" s="78">
        <v>28.093616371362678</v>
      </c>
      <c r="T1153" s="78">
        <v>32.844061405871265</v>
      </c>
      <c r="U1153" s="73">
        <v>-4.9987016359387175E-2</v>
      </c>
      <c r="V1153" s="79">
        <v>-0.19814719505918682</v>
      </c>
      <c r="W1153" s="73">
        <v>0.56057479171443858</v>
      </c>
      <c r="X1153" s="72">
        <v>2.6161479476770409E-2</v>
      </c>
      <c r="Y1153" s="79">
        <v>9.8174684126553959</v>
      </c>
      <c r="Z1153" s="79">
        <v>7.6910302751377779</v>
      </c>
      <c r="AA1153" s="79">
        <v>1369000000</v>
      </c>
      <c r="AB1153" s="79">
        <v>6749000000</v>
      </c>
      <c r="AC1153" s="79">
        <v>553000000</v>
      </c>
      <c r="AD1153" s="80">
        <v>1987000000</v>
      </c>
      <c r="AE1153" s="73">
        <v>0.27830900855561147</v>
      </c>
      <c r="AF1153" s="80">
        <v>32634.018202219999</v>
      </c>
      <c r="AG1153" s="80">
        <v>32249.018202219999</v>
      </c>
      <c r="AH1153" s="25">
        <v>13.717149384185452</v>
      </c>
      <c r="AI1153" s="25">
        <v>17.517120153297121</v>
      </c>
      <c r="AJ1153" s="25">
        <v>5.4259556214184617</v>
      </c>
      <c r="AK1153" s="25">
        <v>27.350823030108987</v>
      </c>
      <c r="AL1153" s="25">
        <v>4.467564732884723</v>
      </c>
      <c r="AM1153" s="74" t="s">
        <v>506</v>
      </c>
      <c r="AN1153" s="74" t="s">
        <v>507</v>
      </c>
      <c r="AO1153" s="74" t="s">
        <v>598</v>
      </c>
      <c r="AP1153" s="74" t="s">
        <v>574</v>
      </c>
      <c r="AQ1153" s="73">
        <f>_xll.BDP($H1153,$AQ$1, "CUST_TRR_START_DT=20030101","CUST_TRR_END_DT=20230630")*0.01</f>
        <v>8.4641350000000004E-2</v>
      </c>
      <c r="AR1153" s="73">
        <f>_xll.BDP($H1153,$AQ$1, "CUST_TRR_START_DT=20130101","CUST_TRR_END_DT=20230630")*0.01</f>
        <v>0.23370090000000002</v>
      </c>
      <c r="AS1153" s="73">
        <f>_xll.BDP($H1153,$AQ$1, "CUST_TRR_START_DT=20180101","CUST_TRR_END_DT=20230630")*0.01</f>
        <v>4.1960329999999997E-2</v>
      </c>
      <c r="AT1153" s="74" t="s">
        <v>3697</v>
      </c>
      <c r="AU1153" s="74" t="s">
        <v>3669</v>
      </c>
      <c r="AV1153" s="74" t="s">
        <v>3669</v>
      </c>
      <c r="AW1153" s="25">
        <v>0.63096719839207704</v>
      </c>
      <c r="AX1153" s="25">
        <v>0.63096719839207704</v>
      </c>
      <c r="AY1153" s="25">
        <v>3.650182885420024</v>
      </c>
      <c r="AZ1153" s="25">
        <v>4.2811500838121006</v>
      </c>
      <c r="BA1153" s="25">
        <v>18.355520204183307</v>
      </c>
      <c r="BB1153" s="25">
        <v>106.18777944880992</v>
      </c>
      <c r="BC1153" s="25">
        <v>124.54329965299323</v>
      </c>
      <c r="BD1153" s="25">
        <v>1424.8625283399999</v>
      </c>
      <c r="BE1153" s="25">
        <v>32249.018202219999</v>
      </c>
      <c r="BF1153" s="74">
        <v>1868.2630000000001</v>
      </c>
      <c r="BG1153" s="74">
        <v>2062.5239999999999</v>
      </c>
      <c r="BH1153" s="74">
        <v>2179.9290000000001</v>
      </c>
      <c r="BI1153" s="74">
        <v>1674.0130000000001</v>
      </c>
      <c r="BJ1153" s="74">
        <v>2062.7370000000001</v>
      </c>
      <c r="BK1153" s="74">
        <v>2278.058</v>
      </c>
      <c r="BL1153" s="72">
        <v>5.7932399314760852E-2</v>
      </c>
      <c r="BM1153" s="72">
        <v>6.3956179597989035E-2</v>
      </c>
      <c r="BN1153" s="72">
        <v>6.7596755545566822E-2</v>
      </c>
      <c r="BO1153" s="72">
        <v>5.190896012718807E-2</v>
      </c>
      <c r="BP1153" s="72">
        <v>6.3962784450225615E-2</v>
      </c>
      <c r="BQ1153" s="72">
        <v>7.0639607870083318E-2</v>
      </c>
      <c r="BR1153" s="72">
        <f>IF(IF(BN1153&gt;BQ1153,BN1153,BQ1153)=0,IF(BM1153&gt;BP1153,BM1153,BP1153),IF(BN1153&gt;BQ1153,BN1153,BQ1153))</f>
        <v>7.0639607870083318E-2</v>
      </c>
      <c r="CI1153" s="73">
        <f>IFERROR(L1153,M1153)</f>
        <v>0.82225992352622901</v>
      </c>
      <c r="CJ1153" s="74">
        <f>IF(AND(M1153&lt;0,AA1153&gt;0),1,0)</f>
        <v>0</v>
      </c>
      <c r="CK1153" s="74">
        <f>IF(AND(CJ1153=0,CI1153&lt;0.1,CI1153&gt;0),1,0)</f>
        <v>0</v>
      </c>
      <c r="CL1153" s="74">
        <f>IF(AND(CK1153=0,CI1153&lt;0.2,CI1153&gt;0.1),1,0)</f>
        <v>0</v>
      </c>
      <c r="CM1153" s="74">
        <f>IF(AND(CL1153=0,CI1153&lt;0.3,CI1153&gt;0.2),1,0)</f>
        <v>0</v>
      </c>
      <c r="CN1153" s="74">
        <f>IF(AND(CM1153=0,CI1153&lt;0.4,CI1153&gt;0.3),1,0)</f>
        <v>0</v>
      </c>
      <c r="CO1153" s="74">
        <f>IF(AND(CN1153=0,CI1153&lt;0.5,CI1153&gt;0.4),1,0)</f>
        <v>0</v>
      </c>
      <c r="CP1153" s="74">
        <f>IF(AND(CJ1153=0,CK1153=0,CL1153=0,CM1153=0,CN1153=0,CO1153=0),1,0)</f>
        <v>1</v>
      </c>
      <c r="CR1153" s="74" t="str">
        <f>_xll.BDP($H1153,CR$1)</f>
        <v>Andrew Wilson</v>
      </c>
      <c r="CS1153" s="74" t="str">
        <f>_xll.BDP($H1153,CS$1)</f>
        <v>No</v>
      </c>
      <c r="CT1153" s="81">
        <f>_xll.BDP($H1153,CT$1)</f>
        <v>0</v>
      </c>
      <c r="CU1153" s="78">
        <f>_xll.BDP($H1153,CU$1)</f>
        <v>10.08329963684082</v>
      </c>
      <c r="CV1153" s="78">
        <f>_xll.BDP($H1153,CV$1)</f>
        <v>0.27614901829636745</v>
      </c>
      <c r="CW1153" s="78">
        <f>_xll.BDP($H1153,CW$1)</f>
        <v>5.235764855485801</v>
      </c>
    </row>
    <row r="1154" spans="1:101" s="74" customFormat="1" hidden="1" x14ac:dyDescent="0.3">
      <c r="A1154" s="74" t="str">
        <f>B1154&amp;C1154</f>
        <v>15</v>
      </c>
      <c r="B1154" s="74">
        <v>15</v>
      </c>
      <c r="D1154" s="74">
        <v>74</v>
      </c>
      <c r="E1154" s="74">
        <v>11</v>
      </c>
      <c r="F1154" s="75" t="s">
        <v>2157</v>
      </c>
      <c r="H1154" s="74" t="s">
        <v>1651</v>
      </c>
      <c r="I1154" s="74">
        <v>2100</v>
      </c>
      <c r="J1154" s="74" t="str">
        <f>I1154&amp;H1154</f>
        <v>2100RWA LN Equity</v>
      </c>
      <c r="K1154" s="76" t="s">
        <v>1652</v>
      </c>
      <c r="L1154" s="73">
        <v>0.43687363600034124</v>
      </c>
      <c r="M1154" s="73">
        <v>0.37782076079948418</v>
      </c>
      <c r="N1154" s="73">
        <v>0.40263442007548045</v>
      </c>
      <c r="O1154" s="73">
        <v>0.35906862745098039</v>
      </c>
      <c r="P1154" s="77">
        <v>14.636714636714638</v>
      </c>
      <c r="Q1154" s="77">
        <v>9.8101304535620883</v>
      </c>
      <c r="R1154" s="77">
        <v>14.628437682855472</v>
      </c>
      <c r="S1154" s="78">
        <v>5.9266645245349983</v>
      </c>
      <c r="T1154" s="78">
        <v>7.3026555110949438</v>
      </c>
      <c r="U1154" s="73">
        <v>1.6055595494847804E-2</v>
      </c>
      <c r="V1154" s="79">
        <v>0.10339506172839488</v>
      </c>
      <c r="W1154" s="73">
        <v>0.38928067700987307</v>
      </c>
      <c r="X1154" s="72" t="e">
        <v>#N/A</v>
      </c>
      <c r="Y1154" s="79">
        <v>-1.3554379539707671</v>
      </c>
      <c r="Z1154" s="79">
        <v>-4.3629792915432013</v>
      </c>
      <c r="AA1154" s="79">
        <v>155100000</v>
      </c>
      <c r="AB1154" s="79">
        <v>163200000</v>
      </c>
      <c r="AC1154" s="79">
        <v>3100000</v>
      </c>
      <c r="AD1154" s="80">
        <v>53900000</v>
      </c>
      <c r="AE1154" s="73">
        <v>5.7513914656771803E-2</v>
      </c>
      <c r="AF1154" s="80">
        <v>271.66413749999998</v>
      </c>
      <c r="AG1154" s="80">
        <v>278.36413749999997</v>
      </c>
      <c r="AH1154" s="25">
        <v>4.2825251923076921</v>
      </c>
      <c r="AI1154" s="25">
        <v>6.6435355011933162</v>
      </c>
      <c r="AJ1154" s="25">
        <v>16.448121703194239</v>
      </c>
      <c r="AK1154" s="25">
        <v>10.273128236035394</v>
      </c>
      <c r="AL1154" s="25">
        <v>1.5356764266304346</v>
      </c>
      <c r="AM1154" s="74" t="s">
        <v>493</v>
      </c>
      <c r="AN1154" s="74" t="s">
        <v>524</v>
      </c>
      <c r="AO1154" s="74" t="s">
        <v>682</v>
      </c>
      <c r="AP1154" s="74" t="s">
        <v>1552</v>
      </c>
      <c r="AQ1154" s="73">
        <f>_xll.BDP($H1154,$AQ$1, "CUST_TRR_START_DT=20030101","CUST_TRR_END_DT=20230630")*0.01</f>
        <v>0.1288879</v>
      </c>
      <c r="AR1154" s="73">
        <f>_xll.BDP($H1154,$AQ$1, "CUST_TRR_START_DT=20130101","CUST_TRR_END_DT=20230630")*0.01</f>
        <v>0.1010023</v>
      </c>
      <c r="AS1154" s="73">
        <f>_xll.BDP($H1154,$AQ$1, "CUST_TRR_START_DT=20180101","CUST_TRR_END_DT=20230630")*0.01</f>
        <v>-3.7146640000000002E-2</v>
      </c>
      <c r="AT1154" s="74" t="s">
        <v>3670</v>
      </c>
      <c r="AU1154" s="74" t="s">
        <v>3670</v>
      </c>
      <c r="AV1154" s="74" t="s">
        <v>3670</v>
      </c>
      <c r="AW1154" s="25">
        <v>6.2666666666666666</v>
      </c>
      <c r="AX1154" s="25">
        <v>6.2666666666666666</v>
      </c>
      <c r="AY1154" s="25">
        <v>-5.3751668233414679E-2</v>
      </c>
      <c r="AZ1154" s="25">
        <v>6.2129149984332521</v>
      </c>
      <c r="BA1154" s="25">
        <v>88.716666624391237</v>
      </c>
      <c r="BB1154" s="25">
        <v>-0.76095779220777615</v>
      </c>
      <c r="BC1154" s="25">
        <v>87.955708832183461</v>
      </c>
      <c r="BD1154" s="25">
        <v>34.675658650000003</v>
      </c>
      <c r="BE1154" s="25">
        <v>271.66413749999998</v>
      </c>
      <c r="BF1154" s="74">
        <v>22.1</v>
      </c>
      <c r="BG1154" s="74">
        <v>31.233000000000001</v>
      </c>
      <c r="BH1154" s="74">
        <v>37.6</v>
      </c>
      <c r="BI1154" s="74">
        <v>-4.6000000000000005</v>
      </c>
      <c r="BJ1154" s="74">
        <v>32.1</v>
      </c>
      <c r="BK1154" s="74">
        <v>47.1</v>
      </c>
      <c r="BL1154" s="72">
        <v>8.1350450609256456E-2</v>
      </c>
      <c r="BM1154" s="72">
        <v>0.11496916850130799</v>
      </c>
      <c r="BN1154" s="72">
        <v>0.13840619651167613</v>
      </c>
      <c r="BO1154" s="72">
        <v>-1.6932672977492295E-2</v>
      </c>
      <c r="BP1154" s="72">
        <v>0.11816060925597882</v>
      </c>
      <c r="BQ1154" s="72">
        <v>0.17337584722606239</v>
      </c>
      <c r="BR1154" s="72">
        <f>IF(IF(BN1154&gt;BQ1154,BN1154,BQ1154)=0,IF(BM1154&gt;BP1154,BM1154,BP1154),IF(BN1154&gt;BQ1154,BN1154,BQ1154))</f>
        <v>0.17337584722606239</v>
      </c>
      <c r="CI1154" s="73">
        <f>IFERROR(L1154,M1154)</f>
        <v>0.43687363600034124</v>
      </c>
      <c r="CJ1154" s="74">
        <f>IF(AND(M1154&lt;0,AA1154&gt;0),1,0)</f>
        <v>0</v>
      </c>
      <c r="CK1154" s="74">
        <f>IF(AND(CJ1154=0,CI1154&lt;0.1,CI1154&gt;0),1,0)</f>
        <v>0</v>
      </c>
      <c r="CL1154" s="74">
        <f>IF(AND(CK1154=0,CI1154&lt;0.2,CI1154&gt;0.1),1,0)</f>
        <v>0</v>
      </c>
      <c r="CM1154" s="74">
        <f>IF(AND(CL1154=0,CI1154&lt;0.3,CI1154&gt;0.2),1,0)</f>
        <v>0</v>
      </c>
      <c r="CN1154" s="74">
        <f>IF(AND(CM1154=0,CI1154&lt;0.4,CI1154&gt;0.3),1,0)</f>
        <v>0</v>
      </c>
      <c r="CO1154" s="74">
        <f>IF(AND(CN1154=0,CI1154&lt;0.5,CI1154&gt;0.4),1,0)</f>
        <v>1</v>
      </c>
      <c r="CP1154" s="74">
        <f>IF(AND(CJ1154=0,CK1154=0,CL1154=0,CM1154=0,CN1154=0,CO1154=0),1,0)</f>
        <v>0</v>
      </c>
      <c r="CR1154" s="74" t="str">
        <f>_xll.BDP($H1154,CR$1)</f>
        <v>Toby Fowlston</v>
      </c>
      <c r="CS1154" s="74" t="str">
        <f>_xll.BDP($H1154,CS$1)</f>
        <v>No</v>
      </c>
      <c r="CT1154" s="81">
        <f>_xll.BDP($H1154,CT$1)</f>
        <v>0</v>
      </c>
      <c r="CU1154" s="78">
        <f>_xll.BDP($H1154,CU$1)</f>
        <v>0.5</v>
      </c>
      <c r="CV1154" s="78">
        <f>_xll.BDP($H1154,CV$1)</f>
        <v>1.0345265024169781</v>
      </c>
      <c r="CW1154" s="78">
        <f>_xll.BDP($H1154,CW$1)</f>
        <v>2.6714158504007122</v>
      </c>
    </row>
    <row r="1155" spans="1:101" s="74" customFormat="1" hidden="1" x14ac:dyDescent="0.3">
      <c r="A1155" s="74" t="str">
        <f>B1155&amp;C1155</f>
        <v>15</v>
      </c>
      <c r="B1155" s="74">
        <v>15</v>
      </c>
      <c r="D1155" s="74">
        <v>74</v>
      </c>
      <c r="E1155" s="74">
        <v>1</v>
      </c>
      <c r="F1155" s="75"/>
      <c r="H1155" s="74" t="s">
        <v>2111</v>
      </c>
      <c r="I1155" s="74">
        <v>2101</v>
      </c>
      <c r="J1155" s="74" t="str">
        <f>I1155&amp;H1155</f>
        <v>2101LVC PW Equity</v>
      </c>
      <c r="K1155" s="76" t="s">
        <v>5055</v>
      </c>
      <c r="L1155" s="73">
        <v>2.277082116423315</v>
      </c>
      <c r="M1155" s="73">
        <v>2.3025709374455046</v>
      </c>
      <c r="N1155" s="73">
        <v>2.277082116423315</v>
      </c>
      <c r="O1155" s="73">
        <v>2.3025709374455046</v>
      </c>
      <c r="P1155" s="77">
        <v>102.9638450164222</v>
      </c>
      <c r="Q1155" s="77">
        <v>96.013226095811518</v>
      </c>
      <c r="R1155" s="77">
        <v>95.434410563922725</v>
      </c>
      <c r="S1155" s="78">
        <v>65.370686574683504</v>
      </c>
      <c r="T1155" s="78">
        <v>63.13560664128569</v>
      </c>
      <c r="U1155" s="73">
        <v>-0.56738174047848489</v>
      </c>
      <c r="V1155" s="79">
        <v>-0.63765857058097808</v>
      </c>
      <c r="W1155" s="73">
        <v>0.92172036703397997</v>
      </c>
      <c r="X1155" s="72">
        <v>0.45105820105820105</v>
      </c>
      <c r="Y1155" s="79">
        <v>29.007083254429563</v>
      </c>
      <c r="Z1155" s="79">
        <v>28.690955076486446</v>
      </c>
      <c r="AA1155" s="79">
        <v>80282000</v>
      </c>
      <c r="AB1155" s="79">
        <v>80282000</v>
      </c>
      <c r="AC1155" s="79" t="e">
        <v>#N/A</v>
      </c>
      <c r="AD1155" s="80">
        <v>205110000</v>
      </c>
      <c r="AE1155" s="73">
        <v>0</v>
      </c>
      <c r="AF1155" s="80">
        <v>3677.1000000000004</v>
      </c>
      <c r="AG1155" s="80">
        <v>3541.6830000000004</v>
      </c>
      <c r="AH1155" s="25">
        <v>16.677260013373139</v>
      </c>
      <c r="AI1155" s="25">
        <v>18.00413288259665</v>
      </c>
      <c r="AJ1155" s="25">
        <v>4.6369692517511467</v>
      </c>
      <c r="AK1155" s="25">
        <v>20.269945569485074</v>
      </c>
      <c r="AL1155" s="25">
        <v>16.71507897549748</v>
      </c>
      <c r="AM1155" s="74" t="s">
        <v>506</v>
      </c>
      <c r="AN1155" s="74" t="s">
        <v>507</v>
      </c>
      <c r="AO1155" s="74" t="s">
        <v>4739</v>
      </c>
      <c r="AP1155" s="74" t="s">
        <v>2085</v>
      </c>
      <c r="AQ1155" s="73" t="e">
        <f>_xll.BDP($H1155,$AQ$1, "CUST_TRR_START_DT=20030101","CUST_TRR_END_DT=20230630")*0.01</f>
        <v>#VALUE!</v>
      </c>
      <c r="AR1155" s="73" t="e">
        <f>_xll.BDP($H1155,$AQ$1, "CUST_TRR_START_DT=20130101","CUST_TRR_END_DT=20230630")*0.01</f>
        <v>#VALUE!</v>
      </c>
      <c r="AS1155" s="73">
        <f>_xll.BDP($H1155,$AQ$1, "CUST_TRR_START_DT=20180101","CUST_TRR_END_DT=20230630")*0.01</f>
        <v>0.29170000000000001</v>
      </c>
      <c r="AT1155" s="74" t="s">
        <v>3537</v>
      </c>
      <c r="AU1155" s="74" t="s">
        <v>3537</v>
      </c>
      <c r="AV1155" s="74" t="s">
        <v>3537</v>
      </c>
      <c r="AW1155" s="25">
        <v>6.3655463253416604</v>
      </c>
      <c r="AX1155" s="25">
        <v>6.3655463253416604</v>
      </c>
      <c r="AY1155" s="25">
        <v>0</v>
      </c>
      <c r="AZ1155" s="25">
        <v>6.3655463253416604</v>
      </c>
      <c r="BA1155" s="25">
        <v>65.735653324204989</v>
      </c>
      <c r="BB1155" s="25">
        <v>0</v>
      </c>
      <c r="BC1155" s="25">
        <v>65.735653324204989</v>
      </c>
      <c r="BD1155" s="25">
        <v>113.3</v>
      </c>
      <c r="BE1155" s="25">
        <v>3541.6830000000004</v>
      </c>
      <c r="BF1155" s="74">
        <v>194.667</v>
      </c>
      <c r="BG1155" s="74">
        <v>212.5</v>
      </c>
      <c r="BH1155" s="74">
        <v>264</v>
      </c>
      <c r="BI1155" s="74">
        <v>207.8</v>
      </c>
      <c r="BJ1155" s="74">
        <v>233</v>
      </c>
      <c r="BK1155" s="74">
        <v>258.8</v>
      </c>
      <c r="BL1155" s="72">
        <v>5.4964546516444293E-2</v>
      </c>
      <c r="BM1155" s="72">
        <v>5.9999723295393735E-2</v>
      </c>
      <c r="BN1155" s="72">
        <v>7.4540832705806803E-2</v>
      </c>
      <c r="BO1155" s="72">
        <v>5.8672670591919149E-2</v>
      </c>
      <c r="BP1155" s="72">
        <v>6.5787931895655252E-2</v>
      </c>
      <c r="BQ1155" s="72">
        <v>7.3072604182813639E-2</v>
      </c>
      <c r="BR1155" s="72">
        <f>IF(IF(BN1155&gt;BQ1155,BN1155,BQ1155)=0,IF(BM1155&gt;BP1155,BM1155,BP1155),IF(BN1155&gt;BQ1155,BN1155,BQ1155))</f>
        <v>7.4540832705806803E-2</v>
      </c>
      <c r="CI1155" s="73">
        <f>IFERROR(L1155,M1155)</f>
        <v>2.277082116423315</v>
      </c>
      <c r="CJ1155" s="74">
        <f>IF(AND(M1155&lt;0,AA1155&gt;0),1,0)</f>
        <v>0</v>
      </c>
      <c r="CK1155" s="74">
        <f>IF(AND(CJ1155=0,CI1155&lt;0.1,CI1155&gt;0),1,0)</f>
        <v>0</v>
      </c>
      <c r="CL1155" s="74">
        <f>IF(AND(CK1155=0,CI1155&lt;0.2,CI1155&gt;0.1),1,0)</f>
        <v>0</v>
      </c>
      <c r="CM1155" s="74">
        <f>IF(AND(CL1155=0,CI1155&lt;0.3,CI1155&gt;0.2),1,0)</f>
        <v>0</v>
      </c>
      <c r="CN1155" s="74">
        <f>IF(AND(CM1155=0,CI1155&lt;0.4,CI1155&gt;0.3),1,0)</f>
        <v>0</v>
      </c>
      <c r="CO1155" s="74">
        <f>IF(AND(CN1155=0,CI1155&lt;0.5,CI1155&gt;0.4),1,0)</f>
        <v>0</v>
      </c>
      <c r="CP1155" s="74">
        <f>IF(AND(CJ1155=0,CK1155=0,CL1155=0,CM1155=0,CN1155=0,CO1155=0),1,0)</f>
        <v>1</v>
      </c>
      <c r="CR1155" s="74" t="str">
        <f>_xll.BDP($H1155,CR$1)</f>
        <v>Mariusz Rafal Cieply</v>
      </c>
      <c r="CS1155" s="74" t="str">
        <f>_xll.BDP($H1155,CS$1)</f>
        <v>Yes</v>
      </c>
      <c r="CT1155" s="81">
        <f>_xll.BDP($H1155,CT$1)</f>
        <v>13.069999694824219</v>
      </c>
      <c r="CU1155" s="78">
        <f>_xll.BDP($H1155,CU$1)</f>
        <v>12.33329963684082</v>
      </c>
      <c r="CV1155" s="78">
        <f>_xll.BDP($H1155,CV$1)</f>
        <v>33.950000000000003</v>
      </c>
      <c r="CW1155" s="78">
        <f>_xll.BDP($H1155,CW$1)</f>
        <v>0</v>
      </c>
    </row>
    <row r="1156" spans="1:101" s="74" customFormat="1" hidden="1" x14ac:dyDescent="0.3">
      <c r="A1156" s="74" t="str">
        <f>B1156&amp;C1156</f>
        <v>15</v>
      </c>
      <c r="B1156" s="74">
        <v>15</v>
      </c>
      <c r="D1156" s="74">
        <v>75</v>
      </c>
      <c r="E1156" s="74">
        <v>12</v>
      </c>
      <c r="F1156" s="75" t="s">
        <v>2157</v>
      </c>
      <c r="H1156" s="74" t="s">
        <v>1653</v>
      </c>
      <c r="I1156" s="74">
        <v>2102</v>
      </c>
      <c r="J1156" s="74" t="str">
        <f>I1156&amp;H1156</f>
        <v>2102STEM LN Equity</v>
      </c>
      <c r="K1156" s="76" t="s">
        <v>1654</v>
      </c>
      <c r="L1156" s="73" t="e">
        <v>#N/A</v>
      </c>
      <c r="M1156" s="73" t="e">
        <v>#N/A</v>
      </c>
      <c r="N1156" s="73">
        <v>0.46567703768211571</v>
      </c>
      <c r="O1156" s="73">
        <v>0.49106147900514496</v>
      </c>
      <c r="P1156" s="77">
        <v>32.319757560865739</v>
      </c>
      <c r="Q1156" s="77">
        <v>22.271328701408855</v>
      </c>
      <c r="R1156" s="77">
        <v>26.653383687575783</v>
      </c>
      <c r="S1156" s="78">
        <v>5.3013436070421651</v>
      </c>
      <c r="T1156" s="78">
        <v>6.2062428405693142</v>
      </c>
      <c r="U1156" s="73" t="e">
        <v>#N/A</v>
      </c>
      <c r="V1156" s="79">
        <v>-0.48690520103282919</v>
      </c>
      <c r="W1156" s="73">
        <v>0.45317570646958727</v>
      </c>
      <c r="X1156" s="72">
        <v>2.0309540912949783E-2</v>
      </c>
      <c r="Y1156" s="79">
        <v>8.0127601529382986</v>
      </c>
      <c r="Z1156" s="79">
        <v>13.219183769848076</v>
      </c>
      <c r="AA1156" s="79" t="e">
        <v>#N/A</v>
      </c>
      <c r="AB1156" s="79">
        <v>168708000</v>
      </c>
      <c r="AC1156" s="79">
        <v>5315000</v>
      </c>
      <c r="AD1156" s="80">
        <v>81392000</v>
      </c>
      <c r="AE1156" s="73">
        <v>6.5301258108905053E-2</v>
      </c>
      <c r="AF1156" s="80">
        <v>482.26443876000002</v>
      </c>
      <c r="AG1156" s="80">
        <v>438.70443875999996</v>
      </c>
      <c r="AH1156" s="25">
        <v>4.5708853983204483</v>
      </c>
      <c r="AI1156" s="25">
        <v>5.6575634004358859</v>
      </c>
      <c r="AJ1156" s="25">
        <v>16.685403106148804</v>
      </c>
      <c r="AK1156" s="25">
        <v>9.4689966297239341</v>
      </c>
      <c r="AL1156" s="25">
        <v>2.4361534900644841</v>
      </c>
      <c r="AM1156" s="74" t="s">
        <v>493</v>
      </c>
      <c r="AN1156" s="74" t="s">
        <v>524</v>
      </c>
      <c r="AO1156" s="74" t="s">
        <v>682</v>
      </c>
      <c r="AP1156" s="74" t="s">
        <v>1552</v>
      </c>
      <c r="AQ1156" s="73" t="e">
        <f>_xll.BDP($H1156,$AQ$1, "CUST_TRR_START_DT=20030101","CUST_TRR_END_DT=20230630")*0.01</f>
        <v>#VALUE!</v>
      </c>
      <c r="AR1156" s="73">
        <f>_xll.BDP($H1156,$AQ$1, "CUST_TRR_START_DT=20130101","CUST_TRR_END_DT=20230630")*0.01</f>
        <v>3.9749310000000003E-2</v>
      </c>
      <c r="AS1156" s="73">
        <f>_xll.BDP($H1156,$AQ$1, "CUST_TRR_START_DT=20180101","CUST_TRR_END_DT=20230630")*0.01</f>
        <v>1.8317099999999999E-2</v>
      </c>
      <c r="AT1156" s="74" t="s">
        <v>3671</v>
      </c>
      <c r="AU1156" s="74" t="s">
        <v>3671</v>
      </c>
      <c r="AV1156" s="74" t="s">
        <v>3671</v>
      </c>
      <c r="AW1156" s="25">
        <v>4.4630404463040447</v>
      </c>
      <c r="AX1156" s="25">
        <v>4.4630404463040447</v>
      </c>
      <c r="AY1156" s="25">
        <v>0</v>
      </c>
      <c r="AZ1156" s="25">
        <v>4.4630404463040447</v>
      </c>
      <c r="BA1156" s="25">
        <v>36.209521810000794</v>
      </c>
      <c r="BB1156" s="25">
        <v>0</v>
      </c>
      <c r="BC1156" s="25" t="s">
        <v>3021</v>
      </c>
      <c r="BD1156" s="25" t="s">
        <v>3021</v>
      </c>
      <c r="BE1156" s="25">
        <v>438.70443875999996</v>
      </c>
      <c r="BF1156" s="74">
        <v>52.5</v>
      </c>
      <c r="BG1156" s="74">
        <v>58.4</v>
      </c>
      <c r="BH1156" s="74">
        <v>66.375</v>
      </c>
      <c r="BI1156" s="74">
        <v>51.832999999999998</v>
      </c>
      <c r="BJ1156" s="74">
        <v>45.133000000000003</v>
      </c>
      <c r="BK1156" s="74">
        <v>52.9</v>
      </c>
      <c r="BL1156" s="72">
        <v>0.11967054664044768</v>
      </c>
      <c r="BM1156" s="72">
        <v>0.13311923664385036</v>
      </c>
      <c r="BN1156" s="72">
        <v>0.15129776253828028</v>
      </c>
      <c r="BO1156" s="72">
        <v>0.11815016083836809</v>
      </c>
      <c r="BP1156" s="72">
        <v>0.10287791964806335</v>
      </c>
      <c r="BQ1156" s="72">
        <v>0.12058232223389871</v>
      </c>
      <c r="BR1156" s="72">
        <f>IF(IF(BN1156&gt;BQ1156,BN1156,BQ1156)=0,IF(BM1156&gt;BP1156,BM1156,BP1156),IF(BN1156&gt;BQ1156,BN1156,BQ1156))</f>
        <v>0.15129776253828028</v>
      </c>
      <c r="CI1156" s="73" t="e">
        <f>IFERROR(L1156,M1156)</f>
        <v>#N/A</v>
      </c>
      <c r="CJ1156" s="74" t="e">
        <f>IF(AND(M1156&lt;0,AA1156&gt;0),1,0)</f>
        <v>#N/A</v>
      </c>
      <c r="CK1156" s="74" t="e">
        <f>IF(AND(CJ1156=0,CI1156&lt;0.1,CI1156&gt;0),1,0)</f>
        <v>#N/A</v>
      </c>
      <c r="CL1156" s="74" t="e">
        <f>IF(AND(CK1156=0,CI1156&lt;0.2,CI1156&gt;0.1),1,0)</f>
        <v>#N/A</v>
      </c>
      <c r="CM1156" s="74" t="e">
        <f>IF(AND(CL1156=0,CI1156&lt;0.3,CI1156&gt;0.2),1,0)</f>
        <v>#N/A</v>
      </c>
      <c r="CN1156" s="74" t="e">
        <f>IF(AND(CM1156=0,CI1156&lt;0.4,CI1156&gt;0.3),1,0)</f>
        <v>#N/A</v>
      </c>
      <c r="CO1156" s="74" t="e">
        <f>IF(AND(CN1156=0,CI1156&lt;0.5,CI1156&gt;0.4),1,0)</f>
        <v>#N/A</v>
      </c>
      <c r="CP1156" s="74" t="e">
        <f>IF(AND(CJ1156=0,CK1156=0,CL1156=0,CM1156=0,CN1156=0,CO1156=0),1,0)</f>
        <v>#N/A</v>
      </c>
      <c r="CR1156" s="74" t="str">
        <f>_xll.BDP($H1156,CR$1)</f>
        <v>Timo Lehne</v>
      </c>
      <c r="CS1156" s="74" t="str">
        <f>_xll.BDP($H1156,CS$1)</f>
        <v>No</v>
      </c>
      <c r="CT1156" s="81">
        <f>_xll.BDP($H1156,CT$1)</f>
        <v>0</v>
      </c>
      <c r="CU1156" s="78">
        <f>_xll.BDP($H1156,CU$1)</f>
        <v>1.75</v>
      </c>
      <c r="CV1156" s="78">
        <f>_xll.BDP($H1156,CV$1)</f>
        <v>1.4123989298476318E-2</v>
      </c>
      <c r="CW1156" s="78">
        <f>_xll.BDP($H1156,CW$1)</f>
        <v>0</v>
      </c>
    </row>
    <row r="1157" spans="1:101" s="74" customFormat="1" hidden="1" x14ac:dyDescent="0.3">
      <c r="A1157" s="74" t="str">
        <f>B1157&amp;C1157</f>
        <v>15</v>
      </c>
      <c r="B1157" s="74">
        <v>15</v>
      </c>
      <c r="D1157" s="74">
        <v>75</v>
      </c>
      <c r="E1157" s="74">
        <v>2</v>
      </c>
      <c r="F1157" s="75"/>
      <c r="H1157" s="74" t="s">
        <v>406</v>
      </c>
      <c r="I1157" s="74">
        <v>2103</v>
      </c>
      <c r="J1157" s="74" t="str">
        <f>I1157&amp;H1157</f>
        <v>2103ZM US Equity</v>
      </c>
      <c r="K1157" s="76" t="s">
        <v>1098</v>
      </c>
      <c r="L1157" s="73">
        <v>0.15368190489987008</v>
      </c>
      <c r="M1157" s="73">
        <v>0.36133017790321931</v>
      </c>
      <c r="N1157" s="73">
        <v>7.3863414241418041E-2</v>
      </c>
      <c r="O1157" s="73">
        <v>0.31156265933527849</v>
      </c>
      <c r="P1157" s="77">
        <v>1.8707665063672017</v>
      </c>
      <c r="Q1157" s="77">
        <v>0.8585493253052584</v>
      </c>
      <c r="R1157" s="77">
        <v>2.1815398727397874</v>
      </c>
      <c r="S1157" s="78">
        <v>15.175910543297729</v>
      </c>
      <c r="T1157" s="78">
        <v>8.9334298513985999</v>
      </c>
      <c r="U1157" s="73">
        <v>-0.68975742625797476</v>
      </c>
      <c r="V1157" s="79">
        <v>-23.879026166061269</v>
      </c>
      <c r="W1157" s="73">
        <v>0.78474361175500729</v>
      </c>
      <c r="X1157" s="72" t="e">
        <v>#N/A</v>
      </c>
      <c r="Y1157" s="79">
        <v>97.467415908247546</v>
      </c>
      <c r="Z1157" s="79" t="e">
        <v>#N/A</v>
      </c>
      <c r="AA1157" s="79">
        <v>767777000</v>
      </c>
      <c r="AB1157" s="79">
        <v>890418000</v>
      </c>
      <c r="AC1157" s="79">
        <v>1649516000</v>
      </c>
      <c r="AD1157" s="80">
        <v>1261360000</v>
      </c>
      <c r="AE1157" s="73">
        <v>1.3077281664235429</v>
      </c>
      <c r="AF1157" s="80">
        <v>21401.048998939998</v>
      </c>
      <c r="AG1157" s="80">
        <v>15458.227998939998</v>
      </c>
      <c r="AH1157" s="25">
        <v>36.715177739738877</v>
      </c>
      <c r="AI1157" s="25">
        <v>52.199054497670012</v>
      </c>
      <c r="AJ1157" s="25">
        <v>5.4259902219428175</v>
      </c>
      <c r="AK1157" s="25">
        <v>100.59457121808632</v>
      </c>
      <c r="AL1157" s="25">
        <v>3.0562564212223235</v>
      </c>
      <c r="AM1157" s="74" t="s">
        <v>506</v>
      </c>
      <c r="AN1157" s="74" t="s">
        <v>507</v>
      </c>
      <c r="AO1157" s="74" t="s">
        <v>4739</v>
      </c>
      <c r="AP1157" s="74" t="s">
        <v>574</v>
      </c>
      <c r="AQ1157" s="73" t="e">
        <f>_xll.BDP($H1157,$AQ$1, "CUST_TRR_START_DT=20030101","CUST_TRR_END_DT=20230630")*0.01</f>
        <v>#VALUE!</v>
      </c>
      <c r="AR1157" s="73" t="e">
        <f>_xll.BDP($H1157,$AQ$1, "CUST_TRR_START_DT=20130101","CUST_TRR_END_DT=20230630")*0.01</f>
        <v>#VALUE!</v>
      </c>
      <c r="AS1157" s="73" t="e">
        <f>_xll.BDP($H1157,$AQ$1, "CUST_TRR_START_DT=20180101","CUST_TRR_END_DT=20230630")*0.01</f>
        <v>#VALUE!</v>
      </c>
      <c r="AT1157" s="74" t="s">
        <v>3634</v>
      </c>
      <c r="AU1157" s="74" t="s">
        <v>3634</v>
      </c>
      <c r="AV1157" s="74" t="s">
        <v>3634</v>
      </c>
      <c r="AW1157" s="25" t="s">
        <v>3021</v>
      </c>
      <c r="AX1157" s="25">
        <v>0</v>
      </c>
      <c r="AY1157" s="25">
        <v>-0.29104648096027957</v>
      </c>
      <c r="AZ1157" s="25">
        <v>-0.29104648096027957</v>
      </c>
      <c r="BA1157" s="25">
        <v>0</v>
      </c>
      <c r="BB1157" s="25">
        <v>-37.55302454658392</v>
      </c>
      <c r="BC1157" s="25">
        <v>-37.55302454658392</v>
      </c>
      <c r="BD1157" s="25">
        <v>-62.286999999999999</v>
      </c>
      <c r="BE1157" s="25">
        <v>15458.227998939998</v>
      </c>
      <c r="BF1157" s="74">
        <v>1435.4069999999999</v>
      </c>
      <c r="BG1157" s="74">
        <v>1325.5</v>
      </c>
      <c r="BH1157" s="74">
        <v>1347.9470000000001</v>
      </c>
      <c r="BI1157" s="74">
        <v>1220.7439999999999</v>
      </c>
      <c r="BJ1157" s="74">
        <v>1418.29</v>
      </c>
      <c r="BK1157" s="74">
        <v>1640.0620000000001</v>
      </c>
      <c r="BL1157" s="72">
        <v>9.2857150256706572E-2</v>
      </c>
      <c r="BM1157" s="72">
        <v>8.5747215016552497E-2</v>
      </c>
      <c r="BN1157" s="72">
        <v>8.7199321946372615E-2</v>
      </c>
      <c r="BO1157" s="72">
        <v>7.8970500375832781E-2</v>
      </c>
      <c r="BP1157" s="72">
        <v>9.1749843520049973E-2</v>
      </c>
      <c r="BQ1157" s="72">
        <v>0.10609637793623322</v>
      </c>
      <c r="BR1157" s="72">
        <f>IF(IF(BN1157&gt;BQ1157,BN1157,BQ1157)=0,IF(BM1157&gt;BP1157,BM1157,BP1157),IF(BN1157&gt;BQ1157,BN1157,BQ1157))</f>
        <v>0.10609637793623322</v>
      </c>
      <c r="CI1157" s="73">
        <f>IFERROR(L1157,M1157)</f>
        <v>0.15368190489987008</v>
      </c>
      <c r="CJ1157" s="74">
        <f>IF(AND(M1157&lt;0,AA1157&gt;0),1,0)</f>
        <v>0</v>
      </c>
      <c r="CK1157" s="74">
        <f>IF(AND(CJ1157=0,CI1157&lt;0.1,CI1157&gt;0),1,0)</f>
        <v>0</v>
      </c>
      <c r="CL1157" s="74">
        <f>IF(AND(CK1157=0,CI1157&lt;0.2,CI1157&gt;0.1),1,0)</f>
        <v>1</v>
      </c>
      <c r="CM1157" s="74">
        <f>IF(AND(CL1157=0,CI1157&lt;0.3,CI1157&gt;0.2),1,0)</f>
        <v>0</v>
      </c>
      <c r="CN1157" s="74">
        <f>IF(AND(CM1157=0,CI1157&lt;0.4,CI1157&gt;0.3),1,0)</f>
        <v>0</v>
      </c>
      <c r="CO1157" s="74">
        <f>IF(AND(CN1157=0,CI1157&lt;0.5,CI1157&gt;0.4),1,0)</f>
        <v>0</v>
      </c>
      <c r="CP1157" s="74">
        <f>IF(AND(CJ1157=0,CK1157=0,CL1157=0,CM1157=0,CN1157=0,CO1157=0),1,0)</f>
        <v>0</v>
      </c>
      <c r="CR1157" s="74" t="str">
        <f>_xll.BDP($H1157,CR$1)</f>
        <v>Eric S Yuan</v>
      </c>
      <c r="CS1157" s="74" t="str">
        <f>_xll.BDP($H1157,CS$1)</f>
        <v>Yes</v>
      </c>
      <c r="CT1157" s="81">
        <f>_xll.BDP($H1157,CT$1)</f>
        <v>7.512509822845459</v>
      </c>
      <c r="CU1157" s="78">
        <f>_xll.BDP($H1157,CU$1)</f>
        <v>12.33329963684082</v>
      </c>
      <c r="CV1157" s="78">
        <f>_xll.BDP($H1157,CV$1)</f>
        <v>0.18251201471692222</v>
      </c>
      <c r="CW1157" s="78">
        <f>_xll.BDP($H1157,CW$1)</f>
        <v>11.036307609860664</v>
      </c>
    </row>
    <row r="1158" spans="1:101" s="74" customFormat="1" hidden="1" x14ac:dyDescent="0.3">
      <c r="A1158" s="74" t="str">
        <f>B1158&amp;C1158</f>
        <v>15</v>
      </c>
      <c r="B1158" s="74">
        <v>15</v>
      </c>
      <c r="D1158" s="74">
        <v>76</v>
      </c>
      <c r="E1158" s="74">
        <v>25</v>
      </c>
      <c r="F1158" s="75" t="s">
        <v>2157</v>
      </c>
      <c r="H1158" s="74" t="s">
        <v>282</v>
      </c>
      <c r="I1158" s="74">
        <v>2104</v>
      </c>
      <c r="J1158" s="74" t="str">
        <f>I1158&amp;H1158</f>
        <v>2104PMTS US Equity</v>
      </c>
      <c r="K1158" s="76" t="s">
        <v>959</v>
      </c>
      <c r="L1158" s="73">
        <v>0.31641814837168669</v>
      </c>
      <c r="M1158" s="73">
        <v>0.47322309601411355</v>
      </c>
      <c r="N1158" s="73">
        <v>0.23052444297590052</v>
      </c>
      <c r="O1158" s="73">
        <v>0.36913675273482144</v>
      </c>
      <c r="P1158" s="77">
        <v>37.960414031622783</v>
      </c>
      <c r="Q1158" s="77">
        <v>28.368299252084466</v>
      </c>
      <c r="R1158" s="77" t="e">
        <v>#N/A</v>
      </c>
      <c r="S1158" s="78">
        <v>16.59556261608024</v>
      </c>
      <c r="T1158" s="78">
        <v>20.405889709823537</v>
      </c>
      <c r="U1158" s="73">
        <v>1.0803775121679273</v>
      </c>
      <c r="V1158" s="79">
        <v>2.6968811685748126</v>
      </c>
      <c r="W1158" s="73">
        <v>-0.20985173410115673</v>
      </c>
      <c r="X1158" s="72" t="e">
        <v>#N/A</v>
      </c>
      <c r="Y1158" s="79">
        <v>15.102372496632313</v>
      </c>
      <c r="Z1158" s="79" t="e">
        <v>#N/A</v>
      </c>
      <c r="AA1158" s="79">
        <v>167215000</v>
      </c>
      <c r="AB1158" s="79">
        <v>214365000</v>
      </c>
      <c r="AC1158" s="79">
        <v>3348000</v>
      </c>
      <c r="AD1158" s="80">
        <v>49806000</v>
      </c>
      <c r="AE1158" s="73">
        <v>6.7220816769063968E-2</v>
      </c>
      <c r="AF1158" s="80">
        <v>216.95842506</v>
      </c>
      <c r="AG1158" s="80">
        <v>490.20642506000002</v>
      </c>
      <c r="AH1158" s="25">
        <v>4.8117477454184954</v>
      </c>
      <c r="AI1158" s="25">
        <v>5.7846926560619298</v>
      </c>
      <c r="AJ1158" s="25">
        <v>15.578822915005865</v>
      </c>
      <c r="AK1158" s="25">
        <v>5.2915922625199494</v>
      </c>
      <c r="AL1158" s="25" t="s">
        <v>3021</v>
      </c>
      <c r="AM1158" s="74" t="s">
        <v>493</v>
      </c>
      <c r="AN1158" s="74" t="s">
        <v>524</v>
      </c>
      <c r="AO1158" s="74" t="s">
        <v>525</v>
      </c>
      <c r="AP1158" s="74" t="s">
        <v>574</v>
      </c>
      <c r="AQ1158" s="73" t="e">
        <f>_xll.BDP($H1158,$AQ$1, "CUST_TRR_START_DT=20030101","CUST_TRR_END_DT=20230630")*0.01</f>
        <v>#VALUE!</v>
      </c>
      <c r="AR1158" s="73" t="e">
        <f>_xll.BDP($H1158,$AQ$1, "CUST_TRR_START_DT=20130101","CUST_TRR_END_DT=20230630")*0.01</f>
        <v>#VALUE!</v>
      </c>
      <c r="AS1158" s="73">
        <f>_xll.BDP($H1158,$AQ$1, "CUST_TRR_START_DT=20180101","CUST_TRR_END_DT=20230630")*0.01</f>
        <v>0.39921030000000002</v>
      </c>
      <c r="AT1158" s="74" t="s">
        <v>3672</v>
      </c>
      <c r="AU1158" s="74" t="s">
        <v>3672</v>
      </c>
      <c r="AV1158" s="74" t="s">
        <v>3672</v>
      </c>
      <c r="AW1158" s="25" t="s">
        <v>3021</v>
      </c>
      <c r="AX1158" s="25">
        <v>0</v>
      </c>
      <c r="AY1158" s="25">
        <v>0</v>
      </c>
      <c r="AZ1158" s="25">
        <v>0</v>
      </c>
      <c r="BA1158" s="25">
        <v>0</v>
      </c>
      <c r="BB1158" s="25">
        <v>0</v>
      </c>
      <c r="BC1158" s="25">
        <v>0</v>
      </c>
      <c r="BD1158" s="25">
        <v>0</v>
      </c>
      <c r="BE1158" s="25">
        <v>216.95842506</v>
      </c>
      <c r="BF1158" s="74" t="s">
        <v>3021</v>
      </c>
      <c r="BG1158" s="74" t="s">
        <v>3021</v>
      </c>
      <c r="BH1158" s="74" t="s">
        <v>3021</v>
      </c>
      <c r="BI1158" s="74" t="s">
        <v>3021</v>
      </c>
      <c r="BJ1158" s="74" t="s">
        <v>3021</v>
      </c>
      <c r="BK1158" s="74" t="s">
        <v>3021</v>
      </c>
      <c r="BL1158" s="72">
        <v>0</v>
      </c>
      <c r="BM1158" s="72">
        <v>0</v>
      </c>
      <c r="BN1158" s="72">
        <v>0</v>
      </c>
      <c r="BO1158" s="72">
        <v>0</v>
      </c>
      <c r="BP1158" s="72">
        <v>0</v>
      </c>
      <c r="BQ1158" s="72">
        <v>0</v>
      </c>
      <c r="BR1158" s="72">
        <f>IF(IF(BN1158&gt;BQ1158,BN1158,BQ1158)=0,IF(BM1158&gt;BP1158,BM1158,BP1158),IF(BN1158&gt;BQ1158,BN1158,BQ1158))</f>
        <v>0</v>
      </c>
      <c r="CI1158" s="73">
        <f>IFERROR(L1158,M1158)</f>
        <v>0.31641814837168669</v>
      </c>
      <c r="CJ1158" s="74">
        <f>IF(AND(M1158&lt;0,AA1158&gt;0),1,0)</f>
        <v>0</v>
      </c>
      <c r="CK1158" s="74">
        <f>IF(AND(CJ1158=0,CI1158&lt;0.1,CI1158&gt;0),1,0)</f>
        <v>0</v>
      </c>
      <c r="CL1158" s="74">
        <f>IF(AND(CK1158=0,CI1158&lt;0.2,CI1158&gt;0.1),1,0)</f>
        <v>0</v>
      </c>
      <c r="CM1158" s="74">
        <f>IF(AND(CL1158=0,CI1158&lt;0.3,CI1158&gt;0.2),1,0)</f>
        <v>0</v>
      </c>
      <c r="CN1158" s="74">
        <f>IF(AND(CM1158=0,CI1158&lt;0.4,CI1158&gt;0.3),1,0)</f>
        <v>1</v>
      </c>
      <c r="CO1158" s="74">
        <f>IF(AND(CN1158=0,CI1158&lt;0.5,CI1158&gt;0.4),1,0)</f>
        <v>0</v>
      </c>
      <c r="CP1158" s="74">
        <f>IF(AND(CJ1158=0,CK1158=0,CL1158=0,CM1158=0,CN1158=0,CO1158=0),1,0)</f>
        <v>0</v>
      </c>
      <c r="CR1158" s="74" t="str">
        <f>_xll.BDP($H1158,CR$1)</f>
        <v>Scott T Scheirman</v>
      </c>
      <c r="CS1158" s="74" t="str">
        <f>_xll.BDP($H1158,CS$1)</f>
        <v>No</v>
      </c>
      <c r="CT1158" s="81">
        <f>_xll.BDP($H1158,CT$1)</f>
        <v>0</v>
      </c>
      <c r="CU1158" s="78">
        <f>_xll.BDP($H1158,CU$1)</f>
        <v>6</v>
      </c>
      <c r="CV1158" s="78">
        <f>_xll.BDP($H1158,CV$1)</f>
        <v>2.3250050302250918</v>
      </c>
      <c r="CW1158" s="78">
        <f>_xll.BDP($H1158,CW$1)</f>
        <v>17.127356702775597</v>
      </c>
    </row>
    <row r="1159" spans="1:101" s="74" customFormat="1" hidden="1" x14ac:dyDescent="0.3">
      <c r="A1159" s="74" t="str">
        <f>B1159&amp;C1159</f>
        <v>15</v>
      </c>
      <c r="B1159" s="74">
        <v>15</v>
      </c>
      <c r="D1159" s="74">
        <v>76</v>
      </c>
      <c r="E1159" s="74">
        <v>3</v>
      </c>
      <c r="F1159" s="75" t="s">
        <v>2149</v>
      </c>
      <c r="G1159" s="74" t="s">
        <v>2467</v>
      </c>
      <c r="H1159" s="74" t="s">
        <v>2468</v>
      </c>
      <c r="I1159" s="74">
        <v>2105</v>
      </c>
      <c r="J1159" s="74" t="str">
        <f>I1159&amp;H1159</f>
        <v>2105TRUEB SS Equity</v>
      </c>
      <c r="K1159" s="76" t="s">
        <v>5056</v>
      </c>
      <c r="L1159" s="73">
        <v>2.473314817898506</v>
      </c>
      <c r="M1159" s="73">
        <v>4.051250909528572</v>
      </c>
      <c r="N1159" s="73">
        <v>2.3445722953107455</v>
      </c>
      <c r="O1159" s="73">
        <v>3.4075382965897707</v>
      </c>
      <c r="P1159" s="77">
        <v>34.330642841665068</v>
      </c>
      <c r="Q1159" s="77">
        <v>27.121118022538582</v>
      </c>
      <c r="R1159" s="77">
        <v>30.444796028917747</v>
      </c>
      <c r="S1159" s="78">
        <v>9.3167480611435689</v>
      </c>
      <c r="T1159" s="78">
        <v>43.384777480842402</v>
      </c>
      <c r="U1159" s="73">
        <v>-0.68638416273893776</v>
      </c>
      <c r="V1159" s="79">
        <v>-2.1271123174188542</v>
      </c>
      <c r="W1159" s="73">
        <v>0.8223368119832265</v>
      </c>
      <c r="X1159" s="72" t="e">
        <v>#N/A</v>
      </c>
      <c r="Y1159" s="79" t="e">
        <v>#N/A</v>
      </c>
      <c r="Z1159" s="79" t="e">
        <v>#N/A</v>
      </c>
      <c r="AA1159" s="79">
        <v>182787000.00000024</v>
      </c>
      <c r="AB1159" s="79">
        <v>217317000.00000024</v>
      </c>
      <c r="AC1159" s="79" t="e">
        <v>#N/A</v>
      </c>
      <c r="AD1159" s="80">
        <v>493597000</v>
      </c>
      <c r="AE1159" s="73">
        <v>0</v>
      </c>
      <c r="AF1159" s="80">
        <v>13817.811284500003</v>
      </c>
      <c r="AG1159" s="80">
        <v>12316.242284500004</v>
      </c>
      <c r="AH1159" s="25">
        <v>16.249819949969066</v>
      </c>
      <c r="AI1159" s="25">
        <v>17.110478620658043</v>
      </c>
      <c r="AJ1159" s="25">
        <v>3.4730012794017338</v>
      </c>
      <c r="AK1159" s="25">
        <v>25.136054940775136</v>
      </c>
      <c r="AL1159" s="25">
        <v>7.259093303215356</v>
      </c>
      <c r="AM1159" s="74" t="s">
        <v>506</v>
      </c>
      <c r="AN1159" s="74" t="s">
        <v>507</v>
      </c>
      <c r="AO1159" s="74" t="s">
        <v>4739</v>
      </c>
      <c r="AP1159" s="74" t="s">
        <v>4617</v>
      </c>
      <c r="AQ1159" s="73" t="e">
        <f>_xll.BDP($H1159,$AQ$1, "CUST_TRR_START_DT=20030101","CUST_TRR_END_DT=20230630")*0.01</f>
        <v>#VALUE!</v>
      </c>
      <c r="AR1159" s="73" t="e">
        <f>_xll.BDP($H1159,$AQ$1, "CUST_TRR_START_DT=20130101","CUST_TRR_END_DT=20230630")*0.01</f>
        <v>#VALUE!</v>
      </c>
      <c r="AS1159" s="73" t="e">
        <f>_xll.BDP($H1159,$AQ$1, "CUST_TRR_START_DT=20180101","CUST_TRR_END_DT=20230630")*0.01</f>
        <v>#VALUE!</v>
      </c>
      <c r="AT1159" s="74" t="s">
        <v>3673</v>
      </c>
      <c r="AU1159" s="74" t="s">
        <v>3673</v>
      </c>
      <c r="AV1159" s="74" t="s">
        <v>3673</v>
      </c>
      <c r="AW1159" s="25" t="s">
        <v>3021</v>
      </c>
      <c r="AX1159" s="25">
        <v>0</v>
      </c>
      <c r="AY1159" s="25">
        <v>0</v>
      </c>
      <c r="AZ1159" s="25">
        <v>0</v>
      </c>
      <c r="BA1159" s="25">
        <v>0</v>
      </c>
      <c r="BB1159" s="25">
        <v>0</v>
      </c>
      <c r="BC1159" s="25" t="s">
        <v>3021</v>
      </c>
      <c r="BD1159" s="25" t="s">
        <v>3021</v>
      </c>
      <c r="BE1159" s="25">
        <v>12316.242284500004</v>
      </c>
      <c r="BF1159" s="74">
        <v>646.16700000000003</v>
      </c>
      <c r="BG1159" s="74">
        <v>821.16700000000003</v>
      </c>
      <c r="BH1159" s="74">
        <v>1054.3330000000001</v>
      </c>
      <c r="BI1159" s="74">
        <v>609</v>
      </c>
      <c r="BJ1159" s="74">
        <v>752.63300000000004</v>
      </c>
      <c r="BK1159" s="74">
        <v>982.9</v>
      </c>
      <c r="BL1159" s="72">
        <v>5.2464622331537071E-2</v>
      </c>
      <c r="BM1159" s="72">
        <v>6.6673501627476026E-2</v>
      </c>
      <c r="BN1159" s="72">
        <v>8.5605087627001183E-2</v>
      </c>
      <c r="BO1159" s="72">
        <v>4.9446899949867562E-2</v>
      </c>
      <c r="BP1159" s="72">
        <v>6.1108979720802425E-2</v>
      </c>
      <c r="BQ1159" s="72">
        <v>7.9805185485590846E-2</v>
      </c>
      <c r="BR1159" s="72">
        <f>IF(IF(BN1159&gt;BQ1159,BN1159,BQ1159)=0,IF(BM1159&gt;BP1159,BM1159,BP1159),IF(BN1159&gt;BQ1159,BN1159,BQ1159))</f>
        <v>8.5605087627001183E-2</v>
      </c>
      <c r="CI1159" s="73">
        <f>IFERROR(L1159,M1159)</f>
        <v>2.473314817898506</v>
      </c>
      <c r="CJ1159" s="74">
        <f>IF(AND(M1159&lt;0,AA1159&gt;0),1,0)</f>
        <v>0</v>
      </c>
      <c r="CK1159" s="74">
        <f>IF(AND(CJ1159=0,CI1159&lt;0.1,CI1159&gt;0),1,0)</f>
        <v>0</v>
      </c>
      <c r="CL1159" s="74">
        <f>IF(AND(CK1159=0,CI1159&lt;0.2,CI1159&gt;0.1),1,0)</f>
        <v>0</v>
      </c>
      <c r="CM1159" s="74">
        <f>IF(AND(CL1159=0,CI1159&lt;0.3,CI1159&gt;0.2),1,0)</f>
        <v>0</v>
      </c>
      <c r="CN1159" s="74">
        <f>IF(AND(CM1159=0,CI1159&lt;0.4,CI1159&gt;0.3),1,0)</f>
        <v>0</v>
      </c>
      <c r="CO1159" s="74">
        <f>IF(AND(CN1159=0,CI1159&lt;0.5,CI1159&gt;0.4),1,0)</f>
        <v>0</v>
      </c>
      <c r="CP1159" s="74">
        <f>IF(AND(CJ1159=0,CK1159=0,CL1159=0,CM1159=0,CN1159=0,CO1159=0),1,0)</f>
        <v>1</v>
      </c>
      <c r="CR1159" s="74" t="str">
        <f>_xll.BDP($H1159,CR$1)</f>
        <v>Alan Mamedi</v>
      </c>
      <c r="CS1159" s="74" t="str">
        <f>_xll.BDP($H1159,CS$1)</f>
        <v>Yes</v>
      </c>
      <c r="CT1159" s="81">
        <f>_xll.BDP($H1159,CT$1)</f>
        <v>0</v>
      </c>
      <c r="CU1159" s="78">
        <f>_xll.BDP($H1159,CU$1)</f>
        <v>14.75</v>
      </c>
      <c r="CV1159" s="78">
        <f>_xll.BDP($H1159,CV$1)</f>
        <v>2.1541323795548508</v>
      </c>
      <c r="CW1159" s="78">
        <f>_xll.BDP($H1159,CW$1)</f>
        <v>0</v>
      </c>
    </row>
    <row r="1160" spans="1:101" s="74" customFormat="1" hidden="1" x14ac:dyDescent="0.3">
      <c r="A1160" s="74" t="str">
        <f>B1160&amp;C1160</f>
        <v>15</v>
      </c>
      <c r="B1160" s="74">
        <v>15</v>
      </c>
      <c r="D1160" s="74">
        <v>77</v>
      </c>
      <c r="E1160" s="74">
        <v>13</v>
      </c>
      <c r="F1160" s="75" t="s">
        <v>2157</v>
      </c>
      <c r="H1160" s="74" t="s">
        <v>1661</v>
      </c>
      <c r="I1160" s="74">
        <v>2106</v>
      </c>
      <c r="J1160" s="74" t="str">
        <f>I1160&amp;H1160</f>
        <v>2106HAS LN Equity</v>
      </c>
      <c r="K1160" s="76" t="s">
        <v>1662</v>
      </c>
      <c r="L1160" s="73">
        <v>0.41069628914755774</v>
      </c>
      <c r="M1160" s="73">
        <v>0.37600152613506294</v>
      </c>
      <c r="N1160" s="73">
        <v>0.27245712176460407</v>
      </c>
      <c r="O1160" s="73">
        <v>0.27204968944099378</v>
      </c>
      <c r="P1160" s="77">
        <v>21.013333333333335</v>
      </c>
      <c r="Q1160" s="77">
        <v>15.128287350338368</v>
      </c>
      <c r="R1160" s="77">
        <v>18.861234231162634</v>
      </c>
      <c r="S1160" s="78">
        <v>3.5996969081742582</v>
      </c>
      <c r="T1160" s="78">
        <v>3.4813339838856434</v>
      </c>
      <c r="U1160" s="73">
        <v>3.1813112637201393E-2</v>
      </c>
      <c r="V1160" s="79">
        <v>0.20538082607048133</v>
      </c>
      <c r="W1160" s="73">
        <v>0.35204831932773112</v>
      </c>
      <c r="X1160" s="72">
        <v>3.9539539539539537E-2</v>
      </c>
      <c r="Y1160" s="79">
        <v>6.0385455617306656</v>
      </c>
      <c r="Z1160" s="79">
        <v>-5.4912040491903014</v>
      </c>
      <c r="AA1160" s="79">
        <v>524200000</v>
      </c>
      <c r="AB1160" s="79">
        <v>724500000</v>
      </c>
      <c r="AC1160" s="79">
        <v>12000000</v>
      </c>
      <c r="AD1160" s="80">
        <v>164000000</v>
      </c>
      <c r="AE1160" s="73">
        <v>7.3170731707317069E-2</v>
      </c>
      <c r="AF1160" s="80">
        <v>1663.6004000760001</v>
      </c>
      <c r="AG1160" s="80">
        <v>1717.8004000760002</v>
      </c>
      <c r="AH1160" s="25">
        <v>6.5068196972575763</v>
      </c>
      <c r="AI1160" s="25">
        <v>8.7153749369660076</v>
      </c>
      <c r="AJ1160" s="25">
        <v>9.0307804312045494</v>
      </c>
      <c r="AK1160" s="25">
        <v>12.186604854650255</v>
      </c>
      <c r="AL1160" s="25">
        <v>2.4822146568750205</v>
      </c>
      <c r="AM1160" s="74" t="s">
        <v>493</v>
      </c>
      <c r="AN1160" s="74" t="s">
        <v>524</v>
      </c>
      <c r="AO1160" s="74" t="s">
        <v>682</v>
      </c>
      <c r="AP1160" s="74" t="s">
        <v>1552</v>
      </c>
      <c r="AQ1160" s="73">
        <f>_xll.BDP($H1160,$AQ$1, "CUST_TRR_START_DT=20030101","CUST_TRR_END_DT=20230630")*0.01</f>
        <v>5.2977290000000003E-2</v>
      </c>
      <c r="AR1160" s="73">
        <f>_xll.BDP($H1160,$AQ$1, "CUST_TRR_START_DT=20130101","CUST_TRR_END_DT=20230630")*0.01</f>
        <v>6.0368880000000007E-2</v>
      </c>
      <c r="AS1160" s="73">
        <f>_xll.BDP($H1160,$AQ$1, "CUST_TRR_START_DT=20180101","CUST_TRR_END_DT=20230630")*0.01</f>
        <v>-5.4427779999999995E-2</v>
      </c>
      <c r="AT1160" s="74" t="s">
        <v>3697</v>
      </c>
      <c r="AU1160" s="74" t="s">
        <v>3674</v>
      </c>
      <c r="AV1160" s="74" t="s">
        <v>3674</v>
      </c>
      <c r="AW1160" s="25">
        <v>2.8653295128939824</v>
      </c>
      <c r="AX1160" s="25">
        <v>2.8653295128939824</v>
      </c>
      <c r="AY1160" s="25">
        <v>-3.3780843005749469E-16</v>
      </c>
      <c r="AZ1160" s="25">
        <v>2.865329512893982</v>
      </c>
      <c r="BA1160" s="25">
        <v>60.269042741157484</v>
      </c>
      <c r="BB1160" s="25">
        <v>-7.1054273576010019E-15</v>
      </c>
      <c r="BC1160" s="25">
        <v>60.269042741157477</v>
      </c>
      <c r="BD1160" s="25">
        <v>83.4</v>
      </c>
      <c r="BE1160" s="25">
        <v>1663.6004000760001</v>
      </c>
      <c r="BF1160" s="74">
        <v>122.556</v>
      </c>
      <c r="BG1160" s="74">
        <v>149.55600000000001</v>
      </c>
      <c r="BH1160" s="74">
        <v>177</v>
      </c>
      <c r="BI1160" s="74">
        <v>207.3</v>
      </c>
      <c r="BJ1160" s="74">
        <v>131.5</v>
      </c>
      <c r="BK1160" s="74">
        <v>162.1</v>
      </c>
      <c r="BL1160" s="72">
        <v>7.3669133521728616E-2</v>
      </c>
      <c r="BM1160" s="72">
        <v>8.9898992566464678E-2</v>
      </c>
      <c r="BN1160" s="72">
        <v>0.10639574262660306</v>
      </c>
      <c r="BO1160" s="72">
        <v>0.12460925111014021</v>
      </c>
      <c r="BP1160" s="72">
        <v>7.9045424606770068E-2</v>
      </c>
      <c r="BQ1160" s="72">
        <v>9.7439264857470939E-2</v>
      </c>
      <c r="BR1160" s="72">
        <f>IF(IF(BN1160&gt;BQ1160,BN1160,BQ1160)=0,IF(BM1160&gt;BP1160,BM1160,BP1160),IF(BN1160&gt;BQ1160,BN1160,BQ1160))</f>
        <v>0.10639574262660306</v>
      </c>
      <c r="CI1160" s="73">
        <f>IFERROR(L1160,M1160)</f>
        <v>0.41069628914755774</v>
      </c>
      <c r="CJ1160" s="74">
        <f>IF(AND(M1160&lt;0,AA1160&gt;0),1,0)</f>
        <v>0</v>
      </c>
      <c r="CK1160" s="74">
        <f>IF(AND(CJ1160=0,CI1160&lt;0.1,CI1160&gt;0),1,0)</f>
        <v>0</v>
      </c>
      <c r="CL1160" s="74">
        <f>IF(AND(CK1160=0,CI1160&lt;0.2,CI1160&gt;0.1),1,0)</f>
        <v>0</v>
      </c>
      <c r="CM1160" s="74">
        <f>IF(AND(CL1160=0,CI1160&lt;0.3,CI1160&gt;0.2),1,0)</f>
        <v>0</v>
      </c>
      <c r="CN1160" s="74">
        <f>IF(AND(CM1160=0,CI1160&lt;0.4,CI1160&gt;0.3),1,0)</f>
        <v>0</v>
      </c>
      <c r="CO1160" s="74">
        <f>IF(AND(CN1160=0,CI1160&lt;0.5,CI1160&gt;0.4),1,0)</f>
        <v>1</v>
      </c>
      <c r="CP1160" s="74">
        <f>IF(AND(CJ1160=0,CK1160=0,CL1160=0,CM1160=0,CN1160=0,CO1160=0),1,0)</f>
        <v>0</v>
      </c>
      <c r="CR1160" s="74" t="str">
        <f>_xll.BDP($H1160,CR$1)</f>
        <v>Dirk Hahn</v>
      </c>
      <c r="CS1160" s="74" t="str">
        <f>_xll.BDP($H1160,CS$1)</f>
        <v>No</v>
      </c>
      <c r="CT1160" s="81">
        <f>_xll.BDP($H1160,CT$1)</f>
        <v>0</v>
      </c>
      <c r="CU1160" s="78">
        <f>_xll.BDP($H1160,CU$1)</f>
        <v>8.3333298563957214E-2</v>
      </c>
      <c r="CV1160" s="78">
        <f>_xll.BDP($H1160,CV$1)</f>
        <v>1.8234953153743953E-2</v>
      </c>
      <c r="CW1160" s="78">
        <f>_xll.BDP($H1160,CW$1)</f>
        <v>0</v>
      </c>
    </row>
    <row r="1161" spans="1:101" s="74" customFormat="1" hidden="1" x14ac:dyDescent="0.3">
      <c r="A1161" s="74" t="str">
        <f>B1161&amp;C1161</f>
        <v>15</v>
      </c>
      <c r="B1161" s="74">
        <v>15</v>
      </c>
      <c r="D1161" s="74">
        <v>77</v>
      </c>
      <c r="E1161" s="74">
        <v>5</v>
      </c>
      <c r="F1161" s="75" t="s">
        <v>2149</v>
      </c>
      <c r="G1161" s="74" t="s">
        <v>2906</v>
      </c>
      <c r="H1161" s="74" t="s">
        <v>12</v>
      </c>
      <c r="I1161" s="74">
        <v>2107</v>
      </c>
      <c r="J1161" s="74" t="str">
        <f>I1161&amp;H1161</f>
        <v>2107APP US Equity</v>
      </c>
      <c r="K1161" s="76" t="s">
        <v>597</v>
      </c>
      <c r="L1161" s="73" t="e">
        <v>#N/A</v>
      </c>
      <c r="M1161" s="73">
        <v>8.8190930846243409E-2</v>
      </c>
      <c r="N1161" s="73" t="e">
        <v>#N/A</v>
      </c>
      <c r="O1161" s="73">
        <v>4.8984960518252477E-2</v>
      </c>
      <c r="P1161" s="77">
        <v>4.3917636001258531</v>
      </c>
      <c r="Q1161" s="77">
        <v>3.148065789389503</v>
      </c>
      <c r="R1161" s="77">
        <v>1.1923231349875532</v>
      </c>
      <c r="S1161" s="78" t="e">
        <v>#N/A</v>
      </c>
      <c r="T1161" s="78">
        <v>27.291699354432886</v>
      </c>
      <c r="U1161" s="73">
        <v>0.65433298369670911</v>
      </c>
      <c r="V1161" s="79">
        <v>3.2607656645144214</v>
      </c>
      <c r="W1161" s="73">
        <v>0.27679073059327414</v>
      </c>
      <c r="X1161" s="72">
        <v>7.0080983872128466E-2</v>
      </c>
      <c r="Y1161" s="79" t="e">
        <v>#N/A</v>
      </c>
      <c r="Z1161" s="79" t="e">
        <v>#N/A</v>
      </c>
      <c r="AA1161" s="79">
        <v>2278647000</v>
      </c>
      <c r="AB1161" s="79">
        <v>4102402000</v>
      </c>
      <c r="AC1161" s="79">
        <v>254035000</v>
      </c>
      <c r="AD1161" s="80">
        <v>856137000</v>
      </c>
      <c r="AE1161" s="73">
        <v>0.29672237036829385</v>
      </c>
      <c r="AF1161" s="80">
        <v>14892.60900506</v>
      </c>
      <c r="AG1161" s="80">
        <v>17281.847005060001</v>
      </c>
      <c r="AH1161" s="25">
        <v>23.405402447363791</v>
      </c>
      <c r="AI1161" s="25">
        <v>76.855005070020425</v>
      </c>
      <c r="AJ1161" s="25">
        <v>5.364048471650646</v>
      </c>
      <c r="AK1161" s="25">
        <v>150.90748791127479</v>
      </c>
      <c r="AL1161" s="25">
        <v>9.8343382511580835</v>
      </c>
      <c r="AM1161" s="74" t="s">
        <v>506</v>
      </c>
      <c r="AN1161" s="74" t="s">
        <v>507</v>
      </c>
      <c r="AO1161" s="74" t="s">
        <v>598</v>
      </c>
      <c r="AP1161" s="74" t="s">
        <v>574</v>
      </c>
      <c r="AQ1161" s="73" t="e">
        <f>_xll.BDP($H1161,$AQ$1, "CUST_TRR_START_DT=20030101","CUST_TRR_END_DT=20230630")*0.01</f>
        <v>#VALUE!</v>
      </c>
      <c r="AR1161" s="73" t="e">
        <f>_xll.BDP($H1161,$AQ$1, "CUST_TRR_START_DT=20130101","CUST_TRR_END_DT=20230630")*0.01</f>
        <v>#VALUE!</v>
      </c>
      <c r="AS1161" s="73" t="e">
        <f>_xll.BDP($H1161,$AQ$1, "CUST_TRR_START_DT=20180101","CUST_TRR_END_DT=20230630")*0.01</f>
        <v>#VALUE!</v>
      </c>
      <c r="AT1161" s="74" t="s">
        <v>3675</v>
      </c>
      <c r="AU1161" s="74" t="s">
        <v>3675</v>
      </c>
      <c r="AV1161" s="74" t="s">
        <v>3675</v>
      </c>
      <c r="AW1161" s="25" t="s">
        <v>3021</v>
      </c>
      <c r="AX1161" s="25">
        <v>0</v>
      </c>
      <c r="AY1161" s="25">
        <v>-0.20827781075472501</v>
      </c>
      <c r="AZ1161" s="25">
        <v>-0.20827781075472501</v>
      </c>
      <c r="BA1161" s="25">
        <v>0</v>
      </c>
      <c r="BB1161" s="25">
        <v>-29.597664324623537</v>
      </c>
      <c r="BC1161" s="25">
        <v>-29.597664324623537</v>
      </c>
      <c r="BD1161" s="25">
        <v>-31.018000000000001</v>
      </c>
      <c r="BE1161" s="25">
        <v>14892.60900506</v>
      </c>
      <c r="BF1161" s="74">
        <v>269.64699999999999</v>
      </c>
      <c r="BG1161" s="74">
        <v>552.78899999999999</v>
      </c>
      <c r="BH1161" s="74">
        <v>726</v>
      </c>
      <c r="BI1161" s="74">
        <v>942.49300000000005</v>
      </c>
      <c r="BJ1161" s="74">
        <v>1135.28</v>
      </c>
      <c r="BK1161" s="74">
        <v>1287.0129999999999</v>
      </c>
      <c r="BL1161" s="72">
        <v>1.8106095440253829E-2</v>
      </c>
      <c r="BM1161" s="72">
        <v>3.7118345067152517E-2</v>
      </c>
      <c r="BN1161" s="72">
        <v>4.8749013672038932E-2</v>
      </c>
      <c r="BO1161" s="72">
        <v>6.3285956119560588E-2</v>
      </c>
      <c r="BP1161" s="72">
        <v>7.6231102261146488E-2</v>
      </c>
      <c r="BQ1161" s="72">
        <v>8.6419578971200881E-2</v>
      </c>
      <c r="BR1161" s="72">
        <f>IF(IF(BN1161&gt;BQ1161,BN1161,BQ1161)=0,IF(BM1161&gt;BP1161,BM1161,BP1161),IF(BN1161&gt;BQ1161,BN1161,BQ1161))</f>
        <v>8.6419578971200881E-2</v>
      </c>
      <c r="CI1161" s="73">
        <f>IFERROR(L1161,M1161)</f>
        <v>8.8190930846243409E-2</v>
      </c>
      <c r="CJ1161" s="74">
        <f>IF(AND(M1161&lt;0,AA1161&gt;0),1,0)</f>
        <v>0</v>
      </c>
      <c r="CK1161" s="74">
        <f>IF(AND(CJ1161=0,CI1161&lt;0.1,CI1161&gt;0),1,0)</f>
        <v>1</v>
      </c>
      <c r="CL1161" s="74">
        <f>IF(AND(CK1161=0,CI1161&lt;0.2,CI1161&gt;0.1),1,0)</f>
        <v>0</v>
      </c>
      <c r="CM1161" s="74">
        <f>IF(AND(CL1161=0,CI1161&lt;0.3,CI1161&gt;0.2),1,0)</f>
        <v>0</v>
      </c>
      <c r="CN1161" s="74">
        <f>IF(AND(CM1161=0,CI1161&lt;0.4,CI1161&gt;0.3),1,0)</f>
        <v>0</v>
      </c>
      <c r="CO1161" s="74">
        <f>IF(AND(CN1161=0,CI1161&lt;0.5,CI1161&gt;0.4),1,0)</f>
        <v>0</v>
      </c>
      <c r="CP1161" s="74">
        <f>IF(AND(CJ1161=0,CK1161=0,CL1161=0,CM1161=0,CN1161=0,CO1161=0),1,0)</f>
        <v>0</v>
      </c>
      <c r="CR1161" s="74" t="str">
        <f>_xll.BDP($H1161,CR$1)</f>
        <v>Adam Foroughi</v>
      </c>
      <c r="CS1161" s="74" t="str">
        <f>_xll.BDP($H1161,CS$1)</f>
        <v>Yes</v>
      </c>
      <c r="CT1161" s="81">
        <f>_xll.BDP($H1161,CT$1)</f>
        <v>11.826600074768066</v>
      </c>
      <c r="CU1161" s="78">
        <f>_xll.BDP($H1161,CU$1)</f>
        <v>11.83329963684082</v>
      </c>
      <c r="CV1161" s="78">
        <f>_xll.BDP($H1161,CV$1)</f>
        <v>12.768654950421677</v>
      </c>
      <c r="CW1161" s="78">
        <f>_xll.BDP($H1161,CW$1)</f>
        <v>-2.2792670526510812</v>
      </c>
    </row>
    <row r="1162" spans="1:101" s="74" customFormat="1" hidden="1" x14ac:dyDescent="0.3">
      <c r="A1162" s="74" t="str">
        <f>B1162&amp;C1162</f>
        <v>15</v>
      </c>
      <c r="B1162" s="74">
        <v>15</v>
      </c>
      <c r="D1162" s="74">
        <v>78</v>
      </c>
      <c r="E1162" s="74">
        <v>14</v>
      </c>
      <c r="F1162" s="75" t="s">
        <v>2157</v>
      </c>
      <c r="H1162" s="74" t="s">
        <v>1473</v>
      </c>
      <c r="I1162" s="74">
        <v>2108</v>
      </c>
      <c r="J1162" s="74" t="str">
        <f>I1162&amp;H1162</f>
        <v>2108RAND NA Equity</v>
      </c>
      <c r="K1162" s="76" t="s">
        <v>1474</v>
      </c>
      <c r="L1162" s="73">
        <v>0.38687676955851791</v>
      </c>
      <c r="M1162" s="73">
        <v>0.4877312193280483</v>
      </c>
      <c r="N1162" s="73">
        <v>0.17579650116627504</v>
      </c>
      <c r="O1162" s="73">
        <v>0.2233362143474503</v>
      </c>
      <c r="P1162" s="77">
        <v>13.143104104988911</v>
      </c>
      <c r="Q1162" s="77">
        <v>10.729333245420907</v>
      </c>
      <c r="R1162" s="77">
        <v>11.681916573643329</v>
      </c>
      <c r="S1162" s="78">
        <v>5.7320792464407528</v>
      </c>
      <c r="T1162" s="78">
        <v>5.8074579222286706</v>
      </c>
      <c r="U1162" s="73">
        <v>0.15615305067218202</v>
      </c>
      <c r="V1162" s="79">
        <v>0.89614243323442133</v>
      </c>
      <c r="W1162" s="73">
        <v>0.64445667770419424</v>
      </c>
      <c r="X1162" s="72" t="e">
        <v>#N/A</v>
      </c>
      <c r="Y1162" s="79">
        <v>3.1369753219126921</v>
      </c>
      <c r="Z1162" s="79">
        <v>3.7978807796199776</v>
      </c>
      <c r="AA1162" s="79">
        <v>2649000000</v>
      </c>
      <c r="AB1162" s="79">
        <v>5785000000</v>
      </c>
      <c r="AC1162" s="79">
        <v>56000000</v>
      </c>
      <c r="AD1162" s="80">
        <v>1184000000</v>
      </c>
      <c r="AE1162" s="73">
        <v>4.72972972972973E-2</v>
      </c>
      <c r="AF1162" s="80">
        <v>9444.4710780799996</v>
      </c>
      <c r="AG1162" s="80">
        <v>10653.47107808</v>
      </c>
      <c r="AH1162" s="25">
        <v>6.8954505359741098</v>
      </c>
      <c r="AI1162" s="25">
        <v>8.7180614386906701</v>
      </c>
      <c r="AJ1162" s="25">
        <v>11.732781509397631</v>
      </c>
      <c r="AK1162" s="25">
        <v>11.619990582825565</v>
      </c>
      <c r="AL1162" s="25">
        <v>2.0446611791124281</v>
      </c>
      <c r="AM1162" s="74" t="s">
        <v>493</v>
      </c>
      <c r="AN1162" s="74" t="s">
        <v>524</v>
      </c>
      <c r="AO1162" s="74" t="s">
        <v>682</v>
      </c>
      <c r="AP1162" s="74" t="s">
        <v>1458</v>
      </c>
      <c r="AQ1162" s="73">
        <f>_xll.BDP($H1162,$AQ$1, "CUST_TRR_START_DT=20030101","CUST_TRR_END_DT=20230630")*0.01</f>
        <v>0.12607499999999999</v>
      </c>
      <c r="AR1162" s="73">
        <f>_xll.BDP($H1162,$AQ$1, "CUST_TRR_START_DT=20130101","CUST_TRR_END_DT=20230630")*0.01</f>
        <v>0.104688</v>
      </c>
      <c r="AS1162" s="73">
        <f>_xll.BDP($H1162,$AQ$1, "CUST_TRR_START_DT=20180101","CUST_TRR_END_DT=20230630")*0.01</f>
        <v>5.2017100000000004E-2</v>
      </c>
      <c r="AT1162" s="74" t="s">
        <v>3697</v>
      </c>
      <c r="AU1162" s="74" t="s">
        <v>3676</v>
      </c>
      <c r="AV1162" s="74" t="s">
        <v>3676</v>
      </c>
      <c r="AW1162" s="25">
        <v>5.5512269276053141</v>
      </c>
      <c r="AX1162" s="25">
        <v>5.5512269276053141</v>
      </c>
      <c r="AY1162" s="25">
        <v>7.8715207538267199E-16</v>
      </c>
      <c r="AZ1162" s="25">
        <v>5.551226927605315</v>
      </c>
      <c r="BA1162" s="25">
        <v>50.109554320215231</v>
      </c>
      <c r="BB1162" s="25">
        <v>7.1054273576010019E-15</v>
      </c>
      <c r="BC1162" s="25">
        <v>50.109554320215238</v>
      </c>
      <c r="BD1162" s="25">
        <v>520.59470280000005</v>
      </c>
      <c r="BE1162" s="25">
        <v>9444.4710780799996</v>
      </c>
      <c r="BF1162" s="74">
        <v>755.07100000000003</v>
      </c>
      <c r="BG1162" s="74">
        <v>780.28600000000006</v>
      </c>
      <c r="BH1162" s="74">
        <v>863.14300000000003</v>
      </c>
      <c r="BI1162" s="74">
        <v>765.05899999999997</v>
      </c>
      <c r="BJ1162" s="74">
        <v>703.59500000000003</v>
      </c>
      <c r="BK1162" s="74">
        <v>821.88900000000001</v>
      </c>
      <c r="BL1162" s="72">
        <v>7.9948468660407085E-2</v>
      </c>
      <c r="BM1162" s="72">
        <v>8.2618284660852304E-2</v>
      </c>
      <c r="BN1162" s="72">
        <v>9.1391354038162981E-2</v>
      </c>
      <c r="BO1162" s="72">
        <v>8.1006018619258824E-2</v>
      </c>
      <c r="BP1162" s="72">
        <v>7.4498084030666156E-2</v>
      </c>
      <c r="BQ1162" s="72">
        <v>8.7023295767991782E-2</v>
      </c>
      <c r="BR1162" s="72">
        <f>IF(IF(BN1162&gt;BQ1162,BN1162,BQ1162)=0,IF(BM1162&gt;BP1162,BM1162,BP1162),IF(BN1162&gt;BQ1162,BN1162,BQ1162))</f>
        <v>9.1391354038162981E-2</v>
      </c>
      <c r="CI1162" s="73">
        <f>IFERROR(L1162,M1162)</f>
        <v>0.38687676955851791</v>
      </c>
      <c r="CJ1162" s="74">
        <f>IF(AND(M1162&lt;0,AA1162&gt;0),1,0)</f>
        <v>0</v>
      </c>
      <c r="CK1162" s="74">
        <f>IF(AND(CJ1162=0,CI1162&lt;0.1,CI1162&gt;0),1,0)</f>
        <v>0</v>
      </c>
      <c r="CL1162" s="74">
        <f>IF(AND(CK1162=0,CI1162&lt;0.2,CI1162&gt;0.1),1,0)</f>
        <v>0</v>
      </c>
      <c r="CM1162" s="74">
        <f>IF(AND(CL1162=0,CI1162&lt;0.3,CI1162&gt;0.2),1,0)</f>
        <v>0</v>
      </c>
      <c r="CN1162" s="74">
        <f>IF(AND(CM1162=0,CI1162&lt;0.4,CI1162&gt;0.3),1,0)</f>
        <v>1</v>
      </c>
      <c r="CO1162" s="74">
        <f>IF(AND(CN1162=0,CI1162&lt;0.5,CI1162&gt;0.4),1,0)</f>
        <v>0</v>
      </c>
      <c r="CP1162" s="74">
        <f>IF(AND(CJ1162=0,CK1162=0,CL1162=0,CM1162=0,CN1162=0,CO1162=0),1,0)</f>
        <v>0</v>
      </c>
      <c r="CR1162" s="74" t="str">
        <f>_xll.BDP($H1162,CR$1)</f>
        <v>Alexander M Van'T Noordende "Sander"</v>
      </c>
      <c r="CS1162" s="74" t="str">
        <f>_xll.BDP($H1162,CS$1)</f>
        <v>No</v>
      </c>
      <c r="CT1162" s="81">
        <f>_xll.BDP($H1162,CT$1)</f>
        <v>0</v>
      </c>
      <c r="CU1162" s="78">
        <f>_xll.BDP($H1162,CU$1)</f>
        <v>1.5833300352096558</v>
      </c>
      <c r="CV1162" s="78">
        <f>_xll.BDP($H1162,CV$1)</f>
        <v>0.14914277234149073</v>
      </c>
      <c r="CW1162" s="78">
        <f>_xll.BDP($H1162,CW$1)</f>
        <v>-0.57978997108297525</v>
      </c>
    </row>
    <row r="1163" spans="1:101" s="74" customFormat="1" hidden="1" x14ac:dyDescent="0.3">
      <c r="A1163" s="74" t="str">
        <f>B1163&amp;C1163</f>
        <v>15</v>
      </c>
      <c r="B1163" s="74">
        <v>15</v>
      </c>
      <c r="D1163" s="74">
        <v>78</v>
      </c>
      <c r="E1163" s="74">
        <v>6</v>
      </c>
      <c r="F1163" s="75" t="s">
        <v>2149</v>
      </c>
      <c r="G1163" s="74" t="s">
        <v>2915</v>
      </c>
      <c r="H1163" s="74" t="s">
        <v>1821</v>
      </c>
      <c r="I1163" s="74">
        <v>2109</v>
      </c>
      <c r="J1163" s="74" t="str">
        <f>I1163&amp;H1163</f>
        <v>2109PTRK SS Equity</v>
      </c>
      <c r="K1163" s="76" t="s">
        <v>1822</v>
      </c>
      <c r="L1163" s="73">
        <v>0.63793334216638065</v>
      </c>
      <c r="M1163" s="73">
        <v>-0.21909674610571106</v>
      </c>
      <c r="N1163" s="73">
        <v>6.2604395022107821E-3</v>
      </c>
      <c r="O1163" s="73">
        <v>4.475492824273488E-2</v>
      </c>
      <c r="P1163" s="77">
        <v>0.82961279779792896</v>
      </c>
      <c r="Q1163" s="77">
        <v>1.9464904927309981</v>
      </c>
      <c r="R1163" s="77">
        <v>1.5296737176794388</v>
      </c>
      <c r="S1163" s="78">
        <v>40.272902316159026</v>
      </c>
      <c r="T1163" s="78">
        <v>27.548935199443729</v>
      </c>
      <c r="U1163" s="73">
        <v>0.20713714615638859</v>
      </c>
      <c r="V1163" s="79">
        <v>0.87514532555096247</v>
      </c>
      <c r="W1163" s="73">
        <v>0.55451367424434639</v>
      </c>
      <c r="X1163" s="72" t="e">
        <v>#N/A</v>
      </c>
      <c r="Y1163" s="79" t="e">
        <v>#N/A</v>
      </c>
      <c r="Z1163" s="79" t="e">
        <v>#N/A</v>
      </c>
      <c r="AA1163" s="79">
        <v>-4621447</v>
      </c>
      <c r="AB1163" s="79">
        <v>22624190</v>
      </c>
      <c r="AC1163" s="79" t="e">
        <v>#N/A</v>
      </c>
      <c r="AD1163" s="80">
        <v>1893814</v>
      </c>
      <c r="AE1163" s="73">
        <v>0</v>
      </c>
      <c r="AF1163" s="80">
        <v>306.51542025000003</v>
      </c>
      <c r="AG1163" s="80">
        <v>28.64919934876734</v>
      </c>
      <c r="AH1163" s="25" t="s">
        <v>3021</v>
      </c>
      <c r="AI1163" s="25" t="s">
        <v>3021</v>
      </c>
      <c r="AJ1163" s="25" t="s">
        <v>3021</v>
      </c>
      <c r="AK1163" s="25">
        <v>99.803075585444518</v>
      </c>
      <c r="AL1163" s="25">
        <v>1.1553086428455908</v>
      </c>
      <c r="AM1163" s="74" t="s">
        <v>506</v>
      </c>
      <c r="AN1163" s="74" t="s">
        <v>507</v>
      </c>
      <c r="AO1163" s="74" t="s">
        <v>604</v>
      </c>
      <c r="AP1163" s="74" t="s">
        <v>1552</v>
      </c>
      <c r="AQ1163" s="73" t="e">
        <f>_xll.BDP($H1163,$AQ$1, "CUST_TRR_START_DT=20030101","CUST_TRR_END_DT=20230630")*0.01</f>
        <v>#VALUE!</v>
      </c>
      <c r="AR1163" s="73" t="e">
        <f>_xll.BDP($H1163,$AQ$1, "CUST_TRR_START_DT=20130101","CUST_TRR_END_DT=20230630")*0.01</f>
        <v>#VALUE!</v>
      </c>
      <c r="AS1163" s="73" t="e">
        <f>_xll.BDP($H1163,$AQ$1, "CUST_TRR_START_DT=20180101","CUST_TRR_END_DT=20230630")*0.01</f>
        <v>#VALUE!</v>
      </c>
      <c r="AT1163" s="74" t="s">
        <v>3677</v>
      </c>
      <c r="AU1163" s="74" t="s">
        <v>3677</v>
      </c>
      <c r="AV1163" s="74" t="s">
        <v>3677</v>
      </c>
      <c r="AW1163" s="25" t="s">
        <v>3021</v>
      </c>
      <c r="AX1163" s="25">
        <v>0</v>
      </c>
      <c r="AY1163" s="25">
        <v>0</v>
      </c>
      <c r="AZ1163" s="25">
        <v>0</v>
      </c>
      <c r="BA1163" s="25">
        <v>0</v>
      </c>
      <c r="BB1163" s="25">
        <v>0</v>
      </c>
      <c r="BC1163" s="25">
        <v>0</v>
      </c>
      <c r="BD1163" s="25">
        <v>0</v>
      </c>
      <c r="BE1163" s="25">
        <v>28.64919934876734</v>
      </c>
      <c r="BF1163" s="74">
        <v>1</v>
      </c>
      <c r="BG1163" s="74">
        <v>2</v>
      </c>
      <c r="BH1163" s="74" t="s">
        <v>3021</v>
      </c>
      <c r="BI1163" s="74" t="s">
        <v>3021</v>
      </c>
      <c r="BJ1163" s="74" t="s">
        <v>3021</v>
      </c>
      <c r="BK1163" s="74" t="s">
        <v>3021</v>
      </c>
      <c r="BL1163" s="72">
        <v>3.4904989414408401E-2</v>
      </c>
      <c r="BM1163" s="72">
        <v>6.9809978828816802E-2</v>
      </c>
      <c r="BN1163" s="72">
        <v>0</v>
      </c>
      <c r="BO1163" s="72">
        <v>0</v>
      </c>
      <c r="BP1163" s="72">
        <v>0</v>
      </c>
      <c r="BQ1163" s="72">
        <v>0</v>
      </c>
      <c r="BR1163" s="72">
        <f>IF(IF(BN1163&gt;BQ1163,BN1163,BQ1163)=0,IF(BM1163&gt;BP1163,BM1163,BP1163),IF(BN1163&gt;BQ1163,BN1163,BQ1163))</f>
        <v>6.9809978828816802E-2</v>
      </c>
      <c r="CI1163" s="73">
        <f>IFERROR(L1163,M1163)</f>
        <v>0.63793334216638065</v>
      </c>
      <c r="CJ1163" s="74">
        <f>IF(AND(M1163&lt;0,AA1163&gt;0),1,0)</f>
        <v>0</v>
      </c>
      <c r="CK1163" s="74">
        <f>IF(AND(CJ1163=0,CI1163&lt;0.1,CI1163&gt;0),1,0)</f>
        <v>0</v>
      </c>
      <c r="CL1163" s="74">
        <f>IF(AND(CK1163=0,CI1163&lt;0.2,CI1163&gt;0.1),1,0)</f>
        <v>0</v>
      </c>
      <c r="CM1163" s="74">
        <f>IF(AND(CL1163=0,CI1163&lt;0.3,CI1163&gt;0.2),1,0)</f>
        <v>0</v>
      </c>
      <c r="CN1163" s="74">
        <f>IF(AND(CM1163=0,CI1163&lt;0.4,CI1163&gt;0.3),1,0)</f>
        <v>0</v>
      </c>
      <c r="CO1163" s="74">
        <f>IF(AND(CN1163=0,CI1163&lt;0.5,CI1163&gt;0.4),1,0)</f>
        <v>0</v>
      </c>
      <c r="CP1163" s="74">
        <f>IF(AND(CJ1163=0,CK1163=0,CL1163=0,CM1163=0,CN1163=0,CO1163=0),1,0)</f>
        <v>1</v>
      </c>
      <c r="CR1163" s="74" t="str">
        <f>_xll.BDP($H1163,CR$1)</f>
        <v>#N/A Field Not Applicable</v>
      </c>
      <c r="CS1163" s="74" t="str">
        <f>_xll.BDP($H1163,CS$1)</f>
        <v>#N/A N/A</v>
      </c>
      <c r="CT1163" s="81" t="str">
        <f>_xll.BDP($H1163,CT$1)</f>
        <v>#N/A N/A</v>
      </c>
      <c r="CU1163" s="78" t="str">
        <f>_xll.BDP($H1163,CU$1)</f>
        <v>#N/A N/A</v>
      </c>
      <c r="CV1163" s="78">
        <f>_xll.BDP($H1163,CV$1)</f>
        <v>47.895517862930234</v>
      </c>
      <c r="CW1163" s="78">
        <f>_xll.BDP($H1163,CW$1)</f>
        <v>0</v>
      </c>
    </row>
    <row r="1164" spans="1:101" s="74" customFormat="1" hidden="1" x14ac:dyDescent="0.3">
      <c r="A1164" s="74" t="str">
        <f>B1164&amp;C1164</f>
        <v>15</v>
      </c>
      <c r="B1164" s="74">
        <v>15</v>
      </c>
      <c r="D1164" s="74">
        <v>79</v>
      </c>
      <c r="E1164" s="74">
        <v>15</v>
      </c>
      <c r="F1164" s="75" t="s">
        <v>2157</v>
      </c>
      <c r="H1164" s="74" t="s">
        <v>1493</v>
      </c>
      <c r="I1164" s="74">
        <v>2110</v>
      </c>
      <c r="J1164" s="74" t="str">
        <f>I1164&amp;H1164</f>
        <v>2110BRNL NA Equity</v>
      </c>
      <c r="K1164" s="76" t="s">
        <v>1494</v>
      </c>
      <c r="L1164" s="73">
        <v>0.18602165597063822</v>
      </c>
      <c r="M1164" s="73">
        <v>0.25562446984521581</v>
      </c>
      <c r="N1164" s="73">
        <v>0.16604781262411192</v>
      </c>
      <c r="O1164" s="73">
        <v>0.21542106511053469</v>
      </c>
      <c r="P1164" s="77">
        <v>18.43109107957779</v>
      </c>
      <c r="Q1164" s="77">
        <v>12.659787511205073</v>
      </c>
      <c r="R1164" s="77">
        <v>13.599501587124799</v>
      </c>
      <c r="S1164" s="78">
        <v>5.6248500743266829</v>
      </c>
      <c r="T1164" s="78">
        <v>6.9555111420989926</v>
      </c>
      <c r="U1164" s="73">
        <v>2.1787292523131965E-2</v>
      </c>
      <c r="V1164" s="79">
        <v>0.13179174181527176</v>
      </c>
      <c r="W1164" s="73">
        <v>0.54339393763301835</v>
      </c>
      <c r="X1164" s="72" t="e">
        <v>#N/A</v>
      </c>
      <c r="Y1164" s="79">
        <v>9.6663729722022875</v>
      </c>
      <c r="Z1164" s="79">
        <v>27.553109322936574</v>
      </c>
      <c r="AA1164" s="79">
        <v>238138000</v>
      </c>
      <c r="AB1164" s="79">
        <v>282581000</v>
      </c>
      <c r="AC1164" s="79" t="e">
        <v>#N/A</v>
      </c>
      <c r="AD1164" s="80">
        <v>14925000</v>
      </c>
      <c r="AE1164" s="73">
        <v>0</v>
      </c>
      <c r="AF1164" s="80">
        <v>647.35518720000005</v>
      </c>
      <c r="AG1164" s="80">
        <v>669.6221872000001</v>
      </c>
      <c r="AH1164" s="25">
        <v>7.9980768368033122</v>
      </c>
      <c r="AI1164" s="25">
        <v>10.797762911816356</v>
      </c>
      <c r="AJ1164" s="25">
        <v>1.7791689651755431</v>
      </c>
      <c r="AK1164" s="25">
        <v>16.426324970111615</v>
      </c>
      <c r="AL1164" s="25">
        <v>2.2461344566143757</v>
      </c>
      <c r="AM1164" s="74" t="s">
        <v>493</v>
      </c>
      <c r="AN1164" s="74" t="s">
        <v>524</v>
      </c>
      <c r="AO1164" s="74" t="s">
        <v>682</v>
      </c>
      <c r="AP1164" s="74" t="s">
        <v>1458</v>
      </c>
      <c r="AQ1164" s="73">
        <f>_xll.BDP($H1164,$AQ$1, "CUST_TRR_START_DT=20030101","CUST_TRR_END_DT=20230630")*0.01</f>
        <v>0.1360827</v>
      </c>
      <c r="AR1164" s="73">
        <f>_xll.BDP($H1164,$AQ$1, "CUST_TRR_START_DT=20130101","CUST_TRR_END_DT=20230630")*0.01</f>
        <v>-7.7588880000000002E-3</v>
      </c>
      <c r="AS1164" s="73">
        <f>_xll.BDP($H1164,$AQ$1, "CUST_TRR_START_DT=20180101","CUST_TRR_END_DT=20230630")*0.01</f>
        <v>-1.7603940000000002E-2</v>
      </c>
      <c r="AT1164" s="74" t="s">
        <v>3678</v>
      </c>
      <c r="AU1164" s="74" t="s">
        <v>3678</v>
      </c>
      <c r="AV1164" s="74" t="s">
        <v>3678</v>
      </c>
      <c r="AW1164" s="25">
        <v>4.2968750931322575</v>
      </c>
      <c r="AX1164" s="25">
        <v>4.2968750931322575</v>
      </c>
      <c r="AY1164" s="25">
        <v>0</v>
      </c>
      <c r="AZ1164" s="25">
        <v>4.2968750931322575</v>
      </c>
      <c r="BA1164" s="25">
        <v>94.319882223043905</v>
      </c>
      <c r="BB1164" s="25">
        <v>0</v>
      </c>
      <c r="BC1164" s="25">
        <v>94.319882223043905</v>
      </c>
      <c r="BD1164" s="25">
        <v>27.720543399999997</v>
      </c>
      <c r="BE1164" s="25">
        <v>647.35518720000005</v>
      </c>
      <c r="BF1164" s="74">
        <v>45.300000000000004</v>
      </c>
      <c r="BG1164" s="74">
        <v>55.466999999999999</v>
      </c>
      <c r="BH1164" s="74">
        <v>67.7</v>
      </c>
      <c r="BI1164" s="74">
        <v>33.826000000000001</v>
      </c>
      <c r="BJ1164" s="74">
        <v>63.998000000000005</v>
      </c>
      <c r="BK1164" s="74">
        <v>68.66</v>
      </c>
      <c r="BL1164" s="72">
        <v>6.9977040264303306E-2</v>
      </c>
      <c r="BM1164" s="72">
        <v>8.5682483274616125E-2</v>
      </c>
      <c r="BN1164" s="72">
        <v>0.10457937364002944</v>
      </c>
      <c r="BO1164" s="72">
        <v>5.2252612891397862E-2</v>
      </c>
      <c r="BP1164" s="72">
        <v>9.8860720150880405E-2</v>
      </c>
      <c r="BQ1164" s="72">
        <v>0.1060623307847034</v>
      </c>
      <c r="BR1164" s="72">
        <f>IF(IF(BN1164&gt;BQ1164,BN1164,BQ1164)=0,IF(BM1164&gt;BP1164,BM1164,BP1164),IF(BN1164&gt;BQ1164,BN1164,BQ1164))</f>
        <v>0.1060623307847034</v>
      </c>
      <c r="CI1164" s="73">
        <f>IFERROR(L1164,M1164)</f>
        <v>0.18602165597063822</v>
      </c>
      <c r="CJ1164" s="74">
        <f>IF(AND(M1164&lt;0,AA1164&gt;0),1,0)</f>
        <v>0</v>
      </c>
      <c r="CK1164" s="74">
        <f>IF(AND(CJ1164=0,CI1164&lt;0.1,CI1164&gt;0),1,0)</f>
        <v>0</v>
      </c>
      <c r="CL1164" s="74">
        <f>IF(AND(CK1164=0,CI1164&lt;0.2,CI1164&gt;0.1),1,0)</f>
        <v>1</v>
      </c>
      <c r="CM1164" s="74">
        <f>IF(AND(CL1164=0,CI1164&lt;0.3,CI1164&gt;0.2),1,0)</f>
        <v>0</v>
      </c>
      <c r="CN1164" s="74">
        <f>IF(AND(CM1164=0,CI1164&lt;0.4,CI1164&gt;0.3),1,0)</f>
        <v>0</v>
      </c>
      <c r="CO1164" s="74">
        <f>IF(AND(CN1164=0,CI1164&lt;0.5,CI1164&gt;0.4),1,0)</f>
        <v>0</v>
      </c>
      <c r="CP1164" s="74">
        <f>IF(AND(CJ1164=0,CK1164=0,CL1164=0,CM1164=0,CN1164=0,CO1164=0),1,0)</f>
        <v>0</v>
      </c>
      <c r="CR1164" s="74" t="str">
        <f>_xll.BDP($H1164,CR$1)</f>
        <v>Jilko T Andringa</v>
      </c>
      <c r="CS1164" s="74" t="str">
        <f>_xll.BDP($H1164,CS$1)</f>
        <v>No</v>
      </c>
      <c r="CT1164" s="81">
        <f>_xll.BDP($H1164,CT$1)</f>
        <v>0</v>
      </c>
      <c r="CU1164" s="78">
        <f>_xll.BDP($H1164,CU$1)</f>
        <v>5.8333301544189453</v>
      </c>
      <c r="CV1164" s="78">
        <f>_xll.BDP($H1164,CV$1)</f>
        <v>0.12841816705691511</v>
      </c>
      <c r="CW1164" s="78">
        <f>_xll.BDP($H1164,CW$1)</f>
        <v>0</v>
      </c>
    </row>
    <row r="1165" spans="1:101" s="74" customFormat="1" hidden="1" x14ac:dyDescent="0.3">
      <c r="A1165" s="74" t="str">
        <f>B1165&amp;C1165</f>
        <v>15</v>
      </c>
      <c r="B1165" s="74">
        <v>15</v>
      </c>
      <c r="D1165" s="74">
        <v>79</v>
      </c>
      <c r="E1165" s="74">
        <v>1</v>
      </c>
      <c r="F1165" s="75" t="s">
        <v>2149</v>
      </c>
      <c r="H1165" s="74" t="s">
        <v>18</v>
      </c>
      <c r="I1165" s="74">
        <v>2111</v>
      </c>
      <c r="J1165" s="74" t="str">
        <f>I1165&amp;H1165</f>
        <v>2111INST US Equity</v>
      </c>
      <c r="K1165" s="76" t="s">
        <v>608</v>
      </c>
      <c r="L1165" s="73" t="e">
        <v>#N/A</v>
      </c>
      <c r="M1165" s="73">
        <v>-4.8747300854852543E-2</v>
      </c>
      <c r="N1165" s="73" t="e">
        <v>#N/A</v>
      </c>
      <c r="O1165" s="73">
        <v>-1.0271291739587851E-2</v>
      </c>
      <c r="P1165" s="77">
        <v>-0.79146269092283361</v>
      </c>
      <c r="Q1165" s="77">
        <v>-0.77528178772061596</v>
      </c>
      <c r="R1165" s="77">
        <v>-3.0285475593278175</v>
      </c>
      <c r="S1165" s="78">
        <v>0.21315070865563507</v>
      </c>
      <c r="T1165" s="78">
        <v>27.483722437572865</v>
      </c>
      <c r="U1165" s="73">
        <v>0.41799109494571501</v>
      </c>
      <c r="V1165" s="79">
        <v>2.6759771063936975</v>
      </c>
      <c r="W1165" s="73">
        <v>0.58454387756786041</v>
      </c>
      <c r="X1165" s="72">
        <v>6.9238621009756932E-2</v>
      </c>
      <c r="Y1165" s="79" t="e">
        <v>#N/A</v>
      </c>
      <c r="Z1165" s="79" t="e">
        <v>#N/A</v>
      </c>
      <c r="AA1165" s="79">
        <v>338070000</v>
      </c>
      <c r="AB1165" s="79">
        <v>1604472000</v>
      </c>
      <c r="AC1165" s="79">
        <v>44230000</v>
      </c>
      <c r="AD1165" s="80">
        <v>139958000</v>
      </c>
      <c r="AE1165" s="73">
        <v>0.31602337844210404</v>
      </c>
      <c r="AF1165" s="80">
        <v>3520.5733729499993</v>
      </c>
      <c r="AG1165" s="80">
        <v>3903.0293729499995</v>
      </c>
      <c r="AH1165" s="25">
        <v>23.955988172165107</v>
      </c>
      <c r="AI1165" s="25">
        <v>667.64101487341759</v>
      </c>
      <c r="AJ1165" s="25">
        <v>3.8686689221436477</v>
      </c>
      <c r="AK1165" s="25" t="s">
        <v>3021</v>
      </c>
      <c r="AL1165" s="25">
        <v>2.7609859015732789</v>
      </c>
      <c r="AM1165" s="74" t="s">
        <v>506</v>
      </c>
      <c r="AN1165" s="74" t="s">
        <v>507</v>
      </c>
      <c r="AO1165" s="74" t="s">
        <v>4740</v>
      </c>
      <c r="AP1165" s="74" t="s">
        <v>574</v>
      </c>
      <c r="AQ1165" s="73" t="e">
        <f>_xll.BDP($H1165,$AQ$1, "CUST_TRR_START_DT=20030101","CUST_TRR_END_DT=20230630")*0.01</f>
        <v>#VALUE!</v>
      </c>
      <c r="AR1165" s="73" t="e">
        <f>_xll.BDP($H1165,$AQ$1, "CUST_TRR_START_DT=20130101","CUST_TRR_END_DT=20230630")*0.01</f>
        <v>#VALUE!</v>
      </c>
      <c r="AS1165" s="73" t="e">
        <f>_xll.BDP($H1165,$AQ$1, "CUST_TRR_START_DT=20180101","CUST_TRR_END_DT=20230630")*0.01</f>
        <v>#VALUE!</v>
      </c>
      <c r="AT1165" s="74" t="s">
        <v>3679</v>
      </c>
      <c r="AU1165" s="74" t="s">
        <v>3679</v>
      </c>
      <c r="AV1165" s="74" t="s">
        <v>3679</v>
      </c>
      <c r="AW1165" s="25" t="s">
        <v>3021</v>
      </c>
      <c r="AX1165" s="25">
        <v>0</v>
      </c>
      <c r="AY1165" s="25">
        <v>0</v>
      </c>
      <c r="AZ1165" s="25">
        <v>0</v>
      </c>
      <c r="BA1165" s="25" t="s">
        <v>3021</v>
      </c>
      <c r="BB1165" s="25">
        <v>0</v>
      </c>
      <c r="BC1165" s="25" t="s">
        <v>3021</v>
      </c>
      <c r="BD1165" s="25" t="s">
        <v>3021</v>
      </c>
      <c r="BE1165" s="25">
        <v>3520.5733729499993</v>
      </c>
      <c r="BF1165" s="74">
        <v>114.75</v>
      </c>
      <c r="BG1165" s="74">
        <v>120.93600000000001</v>
      </c>
      <c r="BH1165" s="74">
        <v>146.07500000000002</v>
      </c>
      <c r="BI1165" s="74">
        <v>160.00900000000001</v>
      </c>
      <c r="BJ1165" s="74">
        <v>195.352</v>
      </c>
      <c r="BK1165" s="74">
        <v>210.31800000000001</v>
      </c>
      <c r="BL1165" s="72">
        <v>3.2594122560169046E-2</v>
      </c>
      <c r="BM1165" s="72">
        <v>3.4351222709687178E-2</v>
      </c>
      <c r="BN1165" s="72">
        <v>4.1491820940973367E-2</v>
      </c>
      <c r="BO1165" s="72">
        <v>4.5449698969325394E-2</v>
      </c>
      <c r="BP1165" s="72">
        <v>5.5488688717857455E-2</v>
      </c>
      <c r="BQ1165" s="72">
        <v>5.9739700815770229E-2</v>
      </c>
      <c r="BR1165" s="72">
        <f>IF(IF(BN1165&gt;BQ1165,BN1165,BQ1165)=0,IF(BM1165&gt;BP1165,BM1165,BP1165),IF(BN1165&gt;BQ1165,BN1165,BQ1165))</f>
        <v>5.9739700815770229E-2</v>
      </c>
      <c r="CI1165" s="73">
        <f>IFERROR(L1165,M1165)</f>
        <v>-4.8747300854852543E-2</v>
      </c>
      <c r="CJ1165" s="74">
        <f>IF(AND(M1165&lt;0,AA1165&gt;0),1,0)</f>
        <v>1</v>
      </c>
      <c r="CK1165" s="74">
        <f>IF(AND(CJ1165=0,CI1165&lt;0.1,CI1165&gt;0),1,0)</f>
        <v>0</v>
      </c>
      <c r="CL1165" s="74">
        <f>IF(AND(CK1165=0,CI1165&lt;0.2,CI1165&gt;0.1),1,0)</f>
        <v>0</v>
      </c>
      <c r="CM1165" s="74">
        <f>IF(AND(CL1165=0,CI1165&lt;0.3,CI1165&gt;0.2),1,0)</f>
        <v>0</v>
      </c>
      <c r="CN1165" s="74">
        <f>IF(AND(CM1165=0,CI1165&lt;0.4,CI1165&gt;0.3),1,0)</f>
        <v>0</v>
      </c>
      <c r="CO1165" s="74">
        <f>IF(AND(CN1165=0,CI1165&lt;0.5,CI1165&gt;0.4),1,0)</f>
        <v>0</v>
      </c>
      <c r="CP1165" s="74">
        <f>IF(AND(CJ1165=0,CK1165=0,CL1165=0,CM1165=0,CN1165=0,CO1165=0),1,0)</f>
        <v>0</v>
      </c>
      <c r="CR1165" s="74" t="str">
        <f>_xll.BDP($H1165,CR$1)</f>
        <v>Steve Daly</v>
      </c>
      <c r="CS1165" s="74" t="str">
        <f>_xll.BDP($H1165,CS$1)</f>
        <v>No</v>
      </c>
      <c r="CT1165" s="81">
        <f>_xll.BDP($H1165,CT$1)</f>
        <v>0</v>
      </c>
      <c r="CU1165" s="78">
        <f>_xll.BDP($H1165,CU$1)</f>
        <v>3.25</v>
      </c>
      <c r="CV1165" s="78">
        <f>_xll.BDP($H1165,CV$1)</f>
        <v>2.7704198951737853</v>
      </c>
      <c r="CW1165" s="78">
        <f>_xll.BDP($H1165,CW$1)</f>
        <v>-7.3695500634155016</v>
      </c>
    </row>
    <row r="1166" spans="1:101" s="74" customFormat="1" hidden="1" x14ac:dyDescent="0.3">
      <c r="A1166" s="74" t="str">
        <f>B1166&amp;C1166</f>
        <v>15</v>
      </c>
      <c r="B1166" s="74">
        <v>15</v>
      </c>
      <c r="D1166" s="74">
        <v>80</v>
      </c>
      <c r="E1166" s="74">
        <v>12</v>
      </c>
      <c r="F1166" s="75" t="s">
        <v>2157</v>
      </c>
      <c r="G1166" s="74" t="s">
        <v>2388</v>
      </c>
      <c r="H1166" s="74" t="s">
        <v>1803</v>
      </c>
      <c r="I1166" s="74">
        <v>2112</v>
      </c>
      <c r="J1166" s="74" t="str">
        <f>I1166&amp;H1166</f>
        <v>2112QQ/ LN Equity</v>
      </c>
      <c r="K1166" s="76" t="s">
        <v>1804</v>
      </c>
      <c r="L1166" s="73">
        <v>0.23013493205335211</v>
      </c>
      <c r="M1166" s="73">
        <v>0.25006475006475004</v>
      </c>
      <c r="N1166" s="73">
        <v>0.17421336394622991</v>
      </c>
      <c r="O1166" s="73">
        <v>0.16347781916694887</v>
      </c>
      <c r="P1166" s="77">
        <v>12.475888925282964</v>
      </c>
      <c r="Q1166" s="77">
        <v>13.948696485545486</v>
      </c>
      <c r="R1166" s="77">
        <v>15.367006718089076</v>
      </c>
      <c r="S1166" s="78">
        <v>16.390767296668194</v>
      </c>
      <c r="T1166" s="78">
        <v>16.935534889605872</v>
      </c>
      <c r="U1166" s="73">
        <v>0.12801394985268477</v>
      </c>
      <c r="V1166" s="79">
        <v>0.86544715447154485</v>
      </c>
      <c r="W1166" s="73">
        <v>0.46730370155880507</v>
      </c>
      <c r="X1166" s="72">
        <v>3.086085544125609E-2</v>
      </c>
      <c r="Y1166" s="79">
        <v>13.856592866738371</v>
      </c>
      <c r="Z1166" s="79">
        <v>1.7484776476811792</v>
      </c>
      <c r="AA1166" s="79">
        <v>772200000</v>
      </c>
      <c r="AB1166" s="79">
        <v>1181200000</v>
      </c>
      <c r="AC1166" s="79">
        <v>7900000</v>
      </c>
      <c r="AD1166" s="80">
        <v>206000000</v>
      </c>
      <c r="AE1166" s="73">
        <v>3.8349514563106799E-2</v>
      </c>
      <c r="AF1166" s="80">
        <v>1915.68607051</v>
      </c>
      <c r="AG1166" s="80">
        <v>2128.5860705099999</v>
      </c>
      <c r="AH1166" s="25">
        <v>7.9513861431079569</v>
      </c>
      <c r="AI1166" s="25">
        <v>11.023231851424132</v>
      </c>
      <c r="AJ1166" s="25">
        <v>5.810824018497267</v>
      </c>
      <c r="AK1166" s="25">
        <v>12.356924731022229</v>
      </c>
      <c r="AL1166" s="25">
        <v>1.978401398141072</v>
      </c>
      <c r="AM1166" s="74" t="s">
        <v>493</v>
      </c>
      <c r="AN1166" s="74" t="s">
        <v>524</v>
      </c>
      <c r="AO1166" s="74" t="s">
        <v>691</v>
      </c>
      <c r="AP1166" s="74" t="s">
        <v>1552</v>
      </c>
      <c r="AQ1166" s="73" t="e">
        <f>_xll.BDP($H1166,$AQ$1, "CUST_TRR_START_DT=20030101","CUST_TRR_END_DT=20230630")*0.01</f>
        <v>#VALUE!</v>
      </c>
      <c r="AR1166" s="73">
        <f>_xll.BDP($H1166,$AQ$1, "CUST_TRR_START_DT=20130101","CUST_TRR_END_DT=20230630")*0.01</f>
        <v>8.8685150000000004E-2</v>
      </c>
      <c r="AS1166" s="73">
        <f>_xll.BDP($H1166,$AQ$1, "CUST_TRR_START_DT=20180101","CUST_TRR_END_DT=20230630")*0.01</f>
        <v>0.1041789</v>
      </c>
      <c r="AT1166" s="74" t="s">
        <v>3680</v>
      </c>
      <c r="AU1166" s="74" t="s">
        <v>3680</v>
      </c>
      <c r="AV1166" s="74" t="s">
        <v>3680</v>
      </c>
      <c r="AW1166" s="25">
        <v>2.3290985508968953</v>
      </c>
      <c r="AX1166" s="25">
        <v>2.3290985508968953</v>
      </c>
      <c r="AY1166" s="25">
        <v>4.1965739655800201E-2</v>
      </c>
      <c r="AZ1166" s="25">
        <v>2.3710642905526957</v>
      </c>
      <c r="BA1166" s="25">
        <v>27.907327559114503</v>
      </c>
      <c r="BB1166" s="25">
        <v>0.5028347307948593</v>
      </c>
      <c r="BC1166" s="25">
        <v>28.410162289909362</v>
      </c>
      <c r="BD1166" s="25">
        <v>45.199999999999996</v>
      </c>
      <c r="BE1166" s="25">
        <v>1915.68607051</v>
      </c>
      <c r="BF1166" s="74">
        <v>159.125</v>
      </c>
      <c r="BG1166" s="74">
        <v>174.5</v>
      </c>
      <c r="BH1166" s="74">
        <v>192.857</v>
      </c>
      <c r="BI1166" s="74">
        <v>99.296999999999997</v>
      </c>
      <c r="BJ1166" s="74">
        <v>152.67000000000002</v>
      </c>
      <c r="BK1166" s="74">
        <v>210.114</v>
      </c>
      <c r="BL1166" s="72">
        <v>8.3064236071642594E-2</v>
      </c>
      <c r="BM1166" s="72">
        <v>9.1090081348007113E-2</v>
      </c>
      <c r="BN1166" s="72">
        <v>0.10067254910333873</v>
      </c>
      <c r="BO1166" s="72">
        <v>5.1833649327295485E-2</v>
      </c>
      <c r="BP1166" s="72">
        <v>7.9694686071061588E-2</v>
      </c>
      <c r="BQ1166" s="72">
        <v>0.10968081004214995</v>
      </c>
      <c r="BR1166" s="72">
        <f>IF(IF(BN1166&gt;BQ1166,BN1166,BQ1166)=0,IF(BM1166&gt;BP1166,BM1166,BP1166),IF(BN1166&gt;BQ1166,BN1166,BQ1166))</f>
        <v>0.10968081004214995</v>
      </c>
      <c r="CI1166" s="73">
        <f>IFERROR(L1166,M1166)</f>
        <v>0.23013493205335211</v>
      </c>
      <c r="CJ1166" s="74">
        <f>IF(AND(M1166&lt;0,AA1166&gt;0),1,0)</f>
        <v>0</v>
      </c>
      <c r="CK1166" s="74">
        <f>IF(AND(CJ1166=0,CI1166&lt;0.1,CI1166&gt;0),1,0)</f>
        <v>0</v>
      </c>
      <c r="CL1166" s="74">
        <f>IF(AND(CK1166=0,CI1166&lt;0.2,CI1166&gt;0.1),1,0)</f>
        <v>0</v>
      </c>
      <c r="CM1166" s="74">
        <f>IF(AND(CL1166=0,CI1166&lt;0.3,CI1166&gt;0.2),1,0)</f>
        <v>1</v>
      </c>
      <c r="CN1166" s="74">
        <f>IF(AND(CM1166=0,CI1166&lt;0.4,CI1166&gt;0.3),1,0)</f>
        <v>0</v>
      </c>
      <c r="CO1166" s="74">
        <f>IF(AND(CN1166=0,CI1166&lt;0.5,CI1166&gt;0.4),1,0)</f>
        <v>0</v>
      </c>
      <c r="CP1166" s="74">
        <f>IF(AND(CJ1166=0,CK1166=0,CL1166=0,CM1166=0,CN1166=0,CO1166=0),1,0)</f>
        <v>0</v>
      </c>
      <c r="CR1166" s="74" t="str">
        <f>_xll.BDP($H1166,CR$1)</f>
        <v>Steve Wadey</v>
      </c>
      <c r="CS1166" s="74" t="str">
        <f>_xll.BDP($H1166,CS$1)</f>
        <v>No</v>
      </c>
      <c r="CT1166" s="81">
        <f>_xll.BDP($H1166,CT$1)</f>
        <v>0.22570200264453888</v>
      </c>
      <c r="CU1166" s="78">
        <f>_xll.BDP($H1166,CU$1)</f>
        <v>8.5</v>
      </c>
      <c r="CV1166" s="78">
        <f>_xll.BDP($H1166,CV$1)</f>
        <v>0.25075528231100752</v>
      </c>
      <c r="CW1166" s="78">
        <f>_xll.BDP($H1166,CW$1)</f>
        <v>-17.108143057541959</v>
      </c>
    </row>
    <row r="1167" spans="1:101" s="74" customFormat="1" hidden="1" x14ac:dyDescent="0.3">
      <c r="A1167" s="74" t="str">
        <f>B1167&amp;C1167</f>
        <v>15</v>
      </c>
      <c r="B1167" s="74">
        <v>15</v>
      </c>
      <c r="D1167" s="74">
        <v>80</v>
      </c>
      <c r="E1167" s="74">
        <v>2</v>
      </c>
      <c r="F1167" s="75" t="s">
        <v>2149</v>
      </c>
      <c r="H1167" s="74" t="s">
        <v>14</v>
      </c>
      <c r="I1167" s="74">
        <v>2113</v>
      </c>
      <c r="J1167" s="74" t="str">
        <f>I1167&amp;H1167</f>
        <v>2113PWSC US Equity</v>
      </c>
      <c r="K1167" s="76" t="s">
        <v>601</v>
      </c>
      <c r="L1167" s="73" t="e">
        <v>#N/A</v>
      </c>
      <c r="M1167" s="73">
        <v>-0.15777029905427281</v>
      </c>
      <c r="N1167" s="73" t="e">
        <v>#N/A</v>
      </c>
      <c r="O1167" s="73">
        <v>9.4712089483978742E-3</v>
      </c>
      <c r="P1167" s="77">
        <v>0.23818730744861816</v>
      </c>
      <c r="Q1167" s="77">
        <v>0.36157349665946736</v>
      </c>
      <c r="R1167" s="77">
        <v>-1.6740677744973447</v>
      </c>
      <c r="S1167" s="78" t="e">
        <v>#N/A</v>
      </c>
      <c r="T1167" s="78">
        <v>25.027470218794544</v>
      </c>
      <c r="U1167" s="73">
        <v>0.55839629766104704</v>
      </c>
      <c r="V1167" s="79">
        <v>4.3258106227080342</v>
      </c>
      <c r="W1167" s="73">
        <v>0.48388302154800128</v>
      </c>
      <c r="X1167" s="72" t="e">
        <v>#N/A</v>
      </c>
      <c r="Y1167" s="79" t="e">
        <v>#N/A</v>
      </c>
      <c r="Z1167" s="79" t="e">
        <v>#N/A</v>
      </c>
      <c r="AA1167" s="79">
        <v>-140844000</v>
      </c>
      <c r="AB1167" s="79">
        <v>2346163000</v>
      </c>
      <c r="AC1167" s="79">
        <v>50267000</v>
      </c>
      <c r="AD1167" s="80">
        <v>149009000</v>
      </c>
      <c r="AE1167" s="73">
        <v>0.33734203974256588</v>
      </c>
      <c r="AF1167" s="80">
        <v>4581.3067576000003</v>
      </c>
      <c r="AG1167" s="80">
        <v>5763.2607576</v>
      </c>
      <c r="AH1167" s="25">
        <v>36.113824255260482</v>
      </c>
      <c r="AI1167" s="25">
        <v>192.99647570825798</v>
      </c>
      <c r="AJ1167" s="25">
        <v>2.8745809197281198</v>
      </c>
      <c r="AK1167" s="25" t="s">
        <v>3021</v>
      </c>
      <c r="AL1167" s="25">
        <v>3.6400158184228331</v>
      </c>
      <c r="AM1167" s="74" t="s">
        <v>506</v>
      </c>
      <c r="AN1167" s="74" t="s">
        <v>507</v>
      </c>
      <c r="AO1167" s="74" t="s">
        <v>4740</v>
      </c>
      <c r="AP1167" s="74" t="s">
        <v>574</v>
      </c>
      <c r="AQ1167" s="73" t="e">
        <f>_xll.BDP($H1167,$AQ$1, "CUST_TRR_START_DT=20030101","CUST_TRR_END_DT=20230630")*0.01</f>
        <v>#VALUE!</v>
      </c>
      <c r="AR1167" s="73" t="e">
        <f>_xll.BDP($H1167,$AQ$1, "CUST_TRR_START_DT=20130101","CUST_TRR_END_DT=20230630")*0.01</f>
        <v>#VALUE!</v>
      </c>
      <c r="AS1167" s="73" t="e">
        <f>_xll.BDP($H1167,$AQ$1, "CUST_TRR_START_DT=20180101","CUST_TRR_END_DT=20230630")*0.01</f>
        <v>#VALUE!</v>
      </c>
      <c r="AT1167" s="74" t="s">
        <v>3681</v>
      </c>
      <c r="AU1167" s="74" t="s">
        <v>3681</v>
      </c>
      <c r="AV1167" s="74" t="s">
        <v>3681</v>
      </c>
      <c r="AW1167" s="25" t="s">
        <v>3021</v>
      </c>
      <c r="AX1167" s="25">
        <v>0</v>
      </c>
      <c r="AY1167" s="25">
        <v>0</v>
      </c>
      <c r="AZ1167" s="25">
        <v>0</v>
      </c>
      <c r="BA1167" s="25" t="s">
        <v>3021</v>
      </c>
      <c r="BB1167" s="25">
        <v>0</v>
      </c>
      <c r="BC1167" s="25" t="s">
        <v>3021</v>
      </c>
      <c r="BD1167" s="25">
        <v>0</v>
      </c>
      <c r="BE1167" s="25">
        <v>4581.3067576000003</v>
      </c>
      <c r="BF1167" s="74">
        <v>170.44400000000002</v>
      </c>
      <c r="BG1167" s="74">
        <v>204.6</v>
      </c>
      <c r="BH1167" s="74">
        <v>238.20000000000002</v>
      </c>
      <c r="BI1167" s="74">
        <v>119.34</v>
      </c>
      <c r="BJ1167" s="74">
        <v>172.04400000000001</v>
      </c>
      <c r="BK1167" s="74">
        <v>200.684</v>
      </c>
      <c r="BL1167" s="72">
        <v>3.7204232115050542E-2</v>
      </c>
      <c r="BM1167" s="72">
        <v>4.4659746842008755E-2</v>
      </c>
      <c r="BN1167" s="72">
        <v>5.1993898816062985E-2</v>
      </c>
      <c r="BO1167" s="72">
        <v>2.6049336207846167E-2</v>
      </c>
      <c r="BP1167" s="72">
        <v>3.7553477447148362E-2</v>
      </c>
      <c r="BQ1167" s="72">
        <v>4.3804968891699346E-2</v>
      </c>
      <c r="BR1167" s="72">
        <f>IF(IF(BN1167&gt;BQ1167,BN1167,BQ1167)=0,IF(BM1167&gt;BP1167,BM1167,BP1167),IF(BN1167&gt;BQ1167,BN1167,BQ1167))</f>
        <v>5.1993898816062985E-2</v>
      </c>
      <c r="CI1167" s="73">
        <f>IFERROR(L1167,M1167)</f>
        <v>-0.15777029905427281</v>
      </c>
      <c r="CJ1167" s="74">
        <f>IF(AND(M1167&lt;0,AA1167&gt;0),1,0)</f>
        <v>0</v>
      </c>
      <c r="CK1167" s="74">
        <f>IF(AND(CJ1167=0,CI1167&lt;0.1,CI1167&gt;0),1,0)</f>
        <v>0</v>
      </c>
      <c r="CL1167" s="74">
        <f>IF(AND(CK1167=0,CI1167&lt;0.2,CI1167&gt;0.1),1,0)</f>
        <v>0</v>
      </c>
      <c r="CM1167" s="74">
        <f>IF(AND(CL1167=0,CI1167&lt;0.3,CI1167&gt;0.2),1,0)</f>
        <v>0</v>
      </c>
      <c r="CN1167" s="74">
        <f>IF(AND(CM1167=0,CI1167&lt;0.4,CI1167&gt;0.3),1,0)</f>
        <v>0</v>
      </c>
      <c r="CO1167" s="74">
        <f>IF(AND(CN1167=0,CI1167&lt;0.5,CI1167&gt;0.4),1,0)</f>
        <v>0</v>
      </c>
      <c r="CP1167" s="74">
        <f>IF(AND(CJ1167=0,CK1167=0,CL1167=0,CM1167=0,CN1167=0,CO1167=0),1,0)</f>
        <v>1</v>
      </c>
      <c r="CR1167" s="74" t="str">
        <f>_xll.BDP($H1167,CR$1)</f>
        <v>Hardeep Gulati</v>
      </c>
      <c r="CS1167" s="74" t="str">
        <f>_xll.BDP($H1167,CS$1)</f>
        <v>No</v>
      </c>
      <c r="CT1167" s="81">
        <f>_xll.BDP($H1167,CT$1)</f>
        <v>0</v>
      </c>
      <c r="CU1167" s="78">
        <f>_xll.BDP($H1167,CU$1)</f>
        <v>8.1666698455810547</v>
      </c>
      <c r="CV1167" s="78">
        <f>_xll.BDP($H1167,CV$1)</f>
        <v>2.7024114613699393</v>
      </c>
      <c r="CW1167" s="78">
        <f>_xll.BDP($H1167,CW$1)</f>
        <v>4.4367826038231817</v>
      </c>
    </row>
    <row r="1168" spans="1:101" s="74" customFormat="1" hidden="1" x14ac:dyDescent="0.3">
      <c r="A1168" s="74" t="str">
        <f>B1168&amp;C1168</f>
        <v>15</v>
      </c>
      <c r="B1168" s="74">
        <v>15</v>
      </c>
      <c r="D1168" s="74">
        <v>81</v>
      </c>
      <c r="E1168" s="74">
        <v>1</v>
      </c>
      <c r="F1168" s="75">
        <v>0.15</v>
      </c>
      <c r="G1168" s="74" t="s">
        <v>2396</v>
      </c>
      <c r="H1168" s="74" t="s">
        <v>1220</v>
      </c>
      <c r="I1168" s="74">
        <v>2114</v>
      </c>
      <c r="J1168" s="74" t="str">
        <f>I1168&amp;H1168</f>
        <v>2114POT NZ Equity</v>
      </c>
      <c r="K1168" s="76" t="s">
        <v>5057</v>
      </c>
      <c r="L1168" s="73" t="e">
        <v>#N/A</v>
      </c>
      <c r="M1168" s="73" t="e">
        <v>#N/A</v>
      </c>
      <c r="N1168" s="73" t="e">
        <v>#N/A</v>
      </c>
      <c r="O1168" s="73" t="e">
        <v>#N/A</v>
      </c>
      <c r="P1168" s="77" t="e">
        <v>#N/A</v>
      </c>
      <c r="Q1168" s="77" t="e">
        <v>#N/A</v>
      </c>
      <c r="R1168" s="77" t="e">
        <v>#N/A</v>
      </c>
      <c r="S1168" s="78">
        <v>52.595869940119769</v>
      </c>
      <c r="T1168" s="78">
        <v>49.970660135082163</v>
      </c>
      <c r="U1168" s="73" t="e">
        <v>#N/A</v>
      </c>
      <c r="V1168" s="79" t="e">
        <v>#N/A</v>
      </c>
      <c r="W1168" s="73" t="e">
        <v>#N/A</v>
      </c>
      <c r="X1168" s="72" t="e">
        <v>#N/A</v>
      </c>
      <c r="Y1168" s="79">
        <v>8.4086005184929853</v>
      </c>
      <c r="Z1168" s="79">
        <v>4.3524690755801565</v>
      </c>
      <c r="AA1168" s="79" t="e">
        <v>#N/A</v>
      </c>
      <c r="AB1168" s="79" t="e">
        <v>#N/A</v>
      </c>
      <c r="AC1168" s="79" t="e">
        <v>#N/A</v>
      </c>
      <c r="AD1168" s="80" t="e">
        <v>#N/A</v>
      </c>
      <c r="AE1168" s="73">
        <v>0</v>
      </c>
      <c r="AF1168" s="80">
        <v>3959.7178514399998</v>
      </c>
      <c r="AG1168" s="80">
        <v>4454.8988514399998</v>
      </c>
      <c r="AH1168" s="25">
        <v>21.179412722388882</v>
      </c>
      <c r="AI1168" s="25">
        <v>26.217933658823664</v>
      </c>
      <c r="AJ1168" s="25">
        <v>3.0355118198212252</v>
      </c>
      <c r="AK1168" s="25">
        <v>33.460007080996078</v>
      </c>
      <c r="AL1168" s="25">
        <v>1.8557099116599782</v>
      </c>
      <c r="AM1168" s="74" t="s">
        <v>493</v>
      </c>
      <c r="AN1168" s="74" t="s">
        <v>524</v>
      </c>
      <c r="AO1168" s="74" t="s">
        <v>4741</v>
      </c>
      <c r="AP1168" s="74" t="s">
        <v>2137</v>
      </c>
      <c r="AQ1168" s="73">
        <f>_xll.BDP($H1168,$AQ$1, "CUST_TRR_START_DT=20030101","CUST_TRR_END_DT=20230630")*0.01</f>
        <v>0.15622540000000001</v>
      </c>
      <c r="AR1168" s="73">
        <f>_xll.BDP($H1168,$AQ$1, "CUST_TRR_START_DT=20130101","CUST_TRR_END_DT=20230630")*0.01</f>
        <v>0.13078870000000001</v>
      </c>
      <c r="AS1168" s="73">
        <f>_xll.BDP($H1168,$AQ$1, "CUST_TRR_START_DT=20180101","CUST_TRR_END_DT=20230630")*0.01</f>
        <v>7.9436790000000007E-2</v>
      </c>
      <c r="AT1168" s="74" t="s">
        <v>3939</v>
      </c>
      <c r="AU1168" s="74" t="s">
        <v>3021</v>
      </c>
      <c r="AV1168" s="74" t="s">
        <v>3939</v>
      </c>
      <c r="AW1168" s="25">
        <v>3.7227947380124906</v>
      </c>
      <c r="AX1168" s="25">
        <v>3.7227947380124906</v>
      </c>
      <c r="AY1168" s="25">
        <v>0</v>
      </c>
      <c r="AZ1168" s="25">
        <v>3.7227947380124906</v>
      </c>
      <c r="BA1168" s="25">
        <v>37.674124240491608</v>
      </c>
      <c r="BB1168" s="25">
        <v>0</v>
      </c>
      <c r="BC1168" s="25">
        <v>37.674124240491608</v>
      </c>
      <c r="BD1168" s="25">
        <v>46.265000000000001</v>
      </c>
      <c r="BE1168" s="25">
        <v>3959.7178514399998</v>
      </c>
      <c r="BF1168" s="74">
        <v>122</v>
      </c>
      <c r="BG1168" s="74">
        <v>135.167</v>
      </c>
      <c r="BH1168" s="74">
        <v>145.333</v>
      </c>
      <c r="BI1168" s="74">
        <v>93</v>
      </c>
      <c r="BJ1168" s="74">
        <v>70</v>
      </c>
      <c r="BK1168" s="74">
        <v>105</v>
      </c>
      <c r="BL1168" s="72">
        <v>3.0810276029044143E-2</v>
      </c>
      <c r="BM1168" s="72">
        <v>3.4135512950965653E-2</v>
      </c>
      <c r="BN1168" s="72">
        <v>3.6702867591221905E-2</v>
      </c>
      <c r="BO1168" s="72">
        <v>2.3486521890992665E-2</v>
      </c>
      <c r="BP1168" s="72">
        <v>1.7678027229779427E-2</v>
      </c>
      <c r="BQ1168" s="72">
        <v>2.6517040844669139E-2</v>
      </c>
      <c r="BR1168" s="72">
        <f>IF(IF(BN1168&gt;BQ1168,BN1168,BQ1168)=0,IF(BM1168&gt;BP1168,BM1168,BP1168),IF(BN1168&gt;BQ1168,BN1168,BQ1168))</f>
        <v>3.6702867591221905E-2</v>
      </c>
      <c r="CI1168" s="73" t="e">
        <f>IFERROR(L1168,M1168)</f>
        <v>#N/A</v>
      </c>
      <c r="CJ1168" s="74" t="e">
        <f>IF(AND(M1168&lt;0,AA1168&gt;0),1,0)</f>
        <v>#N/A</v>
      </c>
      <c r="CK1168" s="74" t="e">
        <f>IF(AND(CJ1168=0,CI1168&lt;0.1,CI1168&gt;0),1,0)</f>
        <v>#N/A</v>
      </c>
      <c r="CL1168" s="74" t="e">
        <f>IF(AND(CK1168=0,CI1168&lt;0.2,CI1168&gt;0.1),1,0)</f>
        <v>#N/A</v>
      </c>
      <c r="CM1168" s="74" t="e">
        <f>IF(AND(CL1168=0,CI1168&lt;0.3,CI1168&gt;0.2),1,0)</f>
        <v>#N/A</v>
      </c>
      <c r="CN1168" s="74" t="e">
        <f>IF(AND(CM1168=0,CI1168&lt;0.4,CI1168&gt;0.3),1,0)</f>
        <v>#N/A</v>
      </c>
      <c r="CO1168" s="74" t="e">
        <f>IF(AND(CN1168=0,CI1168&lt;0.5,CI1168&gt;0.4),1,0)</f>
        <v>#N/A</v>
      </c>
      <c r="CP1168" s="74" t="e">
        <f>IF(AND(CJ1168=0,CK1168=0,CL1168=0,CM1168=0,CN1168=0,CO1168=0),1,0)</f>
        <v>#N/A</v>
      </c>
      <c r="CR1168" s="74" t="str">
        <f>_xll.BDP($H1168,CR$1)</f>
        <v>Leonard Sampson</v>
      </c>
      <c r="CS1168" s="74" t="str">
        <f>_xll.BDP($H1168,CS$1)</f>
        <v>No</v>
      </c>
      <c r="CT1168" s="81">
        <f>_xll.BDP($H1168,CT$1)</f>
        <v>0</v>
      </c>
      <c r="CU1168" s="78">
        <f>_xll.BDP($H1168,CU$1)</f>
        <v>2.25</v>
      </c>
      <c r="CV1168" s="78">
        <f>_xll.BDP($H1168,CV$1)</f>
        <v>3.2292424686259813E-2</v>
      </c>
      <c r="CW1168" s="78">
        <f>_xll.BDP($H1168,CW$1)</f>
        <v>0</v>
      </c>
    </row>
    <row r="1169" spans="1:101" s="74" customFormat="1" hidden="1" x14ac:dyDescent="0.3">
      <c r="A1169" s="74" t="str">
        <f>B1169&amp;C1169</f>
        <v>15</v>
      </c>
      <c r="B1169" s="74">
        <v>15</v>
      </c>
      <c r="D1169" s="74">
        <v>81</v>
      </c>
      <c r="E1169" s="74">
        <v>14</v>
      </c>
      <c r="F1169" s="75" t="s">
        <v>2149</v>
      </c>
      <c r="G1169" s="74" t="s">
        <v>2402</v>
      </c>
      <c r="H1169" s="74" t="s">
        <v>2403</v>
      </c>
      <c r="I1169" s="74">
        <v>2115</v>
      </c>
      <c r="J1169" s="74" t="str">
        <f>I1169&amp;H1169</f>
        <v>2115OPTER SS Equity</v>
      </c>
      <c r="K1169" s="76" t="s">
        <v>5058</v>
      </c>
      <c r="L1169" s="73">
        <v>10.506869272774946</v>
      </c>
      <c r="M1169" s="73">
        <v>12.739176346356917</v>
      </c>
      <c r="N1169" s="73">
        <v>10.506869272774946</v>
      </c>
      <c r="O1169" s="73">
        <v>12.739176346356917</v>
      </c>
      <c r="P1169" s="77">
        <v>71.885509487689319</v>
      </c>
      <c r="Q1169" s="77">
        <v>56.358878065861916</v>
      </c>
      <c r="R1169" s="77">
        <v>56.281607334147132</v>
      </c>
      <c r="S1169" s="78">
        <v>18.343586415435084</v>
      </c>
      <c r="T1169" s="78">
        <v>18.575331593326926</v>
      </c>
      <c r="U1169" s="73">
        <v>-0.54912636110407698</v>
      </c>
      <c r="V1169" s="79">
        <v>-1.176135593220339</v>
      </c>
      <c r="W1169" s="73">
        <v>0.66444036464927825</v>
      </c>
      <c r="X1169" s="72" t="e">
        <v>#N/A</v>
      </c>
      <c r="Y1169" s="79" t="e">
        <v>#N/A</v>
      </c>
      <c r="Z1169" s="79" t="e">
        <v>#N/A</v>
      </c>
      <c r="AA1169" s="79">
        <v>947000</v>
      </c>
      <c r="AB1169" s="79">
        <v>947000</v>
      </c>
      <c r="AC1169" s="79" t="e">
        <v>#N/A</v>
      </c>
      <c r="AD1169" s="80">
        <v>8771000</v>
      </c>
      <c r="AE1169" s="73">
        <v>0</v>
      </c>
      <c r="AF1169" s="80">
        <v>384</v>
      </c>
      <c r="AG1169" s="80">
        <v>366.65199999999999</v>
      </c>
      <c r="AH1169" s="25">
        <v>24.857762711864407</v>
      </c>
      <c r="AI1169" s="25">
        <v>25.041114601830351</v>
      </c>
      <c r="AJ1169" s="25" t="s">
        <v>3021</v>
      </c>
      <c r="AK1169" s="25">
        <v>34.042553191489361</v>
      </c>
      <c r="AL1169" s="25">
        <v>18.293554380448764</v>
      </c>
      <c r="AM1169" s="74" t="s">
        <v>506</v>
      </c>
      <c r="AN1169" s="74" t="s">
        <v>507</v>
      </c>
      <c r="AO1169" s="74" t="s">
        <v>618</v>
      </c>
      <c r="AP1169" s="74" t="s">
        <v>4617</v>
      </c>
      <c r="AQ1169" s="73" t="e">
        <f>_xll.BDP($H1169,$AQ$1, "CUST_TRR_START_DT=20030101","CUST_TRR_END_DT=20230630")*0.01</f>
        <v>#VALUE!</v>
      </c>
      <c r="AR1169" s="73" t="e">
        <f>_xll.BDP($H1169,$AQ$1, "CUST_TRR_START_DT=20130101","CUST_TRR_END_DT=20230630")*0.01</f>
        <v>#VALUE!</v>
      </c>
      <c r="AS1169" s="73" t="e">
        <f>_xll.BDP($H1169,$AQ$1, "CUST_TRR_START_DT=20180101","CUST_TRR_END_DT=20230630")*0.01</f>
        <v>#VALUE!</v>
      </c>
      <c r="AT1169" s="74" t="s">
        <v>3682</v>
      </c>
      <c r="AU1169" s="74" t="s">
        <v>3682</v>
      </c>
      <c r="AV1169" s="74" t="s">
        <v>3682</v>
      </c>
      <c r="AW1169" s="25">
        <v>2.4687500670552254</v>
      </c>
      <c r="AX1169" s="25">
        <v>2.4687500670552254</v>
      </c>
      <c r="AY1169" s="25">
        <v>-3.5105252992162622E-16</v>
      </c>
      <c r="AZ1169" s="25">
        <v>2.4687500670552249</v>
      </c>
      <c r="BA1169" s="25">
        <v>99.93674889310563</v>
      </c>
      <c r="BB1169" s="25">
        <v>-1.4210854715202004E-14</v>
      </c>
      <c r="BC1169" s="25">
        <v>99.936748893105616</v>
      </c>
      <c r="BD1169" s="25">
        <v>9.48</v>
      </c>
      <c r="BE1169" s="25">
        <v>366.65199999999999</v>
      </c>
      <c r="BF1169" s="74" t="s">
        <v>3021</v>
      </c>
      <c r="BG1169" s="74" t="s">
        <v>3021</v>
      </c>
      <c r="BH1169" s="74" t="s">
        <v>3021</v>
      </c>
      <c r="BI1169" s="74" t="s">
        <v>3021</v>
      </c>
      <c r="BJ1169" s="74" t="s">
        <v>3021</v>
      </c>
      <c r="BK1169" s="74" t="s">
        <v>3021</v>
      </c>
      <c r="BL1169" s="72">
        <v>0</v>
      </c>
      <c r="BM1169" s="72">
        <v>0</v>
      </c>
      <c r="BN1169" s="72">
        <v>0</v>
      </c>
      <c r="BO1169" s="72">
        <v>0</v>
      </c>
      <c r="BP1169" s="72">
        <v>0</v>
      </c>
      <c r="BQ1169" s="72">
        <v>0</v>
      </c>
      <c r="BR1169" s="72">
        <f>IF(IF(BN1169&gt;BQ1169,BN1169,BQ1169)=0,IF(BM1169&gt;BP1169,BM1169,BP1169),IF(BN1169&gt;BQ1169,BN1169,BQ1169))</f>
        <v>0</v>
      </c>
      <c r="CI1169" s="73">
        <f>IFERROR(L1169,M1169)</f>
        <v>10.506869272774946</v>
      </c>
      <c r="CJ1169" s="74">
        <f>IF(AND(M1169&lt;0,AA1169&gt;0),1,0)</f>
        <v>0</v>
      </c>
      <c r="CK1169" s="74">
        <f>IF(AND(CJ1169=0,CI1169&lt;0.1,CI1169&gt;0),1,0)</f>
        <v>0</v>
      </c>
      <c r="CL1169" s="74">
        <f>IF(AND(CK1169=0,CI1169&lt;0.2,CI1169&gt;0.1),1,0)</f>
        <v>0</v>
      </c>
      <c r="CM1169" s="74">
        <f>IF(AND(CL1169=0,CI1169&lt;0.3,CI1169&gt;0.2),1,0)</f>
        <v>0</v>
      </c>
      <c r="CN1169" s="74">
        <f>IF(AND(CM1169=0,CI1169&lt;0.4,CI1169&gt;0.3),1,0)</f>
        <v>0</v>
      </c>
      <c r="CO1169" s="74">
        <f>IF(AND(CN1169=0,CI1169&lt;0.5,CI1169&gt;0.4),1,0)</f>
        <v>0</v>
      </c>
      <c r="CP1169" s="74">
        <f>IF(AND(CJ1169=0,CK1169=0,CL1169=0,CM1169=0,CN1169=0,CO1169=0),1,0)</f>
        <v>1</v>
      </c>
      <c r="CR1169" s="74" t="str">
        <f>_xll.BDP($H1169,CR$1)</f>
        <v>#N/A Field Not Applicable</v>
      </c>
      <c r="CS1169" s="74" t="str">
        <f>_xll.BDP($H1169,CS$1)</f>
        <v>#N/A N/A</v>
      </c>
      <c r="CT1169" s="81" t="str">
        <f>_xll.BDP($H1169,CT$1)</f>
        <v>#N/A N/A</v>
      </c>
      <c r="CU1169" s="78" t="str">
        <f>_xll.BDP($H1169,CU$1)</f>
        <v>#N/A N/A</v>
      </c>
      <c r="CV1169" s="78">
        <f>_xll.BDP($H1169,CV$1)</f>
        <v>25.183333333333337</v>
      </c>
      <c r="CW1169" s="78">
        <f>_xll.BDP($H1169,CW$1)</f>
        <v>0</v>
      </c>
    </row>
    <row r="1170" spans="1:101" s="74" customFormat="1" hidden="1" x14ac:dyDescent="0.3">
      <c r="A1170" s="74" t="str">
        <f>B1170&amp;C1170</f>
        <v>15</v>
      </c>
      <c r="B1170" s="74">
        <v>15</v>
      </c>
      <c r="D1170" s="74">
        <v>82</v>
      </c>
      <c r="E1170" s="74">
        <v>15</v>
      </c>
      <c r="F1170" s="75" t="s">
        <v>2149</v>
      </c>
      <c r="G1170" s="74" t="s">
        <v>2875</v>
      </c>
      <c r="H1170" s="74" t="s">
        <v>269</v>
      </c>
      <c r="I1170" s="74">
        <v>2116</v>
      </c>
      <c r="J1170" s="74" t="str">
        <f>I1170&amp;H1170</f>
        <v>2116PUBM US Equity</v>
      </c>
      <c r="K1170" s="76" t="s">
        <v>942</v>
      </c>
      <c r="L1170" s="73">
        <v>0.33274444414377358</v>
      </c>
      <c r="M1170" s="73">
        <v>0.2989346947206894</v>
      </c>
      <c r="N1170" s="73">
        <v>0.29713728999398115</v>
      </c>
      <c r="O1170" s="73">
        <v>0.24538985616956854</v>
      </c>
      <c r="P1170" s="77">
        <v>2.6334945515811548</v>
      </c>
      <c r="Q1170" s="77">
        <v>1.6702737442696329</v>
      </c>
      <c r="R1170" s="77">
        <v>1.5600472993064152</v>
      </c>
      <c r="S1170" s="78">
        <v>27.352501736593126</v>
      </c>
      <c r="T1170" s="78">
        <v>31.845307746314074</v>
      </c>
      <c r="U1170" s="73">
        <v>-0.265094596716412</v>
      </c>
      <c r="V1170" s="79">
        <v>-2.6277505456366952</v>
      </c>
      <c r="W1170" s="73">
        <v>0.50461736678168678</v>
      </c>
      <c r="X1170" s="72" t="e">
        <v>#N/A</v>
      </c>
      <c r="Y1170" s="79" t="e">
        <v>#N/A</v>
      </c>
      <c r="Z1170" s="79" t="e">
        <v>#N/A</v>
      </c>
      <c r="AA1170" s="79">
        <v>135547999.99999997</v>
      </c>
      <c r="AB1170" s="79">
        <v>165124999.99999997</v>
      </c>
      <c r="AC1170" s="79">
        <v>39626000</v>
      </c>
      <c r="AD1170" s="80">
        <v>76032000</v>
      </c>
      <c r="AE1170" s="73">
        <v>0.52117529461279466</v>
      </c>
      <c r="AF1170" s="80">
        <v>649.90619035999998</v>
      </c>
      <c r="AG1170" s="80">
        <v>503.02019036000002</v>
      </c>
      <c r="AH1170" s="25">
        <v>8.8312679358837052</v>
      </c>
      <c r="AI1170" s="25">
        <v>53.512786208510647</v>
      </c>
      <c r="AJ1170" s="25">
        <v>7.6118806305909006</v>
      </c>
      <c r="AK1170" s="25">
        <v>43.765280240905312</v>
      </c>
      <c r="AL1170" s="25">
        <v>2.2097499936508229</v>
      </c>
      <c r="AM1170" s="74" t="s">
        <v>506</v>
      </c>
      <c r="AN1170" s="74" t="s">
        <v>507</v>
      </c>
      <c r="AO1170" s="74" t="s">
        <v>618</v>
      </c>
      <c r="AP1170" s="74" t="s">
        <v>574</v>
      </c>
      <c r="AQ1170" s="73" t="e">
        <f>_xll.BDP($H1170,$AQ$1, "CUST_TRR_START_DT=20030101","CUST_TRR_END_DT=20230630")*0.01</f>
        <v>#VALUE!</v>
      </c>
      <c r="AR1170" s="73" t="e">
        <f>_xll.BDP($H1170,$AQ$1, "CUST_TRR_START_DT=20130101","CUST_TRR_END_DT=20230630")*0.01</f>
        <v>#VALUE!</v>
      </c>
      <c r="AS1170" s="73" t="e">
        <f>_xll.BDP($H1170,$AQ$1, "CUST_TRR_START_DT=20180101","CUST_TRR_END_DT=20230630")*0.01</f>
        <v>#VALUE!</v>
      </c>
      <c r="AT1170" s="74" t="s">
        <v>3683</v>
      </c>
      <c r="AU1170" s="74" t="s">
        <v>3683</v>
      </c>
      <c r="AV1170" s="74" t="s">
        <v>3683</v>
      </c>
      <c r="AW1170" s="25" t="s">
        <v>3021</v>
      </c>
      <c r="AX1170" s="25">
        <v>0</v>
      </c>
      <c r="AY1170" s="25">
        <v>-0.63932303794466661</v>
      </c>
      <c r="AZ1170" s="25">
        <v>-0.63932303794466661</v>
      </c>
      <c r="BA1170" s="25">
        <v>0</v>
      </c>
      <c r="BB1170" s="25">
        <v>-11.90861748259565</v>
      </c>
      <c r="BC1170" s="25">
        <v>-11.90861748259565</v>
      </c>
      <c r="BD1170" s="25">
        <v>-4.1550000000000002</v>
      </c>
      <c r="BE1170" s="25">
        <v>503.02019036000002</v>
      </c>
      <c r="BF1170" s="74">
        <v>-9.2989999999999995</v>
      </c>
      <c r="BG1170" s="74">
        <v>9.6300000000000008</v>
      </c>
      <c r="BH1170" s="74">
        <v>20.740000000000002</v>
      </c>
      <c r="BI1170" s="74">
        <v>43.508000000000003</v>
      </c>
      <c r="BJ1170" s="74">
        <v>52.616</v>
      </c>
      <c r="BK1170" s="74">
        <v>53.616</v>
      </c>
      <c r="BL1170" s="72">
        <v>-1.848633549548959E-2</v>
      </c>
      <c r="BM1170" s="72">
        <v>1.9144360772294311E-2</v>
      </c>
      <c r="BN1170" s="72">
        <v>4.1230949368368019E-2</v>
      </c>
      <c r="BO1170" s="72">
        <v>8.6493546052022932E-2</v>
      </c>
      <c r="BP1170" s="72">
        <v>0.10460017511890315</v>
      </c>
      <c r="BQ1170" s="72">
        <v>0.10658816689172707</v>
      </c>
      <c r="BR1170" s="72">
        <f>IF(IF(BN1170&gt;BQ1170,BN1170,BQ1170)=0,IF(BM1170&gt;BP1170,BM1170,BP1170),IF(BN1170&gt;BQ1170,BN1170,BQ1170))</f>
        <v>0.10658816689172707</v>
      </c>
      <c r="CI1170" s="73">
        <f>IFERROR(L1170,M1170)</f>
        <v>0.33274444414377358</v>
      </c>
      <c r="CJ1170" s="74">
        <f>IF(AND(M1170&lt;0,AA1170&gt;0),1,0)</f>
        <v>0</v>
      </c>
      <c r="CK1170" s="74">
        <f>IF(AND(CJ1170=0,CI1170&lt;0.1,CI1170&gt;0),1,0)</f>
        <v>0</v>
      </c>
      <c r="CL1170" s="74">
        <f>IF(AND(CK1170=0,CI1170&lt;0.2,CI1170&gt;0.1),1,0)</f>
        <v>0</v>
      </c>
      <c r="CM1170" s="74">
        <f>IF(AND(CL1170=0,CI1170&lt;0.3,CI1170&gt;0.2),1,0)</f>
        <v>0</v>
      </c>
      <c r="CN1170" s="74">
        <f>IF(AND(CM1170=0,CI1170&lt;0.4,CI1170&gt;0.3),1,0)</f>
        <v>1</v>
      </c>
      <c r="CO1170" s="74">
        <f>IF(AND(CN1170=0,CI1170&lt;0.5,CI1170&gt;0.4),1,0)</f>
        <v>0</v>
      </c>
      <c r="CP1170" s="74">
        <f>IF(AND(CJ1170=0,CK1170=0,CL1170=0,CM1170=0,CN1170=0,CO1170=0),1,0)</f>
        <v>0</v>
      </c>
      <c r="CR1170" s="74" t="str">
        <f>_xll.BDP($H1170,CR$1)</f>
        <v>#N/A Field Not Applicable</v>
      </c>
      <c r="CS1170" s="74" t="str">
        <f>_xll.BDP($H1170,CS$1)</f>
        <v>#N/A N/A</v>
      </c>
      <c r="CT1170" s="81" t="str">
        <f>_xll.BDP($H1170,CT$1)</f>
        <v>#N/A N/A</v>
      </c>
      <c r="CU1170" s="78" t="str">
        <f>_xll.BDP($H1170,CU$1)</f>
        <v>#N/A N/A</v>
      </c>
      <c r="CV1170" s="78">
        <f>_xll.BDP($H1170,CV$1)</f>
        <v>0.9331378433870462</v>
      </c>
      <c r="CW1170" s="78">
        <f>_xll.BDP($H1170,CW$1)</f>
        <v>23.455227815514405</v>
      </c>
    </row>
    <row r="1171" spans="1:101" s="74" customFormat="1" hidden="1" x14ac:dyDescent="0.3">
      <c r="A1171" s="74" t="str">
        <f>B1171&amp;C1171</f>
        <v>15</v>
      </c>
      <c r="B1171" s="74">
        <v>15</v>
      </c>
      <c r="D1171" s="74">
        <v>82</v>
      </c>
      <c r="E1171" s="74">
        <v>13</v>
      </c>
      <c r="F1171" s="75" t="s">
        <v>2157</v>
      </c>
      <c r="G1171" s="74" t="s">
        <v>2391</v>
      </c>
      <c r="H1171" s="74" t="s">
        <v>1850</v>
      </c>
      <c r="I1171" s="74">
        <v>2117</v>
      </c>
      <c r="J1171" s="74" t="str">
        <f>I1171&amp;H1171</f>
        <v>2117WIL LN Equity</v>
      </c>
      <c r="K1171" s="76" t="s">
        <v>1851</v>
      </c>
      <c r="L1171" s="73">
        <v>-4.2223838662970179</v>
      </c>
      <c r="M1171" s="73">
        <v>-3.0380107697180869</v>
      </c>
      <c r="N1171" s="73">
        <v>0.22719228963431476</v>
      </c>
      <c r="O1171" s="73">
        <v>0.3499470938081512</v>
      </c>
      <c r="P1171" s="77">
        <v>27.253009502383364</v>
      </c>
      <c r="Q1171" s="77">
        <v>22.999664250515639</v>
      </c>
      <c r="R1171" s="77">
        <v>28.384238604810779</v>
      </c>
      <c r="S1171" s="78">
        <v>20.604732105310283</v>
      </c>
      <c r="T1171" s="78">
        <v>22.873219420299435</v>
      </c>
      <c r="U1171" s="73">
        <v>-0.17999296479692617</v>
      </c>
      <c r="V1171" s="79">
        <v>-0.44309741881765197</v>
      </c>
      <c r="W1171" s="73">
        <v>0.52851995175766364</v>
      </c>
      <c r="X1171" s="72" t="e">
        <v>#N/A</v>
      </c>
      <c r="Y1171" s="79">
        <v>-0.48154842460557756</v>
      </c>
      <c r="Z1171" s="79">
        <v>11.604838668493645</v>
      </c>
      <c r="AA1171" s="79">
        <v>-6314000</v>
      </c>
      <c r="AB1171" s="79">
        <v>54814000</v>
      </c>
      <c r="AC1171" s="79" t="e">
        <v>#N/A</v>
      </c>
      <c r="AD1171" s="80">
        <v>19606000</v>
      </c>
      <c r="AE1171" s="73">
        <v>0</v>
      </c>
      <c r="AF1171" s="80">
        <v>282.1235168</v>
      </c>
      <c r="AG1171" s="80">
        <v>268.81951680000003</v>
      </c>
      <c r="AH1171" s="25">
        <v>10.213895543143737</v>
      </c>
      <c r="AI1171" s="25">
        <v>14.754089835345777</v>
      </c>
      <c r="AJ1171" s="25">
        <v>6.871407549230427</v>
      </c>
      <c r="AK1171" s="25">
        <v>15.44327011244631</v>
      </c>
      <c r="AL1171" s="25">
        <v>3.9435360604787899</v>
      </c>
      <c r="AM1171" s="74" t="s">
        <v>493</v>
      </c>
      <c r="AN1171" s="74" t="s">
        <v>524</v>
      </c>
      <c r="AO1171" s="74" t="s">
        <v>691</v>
      </c>
      <c r="AP1171" s="74" t="s">
        <v>1552</v>
      </c>
      <c r="AQ1171" s="73">
        <f>_xll.BDP($H1171,$AQ$1, "CUST_TRR_START_DT=20030101","CUST_TRR_END_DT=20230630")*0.01</f>
        <v>0.1043399</v>
      </c>
      <c r="AR1171" s="73">
        <f>_xll.BDP($H1171,$AQ$1, "CUST_TRR_START_DT=20130101","CUST_TRR_END_DT=20230630")*0.01</f>
        <v>9.0722999999999998E-2</v>
      </c>
      <c r="AS1171" s="73">
        <f>_xll.BDP($H1171,$AQ$1, "CUST_TRR_START_DT=20180101","CUST_TRR_END_DT=20230630")*0.01</f>
        <v>5.7373239999999999E-2</v>
      </c>
      <c r="AT1171" s="74" t="s">
        <v>3697</v>
      </c>
      <c r="AU1171" s="74" t="s">
        <v>3684</v>
      </c>
      <c r="AV1171" s="74" t="s">
        <v>3684</v>
      </c>
      <c r="AW1171" s="25">
        <v>2.6729559748427674</v>
      </c>
      <c r="AX1171" s="25">
        <v>2.6729559748427674</v>
      </c>
      <c r="AY1171" s="25">
        <v>-0.16461421704531284</v>
      </c>
      <c r="AZ1171" s="25">
        <v>2.5083417577974547</v>
      </c>
      <c r="BA1171" s="25">
        <v>30.251330450481817</v>
      </c>
      <c r="BB1171" s="25">
        <v>-1.8630307133951298</v>
      </c>
      <c r="BC1171" s="25">
        <v>28.388299737086687</v>
      </c>
      <c r="BD1171" s="25">
        <v>5.1808173860000002</v>
      </c>
      <c r="BE1171" s="25">
        <v>268.81951680000003</v>
      </c>
      <c r="BF1171" s="74">
        <v>19</v>
      </c>
      <c r="BG1171" s="74">
        <v>19.25</v>
      </c>
      <c r="BH1171" s="74">
        <v>20.350000000000001</v>
      </c>
      <c r="BI1171" s="74">
        <v>27.3</v>
      </c>
      <c r="BJ1171" s="74">
        <v>21.45</v>
      </c>
      <c r="BK1171" s="74">
        <v>24.1</v>
      </c>
      <c r="BL1171" s="72">
        <v>7.0679391980813189E-2</v>
      </c>
      <c r="BM1171" s="72">
        <v>7.1609383980560742E-2</v>
      </c>
      <c r="BN1171" s="72">
        <v>7.5701348779449923E-2</v>
      </c>
      <c r="BO1171" s="72">
        <v>0.1015551263724316</v>
      </c>
      <c r="BP1171" s="72">
        <v>7.9793313578339103E-2</v>
      </c>
      <c r="BQ1171" s="72">
        <v>8.9651228775663061E-2</v>
      </c>
      <c r="BR1171" s="72">
        <f>IF(IF(BN1171&gt;BQ1171,BN1171,BQ1171)=0,IF(BM1171&gt;BP1171,BM1171,BP1171),IF(BN1171&gt;BQ1171,BN1171,BQ1171))</f>
        <v>8.9651228775663061E-2</v>
      </c>
      <c r="CI1171" s="73">
        <f>IFERROR(L1171,M1171)</f>
        <v>-4.2223838662970179</v>
      </c>
      <c r="CJ1171" s="74">
        <f>IF(AND(M1171&lt;0,AA1171&gt;0),1,0)</f>
        <v>0</v>
      </c>
      <c r="CK1171" s="74">
        <f>IF(AND(CJ1171=0,CI1171&lt;0.1,CI1171&gt;0),1,0)</f>
        <v>0</v>
      </c>
      <c r="CL1171" s="74">
        <f>IF(AND(CK1171=0,CI1171&lt;0.2,CI1171&gt;0.1),1,0)</f>
        <v>0</v>
      </c>
      <c r="CM1171" s="74">
        <f>IF(AND(CL1171=0,CI1171&lt;0.3,CI1171&gt;0.2),1,0)</f>
        <v>0</v>
      </c>
      <c r="CN1171" s="74">
        <f>IF(AND(CM1171=0,CI1171&lt;0.4,CI1171&gt;0.3),1,0)</f>
        <v>0</v>
      </c>
      <c r="CO1171" s="74">
        <f>IF(AND(CN1171=0,CI1171&lt;0.5,CI1171&gt;0.4),1,0)</f>
        <v>0</v>
      </c>
      <c r="CP1171" s="74">
        <f>IF(AND(CJ1171=0,CK1171=0,CL1171=0,CM1171=0,CN1171=0,CO1171=0),1,0)</f>
        <v>1</v>
      </c>
      <c r="CR1171" s="74" t="str">
        <f>_xll.BDP($H1171,CR$1)</f>
        <v>Mark Milner</v>
      </c>
      <c r="CS1171" s="74" t="str">
        <f>_xll.BDP($H1171,CS$1)</f>
        <v>No</v>
      </c>
      <c r="CT1171" s="81">
        <f>_xll.BDP($H1171,CT$1)</f>
        <v>9.0421296656131744E-2</v>
      </c>
      <c r="CU1171" s="78">
        <f>_xll.BDP($H1171,CU$1)</f>
        <v>4.25</v>
      </c>
      <c r="CV1171" s="78">
        <f>_xll.BDP($H1171,CV$1)</f>
        <v>0.26055991361514275</v>
      </c>
      <c r="CW1171" s="78">
        <f>_xll.BDP($H1171,CW$1)</f>
        <v>0</v>
      </c>
    </row>
    <row r="1172" spans="1:101" s="74" customFormat="1" hidden="1" x14ac:dyDescent="0.3">
      <c r="A1172" s="74" t="str">
        <f>B1172&amp;C1172</f>
        <v>15</v>
      </c>
      <c r="B1172" s="74">
        <v>15</v>
      </c>
      <c r="D1172" s="74">
        <v>83</v>
      </c>
      <c r="E1172" s="74">
        <v>16</v>
      </c>
      <c r="F1172" s="75">
        <v>0.1</v>
      </c>
      <c r="G1172" s="74" t="s">
        <v>2876</v>
      </c>
      <c r="H1172" s="74" t="s">
        <v>1417</v>
      </c>
      <c r="I1172" s="74">
        <v>2118</v>
      </c>
      <c r="J1172" s="74" t="str">
        <f>I1172&amp;H1172</f>
        <v>2118LSS FP Equity</v>
      </c>
      <c r="K1172" s="76" t="s">
        <v>1418</v>
      </c>
      <c r="L1172" s="73">
        <v>0.83906108288240078</v>
      </c>
      <c r="M1172" s="73">
        <v>0.37504449494811204</v>
      </c>
      <c r="N1172" s="73">
        <v>0.33730120912208178</v>
      </c>
      <c r="O1172" s="73">
        <v>0.14410886495199177</v>
      </c>
      <c r="P1172" s="77">
        <v>10.234762164857033</v>
      </c>
      <c r="Q1172" s="77">
        <v>7.5114101163308478</v>
      </c>
      <c r="R1172" s="77">
        <v>9.2074131074210186</v>
      </c>
      <c r="S1172" s="78">
        <v>17.509872238385238</v>
      </c>
      <c r="T1172" s="78">
        <v>16.794652197404272</v>
      </c>
      <c r="U1172" s="73">
        <v>7.225983236621536E-2</v>
      </c>
      <c r="V1172" s="79">
        <v>0.46087615816595356</v>
      </c>
      <c r="W1172" s="73">
        <v>0.51041483498540519</v>
      </c>
      <c r="X1172" s="72">
        <v>4.7092028868794246E-2</v>
      </c>
      <c r="Y1172" s="79">
        <v>15.435702450408613</v>
      </c>
      <c r="Z1172" s="79">
        <v>2.3764502986547642</v>
      </c>
      <c r="AA1172" s="79">
        <v>182605000</v>
      </c>
      <c r="AB1172" s="79">
        <v>475231000</v>
      </c>
      <c r="AC1172" s="79" t="e">
        <v>#N/A</v>
      </c>
      <c r="AD1172" s="80">
        <v>61843000</v>
      </c>
      <c r="AE1172" s="73">
        <v>0</v>
      </c>
      <c r="AF1172" s="80">
        <v>998.78560319999997</v>
      </c>
      <c r="AG1172" s="80">
        <v>1041.1736031999999</v>
      </c>
      <c r="AH1172" s="25">
        <v>11.166478300318529</v>
      </c>
      <c r="AI1172" s="25">
        <v>14.139464435873757</v>
      </c>
      <c r="AJ1172" s="25">
        <v>5.8118130038352289</v>
      </c>
      <c r="AK1172" s="25">
        <v>26.009262468466503</v>
      </c>
      <c r="AL1172" s="25">
        <v>2.4973500787061615</v>
      </c>
      <c r="AM1172" s="74" t="s">
        <v>506</v>
      </c>
      <c r="AN1172" s="74" t="s">
        <v>507</v>
      </c>
      <c r="AO1172" s="74" t="s">
        <v>618</v>
      </c>
      <c r="AP1172" s="74" t="s">
        <v>1339</v>
      </c>
      <c r="AQ1172" s="73">
        <f>_xll.BDP($H1172,$AQ$1, "CUST_TRR_START_DT=20030101","CUST_TRR_END_DT=20230630")*0.01</f>
        <v>0.1132073</v>
      </c>
      <c r="AR1172" s="73">
        <f>_xll.BDP($H1172,$AQ$1, "CUST_TRR_START_DT=20130101","CUST_TRR_END_DT=20230630")*0.01</f>
        <v>0.20724490000000001</v>
      </c>
      <c r="AS1172" s="73">
        <f>_xll.BDP($H1172,$AQ$1, "CUST_TRR_START_DT=20180101","CUST_TRR_END_DT=20230630")*0.01</f>
        <v>3.303043E-2</v>
      </c>
      <c r="AT1172" s="74" t="s">
        <v>3697</v>
      </c>
      <c r="AU1172" s="74" t="s">
        <v>3021</v>
      </c>
      <c r="AV1172" s="74" t="s">
        <v>3021</v>
      </c>
      <c r="AW1172" s="25">
        <v>1.8181817775422877</v>
      </c>
      <c r="AX1172" s="25">
        <v>1.8181817775422877</v>
      </c>
      <c r="AY1172" s="25">
        <v>0</v>
      </c>
      <c r="AZ1172" s="25">
        <v>1.8181817775422877</v>
      </c>
      <c r="BA1172" s="25">
        <v>38.26406109189098</v>
      </c>
      <c r="BB1172" s="25">
        <v>0</v>
      </c>
      <c r="BC1172" s="25" t="s">
        <v>3021</v>
      </c>
      <c r="BD1172" s="25" t="s">
        <v>3021</v>
      </c>
      <c r="BE1172" s="25">
        <v>998.78560319999997</v>
      </c>
      <c r="BF1172" s="74">
        <v>38.28</v>
      </c>
      <c r="BG1172" s="74">
        <v>47.74</v>
      </c>
      <c r="BH1172" s="74">
        <v>57.42</v>
      </c>
      <c r="BI1172" s="74">
        <v>55.867000000000004</v>
      </c>
      <c r="BJ1172" s="74">
        <v>65.632999999999996</v>
      </c>
      <c r="BK1172" s="74">
        <v>75.933000000000007</v>
      </c>
      <c r="BL1172" s="72">
        <v>3.8326543631941691E-2</v>
      </c>
      <c r="BM1172" s="72">
        <v>4.7798045793858317E-2</v>
      </c>
      <c r="BN1172" s="72">
        <v>5.748981544791254E-2</v>
      </c>
      <c r="BO1172" s="72">
        <v>5.5934927196595784E-2</v>
      </c>
      <c r="BP1172" s="72">
        <v>6.5712801415758332E-2</v>
      </c>
      <c r="BQ1172" s="72">
        <v>7.6025324911291242E-2</v>
      </c>
      <c r="BR1172" s="72">
        <f>IF(IF(BN1172&gt;BQ1172,BN1172,BQ1172)=0,IF(BM1172&gt;BP1172,BM1172,BP1172),IF(BN1172&gt;BQ1172,BN1172,BQ1172))</f>
        <v>7.6025324911291242E-2</v>
      </c>
      <c r="CI1172" s="73">
        <f>IFERROR(L1172,M1172)</f>
        <v>0.83906108288240078</v>
      </c>
      <c r="CJ1172" s="74">
        <f>IF(AND(M1172&lt;0,AA1172&gt;0),1,0)</f>
        <v>0</v>
      </c>
      <c r="CK1172" s="74">
        <f>IF(AND(CJ1172=0,CI1172&lt;0.1,CI1172&gt;0),1,0)</f>
        <v>0</v>
      </c>
      <c r="CL1172" s="74">
        <f>IF(AND(CK1172=0,CI1172&lt;0.2,CI1172&gt;0.1),1,0)</f>
        <v>0</v>
      </c>
      <c r="CM1172" s="74">
        <f>IF(AND(CL1172=0,CI1172&lt;0.3,CI1172&gt;0.2),1,0)</f>
        <v>0</v>
      </c>
      <c r="CN1172" s="74">
        <f>IF(AND(CM1172=0,CI1172&lt;0.4,CI1172&gt;0.3),1,0)</f>
        <v>0</v>
      </c>
      <c r="CO1172" s="74">
        <f>IF(AND(CN1172=0,CI1172&lt;0.5,CI1172&gt;0.4),1,0)</f>
        <v>0</v>
      </c>
      <c r="CP1172" s="74">
        <f>IF(AND(CJ1172=0,CK1172=0,CL1172=0,CM1172=0,CN1172=0,CO1172=0),1,0)</f>
        <v>1</v>
      </c>
      <c r="CR1172" s="74" t="str">
        <f>_xll.BDP($H1172,CR$1)</f>
        <v>Daniel Harari</v>
      </c>
      <c r="CS1172" s="74" t="str">
        <f>_xll.BDP($H1172,CS$1)</f>
        <v>No</v>
      </c>
      <c r="CT1172" s="81">
        <f>_xll.BDP($H1172,CT$1)</f>
        <v>0</v>
      </c>
      <c r="CU1172" s="78">
        <f>_xll.BDP($H1172,CU$1)</f>
        <v>22.41670036315918</v>
      </c>
      <c r="CV1172" s="78">
        <f>_xll.BDP($H1172,CV$1)</f>
        <v>14.59615636065962</v>
      </c>
      <c r="CW1172" s="78">
        <f>_xll.BDP($H1172,CW$1)</f>
        <v>8.1496888721169398E-3</v>
      </c>
    </row>
    <row r="1173" spans="1:101" s="74" customFormat="1" hidden="1" x14ac:dyDescent="0.3">
      <c r="A1173" s="74" t="str">
        <f>B1173&amp;C1173</f>
        <v>15</v>
      </c>
      <c r="B1173" s="74">
        <v>15</v>
      </c>
      <c r="D1173" s="74">
        <v>84</v>
      </c>
      <c r="E1173" s="74">
        <v>17</v>
      </c>
      <c r="F1173" s="75">
        <v>0.1</v>
      </c>
      <c r="H1173" s="74" t="s">
        <v>1829</v>
      </c>
      <c r="I1173" s="74">
        <v>2119</v>
      </c>
      <c r="J1173" s="74" t="str">
        <f>I1173&amp;H1173</f>
        <v>2119SGE LN Equity</v>
      </c>
      <c r="K1173" s="76" t="s">
        <v>1830</v>
      </c>
      <c r="L1173" s="73">
        <v>-4.1763451458286225</v>
      </c>
      <c r="M1173" s="73">
        <v>-1.1643356643356644</v>
      </c>
      <c r="N1173" s="73">
        <v>0.21097740226242703</v>
      </c>
      <c r="O1173" s="73">
        <v>0.1563380281690141</v>
      </c>
      <c r="P1173" s="77">
        <v>12.794882047181128</v>
      </c>
      <c r="Q1173" s="77">
        <v>9.2729458739152424</v>
      </c>
      <c r="R1173" s="77">
        <v>16.573705179282868</v>
      </c>
      <c r="S1173" s="78">
        <v>25.168878279088791</v>
      </c>
      <c r="T1173" s="78">
        <v>22.085259373394965</v>
      </c>
      <c r="U1173" s="73">
        <v>0.44380218368657676</v>
      </c>
      <c r="V1173" s="79">
        <v>1.6531100478468899</v>
      </c>
      <c r="W1173" s="73">
        <v>0.34413702239789196</v>
      </c>
      <c r="X1173" s="72" t="e">
        <v>#N/A</v>
      </c>
      <c r="Y1173" s="79">
        <v>3.6328787787843475</v>
      </c>
      <c r="Z1173" s="79">
        <v>-5.4779849028327217</v>
      </c>
      <c r="AA1173" s="79">
        <v>-286000000</v>
      </c>
      <c r="AB1173" s="79">
        <v>2130000000</v>
      </c>
      <c r="AC1173" s="79">
        <v>40000000</v>
      </c>
      <c r="AD1173" s="80">
        <v>322000000</v>
      </c>
      <c r="AE1173" s="73">
        <v>0.12422360248447205</v>
      </c>
      <c r="AF1173" s="80">
        <v>10548.007541174999</v>
      </c>
      <c r="AG1173" s="80">
        <v>11239.007541174999</v>
      </c>
      <c r="AH1173" s="25">
        <v>24.014973378579057</v>
      </c>
      <c r="AI1173" s="25">
        <v>30.375696057229725</v>
      </c>
      <c r="AJ1173" s="25">
        <v>2.9752991447972397</v>
      </c>
      <c r="AK1173" s="25">
        <v>50.368881590235063</v>
      </c>
      <c r="AL1173" s="25">
        <v>8.6604977075995411</v>
      </c>
      <c r="AM1173" s="74" t="s">
        <v>506</v>
      </c>
      <c r="AN1173" s="74" t="s">
        <v>507</v>
      </c>
      <c r="AO1173" s="74" t="s">
        <v>618</v>
      </c>
      <c r="AP1173" s="74" t="s">
        <v>1552</v>
      </c>
      <c r="AQ1173" s="73">
        <f>_xll.BDP($H1173,$AQ$1, "CUST_TRR_START_DT=20030101","CUST_TRR_END_DT=20230630")*0.01</f>
        <v>0.12684210000000001</v>
      </c>
      <c r="AR1173" s="73">
        <f>_xll.BDP($H1173,$AQ$1, "CUST_TRR_START_DT=20130101","CUST_TRR_END_DT=20230630")*0.01</f>
        <v>0.1448692</v>
      </c>
      <c r="AS1173" s="73">
        <f>_xll.BDP($H1173,$AQ$1, "CUST_TRR_START_DT=20180101","CUST_TRR_END_DT=20230630")*0.01</f>
        <v>5.5010570000000002E-2</v>
      </c>
      <c r="AT1173" s="74" t="s">
        <v>3697</v>
      </c>
      <c r="AU1173" s="74" t="s">
        <v>3021</v>
      </c>
      <c r="AV1173" s="74" t="s">
        <v>3021</v>
      </c>
      <c r="AW1173" s="25">
        <v>1.8150851210248442</v>
      </c>
      <c r="AX1173" s="25">
        <v>1.8150851210248442</v>
      </c>
      <c r="AY1173" s="25">
        <v>-6.5565248674209195E-2</v>
      </c>
      <c r="AZ1173" s="25">
        <v>1.7495198723506351</v>
      </c>
      <c r="BA1173" s="25">
        <v>77.929834018833674</v>
      </c>
      <c r="BB1173" s="25">
        <v>-2.8150134048257343</v>
      </c>
      <c r="BC1173" s="25">
        <v>75.11482061400794</v>
      </c>
      <c r="BD1173" s="25">
        <v>186.7855205935</v>
      </c>
      <c r="BE1173" s="25">
        <v>10548.007541174999</v>
      </c>
      <c r="BF1173" s="74">
        <v>307.76499999999999</v>
      </c>
      <c r="BG1173" s="74">
        <v>350.82400000000001</v>
      </c>
      <c r="BH1173" s="74">
        <v>398.75</v>
      </c>
      <c r="BI1173" s="74">
        <v>391.44200000000001</v>
      </c>
      <c r="BJ1173" s="74">
        <v>448.19299999999998</v>
      </c>
      <c r="BK1173" s="74">
        <v>501.399</v>
      </c>
      <c r="BL1173" s="72">
        <v>2.9177548347269801E-2</v>
      </c>
      <c r="BM1173" s="72">
        <v>3.325974110565718E-2</v>
      </c>
      <c r="BN1173" s="72">
        <v>3.7803348020320163E-2</v>
      </c>
      <c r="BO1173" s="72">
        <v>3.7110515751147745E-2</v>
      </c>
      <c r="BP1173" s="72">
        <v>4.2490773565570794E-2</v>
      </c>
      <c r="BQ1173" s="72">
        <v>4.7534948950571809E-2</v>
      </c>
      <c r="BR1173" s="72">
        <f>IF(IF(BN1173&gt;BQ1173,BN1173,BQ1173)=0,IF(BM1173&gt;BP1173,BM1173,BP1173),IF(BN1173&gt;BQ1173,BN1173,BQ1173))</f>
        <v>4.7534948950571809E-2</v>
      </c>
      <c r="CI1173" s="73">
        <f>IFERROR(L1173,M1173)</f>
        <v>-4.1763451458286225</v>
      </c>
      <c r="CJ1173" s="74">
        <f>IF(AND(M1173&lt;0,AA1173&gt;0),1,0)</f>
        <v>0</v>
      </c>
      <c r="CK1173" s="74">
        <f>IF(AND(CJ1173=0,CI1173&lt;0.1,CI1173&gt;0),1,0)</f>
        <v>0</v>
      </c>
      <c r="CL1173" s="74">
        <f>IF(AND(CK1173=0,CI1173&lt;0.2,CI1173&gt;0.1),1,0)</f>
        <v>0</v>
      </c>
      <c r="CM1173" s="74">
        <f>IF(AND(CL1173=0,CI1173&lt;0.3,CI1173&gt;0.2),1,0)</f>
        <v>0</v>
      </c>
      <c r="CN1173" s="74">
        <f>IF(AND(CM1173=0,CI1173&lt;0.4,CI1173&gt;0.3),1,0)</f>
        <v>0</v>
      </c>
      <c r="CO1173" s="74">
        <f>IF(AND(CN1173=0,CI1173&lt;0.5,CI1173&gt;0.4),1,0)</f>
        <v>0</v>
      </c>
      <c r="CP1173" s="74">
        <f>IF(AND(CJ1173=0,CK1173=0,CL1173=0,CM1173=0,CN1173=0,CO1173=0),1,0)</f>
        <v>1</v>
      </c>
      <c r="CR1173" s="74" t="str">
        <f>_xll.BDP($H1173,CR$1)</f>
        <v>Steve Hare</v>
      </c>
      <c r="CS1173" s="74" t="str">
        <f>_xll.BDP($H1173,CS$1)</f>
        <v>No</v>
      </c>
      <c r="CT1173" s="81">
        <f>_xll.BDP($H1173,CT$1)</f>
        <v>0</v>
      </c>
      <c r="CU1173" s="78">
        <f>_xll.BDP($H1173,CU$1)</f>
        <v>4.9166698455810547</v>
      </c>
      <c r="CV1173" s="78">
        <f>_xll.BDP($H1173,CV$1)</f>
        <v>0.17906728230904859</v>
      </c>
      <c r="CW1173" s="78">
        <f>_xll.BDP($H1173,CW$1)</f>
        <v>7.7431421300220027</v>
      </c>
    </row>
    <row r="1174" spans="1:101" s="74" customFormat="1" hidden="1" x14ac:dyDescent="0.3">
      <c r="A1174" s="74" t="str">
        <f>B1174&amp;C1174</f>
        <v>15</v>
      </c>
      <c r="B1174" s="74">
        <v>15</v>
      </c>
      <c r="D1174" s="74">
        <v>85</v>
      </c>
      <c r="E1174" s="74">
        <v>19</v>
      </c>
      <c r="F1174" s="75" t="s">
        <v>2149</v>
      </c>
      <c r="G1174" s="74" t="s">
        <v>2918</v>
      </c>
      <c r="H1174" s="74" t="s">
        <v>1579</v>
      </c>
      <c r="I1174" s="74">
        <v>2120</v>
      </c>
      <c r="J1174" s="74" t="str">
        <f>I1174&amp;H1174</f>
        <v>2120ALFA LN Equity</v>
      </c>
      <c r="K1174" s="76" t="s">
        <v>1580</v>
      </c>
      <c r="L1174" s="73">
        <v>2.9649553918535134</v>
      </c>
      <c r="M1174" s="73">
        <v>3.7468354430379747</v>
      </c>
      <c r="N1174" s="73">
        <v>0.65482060509433082</v>
      </c>
      <c r="O1174" s="73">
        <v>0.90797546012269936</v>
      </c>
      <c r="P1174" s="77">
        <v>60.317460317460316</v>
      </c>
      <c r="Q1174" s="77">
        <v>49.852285814430921</v>
      </c>
      <c r="R1174" s="77">
        <v>61.719670200235569</v>
      </c>
      <c r="S1174" s="78">
        <v>32.170801298102383</v>
      </c>
      <c r="T1174" s="78">
        <v>34.941050375133976</v>
      </c>
      <c r="U1174" s="73">
        <v>-0.29264214046822745</v>
      </c>
      <c r="V1174" s="79">
        <v>-0.50287356321839083</v>
      </c>
      <c r="W1174" s="73">
        <v>0.50887573964497046</v>
      </c>
      <c r="X1174" s="72">
        <v>5.6818181818181816E-2</v>
      </c>
      <c r="Y1174" s="79">
        <v>6.6864542630286241</v>
      </c>
      <c r="Z1174" s="79">
        <v>3.0947206853136233</v>
      </c>
      <c r="AA1174" s="79">
        <v>7900000</v>
      </c>
      <c r="AB1174" s="79">
        <v>32600000</v>
      </c>
      <c r="AC1174" s="79">
        <v>1900000</v>
      </c>
      <c r="AD1174" s="80">
        <v>36400000</v>
      </c>
      <c r="AE1174" s="73">
        <v>5.21978021978022E-2</v>
      </c>
      <c r="AF1174" s="80">
        <v>466.45531197999998</v>
      </c>
      <c r="AG1174" s="80">
        <v>448.95531197999998</v>
      </c>
      <c r="AH1174" s="25">
        <v>12.901014712068966</v>
      </c>
      <c r="AI1174" s="25">
        <v>13.8995452625387</v>
      </c>
      <c r="AJ1174" s="25">
        <v>7.5716287179773953</v>
      </c>
      <c r="AK1174" s="25">
        <v>17.760791366906478</v>
      </c>
      <c r="AL1174" s="25">
        <v>10.848537209302325</v>
      </c>
      <c r="AM1174" s="74" t="s">
        <v>506</v>
      </c>
      <c r="AN1174" s="74" t="s">
        <v>507</v>
      </c>
      <c r="AO1174" s="74" t="s">
        <v>600</v>
      </c>
      <c r="AP1174" s="74" t="s">
        <v>1552</v>
      </c>
      <c r="AQ1174" s="73" t="e">
        <f>_xll.BDP($H1174,$AQ$1, "CUST_TRR_START_DT=20030101","CUST_TRR_END_DT=20230630")*0.01</f>
        <v>#VALUE!</v>
      </c>
      <c r="AR1174" s="73" t="e">
        <f>_xll.BDP($H1174,$AQ$1, "CUST_TRR_START_DT=20130101","CUST_TRR_END_DT=20230630")*0.01</f>
        <v>#VALUE!</v>
      </c>
      <c r="AS1174" s="73">
        <f>_xll.BDP($H1174,$AQ$1, "CUST_TRR_START_DT=20180101","CUST_TRR_END_DT=20230630")*0.01</f>
        <v>-0.13066510000000001</v>
      </c>
      <c r="AT1174" s="74" t="s">
        <v>3685</v>
      </c>
      <c r="AU1174" s="74" t="s">
        <v>3685</v>
      </c>
      <c r="AV1174" s="74" t="s">
        <v>3685</v>
      </c>
      <c r="AW1174" s="25">
        <v>0.75949370106564296</v>
      </c>
      <c r="AX1174" s="25">
        <v>0.75949370106564296</v>
      </c>
      <c r="AY1174" s="25">
        <v>-9.1815916233470605E-17</v>
      </c>
      <c r="AZ1174" s="25">
        <v>0.75949370106564285</v>
      </c>
      <c r="BA1174" s="25">
        <v>14.69387755102041</v>
      </c>
      <c r="BB1174" s="25">
        <v>-1.7763568394002505E-15</v>
      </c>
      <c r="BC1174" s="25">
        <v>14.693877551020408</v>
      </c>
      <c r="BD1174" s="25">
        <v>3.6</v>
      </c>
      <c r="BE1174" s="25">
        <v>448.95531197999998</v>
      </c>
      <c r="BF1174" s="74">
        <v>22.074999999999999</v>
      </c>
      <c r="BG1174" s="74">
        <v>22.8</v>
      </c>
      <c r="BH1174" s="74">
        <v>24.125</v>
      </c>
      <c r="BI1174" s="74">
        <v>22.277999999999999</v>
      </c>
      <c r="BJ1174" s="74">
        <v>23.118000000000002</v>
      </c>
      <c r="BK1174" s="74">
        <v>24.155999999999999</v>
      </c>
      <c r="BL1174" s="72">
        <v>4.9169704447072887E-2</v>
      </c>
      <c r="BM1174" s="72">
        <v>5.0784564502526018E-2</v>
      </c>
      <c r="BN1174" s="72">
        <v>5.3735860465940359E-2</v>
      </c>
      <c r="BO1174" s="72">
        <v>4.9621865262599762E-2</v>
      </c>
      <c r="BP1174" s="72">
        <v>5.1492875533745465E-2</v>
      </c>
      <c r="BQ1174" s="72">
        <v>5.3804909654518347E-2</v>
      </c>
      <c r="BR1174" s="72">
        <f>IF(IF(BN1174&gt;BQ1174,BN1174,BQ1174)=0,IF(BM1174&gt;BP1174,BM1174,BP1174),IF(BN1174&gt;BQ1174,BN1174,BQ1174))</f>
        <v>5.3804909654518347E-2</v>
      </c>
      <c r="CI1174" s="73">
        <f>IFERROR(L1174,M1174)</f>
        <v>2.9649553918535134</v>
      </c>
      <c r="CJ1174" s="74">
        <f>IF(AND(M1174&lt;0,AA1174&gt;0),1,0)</f>
        <v>0</v>
      </c>
      <c r="CK1174" s="74">
        <f>IF(AND(CJ1174=0,CI1174&lt;0.1,CI1174&gt;0),1,0)</f>
        <v>0</v>
      </c>
      <c r="CL1174" s="74">
        <f>IF(AND(CK1174=0,CI1174&lt;0.2,CI1174&gt;0.1),1,0)</f>
        <v>0</v>
      </c>
      <c r="CM1174" s="74">
        <f>IF(AND(CL1174=0,CI1174&lt;0.3,CI1174&gt;0.2),1,0)</f>
        <v>0</v>
      </c>
      <c r="CN1174" s="74">
        <f>IF(AND(CM1174=0,CI1174&lt;0.4,CI1174&gt;0.3),1,0)</f>
        <v>0</v>
      </c>
      <c r="CO1174" s="74">
        <f>IF(AND(CN1174=0,CI1174&lt;0.5,CI1174&gt;0.4),1,0)</f>
        <v>0</v>
      </c>
      <c r="CP1174" s="74">
        <f>IF(AND(CJ1174=0,CK1174=0,CL1174=0,CM1174=0,CN1174=0,CO1174=0),1,0)</f>
        <v>1</v>
      </c>
      <c r="CR1174" s="74" t="str">
        <f>_xll.BDP($H1174,CR$1)</f>
        <v>Andrew Denton</v>
      </c>
      <c r="CS1174" s="74" t="str">
        <f>_xll.BDP($H1174,CS$1)</f>
        <v>No</v>
      </c>
      <c r="CT1174" s="81">
        <f>_xll.BDP($H1174,CT$1)</f>
        <v>4.9578800201416016</v>
      </c>
      <c r="CU1174" s="78">
        <f>_xll.BDP($H1174,CU$1)</f>
        <v>7.0833301544189453</v>
      </c>
      <c r="CV1174" s="78">
        <f>_xll.BDP($H1174,CV$1)</f>
        <v>0.45436851701872033</v>
      </c>
      <c r="CW1174" s="78">
        <f>_xll.BDP($H1174,CW$1)</f>
        <v>69.33775168844285</v>
      </c>
    </row>
    <row r="1175" spans="1:101" s="74" customFormat="1" hidden="1" x14ac:dyDescent="0.3">
      <c r="A1175" s="74" t="str">
        <f>B1175&amp;C1175</f>
        <v>15</v>
      </c>
      <c r="B1175" s="74">
        <v>15</v>
      </c>
      <c r="D1175" s="74">
        <v>86</v>
      </c>
      <c r="E1175" s="74">
        <v>20</v>
      </c>
      <c r="F1175" s="75" t="s">
        <v>2149</v>
      </c>
      <c r="G1175" s="74" t="s">
        <v>2400</v>
      </c>
      <c r="H1175" s="74" t="s">
        <v>2401</v>
      </c>
      <c r="I1175" s="74">
        <v>2121</v>
      </c>
      <c r="J1175" s="74" t="str">
        <f>I1175&amp;H1175</f>
        <v>2121UPSALE SS Equity</v>
      </c>
      <c r="K1175" s="76" t="s">
        <v>5059</v>
      </c>
      <c r="L1175" s="73">
        <v>9.7446609281593641</v>
      </c>
      <c r="M1175" s="73">
        <v>-1.0254900591517235</v>
      </c>
      <c r="N1175" s="73">
        <v>-0.1903551327761944</v>
      </c>
      <c r="O1175" s="73">
        <v>-1.0254900591517235</v>
      </c>
      <c r="P1175" s="77">
        <v>80.63255137220662</v>
      </c>
      <c r="Q1175" s="77">
        <v>63.864367298505954</v>
      </c>
      <c r="R1175" s="77">
        <v>73.731733605425305</v>
      </c>
      <c r="S1175" s="78">
        <v>22.767057829196631</v>
      </c>
      <c r="T1175" s="78">
        <v>27.456050067811891</v>
      </c>
      <c r="U1175" s="73">
        <v>-0.47460087082728591</v>
      </c>
      <c r="V1175" s="79">
        <v>-1.0324425734419329</v>
      </c>
      <c r="W1175" s="73">
        <v>0.3622082623419785</v>
      </c>
      <c r="X1175" s="72" t="e">
        <v>#N/A</v>
      </c>
      <c r="Y1175" s="79">
        <v>26.256428223066138</v>
      </c>
      <c r="Z1175" s="79" t="e">
        <v>#N/A</v>
      </c>
      <c r="AA1175" s="79">
        <v>-27766393</v>
      </c>
      <c r="AB1175" s="79">
        <v>-27766393</v>
      </c>
      <c r="AC1175" s="79" t="e">
        <v>#N/A</v>
      </c>
      <c r="AD1175" s="80">
        <v>46013000</v>
      </c>
      <c r="AE1175" s="73">
        <v>0</v>
      </c>
      <c r="AF1175" s="80">
        <v>629.755225</v>
      </c>
      <c r="AG1175" s="80">
        <v>584.62922500000002</v>
      </c>
      <c r="AH1175" s="25">
        <v>13.37579447698362</v>
      </c>
      <c r="AI1175" s="25">
        <v>16.266812047857542</v>
      </c>
      <c r="AJ1175" s="25">
        <v>6.7076852401777023</v>
      </c>
      <c r="AK1175" s="25">
        <v>22.000000897575827</v>
      </c>
      <c r="AL1175" s="25">
        <v>37.873180821104235</v>
      </c>
      <c r="AM1175" s="74" t="s">
        <v>506</v>
      </c>
      <c r="AN1175" s="74" t="s">
        <v>507</v>
      </c>
      <c r="AO1175" s="74" t="s">
        <v>600</v>
      </c>
      <c r="AP1175" s="74" t="s">
        <v>4617</v>
      </c>
      <c r="AQ1175" s="73" t="e">
        <f>_xll.BDP($H1175,$AQ$1, "CUST_TRR_START_DT=20030101","CUST_TRR_END_DT=20230630")*0.01</f>
        <v>#VALUE!</v>
      </c>
      <c r="AR1175" s="73" t="e">
        <f>_xll.BDP($H1175,$AQ$1, "CUST_TRR_START_DT=20130101","CUST_TRR_END_DT=20230630")*0.01</f>
        <v>#VALUE!</v>
      </c>
      <c r="AS1175" s="73" t="e">
        <f>_xll.BDP($H1175,$AQ$1, "CUST_TRR_START_DT=20180101","CUST_TRR_END_DT=20230630")*0.01</f>
        <v>#VALUE!</v>
      </c>
      <c r="AT1175" s="74" t="s">
        <v>3940</v>
      </c>
      <c r="AU1175" s="74" t="s">
        <v>3021</v>
      </c>
      <c r="AV1175" s="74" t="s">
        <v>3940</v>
      </c>
      <c r="AW1175" s="25">
        <v>3.3783783783783785</v>
      </c>
      <c r="AX1175" s="25">
        <v>3.3783783783783785</v>
      </c>
      <c r="AY1175" s="25">
        <v>-0.82280149971138583</v>
      </c>
      <c r="AZ1175" s="25">
        <v>2.5555768786669928</v>
      </c>
      <c r="BA1175" s="25">
        <v>149.69618032982834</v>
      </c>
      <c r="BB1175" s="25">
        <v>-36.458391536228845</v>
      </c>
      <c r="BC1175" s="25">
        <v>113.23778879359949</v>
      </c>
      <c r="BD1175" s="25">
        <v>25.474802999999998</v>
      </c>
      <c r="BE1175" s="25">
        <v>584.62922500000002</v>
      </c>
      <c r="BF1175" s="74">
        <v>22</v>
      </c>
      <c r="BG1175" s="74">
        <v>23</v>
      </c>
      <c r="BH1175" s="74">
        <v>27</v>
      </c>
      <c r="BI1175" s="74">
        <v>16</v>
      </c>
      <c r="BJ1175" s="74">
        <v>15</v>
      </c>
      <c r="BK1175" s="74">
        <v>18</v>
      </c>
      <c r="BL1175" s="72">
        <v>3.7630688065585498E-2</v>
      </c>
      <c r="BM1175" s="72">
        <v>3.9341173886748473E-2</v>
      </c>
      <c r="BN1175" s="72">
        <v>4.6183117171400383E-2</v>
      </c>
      <c r="BO1175" s="72">
        <v>2.7367773138607634E-2</v>
      </c>
      <c r="BP1175" s="72">
        <v>2.5657287317444658E-2</v>
      </c>
      <c r="BQ1175" s="72">
        <v>3.0788744780933588E-2</v>
      </c>
      <c r="BR1175" s="72">
        <f>IF(IF(BN1175&gt;BQ1175,BN1175,BQ1175)=0,IF(BM1175&gt;BP1175,BM1175,BP1175),IF(BN1175&gt;BQ1175,BN1175,BQ1175))</f>
        <v>4.6183117171400383E-2</v>
      </c>
      <c r="CI1175" s="73">
        <f>IFERROR(L1175,M1175)</f>
        <v>9.7446609281593641</v>
      </c>
      <c r="CJ1175" s="74">
        <f>IF(AND(M1175&lt;0,AA1175&gt;0),1,0)</f>
        <v>0</v>
      </c>
      <c r="CK1175" s="74">
        <f>IF(AND(CJ1175=0,CI1175&lt;0.1,CI1175&gt;0),1,0)</f>
        <v>0</v>
      </c>
      <c r="CL1175" s="74">
        <f>IF(AND(CK1175=0,CI1175&lt;0.2,CI1175&gt;0.1),1,0)</f>
        <v>0</v>
      </c>
      <c r="CM1175" s="74">
        <f>IF(AND(CL1175=0,CI1175&lt;0.3,CI1175&gt;0.2),1,0)</f>
        <v>0</v>
      </c>
      <c r="CN1175" s="74">
        <f>IF(AND(CM1175=0,CI1175&lt;0.4,CI1175&gt;0.3),1,0)</f>
        <v>0</v>
      </c>
      <c r="CO1175" s="74">
        <f>IF(AND(CN1175=0,CI1175&lt;0.5,CI1175&gt;0.4),1,0)</f>
        <v>0</v>
      </c>
      <c r="CP1175" s="74">
        <f>IF(AND(CJ1175=0,CK1175=0,CL1175=0,CM1175=0,CN1175=0,CO1175=0),1,0)</f>
        <v>1</v>
      </c>
      <c r="CR1175" s="74" t="str">
        <f>_xll.BDP($H1175,CR$1)</f>
        <v>#N/A Field Not Applicable</v>
      </c>
      <c r="CS1175" s="74" t="str">
        <f>_xll.BDP($H1175,CS$1)</f>
        <v>#N/A N/A</v>
      </c>
      <c r="CT1175" s="81" t="str">
        <f>_xll.BDP($H1175,CT$1)</f>
        <v>#N/A N/A</v>
      </c>
      <c r="CU1175" s="78" t="str">
        <f>_xll.BDP($H1175,CU$1)</f>
        <v>#N/A N/A</v>
      </c>
      <c r="CV1175" s="78">
        <f>_xll.BDP($H1175,CV$1)</f>
        <v>50.860753825486768</v>
      </c>
      <c r="CW1175" s="78">
        <f>_xll.BDP($H1175,CW$1)</f>
        <v>0.11690263658699479</v>
      </c>
    </row>
    <row r="1176" spans="1:101" s="74" customFormat="1" hidden="1" x14ac:dyDescent="0.3">
      <c r="A1176" s="74" t="str">
        <f>B1176&amp;C1176</f>
        <v>15</v>
      </c>
      <c r="B1176" s="74">
        <v>15</v>
      </c>
      <c r="D1176" s="74">
        <v>87</v>
      </c>
      <c r="E1176" s="74">
        <v>10</v>
      </c>
      <c r="F1176" s="75" t="s">
        <v>2801</v>
      </c>
      <c r="G1176" s="74" t="s">
        <v>2891</v>
      </c>
      <c r="H1176" s="74" t="s">
        <v>2051</v>
      </c>
      <c r="I1176" s="74">
        <v>2122</v>
      </c>
      <c r="J1176" s="74" t="str">
        <f>I1176&amp;H1176</f>
        <v>2122CBRAIN DC Equity</v>
      </c>
      <c r="K1176" s="76" t="s">
        <v>5060</v>
      </c>
      <c r="L1176" s="73">
        <v>0.25055077947224536</v>
      </c>
      <c r="M1176" s="73">
        <v>0.18573588709677419</v>
      </c>
      <c r="N1176" s="73">
        <v>0.25055077947224536</v>
      </c>
      <c r="O1176" s="73">
        <v>0.18573588709677419</v>
      </c>
      <c r="P1176" s="77">
        <v>28.309322977028344</v>
      </c>
      <c r="Q1176" s="77">
        <v>21.787277798157959</v>
      </c>
      <c r="R1176" s="77">
        <v>31.513352610505585</v>
      </c>
      <c r="S1176" s="78">
        <v>31.69322049295338</v>
      </c>
      <c r="T1176" s="78">
        <v>36.308294842595942</v>
      </c>
      <c r="U1176" s="73">
        <v>0.25508456227955023</v>
      </c>
      <c r="V1176" s="79">
        <v>0.99865879828326176</v>
      </c>
      <c r="W1176" s="73">
        <v>0.55241874703668892</v>
      </c>
      <c r="X1176" s="72" t="e">
        <v>#N/A</v>
      </c>
      <c r="Y1176" s="79">
        <v>23.185305848648966</v>
      </c>
      <c r="Z1176" s="79">
        <v>138.15837519376623</v>
      </c>
      <c r="AA1176" s="79">
        <v>265856000</v>
      </c>
      <c r="AB1176" s="79">
        <v>265856000</v>
      </c>
      <c r="AC1176" s="79" t="e">
        <v>#N/A</v>
      </c>
      <c r="AD1176" s="80">
        <v>74626000</v>
      </c>
      <c r="AE1176" s="73">
        <v>0</v>
      </c>
      <c r="AF1176" s="80">
        <v>3644</v>
      </c>
      <c r="AG1176" s="80">
        <v>3737.0749999999998</v>
      </c>
      <c r="AH1176" s="25">
        <v>40.097371244635198</v>
      </c>
      <c r="AI1176" s="25">
        <v>50.659152218411521</v>
      </c>
      <c r="AJ1176" s="25">
        <v>-3.5592454426314921</v>
      </c>
      <c r="AK1176" s="25">
        <v>65.621003384863286</v>
      </c>
      <c r="AL1176" s="25">
        <v>18.075430886037434</v>
      </c>
      <c r="AM1176" s="74" t="s">
        <v>506</v>
      </c>
      <c r="AN1176" s="74" t="s">
        <v>507</v>
      </c>
      <c r="AO1176" s="74" t="s">
        <v>508</v>
      </c>
      <c r="AP1176" s="74" t="s">
        <v>2141</v>
      </c>
      <c r="AQ1176" s="73" t="e">
        <f>_xll.BDP($H1176,$AQ$1, "CUST_TRR_START_DT=20030101","CUST_TRR_END_DT=20230630")*0.01</f>
        <v>#VALUE!</v>
      </c>
      <c r="AR1176" s="73">
        <f>_xll.BDP($H1176,$AQ$1, "CUST_TRR_START_DT=20130101","CUST_TRR_END_DT=20230630")*0.01</f>
        <v>0.39858690000000002</v>
      </c>
      <c r="AS1176" s="73">
        <f>_xll.BDP($H1176,$AQ$1, "CUST_TRR_START_DT=20180101","CUST_TRR_END_DT=20230630")*0.01</f>
        <v>0.27465810000000002</v>
      </c>
      <c r="AT1176" s="74" t="s">
        <v>3686</v>
      </c>
      <c r="AU1176" s="74" t="s">
        <v>3686</v>
      </c>
      <c r="AV1176" s="74" t="s">
        <v>3686</v>
      </c>
      <c r="AW1176" s="25">
        <v>0.11525795468907195</v>
      </c>
      <c r="AX1176" s="25">
        <v>0.11525795468907195</v>
      </c>
      <c r="AY1176" s="25">
        <v>-1.8710730636103126E-17</v>
      </c>
      <c r="AZ1176" s="25">
        <v>0.11525795468907193</v>
      </c>
      <c r="BA1176" s="25">
        <v>10.942344266993203</v>
      </c>
      <c r="BB1176" s="25">
        <v>-1.7763568394002505E-15</v>
      </c>
      <c r="BC1176" s="25">
        <v>10.942344266993201</v>
      </c>
      <c r="BD1176" s="25">
        <v>4.2</v>
      </c>
      <c r="BE1176" s="25">
        <v>3644</v>
      </c>
      <c r="BF1176" s="74">
        <v>49.5</v>
      </c>
      <c r="BG1176" s="74">
        <v>66.5</v>
      </c>
      <c r="BH1176" s="74">
        <v>91.5</v>
      </c>
      <c r="BI1176" s="74">
        <v>44.5</v>
      </c>
      <c r="BJ1176" s="74">
        <v>60.5</v>
      </c>
      <c r="BK1176" s="74">
        <v>83</v>
      </c>
      <c r="BL1176" s="72">
        <v>1.358397365532382E-2</v>
      </c>
      <c r="BM1176" s="72">
        <v>1.8249176728869373E-2</v>
      </c>
      <c r="BN1176" s="72">
        <v>2.5109769484083423E-2</v>
      </c>
      <c r="BO1176" s="72">
        <v>1.221185510428101E-2</v>
      </c>
      <c r="BP1176" s="72">
        <v>1.6602634467618001E-2</v>
      </c>
      <c r="BQ1176" s="72">
        <v>2.2777167947310648E-2</v>
      </c>
      <c r="BR1176" s="72">
        <f>IF(IF(BN1176&gt;BQ1176,BN1176,BQ1176)=0,IF(BM1176&gt;BP1176,BM1176,BP1176),IF(BN1176&gt;BQ1176,BN1176,BQ1176))</f>
        <v>2.5109769484083423E-2</v>
      </c>
      <c r="CI1176" s="73">
        <f>IFERROR(L1176,M1176)</f>
        <v>0.25055077947224536</v>
      </c>
      <c r="CJ1176" s="74">
        <f>IF(AND(M1176&lt;0,AA1176&gt;0),1,0)</f>
        <v>0</v>
      </c>
      <c r="CK1176" s="74">
        <f>IF(AND(CJ1176=0,CI1176&lt;0.1,CI1176&gt;0),1,0)</f>
        <v>0</v>
      </c>
      <c r="CL1176" s="74">
        <f>IF(AND(CK1176=0,CI1176&lt;0.2,CI1176&gt;0.1),1,0)</f>
        <v>0</v>
      </c>
      <c r="CM1176" s="74">
        <f>IF(AND(CL1176=0,CI1176&lt;0.3,CI1176&gt;0.2),1,0)</f>
        <v>1</v>
      </c>
      <c r="CN1176" s="74">
        <f>IF(AND(CM1176=0,CI1176&lt;0.4,CI1176&gt;0.3),1,0)</f>
        <v>0</v>
      </c>
      <c r="CO1176" s="74">
        <f>IF(AND(CN1176=0,CI1176&lt;0.5,CI1176&gt;0.4),1,0)</f>
        <v>0</v>
      </c>
      <c r="CP1176" s="74">
        <f>IF(AND(CJ1176=0,CK1176=0,CL1176=0,CM1176=0,CN1176=0,CO1176=0),1,0)</f>
        <v>0</v>
      </c>
      <c r="CR1176" s="74" t="str">
        <f>_xll.BDP($H1176,CR$1)</f>
        <v>#N/A Field Not Applicable</v>
      </c>
      <c r="CS1176" s="74" t="str">
        <f>_xll.BDP($H1176,CS$1)</f>
        <v>#N/A N/A</v>
      </c>
      <c r="CT1176" s="81" t="str">
        <f>_xll.BDP($H1176,CT$1)</f>
        <v>#N/A N/A</v>
      </c>
      <c r="CU1176" s="78" t="str">
        <f>_xll.BDP($H1176,CU$1)</f>
        <v>#N/A N/A</v>
      </c>
      <c r="CV1176" s="78">
        <f>_xll.BDP($H1176,CV$1)</f>
        <v>0</v>
      </c>
      <c r="CW1176" s="78">
        <f>_xll.BDP($H1176,CW$1)</f>
        <v>0</v>
      </c>
    </row>
    <row r="1177" spans="1:101" s="74" customFormat="1" hidden="1" x14ac:dyDescent="0.3">
      <c r="A1177" s="74" t="str">
        <f>B1177&amp;C1177</f>
        <v>15</v>
      </c>
      <c r="B1177" s="74">
        <v>15</v>
      </c>
      <c r="D1177" s="74">
        <v>88</v>
      </c>
      <c r="E1177" s="74">
        <v>6</v>
      </c>
      <c r="F1177" s="75">
        <v>0.1</v>
      </c>
      <c r="G1177" s="74" t="s">
        <v>2908</v>
      </c>
      <c r="H1177" s="74" t="s">
        <v>63</v>
      </c>
      <c r="I1177" s="74">
        <v>2123</v>
      </c>
      <c r="J1177" s="74" t="str">
        <f>I1177&amp;H1177</f>
        <v>2123TTWO US Equity</v>
      </c>
      <c r="K1177" s="76" t="s">
        <v>676</v>
      </c>
      <c r="L1177" s="73">
        <v>1.0413953416737094</v>
      </c>
      <c r="M1177" s="73">
        <v>-8.2940185341196293E-2</v>
      </c>
      <c r="N1177" s="73">
        <v>0.39672116025039239</v>
      </c>
      <c r="O1177" s="73">
        <v>-3.419857404625231E-2</v>
      </c>
      <c r="P1177" s="77">
        <v>-9.813035919497894</v>
      </c>
      <c r="Q1177" s="77">
        <v>-8.2881957745233805</v>
      </c>
      <c r="R1177" s="77">
        <v>-13.188549926085201</v>
      </c>
      <c r="S1177" s="78">
        <v>23.781782636342527</v>
      </c>
      <c r="T1177" s="78">
        <v>29.557561823585488</v>
      </c>
      <c r="U1177" s="73">
        <v>0.29775011420740066</v>
      </c>
      <c r="V1177" s="79">
        <v>1.5788166898807001</v>
      </c>
      <c r="W1177" s="73">
        <v>0.57584716559422366</v>
      </c>
      <c r="X1177" s="72" t="e">
        <v>#N/A</v>
      </c>
      <c r="Y1177" s="79">
        <v>27.603423580740905</v>
      </c>
      <c r="Z1177" s="79" t="e">
        <v>#N/A</v>
      </c>
      <c r="AA1177" s="79">
        <v>4748000000</v>
      </c>
      <c r="AB1177" s="79">
        <v>11515100000</v>
      </c>
      <c r="AC1177" s="79">
        <v>352600000</v>
      </c>
      <c r="AD1177" s="80">
        <v>-58900000</v>
      </c>
      <c r="AE1177" s="73">
        <v>-5.9864176570458403</v>
      </c>
      <c r="AF1177" s="80">
        <v>24270.515197789999</v>
      </c>
      <c r="AG1177" s="80">
        <v>26877.615197789997</v>
      </c>
      <c r="AH1177" s="25">
        <v>11.539419198776404</v>
      </c>
      <c r="AI1177" s="25" t="s">
        <v>3021</v>
      </c>
      <c r="AJ1177" s="25">
        <v>-1.6192067350168784</v>
      </c>
      <c r="AK1177" s="25" t="s">
        <v>3021</v>
      </c>
      <c r="AL1177" s="25">
        <v>2.7142702201098605</v>
      </c>
      <c r="AM1177" s="74" t="s">
        <v>506</v>
      </c>
      <c r="AN1177" s="74" t="s">
        <v>507</v>
      </c>
      <c r="AO1177" s="74" t="s">
        <v>598</v>
      </c>
      <c r="AP1177" s="74" t="s">
        <v>574</v>
      </c>
      <c r="AQ1177" s="73">
        <f>_xll.BDP($H1177,$AQ$1, "CUST_TRR_START_DT=20030101","CUST_TRR_END_DT=20230630")*0.01</f>
        <v>0.1154435</v>
      </c>
      <c r="AR1177" s="73">
        <f>_xll.BDP($H1177,$AQ$1, "CUST_TRR_START_DT=20130101","CUST_TRR_END_DT=20230630")*0.01</f>
        <v>0.28012480000000001</v>
      </c>
      <c r="AS1177" s="73">
        <f>_xll.BDP($H1177,$AQ$1, "CUST_TRR_START_DT=20180101","CUST_TRR_END_DT=20230630")*0.01</f>
        <v>5.4767349999999999E-2</v>
      </c>
      <c r="AT1177" s="74" t="s">
        <v>3941</v>
      </c>
      <c r="AU1177" s="74" t="s">
        <v>3687</v>
      </c>
      <c r="AV1177" s="74" t="s">
        <v>3941</v>
      </c>
      <c r="AW1177" s="25" t="s">
        <v>3021</v>
      </c>
      <c r="AX1177" s="25">
        <v>0</v>
      </c>
      <c r="AY1177" s="25">
        <v>0</v>
      </c>
      <c r="AZ1177" s="25">
        <v>0</v>
      </c>
      <c r="BA1177" s="25" t="s">
        <v>3021</v>
      </c>
      <c r="BB1177" s="25">
        <v>0</v>
      </c>
      <c r="BC1177" s="25" t="s">
        <v>3021</v>
      </c>
      <c r="BD1177" s="25">
        <v>-65.400000000000006</v>
      </c>
      <c r="BE1177" s="25">
        <v>24270.515197789999</v>
      </c>
      <c r="BF1177" s="74">
        <v>561.36800000000005</v>
      </c>
      <c r="BG1177" s="74">
        <v>1269.873</v>
      </c>
      <c r="BH1177" s="74">
        <v>1453</v>
      </c>
      <c r="BI1177" s="74">
        <v>-62.614000000000004</v>
      </c>
      <c r="BJ1177" s="74">
        <v>947.596</v>
      </c>
      <c r="BK1177" s="74">
        <v>1508.7070000000001</v>
      </c>
      <c r="BL1177" s="72">
        <v>2.3129628498826285E-2</v>
      </c>
      <c r="BM1177" s="72">
        <v>5.2321633457357797E-2</v>
      </c>
      <c r="BN1177" s="72">
        <v>5.9866879139520941E-2</v>
      </c>
      <c r="BO1177" s="72">
        <v>-2.5798381076682481E-3</v>
      </c>
      <c r="BP1177" s="72">
        <v>3.9043093740601158E-2</v>
      </c>
      <c r="BQ1177" s="72">
        <v>6.2162133259428237E-2</v>
      </c>
      <c r="BR1177" s="72">
        <f>IF(IF(BN1177&gt;BQ1177,BN1177,BQ1177)=0,IF(BM1177&gt;BP1177,BM1177,BP1177),IF(BN1177&gt;BQ1177,BN1177,BQ1177))</f>
        <v>6.2162133259428237E-2</v>
      </c>
      <c r="CI1177" s="73">
        <f>IFERROR(L1177,M1177)</f>
        <v>1.0413953416737094</v>
      </c>
      <c r="CJ1177" s="74">
        <f>IF(AND(M1177&lt;0,AA1177&gt;0),1,0)</f>
        <v>1</v>
      </c>
      <c r="CK1177" s="74">
        <f>IF(AND(CJ1177=0,CI1177&lt;0.1,CI1177&gt;0),1,0)</f>
        <v>0</v>
      </c>
      <c r="CL1177" s="74">
        <f>IF(AND(CK1177=0,CI1177&lt;0.2,CI1177&gt;0.1),1,0)</f>
        <v>0</v>
      </c>
      <c r="CM1177" s="74">
        <f>IF(AND(CL1177=0,CI1177&lt;0.3,CI1177&gt;0.2),1,0)</f>
        <v>0</v>
      </c>
      <c r="CN1177" s="74">
        <f>IF(AND(CM1177=0,CI1177&lt;0.4,CI1177&gt;0.3),1,0)</f>
        <v>0</v>
      </c>
      <c r="CO1177" s="74">
        <f>IF(AND(CN1177=0,CI1177&lt;0.5,CI1177&gt;0.4),1,0)</f>
        <v>0</v>
      </c>
      <c r="CP1177" s="74">
        <f>IF(AND(CJ1177=0,CK1177=0,CL1177=0,CM1177=0,CN1177=0,CO1177=0),1,0)</f>
        <v>0</v>
      </c>
      <c r="CR1177" s="74" t="str">
        <f>_xll.BDP($H1177,CR$1)</f>
        <v>Harry Strauss Zelnick</v>
      </c>
      <c r="CS1177" s="74" t="str">
        <f>_xll.BDP($H1177,CS$1)</f>
        <v>No</v>
      </c>
      <c r="CT1177" s="81">
        <f>_xll.BDP($H1177,CT$1)</f>
        <v>0.12499699741601944</v>
      </c>
      <c r="CU1177" s="78">
        <f>_xll.BDP($H1177,CU$1)</f>
        <v>12.75</v>
      </c>
      <c r="CV1177" s="78">
        <f>_xll.BDP($H1177,CV$1)</f>
        <v>0.59643480452309006</v>
      </c>
      <c r="CW1177" s="78">
        <f>_xll.BDP($H1177,CW$1)</f>
        <v>11.523005273762207</v>
      </c>
    </row>
    <row r="1178" spans="1:101" s="74" customFormat="1" hidden="1" x14ac:dyDescent="0.3">
      <c r="A1178" s="74" t="str">
        <f>B1178&amp;C1178</f>
        <v>15</v>
      </c>
      <c r="B1178" s="74">
        <v>15</v>
      </c>
      <c r="D1178" s="74">
        <v>89</v>
      </c>
      <c r="E1178" s="74">
        <v>7</v>
      </c>
      <c r="F1178" s="75" t="s">
        <v>2149</v>
      </c>
      <c r="H1178" s="74" t="s">
        <v>1613</v>
      </c>
      <c r="I1178" s="74">
        <v>2124</v>
      </c>
      <c r="J1178" s="74" t="str">
        <f>I1178&amp;H1178</f>
        <v>2124TM17 LN Equity</v>
      </c>
      <c r="K1178" s="76" t="s">
        <v>1614</v>
      </c>
      <c r="L1178" s="73">
        <v>0.84191264023904322</v>
      </c>
      <c r="M1178" s="73">
        <v>0.37296182988475496</v>
      </c>
      <c r="N1178" s="73">
        <v>0.39188055286048495</v>
      </c>
      <c r="O1178" s="73">
        <v>0.16622438557137342</v>
      </c>
      <c r="P1178" s="77">
        <v>16.081178402597629</v>
      </c>
      <c r="Q1178" s="77">
        <v>13.171250882127584</v>
      </c>
      <c r="R1178" s="77">
        <v>12.353721165179323</v>
      </c>
      <c r="S1178" s="78">
        <v>40.972345405944942</v>
      </c>
      <c r="T1178" s="78">
        <v>39.792206280376</v>
      </c>
      <c r="U1178" s="73">
        <v>-0.22322961773928629</v>
      </c>
      <c r="V1178" s="79">
        <v>-0.90356029842289198</v>
      </c>
      <c r="W1178" s="73">
        <v>0.77033393545867301</v>
      </c>
      <c r="X1178" s="72">
        <v>1.3322181331549012</v>
      </c>
      <c r="Y1178" s="79">
        <v>36.806352341450747</v>
      </c>
      <c r="Z1178" s="79" t="e">
        <v>#N/A</v>
      </c>
      <c r="AA1178" s="79">
        <v>91197000</v>
      </c>
      <c r="AB1178" s="79">
        <v>204621000</v>
      </c>
      <c r="AC1178" s="79">
        <v>509000</v>
      </c>
      <c r="AD1178" s="80">
        <v>49329000</v>
      </c>
      <c r="AE1178" s="73">
        <v>1.0318473920006488E-2</v>
      </c>
      <c r="AF1178" s="80">
        <v>484.7970365000001</v>
      </c>
      <c r="AG1178" s="80">
        <v>436.95803650000011</v>
      </c>
      <c r="AH1178" s="25">
        <v>7.9894323941344281</v>
      </c>
      <c r="AI1178" s="25">
        <v>12.846794946050043</v>
      </c>
      <c r="AJ1178" s="25" t="s">
        <v>3021</v>
      </c>
      <c r="AK1178" s="25">
        <v>20.314399701851816</v>
      </c>
      <c r="AL1178" s="25">
        <v>1.9175220869642717</v>
      </c>
      <c r="AM1178" s="74" t="s">
        <v>506</v>
      </c>
      <c r="AN1178" s="74" t="s">
        <v>507</v>
      </c>
      <c r="AO1178" s="74" t="s">
        <v>598</v>
      </c>
      <c r="AP1178" s="74" t="s">
        <v>1552</v>
      </c>
      <c r="AQ1178" s="73" t="e">
        <f>_xll.BDP($H1178,$AQ$1, "CUST_TRR_START_DT=20030101","CUST_TRR_END_DT=20230630")*0.01</f>
        <v>#VALUE!</v>
      </c>
      <c r="AR1178" s="73" t="e">
        <f>_xll.BDP($H1178,$AQ$1, "CUST_TRR_START_DT=20130101","CUST_TRR_END_DT=20230630")*0.01</f>
        <v>#VALUE!</v>
      </c>
      <c r="AS1178" s="73" t="e">
        <f>_xll.BDP($H1178,$AQ$1, "CUST_TRR_START_DT=20180101","CUST_TRR_END_DT=20230630")*0.01</f>
        <v>#VALUE!</v>
      </c>
      <c r="AT1178" s="74" t="s">
        <v>3688</v>
      </c>
      <c r="AU1178" s="74" t="s">
        <v>3688</v>
      </c>
      <c r="AV1178" s="74" t="s">
        <v>3688</v>
      </c>
      <c r="AW1178" s="25" t="s">
        <v>3021</v>
      </c>
      <c r="AX1178" s="25">
        <v>0</v>
      </c>
      <c r="AY1178" s="25">
        <v>-15.758553425068222</v>
      </c>
      <c r="AZ1178" s="25">
        <v>-15.758553425068222</v>
      </c>
      <c r="BA1178" s="25">
        <v>0</v>
      </c>
      <c r="BB1178" s="25">
        <v>-306.90067556954614</v>
      </c>
      <c r="BC1178" s="25">
        <v>-306.90067556954614</v>
      </c>
      <c r="BD1178" s="25">
        <v>-76.397000000000006</v>
      </c>
      <c r="BE1178" s="25">
        <v>436.95803650000011</v>
      </c>
      <c r="BF1178" s="74">
        <v>35.72</v>
      </c>
      <c r="BG1178" s="74">
        <v>38.380000000000003</v>
      </c>
      <c r="BH1178" s="74">
        <v>39.843000000000004</v>
      </c>
      <c r="BI1178" s="74">
        <v>21.728999999999999</v>
      </c>
      <c r="BJ1178" s="74">
        <v>31.350999999999999</v>
      </c>
      <c r="BK1178" s="74">
        <v>32.444000000000003</v>
      </c>
      <c r="BL1178" s="72">
        <v>8.1746980296127342E-2</v>
      </c>
      <c r="BM1178" s="72">
        <v>8.7834521382009173E-2</v>
      </c>
      <c r="BN1178" s="72">
        <v>9.118266897924418E-2</v>
      </c>
      <c r="BO1178" s="72">
        <v>4.9727887313957192E-2</v>
      </c>
      <c r="BP1178" s="72">
        <v>7.1748308490030471E-2</v>
      </c>
      <c r="BQ1178" s="72">
        <v>7.4249692853515001E-2</v>
      </c>
      <c r="BR1178" s="72">
        <f>IF(IF(BN1178&gt;BQ1178,BN1178,BQ1178)=0,IF(BM1178&gt;BP1178,BM1178,BP1178),IF(BN1178&gt;BQ1178,BN1178,BQ1178))</f>
        <v>9.118266897924418E-2</v>
      </c>
      <c r="CI1178" s="73">
        <f>IFERROR(L1178,M1178)</f>
        <v>0.84191264023904322</v>
      </c>
      <c r="CJ1178" s="74">
        <f>IF(AND(M1178&lt;0,AA1178&gt;0),1,0)</f>
        <v>0</v>
      </c>
      <c r="CK1178" s="74">
        <f>IF(AND(CJ1178=0,CI1178&lt;0.1,CI1178&gt;0),1,0)</f>
        <v>0</v>
      </c>
      <c r="CL1178" s="74">
        <f>IF(AND(CK1178=0,CI1178&lt;0.2,CI1178&gt;0.1),1,0)</f>
        <v>0</v>
      </c>
      <c r="CM1178" s="74">
        <f>IF(AND(CL1178=0,CI1178&lt;0.3,CI1178&gt;0.2),1,0)</f>
        <v>0</v>
      </c>
      <c r="CN1178" s="74">
        <f>IF(AND(CM1178=0,CI1178&lt;0.4,CI1178&gt;0.3),1,0)</f>
        <v>0</v>
      </c>
      <c r="CO1178" s="74">
        <f>IF(AND(CN1178=0,CI1178&lt;0.5,CI1178&gt;0.4),1,0)</f>
        <v>0</v>
      </c>
      <c r="CP1178" s="74">
        <f>IF(AND(CJ1178=0,CK1178=0,CL1178=0,CM1178=0,CN1178=0,CO1178=0),1,0)</f>
        <v>1</v>
      </c>
      <c r="CR1178" s="74" t="str">
        <f>_xll.BDP($H1178,CR$1)</f>
        <v>Deborah Jayne Bestwick "Debbie"</v>
      </c>
      <c r="CS1178" s="74" t="str">
        <f>_xll.BDP($H1178,CS$1)</f>
        <v>No</v>
      </c>
      <c r="CT1178" s="81">
        <f>_xll.BDP($H1178,CT$1)</f>
        <v>0</v>
      </c>
      <c r="CU1178" s="78">
        <f>_xll.BDP($H1178,CU$1)</f>
        <v>5.5</v>
      </c>
      <c r="CV1178" s="78">
        <f>_xll.BDP($H1178,CV$1)</f>
        <v>20.872121127324704</v>
      </c>
      <c r="CW1178" s="78">
        <f>_xll.BDP($H1178,CW$1)</f>
        <v>2.2609380148346323E-2</v>
      </c>
    </row>
    <row r="1179" spans="1:101" s="74" customFormat="1" hidden="1" x14ac:dyDescent="0.3">
      <c r="A1179" s="74" t="str">
        <f>B1179&amp;C1179</f>
        <v>15</v>
      </c>
      <c r="B1179" s="74">
        <v>15</v>
      </c>
      <c r="D1179" s="74">
        <v>90</v>
      </c>
      <c r="E1179" s="74">
        <v>18</v>
      </c>
      <c r="F1179" s="75" t="s">
        <v>2149</v>
      </c>
      <c r="H1179" s="74" t="s">
        <v>1833</v>
      </c>
      <c r="I1179" s="74">
        <v>2125</v>
      </c>
      <c r="J1179" s="74" t="str">
        <f>I1179&amp;H1179</f>
        <v>2125VTEX US Equity</v>
      </c>
      <c r="K1179" s="76" t="s">
        <v>1834</v>
      </c>
      <c r="L1179" s="73" t="e">
        <v>#N/A</v>
      </c>
      <c r="M1179" s="73">
        <v>-1.1636329736406639</v>
      </c>
      <c r="N1179" s="73" t="e">
        <v>#N/A</v>
      </c>
      <c r="O1179" s="73">
        <v>-1.1636329736406639</v>
      </c>
      <c r="P1179" s="77">
        <v>-15.883606974672269</v>
      </c>
      <c r="Q1179" s="77">
        <v>-15.038898434516993</v>
      </c>
      <c r="R1179" s="77">
        <v>-17.419247640568923</v>
      </c>
      <c r="S1179" s="78" t="e">
        <v>#N/A</v>
      </c>
      <c r="T1179" s="78">
        <v>-28.747620860296916</v>
      </c>
      <c r="U1179" s="73">
        <v>-0.64799411753193548</v>
      </c>
      <c r="V1179" s="79">
        <v>5.1159967331081821</v>
      </c>
      <c r="W1179" s="73">
        <v>0.76795564663813032</v>
      </c>
      <c r="X1179" s="72" t="e">
        <v>#N/A</v>
      </c>
      <c r="Y1179" s="79" t="e">
        <v>#N/A</v>
      </c>
      <c r="Z1179" s="79" t="e">
        <v>#N/A</v>
      </c>
      <c r="AA1179" s="79">
        <v>42907000.00000003</v>
      </c>
      <c r="AB1179" s="79">
        <v>42907000.00000003</v>
      </c>
      <c r="AC1179" s="79">
        <v>12202000</v>
      </c>
      <c r="AD1179" s="80">
        <v>-28021000</v>
      </c>
      <c r="AE1179" s="73">
        <v>-0.43545911994575498</v>
      </c>
      <c r="AF1179" s="80">
        <v>1019.8883381999999</v>
      </c>
      <c r="AG1179" s="80">
        <v>802.74833819999992</v>
      </c>
      <c r="AH1179" s="25" t="s">
        <v>3021</v>
      </c>
      <c r="AI1179" s="25" t="s">
        <v>3021</v>
      </c>
      <c r="AJ1179" s="25">
        <v>-2.7401478210033705</v>
      </c>
      <c r="AK1179" s="25" t="s">
        <v>3021</v>
      </c>
      <c r="AL1179" s="25">
        <v>1.641862336956746</v>
      </c>
      <c r="AM1179" s="74" t="s">
        <v>506</v>
      </c>
      <c r="AN1179" s="74" t="s">
        <v>507</v>
      </c>
      <c r="AO1179" s="74" t="s">
        <v>618</v>
      </c>
      <c r="AP1179" s="74" t="s">
        <v>1552</v>
      </c>
      <c r="AQ1179" s="73" t="e">
        <f>_xll.BDP($H1179,$AQ$1, "CUST_TRR_START_DT=20030101","CUST_TRR_END_DT=20230630")*0.01</f>
        <v>#VALUE!</v>
      </c>
      <c r="AR1179" s="73" t="e">
        <f>_xll.BDP($H1179,$AQ$1, "CUST_TRR_START_DT=20130101","CUST_TRR_END_DT=20230630")*0.01</f>
        <v>#VALUE!</v>
      </c>
      <c r="AS1179" s="73" t="e">
        <f>_xll.BDP($H1179,$AQ$1, "CUST_TRR_START_DT=20180101","CUST_TRR_END_DT=20230630")*0.01</f>
        <v>#VALUE!</v>
      </c>
      <c r="AT1179" s="74" t="s">
        <v>3689</v>
      </c>
      <c r="AU1179" s="74" t="s">
        <v>3689</v>
      </c>
      <c r="AV1179" s="74" t="s">
        <v>3689</v>
      </c>
      <c r="AW1179" s="25" t="s">
        <v>3021</v>
      </c>
      <c r="AX1179" s="25">
        <v>0</v>
      </c>
      <c r="AY1179" s="25">
        <v>0</v>
      </c>
      <c r="AZ1179" s="25">
        <v>0</v>
      </c>
      <c r="BA1179" s="25" t="s">
        <v>3021</v>
      </c>
      <c r="BB1179" s="25">
        <v>0</v>
      </c>
      <c r="BC1179" s="25" t="s">
        <v>3021</v>
      </c>
      <c r="BD1179" s="25" t="s">
        <v>3021</v>
      </c>
      <c r="BE1179" s="25">
        <v>802.74833819999992</v>
      </c>
      <c r="BF1179" s="74">
        <v>-14.591000000000001</v>
      </c>
      <c r="BG1179" s="74">
        <v>8.282</v>
      </c>
      <c r="BH1179" s="74">
        <v>27.459</v>
      </c>
      <c r="BI1179" s="74">
        <v>-1.143</v>
      </c>
      <c r="BJ1179" s="74">
        <v>17.77</v>
      </c>
      <c r="BK1179" s="74">
        <v>33.79</v>
      </c>
      <c r="BL1179" s="72">
        <v>-1.817630670244345E-2</v>
      </c>
      <c r="BM1179" s="72">
        <v>1.0317056549217782E-2</v>
      </c>
      <c r="BN1179" s="72">
        <v>3.4206237114823845E-2</v>
      </c>
      <c r="BO1179" s="72">
        <v>-1.4238584443076461E-3</v>
      </c>
      <c r="BP1179" s="72">
        <v>2.2136451929437331E-2</v>
      </c>
      <c r="BQ1179" s="72">
        <v>4.2092893117371265E-2</v>
      </c>
      <c r="BR1179" s="72">
        <f>IF(IF(BN1179&gt;BQ1179,BN1179,BQ1179)=0,IF(BM1179&gt;BP1179,BM1179,BP1179),IF(BN1179&gt;BQ1179,BN1179,BQ1179))</f>
        <v>4.2092893117371265E-2</v>
      </c>
      <c r="CI1179" s="73">
        <f>IFERROR(L1179,M1179)</f>
        <v>-1.1636329736406639</v>
      </c>
      <c r="CJ1179" s="74">
        <f>IF(AND(M1179&lt;0,AA1179&gt;0),1,0)</f>
        <v>1</v>
      </c>
      <c r="CK1179" s="74">
        <f>IF(AND(CJ1179=0,CI1179&lt;0.1,CI1179&gt;0),1,0)</f>
        <v>0</v>
      </c>
      <c r="CL1179" s="74">
        <f>IF(AND(CK1179=0,CI1179&lt;0.2,CI1179&gt;0.1),1,0)</f>
        <v>0</v>
      </c>
      <c r="CM1179" s="74">
        <f>IF(AND(CL1179=0,CI1179&lt;0.3,CI1179&gt;0.2),1,0)</f>
        <v>0</v>
      </c>
      <c r="CN1179" s="74">
        <f>IF(AND(CM1179=0,CI1179&lt;0.4,CI1179&gt;0.3),1,0)</f>
        <v>0</v>
      </c>
      <c r="CO1179" s="74">
        <f>IF(AND(CN1179=0,CI1179&lt;0.5,CI1179&gt;0.4),1,0)</f>
        <v>0</v>
      </c>
      <c r="CP1179" s="74">
        <f>IF(AND(CJ1179=0,CK1179=0,CL1179=0,CM1179=0,CN1179=0,CO1179=0),1,0)</f>
        <v>0</v>
      </c>
      <c r="CR1179" s="74" t="str">
        <f>_xll.BDP($H1179,CR$1)</f>
        <v>#N/A Field Not Applicable</v>
      </c>
      <c r="CS1179" s="74" t="str">
        <f>_xll.BDP($H1179,CS$1)</f>
        <v>#N/A N/A</v>
      </c>
      <c r="CT1179" s="81" t="str">
        <f>_xll.BDP($H1179,CT$1)</f>
        <v>#N/A N/A</v>
      </c>
      <c r="CU1179" s="78" t="str">
        <f>_xll.BDP($H1179,CU$1)</f>
        <v>#N/A N/A</v>
      </c>
      <c r="CV1179" s="78">
        <f>_xll.BDP($H1179,CV$1)</f>
        <v>1.0341362437674504</v>
      </c>
      <c r="CW1179" s="78">
        <f>_xll.BDP($H1179,CW$1)</f>
        <v>0</v>
      </c>
    </row>
    <row r="1180" spans="1:101" s="74" customFormat="1" hidden="1" x14ac:dyDescent="0.3">
      <c r="A1180" s="74" t="str">
        <f>B1180&amp;C1180</f>
        <v>15</v>
      </c>
      <c r="B1180" s="74">
        <v>15</v>
      </c>
      <c r="D1180" s="74">
        <v>91</v>
      </c>
      <c r="E1180" s="74">
        <v>19</v>
      </c>
      <c r="F1180" s="75" t="s">
        <v>2149</v>
      </c>
      <c r="H1180" s="74" t="s">
        <v>1938</v>
      </c>
      <c r="I1180" s="74">
        <v>2126</v>
      </c>
      <c r="J1180" s="74" t="str">
        <f>I1180&amp;H1180</f>
        <v>2126TMV GR Equity</v>
      </c>
      <c r="K1180" s="76" t="s">
        <v>5061</v>
      </c>
      <c r="L1180" s="73">
        <v>-0.97171864254849538</v>
      </c>
      <c r="M1180" s="73">
        <v>-2.0297896814504006</v>
      </c>
      <c r="N1180" s="73">
        <v>0.23296488396507603</v>
      </c>
      <c r="O1180" s="73">
        <v>0.26256032031057142</v>
      </c>
      <c r="P1180" s="77">
        <v>18.263486152453368</v>
      </c>
      <c r="Q1180" s="77">
        <v>12.360592576474042</v>
      </c>
      <c r="R1180" s="77">
        <v>83.059302148922171</v>
      </c>
      <c r="S1180" s="78">
        <v>44.862657786473491</v>
      </c>
      <c r="T1180" s="78">
        <v>36.93861177576634</v>
      </c>
      <c r="U1180" s="73">
        <v>1.0533851804824961</v>
      </c>
      <c r="V1180" s="79">
        <v>2.1448192125867931</v>
      </c>
      <c r="W1180" s="73">
        <v>9.2685878567512189E-2</v>
      </c>
      <c r="X1180" s="72" t="e">
        <v>#N/A</v>
      </c>
      <c r="Y1180" s="79">
        <v>26.214891333123091</v>
      </c>
      <c r="Z1180" s="79" t="e">
        <v>#N/A</v>
      </c>
      <c r="AA1180" s="79">
        <v>-76503000</v>
      </c>
      <c r="AB1180" s="79">
        <v>591426000</v>
      </c>
      <c r="AC1180" s="79">
        <v>29323000</v>
      </c>
      <c r="AD1180" s="80">
        <v>236795000</v>
      </c>
      <c r="AE1180" s="73">
        <v>0.12383285120040541</v>
      </c>
      <c r="AF1180" s="80">
        <v>2897.1</v>
      </c>
      <c r="AG1180" s="80">
        <v>3361.6849999999999</v>
      </c>
      <c r="AH1180" s="25">
        <v>14.733440856916205</v>
      </c>
      <c r="AI1180" s="25">
        <v>19.412068716616137</v>
      </c>
      <c r="AJ1180" s="25">
        <v>8.0541013777295429</v>
      </c>
      <c r="AK1180" s="25">
        <v>28.712818839596203</v>
      </c>
      <c r="AL1180" s="25">
        <v>28.187663592794337</v>
      </c>
      <c r="AM1180" s="74" t="s">
        <v>506</v>
      </c>
      <c r="AN1180" s="74" t="s">
        <v>507</v>
      </c>
      <c r="AO1180" s="74" t="s">
        <v>618</v>
      </c>
      <c r="AP1180" s="74" t="s">
        <v>2139</v>
      </c>
      <c r="AQ1180" s="73" t="e">
        <f>_xll.BDP($H1180,$AQ$1, "CUST_TRR_START_DT=20030101","CUST_TRR_END_DT=20230630")*0.01</f>
        <v>#VALUE!</v>
      </c>
      <c r="AR1180" s="73" t="e">
        <f>_xll.BDP($H1180,$AQ$1, "CUST_TRR_START_DT=20130101","CUST_TRR_END_DT=20230630")*0.01</f>
        <v>#VALUE!</v>
      </c>
      <c r="AS1180" s="73" t="e">
        <f>_xll.BDP($H1180,$AQ$1, "CUST_TRR_START_DT=20180101","CUST_TRR_END_DT=20230630")*0.01</f>
        <v>#VALUE!</v>
      </c>
      <c r="AT1180" s="74" t="s">
        <v>3690</v>
      </c>
      <c r="AU1180" s="74" t="s">
        <v>3690</v>
      </c>
      <c r="AV1180" s="74" t="s">
        <v>3690</v>
      </c>
      <c r="AW1180" s="25" t="s">
        <v>3021</v>
      </c>
      <c r="AX1180" s="25">
        <v>0</v>
      </c>
      <c r="AY1180" s="25">
        <v>0</v>
      </c>
      <c r="AZ1180" s="25">
        <v>0</v>
      </c>
      <c r="BA1180" s="25" t="s">
        <v>3021</v>
      </c>
      <c r="BB1180" s="25">
        <v>0</v>
      </c>
      <c r="BC1180" s="25" t="s">
        <v>3021</v>
      </c>
      <c r="BD1180" s="25" t="s">
        <v>3021</v>
      </c>
      <c r="BE1180" s="25">
        <v>2897.1</v>
      </c>
      <c r="BF1180" s="74">
        <v>121.47500000000001</v>
      </c>
      <c r="BG1180" s="74">
        <v>137</v>
      </c>
      <c r="BH1180" s="74">
        <v>159.09100000000001</v>
      </c>
      <c r="BI1180" s="74">
        <v>198.124</v>
      </c>
      <c r="BJ1180" s="74">
        <v>223.57500000000002</v>
      </c>
      <c r="BK1180" s="74">
        <v>253.74299999999999</v>
      </c>
      <c r="BL1180" s="72">
        <v>4.1929860895378139E-2</v>
      </c>
      <c r="BM1180" s="72">
        <v>4.7288667978323151E-2</v>
      </c>
      <c r="BN1180" s="72">
        <v>5.491387939663802E-2</v>
      </c>
      <c r="BO1180" s="72">
        <v>6.8387007697352523E-2</v>
      </c>
      <c r="BP1180" s="72">
        <v>7.7171999585792697E-2</v>
      </c>
      <c r="BQ1180" s="72">
        <v>8.7585171378274831E-2</v>
      </c>
      <c r="BR1180" s="72">
        <f>IF(IF(BN1180&gt;BQ1180,BN1180,BQ1180)=0,IF(BM1180&gt;BP1180,BM1180,BP1180),IF(BN1180&gt;BQ1180,BN1180,BQ1180))</f>
        <v>8.7585171378274831E-2</v>
      </c>
      <c r="CI1180" s="73">
        <f>IFERROR(L1180,M1180)</f>
        <v>-0.97171864254849538</v>
      </c>
      <c r="CJ1180" s="74">
        <f>IF(AND(M1180&lt;0,AA1180&gt;0),1,0)</f>
        <v>0</v>
      </c>
      <c r="CK1180" s="74">
        <f>IF(AND(CJ1180=0,CI1180&lt;0.1,CI1180&gt;0),1,0)</f>
        <v>0</v>
      </c>
      <c r="CL1180" s="74">
        <f>IF(AND(CK1180=0,CI1180&lt;0.2,CI1180&gt;0.1),1,0)</f>
        <v>0</v>
      </c>
      <c r="CM1180" s="74">
        <f>IF(AND(CL1180=0,CI1180&lt;0.3,CI1180&gt;0.2),1,0)</f>
        <v>0</v>
      </c>
      <c r="CN1180" s="74">
        <f>IF(AND(CM1180=0,CI1180&lt;0.4,CI1180&gt;0.3),1,0)</f>
        <v>0</v>
      </c>
      <c r="CO1180" s="74">
        <f>IF(AND(CN1180=0,CI1180&lt;0.5,CI1180&gt;0.4),1,0)</f>
        <v>0</v>
      </c>
      <c r="CP1180" s="74">
        <f>IF(AND(CJ1180=0,CK1180=0,CL1180=0,CM1180=0,CN1180=0,CO1180=0),1,0)</f>
        <v>1</v>
      </c>
      <c r="CR1180" s="74" t="str">
        <f>_xll.BDP($H1180,CR$1)</f>
        <v>Oliver Steil</v>
      </c>
      <c r="CS1180" s="74" t="str">
        <f>_xll.BDP($H1180,CS$1)</f>
        <v>No</v>
      </c>
      <c r="CT1180" s="81">
        <f>_xll.BDP($H1180,CT$1)</f>
        <v>0</v>
      </c>
      <c r="CU1180" s="78">
        <f>_xll.BDP($H1180,CU$1)</f>
        <v>4.1666698455810547</v>
      </c>
      <c r="CV1180" s="78">
        <f>_xll.BDP($H1180,CV$1)</f>
        <v>0</v>
      </c>
      <c r="CW1180" s="78">
        <f>_xll.BDP($H1180,CW$1)</f>
        <v>0</v>
      </c>
    </row>
    <row r="1181" spans="1:101" s="74" customFormat="1" hidden="1" x14ac:dyDescent="0.3">
      <c r="A1181" s="74" t="str">
        <f>B1181&amp;C1181</f>
        <v>15</v>
      </c>
      <c r="B1181" s="74">
        <v>15</v>
      </c>
      <c r="D1181" s="74">
        <v>92</v>
      </c>
      <c r="E1181" s="74">
        <v>21</v>
      </c>
      <c r="F1181" s="75">
        <v>0.1</v>
      </c>
      <c r="G1181" s="74" t="s">
        <v>2921</v>
      </c>
      <c r="H1181" s="74" t="s">
        <v>100</v>
      </c>
      <c r="I1181" s="74">
        <v>2127</v>
      </c>
      <c r="J1181" s="74" t="str">
        <f>I1181&amp;H1181</f>
        <v>2127PRGS US Equity</v>
      </c>
      <c r="K1181" s="76" t="s">
        <v>727</v>
      </c>
      <c r="L1181" s="73">
        <v>0.75541012897319537</v>
      </c>
      <c r="M1181" s="73">
        <v>1.2171120315617143</v>
      </c>
      <c r="N1181" s="73">
        <v>0.22308947498439027</v>
      </c>
      <c r="O1181" s="73">
        <v>0.17379518610967046</v>
      </c>
      <c r="P1181" s="77">
        <v>10.737071268475555</v>
      </c>
      <c r="Q1181" s="77">
        <v>8.814852308974956</v>
      </c>
      <c r="R1181" s="77">
        <v>20.549432905035772</v>
      </c>
      <c r="S1181" s="78">
        <v>38.456338883414602</v>
      </c>
      <c r="T1181" s="78">
        <v>35.690398907336508</v>
      </c>
      <c r="U1181" s="73">
        <v>0.88684191194949102</v>
      </c>
      <c r="V1181" s="79">
        <v>3.2726040556992846</v>
      </c>
      <c r="W1181" s="73">
        <v>0.26145135262518843</v>
      </c>
      <c r="X1181" s="72">
        <v>2.6676841444277732E-2</v>
      </c>
      <c r="Y1181" s="79">
        <v>10.386408974282141</v>
      </c>
      <c r="Z1181" s="79">
        <v>10.048111542633119</v>
      </c>
      <c r="AA1181" s="79">
        <v>111781000</v>
      </c>
      <c r="AB1181" s="79">
        <v>782818000</v>
      </c>
      <c r="AC1181" s="79">
        <v>39662000</v>
      </c>
      <c r="AD1181" s="80">
        <v>174525000</v>
      </c>
      <c r="AE1181" s="73">
        <v>0.22725683999427015</v>
      </c>
      <c r="AF1181" s="80">
        <v>2460.58530802</v>
      </c>
      <c r="AG1181" s="80">
        <v>3148.7223080200001</v>
      </c>
      <c r="AH1181" s="25">
        <v>13.929502749516693</v>
      </c>
      <c r="AI1181" s="25">
        <v>23.007893872448008</v>
      </c>
      <c r="AJ1181" s="25">
        <v>6.8633362242216656</v>
      </c>
      <c r="AK1181" s="25">
        <v>26.813478417119601</v>
      </c>
      <c r="AL1181" s="25">
        <v>5.8739726536877139</v>
      </c>
      <c r="AM1181" s="74" t="s">
        <v>506</v>
      </c>
      <c r="AN1181" s="74" t="s">
        <v>507</v>
      </c>
      <c r="AO1181" s="74" t="s">
        <v>600</v>
      </c>
      <c r="AP1181" s="74" t="s">
        <v>574</v>
      </c>
      <c r="AQ1181" s="73">
        <f>_xll.BDP($H1181,$AQ$1, "CUST_TRR_START_DT=20030101","CUST_TRR_END_DT=20230630")*0.01</f>
        <v>0.102976</v>
      </c>
      <c r="AR1181" s="73">
        <f>_xll.BDP($H1181,$AQ$1, "CUST_TRR_START_DT=20130101","CUST_TRR_END_DT=20230630")*0.01</f>
        <v>0.112738</v>
      </c>
      <c r="AS1181" s="73">
        <f>_xll.BDP($H1181,$AQ$1, "CUST_TRR_START_DT=20180101","CUST_TRR_END_DT=20230630")*0.01</f>
        <v>7.4427690000000005E-2</v>
      </c>
      <c r="AT1181" s="74" t="s">
        <v>3697</v>
      </c>
      <c r="AU1181" s="74" t="s">
        <v>3691</v>
      </c>
      <c r="AV1181" s="74" t="s">
        <v>3691</v>
      </c>
      <c r="AW1181" s="25">
        <v>1.2334801552054115</v>
      </c>
      <c r="AX1181" s="25">
        <v>1.2334801552054115</v>
      </c>
      <c r="AY1181" s="25">
        <v>3.0392284174408637</v>
      </c>
      <c r="AZ1181" s="25">
        <v>4.272708572646275</v>
      </c>
      <c r="BA1181" s="25">
        <v>31.827514679390749</v>
      </c>
      <c r="BB1181" s="25">
        <v>78.421275495925556</v>
      </c>
      <c r="BC1181" s="25">
        <v>110.2487901753163</v>
      </c>
      <c r="BD1181" s="25">
        <v>108.25870238559</v>
      </c>
      <c r="BE1181" s="25">
        <v>2460.58530802</v>
      </c>
      <c r="BF1181" s="74">
        <v>187.20000000000002</v>
      </c>
      <c r="BG1181" s="74">
        <v>209.4</v>
      </c>
      <c r="BH1181" s="74">
        <v>230</v>
      </c>
      <c r="BI1181" s="74">
        <v>176.363</v>
      </c>
      <c r="BJ1181" s="74">
        <v>206.291</v>
      </c>
      <c r="BK1181" s="74">
        <v>208.30600000000001</v>
      </c>
      <c r="BL1181" s="72">
        <v>7.6079459383034911E-2</v>
      </c>
      <c r="BM1181" s="72">
        <v>8.5101702963715317E-2</v>
      </c>
      <c r="BN1181" s="72">
        <v>9.3473694754797151E-2</v>
      </c>
      <c r="BO1181" s="72">
        <v>7.1675222730609958E-2</v>
      </c>
      <c r="BP1181" s="72">
        <v>8.3838182455051563E-2</v>
      </c>
      <c r="BQ1181" s="72">
        <v>8.4657093302577285E-2</v>
      </c>
      <c r="BR1181" s="72">
        <f>IF(IF(BN1181&gt;BQ1181,BN1181,BQ1181)=0,IF(BM1181&gt;BP1181,BM1181,BP1181),IF(BN1181&gt;BQ1181,BN1181,BQ1181))</f>
        <v>9.3473694754797151E-2</v>
      </c>
      <c r="CI1181" s="73">
        <f>IFERROR(L1181,M1181)</f>
        <v>0.75541012897319537</v>
      </c>
      <c r="CJ1181" s="74">
        <f>IF(AND(M1181&lt;0,AA1181&gt;0),1,0)</f>
        <v>0</v>
      </c>
      <c r="CK1181" s="74">
        <f>IF(AND(CJ1181=0,CI1181&lt;0.1,CI1181&gt;0),1,0)</f>
        <v>0</v>
      </c>
      <c r="CL1181" s="74">
        <f>IF(AND(CK1181=0,CI1181&lt;0.2,CI1181&gt;0.1),1,0)</f>
        <v>0</v>
      </c>
      <c r="CM1181" s="74">
        <f>IF(AND(CL1181=0,CI1181&lt;0.3,CI1181&gt;0.2),1,0)</f>
        <v>0</v>
      </c>
      <c r="CN1181" s="74">
        <f>IF(AND(CM1181=0,CI1181&lt;0.4,CI1181&gt;0.3),1,0)</f>
        <v>0</v>
      </c>
      <c r="CO1181" s="74">
        <f>IF(AND(CN1181=0,CI1181&lt;0.5,CI1181&gt;0.4),1,0)</f>
        <v>0</v>
      </c>
      <c r="CP1181" s="74">
        <f>IF(AND(CJ1181=0,CK1181=0,CL1181=0,CM1181=0,CN1181=0,CO1181=0),1,0)</f>
        <v>1</v>
      </c>
      <c r="CR1181" s="74" t="str">
        <f>_xll.BDP($H1181,CR$1)</f>
        <v>Yogesh K Gupta</v>
      </c>
      <c r="CS1181" s="74" t="str">
        <f>_xll.BDP($H1181,CS$1)</f>
        <v>No</v>
      </c>
      <c r="CT1181" s="81">
        <f>_xll.BDP($H1181,CT$1)</f>
        <v>0</v>
      </c>
      <c r="CU1181" s="78">
        <f>_xll.BDP($H1181,CU$1)</f>
        <v>7</v>
      </c>
      <c r="CV1181" s="78">
        <f>_xll.BDP($H1181,CV$1)</f>
        <v>1.8979766854056304</v>
      </c>
      <c r="CW1181" s="78">
        <f>_xll.BDP($H1181,CW$1)</f>
        <v>6.6558508873776745</v>
      </c>
    </row>
    <row r="1182" spans="1:101" s="74" customFormat="1" hidden="1" x14ac:dyDescent="0.3">
      <c r="A1182" s="74" t="str">
        <f>B1182&amp;C1182</f>
        <v>15</v>
      </c>
      <c r="B1182" s="74">
        <v>15</v>
      </c>
      <c r="D1182" s="74">
        <v>93</v>
      </c>
      <c r="E1182" s="74">
        <v>22</v>
      </c>
      <c r="F1182" s="75" t="s">
        <v>2157</v>
      </c>
      <c r="G1182" s="74" t="s">
        <v>2923</v>
      </c>
      <c r="H1182" s="74" t="s">
        <v>145</v>
      </c>
      <c r="I1182" s="74">
        <v>2128</v>
      </c>
      <c r="J1182" s="74" t="str">
        <f>I1182&amp;H1182</f>
        <v>2128VRNT US Equity</v>
      </c>
      <c r="K1182" s="76" t="s">
        <v>791</v>
      </c>
      <c r="L1182" s="73">
        <v>0.58887961145734846</v>
      </c>
      <c r="M1182" s="73">
        <v>0.77258900137839248</v>
      </c>
      <c r="N1182" s="73">
        <v>6.9539999930039925E-2</v>
      </c>
      <c r="O1182" s="73">
        <v>6.6189689890440578E-2</v>
      </c>
      <c r="P1182" s="77">
        <v>3.2955945990160025</v>
      </c>
      <c r="Q1182" s="77">
        <v>0.94407938961706872</v>
      </c>
      <c r="R1182" s="77">
        <v>-0.7497694930234764</v>
      </c>
      <c r="S1182" s="78">
        <v>20.984932293820336</v>
      </c>
      <c r="T1182" s="78">
        <v>20.118814734357077</v>
      </c>
      <c r="U1182" s="73">
        <v>0.26431831000358919</v>
      </c>
      <c r="V1182" s="79">
        <v>1.6400781747113899</v>
      </c>
      <c r="W1182" s="73">
        <v>0.57870917728584048</v>
      </c>
      <c r="X1182" s="72">
        <v>2.2031883683763003E-2</v>
      </c>
      <c r="Y1182" s="79">
        <v>-5.1865841259631589</v>
      </c>
      <c r="Z1182" s="79" t="e">
        <v>#N/A</v>
      </c>
      <c r="AA1182" s="79">
        <v>126234000</v>
      </c>
      <c r="AB1182" s="79">
        <v>1473447000</v>
      </c>
      <c r="AC1182" s="79">
        <v>66377000</v>
      </c>
      <c r="AD1182" s="80">
        <v>156468000</v>
      </c>
      <c r="AE1182" s="73">
        <v>0.42422092696270164</v>
      </c>
      <c r="AF1182" s="80">
        <v>1519.3694659199998</v>
      </c>
      <c r="AG1182" s="80">
        <v>2140.0334659199998</v>
      </c>
      <c r="AH1182" s="25">
        <v>12.242684343453412</v>
      </c>
      <c r="AI1182" s="25">
        <v>21.530161533245465</v>
      </c>
      <c r="AJ1182" s="25">
        <v>8.4175855406303093</v>
      </c>
      <c r="AK1182" s="25">
        <v>41.517166909286459</v>
      </c>
      <c r="AL1182" s="25">
        <v>1.7703796843123163</v>
      </c>
      <c r="AM1182" s="74" t="s">
        <v>506</v>
      </c>
      <c r="AN1182" s="74" t="s">
        <v>507</v>
      </c>
      <c r="AO1182" s="74" t="s">
        <v>600</v>
      </c>
      <c r="AP1182" s="74" t="s">
        <v>574</v>
      </c>
      <c r="AQ1182" s="73">
        <f>_xll.BDP($H1182,$AQ$1, "CUST_TRR_START_DT=20030101","CUST_TRR_END_DT=20230630")*0.01</f>
        <v>6.1664649999999994E-2</v>
      </c>
      <c r="AR1182" s="73">
        <f>_xll.BDP($H1182,$AQ$1, "CUST_TRR_START_DT=20130101","CUST_TRR_END_DT=20230630")*0.01</f>
        <v>8.4552759999999991E-2</v>
      </c>
      <c r="AS1182" s="73">
        <f>_xll.BDP($H1182,$AQ$1, "CUST_TRR_START_DT=20180101","CUST_TRR_END_DT=20230630")*0.01</f>
        <v>9.4783850000000003E-2</v>
      </c>
      <c r="AT1182" s="74" t="s">
        <v>3692</v>
      </c>
      <c r="AU1182" s="74" t="s">
        <v>3692</v>
      </c>
      <c r="AV1182" s="74" t="s">
        <v>3692</v>
      </c>
      <c r="AW1182" s="25" t="s">
        <v>3021</v>
      </c>
      <c r="AX1182" s="25">
        <v>0</v>
      </c>
      <c r="AY1182" s="25">
        <v>9.1371240974583134</v>
      </c>
      <c r="AZ1182" s="25">
        <v>9.1371240974583134</v>
      </c>
      <c r="BA1182" s="25">
        <v>0</v>
      </c>
      <c r="BB1182" s="25">
        <v>379.18677611268851</v>
      </c>
      <c r="BC1182" s="25">
        <v>379.18677611268851</v>
      </c>
      <c r="BD1182" s="25">
        <v>138.82667359999999</v>
      </c>
      <c r="BE1182" s="25">
        <v>1519.3694659199998</v>
      </c>
      <c r="BF1182" s="74">
        <v>184.714</v>
      </c>
      <c r="BG1182" s="74">
        <v>204.714</v>
      </c>
      <c r="BH1182" s="74">
        <v>226.5</v>
      </c>
      <c r="BI1182" s="74">
        <v>175.05</v>
      </c>
      <c r="BJ1182" s="74">
        <v>195.85</v>
      </c>
      <c r="BK1182" s="74">
        <v>219</v>
      </c>
      <c r="BL1182" s="72">
        <v>0.12157279986415487</v>
      </c>
      <c r="BM1182" s="72">
        <v>0.13473615509052156</v>
      </c>
      <c r="BN1182" s="72">
        <v>0.14907499793860279</v>
      </c>
      <c r="BO1182" s="72">
        <v>0.11521226661877448</v>
      </c>
      <c r="BP1182" s="72">
        <v>0.12890215605419583</v>
      </c>
      <c r="BQ1182" s="72">
        <v>0.14413873972871527</v>
      </c>
      <c r="BR1182" s="72">
        <f>IF(IF(BN1182&gt;BQ1182,BN1182,BQ1182)=0,IF(BM1182&gt;BP1182,BM1182,BP1182),IF(BN1182&gt;BQ1182,BN1182,BQ1182))</f>
        <v>0.14907499793860279</v>
      </c>
      <c r="CI1182" s="73">
        <f>IFERROR(L1182,M1182)</f>
        <v>0.58887961145734846</v>
      </c>
      <c r="CJ1182" s="74">
        <f>IF(AND(M1182&lt;0,AA1182&gt;0),1,0)</f>
        <v>0</v>
      </c>
      <c r="CK1182" s="74">
        <f>IF(AND(CJ1182=0,CI1182&lt;0.1,CI1182&gt;0),1,0)</f>
        <v>0</v>
      </c>
      <c r="CL1182" s="74">
        <f>IF(AND(CK1182=0,CI1182&lt;0.2,CI1182&gt;0.1),1,0)</f>
        <v>0</v>
      </c>
      <c r="CM1182" s="74">
        <f>IF(AND(CL1182=0,CI1182&lt;0.3,CI1182&gt;0.2),1,0)</f>
        <v>0</v>
      </c>
      <c r="CN1182" s="74">
        <f>IF(AND(CM1182=0,CI1182&lt;0.4,CI1182&gt;0.3),1,0)</f>
        <v>0</v>
      </c>
      <c r="CO1182" s="74">
        <f>IF(AND(CN1182=0,CI1182&lt;0.5,CI1182&gt;0.4),1,0)</f>
        <v>0</v>
      </c>
      <c r="CP1182" s="74">
        <f>IF(AND(CJ1182=0,CK1182=0,CL1182=0,CM1182=0,CN1182=0,CO1182=0),1,0)</f>
        <v>1</v>
      </c>
      <c r="CR1182" s="74" t="str">
        <f>_xll.BDP($H1182,CR$1)</f>
        <v>Daniel Bodner "Dan"</v>
      </c>
      <c r="CS1182" s="74" t="str">
        <f>_xll.BDP($H1182,CS$1)</f>
        <v>No</v>
      </c>
      <c r="CT1182" s="81">
        <f>_xll.BDP($H1182,CT$1)</f>
        <v>0</v>
      </c>
      <c r="CU1182" s="78">
        <f>_xll.BDP($H1182,CU$1)</f>
        <v>29.66670036315918</v>
      </c>
      <c r="CV1182" s="78">
        <f>_xll.BDP($H1182,CV$1)</f>
        <v>2.6158463372279281</v>
      </c>
      <c r="CW1182" s="78">
        <f>_xll.BDP($H1182,CW$1)</f>
        <v>0.66130240350044212</v>
      </c>
    </row>
    <row r="1183" spans="1:101" s="74" customFormat="1" hidden="1" x14ac:dyDescent="0.3">
      <c r="A1183" s="74" t="str">
        <f>B1183&amp;C1183</f>
        <v>15</v>
      </c>
      <c r="B1183" s="74">
        <v>15</v>
      </c>
      <c r="D1183" s="74">
        <v>94</v>
      </c>
      <c r="E1183" s="74">
        <v>11</v>
      </c>
      <c r="F1183" s="75" t="s">
        <v>2149</v>
      </c>
      <c r="H1183" s="74" t="s">
        <v>479</v>
      </c>
      <c r="I1183" s="74">
        <v>2129</v>
      </c>
      <c r="J1183" s="74" t="str">
        <f>I1183&amp;H1183</f>
        <v>2129DND CN Equity</v>
      </c>
      <c r="K1183" s="76" t="s">
        <v>553</v>
      </c>
      <c r="L1183" s="73">
        <v>0.15543962814272</v>
      </c>
      <c r="M1183" s="73">
        <v>8.7566965876876027E-2</v>
      </c>
      <c r="N1183" s="73">
        <v>8.2335923930983629E-2</v>
      </c>
      <c r="O1183" s="73">
        <v>3.6820856428749299E-2</v>
      </c>
      <c r="P1183" s="77">
        <v>-3.079790391008268</v>
      </c>
      <c r="Q1183" s="77">
        <v>-3.6629894248969426</v>
      </c>
      <c r="R1183" s="77">
        <v>-28.763300618202198</v>
      </c>
      <c r="S1183" s="78">
        <v>50.315114663782254</v>
      </c>
      <c r="T1183" s="78">
        <v>47.662295917801842</v>
      </c>
      <c r="U1183" s="73">
        <v>1.1725121634713345</v>
      </c>
      <c r="V1183" s="79">
        <v>14.717056481014078</v>
      </c>
      <c r="W1183" s="73">
        <v>0.19906980247425007</v>
      </c>
      <c r="X1183" s="72">
        <v>9.780769712887466E-2</v>
      </c>
      <c r="Y1183" s="79">
        <v>85.070052554181785</v>
      </c>
      <c r="Z1183" s="79" t="e">
        <v>#N/A</v>
      </c>
      <c r="AA1183" s="79">
        <v>729475999.99999976</v>
      </c>
      <c r="AB1183" s="79">
        <v>1734831999.9999998</v>
      </c>
      <c r="AC1183" s="79">
        <v>28767000</v>
      </c>
      <c r="AD1183" s="80">
        <v>28878000</v>
      </c>
      <c r="AE1183" s="73">
        <v>0.99615624350716814</v>
      </c>
      <c r="AF1183" s="80">
        <v>826.49800799999991</v>
      </c>
      <c r="AG1183" s="80">
        <v>2138.2490079999998</v>
      </c>
      <c r="AH1183" s="25">
        <v>9.9450204318929138</v>
      </c>
      <c r="AI1183" s="25">
        <v>33.473950468079771</v>
      </c>
      <c r="AJ1183" s="25">
        <v>2.6195284034957149</v>
      </c>
      <c r="AK1183" s="25" t="s">
        <v>3021</v>
      </c>
      <c r="AL1183" s="25">
        <v>1.9534392655396617</v>
      </c>
      <c r="AM1183" s="74" t="s">
        <v>506</v>
      </c>
      <c r="AN1183" s="74" t="s">
        <v>507</v>
      </c>
      <c r="AO1183" s="74" t="s">
        <v>554</v>
      </c>
      <c r="AP1183" s="74" t="s">
        <v>496</v>
      </c>
      <c r="AQ1183" s="73" t="e">
        <f>_xll.BDP($H1183,$AQ$1, "CUST_TRR_START_DT=20030101","CUST_TRR_END_DT=20230630")*0.01</f>
        <v>#VALUE!</v>
      </c>
      <c r="AR1183" s="73" t="e">
        <f>_xll.BDP($H1183,$AQ$1, "CUST_TRR_START_DT=20130101","CUST_TRR_END_DT=20230630")*0.01</f>
        <v>#VALUE!</v>
      </c>
      <c r="AS1183" s="73" t="e">
        <f>_xll.BDP($H1183,$AQ$1, "CUST_TRR_START_DT=20180101","CUST_TRR_END_DT=20230630")*0.01</f>
        <v>#VALUE!</v>
      </c>
      <c r="AT1183" s="74" t="s">
        <v>3693</v>
      </c>
      <c r="AU1183" s="74" t="s">
        <v>3693</v>
      </c>
      <c r="AV1183" s="74" t="s">
        <v>3693</v>
      </c>
      <c r="AW1183" s="25">
        <v>0.49867023258133136</v>
      </c>
      <c r="AX1183" s="25">
        <v>0.49867023258133136</v>
      </c>
      <c r="AY1183" s="25">
        <v>0</v>
      </c>
      <c r="AZ1183" s="25">
        <v>0.49867023258133136</v>
      </c>
      <c r="BA1183" s="25" t="s">
        <v>3021</v>
      </c>
      <c r="BB1183" s="25">
        <v>0</v>
      </c>
      <c r="BC1183" s="25" t="s">
        <v>3021</v>
      </c>
      <c r="BD1183" s="25">
        <v>1.0303312499999999</v>
      </c>
      <c r="BE1183" s="25">
        <v>826.49800799999991</v>
      </c>
      <c r="BF1183" s="74">
        <v>-18.38</v>
      </c>
      <c r="BG1183" s="74">
        <v>23.397000000000002</v>
      </c>
      <c r="BH1183" s="74">
        <v>80.600000000000009</v>
      </c>
      <c r="BI1183" s="74">
        <v>123.726</v>
      </c>
      <c r="BJ1183" s="74">
        <v>245.01400000000001</v>
      </c>
      <c r="BK1183" s="74">
        <v>384.34699999999998</v>
      </c>
      <c r="BL1183" s="72">
        <v>-2.2238408105152992E-2</v>
      </c>
      <c r="BM1183" s="72">
        <v>2.8308598173899052E-2</v>
      </c>
      <c r="BN1183" s="72">
        <v>9.7519896260899422E-2</v>
      </c>
      <c r="BO1183" s="72">
        <v>0.14969909038183674</v>
      </c>
      <c r="BP1183" s="72">
        <v>0.29644838539042195</v>
      </c>
      <c r="BQ1183" s="72">
        <v>0.46503076387329906</v>
      </c>
      <c r="BR1183" s="72">
        <f>IF(IF(BN1183&gt;BQ1183,BN1183,BQ1183)=0,IF(BM1183&gt;BP1183,BM1183,BP1183),IF(BN1183&gt;BQ1183,BN1183,BQ1183))</f>
        <v>0.46503076387329906</v>
      </c>
      <c r="CI1183" s="73">
        <f>IFERROR(L1183,M1183)</f>
        <v>0.15543962814272</v>
      </c>
      <c r="CJ1183" s="74">
        <f>IF(AND(M1183&lt;0,AA1183&gt;0),1,0)</f>
        <v>0</v>
      </c>
      <c r="CK1183" s="74">
        <f>IF(AND(CJ1183=0,CI1183&lt;0.1,CI1183&gt;0),1,0)</f>
        <v>0</v>
      </c>
      <c r="CL1183" s="74">
        <f>IF(AND(CK1183=0,CI1183&lt;0.2,CI1183&gt;0.1),1,0)</f>
        <v>1</v>
      </c>
      <c r="CM1183" s="74">
        <f>IF(AND(CL1183=0,CI1183&lt;0.3,CI1183&gt;0.2),1,0)</f>
        <v>0</v>
      </c>
      <c r="CN1183" s="74">
        <f>IF(AND(CM1183=0,CI1183&lt;0.4,CI1183&gt;0.3),1,0)</f>
        <v>0</v>
      </c>
      <c r="CO1183" s="74">
        <f>IF(AND(CN1183=0,CI1183&lt;0.5,CI1183&gt;0.4),1,0)</f>
        <v>0</v>
      </c>
      <c r="CP1183" s="74">
        <f>IF(AND(CJ1183=0,CK1183=0,CL1183=0,CM1183=0,CN1183=0,CO1183=0),1,0)</f>
        <v>0</v>
      </c>
      <c r="CR1183" s="74" t="str">
        <f>_xll.BDP($H1183,CR$1)</f>
        <v>#N/A Field Not Applicable</v>
      </c>
      <c r="CS1183" s="74" t="str">
        <f>_xll.BDP($H1183,CS$1)</f>
        <v>#N/A N/A</v>
      </c>
      <c r="CT1183" s="81" t="str">
        <f>_xll.BDP($H1183,CT$1)</f>
        <v>#N/A N/A</v>
      </c>
      <c r="CU1183" s="78" t="str">
        <f>_xll.BDP($H1183,CU$1)</f>
        <v>#N/A N/A</v>
      </c>
      <c r="CV1183" s="78">
        <f>_xll.BDP($H1183,CV$1)</f>
        <v>1.7113048472221792</v>
      </c>
      <c r="CW1183" s="78">
        <f>_xll.BDP($H1183,CW$1)</f>
        <v>0.66365595219108153</v>
      </c>
    </row>
    <row r="1184" spans="1:101" s="74" customFormat="1" hidden="1" x14ac:dyDescent="0.3">
      <c r="A1184" s="74" t="str">
        <f>B1184&amp;C1184</f>
        <v>15</v>
      </c>
      <c r="B1184" s="74">
        <v>15</v>
      </c>
      <c r="D1184" s="74">
        <v>95</v>
      </c>
      <c r="E1184" s="74">
        <v>12</v>
      </c>
      <c r="F1184" s="75" t="s">
        <v>2149</v>
      </c>
      <c r="G1184" s="74" t="s">
        <v>2886</v>
      </c>
      <c r="H1184" s="74" t="s">
        <v>363</v>
      </c>
      <c r="I1184" s="74">
        <v>2130</v>
      </c>
      <c r="J1184" s="74" t="str">
        <f>I1184&amp;H1184</f>
        <v>2130ZI US Equity</v>
      </c>
      <c r="K1184" s="76" t="s">
        <v>1050</v>
      </c>
      <c r="L1184" s="73">
        <v>0.22598957372706882</v>
      </c>
      <c r="M1184" s="73">
        <v>0.13753432791508943</v>
      </c>
      <c r="N1184" s="73">
        <v>5.217361453918358E-2</v>
      </c>
      <c r="O1184" s="73">
        <v>6.0953947368421052E-2</v>
      </c>
      <c r="P1184" s="77">
        <v>6.4268035182414387</v>
      </c>
      <c r="Q1184" s="77">
        <v>2.9238528694610735</v>
      </c>
      <c r="R1184" s="77">
        <v>5.5335614753181686</v>
      </c>
      <c r="S1184" s="78">
        <v>29.769764555474886</v>
      </c>
      <c r="T1184" s="78">
        <v>26.001821493624771</v>
      </c>
      <c r="U1184" s="73">
        <v>0.12724793163014825</v>
      </c>
      <c r="V1184" s="79">
        <v>2.1161173268823714</v>
      </c>
      <c r="W1184" s="73">
        <v>0.32632574177581269</v>
      </c>
      <c r="X1184" s="72" t="e">
        <v>#N/A</v>
      </c>
      <c r="Y1184" s="79" t="e">
        <v>#N/A</v>
      </c>
      <c r="Z1184" s="79" t="e">
        <v>#N/A</v>
      </c>
      <c r="AA1184" s="79">
        <v>1347300000</v>
      </c>
      <c r="AB1184" s="79">
        <v>3040000000</v>
      </c>
      <c r="AC1184" s="79">
        <v>186800000</v>
      </c>
      <c r="AD1184" s="80">
        <v>431000000</v>
      </c>
      <c r="AE1184" s="73">
        <v>0.43341067285382828</v>
      </c>
      <c r="AF1184" s="80">
        <v>6913.3046350199993</v>
      </c>
      <c r="AG1184" s="80">
        <v>7613.1046350199995</v>
      </c>
      <c r="AH1184" s="25">
        <v>22.497354122399525</v>
      </c>
      <c r="AI1184" s="25">
        <v>31.490656021926096</v>
      </c>
      <c r="AJ1184" s="25">
        <v>5.8995818677004648</v>
      </c>
      <c r="AK1184" s="25">
        <v>49.759148700553624</v>
      </c>
      <c r="AL1184" s="25">
        <v>2.9443672174296545</v>
      </c>
      <c r="AM1184" s="74" t="s">
        <v>506</v>
      </c>
      <c r="AN1184" s="74" t="s">
        <v>507</v>
      </c>
      <c r="AO1184" s="74" t="s">
        <v>554</v>
      </c>
      <c r="AP1184" s="74" t="s">
        <v>574</v>
      </c>
      <c r="AQ1184" s="73" t="e">
        <f>_xll.BDP($H1184,$AQ$1, "CUST_TRR_START_DT=20030101","CUST_TRR_END_DT=20230630")*0.01</f>
        <v>#VALUE!</v>
      </c>
      <c r="AR1184" s="73" t="e">
        <f>_xll.BDP($H1184,$AQ$1, "CUST_TRR_START_DT=20130101","CUST_TRR_END_DT=20230630")*0.01</f>
        <v>#VALUE!</v>
      </c>
      <c r="AS1184" s="73" t="e">
        <f>_xll.BDP($H1184,$AQ$1, "CUST_TRR_START_DT=20180101","CUST_TRR_END_DT=20230630")*0.01</f>
        <v>#VALUE!</v>
      </c>
      <c r="AT1184" s="74" t="s">
        <v>3694</v>
      </c>
      <c r="AU1184" s="74" t="s">
        <v>3694</v>
      </c>
      <c r="AV1184" s="74" t="s">
        <v>3694</v>
      </c>
      <c r="AW1184" s="25" t="s">
        <v>3021</v>
      </c>
      <c r="AX1184" s="25">
        <v>0</v>
      </c>
      <c r="AY1184" s="25">
        <v>-7.5217284273267918E-2</v>
      </c>
      <c r="AZ1184" s="25">
        <v>-7.5217284273267918E-2</v>
      </c>
      <c r="BA1184" s="25">
        <v>0</v>
      </c>
      <c r="BB1184" s="25">
        <v>-6.7517258646308438</v>
      </c>
      <c r="BC1184" s="25">
        <v>-6.7517258646308438</v>
      </c>
      <c r="BD1184" s="25">
        <v>-5.2</v>
      </c>
      <c r="BE1184" s="25">
        <v>6913.3046350199993</v>
      </c>
      <c r="BF1184" s="74">
        <v>410.476</v>
      </c>
      <c r="BG1184" s="74">
        <v>418.22700000000003</v>
      </c>
      <c r="BH1184" s="74">
        <v>472.08300000000003</v>
      </c>
      <c r="BI1184" s="74">
        <v>406.14499999999998</v>
      </c>
      <c r="BJ1184" s="74">
        <v>477.416</v>
      </c>
      <c r="BK1184" s="74">
        <v>582.36400000000003</v>
      </c>
      <c r="BL1184" s="72">
        <v>5.9374788421834468E-2</v>
      </c>
      <c r="BM1184" s="72">
        <v>6.0495959903376972E-2</v>
      </c>
      <c r="BN1184" s="72">
        <v>6.8286156176109891E-2</v>
      </c>
      <c r="BO1184" s="72">
        <v>5.8748315233012299E-2</v>
      </c>
      <c r="BP1184" s="72">
        <v>6.905756728578169E-2</v>
      </c>
      <c r="BQ1184" s="72">
        <v>8.4238151035610387E-2</v>
      </c>
      <c r="BR1184" s="72">
        <f>IF(IF(BN1184&gt;BQ1184,BN1184,BQ1184)=0,IF(BM1184&gt;BP1184,BM1184,BP1184),IF(BN1184&gt;BQ1184,BN1184,BQ1184))</f>
        <v>8.4238151035610387E-2</v>
      </c>
      <c r="CI1184" s="73">
        <f>IFERROR(L1184,M1184)</f>
        <v>0.22598957372706882</v>
      </c>
      <c r="CJ1184" s="74">
        <f>IF(AND(M1184&lt;0,AA1184&gt;0),1,0)</f>
        <v>0</v>
      </c>
      <c r="CK1184" s="74">
        <f>IF(AND(CJ1184=0,CI1184&lt;0.1,CI1184&gt;0),1,0)</f>
        <v>0</v>
      </c>
      <c r="CL1184" s="74">
        <f>IF(AND(CK1184=0,CI1184&lt;0.2,CI1184&gt;0.1),1,0)</f>
        <v>0</v>
      </c>
      <c r="CM1184" s="74">
        <f>IF(AND(CL1184=0,CI1184&lt;0.3,CI1184&gt;0.2),1,0)</f>
        <v>1</v>
      </c>
      <c r="CN1184" s="74">
        <f>IF(AND(CM1184=0,CI1184&lt;0.4,CI1184&gt;0.3),1,0)</f>
        <v>0</v>
      </c>
      <c r="CO1184" s="74">
        <f>IF(AND(CN1184=0,CI1184&lt;0.5,CI1184&gt;0.4),1,0)</f>
        <v>0</v>
      </c>
      <c r="CP1184" s="74">
        <f>IF(AND(CJ1184=0,CK1184=0,CL1184=0,CM1184=0,CN1184=0,CO1184=0),1,0)</f>
        <v>0</v>
      </c>
      <c r="CR1184" s="74" t="str">
        <f>_xll.BDP($H1184,CR$1)</f>
        <v>Henry Schuck</v>
      </c>
      <c r="CS1184" s="74" t="str">
        <f>_xll.BDP($H1184,CS$1)</f>
        <v>Yes</v>
      </c>
      <c r="CT1184" s="81">
        <f>_xll.BDP($H1184,CT$1)</f>
        <v>0</v>
      </c>
      <c r="CU1184" s="78">
        <f>_xll.BDP($H1184,CU$1)</f>
        <v>3.9166700839996338</v>
      </c>
      <c r="CV1184" s="78">
        <f>_xll.BDP($H1184,CV$1)</f>
        <v>3.9043287223562437</v>
      </c>
      <c r="CW1184" s="78">
        <f>_xll.BDP($H1184,CW$1)</f>
        <v>-11.498905726481645</v>
      </c>
    </row>
    <row r="1185" spans="1:101" s="74" customFormat="1" hidden="1" x14ac:dyDescent="0.3">
      <c r="A1185" s="74" t="str">
        <f>B1185&amp;C1185</f>
        <v>15</v>
      </c>
      <c r="B1185" s="74">
        <v>15</v>
      </c>
      <c r="D1185" s="74">
        <v>1</v>
      </c>
      <c r="E1185" s="74">
        <v>1</v>
      </c>
      <c r="F1185" s="75">
        <v>0.12</v>
      </c>
      <c r="G1185" s="74" t="s">
        <v>2621</v>
      </c>
      <c r="H1185" s="74" t="s">
        <v>1665</v>
      </c>
      <c r="I1185" s="74">
        <v>2131</v>
      </c>
      <c r="J1185" s="74" t="str">
        <f>I1185&amp;H1185</f>
        <v>2131ASY LN Equity</v>
      </c>
      <c r="K1185" s="76" t="s">
        <v>1666</v>
      </c>
      <c r="L1185" s="73">
        <v>0.47001547987595815</v>
      </c>
      <c r="M1185" s="73">
        <v>0.60038644853793632</v>
      </c>
      <c r="N1185" s="73">
        <v>0.47001547987595815</v>
      </c>
      <c r="O1185" s="73">
        <v>0.60038644853793632</v>
      </c>
      <c r="P1185" s="77">
        <v>25.364773242697169</v>
      </c>
      <c r="Q1185" s="77">
        <v>21.230085654411386</v>
      </c>
      <c r="R1185" s="77">
        <v>26.525157600268056</v>
      </c>
      <c r="S1185" s="78">
        <v>38.68390701104078</v>
      </c>
      <c r="T1185" s="78">
        <v>40.823063115158952</v>
      </c>
      <c r="U1185" s="73">
        <v>-0.26913323633340264</v>
      </c>
      <c r="V1185" s="79">
        <v>-0.80642750373692085</v>
      </c>
      <c r="W1185" s="73">
        <v>0.67253169819164416</v>
      </c>
      <c r="X1185" s="72" t="e">
        <v>#N/A</v>
      </c>
      <c r="Y1185" s="79">
        <v>3.5539927412340333</v>
      </c>
      <c r="Z1185" s="79">
        <v>3.8769023173672812</v>
      </c>
      <c r="AA1185" s="79">
        <v>38815000</v>
      </c>
      <c r="AB1185" s="79">
        <v>38815000</v>
      </c>
      <c r="AC1185" s="79">
        <v>0</v>
      </c>
      <c r="AD1185" s="80">
        <v>27861000</v>
      </c>
      <c r="AE1185" s="73">
        <v>0</v>
      </c>
      <c r="AF1185" s="80">
        <v>264.83807069999995</v>
      </c>
      <c r="AG1185" s="80">
        <v>238.94207069999993</v>
      </c>
      <c r="AH1185" s="25">
        <v>7.0513507259635233</v>
      </c>
      <c r="AI1185" s="25">
        <v>10.253264276519051</v>
      </c>
      <c r="AJ1185" s="25">
        <v>9.5525402168920728</v>
      </c>
      <c r="AK1185" s="25">
        <v>15.621822942754699</v>
      </c>
      <c r="AL1185" s="25">
        <v>4.1057066217490066</v>
      </c>
      <c r="AM1185" s="74" t="s">
        <v>4742</v>
      </c>
      <c r="AN1185" s="74" t="s">
        <v>4743</v>
      </c>
      <c r="AO1185" s="74" t="s">
        <v>4744</v>
      </c>
      <c r="AP1185" s="74" t="s">
        <v>1552</v>
      </c>
      <c r="AQ1185" s="73">
        <f>_xll.BDP($H1185,$AQ$1, "CUST_TRR_START_DT=20030101","CUST_TRR_END_DT=20230630")*0.01</f>
        <v>0.13956080000000001</v>
      </c>
      <c r="AR1185" s="73">
        <f>_xll.BDP($H1185,$AQ$1, "CUST_TRR_START_DT=20130101","CUST_TRR_END_DT=20230630")*0.01</f>
        <v>0.17947510000000003</v>
      </c>
      <c r="AS1185" s="73">
        <f>_xll.BDP($H1185,$AQ$1, "CUST_TRR_START_DT=20180101","CUST_TRR_END_DT=20230630")*0.01</f>
        <v>8.4513999999999992E-2</v>
      </c>
      <c r="AT1185" s="74" t="s">
        <v>3697</v>
      </c>
      <c r="AU1185" s="74" t="s">
        <v>3021</v>
      </c>
      <c r="AV1185" s="74" t="s">
        <v>3021</v>
      </c>
      <c r="AW1185" s="25">
        <v>4.1111110505603605</v>
      </c>
      <c r="AX1185" s="25">
        <v>4.1111110505603605</v>
      </c>
      <c r="AY1185" s="25">
        <v>0</v>
      </c>
      <c r="AZ1185" s="25">
        <v>4.1111110505603605</v>
      </c>
      <c r="BA1185" s="25">
        <v>93.680592991037528</v>
      </c>
      <c r="BB1185" s="25">
        <v>0</v>
      </c>
      <c r="BC1185" s="25">
        <v>93.680592991037528</v>
      </c>
      <c r="BD1185" s="25">
        <v>17.290570840000001</v>
      </c>
      <c r="BE1185" s="25">
        <v>238.94207069999993</v>
      </c>
      <c r="BF1185" s="74" t="s">
        <v>3021</v>
      </c>
      <c r="BG1185" s="74" t="s">
        <v>3021</v>
      </c>
      <c r="BH1185" s="74" t="s">
        <v>3021</v>
      </c>
      <c r="BI1185" s="74" t="s">
        <v>3021</v>
      </c>
      <c r="BJ1185" s="74" t="s">
        <v>3021</v>
      </c>
      <c r="BK1185" s="74" t="s">
        <v>3021</v>
      </c>
      <c r="BL1185" s="72">
        <v>0</v>
      </c>
      <c r="BM1185" s="72">
        <v>0</v>
      </c>
      <c r="BN1185" s="72">
        <v>0</v>
      </c>
      <c r="BO1185" s="72">
        <v>0</v>
      </c>
      <c r="BP1185" s="72">
        <v>0</v>
      </c>
      <c r="BQ1185" s="72">
        <v>0</v>
      </c>
      <c r="BR1185" s="72">
        <f>IF(IF(BN1185&gt;BQ1185,BN1185,BQ1185)=0,IF(BM1185&gt;BP1185,BM1185,BP1185),IF(BN1185&gt;BQ1185,BN1185,BQ1185))</f>
        <v>0</v>
      </c>
      <c r="CI1185" s="73">
        <f>IFERROR(L1185,M1185)</f>
        <v>0.47001547987595815</v>
      </c>
      <c r="CJ1185" s="74">
        <f>IF(AND(M1185&lt;0,AA1185&gt;0),1,0)</f>
        <v>0</v>
      </c>
      <c r="CK1185" s="74">
        <f>IF(AND(CJ1185=0,CI1185&lt;0.1,CI1185&gt;0),1,0)</f>
        <v>0</v>
      </c>
      <c r="CL1185" s="74">
        <f>IF(AND(CK1185=0,CI1185&lt;0.2,CI1185&gt;0.1),1,0)</f>
        <v>0</v>
      </c>
      <c r="CM1185" s="74">
        <f>IF(AND(CL1185=0,CI1185&lt;0.3,CI1185&gt;0.2),1,0)</f>
        <v>0</v>
      </c>
      <c r="CN1185" s="74">
        <f>IF(AND(CM1185=0,CI1185&lt;0.4,CI1185&gt;0.3),1,0)</f>
        <v>0</v>
      </c>
      <c r="CO1185" s="74">
        <f>IF(AND(CN1185=0,CI1185&lt;0.5,CI1185&gt;0.4),1,0)</f>
        <v>1</v>
      </c>
      <c r="CP1185" s="74">
        <f>IF(AND(CJ1185=0,CK1185=0,CL1185=0,CM1185=0,CN1185=0,CO1185=0),1,0)</f>
        <v>0</v>
      </c>
      <c r="CR1185" s="74" t="str">
        <f>_xll.BDP($H1185,CR$1)</f>
        <v>#N/A Field Not Applicable</v>
      </c>
      <c r="CS1185" s="74" t="str">
        <f>_xll.BDP($H1185,CS$1)</f>
        <v>#N/A N/A</v>
      </c>
      <c r="CT1185" s="81" t="str">
        <f>_xll.BDP($H1185,CT$1)</f>
        <v>#N/A N/A</v>
      </c>
      <c r="CU1185" s="78" t="str">
        <f>_xll.BDP($H1185,CU$1)</f>
        <v>#N/A N/A</v>
      </c>
      <c r="CV1185" s="78">
        <f>_xll.BDP($H1185,CV$1)</f>
        <v>4.0236059031647473</v>
      </c>
      <c r="CW1185" s="78">
        <f>_xll.BDP($H1185,CW$1)</f>
        <v>0</v>
      </c>
    </row>
    <row r="1186" spans="1:101" s="74" customFormat="1" hidden="1" x14ac:dyDescent="0.3">
      <c r="A1186" s="74" t="str">
        <f>B1186&amp;C1186</f>
        <v>15</v>
      </c>
      <c r="B1186" s="74">
        <v>15</v>
      </c>
      <c r="F1186" s="75"/>
      <c r="H1186" s="74" t="s">
        <v>4427</v>
      </c>
      <c r="K1186" s="76" t="s">
        <v>4482</v>
      </c>
      <c r="L1186" s="73">
        <v>0.83631298966113499</v>
      </c>
      <c r="M1186" s="73">
        <v>1.4495645227286011</v>
      </c>
      <c r="N1186" s="73">
        <v>0.83631298966113499</v>
      </c>
      <c r="O1186" s="73">
        <v>1.4495645227286011</v>
      </c>
      <c r="P1186" s="77">
        <v>50.019666046990082</v>
      </c>
      <c r="Q1186" s="77">
        <v>34.827471503666963</v>
      </c>
      <c r="R1186" s="77">
        <v>36.989570035098453</v>
      </c>
      <c r="S1186" s="78">
        <v>33.739144928319071</v>
      </c>
      <c r="T1186" s="78">
        <v>33.373583708293488</v>
      </c>
      <c r="U1186" s="73">
        <v>-0.37197658487981067</v>
      </c>
      <c r="V1186" s="79">
        <v>-1.3803298604233516</v>
      </c>
      <c r="W1186" s="73">
        <v>0.5546109638275537</v>
      </c>
      <c r="X1186" s="72" t="e">
        <v>#N/A</v>
      </c>
      <c r="Y1186" s="79">
        <v>4.1715718206530807</v>
      </c>
      <c r="Z1186" s="79">
        <v>6.0461594004884489</v>
      </c>
      <c r="AA1186" s="79">
        <v>51323000000</v>
      </c>
      <c r="AB1186" s="79">
        <v>51323000000</v>
      </c>
      <c r="AC1186" s="79">
        <v>849000000</v>
      </c>
      <c r="AD1186" s="80">
        <v>67732000000</v>
      </c>
      <c r="AE1186" s="73">
        <v>1.2534695564873324E-2</v>
      </c>
      <c r="AF1186" s="80">
        <v>1288563.2681949998</v>
      </c>
      <c r="AG1186" s="80">
        <v>1184032.2681949998</v>
      </c>
      <c r="AH1186" s="25">
        <v>15.635123508761502</v>
      </c>
      <c r="AI1186" s="25">
        <v>15.915267866484754</v>
      </c>
      <c r="AJ1186" s="25" t="s">
        <v>3021</v>
      </c>
      <c r="AK1186" s="25">
        <v>24.741379310344829</v>
      </c>
      <c r="AL1186" s="25">
        <v>8.2490098277554615</v>
      </c>
      <c r="AM1186" s="74" t="s">
        <v>506</v>
      </c>
      <c r="AN1186" s="74" t="s">
        <v>507</v>
      </c>
      <c r="AO1186" s="74" t="s">
        <v>600</v>
      </c>
      <c r="AP1186" s="74" t="s">
        <v>4618</v>
      </c>
      <c r="AQ1186" s="73">
        <f>_xll.BDP($H1186,$AQ$1, "CUST_TRR_START_DT=20030101","CUST_TRR_END_DT=20230630")*0.01</f>
        <v>0.1060672</v>
      </c>
      <c r="AR1186" s="73">
        <f>_xll.BDP($H1186,$AQ$1, "CUST_TRR_START_DT=20130101","CUST_TRR_END_DT=20230630")*0.01</f>
        <v>0.1469772</v>
      </c>
      <c r="AS1186" s="73">
        <f>_xll.BDP($H1186,$AQ$1, "CUST_TRR_START_DT=20180101","CUST_TRR_END_DT=20230630")*0.01</f>
        <v>6.0636789999999996E-2</v>
      </c>
      <c r="AT1186" s="74" t="s">
        <v>4536</v>
      </c>
      <c r="AU1186" s="74" t="s">
        <v>4536</v>
      </c>
      <c r="AV1186" s="74" t="s">
        <v>4536</v>
      </c>
      <c r="AW1186" s="25" t="s">
        <v>3021</v>
      </c>
      <c r="AX1186" s="25">
        <v>0</v>
      </c>
      <c r="AY1186" s="25">
        <v>0.16615404558280489</v>
      </c>
      <c r="AZ1186" s="25">
        <v>0.16615404558280489</v>
      </c>
      <c r="BA1186" s="25">
        <v>39.949178984000135</v>
      </c>
      <c r="BB1186" s="25">
        <v>4.1164304651431465</v>
      </c>
      <c r="BC1186" s="25">
        <v>44.065609449143281</v>
      </c>
      <c r="BD1186" s="25">
        <v>22919</v>
      </c>
      <c r="BE1186" s="25">
        <v>1184032.2681949998</v>
      </c>
      <c r="BF1186" s="74" t="s">
        <v>3021</v>
      </c>
      <c r="BG1186" s="74" t="s">
        <v>3021</v>
      </c>
      <c r="BH1186" s="74" t="s">
        <v>3021</v>
      </c>
      <c r="BI1186" s="74" t="s">
        <v>3021</v>
      </c>
      <c r="BJ1186" s="74" t="s">
        <v>3021</v>
      </c>
      <c r="BK1186" s="74" t="s">
        <v>3021</v>
      </c>
      <c r="BL1186" s="72">
        <v>0</v>
      </c>
      <c r="BM1186" s="72">
        <v>0</v>
      </c>
      <c r="BN1186" s="72">
        <v>0</v>
      </c>
      <c r="BO1186" s="72">
        <v>0</v>
      </c>
      <c r="BP1186" s="72">
        <v>0</v>
      </c>
      <c r="BQ1186" s="72">
        <v>0</v>
      </c>
      <c r="BR1186" s="72">
        <f>IF(IF(BN1186&gt;BQ1186,BN1186,BQ1186)=0,IF(BM1186&gt;BP1186,BM1186,BP1186),IF(BN1186&gt;BQ1186,BN1186,BQ1186))</f>
        <v>0</v>
      </c>
      <c r="CI1186" s="73">
        <f>IFERROR(L1186,M1186)</f>
        <v>0.83631298966113499</v>
      </c>
      <c r="CJ1186" s="74">
        <f>IF(AND(M1186&lt;0,AA1186&gt;0),1,0)</f>
        <v>0</v>
      </c>
      <c r="CK1186" s="74">
        <f>IF(AND(CJ1186=0,CI1186&lt;0.1,CI1186&gt;0),1,0)</f>
        <v>0</v>
      </c>
      <c r="CL1186" s="74">
        <f>IF(AND(CK1186=0,CI1186&lt;0.2,CI1186&gt;0.1),1,0)</f>
        <v>0</v>
      </c>
      <c r="CM1186" s="74">
        <f>IF(AND(CL1186=0,CI1186&lt;0.3,CI1186&gt;0.2),1,0)</f>
        <v>0</v>
      </c>
      <c r="CN1186" s="74">
        <f>IF(AND(CM1186=0,CI1186&lt;0.4,CI1186&gt;0.3),1,0)</f>
        <v>0</v>
      </c>
      <c r="CO1186" s="74">
        <f>IF(AND(CN1186=0,CI1186&lt;0.5,CI1186&gt;0.4),1,0)</f>
        <v>0</v>
      </c>
      <c r="CP1186" s="74">
        <f>IF(AND(CJ1186=0,CK1186=0,CL1186=0,CM1186=0,CN1186=0,CO1186=0),1,0)</f>
        <v>1</v>
      </c>
      <c r="CR1186" s="74" t="str">
        <f>_xll.BDP($H1186,CR$1)</f>
        <v>Toshimitsu Misawa</v>
      </c>
      <c r="CS1186" s="74" t="str">
        <f>_xll.BDP($H1186,CS$1)</f>
        <v>No</v>
      </c>
      <c r="CT1186" s="81">
        <f>_xll.BDP($H1186,CT$1)</f>
        <v>2.3386499378830194E-3</v>
      </c>
      <c r="CU1186" s="78">
        <f>_xll.BDP($H1186,CU$1)</f>
        <v>2.8333299160003662</v>
      </c>
      <c r="CV1186" s="78">
        <f>_xll.BDP($H1186,CV$1)</f>
        <v>2.3386506453506456E-3</v>
      </c>
      <c r="CW1186" s="78">
        <f>_xll.BDP($H1186,CW$1)</f>
        <v>0</v>
      </c>
    </row>
    <row r="1187" spans="1:101" s="74" customFormat="1" hidden="1" x14ac:dyDescent="0.3">
      <c r="A1187" s="74" t="str">
        <f>B1187&amp;C1187</f>
        <v>15</v>
      </c>
      <c r="B1187" s="74">
        <v>15</v>
      </c>
      <c r="F1187" s="75"/>
      <c r="H1187" s="74" t="s">
        <v>4428</v>
      </c>
      <c r="K1187" s="76" t="s">
        <v>4483</v>
      </c>
      <c r="L1187" s="73">
        <v>0.55244941026897576</v>
      </c>
      <c r="M1187" s="73">
        <v>0.64677728257817391</v>
      </c>
      <c r="N1187" s="73">
        <v>0.29653345274884441</v>
      </c>
      <c r="O1187" s="73">
        <v>0.35278287497803212</v>
      </c>
      <c r="P1187" s="77">
        <v>17.264443594855809</v>
      </c>
      <c r="Q1187" s="77">
        <v>13.0124857004252</v>
      </c>
      <c r="R1187" s="77">
        <v>16.583491821985547</v>
      </c>
      <c r="S1187" s="78">
        <v>14.572125770735983</v>
      </c>
      <c r="T1187" s="78">
        <v>14.035933318928981</v>
      </c>
      <c r="U1187" s="73">
        <v>-0.28887918732773393</v>
      </c>
      <c r="V1187" s="79">
        <v>-1.5201194933106461</v>
      </c>
      <c r="W1187" s="73">
        <v>0.63474816455471306</v>
      </c>
      <c r="X1187" s="72" t="e">
        <v>#N/A</v>
      </c>
      <c r="Y1187" s="79">
        <v>9.5368011931817858</v>
      </c>
      <c r="Z1187" s="79">
        <v>13.202001415280096</v>
      </c>
      <c r="AA1187" s="79">
        <v>555556000000</v>
      </c>
      <c r="AB1187" s="79">
        <v>1018533000000</v>
      </c>
      <c r="AC1187" s="79" t="e">
        <v>#N/A</v>
      </c>
      <c r="AD1187" s="80">
        <v>384173000000</v>
      </c>
      <c r="AE1187" s="73">
        <v>0</v>
      </c>
      <c r="AF1187" s="80">
        <v>8895310.3573500011</v>
      </c>
      <c r="AG1187" s="80">
        <v>8201561.3573500011</v>
      </c>
      <c r="AH1187" s="25">
        <v>17.027875465530308</v>
      </c>
      <c r="AI1187" s="25">
        <v>22.681120890451687</v>
      </c>
      <c r="AJ1187" s="25">
        <v>4.3477328882516773</v>
      </c>
      <c r="AK1187" s="25">
        <v>29.526007655933345</v>
      </c>
      <c r="AL1187" s="25">
        <v>4.459615876458062</v>
      </c>
      <c r="AM1187" s="74" t="s">
        <v>493</v>
      </c>
      <c r="AN1187" s="74" t="s">
        <v>524</v>
      </c>
      <c r="AO1187" s="74" t="s">
        <v>682</v>
      </c>
      <c r="AP1187" s="74" t="s">
        <v>4618</v>
      </c>
      <c r="AQ1187" s="73" t="e">
        <f>_xll.BDP($H1187,$AQ$1, "CUST_TRR_START_DT=20030101","CUST_TRR_END_DT=20230630")*0.01</f>
        <v>#VALUE!</v>
      </c>
      <c r="AR1187" s="73" t="e">
        <f>_xll.BDP($H1187,$AQ$1, "CUST_TRR_START_DT=20130101","CUST_TRR_END_DT=20230630")*0.01</f>
        <v>#VALUE!</v>
      </c>
      <c r="AS1187" s="73">
        <f>_xll.BDP($H1187,$AQ$1, "CUST_TRR_START_DT=20180101","CUST_TRR_END_DT=20230630")*0.01</f>
        <v>0.10008929999999999</v>
      </c>
      <c r="AT1187" s="74" t="s">
        <v>4537</v>
      </c>
      <c r="AU1187" s="74" t="s">
        <v>4537</v>
      </c>
      <c r="AV1187" s="74" t="s">
        <v>4537</v>
      </c>
      <c r="AW1187" s="25">
        <v>0.43851286939942796</v>
      </c>
      <c r="AX1187" s="25">
        <v>0.43851286939942796</v>
      </c>
      <c r="AY1187" s="25">
        <v>1.8424700106013587</v>
      </c>
      <c r="AZ1187" s="25">
        <v>2.2809828800007867</v>
      </c>
      <c r="BA1187" s="25">
        <v>12.939407231476736</v>
      </c>
      <c r="BB1187" s="25">
        <v>54.366636517658691</v>
      </c>
      <c r="BC1187" s="25">
        <v>67.306043749135426</v>
      </c>
      <c r="BD1187" s="25">
        <v>188606</v>
      </c>
      <c r="BE1187" s="25">
        <v>8201561.3573500011</v>
      </c>
      <c r="BF1187" s="74">
        <v>305495.88900000002</v>
      </c>
      <c r="BG1187" s="74">
        <v>323944.06300000002</v>
      </c>
      <c r="BH1187" s="74">
        <v>379154.28600000002</v>
      </c>
      <c r="BI1187" s="74">
        <v>365482.4</v>
      </c>
      <c r="BJ1187" s="74">
        <v>369025.4</v>
      </c>
      <c r="BK1187" s="74">
        <v>419491.2</v>
      </c>
      <c r="BL1187" s="72">
        <v>3.7248503753035206E-2</v>
      </c>
      <c r="BM1187" s="72">
        <v>3.9497852772837058E-2</v>
      </c>
      <c r="BN1187" s="72">
        <v>4.6229525023331434E-2</v>
      </c>
      <c r="BO1187" s="72">
        <v>4.4562539262413166E-2</v>
      </c>
      <c r="BP1187" s="72">
        <v>4.4994530177999606E-2</v>
      </c>
      <c r="BQ1187" s="72">
        <v>5.1147724405434601E-2</v>
      </c>
      <c r="BR1187" s="72">
        <f>IF(IF(BN1187&gt;BQ1187,BN1187,BQ1187)=0,IF(BM1187&gt;BP1187,BM1187,BP1187),IF(BN1187&gt;BQ1187,BN1187,BQ1187))</f>
        <v>5.1147724405434601E-2</v>
      </c>
      <c r="CI1187" s="73">
        <f>IFERROR(L1187,M1187)</f>
        <v>0.55244941026897576</v>
      </c>
      <c r="CJ1187" s="74">
        <f>IF(AND(M1187&lt;0,AA1187&gt;0),1,0)</f>
        <v>0</v>
      </c>
      <c r="CK1187" s="74">
        <f>IF(AND(CJ1187=0,CI1187&lt;0.1,CI1187&gt;0),1,0)</f>
        <v>0</v>
      </c>
      <c r="CL1187" s="74">
        <f>IF(AND(CK1187=0,CI1187&lt;0.2,CI1187&gt;0.1),1,0)</f>
        <v>0</v>
      </c>
      <c r="CM1187" s="74">
        <f>IF(AND(CL1187=0,CI1187&lt;0.3,CI1187&gt;0.2),1,0)</f>
        <v>0</v>
      </c>
      <c r="CN1187" s="74">
        <f>IF(AND(CM1187=0,CI1187&lt;0.4,CI1187&gt;0.3),1,0)</f>
        <v>0</v>
      </c>
      <c r="CO1187" s="74">
        <f>IF(AND(CN1187=0,CI1187&lt;0.5,CI1187&gt;0.4),1,0)</f>
        <v>0</v>
      </c>
      <c r="CP1187" s="74">
        <f>IF(AND(CJ1187=0,CK1187=0,CL1187=0,CM1187=0,CN1187=0,CO1187=0),1,0)</f>
        <v>1</v>
      </c>
      <c r="CR1187" s="74" t="str">
        <f>_xll.BDP($H1187,CR$1)</f>
        <v>Hisayuki Idekoba "Deko"</v>
      </c>
      <c r="CS1187" s="74" t="str">
        <f>_xll.BDP($H1187,CS$1)</f>
        <v>No</v>
      </c>
      <c r="CT1187" s="81">
        <f>_xll.BDP($H1187,CT$1)</f>
        <v>0</v>
      </c>
      <c r="CU1187" s="78">
        <f>_xll.BDP($H1187,CU$1)</f>
        <v>2.5</v>
      </c>
      <c r="CV1187" s="78">
        <f>_xll.BDP($H1187,CV$1)</f>
        <v>0.12252647468100662</v>
      </c>
      <c r="CW1187" s="78">
        <f>_xll.BDP($H1187,CW$1)</f>
        <v>0</v>
      </c>
    </row>
    <row r="1188" spans="1:101" s="74" customFormat="1" hidden="1" x14ac:dyDescent="0.3">
      <c r="A1188" s="74" t="str">
        <f>B1188&amp;C1188</f>
        <v>15</v>
      </c>
      <c r="B1188" s="74">
        <v>15</v>
      </c>
      <c r="F1188" s="75"/>
      <c r="H1188" s="74" t="s">
        <v>4429</v>
      </c>
      <c r="K1188" s="76" t="s">
        <v>4484</v>
      </c>
      <c r="L1188" s="73">
        <v>0.46113281651077004</v>
      </c>
      <c r="M1188" s="73">
        <v>0.57082347558074764</v>
      </c>
      <c r="N1188" s="73">
        <v>0.46113281651077004</v>
      </c>
      <c r="O1188" s="73">
        <v>0.57082347558074764</v>
      </c>
      <c r="P1188" s="77">
        <v>32.428784942671591</v>
      </c>
      <c r="Q1188" s="77">
        <v>23.155961476467528</v>
      </c>
      <c r="R1188" s="77">
        <v>23.634379789894297</v>
      </c>
      <c r="S1188" s="78">
        <v>38.662288469669107</v>
      </c>
      <c r="T1188" s="78">
        <v>44.873034241150016</v>
      </c>
      <c r="U1188" s="73">
        <v>-0.26698005558012439</v>
      </c>
      <c r="V1188" s="79">
        <v>-0.92095511031731392</v>
      </c>
      <c r="W1188" s="73">
        <v>0.81170676843616751</v>
      </c>
      <c r="X1188" s="72" t="e">
        <v>#N/A</v>
      </c>
      <c r="Y1188" s="79">
        <v>18.055087978288565</v>
      </c>
      <c r="Z1188" s="79">
        <v>30.797439266147887</v>
      </c>
      <c r="AA1188" s="79">
        <v>935389000000</v>
      </c>
      <c r="AB1188" s="79">
        <v>935389000000</v>
      </c>
      <c r="AC1188" s="79" t="e">
        <v>#N/A</v>
      </c>
      <c r="AD1188" s="80">
        <v>252605000000</v>
      </c>
      <c r="AE1188" s="73">
        <v>0</v>
      </c>
      <c r="AF1188" s="80">
        <v>7601094.0585090006</v>
      </c>
      <c r="AG1188" s="80">
        <v>7112096.0585090006</v>
      </c>
      <c r="AH1188" s="25">
        <v>12.579409204686794</v>
      </c>
      <c r="AI1188" s="25">
        <v>13.319978684031225</v>
      </c>
      <c r="AJ1188" s="25">
        <v>2.5502901484182638</v>
      </c>
      <c r="AK1188" s="25">
        <v>22.776212517609174</v>
      </c>
      <c r="AL1188" s="25">
        <v>4.9217046022940227</v>
      </c>
      <c r="AM1188" s="74" t="s">
        <v>493</v>
      </c>
      <c r="AN1188" s="74" t="s">
        <v>654</v>
      </c>
      <c r="AO1188" s="74" t="s">
        <v>655</v>
      </c>
      <c r="AP1188" s="74" t="s">
        <v>4618</v>
      </c>
      <c r="AQ1188" s="73">
        <f>_xll.BDP($H1188,$AQ$1, "CUST_TRR_START_DT=20030101","CUST_TRR_END_DT=20230630")*0.01</f>
        <v>0.1433371</v>
      </c>
      <c r="AR1188" s="73">
        <f>_xll.BDP($H1188,$AQ$1, "CUST_TRR_START_DT=20130101","CUST_TRR_END_DT=20230630")*0.01</f>
        <v>0.23006720000000003</v>
      </c>
      <c r="AS1188" s="73">
        <f>_xll.BDP($H1188,$AQ$1, "CUST_TRR_START_DT=20180101","CUST_TRR_END_DT=20230630")*0.01</f>
        <v>0.16598360000000001</v>
      </c>
      <c r="AT1188" s="74" t="s">
        <v>4538</v>
      </c>
      <c r="AU1188" s="74" t="s">
        <v>3021</v>
      </c>
      <c r="AV1188" s="74" t="s">
        <v>4538</v>
      </c>
      <c r="AW1188" s="25">
        <v>1.7671747294013698</v>
      </c>
      <c r="AX1188" s="25">
        <v>1.7671747294013698</v>
      </c>
      <c r="AY1188" s="25">
        <v>0</v>
      </c>
      <c r="AZ1188" s="25">
        <v>1.7671747294013698</v>
      </c>
      <c r="BA1188" s="25">
        <v>34.228171863766761</v>
      </c>
      <c r="BB1188" s="25">
        <v>0</v>
      </c>
      <c r="BC1188" s="25" t="s">
        <v>3021</v>
      </c>
      <c r="BD1188" s="25" t="s">
        <v>3021</v>
      </c>
      <c r="BE1188" s="25">
        <v>7112096.0585090006</v>
      </c>
      <c r="BF1188" s="74">
        <v>313435.84600000002</v>
      </c>
      <c r="BG1188" s="74">
        <v>323870.69199999998</v>
      </c>
      <c r="BH1188" s="74">
        <v>349138.66700000002</v>
      </c>
      <c r="BI1188" s="74">
        <v>383772.04600000003</v>
      </c>
      <c r="BJ1188" s="74">
        <v>313614.93300000002</v>
      </c>
      <c r="BK1188" s="74">
        <v>322374.03700000001</v>
      </c>
      <c r="BL1188" s="72">
        <v>4.4070811673726125E-2</v>
      </c>
      <c r="BM1188" s="72">
        <v>4.553800867361979E-2</v>
      </c>
      <c r="BN1188" s="72">
        <v>4.9090825563623562E-2</v>
      </c>
      <c r="BO1188" s="72">
        <v>5.3960469999677574E-2</v>
      </c>
      <c r="BP1188" s="72">
        <v>4.4095992295377841E-2</v>
      </c>
      <c r="BQ1188" s="72">
        <v>4.5327570711633978E-2</v>
      </c>
      <c r="BR1188" s="72">
        <f>IF(IF(BN1188&gt;BQ1188,BN1188,BQ1188)=0,IF(BM1188&gt;BP1188,BM1188,BP1188),IF(BN1188&gt;BQ1188,BN1188,BQ1188))</f>
        <v>4.9090825563623562E-2</v>
      </c>
      <c r="CI1188" s="73">
        <f>IFERROR(L1188,M1188)</f>
        <v>0.46113281651077004</v>
      </c>
      <c r="CJ1188" s="74">
        <f>IF(AND(M1188&lt;0,AA1188&gt;0),1,0)</f>
        <v>0</v>
      </c>
      <c r="CK1188" s="74">
        <f>IF(AND(CJ1188=0,CI1188&lt;0.1,CI1188&gt;0),1,0)</f>
        <v>0</v>
      </c>
      <c r="CL1188" s="74">
        <f>IF(AND(CK1188=0,CI1188&lt;0.2,CI1188&gt;0.1),1,0)</f>
        <v>0</v>
      </c>
      <c r="CM1188" s="74">
        <f>IF(AND(CL1188=0,CI1188&lt;0.3,CI1188&gt;0.2),1,0)</f>
        <v>0</v>
      </c>
      <c r="CN1188" s="74">
        <f>IF(AND(CM1188=0,CI1188&lt;0.4,CI1188&gt;0.3),1,0)</f>
        <v>0</v>
      </c>
      <c r="CO1188" s="74">
        <f>IF(AND(CN1188=0,CI1188&lt;0.5,CI1188&gt;0.4),1,0)</f>
        <v>1</v>
      </c>
      <c r="CP1188" s="74">
        <f>IF(AND(CJ1188=0,CK1188=0,CL1188=0,CM1188=0,CN1188=0,CO1188=0),1,0)</f>
        <v>0</v>
      </c>
      <c r="CR1188" s="74" t="str">
        <f>_xll.BDP($H1188,CR$1)</f>
        <v>Osamu Okuda</v>
      </c>
      <c r="CS1188" s="74" t="str">
        <f>_xll.BDP($H1188,CS$1)</f>
        <v>No</v>
      </c>
      <c r="CT1188" s="81">
        <f>_xll.BDP($H1188,CT$1)</f>
        <v>6.2535097822546959E-3</v>
      </c>
      <c r="CU1188" s="78">
        <f>_xll.BDP($H1188,CU$1)</f>
        <v>2.5833299160003662</v>
      </c>
      <c r="CV1188" s="78">
        <f>_xll.BDP($H1188,CV$1)</f>
        <v>1.6854688760007099E-2</v>
      </c>
      <c r="CW1188" s="78">
        <f>_xll.BDP($H1188,CW$1)</f>
        <v>0</v>
      </c>
    </row>
    <row r="1189" spans="1:101" s="74" customFormat="1" hidden="1" x14ac:dyDescent="0.3">
      <c r="A1189" s="74" t="str">
        <f>B1189&amp;C1189</f>
        <v>15</v>
      </c>
      <c r="B1189" s="74">
        <v>15</v>
      </c>
      <c r="F1189" s="75"/>
      <c r="H1189" s="74" t="s">
        <v>4430</v>
      </c>
      <c r="K1189" s="76" t="s">
        <v>4485</v>
      </c>
      <c r="L1189" s="73">
        <v>-1.3266644236102347</v>
      </c>
      <c r="M1189" s="73">
        <v>-1.6545511955726098</v>
      </c>
      <c r="N1189" s="73">
        <v>5.7889090221079913</v>
      </c>
      <c r="O1189" s="73">
        <v>-1.8972055499031997</v>
      </c>
      <c r="P1189" s="77">
        <v>13.959778819742436</v>
      </c>
      <c r="Q1189" s="77">
        <v>9.5714837625104696</v>
      </c>
      <c r="R1189" s="77">
        <v>15.84642163790482</v>
      </c>
      <c r="S1189" s="78">
        <v>35.770976924688789</v>
      </c>
      <c r="T1189" s="78">
        <v>36.576735691987054</v>
      </c>
      <c r="U1189" s="73">
        <v>-0.32249931802598197</v>
      </c>
      <c r="V1189" s="79">
        <v>-4.3371313057103569</v>
      </c>
      <c r="W1189" s="73">
        <v>0.30684754675535142</v>
      </c>
      <c r="X1189" s="72" t="e">
        <v>#N/A</v>
      </c>
      <c r="Y1189" s="79">
        <v>19.403229643671885</v>
      </c>
      <c r="Z1189" s="79">
        <v>23.896453665852981</v>
      </c>
      <c r="AA1189" s="79">
        <v>-9820858999.9999847</v>
      </c>
      <c r="AB1189" s="79">
        <v>-8564761999.9999847</v>
      </c>
      <c r="AC1189" s="79" t="e">
        <v>#N/A</v>
      </c>
      <c r="AD1189" s="80">
        <v>8862279000</v>
      </c>
      <c r="AE1189" s="73">
        <v>0</v>
      </c>
      <c r="AF1189" s="80">
        <v>668117.69521499996</v>
      </c>
      <c r="AG1189" s="80">
        <v>575881.89421499998</v>
      </c>
      <c r="AH1189" s="25">
        <v>26.376926366946229</v>
      </c>
      <c r="AI1189" s="25">
        <v>29.558094605249732</v>
      </c>
      <c r="AJ1189" s="25">
        <v>1.2635996173471828</v>
      </c>
      <c r="AK1189" s="25">
        <v>48.888017478012436</v>
      </c>
      <c r="AL1189" s="25">
        <v>7.5895142818475527</v>
      </c>
      <c r="AM1189" s="74" t="s">
        <v>493</v>
      </c>
      <c r="AN1189" s="74" t="s">
        <v>524</v>
      </c>
      <c r="AO1189" s="74" t="s">
        <v>525</v>
      </c>
      <c r="AP1189" s="74" t="s">
        <v>4618</v>
      </c>
      <c r="AQ1189" s="73" t="e">
        <f>_xll.BDP($H1189,$AQ$1, "CUST_TRR_START_DT=20030101","CUST_TRR_END_DT=20230630")*0.01</f>
        <v>#VALUE!</v>
      </c>
      <c r="AR1189" s="73">
        <f>_xll.BDP($H1189,$AQ$1, "CUST_TRR_START_DT=20130101","CUST_TRR_END_DT=20230630")*0.01</f>
        <v>0.4082054</v>
      </c>
      <c r="AS1189" s="73">
        <f>_xll.BDP($H1189,$AQ$1, "CUST_TRR_START_DT=20180101","CUST_TRR_END_DT=20230630")*0.01</f>
        <v>0.1800909</v>
      </c>
      <c r="AT1189" s="74" t="s">
        <v>4539</v>
      </c>
      <c r="AU1189" s="74" t="s">
        <v>4539</v>
      </c>
      <c r="AV1189" s="74" t="s">
        <v>4539</v>
      </c>
      <c r="AW1189" s="25">
        <v>0.93961269623009047</v>
      </c>
      <c r="AX1189" s="25">
        <v>0.93961269623009047</v>
      </c>
      <c r="AY1189" s="25">
        <v>0</v>
      </c>
      <c r="AZ1189" s="25">
        <v>0.93961269623009047</v>
      </c>
      <c r="BA1189" s="25">
        <v>50.713352936841204</v>
      </c>
      <c r="BB1189" s="25">
        <v>0</v>
      </c>
      <c r="BC1189" s="25">
        <v>50.713352936841204</v>
      </c>
      <c r="BD1189" s="25">
        <v>12248.36</v>
      </c>
      <c r="BE1189" s="25">
        <v>575881.89421499998</v>
      </c>
      <c r="BF1189" s="74">
        <v>13271.769</v>
      </c>
      <c r="BG1189" s="74">
        <v>16359.077000000001</v>
      </c>
      <c r="BH1189" s="74">
        <v>19864</v>
      </c>
      <c r="BI1189" s="74">
        <v>14219.669</v>
      </c>
      <c r="BJ1189" s="74">
        <v>9577.5879999999997</v>
      </c>
      <c r="BK1189" s="74">
        <v>10763.925000000001</v>
      </c>
      <c r="BL1189" s="72">
        <v>2.3045991084840588E-2</v>
      </c>
      <c r="BM1189" s="72">
        <v>2.8407000053890383E-2</v>
      </c>
      <c r="BN1189" s="72">
        <v>3.4493183757890407E-2</v>
      </c>
      <c r="BO1189" s="72">
        <v>2.46919883101781E-2</v>
      </c>
      <c r="BP1189" s="72">
        <v>1.6631167078200063E-2</v>
      </c>
      <c r="BQ1189" s="72">
        <v>1.869120232486662E-2</v>
      </c>
      <c r="BR1189" s="72">
        <f>IF(IF(BN1189&gt;BQ1189,BN1189,BQ1189)=0,IF(BM1189&gt;BP1189,BM1189,BP1189),IF(BN1189&gt;BQ1189,BN1189,BQ1189))</f>
        <v>3.4493183757890407E-2</v>
      </c>
      <c r="CI1189" s="73">
        <f>IFERROR(L1189,M1189)</f>
        <v>-1.3266644236102347</v>
      </c>
      <c r="CJ1189" s="74">
        <f>IF(AND(M1189&lt;0,AA1189&gt;0),1,0)</f>
        <v>0</v>
      </c>
      <c r="CK1189" s="74">
        <f>IF(AND(CJ1189=0,CI1189&lt;0.1,CI1189&gt;0),1,0)</f>
        <v>0</v>
      </c>
      <c r="CL1189" s="74">
        <f>IF(AND(CK1189=0,CI1189&lt;0.2,CI1189&gt;0.1),1,0)</f>
        <v>0</v>
      </c>
      <c r="CM1189" s="74">
        <f>IF(AND(CL1189=0,CI1189&lt;0.3,CI1189&gt;0.2),1,0)</f>
        <v>0</v>
      </c>
      <c r="CN1189" s="74">
        <f>IF(AND(CM1189=0,CI1189&lt;0.4,CI1189&gt;0.3),1,0)</f>
        <v>0</v>
      </c>
      <c r="CO1189" s="74">
        <f>IF(AND(CN1189=0,CI1189&lt;0.5,CI1189&gt;0.4),1,0)</f>
        <v>0</v>
      </c>
      <c r="CP1189" s="74">
        <f>IF(AND(CJ1189=0,CK1189=0,CL1189=0,CM1189=0,CN1189=0,CO1189=0),1,0)</f>
        <v>1</v>
      </c>
      <c r="CR1189" s="74" t="str">
        <f>_xll.BDP($H1189,CR$1)</f>
        <v>Issei Ainoura</v>
      </c>
      <c r="CS1189" s="74" t="str">
        <f>_xll.BDP($H1189,CS$1)</f>
        <v>No</v>
      </c>
      <c r="CT1189" s="81">
        <f>_xll.BDP($H1189,CT$1)</f>
        <v>1.0449600219726563</v>
      </c>
      <c r="CU1189" s="78">
        <f>_xll.BDP($H1189,CU$1)</f>
        <v>11.83329963684082</v>
      </c>
      <c r="CV1189" s="78">
        <f>_xll.BDP($H1189,CV$1)</f>
        <v>1.3707335200773796</v>
      </c>
      <c r="CW1189" s="78">
        <f>_xll.BDP($H1189,CW$1)</f>
        <v>0</v>
      </c>
    </row>
    <row r="1190" spans="1:101" s="74" customFormat="1" hidden="1" x14ac:dyDescent="0.3">
      <c r="A1190" s="74" t="str">
        <f>B1190&amp;C1190</f>
        <v>15</v>
      </c>
      <c r="B1190" s="74">
        <v>15</v>
      </c>
      <c r="F1190" s="75"/>
      <c r="H1190" s="74" t="s">
        <v>4431</v>
      </c>
      <c r="K1190" s="76" t="s">
        <v>4486</v>
      </c>
      <c r="L1190" s="73">
        <v>0.45000631470579699</v>
      </c>
      <c r="M1190" s="73">
        <v>1.1409613375130616</v>
      </c>
      <c r="N1190" s="73">
        <v>0.37069244610982605</v>
      </c>
      <c r="O1190" s="73">
        <v>0.33334350958603004</v>
      </c>
      <c r="P1190" s="77">
        <v>22.191961790559422</v>
      </c>
      <c r="Q1190" s="77">
        <v>15.811912510844623</v>
      </c>
      <c r="R1190" s="77">
        <v>21.303735952914099</v>
      </c>
      <c r="S1190" s="78">
        <v>12.127005912271628</v>
      </c>
      <c r="T1190" s="78">
        <v>12.492306768542564</v>
      </c>
      <c r="U1190" s="73">
        <v>-0.11521327256899995</v>
      </c>
      <c r="V1190" s="79">
        <v>-0.45061283345349673</v>
      </c>
      <c r="W1190" s="73">
        <v>0.53300652006360361</v>
      </c>
      <c r="X1190" s="72" t="e">
        <v>#N/A</v>
      </c>
      <c r="Y1190" s="79">
        <v>11.60889790600404</v>
      </c>
      <c r="Z1190" s="79">
        <v>11.84504273847169</v>
      </c>
      <c r="AA1190" s="79">
        <v>19140000000</v>
      </c>
      <c r="AB1190" s="79">
        <v>65512000000</v>
      </c>
      <c r="AC1190" s="79" t="e">
        <v>#N/A</v>
      </c>
      <c r="AD1190" s="80">
        <v>21424000000</v>
      </c>
      <c r="AE1190" s="73">
        <v>0</v>
      </c>
      <c r="AF1190" s="80">
        <v>365054.05918799998</v>
      </c>
      <c r="AG1190" s="80">
        <v>355037.05918799998</v>
      </c>
      <c r="AH1190" s="25">
        <v>14.220822686373467</v>
      </c>
      <c r="AI1190" s="25">
        <v>16.257764410110816</v>
      </c>
      <c r="AJ1190" s="25">
        <v>5.7834860152702703</v>
      </c>
      <c r="AK1190" s="25">
        <v>23.595781211675252</v>
      </c>
      <c r="AL1190" s="25">
        <v>4.7810934150458761</v>
      </c>
      <c r="AM1190" s="74" t="s">
        <v>493</v>
      </c>
      <c r="AN1190" s="74" t="s">
        <v>524</v>
      </c>
      <c r="AO1190" s="74" t="s">
        <v>524</v>
      </c>
      <c r="AP1190" s="74" t="s">
        <v>4618</v>
      </c>
      <c r="AQ1190" s="73" t="e">
        <f>_xll.BDP($H1190,$AQ$1, "CUST_TRR_START_DT=20030101","CUST_TRR_END_DT=20230630")*0.01</f>
        <v>#VALUE!</v>
      </c>
      <c r="AR1190" s="73" t="e">
        <f>_xll.BDP($H1190,$AQ$1, "CUST_TRR_START_DT=20130101","CUST_TRR_END_DT=20230630")*0.01</f>
        <v>#VALUE!</v>
      </c>
      <c r="AS1190" s="73">
        <f>_xll.BDP($H1190,$AQ$1, "CUST_TRR_START_DT=20180101","CUST_TRR_END_DT=20230630")*0.01</f>
        <v>0.1051837</v>
      </c>
      <c r="AT1190" s="74" t="s">
        <v>4540</v>
      </c>
      <c r="AU1190" s="74" t="s">
        <v>4540</v>
      </c>
      <c r="AV1190" s="74" t="s">
        <v>4540</v>
      </c>
      <c r="AW1190" s="25">
        <v>2.3760023760023761</v>
      </c>
      <c r="AX1190" s="25">
        <v>2.3760023760023761</v>
      </c>
      <c r="AY1190" s="25">
        <v>0.46517141489208513</v>
      </c>
      <c r="AZ1190" s="25">
        <v>2.8411737908944614</v>
      </c>
      <c r="BA1190" s="25">
        <v>52.424341034819399</v>
      </c>
      <c r="BB1190" s="25">
        <v>10.263586072242106</v>
      </c>
      <c r="BC1190" s="25">
        <v>62.687927107061505</v>
      </c>
      <c r="BD1190" s="25">
        <v>9632</v>
      </c>
      <c r="BE1190" s="25">
        <v>355037.05918799998</v>
      </c>
      <c r="BF1190" s="74">
        <v>17095.888999999999</v>
      </c>
      <c r="BG1190" s="74">
        <v>19458.111000000001</v>
      </c>
      <c r="BH1190" s="74">
        <v>22293.286</v>
      </c>
      <c r="BI1190" s="74">
        <v>14567</v>
      </c>
      <c r="BJ1190" s="74">
        <v>26814</v>
      </c>
      <c r="BK1190" s="74">
        <v>30838</v>
      </c>
      <c r="BL1190" s="72">
        <v>4.8152407072939808E-2</v>
      </c>
      <c r="BM1190" s="72">
        <v>5.4805858984136355E-2</v>
      </c>
      <c r="BN1190" s="72">
        <v>6.2791433804084126E-2</v>
      </c>
      <c r="BO1190" s="72">
        <v>4.1029519660048926E-2</v>
      </c>
      <c r="BP1190" s="72">
        <v>7.5524510205570938E-2</v>
      </c>
      <c r="BQ1190" s="72">
        <v>8.6858538290422796E-2</v>
      </c>
      <c r="BR1190" s="72">
        <f>IF(IF(BN1190&gt;BQ1190,BN1190,BQ1190)=0,IF(BM1190&gt;BP1190,BM1190,BP1190),IF(BN1190&gt;BQ1190,BN1190,BQ1190))</f>
        <v>8.6858538290422796E-2</v>
      </c>
      <c r="CI1190" s="73">
        <f>IFERROR(L1190,M1190)</f>
        <v>0.45000631470579699</v>
      </c>
      <c r="CJ1190" s="74">
        <f>IF(AND(M1190&lt;0,AA1190&gt;0),1,0)</f>
        <v>0</v>
      </c>
      <c r="CK1190" s="74">
        <f>IF(AND(CJ1190=0,CI1190&lt;0.1,CI1190&gt;0),1,0)</f>
        <v>0</v>
      </c>
      <c r="CL1190" s="74">
        <f>IF(AND(CK1190=0,CI1190&lt;0.2,CI1190&gt;0.1),1,0)</f>
        <v>0</v>
      </c>
      <c r="CM1190" s="74">
        <f>IF(AND(CL1190=0,CI1190&lt;0.3,CI1190&gt;0.2),1,0)</f>
        <v>0</v>
      </c>
      <c r="CN1190" s="74">
        <f>IF(AND(CM1190=0,CI1190&lt;0.4,CI1190&gt;0.3),1,0)</f>
        <v>0</v>
      </c>
      <c r="CO1190" s="74">
        <f>IF(AND(CN1190=0,CI1190&lt;0.5,CI1190&gt;0.4),1,0)</f>
        <v>1</v>
      </c>
      <c r="CP1190" s="74">
        <f>IF(AND(CJ1190=0,CK1190=0,CL1190=0,CM1190=0,CN1190=0,CO1190=0),1,0)</f>
        <v>0</v>
      </c>
      <c r="CR1190" s="74" t="str">
        <f>_xll.BDP($H1190,CR$1)</f>
        <v>Takeshi Yagi</v>
      </c>
      <c r="CS1190" s="74" t="str">
        <f>_xll.BDP($H1190,CS$1)</f>
        <v>No</v>
      </c>
      <c r="CT1190" s="81">
        <f>_xll.BDP($H1190,CT$1)</f>
        <v>3.597090020775795E-2</v>
      </c>
      <c r="CU1190" s="78">
        <f>_xll.BDP($H1190,CU$1)</f>
        <v>2.25</v>
      </c>
      <c r="CV1190" s="78">
        <f>_xll.BDP($H1190,CV$1)</f>
        <v>0.31728112214216408</v>
      </c>
      <c r="CW1190" s="78">
        <f>_xll.BDP($H1190,CW$1)</f>
        <v>0</v>
      </c>
    </row>
    <row r="1191" spans="1:101" s="74" customFormat="1" hidden="1" x14ac:dyDescent="0.3">
      <c r="A1191" s="74" t="str">
        <f>B1191&amp;C1191</f>
        <v>15</v>
      </c>
      <c r="B1191" s="74">
        <v>15</v>
      </c>
      <c r="F1191" s="75"/>
      <c r="H1191" s="74" t="s">
        <v>4432</v>
      </c>
      <c r="K1191" s="76" t="s">
        <v>4487</v>
      </c>
      <c r="L1191" s="73">
        <v>1.4161921041152481</v>
      </c>
      <c r="M1191" s="73">
        <v>2.4439762497605821</v>
      </c>
      <c r="N1191" s="73">
        <v>0.36443863379171293</v>
      </c>
      <c r="O1191" s="73">
        <v>0.25280342354479535</v>
      </c>
      <c r="P1191" s="77">
        <v>18.790957955967897</v>
      </c>
      <c r="Q1191" s="77">
        <v>13.685576720888474</v>
      </c>
      <c r="R1191" s="77">
        <v>14.864306485690006</v>
      </c>
      <c r="S1191" s="78">
        <v>8.1381509318896246</v>
      </c>
      <c r="T1191" s="78">
        <v>9.2783058835171222</v>
      </c>
      <c r="U1191" s="73">
        <v>-0.25857960809417124</v>
      </c>
      <c r="V1191" s="79">
        <v>-0.9693374216771099</v>
      </c>
      <c r="W1191" s="73">
        <v>0.64060852686445102</v>
      </c>
      <c r="X1191" s="72" t="e">
        <v>#N/A</v>
      </c>
      <c r="Y1191" s="79">
        <v>21.011480563893116</v>
      </c>
      <c r="Z1191" s="79">
        <v>11.217110366290562</v>
      </c>
      <c r="AA1191" s="79">
        <v>5221000000</v>
      </c>
      <c r="AB1191" s="79">
        <v>50474000000</v>
      </c>
      <c r="AC1191" s="79" t="e">
        <v>#N/A</v>
      </c>
      <c r="AD1191" s="80">
        <v>15598000000</v>
      </c>
      <c r="AE1191" s="73">
        <v>0</v>
      </c>
      <c r="AF1191" s="80">
        <v>176557.39240800001</v>
      </c>
      <c r="AG1191" s="80">
        <v>162074.39240800001</v>
      </c>
      <c r="AH1191" s="25">
        <v>10.803519024663379</v>
      </c>
      <c r="AI1191" s="25">
        <v>12.701754890909092</v>
      </c>
      <c r="AJ1191" s="25">
        <v>9.0170898317460981</v>
      </c>
      <c r="AK1191" s="25">
        <v>17.675100843417674</v>
      </c>
      <c r="AL1191" s="25">
        <v>2.5689331871853684</v>
      </c>
      <c r="AM1191" s="74" t="s">
        <v>493</v>
      </c>
      <c r="AN1191" s="74" t="s">
        <v>524</v>
      </c>
      <c r="AO1191" s="74" t="s">
        <v>682</v>
      </c>
      <c r="AP1191" s="74" t="s">
        <v>4618</v>
      </c>
      <c r="AQ1191" s="73" t="e">
        <f>_xll.BDP($H1191,$AQ$1, "CUST_TRR_START_DT=20030101","CUST_TRR_END_DT=20230630")*0.01</f>
        <v>#VALUE!</v>
      </c>
      <c r="AR1191" s="73">
        <f>_xll.BDP($H1191,$AQ$1, "CUST_TRR_START_DT=20130101","CUST_TRR_END_DT=20230630")*0.01</f>
        <v>0.32790959999999997</v>
      </c>
      <c r="AS1191" s="73">
        <f>_xll.BDP($H1191,$AQ$1, "CUST_TRR_START_DT=20180101","CUST_TRR_END_DT=20230630")*0.01</f>
        <v>7.0118970000000003E-2</v>
      </c>
      <c r="AT1191" s="74" t="s">
        <v>3221</v>
      </c>
      <c r="AU1191" s="74" t="s">
        <v>3221</v>
      </c>
      <c r="AV1191" s="74" t="s">
        <v>3221</v>
      </c>
      <c r="AW1191" s="25">
        <v>2.8526970954356847</v>
      </c>
      <c r="AX1191" s="25">
        <v>2.8526970954356847</v>
      </c>
      <c r="AY1191" s="25">
        <v>2.661117621685174</v>
      </c>
      <c r="AZ1191" s="25">
        <v>5.5138147171208587</v>
      </c>
      <c r="BA1191" s="25">
        <v>45.570187857335043</v>
      </c>
      <c r="BB1191" s="25">
        <v>42.509816455692487</v>
      </c>
      <c r="BC1191" s="25">
        <v>88.08000431302753</v>
      </c>
      <c r="BD1191" s="25">
        <v>8404</v>
      </c>
      <c r="BE1191" s="25">
        <v>162074.39240800001</v>
      </c>
      <c r="BF1191" s="74">
        <v>10194</v>
      </c>
      <c r="BG1191" s="74">
        <v>11720</v>
      </c>
      <c r="BH1191" s="74">
        <v>11557</v>
      </c>
      <c r="BI1191" s="74">
        <v>10910</v>
      </c>
      <c r="BJ1191" s="74">
        <v>13190</v>
      </c>
      <c r="BK1191" s="74">
        <v>14683</v>
      </c>
      <c r="BL1191" s="72">
        <v>6.2897042824248295E-2</v>
      </c>
      <c r="BM1191" s="72">
        <v>7.2312472228780664E-2</v>
      </c>
      <c r="BN1191" s="72">
        <v>7.1306761224233628E-2</v>
      </c>
      <c r="BO1191" s="72">
        <v>6.7314767236859807E-2</v>
      </c>
      <c r="BP1191" s="72">
        <v>8.1382381288192571E-2</v>
      </c>
      <c r="BQ1191" s="72">
        <v>9.0594200489350379E-2</v>
      </c>
      <c r="BR1191" s="72">
        <f>IF(IF(BN1191&gt;BQ1191,BN1191,BQ1191)=0,IF(BM1191&gt;BP1191,BM1191,BP1191),IF(BN1191&gt;BQ1191,BN1191,BQ1191))</f>
        <v>9.0594200489350379E-2</v>
      </c>
      <c r="CI1191" s="73">
        <f>IFERROR(L1191,M1191)</f>
        <v>1.4161921041152481</v>
      </c>
      <c r="CJ1191" s="74">
        <f>IF(AND(M1191&lt;0,AA1191&gt;0),1,0)</f>
        <v>0</v>
      </c>
      <c r="CK1191" s="74">
        <f>IF(AND(CJ1191=0,CI1191&lt;0.1,CI1191&gt;0),1,0)</f>
        <v>0</v>
      </c>
      <c r="CL1191" s="74">
        <f>IF(AND(CK1191=0,CI1191&lt;0.2,CI1191&gt;0.1),1,0)</f>
        <v>0</v>
      </c>
      <c r="CM1191" s="74">
        <f>IF(AND(CL1191=0,CI1191&lt;0.3,CI1191&gt;0.2),1,0)</f>
        <v>0</v>
      </c>
      <c r="CN1191" s="74">
        <f>IF(AND(CM1191=0,CI1191&lt;0.4,CI1191&gt;0.3),1,0)</f>
        <v>0</v>
      </c>
      <c r="CO1191" s="74">
        <f>IF(AND(CN1191=0,CI1191&lt;0.5,CI1191&gt;0.4),1,0)</f>
        <v>0</v>
      </c>
      <c r="CP1191" s="74">
        <f>IF(AND(CJ1191=0,CK1191=0,CL1191=0,CM1191=0,CN1191=0,CO1191=0),1,0)</f>
        <v>1</v>
      </c>
      <c r="CR1191" s="74" t="str">
        <f>_xll.BDP($H1191,CR$1)</f>
        <v>Yutaka Nishida</v>
      </c>
      <c r="CS1191" s="74" t="str">
        <f>_xll.BDP($H1191,CS$1)</f>
        <v>No</v>
      </c>
      <c r="CT1191" s="81">
        <f>_xll.BDP($H1191,CT$1)</f>
        <v>0.45569199323654175</v>
      </c>
      <c r="CU1191" s="78">
        <f>_xll.BDP($H1191,CU$1)</f>
        <v>2.25</v>
      </c>
      <c r="CV1191" s="78">
        <f>_xll.BDP($H1191,CV$1)</f>
        <v>3.6330855630348804</v>
      </c>
      <c r="CW1191" s="78">
        <f>_xll.BDP($H1191,CW$1)</f>
        <v>0</v>
      </c>
    </row>
    <row r="1192" spans="1:101" s="74" customFormat="1" hidden="1" x14ac:dyDescent="0.3">
      <c r="A1192" s="74" t="str">
        <f>B1192&amp;C1192</f>
        <v>15</v>
      </c>
      <c r="B1192" s="74">
        <v>15</v>
      </c>
      <c r="F1192" s="75"/>
      <c r="H1192" s="74" t="s">
        <v>4433</v>
      </c>
      <c r="K1192" s="76" t="s">
        <v>4488</v>
      </c>
      <c r="L1192" s="73">
        <v>0.45074020638821555</v>
      </c>
      <c r="M1192" s="73">
        <v>0.72322431841031398</v>
      </c>
      <c r="N1192" s="73">
        <v>0.44373918389030143</v>
      </c>
      <c r="O1192" s="73">
        <v>0.69601593625498004</v>
      </c>
      <c r="P1192" s="77">
        <v>24.041149938138705</v>
      </c>
      <c r="Q1192" s="77">
        <v>16.307708881784571</v>
      </c>
      <c r="R1192" s="77">
        <v>19.665781800774621</v>
      </c>
      <c r="S1192" s="78">
        <v>18.730015390193838</v>
      </c>
      <c r="T1192" s="78">
        <v>25.073504782463061</v>
      </c>
      <c r="U1192" s="73">
        <v>-0.4558179203317837</v>
      </c>
      <c r="V1192" s="79">
        <v>-1.9999266270452711</v>
      </c>
      <c r="W1192" s="73">
        <v>0.78151708538654174</v>
      </c>
      <c r="X1192" s="72" t="e">
        <v>#N/A</v>
      </c>
      <c r="Y1192" s="79">
        <v>8.2376044341686079</v>
      </c>
      <c r="Z1192" s="79">
        <v>16.280076014431732</v>
      </c>
      <c r="AA1192" s="79">
        <v>16909000000</v>
      </c>
      <c r="AB1192" s="79">
        <v>17570000000</v>
      </c>
      <c r="AC1192" s="79" t="e">
        <v>#N/A</v>
      </c>
      <c r="AD1192" s="80">
        <v>7225000000</v>
      </c>
      <c r="AE1192" s="73">
        <v>0</v>
      </c>
      <c r="AF1192" s="80">
        <v>141848.06400000001</v>
      </c>
      <c r="AG1192" s="80">
        <v>115873.06400000001</v>
      </c>
      <c r="AH1192" s="25">
        <v>8.7070231439735508</v>
      </c>
      <c r="AI1192" s="25">
        <v>9.3907986060458715</v>
      </c>
      <c r="AJ1192" s="25" t="s">
        <v>3021</v>
      </c>
      <c r="AK1192" s="25">
        <v>14.58108770210681</v>
      </c>
      <c r="AL1192" s="25">
        <v>2.7250416263954356</v>
      </c>
      <c r="AM1192" s="74" t="s">
        <v>493</v>
      </c>
      <c r="AN1192" s="74" t="s">
        <v>524</v>
      </c>
      <c r="AO1192" s="74" t="s">
        <v>691</v>
      </c>
      <c r="AP1192" s="74" t="s">
        <v>4618</v>
      </c>
      <c r="AQ1192" s="73">
        <f>_xll.BDP($H1192,$AQ$1, "CUST_TRR_START_DT=20030101","CUST_TRR_END_DT=20230630")*0.01</f>
        <v>0.1150494</v>
      </c>
      <c r="AR1192" s="73">
        <f>_xll.BDP($H1192,$AQ$1, "CUST_TRR_START_DT=20130101","CUST_TRR_END_DT=20230630")*0.01</f>
        <v>0.2763543</v>
      </c>
      <c r="AS1192" s="73">
        <f>_xll.BDP($H1192,$AQ$1, "CUST_TRR_START_DT=20180101","CUST_TRR_END_DT=20230630")*0.01</f>
        <v>0.23293830000000001</v>
      </c>
      <c r="AT1192" s="74" t="s">
        <v>3458</v>
      </c>
      <c r="AU1192" s="74" t="s">
        <v>3458</v>
      </c>
      <c r="AV1192" s="74" t="s">
        <v>3458</v>
      </c>
      <c r="AW1192" s="25">
        <v>2.6881720430107525</v>
      </c>
      <c r="AX1192" s="25">
        <v>2.6881720430107525</v>
      </c>
      <c r="AY1192" s="25">
        <v>0</v>
      </c>
      <c r="AZ1192" s="25">
        <v>2.6881720430107525</v>
      </c>
      <c r="BA1192" s="25">
        <v>37.406509417739599</v>
      </c>
      <c r="BB1192" s="25">
        <v>0</v>
      </c>
      <c r="BC1192" s="25">
        <v>37.406509417739599</v>
      </c>
      <c r="BD1192" s="25">
        <v>3276</v>
      </c>
      <c r="BE1192" s="25">
        <v>115873.06400000001</v>
      </c>
      <c r="BF1192" s="74">
        <v>10200</v>
      </c>
      <c r="BG1192" s="74">
        <v>11350</v>
      </c>
      <c r="BH1192" s="74">
        <v>12550</v>
      </c>
      <c r="BI1192" s="74">
        <v>9436</v>
      </c>
      <c r="BJ1192" s="74">
        <v>11138</v>
      </c>
      <c r="BK1192" s="74">
        <v>12638</v>
      </c>
      <c r="BL1192" s="72">
        <v>8.8027360698772913E-2</v>
      </c>
      <c r="BM1192" s="72">
        <v>9.7952014110889468E-2</v>
      </c>
      <c r="BN1192" s="72">
        <v>0.10830817419309804</v>
      </c>
      <c r="BO1192" s="72">
        <v>8.143393877976679E-2</v>
      </c>
      <c r="BP1192" s="72">
        <v>9.6122425829699293E-2</v>
      </c>
      <c r="BQ1192" s="72">
        <v>0.10906762593246001</v>
      </c>
      <c r="BR1192" s="72">
        <f>IF(IF(BN1192&gt;BQ1192,BN1192,BQ1192)=0,IF(BM1192&gt;BP1192,BM1192,BP1192),IF(BN1192&gt;BQ1192,BN1192,BQ1192))</f>
        <v>0.10906762593246001</v>
      </c>
      <c r="CI1192" s="73">
        <f>IFERROR(L1192,M1192)</f>
        <v>0.45074020638821555</v>
      </c>
      <c r="CJ1192" s="74">
        <f>IF(AND(M1192&lt;0,AA1192&gt;0),1,0)</f>
        <v>0</v>
      </c>
      <c r="CK1192" s="74">
        <f>IF(AND(CJ1192=0,CI1192&lt;0.1,CI1192&gt;0),1,0)</f>
        <v>0</v>
      </c>
      <c r="CL1192" s="74">
        <f>IF(AND(CK1192=0,CI1192&lt;0.2,CI1192&gt;0.1),1,0)</f>
        <v>0</v>
      </c>
      <c r="CM1192" s="74">
        <f>IF(AND(CL1192=0,CI1192&lt;0.3,CI1192&gt;0.2),1,0)</f>
        <v>0</v>
      </c>
      <c r="CN1192" s="74">
        <f>IF(AND(CM1192=0,CI1192&lt;0.4,CI1192&gt;0.3),1,0)</f>
        <v>0</v>
      </c>
      <c r="CO1192" s="74">
        <f>IF(AND(CN1192=0,CI1192&lt;0.5,CI1192&gt;0.4),1,0)</f>
        <v>1</v>
      </c>
      <c r="CP1192" s="74">
        <f>IF(AND(CJ1192=0,CK1192=0,CL1192=0,CM1192=0,CN1192=0,CO1192=0),1,0)</f>
        <v>0</v>
      </c>
      <c r="CR1192" s="74" t="str">
        <f>_xll.BDP($H1192,CR$1)</f>
        <v>Yasufumi Kanemaru</v>
      </c>
      <c r="CS1192" s="74" t="str">
        <f>_xll.BDP($H1192,CS$1)</f>
        <v>Yes</v>
      </c>
      <c r="CT1192" s="81">
        <f>_xll.BDP($H1192,CT$1)</f>
        <v>0</v>
      </c>
      <c r="CU1192" s="78">
        <f>_xll.BDP($H1192,CU$1)</f>
        <v>7.5</v>
      </c>
      <c r="CV1192" s="78">
        <f>_xll.BDP($H1192,CV$1)</f>
        <v>5.0352467270896276E-2</v>
      </c>
      <c r="CW1192" s="78">
        <f>_xll.BDP($H1192,CW$1)</f>
        <v>0</v>
      </c>
    </row>
    <row r="1193" spans="1:101" s="74" customFormat="1" hidden="1" x14ac:dyDescent="0.3">
      <c r="A1193" s="74" t="str">
        <f>B1193&amp;C1193</f>
        <v>15</v>
      </c>
      <c r="B1193" s="74">
        <v>15</v>
      </c>
      <c r="F1193" s="75"/>
      <c r="H1193" s="74" t="s">
        <v>4434</v>
      </c>
      <c r="K1193" s="76" t="s">
        <v>4489</v>
      </c>
      <c r="L1193" s="73">
        <v>0.47748812287180797</v>
      </c>
      <c r="M1193" s="73">
        <v>0.50275248481632728</v>
      </c>
      <c r="N1193" s="73">
        <v>0.26633646425265572</v>
      </c>
      <c r="O1193" s="73">
        <v>0.33607372454634704</v>
      </c>
      <c r="P1193" s="77">
        <v>19.690771764045827</v>
      </c>
      <c r="Q1193" s="77">
        <v>11.00175156951747</v>
      </c>
      <c r="R1193" s="77">
        <v>11.234342342651445</v>
      </c>
      <c r="S1193" s="78">
        <v>5.8795290115880947</v>
      </c>
      <c r="T1193" s="78">
        <v>6.2433055793170897</v>
      </c>
      <c r="U1193" s="73">
        <v>-4.9786923002661737E-3</v>
      </c>
      <c r="V1193" s="79">
        <v>-2.8417738126475991E-2</v>
      </c>
      <c r="W1193" s="73">
        <v>0.38324157514410007</v>
      </c>
      <c r="X1193" s="72" t="e">
        <v>#N/A</v>
      </c>
      <c r="Y1193" s="79">
        <v>10.303564429259353</v>
      </c>
      <c r="Z1193" s="79">
        <v>17.340464642341622</v>
      </c>
      <c r="AA1193" s="79">
        <v>105541000000</v>
      </c>
      <c r="AB1193" s="79">
        <v>157885000000</v>
      </c>
      <c r="AC1193" s="79" t="e">
        <v>#N/A</v>
      </c>
      <c r="AD1193" s="80">
        <v>53764356880.677643</v>
      </c>
      <c r="AE1193" s="73">
        <v>0</v>
      </c>
      <c r="AF1193" s="80">
        <v>587313.84992850001</v>
      </c>
      <c r="AG1193" s="80">
        <v>599167.84992850001</v>
      </c>
      <c r="AH1193" s="25">
        <v>7.8610318804578849</v>
      </c>
      <c r="AI1193" s="25">
        <v>11.693133426913995</v>
      </c>
      <c r="AJ1193" s="25" t="s">
        <v>3021</v>
      </c>
      <c r="AK1193" s="25">
        <v>29.342887102411741</v>
      </c>
      <c r="AL1193" s="25">
        <v>3.2609240031694728</v>
      </c>
      <c r="AM1193" s="74" t="s">
        <v>493</v>
      </c>
      <c r="AN1193" s="74" t="s">
        <v>524</v>
      </c>
      <c r="AO1193" s="74" t="s">
        <v>682</v>
      </c>
      <c r="AP1193" s="74" t="s">
        <v>4618</v>
      </c>
      <c r="AQ1193" s="73" t="e">
        <f>_xll.BDP($H1193,$AQ$1, "CUST_TRR_START_DT=20030101","CUST_TRR_END_DT=20230630")*0.01</f>
        <v>#VALUE!</v>
      </c>
      <c r="AR1193" s="73">
        <f>_xll.BDP($H1193,$AQ$1, "CUST_TRR_START_DT=20130101","CUST_TRR_END_DT=20230630")*0.01</f>
        <v>0.22323270000000001</v>
      </c>
      <c r="AS1193" s="73">
        <f>_xll.BDP($H1193,$AQ$1, "CUST_TRR_START_DT=20180101","CUST_TRR_END_DT=20230630")*0.01</f>
        <v>8.6343759999999995E-5</v>
      </c>
      <c r="AT1193" s="74" t="s">
        <v>4541</v>
      </c>
      <c r="AU1193" s="74" t="s">
        <v>3021</v>
      </c>
      <c r="AV1193" s="74" t="s">
        <v>4541</v>
      </c>
      <c r="AW1193" s="25">
        <v>1.8781020145745699</v>
      </c>
      <c r="AX1193" s="25">
        <v>1.8781020145745699</v>
      </c>
      <c r="AY1193" s="25">
        <v>1.3391672283912948</v>
      </c>
      <c r="AZ1193" s="25">
        <v>3.2172692429658647</v>
      </c>
      <c r="BA1193" s="25">
        <v>43.383718424291466</v>
      </c>
      <c r="BB1193" s="25">
        <v>30.934450582934495</v>
      </c>
      <c r="BC1193" s="25">
        <v>74.318169007225961</v>
      </c>
      <c r="BD1193" s="25">
        <v>24022</v>
      </c>
      <c r="BE1193" s="25">
        <v>587313.84992850001</v>
      </c>
      <c r="BF1193" s="74">
        <v>35776.143000000004</v>
      </c>
      <c r="BG1193" s="74">
        <v>44274.667000000001</v>
      </c>
      <c r="BH1193" s="74">
        <v>51615.200000000004</v>
      </c>
      <c r="BI1193" s="74">
        <v>39208</v>
      </c>
      <c r="BJ1193" s="74">
        <v>47666</v>
      </c>
      <c r="BK1193" s="74">
        <v>56296</v>
      </c>
      <c r="BL1193" s="72">
        <v>6.0914863499907955E-2</v>
      </c>
      <c r="BM1193" s="72">
        <v>7.5385021152472448E-2</v>
      </c>
      <c r="BN1193" s="72">
        <v>8.7883505567395825E-2</v>
      </c>
      <c r="BO1193" s="72">
        <v>6.6758173683071173E-2</v>
      </c>
      <c r="BP1193" s="72">
        <v>8.1159332451980981E-2</v>
      </c>
      <c r="BQ1193" s="72">
        <v>9.5853349970979759E-2</v>
      </c>
      <c r="BR1193" s="72">
        <f>IF(IF(BN1193&gt;BQ1193,BN1193,BQ1193)=0,IF(BM1193&gt;BP1193,BM1193,BP1193),IF(BN1193&gt;BQ1193,BN1193,BQ1193))</f>
        <v>9.5853349970979759E-2</v>
      </c>
      <c r="CI1193" s="73">
        <f>IFERROR(L1193,M1193)</f>
        <v>0.47748812287180797</v>
      </c>
      <c r="CJ1193" s="74">
        <f>IF(AND(M1193&lt;0,AA1193&gt;0),1,0)</f>
        <v>0</v>
      </c>
      <c r="CK1193" s="74">
        <f>IF(AND(CJ1193=0,CI1193&lt;0.1,CI1193&gt;0),1,0)</f>
        <v>0</v>
      </c>
      <c r="CL1193" s="74">
        <f>IF(AND(CK1193=0,CI1193&lt;0.2,CI1193&gt;0.1),1,0)</f>
        <v>0</v>
      </c>
      <c r="CM1193" s="74">
        <f>IF(AND(CL1193=0,CI1193&lt;0.3,CI1193&gt;0.2),1,0)</f>
        <v>0</v>
      </c>
      <c r="CN1193" s="74">
        <f>IF(AND(CM1193=0,CI1193&lt;0.4,CI1193&gt;0.3),1,0)</f>
        <v>0</v>
      </c>
      <c r="CO1193" s="74">
        <f>IF(AND(CN1193=0,CI1193&lt;0.5,CI1193&gt;0.4),1,0)</f>
        <v>1</v>
      </c>
      <c r="CP1193" s="74">
        <f>IF(AND(CJ1193=0,CK1193=0,CL1193=0,CM1193=0,CN1193=0,CO1193=0),1,0)</f>
        <v>0</v>
      </c>
      <c r="CR1193" s="74" t="str">
        <f>_xll.BDP($H1193,CR$1)</f>
        <v>Takao Wada</v>
      </c>
      <c r="CS1193" s="74" t="str">
        <f>_xll.BDP($H1193,CS$1)</f>
        <v>No</v>
      </c>
      <c r="CT1193" s="81">
        <f>_xll.BDP($H1193,CT$1)</f>
        <v>0</v>
      </c>
      <c r="CU1193" s="78">
        <f>_xll.BDP($H1193,CU$1)</f>
        <v>2.5</v>
      </c>
      <c r="CV1193" s="78">
        <f>_xll.BDP($H1193,CV$1)</f>
        <v>0.23289032285176794</v>
      </c>
      <c r="CW1193" s="78">
        <f>_xll.BDP($H1193,CW$1)</f>
        <v>0</v>
      </c>
    </row>
    <row r="1194" spans="1:101" s="74" customFormat="1" hidden="1" x14ac:dyDescent="0.3">
      <c r="A1194" s="74" t="str">
        <f>B1194&amp;C1194</f>
        <v>15</v>
      </c>
      <c r="B1194" s="74">
        <v>15</v>
      </c>
      <c r="F1194" s="75"/>
      <c r="H1194" s="74" t="s">
        <v>4435</v>
      </c>
      <c r="K1194" s="76" t="s">
        <v>4490</v>
      </c>
      <c r="L1194" s="73">
        <v>0.48070877782686916</v>
      </c>
      <c r="M1194" s="73">
        <v>0.60066207127742044</v>
      </c>
      <c r="N1194" s="73">
        <v>0.48070877782686916</v>
      </c>
      <c r="O1194" s="73">
        <v>0.60066207127742044</v>
      </c>
      <c r="P1194" s="77">
        <v>24.738612896489315</v>
      </c>
      <c r="Q1194" s="77">
        <v>18.025173282832547</v>
      </c>
      <c r="R1194" s="77">
        <v>18.893791513525258</v>
      </c>
      <c r="S1194" s="78">
        <v>31.546346356037837</v>
      </c>
      <c r="T1194" s="78">
        <v>33.470162479847239</v>
      </c>
      <c r="U1194" s="73">
        <v>-0.4596760314193073</v>
      </c>
      <c r="V1194" s="79">
        <v>-2.4487677864163122</v>
      </c>
      <c r="W1194" s="73">
        <v>0.78288735448606306</v>
      </c>
      <c r="X1194" s="72">
        <v>6.9892473118279563E-2</v>
      </c>
      <c r="Y1194" s="79">
        <v>14.427087954207067</v>
      </c>
      <c r="Z1194" s="79">
        <v>17.459141085615283</v>
      </c>
      <c r="AA1194" s="79">
        <v>47729000000</v>
      </c>
      <c r="AB1194" s="79">
        <v>47729000000</v>
      </c>
      <c r="AC1194" s="79" t="e">
        <v>#N/A</v>
      </c>
      <c r="AD1194" s="80">
        <v>14991395868.513243</v>
      </c>
      <c r="AE1194" s="73">
        <v>0</v>
      </c>
      <c r="AF1194" s="80">
        <v>564480</v>
      </c>
      <c r="AG1194" s="80">
        <v>497707</v>
      </c>
      <c r="AH1194" s="25">
        <v>17.002835474173271</v>
      </c>
      <c r="AI1194" s="25">
        <v>17.360459032404339</v>
      </c>
      <c r="AJ1194" s="25" t="s">
        <v>3021</v>
      </c>
      <c r="AK1194" s="25">
        <v>27.479604980678403</v>
      </c>
      <c r="AL1194" s="25">
        <v>4.8324240141396198</v>
      </c>
      <c r="AM1194" s="74" t="s">
        <v>533</v>
      </c>
      <c r="AN1194" s="74" t="s">
        <v>816</v>
      </c>
      <c r="AO1194" s="74" t="s">
        <v>4745</v>
      </c>
      <c r="AP1194" s="74" t="s">
        <v>4618</v>
      </c>
      <c r="AQ1194" s="73">
        <f>_xll.BDP($H1194,$AQ$1, "CUST_TRR_START_DT=20030101","CUST_TRR_END_DT=20230630")*0.01</f>
        <v>0.14204060000000002</v>
      </c>
      <c r="AR1194" s="73">
        <f>_xll.BDP($H1194,$AQ$1, "CUST_TRR_START_DT=20130101","CUST_TRR_END_DT=20230630")*0.01</f>
        <v>0.34689169999999997</v>
      </c>
      <c r="AS1194" s="73">
        <f>_xll.BDP($H1194,$AQ$1, "CUST_TRR_START_DT=20180101","CUST_TRR_END_DT=20230630")*0.01</f>
        <v>0.27922200000000003</v>
      </c>
      <c r="AT1194" s="74" t="s">
        <v>4542</v>
      </c>
      <c r="AU1194" s="74" t="s">
        <v>4542</v>
      </c>
      <c r="AV1194" s="74" t="s">
        <v>4542</v>
      </c>
      <c r="AW1194" s="25">
        <v>0.6696428571428571</v>
      </c>
      <c r="AX1194" s="25">
        <v>0.6696428571428571</v>
      </c>
      <c r="AY1194" s="25">
        <v>1.3926896012509779E-2</v>
      </c>
      <c r="AZ1194" s="25">
        <v>0.68356975315536683</v>
      </c>
      <c r="BA1194" s="25">
        <v>30.598086124401913</v>
      </c>
      <c r="BB1194" s="25">
        <v>0.63636363636363669</v>
      </c>
      <c r="BC1194" s="25">
        <v>31.23444976076555</v>
      </c>
      <c r="BD1194" s="25">
        <v>6528</v>
      </c>
      <c r="BE1194" s="25">
        <v>497707</v>
      </c>
      <c r="BF1194" s="74">
        <v>15185.166999999999</v>
      </c>
      <c r="BG1194" s="74">
        <v>16790.332999999999</v>
      </c>
      <c r="BH1194" s="74">
        <v>19567.2</v>
      </c>
      <c r="BI1194" s="74">
        <v>21769.5</v>
      </c>
      <c r="BJ1194" s="74">
        <v>20491</v>
      </c>
      <c r="BK1194" s="74">
        <v>21569</v>
      </c>
      <c r="BL1194" s="72">
        <v>3.0510254024958459E-2</v>
      </c>
      <c r="BM1194" s="72">
        <v>3.373537643633704E-2</v>
      </c>
      <c r="BN1194" s="72">
        <v>3.9314697201365462E-2</v>
      </c>
      <c r="BO1194" s="72">
        <v>4.3739589758633089E-2</v>
      </c>
      <c r="BP1194" s="72">
        <v>4.1170809331594692E-2</v>
      </c>
      <c r="BQ1194" s="72">
        <v>4.3336742300188663E-2</v>
      </c>
      <c r="BR1194" s="72">
        <f>IF(IF(BN1194&gt;BQ1194,BN1194,BQ1194)=0,IF(BM1194&gt;BP1194,BM1194,BP1194),IF(BN1194&gt;BQ1194,BN1194,BQ1194))</f>
        <v>4.3336742300188663E-2</v>
      </c>
      <c r="CI1194" s="73">
        <f>IFERROR(L1194,M1194)</f>
        <v>0.48070877782686916</v>
      </c>
      <c r="CJ1194" s="74">
        <f>IF(AND(M1194&lt;0,AA1194&gt;0),1,0)</f>
        <v>0</v>
      </c>
      <c r="CK1194" s="74">
        <f>IF(AND(CJ1194=0,CI1194&lt;0.1,CI1194&gt;0),1,0)</f>
        <v>0</v>
      </c>
      <c r="CL1194" s="74">
        <f>IF(AND(CK1194=0,CI1194&lt;0.2,CI1194&gt;0.1),1,0)</f>
        <v>0</v>
      </c>
      <c r="CM1194" s="74">
        <f>IF(AND(CL1194=0,CI1194&lt;0.3,CI1194&gt;0.2),1,0)</f>
        <v>0</v>
      </c>
      <c r="CN1194" s="74">
        <f>IF(AND(CM1194=0,CI1194&lt;0.4,CI1194&gt;0.3),1,0)</f>
        <v>0</v>
      </c>
      <c r="CO1194" s="74">
        <f>IF(AND(CN1194=0,CI1194&lt;0.5,CI1194&gt;0.4),1,0)</f>
        <v>1</v>
      </c>
      <c r="CP1194" s="74">
        <f>IF(AND(CJ1194=0,CK1194=0,CL1194=0,CM1194=0,CN1194=0,CO1194=0),1,0)</f>
        <v>0</v>
      </c>
      <c r="CR1194" s="74" t="str">
        <f>_xll.BDP($H1194,CR$1)</f>
        <v>#N/A Field Not Applicable</v>
      </c>
      <c r="CS1194" s="74" t="str">
        <f>_xll.BDP($H1194,CS$1)</f>
        <v>#N/A N/A</v>
      </c>
      <c r="CT1194" s="81" t="str">
        <f>_xll.BDP($H1194,CT$1)</f>
        <v>#N/A N/A</v>
      </c>
      <c r="CU1194" s="78" t="str">
        <f>_xll.BDP($H1194,CU$1)</f>
        <v>#N/A N/A</v>
      </c>
      <c r="CV1194" s="78">
        <f>_xll.BDP($H1194,CV$1)</f>
        <v>6.19047619047619E-2</v>
      </c>
      <c r="CW1194" s="78">
        <f>_xll.BDP($H1194,CW$1)</f>
        <v>0</v>
      </c>
    </row>
    <row r="1195" spans="1:101" s="74" customFormat="1" hidden="1" x14ac:dyDescent="0.3">
      <c r="A1195" s="74" t="str">
        <f>B1195&amp;C1195</f>
        <v>15</v>
      </c>
      <c r="B1195" s="74">
        <v>15</v>
      </c>
      <c r="F1195" s="75"/>
      <c r="H1195" s="74" t="s">
        <v>4436</v>
      </c>
      <c r="K1195" s="76" t="s">
        <v>4491</v>
      </c>
      <c r="L1195" s="73">
        <v>0.23557501015531476</v>
      </c>
      <c r="M1195" s="73">
        <v>0.29800900808680519</v>
      </c>
      <c r="N1195" s="73">
        <v>0.23299409375829053</v>
      </c>
      <c r="O1195" s="73">
        <v>0.29572350043171314</v>
      </c>
      <c r="P1195" s="77">
        <v>13.717155803742035</v>
      </c>
      <c r="Q1195" s="77">
        <v>9.8818748638383198</v>
      </c>
      <c r="R1195" s="77">
        <v>11.745367893789817</v>
      </c>
      <c r="S1195" s="78">
        <v>6.2292433515349526</v>
      </c>
      <c r="T1195" s="78">
        <v>7.7037690929031912</v>
      </c>
      <c r="U1195" s="73">
        <v>-0.19516352783991728</v>
      </c>
      <c r="V1195" s="79">
        <v>-1.670244458074126</v>
      </c>
      <c r="W1195" s="73">
        <v>0.5537831726278285</v>
      </c>
      <c r="X1195" s="72">
        <v>4.4958253050738596E-3</v>
      </c>
      <c r="Y1195" s="79">
        <v>6.3680227788699471</v>
      </c>
      <c r="Z1195" s="79" t="e">
        <v>#N/A</v>
      </c>
      <c r="AA1195" s="79">
        <v>78152000000</v>
      </c>
      <c r="AB1195" s="79">
        <v>78756000000</v>
      </c>
      <c r="AC1195" s="79" t="e">
        <v>#N/A</v>
      </c>
      <c r="AD1195" s="80">
        <v>27963398560.888435</v>
      </c>
      <c r="AE1195" s="73">
        <v>0</v>
      </c>
      <c r="AF1195" s="80">
        <v>157848.73880999998</v>
      </c>
      <c r="AG1195" s="80">
        <v>128684.73880999998</v>
      </c>
      <c r="AH1195" s="25">
        <v>5.6376386055375445</v>
      </c>
      <c r="AI1195" s="25">
        <v>7.3166214924948818</v>
      </c>
      <c r="AJ1195" s="25" t="s">
        <v>3021</v>
      </c>
      <c r="AK1195" s="25">
        <v>10.564300176343806</v>
      </c>
      <c r="AL1195" s="25">
        <v>1.217990029941022</v>
      </c>
      <c r="AM1195" s="74" t="s">
        <v>506</v>
      </c>
      <c r="AN1195" s="74" t="s">
        <v>507</v>
      </c>
      <c r="AO1195" s="74" t="s">
        <v>508</v>
      </c>
      <c r="AP1195" s="74" t="s">
        <v>4618</v>
      </c>
      <c r="AQ1195" s="73">
        <f>_xll.BDP($H1195,$AQ$1, "CUST_TRR_START_DT=20030101","CUST_TRR_END_DT=20230630")*0.01</f>
        <v>0.11349769999999999</v>
      </c>
      <c r="AR1195" s="73">
        <f>_xll.BDP($H1195,$AQ$1, "CUST_TRR_START_DT=20130101","CUST_TRR_END_DT=20230630")*0.01</f>
        <v>0.1662322</v>
      </c>
      <c r="AS1195" s="73">
        <f>_xll.BDP($H1195,$AQ$1, "CUST_TRR_START_DT=20180101","CUST_TRR_END_DT=20230630")*0.01</f>
        <v>7.0294910000000002E-2</v>
      </c>
      <c r="AT1195" s="74" t="s">
        <v>4543</v>
      </c>
      <c r="AU1195" s="74" t="s">
        <v>4530</v>
      </c>
      <c r="AV1195" s="74" t="s">
        <v>4543</v>
      </c>
      <c r="AW1195" s="25" t="s">
        <v>3021</v>
      </c>
      <c r="AX1195" s="25">
        <v>0</v>
      </c>
      <c r="AY1195" s="25">
        <v>8.442259406355026</v>
      </c>
      <c r="AZ1195" s="25">
        <v>8.442259406355026</v>
      </c>
      <c r="BA1195" s="25">
        <v>28.256251666677347</v>
      </c>
      <c r="BB1195" s="25">
        <v>85.890239441182089</v>
      </c>
      <c r="BC1195" s="25">
        <v>114.14649110785943</v>
      </c>
      <c r="BD1195" s="25">
        <v>17710</v>
      </c>
      <c r="BE1195" s="25">
        <v>128684.73880999998</v>
      </c>
      <c r="BF1195" s="74">
        <v>13654.25</v>
      </c>
      <c r="BG1195" s="74">
        <v>15157.5</v>
      </c>
      <c r="BH1195" s="74">
        <v>16150.666999999999</v>
      </c>
      <c r="BI1195" s="74">
        <v>10714.333000000001</v>
      </c>
      <c r="BJ1195" s="74">
        <v>12546</v>
      </c>
      <c r="BK1195" s="74">
        <v>13903.666999999999</v>
      </c>
      <c r="BL1195" s="72">
        <v>0.10610621062191518</v>
      </c>
      <c r="BM1195" s="72">
        <v>0.11778786000708052</v>
      </c>
      <c r="BN1195" s="72">
        <v>0.12550569049097643</v>
      </c>
      <c r="BO1195" s="72">
        <v>8.3260323633398858E-2</v>
      </c>
      <c r="BP1195" s="72">
        <v>9.7494078287899216E-2</v>
      </c>
      <c r="BQ1195" s="72">
        <v>0.1080444124810203</v>
      </c>
      <c r="BR1195" s="72">
        <f>IF(IF(BN1195&gt;BQ1195,BN1195,BQ1195)=0,IF(BM1195&gt;BP1195,BM1195,BP1195),IF(BN1195&gt;BQ1195,BN1195,BQ1195))</f>
        <v>0.12550569049097643</v>
      </c>
      <c r="CI1195" s="73">
        <f>IFERROR(L1195,M1195)</f>
        <v>0.23557501015531476</v>
      </c>
      <c r="CJ1195" s="74">
        <f>IF(AND(M1195&lt;0,AA1195&gt;0),1,0)</f>
        <v>0</v>
      </c>
      <c r="CK1195" s="74">
        <f>IF(AND(CJ1195=0,CI1195&lt;0.1,CI1195&gt;0),1,0)</f>
        <v>0</v>
      </c>
      <c r="CL1195" s="74">
        <f>IF(AND(CK1195=0,CI1195&lt;0.2,CI1195&gt;0.1),1,0)</f>
        <v>0</v>
      </c>
      <c r="CM1195" s="74">
        <f>IF(AND(CL1195=0,CI1195&lt;0.3,CI1195&gt;0.2),1,0)</f>
        <v>1</v>
      </c>
      <c r="CN1195" s="74">
        <f>IF(AND(CM1195=0,CI1195&lt;0.4,CI1195&gt;0.3),1,0)</f>
        <v>0</v>
      </c>
      <c r="CO1195" s="74">
        <f>IF(AND(CN1195=0,CI1195&lt;0.5,CI1195&gt;0.4),1,0)</f>
        <v>0</v>
      </c>
      <c r="CP1195" s="74">
        <f>IF(AND(CJ1195=0,CK1195=0,CL1195=0,CM1195=0,CN1195=0,CO1195=0),1,0)</f>
        <v>0</v>
      </c>
      <c r="CR1195" s="74" t="str">
        <f>_xll.BDP($H1195,CR$1)</f>
        <v>#N/A Field Not Applicable</v>
      </c>
      <c r="CS1195" s="74" t="str">
        <f>_xll.BDP($H1195,CS$1)</f>
        <v>No</v>
      </c>
      <c r="CT1195" s="81">
        <f>_xll.BDP($H1195,CT$1)</f>
        <v>0</v>
      </c>
      <c r="CU1195" s="78">
        <f>_xll.BDP($H1195,CU$1)</f>
        <v>1.3333300352096558</v>
      </c>
      <c r="CV1195" s="78">
        <f>_xll.BDP($H1195,CV$1)</f>
        <v>13.43196557777024</v>
      </c>
      <c r="CW1195" s="78">
        <f>_xll.BDP($H1195,CW$1)</f>
        <v>0</v>
      </c>
    </row>
    <row r="1196" spans="1:101" s="74" customFormat="1" hidden="1" x14ac:dyDescent="0.3">
      <c r="A1196" s="74" t="str">
        <f>B1196&amp;C1196</f>
        <v>15</v>
      </c>
      <c r="B1196" s="74">
        <v>15</v>
      </c>
      <c r="F1196" s="75"/>
      <c r="G1196" s="74" t="s">
        <v>4448</v>
      </c>
      <c r="H1196" s="74" t="s">
        <v>4437</v>
      </c>
      <c r="K1196" s="76" t="s">
        <v>4492</v>
      </c>
      <c r="L1196" s="73">
        <v>0.31291524576229557</v>
      </c>
      <c r="M1196" s="73">
        <v>0.24117527035298919</v>
      </c>
      <c r="N1196" s="73">
        <v>0.30946587036188467</v>
      </c>
      <c r="O1196" s="73">
        <v>0.23972923981797209</v>
      </c>
      <c r="P1196" s="77">
        <v>17.446413992555385</v>
      </c>
      <c r="Q1196" s="77">
        <v>12.164932693604094</v>
      </c>
      <c r="R1196" s="77">
        <v>11.605876120180307</v>
      </c>
      <c r="S1196" s="78">
        <v>6.3891989583238615</v>
      </c>
      <c r="T1196" s="78">
        <v>6.1063672850119302</v>
      </c>
      <c r="U1196" s="73">
        <v>-0.19293662710574491</v>
      </c>
      <c r="V1196" s="79">
        <v>-1.6128616257576409</v>
      </c>
      <c r="W1196" s="73">
        <v>0.59714990689490666</v>
      </c>
      <c r="X1196" s="72" t="e">
        <v>#N/A</v>
      </c>
      <c r="Y1196" s="79">
        <v>7.3082955979918554</v>
      </c>
      <c r="Z1196" s="79">
        <v>6.2606117843438946</v>
      </c>
      <c r="AA1196" s="79">
        <v>78416000000</v>
      </c>
      <c r="AB1196" s="79">
        <v>78889000000</v>
      </c>
      <c r="AC1196" s="79">
        <v>0</v>
      </c>
      <c r="AD1196" s="80">
        <v>18985000000</v>
      </c>
      <c r="AE1196" s="73">
        <v>0</v>
      </c>
      <c r="AF1196" s="80">
        <v>239881.43778000001</v>
      </c>
      <c r="AG1196" s="80">
        <v>202361.43778000001</v>
      </c>
      <c r="AH1196" s="25">
        <v>8.6988538786914855</v>
      </c>
      <c r="AI1196" s="25">
        <v>10.700160627115059</v>
      </c>
      <c r="AJ1196" s="25" t="s">
        <v>3021</v>
      </c>
      <c r="AK1196" s="25">
        <v>17.558446639929571</v>
      </c>
      <c r="AL1196" s="25">
        <v>1.9496289904560644</v>
      </c>
      <c r="AM1196" s="74" t="s">
        <v>493</v>
      </c>
      <c r="AN1196" s="74" t="s">
        <v>513</v>
      </c>
      <c r="AO1196" s="74" t="s">
        <v>514</v>
      </c>
      <c r="AP1196" s="74" t="s">
        <v>4618</v>
      </c>
      <c r="AQ1196" s="73" t="e">
        <f>_xll.BDP($H1196,$AQ$1, "CUST_TRR_START_DT=20030101","CUST_TRR_END_DT=20230630")*0.01</f>
        <v>#VALUE!</v>
      </c>
      <c r="AR1196" s="73">
        <f>_xll.BDP($H1196,$AQ$1, "CUST_TRR_START_DT=20130101","CUST_TRR_END_DT=20230630")*0.01</f>
        <v>0.16625290000000001</v>
      </c>
      <c r="AS1196" s="73">
        <f>_xll.BDP($H1196,$AQ$1, "CUST_TRR_START_DT=20180101","CUST_TRR_END_DT=20230630")*0.01</f>
        <v>4.3581630000000003E-2</v>
      </c>
      <c r="AT1196" s="74" t="s">
        <v>4544</v>
      </c>
      <c r="AU1196" s="74" t="s">
        <v>3021</v>
      </c>
      <c r="AV1196" s="74" t="s">
        <v>4544</v>
      </c>
      <c r="AW1196" s="25">
        <v>1.5041782729805013</v>
      </c>
      <c r="AX1196" s="25">
        <v>1.5041782729805013</v>
      </c>
      <c r="AY1196" s="25">
        <v>0</v>
      </c>
      <c r="AZ1196" s="25">
        <v>1.5041782729805013</v>
      </c>
      <c r="BA1196" s="25">
        <v>24.476040667470418</v>
      </c>
      <c r="BB1196" s="25">
        <v>0</v>
      </c>
      <c r="BC1196" s="25">
        <v>24.476040667470418</v>
      </c>
      <c r="BD1196" s="25">
        <v>3286</v>
      </c>
      <c r="BE1196" s="25">
        <v>202361.43778000001</v>
      </c>
      <c r="BF1196" s="74" t="s">
        <v>3021</v>
      </c>
      <c r="BG1196" s="74" t="s">
        <v>3021</v>
      </c>
      <c r="BH1196" s="74" t="s">
        <v>3021</v>
      </c>
      <c r="BI1196" s="74" t="s">
        <v>3021</v>
      </c>
      <c r="BJ1196" s="74" t="s">
        <v>3021</v>
      </c>
      <c r="BK1196" s="74" t="s">
        <v>3021</v>
      </c>
      <c r="BL1196" s="72">
        <v>0</v>
      </c>
      <c r="BM1196" s="72">
        <v>0</v>
      </c>
      <c r="BN1196" s="72">
        <v>0</v>
      </c>
      <c r="BO1196" s="72">
        <v>0</v>
      </c>
      <c r="BP1196" s="72">
        <v>0</v>
      </c>
      <c r="BQ1196" s="72">
        <v>0</v>
      </c>
      <c r="BR1196" s="72">
        <f>IF(IF(BN1196&gt;BQ1196,BN1196,BQ1196)=0,IF(BM1196&gt;BP1196,BM1196,BP1196),IF(BN1196&gt;BQ1196,BN1196,BQ1196))</f>
        <v>0</v>
      </c>
      <c r="CI1196" s="73">
        <f>IFERROR(L1196,M1196)</f>
        <v>0.31291524576229557</v>
      </c>
      <c r="CJ1196" s="74">
        <f>IF(AND(M1196&lt;0,AA1196&gt;0),1,0)</f>
        <v>0</v>
      </c>
      <c r="CK1196" s="74">
        <f>IF(AND(CJ1196=0,CI1196&lt;0.1,CI1196&gt;0),1,0)</f>
        <v>0</v>
      </c>
      <c r="CL1196" s="74">
        <f>IF(AND(CK1196=0,CI1196&lt;0.2,CI1196&gt;0.1),1,0)</f>
        <v>0</v>
      </c>
      <c r="CM1196" s="74">
        <f>IF(AND(CL1196=0,CI1196&lt;0.3,CI1196&gt;0.2),1,0)</f>
        <v>0</v>
      </c>
      <c r="CN1196" s="74">
        <f>IF(AND(CM1196=0,CI1196&lt;0.4,CI1196&gt;0.3),1,0)</f>
        <v>1</v>
      </c>
      <c r="CO1196" s="74">
        <f>IF(AND(CN1196=0,CI1196&lt;0.5,CI1196&gt;0.4),1,0)</f>
        <v>0</v>
      </c>
      <c r="CP1196" s="74">
        <f>IF(AND(CJ1196=0,CK1196=0,CL1196=0,CM1196=0,CN1196=0,CO1196=0),1,0)</f>
        <v>0</v>
      </c>
      <c r="CR1196" s="74" t="str">
        <f>_xll.BDP($H1196,CR$1)</f>
        <v>Taizo Hirose</v>
      </c>
      <c r="CS1196" s="74" t="str">
        <f>_xll.BDP($H1196,CS$1)</f>
        <v>No</v>
      </c>
      <c r="CT1196" s="81">
        <f>_xll.BDP($H1196,CT$1)</f>
        <v>0</v>
      </c>
      <c r="CU1196" s="78">
        <f>_xll.BDP($H1196,CU$1)</f>
        <v>11.16670036315918</v>
      </c>
      <c r="CV1196" s="78">
        <f>_xll.BDP($H1196,CV$1)</f>
        <v>21.054330976630421</v>
      </c>
      <c r="CW1196" s="78">
        <f>_xll.BDP($H1196,CW$1)</f>
        <v>0</v>
      </c>
    </row>
    <row r="1197" spans="1:101" s="74" customFormat="1" hidden="1" x14ac:dyDescent="0.3">
      <c r="A1197" s="74" t="str">
        <f>B1197&amp;C1197</f>
        <v>15</v>
      </c>
      <c r="B1197" s="74">
        <v>15</v>
      </c>
      <c r="F1197" s="75"/>
      <c r="H1197" s="74" t="s">
        <v>4438</v>
      </c>
      <c r="K1197" s="76" t="s">
        <v>4493</v>
      </c>
      <c r="L1197" s="73">
        <v>0.32595515780679313</v>
      </c>
      <c r="M1197" s="73">
        <v>0.23324377621591819</v>
      </c>
      <c r="N1197" s="73">
        <v>0.31756239798398062</v>
      </c>
      <c r="O1197" s="73">
        <v>0.19296351573793247</v>
      </c>
      <c r="P1197" s="77">
        <v>20.007657545358725</v>
      </c>
      <c r="Q1197" s="77">
        <v>20.112540780322949</v>
      </c>
      <c r="R1197" s="77">
        <v>28.542318597841575</v>
      </c>
      <c r="S1197" s="78">
        <v>53.422668196785779</v>
      </c>
      <c r="T1197" s="78">
        <v>42.180301745503101</v>
      </c>
      <c r="U1197" s="73">
        <v>0.16753245542307488</v>
      </c>
      <c r="V1197" s="79">
        <v>0.68262787684970938</v>
      </c>
      <c r="W1197" s="73">
        <v>0.53757723596481566</v>
      </c>
      <c r="X1197" s="72" t="e">
        <v>#N/A</v>
      </c>
      <c r="Y1197" s="79">
        <v>56.434902416680835</v>
      </c>
      <c r="Z1197" s="79">
        <v>53.854485774288221</v>
      </c>
      <c r="AA1197" s="79">
        <v>40099921000</v>
      </c>
      <c r="AB1197" s="79">
        <v>48470598000</v>
      </c>
      <c r="AC1197" s="79" t="e">
        <v>#N/A</v>
      </c>
      <c r="AD1197" s="80">
        <v>8696429000</v>
      </c>
      <c r="AE1197" s="73">
        <v>0</v>
      </c>
      <c r="AF1197" s="80">
        <v>220367.628</v>
      </c>
      <c r="AG1197" s="80">
        <v>228632.644</v>
      </c>
      <c r="AH1197" s="25">
        <v>18.47611466743944</v>
      </c>
      <c r="AI1197" s="25">
        <v>23.032212589004125</v>
      </c>
      <c r="AJ1197" s="25">
        <v>3.4752408111329141</v>
      </c>
      <c r="AK1197" s="25">
        <v>27.659921671018274</v>
      </c>
      <c r="AL1197" s="25">
        <v>7.0819059389327563</v>
      </c>
      <c r="AM1197" s="74" t="s">
        <v>493</v>
      </c>
      <c r="AN1197" s="74" t="s">
        <v>494</v>
      </c>
      <c r="AO1197" s="74" t="s">
        <v>495</v>
      </c>
      <c r="AP1197" s="74" t="s">
        <v>4618</v>
      </c>
      <c r="AQ1197" s="73" t="e">
        <f>_xll.BDP($H1197,$AQ$1, "CUST_TRR_START_DT=20030101","CUST_TRR_END_DT=20230630")*0.01</f>
        <v>#VALUE!</v>
      </c>
      <c r="AR1197" s="73" t="e">
        <f>_xll.BDP($H1197,$AQ$1, "CUST_TRR_START_DT=20130101","CUST_TRR_END_DT=20230630")*0.01</f>
        <v>#VALUE!</v>
      </c>
      <c r="AS1197" s="73">
        <f>_xll.BDP($H1197,$AQ$1, "CUST_TRR_START_DT=20180101","CUST_TRR_END_DT=20230630")*0.01</f>
        <v>-0.10176869999999999</v>
      </c>
      <c r="AT1197" s="74" t="s">
        <v>4545</v>
      </c>
      <c r="AU1197" s="74" t="s">
        <v>4545</v>
      </c>
      <c r="AV1197" s="74" t="s">
        <v>4545</v>
      </c>
      <c r="AW1197" s="25" t="s">
        <v>3021</v>
      </c>
      <c r="AX1197" s="25">
        <v>0</v>
      </c>
      <c r="AY1197" s="25">
        <v>7.5782455669940772E-5</v>
      </c>
      <c r="AZ1197" s="25">
        <v>7.5782455669940772E-5</v>
      </c>
      <c r="BA1197" s="25">
        <v>0</v>
      </c>
      <c r="BB1197" s="25">
        <v>2.137429406731815E-3</v>
      </c>
      <c r="BC1197" s="25">
        <v>2.137429406731815E-3</v>
      </c>
      <c r="BD1197" s="25">
        <v>0.16699999999999998</v>
      </c>
      <c r="BE1197" s="25">
        <v>220367.628</v>
      </c>
      <c r="BF1197" s="74">
        <v>4754.8330000000005</v>
      </c>
      <c r="BG1197" s="74">
        <v>9477.5</v>
      </c>
      <c r="BH1197" s="74">
        <v>9105.2000000000007</v>
      </c>
      <c r="BI1197" s="74">
        <v>10931.803</v>
      </c>
      <c r="BJ1197" s="74">
        <v>8598.4529999999995</v>
      </c>
      <c r="BK1197" s="74">
        <v>10127.120000000001</v>
      </c>
      <c r="BL1197" s="72">
        <v>2.1576821619189914E-2</v>
      </c>
      <c r="BM1197" s="72">
        <v>4.3007678060590644E-2</v>
      </c>
      <c r="BN1197" s="72">
        <v>4.1318228465026634E-2</v>
      </c>
      <c r="BO1197" s="72">
        <v>4.9607118337726082E-2</v>
      </c>
      <c r="BP1197" s="72">
        <v>3.9018675646860436E-2</v>
      </c>
      <c r="BQ1197" s="72">
        <v>4.5955570207435376E-2</v>
      </c>
      <c r="BR1197" s="72">
        <f>IF(IF(BN1197&gt;BQ1197,BN1197,BQ1197)=0,IF(BM1197&gt;BP1197,BM1197,BP1197),IF(BN1197&gt;BQ1197,BN1197,BQ1197))</f>
        <v>4.5955570207435376E-2</v>
      </c>
      <c r="CI1197" s="73">
        <f>IFERROR(L1197,M1197)</f>
        <v>0.32595515780679313</v>
      </c>
      <c r="CJ1197" s="74">
        <f>IF(AND(M1197&lt;0,AA1197&gt;0),1,0)</f>
        <v>0</v>
      </c>
      <c r="CK1197" s="74">
        <f>IF(AND(CJ1197=0,CI1197&lt;0.1,CI1197&gt;0),1,0)</f>
        <v>0</v>
      </c>
      <c r="CL1197" s="74">
        <f>IF(AND(CK1197=0,CI1197&lt;0.2,CI1197&gt;0.1),1,0)</f>
        <v>0</v>
      </c>
      <c r="CM1197" s="74">
        <f>IF(AND(CL1197=0,CI1197&lt;0.3,CI1197&gt;0.2),1,0)</f>
        <v>0</v>
      </c>
      <c r="CN1197" s="74">
        <f>IF(AND(CM1197=0,CI1197&lt;0.4,CI1197&gt;0.3),1,0)</f>
        <v>1</v>
      </c>
      <c r="CO1197" s="74">
        <f>IF(AND(CN1197=0,CI1197&lt;0.5,CI1197&gt;0.4),1,0)</f>
        <v>0</v>
      </c>
      <c r="CP1197" s="74">
        <f>IF(AND(CJ1197=0,CK1197=0,CL1197=0,CM1197=0,CN1197=0,CO1197=0),1,0)</f>
        <v>0</v>
      </c>
      <c r="CR1197" s="74" t="str">
        <f>_xll.BDP($H1197,CR$1)</f>
        <v>Patrick C Reid</v>
      </c>
      <c r="CS1197" s="74" t="str">
        <f>_xll.BDP($H1197,CS$1)</f>
        <v>No</v>
      </c>
      <c r="CT1197" s="81">
        <f>_xll.BDP($H1197,CT$1)</f>
        <v>3.222830057144165</v>
      </c>
      <c r="CU1197" s="78">
        <f>_xll.BDP($H1197,CU$1)</f>
        <v>1.75</v>
      </c>
      <c r="CV1197" s="78">
        <f>_xll.BDP($H1197,CV$1)</f>
        <v>3.3824986308787608</v>
      </c>
      <c r="CW1197" s="78">
        <f>_xll.BDP($H1197,CW$1)</f>
        <v>0</v>
      </c>
    </row>
    <row r="1198" spans="1:101" s="74" customFormat="1" hidden="1" x14ac:dyDescent="0.3">
      <c r="A1198" s="74" t="str">
        <f>B1198&amp;C1198</f>
        <v>15</v>
      </c>
      <c r="B1198" s="74">
        <v>15</v>
      </c>
      <c r="F1198" s="75"/>
      <c r="H1198" s="74" t="s">
        <v>4597</v>
      </c>
      <c r="K1198" s="76" t="s">
        <v>5062</v>
      </c>
      <c r="L1198" s="73">
        <v>5.6278974316923689</v>
      </c>
      <c r="M1198" s="73">
        <v>16.227350987947855</v>
      </c>
      <c r="N1198" s="73">
        <v>5.6278974316923689</v>
      </c>
      <c r="O1198" s="73">
        <v>16.227350987947855</v>
      </c>
      <c r="P1198" s="77">
        <v>29.649279608701256</v>
      </c>
      <c r="Q1198" s="77">
        <v>25.458988654072158</v>
      </c>
      <c r="R1198" s="77">
        <v>25.654503553044361</v>
      </c>
      <c r="S1198" s="78">
        <v>39.580866052338557</v>
      </c>
      <c r="T1198" s="78">
        <v>44.077874220454312</v>
      </c>
      <c r="U1198" s="73">
        <v>-1.0009171194070847</v>
      </c>
      <c r="V1198" s="79">
        <v>-3.0194508812583387</v>
      </c>
      <c r="W1198" s="73">
        <v>0.8606614743121217</v>
      </c>
      <c r="X1198" s="72" t="e">
        <v>#N/A</v>
      </c>
      <c r="Y1198" s="79">
        <v>45.533209937192794</v>
      </c>
      <c r="Z1198" s="79">
        <v>23.354985806423901</v>
      </c>
      <c r="AA1198" s="79">
        <v>12197000</v>
      </c>
      <c r="AB1198" s="79">
        <v>12197000</v>
      </c>
      <c r="AC1198" s="79" t="e">
        <v>#N/A</v>
      </c>
      <c r="AD1198" s="80">
        <v>178708674.9684501</v>
      </c>
      <c r="AE1198" s="73">
        <v>0</v>
      </c>
      <c r="AF1198" s="80">
        <v>2823.9259092000002</v>
      </c>
      <c r="AG1198" s="80">
        <v>2253.0029092000004</v>
      </c>
      <c r="AH1198" s="25">
        <v>11.010130035674146</v>
      </c>
      <c r="AI1198" s="25">
        <v>11.049548353114274</v>
      </c>
      <c r="AJ1198" s="25">
        <v>6.0395542654202412</v>
      </c>
      <c r="AK1198" s="25">
        <v>15.880002353952946</v>
      </c>
      <c r="AL1198" s="25">
        <v>4.6832908752192592</v>
      </c>
      <c r="AM1198" s="74" t="s">
        <v>493</v>
      </c>
      <c r="AN1198" s="74" t="s">
        <v>537</v>
      </c>
      <c r="AO1198" s="74" t="s">
        <v>538</v>
      </c>
      <c r="AP1198" s="74" t="s">
        <v>4626</v>
      </c>
      <c r="AQ1198" s="73" t="e">
        <f>_xll.BDP($H1198,$AQ$1, "CUST_TRR_START_DT=20030101","CUST_TRR_END_DT=20230630")*0.01</f>
        <v>#VALUE!</v>
      </c>
      <c r="AR1198" s="73" t="e">
        <f>_xll.BDP($H1198,$AQ$1, "CUST_TRR_START_DT=20130101","CUST_TRR_END_DT=20230630")*0.01</f>
        <v>#VALUE!</v>
      </c>
      <c r="AS1198" s="73" t="e">
        <f>_xll.BDP($H1198,$AQ$1, "CUST_TRR_START_DT=20180101","CUST_TRR_END_DT=20230630")*0.01</f>
        <v>#VALUE!</v>
      </c>
      <c r="AT1198" s="74" t="s">
        <v>4761</v>
      </c>
      <c r="AU1198" s="74" t="s">
        <v>4761</v>
      </c>
      <c r="AV1198" s="74" t="s">
        <v>4761</v>
      </c>
      <c r="AW1198" s="25" t="s">
        <v>3021</v>
      </c>
      <c r="AX1198" s="25">
        <v>0</v>
      </c>
      <c r="AY1198" s="25">
        <v>-5.4958948991677747E-2</v>
      </c>
      <c r="AZ1198" s="25">
        <v>-5.4958948991677747E-2</v>
      </c>
      <c r="BA1198" s="25">
        <v>0</v>
      </c>
      <c r="BB1198" s="25">
        <v>-0.96053815883278271</v>
      </c>
      <c r="BC1198" s="25">
        <v>-0.96053815883278271</v>
      </c>
      <c r="BD1198" s="25">
        <v>-1.552</v>
      </c>
      <c r="BE1198" s="25">
        <v>2253.0029092000004</v>
      </c>
      <c r="BF1198" s="74">
        <v>222.429</v>
      </c>
      <c r="BG1198" s="74">
        <v>252.857</v>
      </c>
      <c r="BH1198" s="74">
        <v>291.14300000000003</v>
      </c>
      <c r="BI1198" s="74" t="s">
        <v>3021</v>
      </c>
      <c r="BJ1198" s="74" t="s">
        <v>3021</v>
      </c>
      <c r="BK1198" s="74" t="s">
        <v>3021</v>
      </c>
      <c r="BL1198" s="72">
        <v>9.8725571587912606E-2</v>
      </c>
      <c r="BM1198" s="72">
        <v>0.11223110230682518</v>
      </c>
      <c r="BN1198" s="72">
        <v>0.12922442257448283</v>
      </c>
      <c r="BO1198" s="72">
        <v>0</v>
      </c>
      <c r="BP1198" s="72">
        <v>0</v>
      </c>
      <c r="BQ1198" s="72">
        <v>0</v>
      </c>
      <c r="BR1198" s="72">
        <f>IF(IF(BN1198&gt;BQ1198,BN1198,BQ1198)=0,IF(BM1198&gt;BP1198,BM1198,BP1198),IF(BN1198&gt;BQ1198,BN1198,BQ1198))</f>
        <v>0.12922442257448283</v>
      </c>
      <c r="CI1198" s="73"/>
      <c r="CT1198" s="81"/>
      <c r="CU1198" s="78"/>
      <c r="CV1198" s="78"/>
      <c r="CW1198" s="78"/>
    </row>
    <row r="1199" spans="1:101" s="74" customFormat="1" hidden="1" x14ac:dyDescent="0.3">
      <c r="A1199" s="74" t="str">
        <f>B1199&amp;C1199</f>
        <v>15</v>
      </c>
      <c r="B1199" s="74">
        <v>15</v>
      </c>
      <c r="F1199" s="75"/>
      <c r="H1199" s="74" t="s">
        <v>4598</v>
      </c>
      <c r="K1199" s="76" t="s">
        <v>5063</v>
      </c>
      <c r="L1199" s="73">
        <v>0.41395643122537679</v>
      </c>
      <c r="M1199" s="73">
        <v>2.9485622502546422</v>
      </c>
      <c r="N1199" s="73">
        <v>0.7777073585893457</v>
      </c>
      <c r="O1199" s="73">
        <v>-1.4730548297761989</v>
      </c>
      <c r="P1199" s="77">
        <v>-13.106137008697017</v>
      </c>
      <c r="Q1199" s="77">
        <v>-11.990809903606905</v>
      </c>
      <c r="R1199" s="77">
        <v>-17.11963777103751</v>
      </c>
      <c r="S1199" s="78">
        <v>1.6864965669261962</v>
      </c>
      <c r="T1199" s="78">
        <v>-21.4302614456406</v>
      </c>
      <c r="U1199" s="73">
        <v>-0.38800796444062335</v>
      </c>
      <c r="V1199" s="79">
        <v>4.7059522085445318</v>
      </c>
      <c r="W1199" s="73">
        <v>0.37845875638474424</v>
      </c>
      <c r="X1199" s="72" t="e">
        <v>#N/A</v>
      </c>
      <c r="Y1199" s="79">
        <v>17.791103730832805</v>
      </c>
      <c r="Z1199" s="79" t="e">
        <v>#N/A</v>
      </c>
      <c r="AA1199" s="79">
        <v>-51052000</v>
      </c>
      <c r="AB1199" s="79">
        <v>102189000</v>
      </c>
      <c r="AC1199" s="79">
        <v>127936000</v>
      </c>
      <c r="AD1199" s="80">
        <v>33931000</v>
      </c>
      <c r="AE1199" s="73">
        <v>3.7704753764993661</v>
      </c>
      <c r="AF1199" s="80">
        <v>7100.4788706599993</v>
      </c>
      <c r="AG1199" s="80">
        <v>6450.5868706599995</v>
      </c>
      <c r="AH1199" s="25" t="s">
        <v>3021</v>
      </c>
      <c r="AI1199" s="25" t="s">
        <v>3021</v>
      </c>
      <c r="AJ1199" s="25">
        <v>0.31999025144160598</v>
      </c>
      <c r="AK1199" s="25" t="s">
        <v>3021</v>
      </c>
      <c r="AL1199" s="25">
        <v>10.262394100298227</v>
      </c>
      <c r="AM1199" s="74" t="s">
        <v>506</v>
      </c>
      <c r="AN1199" s="74" t="s">
        <v>629</v>
      </c>
      <c r="AO1199" s="74" t="s">
        <v>630</v>
      </c>
      <c r="AP1199" s="74" t="s">
        <v>4626</v>
      </c>
      <c r="AQ1199" s="73" t="e">
        <f>_xll.BDP($H1199,$AQ$1, "CUST_TRR_START_DT=20030101","CUST_TRR_END_DT=20230630")*0.01</f>
        <v>#VALUE!</v>
      </c>
      <c r="AR1199" s="73" t="e">
        <f>_xll.BDP($H1199,$AQ$1, "CUST_TRR_START_DT=20130101","CUST_TRR_END_DT=20230630")*0.01</f>
        <v>#VALUE!</v>
      </c>
      <c r="AS1199" s="73">
        <f>_xll.BDP($H1199,$AQ$1, "CUST_TRR_START_DT=20180101","CUST_TRR_END_DT=20230630")*0.01</f>
        <v>0.27354489999999998</v>
      </c>
      <c r="AT1199" s="74" t="s">
        <v>4762</v>
      </c>
      <c r="AU1199" s="74" t="s">
        <v>4762</v>
      </c>
      <c r="AV1199" s="74" t="s">
        <v>4762</v>
      </c>
      <c r="AW1199" s="25" t="s">
        <v>3021</v>
      </c>
      <c r="AX1199" s="25">
        <v>0</v>
      </c>
      <c r="AY1199" s="25">
        <v>0</v>
      </c>
      <c r="AZ1199" s="25">
        <v>0</v>
      </c>
      <c r="BA1199" s="25" t="s">
        <v>3021</v>
      </c>
      <c r="BB1199" s="25">
        <v>0</v>
      </c>
      <c r="BC1199" s="25" t="s">
        <v>3021</v>
      </c>
      <c r="BD1199" s="25">
        <v>-1.968</v>
      </c>
      <c r="BE1199" s="25">
        <v>6450.5868706599995</v>
      </c>
      <c r="BF1199" s="74">
        <v>25.6</v>
      </c>
      <c r="BG1199" s="74">
        <v>73.046000000000006</v>
      </c>
      <c r="BH1199" s="74">
        <v>155.643</v>
      </c>
      <c r="BI1199" s="74">
        <v>35.46</v>
      </c>
      <c r="BJ1199" s="74">
        <v>93.582000000000008</v>
      </c>
      <c r="BK1199" s="74">
        <v>191.30799999999999</v>
      </c>
      <c r="BL1199" s="72">
        <v>3.9686311514444744E-3</v>
      </c>
      <c r="BM1199" s="72">
        <v>1.1323930901891136E-2</v>
      </c>
      <c r="BN1199" s="72">
        <v>2.4128502277510636E-2</v>
      </c>
      <c r="BO1199" s="72">
        <v>5.4971742433680094E-3</v>
      </c>
      <c r="BP1199" s="72">
        <v>1.45075172036905E-2</v>
      </c>
      <c r="BQ1199" s="72">
        <v>2.9657456575021071E-2</v>
      </c>
      <c r="BR1199" s="72">
        <f>IF(IF(BN1199&gt;BQ1199,BN1199,BQ1199)=0,IF(BM1199&gt;BP1199,BM1199,BP1199),IF(BN1199&gt;BQ1199,BN1199,BQ1199))</f>
        <v>2.9657456575021071E-2</v>
      </c>
      <c r="CI1199" s="73"/>
      <c r="CT1199" s="81"/>
      <c r="CU1199" s="78"/>
      <c r="CV1199" s="78"/>
      <c r="CW1199" s="78"/>
    </row>
    <row r="1200" spans="1:101" s="74" customFormat="1" hidden="1" x14ac:dyDescent="0.3">
      <c r="A1200" s="74" t="str">
        <f>B1200&amp;C1200</f>
        <v>15</v>
      </c>
      <c r="B1200" s="74">
        <v>15</v>
      </c>
      <c r="F1200" s="75"/>
      <c r="H1200" s="74" t="s">
        <v>4599</v>
      </c>
      <c r="K1200" s="76" t="s">
        <v>5064</v>
      </c>
      <c r="L1200" s="73">
        <v>1.0609764082402238</v>
      </c>
      <c r="M1200" s="73">
        <v>1.8631679680457127</v>
      </c>
      <c r="N1200" s="73">
        <v>0.3684924359322293</v>
      </c>
      <c r="O1200" s="73">
        <v>0.65711532535377304</v>
      </c>
      <c r="P1200" s="77">
        <v>67.618994785310107</v>
      </c>
      <c r="Q1200" s="77">
        <v>62.637250207085025</v>
      </c>
      <c r="R1200" s="77">
        <v>53.239123766408227</v>
      </c>
      <c r="S1200" s="78">
        <v>27.31290008282317</v>
      </c>
      <c r="T1200" s="78">
        <v>35.091791322261564</v>
      </c>
      <c r="U1200" s="73">
        <v>-0.15866580728327423</v>
      </c>
      <c r="V1200" s="79">
        <v>-0.2306204182963674</v>
      </c>
      <c r="W1200" s="73">
        <v>0.65837714682395765</v>
      </c>
      <c r="X1200" s="72" t="e">
        <v>#N/A</v>
      </c>
      <c r="Y1200" s="79">
        <v>14.246028438557579</v>
      </c>
      <c r="Z1200" s="79">
        <v>-0.93149871367679271</v>
      </c>
      <c r="AA1200" s="79">
        <v>72102999.999999985</v>
      </c>
      <c r="AB1200" s="79">
        <v>204439000</v>
      </c>
      <c r="AC1200" s="79" t="e">
        <v>#N/A</v>
      </c>
      <c r="AD1200" s="80">
        <v>125739000</v>
      </c>
      <c r="AE1200" s="73">
        <v>0</v>
      </c>
      <c r="AF1200" s="80">
        <v>1732.5483149999998</v>
      </c>
      <c r="AG1200" s="80">
        <v>1717.2883149999998</v>
      </c>
      <c r="AH1200" s="25">
        <v>8.0624243071563697</v>
      </c>
      <c r="AI1200" s="25">
        <v>8.8275211783816001</v>
      </c>
      <c r="AJ1200" s="25">
        <v>6.9650582875664284</v>
      </c>
      <c r="AK1200" s="25">
        <v>13.773078676158502</v>
      </c>
      <c r="AL1200" s="25">
        <v>6.6145723268519321</v>
      </c>
      <c r="AM1200" s="74" t="s">
        <v>533</v>
      </c>
      <c r="AN1200" s="74" t="s">
        <v>534</v>
      </c>
      <c r="AO1200" s="74" t="s">
        <v>4668</v>
      </c>
      <c r="AP1200" s="74" t="s">
        <v>4626</v>
      </c>
      <c r="AQ1200" s="73">
        <f>_xll.BDP($H1200,$AQ$1, "CUST_TRR_START_DT=20030101","CUST_TRR_END_DT=20230630")*0.01</f>
        <v>0.2671866</v>
      </c>
      <c r="AR1200" s="73">
        <f>_xll.BDP($H1200,$AQ$1, "CUST_TRR_START_DT=20130101","CUST_TRR_END_DT=20230630")*0.01</f>
        <v>0.41123199999999999</v>
      </c>
      <c r="AS1200" s="73">
        <f>_xll.BDP($H1200,$AQ$1, "CUST_TRR_START_DT=20180101","CUST_TRR_END_DT=20230630")*0.01</f>
        <v>0.4911141</v>
      </c>
      <c r="AT1200" s="74" t="s">
        <v>3697</v>
      </c>
      <c r="AU1200" s="74" t="s">
        <v>3021</v>
      </c>
      <c r="AV1200" s="74" t="s">
        <v>3021</v>
      </c>
      <c r="AW1200" s="25">
        <v>4.7840887062558517</v>
      </c>
      <c r="AX1200" s="25">
        <v>4.7840887062558517</v>
      </c>
      <c r="AY1200" s="25">
        <v>0</v>
      </c>
      <c r="AZ1200" s="25">
        <v>4.7840887062558517</v>
      </c>
      <c r="BA1200" s="25">
        <v>99.75949507492443</v>
      </c>
      <c r="BB1200" s="25">
        <v>0</v>
      </c>
      <c r="BC1200" s="25">
        <v>99.75949507492443</v>
      </c>
      <c r="BD1200" s="25">
        <v>88.5</v>
      </c>
      <c r="BE1200" s="25">
        <v>1717.2883149999998</v>
      </c>
      <c r="BF1200" s="74" t="s">
        <v>3021</v>
      </c>
      <c r="BG1200" s="74" t="s">
        <v>3021</v>
      </c>
      <c r="BH1200" s="74" t="s">
        <v>3021</v>
      </c>
      <c r="BI1200" s="74" t="s">
        <v>3021</v>
      </c>
      <c r="BJ1200" s="74" t="s">
        <v>3021</v>
      </c>
      <c r="BK1200" s="74" t="s">
        <v>3021</v>
      </c>
      <c r="BL1200" s="72">
        <v>0</v>
      </c>
      <c r="BM1200" s="72">
        <v>0</v>
      </c>
      <c r="BN1200" s="72">
        <v>0</v>
      </c>
      <c r="BO1200" s="72">
        <v>0</v>
      </c>
      <c r="BP1200" s="72">
        <v>0</v>
      </c>
      <c r="BQ1200" s="72">
        <v>0</v>
      </c>
      <c r="BR1200" s="72">
        <f>IF(IF(BN1200&gt;BQ1200,BN1200,BQ1200)=0,IF(BM1200&gt;BP1200,BM1200,BP1200),IF(BN1200&gt;BQ1200,BN1200,BQ1200))</f>
        <v>0</v>
      </c>
      <c r="CI1200" s="73"/>
      <c r="CT1200" s="81"/>
      <c r="CU1200" s="78"/>
      <c r="CV1200" s="78"/>
      <c r="CW1200" s="78"/>
    </row>
    <row r="1201" spans="1:101" s="74" customFormat="1" hidden="1" x14ac:dyDescent="0.3">
      <c r="A1201" s="74" t="str">
        <f>B1201&amp;C1201</f>
        <v>15</v>
      </c>
      <c r="B1201" s="74">
        <v>15</v>
      </c>
      <c r="F1201" s="75"/>
      <c r="H1201" s="74" t="s">
        <v>4604</v>
      </c>
      <c r="K1201" s="76" t="s">
        <v>5065</v>
      </c>
      <c r="L1201" s="73">
        <v>0.67632172876677354</v>
      </c>
      <c r="M1201" s="73">
        <v>0.6093901438902557</v>
      </c>
      <c r="N1201" s="73">
        <v>0.67632172876677354</v>
      </c>
      <c r="O1201" s="73">
        <v>0.6093901438902557</v>
      </c>
      <c r="P1201" s="77">
        <v>37.894589989138126</v>
      </c>
      <c r="Q1201" s="77">
        <v>29.069250407697972</v>
      </c>
      <c r="R1201" s="77">
        <v>101.73946211254328</v>
      </c>
      <c r="S1201" s="78">
        <v>20.825000923349911</v>
      </c>
      <c r="T1201" s="78">
        <v>20.000582767563156</v>
      </c>
      <c r="U1201" s="73">
        <v>0.49211367207962287</v>
      </c>
      <c r="V1201" s="79">
        <v>1.7544962181342796</v>
      </c>
      <c r="W1201" s="73">
        <v>0.17086432687270822</v>
      </c>
      <c r="X1201" s="72" t="e">
        <v>#N/A</v>
      </c>
      <c r="Y1201" s="79">
        <v>4.6744962033593085</v>
      </c>
      <c r="Z1201" s="79" t="e">
        <v>#N/A</v>
      </c>
      <c r="AA1201" s="79">
        <v>160956000</v>
      </c>
      <c r="AB1201" s="79">
        <v>160956000</v>
      </c>
      <c r="AC1201" s="79" t="e">
        <v>#N/A</v>
      </c>
      <c r="AD1201" s="80">
        <v>49269000</v>
      </c>
      <c r="AE1201" s="73">
        <v>0</v>
      </c>
      <c r="AF1201" s="80">
        <v>491.6</v>
      </c>
      <c r="AG1201" s="80">
        <v>677.57900000000006</v>
      </c>
      <c r="AH1201" s="25">
        <v>6.3277238725824381</v>
      </c>
      <c r="AI1201" s="25">
        <v>7.1279086892488959</v>
      </c>
      <c r="AJ1201" s="25">
        <v>9.3700162733930021</v>
      </c>
      <c r="AK1201" s="25">
        <v>6.9542563447722792</v>
      </c>
      <c r="AL1201" s="25">
        <v>7.3213594257290087</v>
      </c>
      <c r="AM1201" s="74" t="s">
        <v>533</v>
      </c>
      <c r="AN1201" s="74" t="s">
        <v>856</v>
      </c>
      <c r="AO1201" s="74" t="s">
        <v>856</v>
      </c>
      <c r="AP1201" s="74" t="s">
        <v>4626</v>
      </c>
      <c r="AQ1201" s="73" t="e">
        <f>_xll.BDP($H1201,$AQ$1, "CUST_TRR_START_DT=20030101","CUST_TRR_END_DT=20230630")*0.01</f>
        <v>#VALUE!</v>
      </c>
      <c r="AR1201" s="73" t="e">
        <f>_xll.BDP($H1201,$AQ$1, "CUST_TRR_START_DT=20130101","CUST_TRR_END_DT=20230630")*0.01</f>
        <v>#VALUE!</v>
      </c>
      <c r="AS1201" s="73" t="e">
        <f>_xll.BDP($H1201,$AQ$1, "CUST_TRR_START_DT=20180101","CUST_TRR_END_DT=20230630")*0.01</f>
        <v>#VALUE!</v>
      </c>
      <c r="AT1201" s="74" t="s">
        <v>4763</v>
      </c>
      <c r="AU1201" s="74" t="s">
        <v>3021</v>
      </c>
      <c r="AV1201" s="74" t="s">
        <v>4763</v>
      </c>
      <c r="AW1201" s="25">
        <v>13.183508455300633</v>
      </c>
      <c r="AX1201" s="25">
        <v>13.183508455300633</v>
      </c>
      <c r="AY1201" s="25">
        <v>0</v>
      </c>
      <c r="AZ1201" s="25">
        <v>13.183508455300633</v>
      </c>
      <c r="BA1201" s="25">
        <v>94.790467046368889</v>
      </c>
      <c r="BB1201" s="25">
        <v>0</v>
      </c>
      <c r="BC1201" s="25">
        <v>94.790467046368889</v>
      </c>
      <c r="BD1201" s="25">
        <v>69</v>
      </c>
      <c r="BE1201" s="25">
        <v>491.6</v>
      </c>
      <c r="BF1201" s="74" t="s">
        <v>3021</v>
      </c>
      <c r="BG1201" s="74" t="s">
        <v>3021</v>
      </c>
      <c r="BH1201" s="74" t="s">
        <v>3021</v>
      </c>
      <c r="BI1201" s="74" t="s">
        <v>3021</v>
      </c>
      <c r="BJ1201" s="74" t="s">
        <v>3021</v>
      </c>
      <c r="BK1201" s="74" t="s">
        <v>3021</v>
      </c>
      <c r="BL1201" s="72">
        <v>0</v>
      </c>
      <c r="BM1201" s="72">
        <v>0</v>
      </c>
      <c r="BN1201" s="72">
        <v>0</v>
      </c>
      <c r="BO1201" s="72">
        <v>0</v>
      </c>
      <c r="BP1201" s="72">
        <v>0</v>
      </c>
      <c r="BQ1201" s="72">
        <v>0</v>
      </c>
      <c r="BR1201" s="72">
        <f>IF(IF(BN1201&gt;BQ1201,BN1201,BQ1201)=0,IF(BM1201&gt;BP1201,BM1201,BP1201),IF(BN1201&gt;BQ1201,BN1201,BQ1201))</f>
        <v>0</v>
      </c>
      <c r="CI1201" s="73"/>
      <c r="CT1201" s="81"/>
      <c r="CU1201" s="78"/>
      <c r="CV1201" s="78"/>
      <c r="CW1201" s="78"/>
    </row>
    <row r="1202" spans="1:101" s="74" customFormat="1" hidden="1" x14ac:dyDescent="0.3">
      <c r="A1202" s="74" t="str">
        <f>B1202&amp;C1202</f>
        <v>15</v>
      </c>
      <c r="B1202" s="74">
        <v>15</v>
      </c>
      <c r="F1202" s="75"/>
      <c r="H1202" s="74" t="s">
        <v>4606</v>
      </c>
      <c r="K1202" s="76" t="s">
        <v>5066</v>
      </c>
      <c r="L1202" s="73">
        <v>0.57863799469698862</v>
      </c>
      <c r="M1202" s="73">
        <v>0.57624178142281191</v>
      </c>
      <c r="N1202" s="73">
        <v>0.38103816489790432</v>
      </c>
      <c r="O1202" s="73">
        <v>0.41472222025156608</v>
      </c>
      <c r="P1202" s="77">
        <v>17.938874923461011</v>
      </c>
      <c r="Q1202" s="77">
        <v>13.47277474255546</v>
      </c>
      <c r="R1202" s="77">
        <v>13.046318352494987</v>
      </c>
      <c r="S1202" s="78">
        <v>27.558877996854466</v>
      </c>
      <c r="T1202" s="78">
        <v>30.767865916907791</v>
      </c>
      <c r="U1202" s="73">
        <v>-0.10584614222591486</v>
      </c>
      <c r="V1202" s="79">
        <v>-0.32541101616199142</v>
      </c>
      <c r="W1202" s="73">
        <v>1.1747775534496478</v>
      </c>
      <c r="X1202" s="72" t="e">
        <v>#N/A</v>
      </c>
      <c r="Y1202" s="79">
        <v>5.1315975829905209</v>
      </c>
      <c r="Z1202" s="79">
        <v>0.47621202261087792</v>
      </c>
      <c r="AA1202" s="79">
        <v>101447000</v>
      </c>
      <c r="AB1202" s="79">
        <v>140957000</v>
      </c>
      <c r="AC1202" s="79" t="e">
        <v>#N/A</v>
      </c>
      <c r="AD1202" s="80">
        <v>62216000</v>
      </c>
      <c r="AE1202" s="73">
        <v>0</v>
      </c>
      <c r="AF1202" s="80">
        <v>597.88325550000002</v>
      </c>
      <c r="AG1202" s="80">
        <v>576.19625550000001</v>
      </c>
      <c r="AH1202" s="25">
        <v>6.6758148497873977</v>
      </c>
      <c r="AI1202" s="25">
        <v>9.1850452002167948</v>
      </c>
      <c r="AJ1202" s="25">
        <v>7.3927065602483815</v>
      </c>
      <c r="AK1202" s="25">
        <v>13.849765258215964</v>
      </c>
      <c r="AL1202" s="25">
        <v>3.7531200605136128</v>
      </c>
      <c r="AM1202" s="74" t="s">
        <v>498</v>
      </c>
      <c r="AN1202" s="74" t="s">
        <v>590</v>
      </c>
      <c r="AO1202" s="74" t="s">
        <v>4671</v>
      </c>
      <c r="AP1202" s="74" t="s">
        <v>4626</v>
      </c>
      <c r="AQ1202" s="73" t="e">
        <f>_xll.BDP($H1202,$AQ$1, "CUST_TRR_START_DT=20030101","CUST_TRR_END_DT=20230630")*0.01</f>
        <v>#VALUE!</v>
      </c>
      <c r="AR1202" s="73">
        <f>_xll.BDP($H1202,$AQ$1, "CUST_TRR_START_DT=20130101","CUST_TRR_END_DT=20230630")*0.01</f>
        <v>8.8963570000000006E-2</v>
      </c>
      <c r="AS1202" s="73">
        <f>_xll.BDP($H1202,$AQ$1, "CUST_TRR_START_DT=20180101","CUST_TRR_END_DT=20230630")*0.01</f>
        <v>-4.0654679999999999E-2</v>
      </c>
      <c r="AT1202" s="74" t="s">
        <v>4764</v>
      </c>
      <c r="AU1202" s="74" t="s">
        <v>4764</v>
      </c>
      <c r="AV1202" s="74" t="s">
        <v>4764</v>
      </c>
      <c r="AW1202" s="25">
        <v>2.0338983859046031</v>
      </c>
      <c r="AX1202" s="25">
        <v>2.0338983859046031</v>
      </c>
      <c r="AY1202" s="25">
        <v>0</v>
      </c>
      <c r="AZ1202" s="25">
        <v>2.0338983859046031</v>
      </c>
      <c r="BA1202" s="25">
        <v>28.365935627442134</v>
      </c>
      <c r="BB1202" s="25">
        <v>0</v>
      </c>
      <c r="BC1202" s="25">
        <v>28.365935627442134</v>
      </c>
      <c r="BD1202" s="25">
        <v>11.29868544</v>
      </c>
      <c r="BE1202" s="25">
        <v>576.19625550000001</v>
      </c>
      <c r="BF1202" s="74">
        <v>51.2</v>
      </c>
      <c r="BG1202" s="74">
        <v>54.300000000000004</v>
      </c>
      <c r="BH1202" s="74">
        <v>59.9</v>
      </c>
      <c r="BI1202" s="74">
        <v>58.765999999999998</v>
      </c>
      <c r="BJ1202" s="74">
        <v>60.433</v>
      </c>
      <c r="BK1202" s="74">
        <v>65.766000000000005</v>
      </c>
      <c r="BL1202" s="72">
        <v>8.8858612861985181E-2</v>
      </c>
      <c r="BM1202" s="72">
        <v>9.4238724187613199E-2</v>
      </c>
      <c r="BN1202" s="72">
        <v>0.10395763496939282</v>
      </c>
      <c r="BO1202" s="72">
        <v>0.10198955553608244</v>
      </c>
      <c r="BP1202" s="72">
        <v>0.10488266701344434</v>
      </c>
      <c r="BQ1202" s="72">
        <v>0.11413819401330699</v>
      </c>
      <c r="BR1202" s="72">
        <f>IF(IF(BN1202&gt;BQ1202,BN1202,BQ1202)=0,IF(BM1202&gt;BP1202,BM1202,BP1202),IF(BN1202&gt;BQ1202,BN1202,BQ1202))</f>
        <v>0.11413819401330699</v>
      </c>
      <c r="CI1202" s="73"/>
      <c r="CT1202" s="81"/>
      <c r="CU1202" s="78"/>
      <c r="CV1202" s="78"/>
      <c r="CW1202" s="78"/>
    </row>
    <row r="1203" spans="1:101" s="74" customFormat="1" hidden="1" x14ac:dyDescent="0.3">
      <c r="A1203" s="74" t="str">
        <f>B1203&amp;C1203</f>
        <v>15</v>
      </c>
      <c r="B1203" s="74">
        <v>15</v>
      </c>
      <c r="F1203" s="75"/>
      <c r="H1203" s="74" t="s">
        <v>4607</v>
      </c>
      <c r="K1203" s="76" t="s">
        <v>5067</v>
      </c>
      <c r="L1203" s="73">
        <v>0.40660754638707469</v>
      </c>
      <c r="M1203" s="73">
        <v>0.46819612625131157</v>
      </c>
      <c r="N1203" s="73">
        <v>0.36579241478389674</v>
      </c>
      <c r="O1203" s="73">
        <v>0.30624984839469604</v>
      </c>
      <c r="P1203" s="77">
        <v>17.698607534350902</v>
      </c>
      <c r="Q1203" s="77">
        <v>9.8702885472113646</v>
      </c>
      <c r="R1203" s="77">
        <v>12.564841373174135</v>
      </c>
      <c r="S1203" s="78">
        <v>13.478228636767231</v>
      </c>
      <c r="T1203" s="78">
        <v>11.275382518331513</v>
      </c>
      <c r="U1203" s="73">
        <v>0.27702975715456502</v>
      </c>
      <c r="V1203" s="79">
        <v>1.9583852171516025</v>
      </c>
      <c r="W1203" s="73">
        <v>0.28108471902305576</v>
      </c>
      <c r="X1203" s="72" t="e">
        <v>#N/A</v>
      </c>
      <c r="Y1203" s="79">
        <v>21.196669112336824</v>
      </c>
      <c r="Z1203" s="79">
        <v>-1.2375921199762163</v>
      </c>
      <c r="AA1203" s="79">
        <v>458419000</v>
      </c>
      <c r="AB1203" s="79">
        <v>700833000</v>
      </c>
      <c r="AC1203" s="79" t="e">
        <v>#N/A</v>
      </c>
      <c r="AD1203" s="80">
        <v>83258000</v>
      </c>
      <c r="AE1203" s="73">
        <v>0</v>
      </c>
      <c r="AF1203" s="80">
        <v>2275.2902650000001</v>
      </c>
      <c r="AG1203" s="80">
        <v>2687.3462650000001</v>
      </c>
      <c r="AH1203" s="25">
        <v>12.707991549588829</v>
      </c>
      <c r="AI1203" s="25">
        <v>16.354346792843234</v>
      </c>
      <c r="AJ1203" s="25">
        <v>1.4793716879898833</v>
      </c>
      <c r="AK1203" s="25">
        <v>39.403669329165162</v>
      </c>
      <c r="AL1203" s="25">
        <v>4.6404379708678851</v>
      </c>
      <c r="AM1203" s="74" t="s">
        <v>533</v>
      </c>
      <c r="AN1203" s="74" t="s">
        <v>534</v>
      </c>
      <c r="AO1203" s="74" t="s">
        <v>4746</v>
      </c>
      <c r="AP1203" s="74" t="s">
        <v>4626</v>
      </c>
      <c r="AQ1203" s="73">
        <f>_xll.BDP($H1203,$AQ$1, "CUST_TRR_START_DT=20030101","CUST_TRR_END_DT=20230630")*0.01</f>
        <v>0.27853610000000001</v>
      </c>
      <c r="AR1203" s="73">
        <f>_xll.BDP($H1203,$AQ$1, "CUST_TRR_START_DT=20130101","CUST_TRR_END_DT=20230630")*0.01</f>
        <v>0.45957140000000002</v>
      </c>
      <c r="AS1203" s="73">
        <f>_xll.BDP($H1203,$AQ$1, "CUST_TRR_START_DT=20180101","CUST_TRR_END_DT=20230630")*0.01</f>
        <v>0.22612480000000001</v>
      </c>
      <c r="AT1203" s="74" t="s">
        <v>3697</v>
      </c>
      <c r="AU1203" s="74" t="s">
        <v>3021</v>
      </c>
      <c r="AV1203" s="74" t="s">
        <v>3021</v>
      </c>
      <c r="AW1203" s="25">
        <v>2.2309983657675811</v>
      </c>
      <c r="AX1203" s="25">
        <v>2.2309983657675811</v>
      </c>
      <c r="AY1203" s="25">
        <v>-3.1729092983001857E-16</v>
      </c>
      <c r="AZ1203" s="25">
        <v>2.2309983657675807</v>
      </c>
      <c r="BA1203" s="25">
        <v>49.961077776098278</v>
      </c>
      <c r="BB1203" s="25">
        <v>-7.1054273576010019E-15</v>
      </c>
      <c r="BC1203" s="25">
        <v>49.961077776098271</v>
      </c>
      <c r="BD1203" s="25">
        <v>43.2</v>
      </c>
      <c r="BE1203" s="25">
        <v>2275.2902650000001</v>
      </c>
      <c r="BF1203" s="74" t="s">
        <v>3021</v>
      </c>
      <c r="BG1203" s="74" t="s">
        <v>3021</v>
      </c>
      <c r="BH1203" s="74" t="s">
        <v>3021</v>
      </c>
      <c r="BI1203" s="74" t="s">
        <v>3021</v>
      </c>
      <c r="BJ1203" s="74" t="s">
        <v>3021</v>
      </c>
      <c r="BK1203" s="74" t="s">
        <v>3021</v>
      </c>
      <c r="BL1203" s="72">
        <v>0</v>
      </c>
      <c r="BM1203" s="72">
        <v>0</v>
      </c>
      <c r="BN1203" s="72">
        <v>0</v>
      </c>
      <c r="BO1203" s="72">
        <v>0</v>
      </c>
      <c r="BP1203" s="72">
        <v>0</v>
      </c>
      <c r="BQ1203" s="72">
        <v>0</v>
      </c>
      <c r="BR1203" s="72">
        <f>IF(IF(BN1203&gt;BQ1203,BN1203,BQ1203)=0,IF(BM1203&gt;BP1203,BM1203,BP1203),IF(BN1203&gt;BQ1203,BN1203,BQ1203))</f>
        <v>0</v>
      </c>
      <c r="CI1203" s="73"/>
      <c r="CT1203" s="81"/>
      <c r="CU1203" s="78"/>
      <c r="CV1203" s="78"/>
      <c r="CW1203" s="78"/>
    </row>
    <row r="1204" spans="1:101" s="74" customFormat="1" hidden="1" x14ac:dyDescent="0.3">
      <c r="A1204" s="74" t="str">
        <f>B1204&amp;C1204</f>
        <v>15</v>
      </c>
      <c r="B1204" s="74">
        <v>15</v>
      </c>
      <c r="D1204" s="74">
        <v>44</v>
      </c>
      <c r="E1204" s="74">
        <v>11</v>
      </c>
      <c r="F1204" s="75">
        <v>0.06</v>
      </c>
      <c r="H1204" s="74" t="s">
        <v>1544</v>
      </c>
      <c r="I1204" s="74">
        <v>1979</v>
      </c>
      <c r="J1204" s="74" t="str">
        <f>I1204&amp;H1204</f>
        <v>1979SOLB BB Equity</v>
      </c>
      <c r="K1204" s="76" t="s">
        <v>1545</v>
      </c>
      <c r="L1204" s="73">
        <v>0.18702721519337415</v>
      </c>
      <c r="M1204" s="73">
        <v>0.27982646420824298</v>
      </c>
      <c r="N1204" s="73">
        <v>0.12715853228250784</v>
      </c>
      <c r="O1204" s="73">
        <v>0.20327765521588403</v>
      </c>
      <c r="P1204" s="77">
        <v>10.037081038269072</v>
      </c>
      <c r="Q1204" s="77">
        <v>9.2909866553402338</v>
      </c>
      <c r="R1204" s="77">
        <v>14.798028440314997</v>
      </c>
      <c r="S1204" s="78">
        <v>25.457190235421265</v>
      </c>
      <c r="T1204" s="78">
        <v>21.977474954887686</v>
      </c>
      <c r="U1204" s="73">
        <v>8.9707502141720713E-2</v>
      </c>
      <c r="V1204" s="79">
        <v>0.62999570262140092</v>
      </c>
      <c r="W1204" s="73">
        <v>0.54693815683104285</v>
      </c>
      <c r="X1204" s="72">
        <v>3.9727988546886188E-2</v>
      </c>
      <c r="Y1204" s="79">
        <v>8.0700878423529314</v>
      </c>
      <c r="Z1204" s="79">
        <v>10.301190693652007</v>
      </c>
      <c r="AA1204" s="79">
        <v>9220000000</v>
      </c>
      <c r="AB1204" s="79">
        <v>12692000000</v>
      </c>
      <c r="AC1204" s="79" t="e">
        <v>#N/A</v>
      </c>
      <c r="AD1204" s="80">
        <v>2204000000</v>
      </c>
      <c r="AE1204" s="73">
        <v>0</v>
      </c>
      <c r="AF1204" s="80">
        <v>11582.879910399999</v>
      </c>
      <c r="AG1204" s="80">
        <v>14893.879910399999</v>
      </c>
      <c r="AH1204" s="25">
        <v>4.4861084067469879</v>
      </c>
      <c r="AI1204" s="25">
        <v>6.3243651424203815</v>
      </c>
      <c r="AJ1204" s="25">
        <v>10.753365648037331</v>
      </c>
      <c r="AK1204" s="25">
        <v>8.6963435235197863</v>
      </c>
      <c r="AL1204" s="25">
        <v>1.289853014694275</v>
      </c>
      <c r="AM1204" s="74" t="s">
        <v>550</v>
      </c>
      <c r="AN1204" s="74" t="s">
        <v>884</v>
      </c>
      <c r="AO1204" s="74" t="s">
        <v>946</v>
      </c>
      <c r="AP1204" s="74" t="s">
        <v>1521</v>
      </c>
      <c r="AQ1204" s="73">
        <f>_xll.BDP($H1204,$AQ$1, "CUST_TRR_START_DT=20030101","CUST_TRR_END_DT=20230630")*0.01</f>
        <v>6.2277820000000005E-2</v>
      </c>
      <c r="AR1204" s="73">
        <f>_xll.BDP($H1204,$AQ$1, "CUST_TRR_START_DT=20130101","CUST_TRR_END_DT=20230630")*0.01</f>
        <v>3.6920120000000001E-2</v>
      </c>
      <c r="AS1204" s="73">
        <f>_xll.BDP($H1204,$AQ$1, "CUST_TRR_START_DT=20180101","CUST_TRR_END_DT=20230630")*0.01</f>
        <v>1.9535730000000001E-2</v>
      </c>
      <c r="AT1204" s="74" t="s">
        <v>3697</v>
      </c>
      <c r="AU1204" s="74" t="s">
        <v>3021</v>
      </c>
      <c r="AV1204" s="74" t="s">
        <v>3021</v>
      </c>
      <c r="AW1204" s="25">
        <v>3.700319954988454</v>
      </c>
      <c r="AX1204" s="25">
        <v>3.700319954988454</v>
      </c>
      <c r="AY1204" s="25">
        <v>-6.1633391917015376E-2</v>
      </c>
      <c r="AZ1204" s="25">
        <v>3.6386865630714387</v>
      </c>
      <c r="BA1204" s="25">
        <v>18.252468586319218</v>
      </c>
      <c r="BB1204" s="25">
        <v>-0.30401737242128135</v>
      </c>
      <c r="BC1204" s="25">
        <v>17.948451213897936</v>
      </c>
      <c r="BD1204" s="25">
        <v>413.26308919999997</v>
      </c>
      <c r="BE1204" s="25">
        <v>11582.879910399999</v>
      </c>
      <c r="BF1204" s="74">
        <v>1267.0630000000001</v>
      </c>
      <c r="BG1204" s="74">
        <v>1315.875</v>
      </c>
      <c r="BH1204" s="74">
        <v>1434.846</v>
      </c>
      <c r="BI1204" s="74">
        <v>832.69400000000007</v>
      </c>
      <c r="BJ1204" s="74">
        <v>977.69600000000003</v>
      </c>
      <c r="BK1204" s="74">
        <v>1107.998</v>
      </c>
      <c r="BL1204" s="72">
        <v>0.10939101586146409</v>
      </c>
      <c r="BM1204" s="72">
        <v>0.11360516643347968</v>
      </c>
      <c r="BN1204" s="72">
        <v>0.12387644619467091</v>
      </c>
      <c r="BO1204" s="72">
        <v>7.1890065893918442E-2</v>
      </c>
      <c r="BP1204" s="72">
        <v>8.4408714202600807E-2</v>
      </c>
      <c r="BQ1204" s="72">
        <v>9.5658248084326103E-2</v>
      </c>
      <c r="BR1204" s="72">
        <f>IF(IF(BN1204&gt;BQ1204,BN1204,BQ1204)=0,IF(BM1204&gt;BP1204,BM1204,BP1204),IF(BN1204&gt;BQ1204,BN1204,BQ1204))</f>
        <v>0.12387644619467091</v>
      </c>
      <c r="CI1204" s="73">
        <f>IFERROR(L1204,M1204)</f>
        <v>0.18702721519337415</v>
      </c>
      <c r="CJ1204" s="74">
        <f>IF(AND(M1204&lt;0,AA1204&gt;0),1,0)</f>
        <v>0</v>
      </c>
      <c r="CK1204" s="74">
        <f>IF(AND(CJ1204=0,CI1204&lt;0.1,CI1204&gt;0),1,0)</f>
        <v>0</v>
      </c>
      <c r="CL1204" s="74">
        <f>IF(AND(CK1204=0,CI1204&lt;0.2,CI1204&gt;0.1),1,0)</f>
        <v>1</v>
      </c>
      <c r="CM1204" s="74">
        <f>IF(AND(CL1204=0,CI1204&lt;0.3,CI1204&gt;0.2),1,0)</f>
        <v>0</v>
      </c>
      <c r="CN1204" s="74">
        <f>IF(AND(CM1204=0,CI1204&lt;0.4,CI1204&gt;0.3),1,0)</f>
        <v>0</v>
      </c>
      <c r="CO1204" s="74">
        <f>IF(AND(CN1204=0,CI1204&lt;0.5,CI1204&gt;0.4),1,0)</f>
        <v>0</v>
      </c>
      <c r="CP1204" s="74">
        <f>IF(AND(CJ1204=0,CK1204=0,CL1204=0,CM1204=0,CN1204=0,CO1204=0),1,0)</f>
        <v>0</v>
      </c>
      <c r="CR1204" s="74" t="str">
        <f>_xll.BDP($H1204,CR$1)</f>
        <v>Ilham Kadri</v>
      </c>
      <c r="CS1204" s="74" t="str">
        <f>_xll.BDP($H1204,CS$1)</f>
        <v>No</v>
      </c>
      <c r="CT1204" s="81">
        <f>_xll.BDP($H1204,CT$1)</f>
        <v>0</v>
      </c>
      <c r="CU1204" s="78">
        <f>_xll.BDP($H1204,CU$1)</f>
        <v>4.75</v>
      </c>
      <c r="CV1204" s="78">
        <f>_xll.BDP($H1204,CV$1)</f>
        <v>0</v>
      </c>
      <c r="CW1204" s="78">
        <f>_xll.BDP($H1204,CW$1)</f>
        <v>0</v>
      </c>
    </row>
    <row r="1205" spans="1:101" s="74" customFormat="1" hidden="1" x14ac:dyDescent="0.3">
      <c r="A1205" s="74" t="str">
        <f>B1205&amp;C1205</f>
        <v>15</v>
      </c>
      <c r="B1205" s="74">
        <v>15</v>
      </c>
      <c r="F1205" s="75"/>
      <c r="G1205" s="74" t="s">
        <v>5128</v>
      </c>
      <c r="H1205" s="74" t="s">
        <v>4610</v>
      </c>
      <c r="K1205" s="76" t="s">
        <v>5069</v>
      </c>
      <c r="L1205" s="73">
        <v>0.32466779320937289</v>
      </c>
      <c r="M1205" s="73">
        <v>0.23788423314830384</v>
      </c>
      <c r="N1205" s="73">
        <v>0.31604166912769499</v>
      </c>
      <c r="O1205" s="73">
        <v>0.22737994821947916</v>
      </c>
      <c r="P1205" s="77">
        <v>16.009743682791406</v>
      </c>
      <c r="Q1205" s="77">
        <v>14.51457993352725</v>
      </c>
      <c r="R1205" s="77">
        <v>22.240336968568631</v>
      </c>
      <c r="S1205" s="78">
        <v>22.296369582188053</v>
      </c>
      <c r="T1205" s="78">
        <v>23.028256820766291</v>
      </c>
      <c r="U1205" s="73">
        <v>0.35282510610334261</v>
      </c>
      <c r="V1205" s="79">
        <v>2.3180679102015778</v>
      </c>
      <c r="W1205" s="73">
        <v>0.38582887425924595</v>
      </c>
      <c r="X1205" s="72" t="e">
        <v>#N/A</v>
      </c>
      <c r="Y1205" s="79">
        <v>21.751898091777829</v>
      </c>
      <c r="Z1205" s="79">
        <v>10.25353346146105</v>
      </c>
      <c r="AA1205" s="79">
        <v>1436888000</v>
      </c>
      <c r="AB1205" s="79">
        <v>1503268000</v>
      </c>
      <c r="AC1205" s="79">
        <v>11325000</v>
      </c>
      <c r="AD1205" s="80">
        <v>-49097000</v>
      </c>
      <c r="AE1205" s="73">
        <v>-0.23066582479581238</v>
      </c>
      <c r="AF1205" s="80">
        <v>4495.3711758000009</v>
      </c>
      <c r="AG1205" s="80">
        <v>5371.4821758000007</v>
      </c>
      <c r="AH1205" s="25">
        <v>13.6678240207429</v>
      </c>
      <c r="AI1205" s="25">
        <v>17.160352874763994</v>
      </c>
      <c r="AJ1205" s="25">
        <v>-2.5975307645159642</v>
      </c>
      <c r="AK1205" s="25">
        <v>25.932096886566377</v>
      </c>
      <c r="AL1205" s="25">
        <v>5.4368474445322255</v>
      </c>
      <c r="AM1205" s="74" t="s">
        <v>533</v>
      </c>
      <c r="AN1205" s="74" t="s">
        <v>606</v>
      </c>
      <c r="AO1205" s="74" t="s">
        <v>4657</v>
      </c>
      <c r="AP1205" s="74" t="s">
        <v>4626</v>
      </c>
      <c r="AQ1205" s="73" t="e">
        <f>_xll.BDP($H1205,$AQ$1, "CUST_TRR_START_DT=20030101","CUST_TRR_END_DT=20230630")*0.01</f>
        <v>#VALUE!</v>
      </c>
      <c r="AR1205" s="73">
        <f>_xll.BDP($H1205,$AQ$1, "CUST_TRR_START_DT=20130101","CUST_TRR_END_DT=20230630")*0.01</f>
        <v>0.30552240000000003</v>
      </c>
      <c r="AS1205" s="73">
        <f>_xll.BDP($H1205,$AQ$1, "CUST_TRR_START_DT=20180101","CUST_TRR_END_DT=20230630")*0.01</f>
        <v>0.23929729999999999</v>
      </c>
      <c r="AT1205" s="74" t="s">
        <v>3697</v>
      </c>
      <c r="AU1205" s="74" t="s">
        <v>3021</v>
      </c>
      <c r="AV1205" s="74" t="s">
        <v>3021</v>
      </c>
      <c r="AW1205" s="25">
        <v>2.230497266425461</v>
      </c>
      <c r="AX1205" s="25">
        <v>2.230497266425461</v>
      </c>
      <c r="AY1205" s="25">
        <v>0</v>
      </c>
      <c r="AZ1205" s="25">
        <v>2.230497266425461</v>
      </c>
      <c r="BA1205" s="25">
        <v>42.554347758190104</v>
      </c>
      <c r="BB1205" s="25">
        <v>0</v>
      </c>
      <c r="BC1205" s="25" t="s">
        <v>3021</v>
      </c>
      <c r="BD1205" s="25" t="s">
        <v>3021</v>
      </c>
      <c r="BE1205" s="25">
        <v>4495.3711758000009</v>
      </c>
      <c r="BF1205" s="74" t="s">
        <v>3021</v>
      </c>
      <c r="BG1205" s="74" t="s">
        <v>3021</v>
      </c>
      <c r="BH1205" s="74" t="s">
        <v>3021</v>
      </c>
      <c r="BI1205" s="74" t="s">
        <v>3021</v>
      </c>
      <c r="BJ1205" s="74" t="s">
        <v>3021</v>
      </c>
      <c r="BK1205" s="74" t="s">
        <v>3021</v>
      </c>
      <c r="BL1205" s="72">
        <v>0</v>
      </c>
      <c r="BM1205" s="72">
        <v>0</v>
      </c>
      <c r="BN1205" s="72">
        <v>0</v>
      </c>
      <c r="BO1205" s="72">
        <v>0</v>
      </c>
      <c r="BP1205" s="72">
        <v>0</v>
      </c>
      <c r="BQ1205" s="72">
        <v>0</v>
      </c>
      <c r="BR1205" s="72">
        <f>IF(IF(BN1205&gt;BQ1205,BN1205,BQ1205)=0,IF(BM1205&gt;BP1205,BM1205,BP1205),IF(BN1205&gt;BQ1205,BN1205,BQ1205))</f>
        <v>0</v>
      </c>
      <c r="CI1205" s="73"/>
      <c r="CT1205" s="81"/>
      <c r="CU1205" s="78"/>
      <c r="CV1205" s="78"/>
      <c r="CW1205" s="78"/>
    </row>
    <row r="1206" spans="1:101" s="74" customFormat="1" hidden="1" x14ac:dyDescent="0.3">
      <c r="A1206" s="74" t="str">
        <f>B1206&amp;C1206</f>
        <v>15</v>
      </c>
      <c r="B1206" s="74">
        <v>15</v>
      </c>
      <c r="F1206" s="75"/>
      <c r="H1206" s="74" t="s">
        <v>4611</v>
      </c>
      <c r="K1206" s="76" t="s">
        <v>5070</v>
      </c>
      <c r="L1206" s="73">
        <v>0.1672145650351087</v>
      </c>
      <c r="M1206" s="73">
        <v>0.14965724761438928</v>
      </c>
      <c r="N1206" s="73">
        <v>9.7924755560043791E-2</v>
      </c>
      <c r="O1206" s="73">
        <v>9.0964811284778457E-2</v>
      </c>
      <c r="P1206" s="77">
        <v>5.4814985060905546</v>
      </c>
      <c r="Q1206" s="77">
        <v>5.2135656921099116</v>
      </c>
      <c r="R1206" s="77">
        <v>4.9300979162157539</v>
      </c>
      <c r="S1206" s="78">
        <v>11.134657395062073</v>
      </c>
      <c r="T1206" s="78">
        <v>10.897792979795696</v>
      </c>
      <c r="U1206" s="73">
        <v>0.17701192166673227</v>
      </c>
      <c r="V1206" s="79">
        <v>2.4108100341458472</v>
      </c>
      <c r="W1206" s="73">
        <v>0.58802887806429305</v>
      </c>
      <c r="X1206" s="72" t="e">
        <v>#N/A</v>
      </c>
      <c r="Y1206" s="79">
        <v>10.203163029541576</v>
      </c>
      <c r="Z1206" s="79">
        <v>-1.2886753895420822</v>
      </c>
      <c r="AA1206" s="79">
        <v>2328649000</v>
      </c>
      <c r="AB1206" s="79">
        <v>3831143000</v>
      </c>
      <c r="AC1206" s="79" t="e">
        <v>#N/A</v>
      </c>
      <c r="AD1206" s="80">
        <v>167043000</v>
      </c>
      <c r="AE1206" s="73">
        <v>0</v>
      </c>
      <c r="AF1206" s="80">
        <v>33732.574432699999</v>
      </c>
      <c r="AG1206" s="80">
        <v>10248.760588851959</v>
      </c>
      <c r="AH1206" s="25">
        <v>17.561486496328705</v>
      </c>
      <c r="AI1206" s="25">
        <v>26.88234754253029</v>
      </c>
      <c r="AJ1206" s="25">
        <v>-0.8490885980550601</v>
      </c>
      <c r="AK1206" s="25">
        <v>33.125022899661666</v>
      </c>
      <c r="AL1206" s="25">
        <v>3.1566078963628463</v>
      </c>
      <c r="AM1206" s="74" t="s">
        <v>498</v>
      </c>
      <c r="AN1206" s="74" t="s">
        <v>828</v>
      </c>
      <c r="AO1206" s="74" t="s">
        <v>939</v>
      </c>
      <c r="AP1206" s="74" t="s">
        <v>4626</v>
      </c>
      <c r="AQ1206" s="73">
        <f>_xll.BDP($H1206,$AQ$1, "CUST_TRR_START_DT=20030101","CUST_TRR_END_DT=20230630")*0.01</f>
        <v>0.14750940000000001</v>
      </c>
      <c r="AR1206" s="73">
        <f>_xll.BDP($H1206,$AQ$1, "CUST_TRR_START_DT=20130101","CUST_TRR_END_DT=20230630")*0.01</f>
        <v>0.18728919999999999</v>
      </c>
      <c r="AS1206" s="73">
        <f>_xll.BDP($H1206,$AQ$1, "CUST_TRR_START_DT=20180101","CUST_TRR_END_DT=20230630")*0.01</f>
        <v>0.1062047</v>
      </c>
      <c r="AT1206" s="74" t="s">
        <v>4766</v>
      </c>
      <c r="AU1206" s="74" t="s">
        <v>3021</v>
      </c>
      <c r="AV1206" s="74" t="s">
        <v>4766</v>
      </c>
      <c r="AW1206" s="25">
        <v>1.0050823520562457</v>
      </c>
      <c r="AX1206" s="25">
        <v>1.0050823520562457</v>
      </c>
      <c r="AY1206" s="25">
        <v>0</v>
      </c>
      <c r="AZ1206" s="25">
        <v>1.0050823520562457</v>
      </c>
      <c r="BA1206" s="25">
        <v>33.890386765891947</v>
      </c>
      <c r="BB1206" s="25">
        <v>0</v>
      </c>
      <c r="BC1206" s="25">
        <v>33.890386765891947</v>
      </c>
      <c r="BD1206" s="25">
        <v>86.914651599999999</v>
      </c>
      <c r="BE1206" s="25">
        <v>10248.760588851959</v>
      </c>
      <c r="BF1206" s="74">
        <v>314.66700000000003</v>
      </c>
      <c r="BG1206" s="74">
        <v>371.33300000000003</v>
      </c>
      <c r="BH1206" s="74">
        <v>345</v>
      </c>
      <c r="BI1206" s="74" t="s">
        <v>3021</v>
      </c>
      <c r="BJ1206" s="74" t="s">
        <v>3021</v>
      </c>
      <c r="BK1206" s="74" t="s">
        <v>3021</v>
      </c>
      <c r="BL1206" s="72">
        <v>3.0702932054269817E-2</v>
      </c>
      <c r="BM1206" s="72">
        <v>3.6231990861794128E-2</v>
      </c>
      <c r="BN1206" s="72">
        <v>3.3662607005892214E-2</v>
      </c>
      <c r="BO1206" s="72">
        <v>0</v>
      </c>
      <c r="BP1206" s="72">
        <v>0</v>
      </c>
      <c r="BQ1206" s="72">
        <v>0</v>
      </c>
      <c r="BR1206" s="72">
        <f>IF(IF(BN1206&gt;BQ1206,BN1206,BQ1206)=0,IF(BM1206&gt;BP1206,BM1206,BP1206),IF(BN1206&gt;BQ1206,BN1206,BQ1206))</f>
        <v>3.3662607005892214E-2</v>
      </c>
      <c r="CI1206" s="73"/>
      <c r="CT1206" s="81"/>
      <c r="CU1206" s="78"/>
      <c r="CV1206" s="78"/>
      <c r="CW1206" s="78"/>
    </row>
    <row r="1207" spans="1:101" s="74" customFormat="1" hidden="1" x14ac:dyDescent="0.3">
      <c r="A1207" s="74" t="str">
        <f>B1207&amp;C1207</f>
        <v>15</v>
      </c>
      <c r="B1207" s="74">
        <v>15</v>
      </c>
      <c r="F1207" s="75"/>
      <c r="H1207" s="74" t="s">
        <v>4612</v>
      </c>
      <c r="K1207" s="76" t="s">
        <v>5071</v>
      </c>
      <c r="L1207" s="73" t="e">
        <v>#N/A</v>
      </c>
      <c r="M1207" s="73">
        <v>-1.261506989430617E-2</v>
      </c>
      <c r="N1207" s="73" t="e">
        <v>#N/A</v>
      </c>
      <c r="O1207" s="73">
        <v>-2.6757304020827307E-3</v>
      </c>
      <c r="P1207" s="77">
        <v>-0.24053307329757839</v>
      </c>
      <c r="Q1207" s="77">
        <v>-0.55875182837640169</v>
      </c>
      <c r="R1207" s="77">
        <v>-0.53449793045008631</v>
      </c>
      <c r="S1207" s="78" t="e">
        <v>#N/A</v>
      </c>
      <c r="T1207" s="78">
        <v>28.357410379882289</v>
      </c>
      <c r="U1207" s="73">
        <v>-0.21249450065992082</v>
      </c>
      <c r="V1207" s="79">
        <v>-1.8226415094339623</v>
      </c>
      <c r="W1207" s="73">
        <v>0.95809856874554755</v>
      </c>
      <c r="X1207" s="72" t="e">
        <v>#N/A</v>
      </c>
      <c r="Y1207" s="79" t="e">
        <v>#N/A</v>
      </c>
      <c r="Z1207" s="79" t="e">
        <v>#N/A</v>
      </c>
      <c r="AA1207" s="79">
        <v>2933000000</v>
      </c>
      <c r="AB1207" s="79">
        <v>13828000000</v>
      </c>
      <c r="AC1207" s="79">
        <v>174000000</v>
      </c>
      <c r="AD1207" s="80">
        <v>546000000</v>
      </c>
      <c r="AE1207" s="73">
        <v>0.31868131868131866</v>
      </c>
      <c r="AF1207" s="80">
        <v>30365.404172099996</v>
      </c>
      <c r="AG1207" s="80">
        <v>29399.404172099996</v>
      </c>
      <c r="AH1207" s="25">
        <v>55.470573909622637</v>
      </c>
      <c r="AI1207" s="25" t="s">
        <v>3021</v>
      </c>
      <c r="AJ1207" s="25">
        <v>1.5206223150088576</v>
      </c>
      <c r="AK1207" s="25" t="s">
        <v>3021</v>
      </c>
      <c r="AL1207" s="25">
        <v>0.13225359119642063</v>
      </c>
      <c r="AM1207" s="74" t="s">
        <v>533</v>
      </c>
      <c r="AN1207" s="74" t="s">
        <v>729</v>
      </c>
      <c r="AO1207" s="74" t="s">
        <v>730</v>
      </c>
      <c r="AP1207" s="74" t="s">
        <v>4626</v>
      </c>
      <c r="AQ1207" s="73" t="e">
        <f>_xll.BDP($H1207,$AQ$1, "CUST_TRR_START_DT=20030101","CUST_TRR_END_DT=20230630")*0.01</f>
        <v>#VALUE!</v>
      </c>
      <c r="AR1207" s="73" t="e">
        <f>_xll.BDP($H1207,$AQ$1, "CUST_TRR_START_DT=20130101","CUST_TRR_END_DT=20230630")*0.01</f>
        <v>#VALUE!</v>
      </c>
      <c r="AS1207" s="73" t="e">
        <f>_xll.BDP($H1207,$AQ$1, "CUST_TRR_START_DT=20180101","CUST_TRR_END_DT=20230630")*0.01</f>
        <v>#VALUE!</v>
      </c>
      <c r="AT1207" s="74" t="s">
        <v>4767</v>
      </c>
      <c r="AU1207" s="74" t="s">
        <v>4767</v>
      </c>
      <c r="AV1207" s="74" t="s">
        <v>4767</v>
      </c>
      <c r="AW1207" s="25" t="s">
        <v>3021</v>
      </c>
      <c r="AX1207" s="25">
        <v>0</v>
      </c>
      <c r="AY1207" s="25">
        <v>0</v>
      </c>
      <c r="AZ1207" s="25">
        <v>0</v>
      </c>
      <c r="BA1207" s="25" t="s">
        <v>3021</v>
      </c>
      <c r="BB1207" s="25">
        <v>0</v>
      </c>
      <c r="BC1207" s="25" t="s">
        <v>3021</v>
      </c>
      <c r="BD1207" s="25" t="s">
        <v>3021</v>
      </c>
      <c r="BE1207" s="25">
        <v>29399.404172099996</v>
      </c>
      <c r="BF1207" s="74">
        <v>557.6</v>
      </c>
      <c r="BG1207" s="74">
        <v>672.45799999999997</v>
      </c>
      <c r="BH1207" s="74">
        <v>1029.0999999999999</v>
      </c>
      <c r="BI1207" s="74">
        <v>444.565</v>
      </c>
      <c r="BJ1207" s="74">
        <v>654.85800000000006</v>
      </c>
      <c r="BK1207" s="74">
        <v>924.87200000000007</v>
      </c>
      <c r="BL1207" s="72">
        <v>1.8966370771866248E-2</v>
      </c>
      <c r="BM1207" s="72">
        <v>2.2873184642230333E-2</v>
      </c>
      <c r="BN1207" s="72">
        <v>3.5004110762782557E-2</v>
      </c>
      <c r="BO1207" s="72">
        <v>1.5121564960894403E-2</v>
      </c>
      <c r="BP1207" s="72">
        <v>2.227453305402222E-2</v>
      </c>
      <c r="BQ1207" s="72">
        <v>3.1458868845978268E-2</v>
      </c>
      <c r="BR1207" s="72">
        <f>IF(IF(BN1207&gt;BQ1207,BN1207,BQ1207)=0,IF(BM1207&gt;BP1207,BM1207,BP1207),IF(BN1207&gt;BQ1207,BN1207,BQ1207))</f>
        <v>3.5004110762782557E-2</v>
      </c>
      <c r="CI1207" s="73"/>
      <c r="CT1207" s="81"/>
      <c r="CU1207" s="78"/>
      <c r="CV1207" s="78"/>
      <c r="CW1207" s="78"/>
    </row>
    <row r="1208" spans="1:101" s="74" customFormat="1" hidden="1" x14ac:dyDescent="0.3">
      <c r="A1208" s="74" t="str">
        <f>B1208&amp;C1208</f>
        <v>15</v>
      </c>
      <c r="B1208" s="74">
        <v>15</v>
      </c>
      <c r="F1208" s="75"/>
      <c r="H1208" s="74" t="s">
        <v>4613</v>
      </c>
      <c r="K1208" s="76" t="s">
        <v>5072</v>
      </c>
      <c r="L1208" s="73" t="e">
        <v>#N/A</v>
      </c>
      <c r="M1208" s="73">
        <v>-2.7265174103086365E-2</v>
      </c>
      <c r="N1208" s="73" t="e">
        <v>#N/A</v>
      </c>
      <c r="O1208" s="73">
        <v>-2.7265174103086365E-2</v>
      </c>
      <c r="P1208" s="77">
        <v>-18.635385143432366</v>
      </c>
      <c r="Q1208" s="77">
        <v>-18.814881073745461</v>
      </c>
      <c r="R1208" s="77">
        <v>-19.336540730964455</v>
      </c>
      <c r="S1208" s="78">
        <v>-4.7596080336829516</v>
      </c>
      <c r="T1208" s="78">
        <v>-4.4099851118081199</v>
      </c>
      <c r="U1208" s="73">
        <v>0.1629967314639601</v>
      </c>
      <c r="V1208" s="79">
        <v>-1.689880435138021</v>
      </c>
      <c r="W1208" s="73">
        <v>0.73078530879064163</v>
      </c>
      <c r="X1208" s="72" t="e">
        <v>#N/A</v>
      </c>
      <c r="Y1208" s="79" t="e">
        <v>#N/A</v>
      </c>
      <c r="Z1208" s="79" t="e">
        <v>#N/A</v>
      </c>
      <c r="AA1208" s="79">
        <v>719746000</v>
      </c>
      <c r="AB1208" s="79">
        <v>719746000</v>
      </c>
      <c r="AC1208" s="79" t="e">
        <v>#N/A</v>
      </c>
      <c r="AD1208" s="80">
        <v>60781788.244993389</v>
      </c>
      <c r="AE1208" s="73">
        <v>0</v>
      </c>
      <c r="AF1208" s="80">
        <v>6179.2184381399993</v>
      </c>
      <c r="AG1208" s="80">
        <v>5986.7874381399997</v>
      </c>
      <c r="AH1208" s="25" t="s">
        <v>3021</v>
      </c>
      <c r="AI1208" s="25" t="s">
        <v>3021</v>
      </c>
      <c r="AJ1208" s="25">
        <v>1.2134119649758939</v>
      </c>
      <c r="AK1208" s="25" t="s">
        <v>3021</v>
      </c>
      <c r="AL1208" s="25">
        <v>6.3422579589003298</v>
      </c>
      <c r="AM1208" s="74" t="s">
        <v>506</v>
      </c>
      <c r="AN1208" s="74" t="s">
        <v>507</v>
      </c>
      <c r="AO1208" s="74" t="s">
        <v>618</v>
      </c>
      <c r="AP1208" s="74" t="s">
        <v>4626</v>
      </c>
      <c r="AQ1208" s="73" t="e">
        <f>_xll.BDP($H1208,$AQ$1, "CUST_TRR_START_DT=20030101","CUST_TRR_END_DT=20230630")*0.01</f>
        <v>#VALUE!</v>
      </c>
      <c r="AR1208" s="73" t="e">
        <f>_xll.BDP($H1208,$AQ$1, "CUST_TRR_START_DT=20130101","CUST_TRR_END_DT=20230630")*0.01</f>
        <v>#VALUE!</v>
      </c>
      <c r="AS1208" s="73" t="e">
        <f>_xll.BDP($H1208,$AQ$1, "CUST_TRR_START_DT=20180101","CUST_TRR_END_DT=20230630")*0.01</f>
        <v>#VALUE!</v>
      </c>
      <c r="AT1208" s="74" t="s">
        <v>4768</v>
      </c>
      <c r="AU1208" s="74" t="s">
        <v>4768</v>
      </c>
      <c r="AV1208" s="74" t="s">
        <v>4768</v>
      </c>
      <c r="AW1208" s="25" t="s">
        <v>3021</v>
      </c>
      <c r="AX1208" s="25">
        <v>0</v>
      </c>
      <c r="AY1208" s="25">
        <v>0</v>
      </c>
      <c r="AZ1208" s="25">
        <v>0</v>
      </c>
      <c r="BA1208" s="25" t="s">
        <v>3021</v>
      </c>
      <c r="BB1208" s="25">
        <v>0</v>
      </c>
      <c r="BC1208" s="25" t="s">
        <v>3021</v>
      </c>
      <c r="BD1208" s="25">
        <v>0</v>
      </c>
      <c r="BE1208" s="25">
        <v>5986.7874381399997</v>
      </c>
      <c r="BF1208" s="74">
        <v>-144.286</v>
      </c>
      <c r="BG1208" s="74">
        <v>-74.25</v>
      </c>
      <c r="BH1208" s="74">
        <v>43.26</v>
      </c>
      <c r="BI1208" s="74">
        <v>70.037999999999997</v>
      </c>
      <c r="BJ1208" s="74">
        <v>125.994</v>
      </c>
      <c r="BK1208" s="74">
        <v>198.14600000000002</v>
      </c>
      <c r="BL1208" s="72">
        <v>-2.4100738750268271E-2</v>
      </c>
      <c r="BM1208" s="72">
        <v>-1.2402311050326567E-2</v>
      </c>
      <c r="BN1208" s="72">
        <v>7.2259121351801658E-3</v>
      </c>
      <c r="BO1208" s="72">
        <v>1.1698761768926223E-2</v>
      </c>
      <c r="BP1208" s="72">
        <v>2.1045343817843037E-2</v>
      </c>
      <c r="BQ1208" s="72">
        <v>3.3097216503407516E-2</v>
      </c>
      <c r="BR1208" s="72">
        <f>IF(IF(BN1208&gt;BQ1208,BN1208,BQ1208)=0,IF(BM1208&gt;BP1208,BM1208,BP1208),IF(BN1208&gt;BQ1208,BN1208,BQ1208))</f>
        <v>3.3097216503407516E-2</v>
      </c>
      <c r="CI1208" s="73"/>
      <c r="CT1208" s="81"/>
      <c r="CU1208" s="78"/>
      <c r="CV1208" s="78"/>
      <c r="CW1208" s="78"/>
    </row>
    <row r="1209" spans="1:101" s="74" customFormat="1" hidden="1" x14ac:dyDescent="0.3">
      <c r="A1209" s="74" t="str">
        <f>B1209&amp;C1209</f>
        <v>15</v>
      </c>
      <c r="B1209" s="74">
        <v>15</v>
      </c>
      <c r="F1209" s="75"/>
      <c r="H1209" s="74" t="s">
        <v>4615</v>
      </c>
      <c r="K1209" s="76" t="s">
        <v>5073</v>
      </c>
      <c r="L1209" s="73">
        <v>-20.301019084547136</v>
      </c>
      <c r="M1209" s="73">
        <v>-3.1256072172102707</v>
      </c>
      <c r="N1209" s="73">
        <v>-20.301019084547136</v>
      </c>
      <c r="O1209" s="73">
        <v>-3.1256072172102707</v>
      </c>
      <c r="P1209" s="77">
        <v>33.840716036713985</v>
      </c>
      <c r="Q1209" s="77">
        <v>27.426462670278003</v>
      </c>
      <c r="R1209" s="77">
        <v>36.639580954939227</v>
      </c>
      <c r="S1209" s="78">
        <v>58.732362136196841</v>
      </c>
      <c r="T1209" s="78">
        <v>54.503963487869314</v>
      </c>
      <c r="U1209" s="73">
        <v>-0.88873524093181577</v>
      </c>
      <c r="V1209" s="79">
        <v>-2.7822177822177823</v>
      </c>
      <c r="W1209" s="73">
        <v>0.73481544516540798</v>
      </c>
      <c r="X1209" s="72" t="e">
        <v>#N/A</v>
      </c>
      <c r="Y1209" s="79">
        <v>8.6340214378036553</v>
      </c>
      <c r="Z1209" s="79">
        <v>-2.1202336788132659</v>
      </c>
      <c r="AA1209" s="79">
        <v>-144100000</v>
      </c>
      <c r="AB1209" s="79">
        <v>-144100000</v>
      </c>
      <c r="AC1209" s="79">
        <v>29100000</v>
      </c>
      <c r="AD1209" s="80">
        <v>274200000</v>
      </c>
      <c r="AE1209" s="73">
        <v>0.1061269146608315</v>
      </c>
      <c r="AF1209" s="80">
        <v>1103.22296916</v>
      </c>
      <c r="AG1209" s="80">
        <v>531.33809764078205</v>
      </c>
      <c r="AH1209" s="25">
        <v>1.7693576345014386</v>
      </c>
      <c r="AI1209" s="25">
        <v>1.7902227009460312</v>
      </c>
      <c r="AJ1209" s="25">
        <v>17.313805146923706</v>
      </c>
      <c r="AK1209" s="25">
        <v>5.7504006657372599</v>
      </c>
      <c r="AL1209" s="25">
        <v>1.9956238578338519</v>
      </c>
      <c r="AM1209" s="74" t="s">
        <v>502</v>
      </c>
      <c r="AN1209" s="74" t="s">
        <v>528</v>
      </c>
      <c r="AO1209" s="74" t="s">
        <v>529</v>
      </c>
      <c r="AP1209" s="74" t="s">
        <v>4626</v>
      </c>
      <c r="AQ1209" s="73" t="e">
        <f>_xll.BDP($H1209,$AQ$1, "CUST_TRR_START_DT=20030101","CUST_TRR_END_DT=20230630")*0.01</f>
        <v>#VALUE!</v>
      </c>
      <c r="AR1209" s="73" t="e">
        <f>_xll.BDP($H1209,$AQ$1, "CUST_TRR_START_DT=20130101","CUST_TRR_END_DT=20230630")*0.01</f>
        <v>#VALUE!</v>
      </c>
      <c r="AS1209" s="73">
        <f>_xll.BDP($H1209,$AQ$1, "CUST_TRR_START_DT=20180101","CUST_TRR_END_DT=20230630")*0.01</f>
        <v>0.18980060000000001</v>
      </c>
      <c r="AT1209" s="74" t="s">
        <v>4769</v>
      </c>
      <c r="AU1209" s="74" t="s">
        <v>4769</v>
      </c>
      <c r="AV1209" s="74" t="s">
        <v>4769</v>
      </c>
      <c r="AW1209" s="25">
        <v>3.7210889111364001</v>
      </c>
      <c r="AX1209" s="25">
        <v>3.7210889111364001</v>
      </c>
      <c r="AY1209" s="25">
        <v>0</v>
      </c>
      <c r="AZ1209" s="25">
        <v>3.7210889111364001</v>
      </c>
      <c r="BA1209" s="25">
        <v>24.29805615550756</v>
      </c>
      <c r="BB1209" s="25">
        <v>0</v>
      </c>
      <c r="BC1209" s="25" t="s">
        <v>3021</v>
      </c>
      <c r="BD1209" s="25" t="s">
        <v>3021</v>
      </c>
      <c r="BE1209" s="25">
        <v>531.33809764078205</v>
      </c>
      <c r="BF1209" s="74">
        <v>239</v>
      </c>
      <c r="BG1209" s="74">
        <v>255</v>
      </c>
      <c r="BH1209" s="74">
        <v>263</v>
      </c>
      <c r="BI1209" s="74">
        <v>238.6</v>
      </c>
      <c r="BJ1209" s="74">
        <v>253.8</v>
      </c>
      <c r="BK1209" s="74">
        <v>261.5</v>
      </c>
      <c r="BL1209" s="72">
        <v>0.44980776093638786</v>
      </c>
      <c r="BM1209" s="72">
        <v>0.47992041438819627</v>
      </c>
      <c r="BN1209" s="72">
        <v>0.49497674111410045</v>
      </c>
      <c r="BO1209" s="72">
        <v>0.44905494460009265</v>
      </c>
      <c r="BP1209" s="72">
        <v>0.47766196537931066</v>
      </c>
      <c r="BQ1209" s="72">
        <v>0.49215367985299341</v>
      </c>
      <c r="BR1209" s="72">
        <f>IF(IF(BN1209&gt;BQ1209,BN1209,BQ1209)=0,IF(BM1209&gt;BP1209,BM1209,BP1209),IF(BN1209&gt;BQ1209,BN1209,BQ1209))</f>
        <v>0.49497674111410045</v>
      </c>
      <c r="CI1209" s="73"/>
      <c r="CT1209" s="81"/>
      <c r="CU1209" s="78"/>
      <c r="CV1209" s="78"/>
      <c r="CW1209" s="78"/>
    </row>
    <row r="1210" spans="1:101" hidden="1" x14ac:dyDescent="0.3">
      <c r="A1210" s="74" t="str">
        <f>B1210&amp;C1210</f>
        <v>10A</v>
      </c>
      <c r="B1210" s="74">
        <v>10</v>
      </c>
      <c r="C1210" t="s">
        <v>2999</v>
      </c>
      <c r="H1210" t="s">
        <v>5118</v>
      </c>
      <c r="I1210" t="s">
        <v>5119</v>
      </c>
      <c r="J1210">
        <v>0.34072770545693176</v>
      </c>
      <c r="K1210" t="s">
        <v>5120</v>
      </c>
      <c r="L1210" s="73">
        <v>0.54405274728172204</v>
      </c>
      <c r="M1210" s="73">
        <v>0.15936349081095541</v>
      </c>
      <c r="N1210" s="73">
        <v>0.21222279790747695</v>
      </c>
      <c r="O1210" s="73">
        <v>27.086316731376392</v>
      </c>
      <c r="P1210" s="77">
        <v>23.82595415208139</v>
      </c>
      <c r="Q1210" s="77">
        <v>24.644943384734646</v>
      </c>
      <c r="R1210" s="77">
        <v>13.867955220895386</v>
      </c>
      <c r="S1210" s="78">
        <v>48.218053331299728</v>
      </c>
      <c r="T1210" s="78">
        <v>45.048812264576895</v>
      </c>
      <c r="U1210" s="73">
        <v>7.6169620849525513E-2</v>
      </c>
      <c r="V1210" s="79">
        <v>12.572815023963756</v>
      </c>
      <c r="W1210" s="73">
        <v>606818000</v>
      </c>
      <c r="X1210" s="72">
        <v>1555634000</v>
      </c>
      <c r="Y1210" s="79">
        <v>14015526912</v>
      </c>
      <c r="Z1210" s="79">
        <v>19.159276835419593</v>
      </c>
      <c r="AA1210" s="79">
        <v>23.263016858800107</v>
      </c>
      <c r="AB1210" s="79">
        <v>4.1910212422204731</v>
      </c>
      <c r="AC1210">
        <v>34.746545319814985</v>
      </c>
      <c r="AD1210">
        <v>4.8404691971941523</v>
      </c>
      <c r="AE1210" s="73">
        <v>0.1061269146608315</v>
      </c>
      <c r="AF1210" s="80">
        <f>_xll.BDP($H$1210,AF1)</f>
        <v>15399800165.860001</v>
      </c>
      <c r="AG1210" s="80">
        <f>_xll.BDP($H$1210,AG1)</f>
        <v>16067.235868816271</v>
      </c>
      <c r="AH1210" s="25">
        <f>_xll.BDP($H$1210,AH1)</f>
        <v>23.551856970711015</v>
      </c>
      <c r="AI1210" s="25">
        <f>_xll.BDP($H$1210,AI1)</f>
        <v>35.713929099908192</v>
      </c>
      <c r="AJ1210" s="25">
        <f>_xll.BDP($H$1210,AJ1)</f>
        <v>2.6737196020330476</v>
      </c>
      <c r="AK1210" s="25">
        <f>_xll.BDP($H$1210,AK1)</f>
        <v>31.885248374341845</v>
      </c>
      <c r="AL1210" s="25">
        <f>_xll.BDP($H$1210,AL1)</f>
        <v>2.3297672001112231</v>
      </c>
      <c r="AM1210" t="str">
        <f>_xll.BDP($H$1210,AM1)</f>
        <v>Consumer, Non-cyclical</v>
      </c>
      <c r="AN1210" t="str">
        <f>_xll.BDP($H$1210,AN1)</f>
        <v>Commercial Services</v>
      </c>
      <c r="AO1210" t="str">
        <f>_xll.BDP($H$1210,AO1)</f>
        <v>Auction House/Art Dealer</v>
      </c>
      <c r="AP1210" t="str">
        <f>_xll.BDP($H$1210,AP1)</f>
        <v>CANADA</v>
      </c>
      <c r="AQ1210" s="73" t="e">
        <f>_xll.BDP($H1210,$AQ$1, "CUST_TRR_START_DT=20030101","CUST_TRR_END_DT=20230630")*0.01</f>
        <v>#VALUE!</v>
      </c>
      <c r="AR1210" s="73" t="e">
        <f>_xll.BDP($H1210,$AQ$1, "CUST_TRR_START_DT=20130101","CUST_TRR_END_DT=20230630")*0.01</f>
        <v>#VALUE!</v>
      </c>
      <c r="AS1210" s="73" t="e">
        <f>_xll.BDP($H1210,$AQ$1, "CUST_TRR_START_DT=20180101","CUST_TRR_END_DT=20230630")*0.01</f>
        <v>#VALUE!</v>
      </c>
      <c r="AT1210" s="74" t="str">
        <f>_xll.BDP(H1210,AT2)</f>
        <v>#N/A Connection</v>
      </c>
      <c r="AU1210" s="74" t="s">
        <v>4769</v>
      </c>
    </row>
  </sheetData>
  <autoFilter ref="A2:ED1210" xr:uid="{64361682-4F82-4F24-8886-3433C9BA721F}">
    <filterColumn colId="38">
      <filters>
        <filter val="Consumer, Non-cyclical"/>
      </filters>
    </filterColumn>
    <filterColumn colId="39">
      <filters>
        <filter val="Beverages"/>
      </filters>
    </filterColumn>
  </autoFilter>
  <hyperlinks>
    <hyperlink ref="CZ314" r:id="rId1" xr:uid="{A7C2F177-9657-43BF-8A94-36485622D9E7}"/>
    <hyperlink ref="CY314" r:id="rId2" xr:uid="{EC013FA5-BA9B-4980-8475-45846C46825B}"/>
    <hyperlink ref="DA314" r:id="rId3" xr:uid="{3172766D-9794-4C6A-A6E7-7D8415BA3A72}"/>
    <hyperlink ref="CY103" r:id="rId4" xr:uid="{7492F8CA-608F-40DE-8731-6DCC83CE9895}"/>
  </hyperlinks>
  <pageMargins left="0.7" right="0.7" top="0.75" bottom="0.75" header="0.3" footer="0.3"/>
  <pageSetup paperSize="9" scale="10" orientation="landscape"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B63A8-BBC5-4D29-9236-A6C0CB2C69BA}">
  <sheetPr filterMode="1">
    <pageSetUpPr fitToPage="1"/>
  </sheetPr>
  <dimension ref="A1:BZ1134"/>
  <sheetViews>
    <sheetView showGridLines="0" workbookViewId="0">
      <pane xSplit="11" ySplit="2" topLeftCell="AP3" activePane="bottomRight" state="frozen"/>
      <selection pane="topRight" activeCell="J1" sqref="J1"/>
      <selection pane="bottomLeft" activeCell="A3" sqref="A3"/>
      <selection pane="bottomRight" activeCell="K271" sqref="K271"/>
    </sheetView>
  </sheetViews>
  <sheetFormatPr baseColWidth="10" defaultRowHeight="15" x14ac:dyDescent="0.25"/>
  <cols>
    <col min="1" max="1" width="2.109375" style="34" customWidth="1"/>
    <col min="2" max="2" width="6.77734375" style="60" customWidth="1"/>
    <col min="3" max="3" width="3.21875" style="34" customWidth="1"/>
    <col min="4" max="4" width="7.44140625" style="34" customWidth="1"/>
    <col min="5" max="5" width="7.88671875" style="35" customWidth="1"/>
    <col min="6" max="7" width="11.5546875" style="34" customWidth="1"/>
    <col min="8" max="8" width="16.44140625" style="34" bestFit="1" customWidth="1"/>
    <col min="9" max="10" width="16.44140625" style="34" hidden="1" customWidth="1"/>
    <col min="11" max="11" width="30.21875" style="35" bestFit="1" customWidth="1"/>
    <col min="12" max="15" width="7.77734375" style="37" customWidth="1"/>
    <col min="16" max="17" width="7.77734375" style="38" customWidth="1"/>
    <col min="18" max="18" width="7.77734375" style="39" customWidth="1"/>
    <col min="19" max="19" width="7.77734375" style="40" customWidth="1"/>
    <col min="20" max="20" width="7.77734375" style="41" customWidth="1"/>
    <col min="21" max="21" width="7.77734375" style="37" customWidth="1"/>
    <col min="22" max="22" width="7.77734375" style="40" customWidth="1"/>
    <col min="23" max="23" width="7.77734375" style="37" customWidth="1"/>
    <col min="24" max="24" width="7.77734375" style="42" customWidth="1"/>
    <col min="25" max="25" width="7.77734375" style="34" customWidth="1"/>
    <col min="26" max="26" width="7.77734375" style="35" customWidth="1"/>
    <col min="27" max="27" width="15.44140625" style="43" customWidth="1"/>
    <col min="28" max="28" width="12.77734375" style="43" customWidth="1"/>
    <col min="29" max="30" width="7.77734375" style="34" customWidth="1"/>
    <col min="31" max="31" width="7.77734375" style="68" customWidth="1"/>
    <col min="32" max="32" width="12.77734375" style="43" customWidth="1"/>
    <col min="33" max="33" width="12.77734375" style="44" customWidth="1"/>
    <col min="34" max="37" width="7.77734375" style="40" customWidth="1"/>
    <col min="38" max="38" width="7.77734375" style="41" customWidth="1"/>
    <col min="39" max="39" width="19.109375" style="34" customWidth="1"/>
    <col min="40" max="40" width="19.6640625" style="34" customWidth="1"/>
    <col min="41" max="41" width="20.5546875" style="34" customWidth="1"/>
    <col min="42" max="42" width="12.109375" style="35" customWidth="1"/>
    <col min="43" max="44" width="7.44140625" style="34" customWidth="1"/>
    <col min="45" max="45" width="7.33203125" style="35" customWidth="1"/>
    <col min="46" max="47" width="11.5546875" style="34" customWidth="1"/>
    <col min="48" max="48" width="11.5546875" style="35" customWidth="1"/>
    <col min="49" max="49" width="11.5546875" style="34" customWidth="1"/>
    <col min="50" max="50" width="7.44140625" style="40" customWidth="1"/>
    <col min="51" max="51" width="7.109375" style="40" customWidth="1"/>
    <col min="52" max="52" width="6.6640625" style="41" customWidth="1"/>
    <col min="53" max="53" width="9.44140625" style="38" customWidth="1"/>
    <col min="54" max="54" width="8.5546875" style="38" customWidth="1"/>
    <col min="55" max="55" width="7.77734375" style="38" customWidth="1"/>
    <col min="56" max="69" width="11.5546875" style="34" customWidth="1"/>
    <col min="70" max="70" width="8.88671875" style="45" customWidth="1"/>
    <col min="71" max="16384" width="11.5546875" style="34"/>
  </cols>
  <sheetData>
    <row r="1" spans="1:78" s="58" customFormat="1" ht="15.75" thickBot="1" x14ac:dyDescent="0.3">
      <c r="A1" s="34"/>
      <c r="AA1" s="61"/>
      <c r="AB1" s="61"/>
      <c r="AE1" s="66"/>
      <c r="AF1" s="63" t="s">
        <v>3950</v>
      </c>
      <c r="AG1" s="63" t="s">
        <v>3951</v>
      </c>
      <c r="AH1" s="59" t="s">
        <v>3952</v>
      </c>
      <c r="AI1" s="59" t="s">
        <v>3953</v>
      </c>
      <c r="AJ1" s="59" t="s">
        <v>3954</v>
      </c>
      <c r="AK1" s="59" t="s">
        <v>3955</v>
      </c>
      <c r="AL1" s="59" t="s">
        <v>3956</v>
      </c>
      <c r="AT1" s="58" t="s">
        <v>3697</v>
      </c>
      <c r="AW1" s="59" t="s">
        <v>3957</v>
      </c>
      <c r="AX1" s="59"/>
      <c r="AY1" s="59" t="s">
        <v>3021</v>
      </c>
      <c r="AZ1" s="59"/>
      <c r="BA1" s="59" t="s">
        <v>3958</v>
      </c>
      <c r="BB1" s="59"/>
      <c r="BC1" s="59" t="s">
        <v>3965</v>
      </c>
      <c r="BD1" s="59" t="s">
        <v>3966</v>
      </c>
      <c r="BF1" s="58" t="s">
        <v>3967</v>
      </c>
      <c r="BG1" s="58" t="s">
        <v>3968</v>
      </c>
      <c r="BH1" s="58" t="s">
        <v>3969</v>
      </c>
      <c r="BI1" s="58" t="s">
        <v>3967</v>
      </c>
      <c r="BJ1" s="58" t="s">
        <v>3968</v>
      </c>
      <c r="BK1" s="58" t="s">
        <v>3969</v>
      </c>
    </row>
    <row r="2" spans="1:78" s="36" customFormat="1" ht="60.75" thickBot="1" x14ac:dyDescent="0.3">
      <c r="B2" s="1" t="s">
        <v>3002</v>
      </c>
      <c r="C2" s="47"/>
      <c r="D2" s="47" t="s">
        <v>2254</v>
      </c>
      <c r="E2" s="48" t="s">
        <v>2253</v>
      </c>
      <c r="F2" s="47" t="s">
        <v>2256</v>
      </c>
      <c r="G2" s="46" t="s">
        <v>2257</v>
      </c>
      <c r="H2" s="46" t="s">
        <v>3003</v>
      </c>
      <c r="I2" s="47"/>
      <c r="J2" s="47"/>
      <c r="K2" s="48" t="s">
        <v>2258</v>
      </c>
      <c r="L2" s="47" t="s">
        <v>2112</v>
      </c>
      <c r="M2" s="47" t="s">
        <v>2113</v>
      </c>
      <c r="N2" s="47" t="s">
        <v>2114</v>
      </c>
      <c r="O2" s="47" t="s">
        <v>2115</v>
      </c>
      <c r="P2" s="47" t="s">
        <v>3942</v>
      </c>
      <c r="Q2" s="47" t="s">
        <v>3943</v>
      </c>
      <c r="R2" s="48" t="s">
        <v>2116</v>
      </c>
      <c r="S2" s="47" t="s">
        <v>2117</v>
      </c>
      <c r="T2" s="48" t="s">
        <v>2118</v>
      </c>
      <c r="U2" s="47" t="s">
        <v>2119</v>
      </c>
      <c r="V2" s="47" t="s">
        <v>2120</v>
      </c>
      <c r="W2" s="47" t="s">
        <v>2121</v>
      </c>
      <c r="X2" s="48" t="s">
        <v>2122</v>
      </c>
      <c r="Y2" s="47" t="s">
        <v>3945</v>
      </c>
      <c r="Z2" s="48" t="s">
        <v>3944</v>
      </c>
      <c r="AA2" s="62" t="s">
        <v>2123</v>
      </c>
      <c r="AB2" s="62" t="s">
        <v>2124</v>
      </c>
      <c r="AC2" s="33" t="s">
        <v>3946</v>
      </c>
      <c r="AD2" s="33" t="s">
        <v>3947</v>
      </c>
      <c r="AE2" s="67" t="s">
        <v>4563</v>
      </c>
      <c r="AF2" s="64" t="s">
        <v>2125</v>
      </c>
      <c r="AG2" s="65" t="s">
        <v>3948</v>
      </c>
      <c r="AH2" s="49" t="s">
        <v>2126</v>
      </c>
      <c r="AI2" s="49" t="s">
        <v>2127</v>
      </c>
      <c r="AJ2" s="49" t="s">
        <v>2128</v>
      </c>
      <c r="AK2" s="49" t="s">
        <v>2129</v>
      </c>
      <c r="AL2" s="50" t="s">
        <v>2130</v>
      </c>
      <c r="AM2" s="51" t="s">
        <v>2131</v>
      </c>
      <c r="AN2" s="51" t="s">
        <v>2132</v>
      </c>
      <c r="AO2" s="51" t="s">
        <v>2133</v>
      </c>
      <c r="AP2" s="52" t="s">
        <v>2134</v>
      </c>
      <c r="AQ2" s="53" t="s">
        <v>2995</v>
      </c>
      <c r="AR2" s="53" t="s">
        <v>2996</v>
      </c>
      <c r="AS2" s="54" t="s">
        <v>2997</v>
      </c>
      <c r="AT2" s="36" t="s">
        <v>3695</v>
      </c>
      <c r="AU2" s="36" t="s">
        <v>3016</v>
      </c>
      <c r="AV2" s="55" t="s">
        <v>3949</v>
      </c>
      <c r="AW2" s="36" t="s">
        <v>3959</v>
      </c>
      <c r="AX2" s="56" t="s">
        <v>3959</v>
      </c>
      <c r="AY2" s="53" t="s">
        <v>3960</v>
      </c>
      <c r="AZ2" s="54" t="s">
        <v>3961</v>
      </c>
      <c r="BA2" s="53" t="s">
        <v>3962</v>
      </c>
      <c r="BB2" s="53" t="s">
        <v>3963</v>
      </c>
      <c r="BC2" s="54" t="s">
        <v>3964</v>
      </c>
      <c r="BF2" s="36" t="s">
        <v>3971</v>
      </c>
      <c r="BG2" s="36" t="s">
        <v>3971</v>
      </c>
      <c r="BH2" s="36" t="s">
        <v>3971</v>
      </c>
      <c r="BI2" s="36" t="s">
        <v>3970</v>
      </c>
      <c r="BJ2" s="36" t="s">
        <v>3970</v>
      </c>
      <c r="BK2" s="36" t="s">
        <v>3970</v>
      </c>
      <c r="BL2" s="36" t="s">
        <v>3972</v>
      </c>
      <c r="BM2" s="36" t="s">
        <v>3973</v>
      </c>
      <c r="BN2" s="36" t="s">
        <v>3974</v>
      </c>
      <c r="BO2" s="36" t="s">
        <v>3975</v>
      </c>
      <c r="BP2" s="36" t="s">
        <v>3976</v>
      </c>
      <c r="BQ2" s="36" t="s">
        <v>3977</v>
      </c>
      <c r="BR2" s="57" t="s">
        <v>3978</v>
      </c>
    </row>
    <row r="3" spans="1:78" ht="16.5" hidden="1" x14ac:dyDescent="0.3">
      <c r="B3" s="82">
        <v>1</v>
      </c>
      <c r="C3" s="83" t="s">
        <v>2999</v>
      </c>
      <c r="D3" s="83">
        <v>1</v>
      </c>
      <c r="E3" s="84">
        <v>1</v>
      </c>
      <c r="F3" s="75">
        <v>0.25</v>
      </c>
      <c r="G3" s="74">
        <v>0</v>
      </c>
      <c r="H3" s="82" t="s">
        <v>25</v>
      </c>
      <c r="I3" s="83">
        <v>1002</v>
      </c>
      <c r="J3" s="83" t="s">
        <v>3982</v>
      </c>
      <c r="K3" s="91" t="s">
        <v>617</v>
      </c>
      <c r="L3" s="94">
        <v>1.8982604425411824</v>
      </c>
      <c r="M3" s="95">
        <v>0.84207067482819487</v>
      </c>
      <c r="N3" s="95">
        <v>0.69419492986209808</v>
      </c>
      <c r="O3" s="95">
        <v>0.51429456084219216</v>
      </c>
      <c r="P3" s="96">
        <v>34.91391125493746</v>
      </c>
      <c r="Q3" s="96">
        <v>28.287730876583282</v>
      </c>
      <c r="R3" s="97">
        <v>38.823923919895911</v>
      </c>
      <c r="S3" s="106">
        <v>48.62449223404797</v>
      </c>
      <c r="T3" s="107">
        <v>50.222966755538778</v>
      </c>
      <c r="U3" s="94">
        <v>-9.2478711964892907E-2</v>
      </c>
      <c r="V3" s="112">
        <v>-0.30231144130193144</v>
      </c>
      <c r="W3" s="95">
        <v>0.50057042157795595</v>
      </c>
      <c r="X3" s="113">
        <v>2.4773102050578418E-2</v>
      </c>
      <c r="Y3" s="118">
        <v>14.008988312414663</v>
      </c>
      <c r="Z3" s="119">
        <v>35.362744376507123</v>
      </c>
      <c r="AA3" s="118">
        <v>106516000000</v>
      </c>
      <c r="AB3" s="119">
        <v>174402000000</v>
      </c>
      <c r="AC3" s="79">
        <v>9611000000</v>
      </c>
      <c r="AD3" s="80">
        <v>87582000000</v>
      </c>
      <c r="AE3" s="124">
        <v>0.10973716060377703</v>
      </c>
      <c r="AF3" s="127">
        <v>2453456.5762788402</v>
      </c>
      <c r="AG3" s="128">
        <v>2421635.5762788402</v>
      </c>
      <c r="AH3" s="133">
        <v>22.753317450707886</v>
      </c>
      <c r="AI3" s="134">
        <v>26.873505012944115</v>
      </c>
      <c r="AJ3" s="134">
        <v>2.4194855463994096</v>
      </c>
      <c r="AK3" s="134">
        <v>33.73168784906435</v>
      </c>
      <c r="AL3" s="135">
        <v>11.900685418562748</v>
      </c>
      <c r="AM3" s="82" t="s">
        <v>506</v>
      </c>
      <c r="AN3" s="83" t="s">
        <v>507</v>
      </c>
      <c r="AO3" s="83" t="s">
        <v>618</v>
      </c>
      <c r="AP3" s="84" t="s">
        <v>574</v>
      </c>
      <c r="AQ3" s="94">
        <v>0.1603668</v>
      </c>
      <c r="AR3" s="95">
        <v>0.29856660000000002</v>
      </c>
      <c r="AS3" s="142">
        <v>0.30108479999999999</v>
      </c>
      <c r="AT3" s="74" t="s">
        <v>3018</v>
      </c>
      <c r="AU3" s="74" t="s">
        <v>3018</v>
      </c>
      <c r="AV3" s="145" t="s">
        <v>3018</v>
      </c>
      <c r="AW3" s="25">
        <v>0.82359354103137805</v>
      </c>
      <c r="AX3" s="133">
        <v>0.82359354103137805</v>
      </c>
      <c r="AY3" s="134">
        <v>0.67302405018597355</v>
      </c>
      <c r="AZ3" s="135">
        <v>1.4966175912173516</v>
      </c>
      <c r="BA3" s="133">
        <v>27.677916762423806</v>
      </c>
      <c r="BB3" s="134">
        <v>22.617835998117684</v>
      </c>
      <c r="BC3" s="135">
        <v>50.29575276054149</v>
      </c>
      <c r="BD3" s="25">
        <v>36767</v>
      </c>
      <c r="BE3" s="25">
        <v>2421635.5762788402</v>
      </c>
      <c r="BF3" s="74">
        <v>82175.98</v>
      </c>
      <c r="BG3" s="74">
        <v>94114.792000000001</v>
      </c>
      <c r="BH3" s="74">
        <v>111350.125</v>
      </c>
      <c r="BI3" s="74">
        <v>65300.183000000005</v>
      </c>
      <c r="BJ3" s="74">
        <v>78156.513999999996</v>
      </c>
      <c r="BK3" s="74">
        <v>89221.653000000006</v>
      </c>
      <c r="BL3" s="72">
        <v>3.3934081909332593E-2</v>
      </c>
      <c r="BM3" s="72">
        <v>3.8864143276512185E-2</v>
      </c>
      <c r="BN3" s="72">
        <v>4.5981371470889945E-2</v>
      </c>
      <c r="BO3" s="72">
        <v>2.6965321966545552E-2</v>
      </c>
      <c r="BP3" s="72">
        <v>3.2274267344592655E-2</v>
      </c>
      <c r="BQ3" s="72">
        <v>3.6843550645675904E-2</v>
      </c>
      <c r="BR3" s="148">
        <v>4.5981371470889945E-2</v>
      </c>
    </row>
    <row r="4" spans="1:78" ht="16.5" hidden="1" x14ac:dyDescent="0.3">
      <c r="B4" s="85">
        <v>1</v>
      </c>
      <c r="C4" s="86" t="s">
        <v>2999</v>
      </c>
      <c r="D4" s="86">
        <v>1</v>
      </c>
      <c r="E4" s="87">
        <v>1</v>
      </c>
      <c r="F4" s="75">
        <v>0.2</v>
      </c>
      <c r="G4" s="74">
        <v>0</v>
      </c>
      <c r="H4" s="85" t="s">
        <v>80</v>
      </c>
      <c r="I4" s="86">
        <v>1006</v>
      </c>
      <c r="J4" s="86" t="s">
        <v>3986</v>
      </c>
      <c r="K4" s="92" t="s">
        <v>699</v>
      </c>
      <c r="L4" s="98">
        <v>0.88338008846992278</v>
      </c>
      <c r="M4" s="99">
        <v>1.0097346164596896</v>
      </c>
      <c r="N4" s="99">
        <v>0.29701572012883332</v>
      </c>
      <c r="O4" s="99">
        <v>0.33981123604782582</v>
      </c>
      <c r="P4" s="100">
        <v>15.422764080158633</v>
      </c>
      <c r="Q4" s="100">
        <v>12.489788230853337</v>
      </c>
      <c r="R4" s="101">
        <v>17.35909668448685</v>
      </c>
      <c r="S4" s="108">
        <v>17.528446135415795</v>
      </c>
      <c r="T4" s="109">
        <v>17.299118530371913</v>
      </c>
      <c r="U4" s="98">
        <v>-0.44498911815175995</v>
      </c>
      <c r="V4" s="114">
        <v>-3.4814623803793481</v>
      </c>
      <c r="W4" s="99">
        <v>0.52973819405840972</v>
      </c>
      <c r="X4" s="115">
        <v>3.7479955643134659E-2</v>
      </c>
      <c r="Y4" s="120">
        <v>14.663179278061673</v>
      </c>
      <c r="Z4" s="121">
        <v>15.64969118489512</v>
      </c>
      <c r="AA4" s="120">
        <v>39625000000</v>
      </c>
      <c r="AB4" s="121">
        <v>117744000000</v>
      </c>
      <c r="AC4" s="79" t="e">
        <v>#N/A</v>
      </c>
      <c r="AD4" s="80">
        <v>42990000000</v>
      </c>
      <c r="AE4" s="125">
        <v>0</v>
      </c>
      <c r="AF4" s="129">
        <v>803078.26878647995</v>
      </c>
      <c r="AG4" s="130">
        <v>389671.26878647995</v>
      </c>
      <c r="AH4" s="136">
        <v>7.2783056001408921</v>
      </c>
      <c r="AI4" s="137">
        <v>9.2987577103075854</v>
      </c>
      <c r="AJ4" s="137">
        <v>3.1804559066340325</v>
      </c>
      <c r="AK4" s="137">
        <v>24.730872441275064</v>
      </c>
      <c r="AL4" s="138">
        <v>1.5001383438633926</v>
      </c>
      <c r="AM4" s="85" t="s">
        <v>502</v>
      </c>
      <c r="AN4" s="86" t="s">
        <v>503</v>
      </c>
      <c r="AO4" s="86" t="s">
        <v>504</v>
      </c>
      <c r="AP4" s="87" t="s">
        <v>574</v>
      </c>
      <c r="AQ4" s="98">
        <v>0.10043290000000001</v>
      </c>
      <c r="AR4" s="99">
        <v>0.13736480000000001</v>
      </c>
      <c r="AS4" s="143">
        <v>0.10602969999999999</v>
      </c>
      <c r="AT4" s="74" t="s">
        <v>3697</v>
      </c>
      <c r="AU4" s="74" t="s">
        <v>3021</v>
      </c>
      <c r="AV4" s="146" t="s">
        <v>3021</v>
      </c>
      <c r="AW4" s="25" t="s">
        <v>3021</v>
      </c>
      <c r="AX4" s="136">
        <v>0</v>
      </c>
      <c r="AY4" s="137">
        <v>1.0000270598948628</v>
      </c>
      <c r="AZ4" s="138">
        <v>1.0000270598948628</v>
      </c>
      <c r="BA4" s="136">
        <v>0</v>
      </c>
      <c r="BB4" s="137">
        <v>25.924674149991226</v>
      </c>
      <c r="BC4" s="138">
        <v>25.924674149991226</v>
      </c>
      <c r="BD4" s="25">
        <v>8031</v>
      </c>
      <c r="BE4" s="25">
        <v>389671.26878647995</v>
      </c>
      <c r="BF4" s="74">
        <v>28062.333000000002</v>
      </c>
      <c r="BG4" s="74">
        <v>38134</v>
      </c>
      <c r="BH4" s="74">
        <v>40041.5</v>
      </c>
      <c r="BI4" s="74" t="s">
        <v>3021</v>
      </c>
      <c r="BJ4" s="74" t="s">
        <v>3021</v>
      </c>
      <c r="BK4" s="74" t="s">
        <v>3021</v>
      </c>
      <c r="BL4" s="72">
        <v>7.2015401821622971E-2</v>
      </c>
      <c r="BM4" s="72">
        <v>9.7861975091870307E-2</v>
      </c>
      <c r="BN4" s="72">
        <v>0.1027571268590005</v>
      </c>
      <c r="BO4" s="72">
        <v>0</v>
      </c>
      <c r="BP4" s="72">
        <v>0</v>
      </c>
      <c r="BQ4" s="72">
        <v>0</v>
      </c>
      <c r="BR4" s="149">
        <v>0.1027571268590005</v>
      </c>
      <c r="BV4" s="34">
        <v>2</v>
      </c>
      <c r="BW4" s="34">
        <v>10</v>
      </c>
      <c r="BX4" s="34">
        <f>BV4*BW4</f>
        <v>20</v>
      </c>
      <c r="BZ4" s="34">
        <f>BX4+BX5+BX6+BX7</f>
        <v>100</v>
      </c>
    </row>
    <row r="5" spans="1:78" ht="16.5" hidden="1" x14ac:dyDescent="0.3">
      <c r="B5" s="85">
        <v>1</v>
      </c>
      <c r="C5" s="86" t="s">
        <v>2999</v>
      </c>
      <c r="D5" s="86">
        <v>1</v>
      </c>
      <c r="E5" s="87">
        <v>1</v>
      </c>
      <c r="F5" s="75">
        <v>0.1</v>
      </c>
      <c r="G5" s="74" t="s">
        <v>2322</v>
      </c>
      <c r="H5" s="85" t="s">
        <v>53</v>
      </c>
      <c r="I5" s="86">
        <v>1008</v>
      </c>
      <c r="J5" s="86" t="s">
        <v>3988</v>
      </c>
      <c r="K5" s="92" t="s">
        <v>660</v>
      </c>
      <c r="L5" s="98">
        <v>1.319422277009505</v>
      </c>
      <c r="M5" s="99">
        <v>0.88636363636363635</v>
      </c>
      <c r="N5" s="99">
        <v>0.72159631544404013</v>
      </c>
      <c r="O5" s="99">
        <v>0.37724655892924985</v>
      </c>
      <c r="P5" s="100">
        <v>35.0873341904732</v>
      </c>
      <c r="Q5" s="100">
        <v>28.615129219734079</v>
      </c>
      <c r="R5" s="101" t="e">
        <v>#N/A</v>
      </c>
      <c r="S5" s="108">
        <v>44.443501547061537</v>
      </c>
      <c r="T5" s="109">
        <v>45.167180908003274</v>
      </c>
      <c r="U5" s="98">
        <v>1.0414946519046726</v>
      </c>
      <c r="V5" s="114">
        <v>3.3690720084983687</v>
      </c>
      <c r="W5" s="99">
        <v>-0.12866102023663284</v>
      </c>
      <c r="X5" s="115" t="e">
        <v>#N/A</v>
      </c>
      <c r="Y5" s="120">
        <v>1.8215354716719581</v>
      </c>
      <c r="Z5" s="121">
        <v>4.6450441160318601</v>
      </c>
      <c r="AA5" s="120">
        <v>14564000000</v>
      </c>
      <c r="AB5" s="121">
        <v>34219000000</v>
      </c>
      <c r="AC5" s="79" t="e">
        <v>#N/A</v>
      </c>
      <c r="AD5" s="80">
        <v>8648000000</v>
      </c>
      <c r="AE5" s="125">
        <v>0</v>
      </c>
      <c r="AF5" s="129">
        <v>148699.14603747</v>
      </c>
      <c r="AG5" s="130">
        <v>194843.14603747</v>
      </c>
      <c r="AH5" s="136">
        <v>14.046798791541345</v>
      </c>
      <c r="AI5" s="137">
        <v>16.315788480779602</v>
      </c>
      <c r="AJ5" s="137">
        <v>4.9891519997720843</v>
      </c>
      <c r="AK5" s="137">
        <v>17.258489417446686</v>
      </c>
      <c r="AL5" s="138" t="s">
        <v>3021</v>
      </c>
      <c r="AM5" s="85" t="s">
        <v>493</v>
      </c>
      <c r="AN5" s="86" t="s">
        <v>661</v>
      </c>
      <c r="AO5" s="86" t="s">
        <v>662</v>
      </c>
      <c r="AP5" s="87" t="s">
        <v>574</v>
      </c>
      <c r="AQ5" s="98" t="e">
        <v>#VALUE!</v>
      </c>
      <c r="AR5" s="99">
        <v>6.6876660000000004E-2</v>
      </c>
      <c r="AS5" s="143">
        <v>4.2734460000000002E-2</v>
      </c>
      <c r="AT5" s="74" t="s">
        <v>3699</v>
      </c>
      <c r="AU5" s="74" t="s">
        <v>3021</v>
      </c>
      <c r="AV5" s="146" t="s">
        <v>3699</v>
      </c>
      <c r="AW5" s="25">
        <v>5.4285414023020531</v>
      </c>
      <c r="AX5" s="136">
        <v>5.4285414023020531</v>
      </c>
      <c r="AY5" s="137">
        <v>0.13855571736303943</v>
      </c>
      <c r="AZ5" s="138">
        <v>5.5670971196650925</v>
      </c>
      <c r="BA5" s="136">
        <v>81.957103436742202</v>
      </c>
      <c r="BB5" s="137">
        <v>2.0918372760055064</v>
      </c>
      <c r="BC5" s="138">
        <v>84.048940712747708</v>
      </c>
      <c r="BD5" s="25">
        <v>8041.1302558699999</v>
      </c>
      <c r="BE5" s="25">
        <v>148699.14603747</v>
      </c>
      <c r="BF5" s="74">
        <v>9384.0670000000009</v>
      </c>
      <c r="BG5" s="74">
        <v>10462.4</v>
      </c>
      <c r="BH5" s="74">
        <v>11545.154</v>
      </c>
      <c r="BI5" s="74">
        <v>9599.2440000000006</v>
      </c>
      <c r="BJ5" s="74">
        <v>10587.259</v>
      </c>
      <c r="BK5" s="74">
        <v>11638.754000000001</v>
      </c>
      <c r="BL5" s="72">
        <v>6.3107739688265288E-2</v>
      </c>
      <c r="BM5" s="72">
        <v>7.0359516371154063E-2</v>
      </c>
      <c r="BN5" s="72">
        <v>7.7641024226802163E-2</v>
      </c>
      <c r="BO5" s="72">
        <v>6.4554802470628392E-2</v>
      </c>
      <c r="BP5" s="72">
        <v>7.119919167075893E-2</v>
      </c>
      <c r="BQ5" s="72">
        <v>7.8270483120778694E-2</v>
      </c>
      <c r="BR5" s="149">
        <v>7.8270483120778694E-2</v>
      </c>
      <c r="BV5" s="34">
        <v>1.5</v>
      </c>
      <c r="BW5" s="34">
        <v>20</v>
      </c>
      <c r="BX5" s="34">
        <f t="shared" ref="BX5:BX7" si="0">BV5*BW5</f>
        <v>30</v>
      </c>
    </row>
    <row r="6" spans="1:78" ht="16.5" hidden="1" x14ac:dyDescent="0.3">
      <c r="B6" s="85">
        <v>1</v>
      </c>
      <c r="C6" s="86" t="s">
        <v>2999</v>
      </c>
      <c r="D6" s="86">
        <v>1</v>
      </c>
      <c r="E6" s="87">
        <v>1</v>
      </c>
      <c r="F6" s="75">
        <v>0.17</v>
      </c>
      <c r="G6" s="74">
        <v>0</v>
      </c>
      <c r="H6" s="85" t="s">
        <v>2034</v>
      </c>
      <c r="I6" s="86">
        <v>1007</v>
      </c>
      <c r="J6" s="86" t="s">
        <v>3987</v>
      </c>
      <c r="K6" s="92" t="s">
        <v>4771</v>
      </c>
      <c r="L6" s="98">
        <v>1.0121781824639355</v>
      </c>
      <c r="M6" s="99">
        <v>0.93877475063272298</v>
      </c>
      <c r="N6" s="99">
        <v>0.99249689903521665</v>
      </c>
      <c r="O6" s="99">
        <v>0.8829933719193428</v>
      </c>
      <c r="P6" s="100">
        <v>78.512592484601086</v>
      </c>
      <c r="Q6" s="100">
        <v>62.788481970498665</v>
      </c>
      <c r="R6" s="101">
        <v>81.538881309686218</v>
      </c>
      <c r="S6" s="108">
        <v>46.596577146490212</v>
      </c>
      <c r="T6" s="109">
        <v>46.465183041920497</v>
      </c>
      <c r="U6" s="98">
        <v>-3.8830302436688544E-2</v>
      </c>
      <c r="V6" s="114">
        <v>-0.11469103922682125</v>
      </c>
      <c r="W6" s="99">
        <v>0.32225123150954754</v>
      </c>
      <c r="X6" s="115" t="e">
        <v>#N/A</v>
      </c>
      <c r="Y6" s="120">
        <v>13.45790873447188</v>
      </c>
      <c r="Z6" s="121">
        <v>13.250574016198534</v>
      </c>
      <c r="AA6" s="120">
        <v>80604000000</v>
      </c>
      <c r="AB6" s="121">
        <v>85696000000</v>
      </c>
      <c r="AC6" s="79">
        <v>2259000000</v>
      </c>
      <c r="AD6" s="80">
        <v>89731000000</v>
      </c>
      <c r="AE6" s="125">
        <v>2.517524601308355E-2</v>
      </c>
      <c r="AF6" s="129">
        <v>2592892.5228000004</v>
      </c>
      <c r="AG6" s="130">
        <v>2582188.5228000004</v>
      </c>
      <c r="AH6" s="136">
        <v>27.414969081315231</v>
      </c>
      <c r="AI6" s="137">
        <v>29.67146051524832</v>
      </c>
      <c r="AJ6" s="137">
        <v>2.3747838806886126</v>
      </c>
      <c r="AK6" s="137">
        <v>43.717348439854732</v>
      </c>
      <c r="AL6" s="138">
        <v>32.395124897090326</v>
      </c>
      <c r="AM6" s="85" t="s">
        <v>493</v>
      </c>
      <c r="AN6" s="86" t="s">
        <v>654</v>
      </c>
      <c r="AO6" s="86" t="s">
        <v>655</v>
      </c>
      <c r="AP6" s="87" t="s">
        <v>2141</v>
      </c>
      <c r="AQ6" s="98">
        <v>0.23758070000000001</v>
      </c>
      <c r="AR6" s="99">
        <v>0.21149319999999999</v>
      </c>
      <c r="AS6" s="143">
        <v>0.26758559999999998</v>
      </c>
      <c r="AT6" s="74" t="s">
        <v>3697</v>
      </c>
      <c r="AU6" s="74" t="s">
        <v>3021</v>
      </c>
      <c r="AV6" s="146" t="s">
        <v>3021</v>
      </c>
      <c r="AW6" s="25">
        <v>1.0844573588695794</v>
      </c>
      <c r="AX6" s="136">
        <v>1.0844573588695794</v>
      </c>
      <c r="AY6" s="137">
        <v>0.93453452399759174</v>
      </c>
      <c r="AZ6" s="138">
        <v>2.0189918828671711</v>
      </c>
      <c r="BA6" s="136">
        <v>49.736813071439499</v>
      </c>
      <c r="BB6" s="137">
        <v>42.860854369899528</v>
      </c>
      <c r="BC6" s="138">
        <v>92.597667441339027</v>
      </c>
      <c r="BD6" s="25">
        <v>52036</v>
      </c>
      <c r="BE6" s="25">
        <v>2582188.5228000004</v>
      </c>
      <c r="BF6" s="74">
        <v>79639.392999999996</v>
      </c>
      <c r="BG6" s="74">
        <v>93293.25</v>
      </c>
      <c r="BH6" s="74">
        <v>108908.59300000001</v>
      </c>
      <c r="BI6" s="74">
        <v>72580.084000000003</v>
      </c>
      <c r="BJ6" s="74">
        <v>81868.758000000002</v>
      </c>
      <c r="BK6" s="74">
        <v>96500.959000000003</v>
      </c>
      <c r="BL6" s="72">
        <v>3.0841819757467935E-2</v>
      </c>
      <c r="BM6" s="72">
        <v>3.612952701797207E-2</v>
      </c>
      <c r="BN6" s="72">
        <v>4.2176855809855737E-2</v>
      </c>
      <c r="BO6" s="72">
        <v>2.810797250438464E-2</v>
      </c>
      <c r="BP6" s="72">
        <v>3.1705182358732459E-2</v>
      </c>
      <c r="BQ6" s="72">
        <v>3.7371771328051223E-2</v>
      </c>
      <c r="BR6" s="149">
        <v>4.2176855809855737E-2</v>
      </c>
      <c r="BV6" s="34">
        <v>1</v>
      </c>
      <c r="BW6" s="34">
        <v>30</v>
      </c>
      <c r="BX6" s="34">
        <f t="shared" si="0"/>
        <v>30</v>
      </c>
    </row>
    <row r="7" spans="1:78" ht="16.5" hidden="1" x14ac:dyDescent="0.3">
      <c r="B7" s="85">
        <v>1</v>
      </c>
      <c r="C7" s="86" t="s">
        <v>2999</v>
      </c>
      <c r="D7" s="86">
        <v>1</v>
      </c>
      <c r="E7" s="87">
        <v>1</v>
      </c>
      <c r="F7" s="75">
        <v>0.3</v>
      </c>
      <c r="G7" s="74">
        <v>0</v>
      </c>
      <c r="H7" s="85" t="s">
        <v>382</v>
      </c>
      <c r="I7" s="86">
        <v>1001</v>
      </c>
      <c r="J7" s="86" t="s">
        <v>3981</v>
      </c>
      <c r="K7" s="92" t="s">
        <v>1069</v>
      </c>
      <c r="L7" s="98">
        <v>0.20008027874073847</v>
      </c>
      <c r="M7" s="99">
        <v>5.8129766825976148E-2</v>
      </c>
      <c r="N7" s="99">
        <v>0.1634791114202212</v>
      </c>
      <c r="O7" s="99">
        <v>5.302416998212036E-2</v>
      </c>
      <c r="P7" s="100">
        <v>5.8404290739110802</v>
      </c>
      <c r="Q7" s="100">
        <v>5.5796261516086245</v>
      </c>
      <c r="R7" s="101">
        <v>8.7145504726603651</v>
      </c>
      <c r="S7" s="108">
        <v>13.270044274872291</v>
      </c>
      <c r="T7" s="109">
        <v>12.26032767620719</v>
      </c>
      <c r="U7" s="98">
        <v>0.19776308094155515</v>
      </c>
      <c r="V7" s="114">
        <v>1.2313241796602281</v>
      </c>
      <c r="W7" s="99">
        <v>0.353014088989483</v>
      </c>
      <c r="X7" s="115">
        <v>1.9322102171949816E-2</v>
      </c>
      <c r="Y7" s="120">
        <v>21.375246788051886</v>
      </c>
      <c r="Z7" s="121">
        <v>15.033339011583102</v>
      </c>
      <c r="AA7" s="120">
        <v>210701000000</v>
      </c>
      <c r="AB7" s="121">
        <v>230989000000</v>
      </c>
      <c r="AC7" s="79">
        <v>23037000000</v>
      </c>
      <c r="AD7" s="80">
        <v>61841000000</v>
      </c>
      <c r="AE7" s="125">
        <v>0.37251984929092352</v>
      </c>
      <c r="AF7" s="129">
        <v>1448509.0342504398</v>
      </c>
      <c r="AG7" s="130">
        <v>1538456.0342504398</v>
      </c>
      <c r="AH7" s="136">
        <v>20.843745806750395</v>
      </c>
      <c r="AI7" s="137">
        <v>70.179582492786139</v>
      </c>
      <c r="AJ7" s="137">
        <v>0.22238033236880225</v>
      </c>
      <c r="AK7" s="137">
        <v>96.122310926919553</v>
      </c>
      <c r="AL7" s="138">
        <v>8.5873362338847947</v>
      </c>
      <c r="AM7" s="85" t="s">
        <v>543</v>
      </c>
      <c r="AN7" s="86" t="s">
        <v>570</v>
      </c>
      <c r="AO7" s="86" t="s">
        <v>641</v>
      </c>
      <c r="AP7" s="87" t="s">
        <v>574</v>
      </c>
      <c r="AQ7" s="98">
        <v>0.27160600000000001</v>
      </c>
      <c r="AR7" s="99">
        <v>0.24980899999999998</v>
      </c>
      <c r="AS7" s="143">
        <v>0.15705430000000001</v>
      </c>
      <c r="AT7" s="74" t="s">
        <v>3696</v>
      </c>
      <c r="AU7" s="74" t="s">
        <v>3017</v>
      </c>
      <c r="AV7" s="146" t="s">
        <v>3696</v>
      </c>
      <c r="AW7" s="25" t="s">
        <v>3021</v>
      </c>
      <c r="AX7" s="136">
        <v>0</v>
      </c>
      <c r="AY7" s="137">
        <v>0.41421902508912006</v>
      </c>
      <c r="AZ7" s="138">
        <v>0.41421902508912006</v>
      </c>
      <c r="BA7" s="136">
        <v>0</v>
      </c>
      <c r="BB7" s="137">
        <v>79.507899109776559</v>
      </c>
      <c r="BC7" s="138">
        <v>79.507899109776559</v>
      </c>
      <c r="BD7" s="25">
        <v>6000</v>
      </c>
      <c r="BE7" s="25">
        <v>1448509.0342504398</v>
      </c>
      <c r="BF7" s="74">
        <v>32029.888999999999</v>
      </c>
      <c r="BG7" s="74">
        <v>41919.722000000002</v>
      </c>
      <c r="BH7" s="74">
        <v>58062.313000000002</v>
      </c>
      <c r="BI7" s="74">
        <v>29985.282999999999</v>
      </c>
      <c r="BJ7" s="74">
        <v>51272.36</v>
      </c>
      <c r="BK7" s="74">
        <v>71368.120999999999</v>
      </c>
      <c r="BL7" s="72">
        <v>2.2112315658821217E-2</v>
      </c>
      <c r="BM7" s="72">
        <v>2.8939910631411565E-2</v>
      </c>
      <c r="BN7" s="72">
        <v>4.0084191142132235E-2</v>
      </c>
      <c r="BO7" s="72">
        <v>2.0700791152135609E-2</v>
      </c>
      <c r="BP7" s="72">
        <v>3.5396644955363994E-2</v>
      </c>
      <c r="BQ7" s="72">
        <v>4.9270055838437257E-2</v>
      </c>
      <c r="BR7" s="149">
        <v>4.9270055838437257E-2</v>
      </c>
      <c r="BV7" s="34">
        <v>0.5</v>
      </c>
      <c r="BW7" s="34">
        <v>40</v>
      </c>
      <c r="BX7" s="34">
        <f t="shared" si="0"/>
        <v>20</v>
      </c>
    </row>
    <row r="8" spans="1:78" ht="16.5" hidden="1" x14ac:dyDescent="0.3">
      <c r="B8" s="85">
        <v>1</v>
      </c>
      <c r="C8" s="86" t="s">
        <v>2999</v>
      </c>
      <c r="D8" s="86">
        <v>1</v>
      </c>
      <c r="E8" s="87">
        <v>1</v>
      </c>
      <c r="F8" s="75">
        <v>0.23</v>
      </c>
      <c r="G8" s="74" t="s">
        <v>2943</v>
      </c>
      <c r="H8" s="85" t="s">
        <v>1459</v>
      </c>
      <c r="I8" s="86">
        <v>1000</v>
      </c>
      <c r="J8" s="86" t="s">
        <v>3980</v>
      </c>
      <c r="K8" s="92" t="s">
        <v>1460</v>
      </c>
      <c r="L8" s="98">
        <v>1.1541196351908205</v>
      </c>
      <c r="M8" s="99">
        <v>1.8200539893691037</v>
      </c>
      <c r="N8" s="99">
        <v>0.52280366434649683</v>
      </c>
      <c r="O8" s="99">
        <v>0.80045040634485465</v>
      </c>
      <c r="P8" s="100">
        <v>45.590314055681887</v>
      </c>
      <c r="Q8" s="100">
        <v>39.58201618593354</v>
      </c>
      <c r="R8" s="101">
        <v>49.127002792398585</v>
      </c>
      <c r="S8" s="108">
        <v>33.994517748856893</v>
      </c>
      <c r="T8" s="109">
        <v>35.024606345697904</v>
      </c>
      <c r="U8" s="98">
        <v>-5.6485517207293771E-2</v>
      </c>
      <c r="V8" s="114">
        <v>-0.19257340241796206</v>
      </c>
      <c r="W8" s="99">
        <v>0.34481227236416317</v>
      </c>
      <c r="X8" s="115" t="e">
        <v>#N/A</v>
      </c>
      <c r="Y8" s="120">
        <v>21.257834954762153</v>
      </c>
      <c r="Z8" s="121">
        <v>28.202830752056229</v>
      </c>
      <c r="AA8" s="120">
        <v>3593300000</v>
      </c>
      <c r="AB8" s="121">
        <v>8170400000</v>
      </c>
      <c r="AC8" s="79">
        <v>75700000</v>
      </c>
      <c r="AD8" s="80">
        <v>8586400000</v>
      </c>
      <c r="AE8" s="125">
        <v>8.8162675859498746E-3</v>
      </c>
      <c r="AF8" s="129">
        <v>224628.62064160002</v>
      </c>
      <c r="AG8" s="130">
        <v>222800.02064159999</v>
      </c>
      <c r="AH8" s="136">
        <v>23.362381184434863</v>
      </c>
      <c r="AI8" s="137">
        <v>25.992209412445462</v>
      </c>
      <c r="AJ8" s="137">
        <v>3.0271545199932599</v>
      </c>
      <c r="AK8" s="137">
        <v>29.723096301978075</v>
      </c>
      <c r="AL8" s="138">
        <v>21.181586809976576</v>
      </c>
      <c r="AM8" s="85" t="s">
        <v>506</v>
      </c>
      <c r="AN8" s="86" t="s">
        <v>577</v>
      </c>
      <c r="AO8" s="86" t="s">
        <v>665</v>
      </c>
      <c r="AP8" s="87" t="s">
        <v>1458</v>
      </c>
      <c r="AQ8" s="98">
        <v>0.26210129999999998</v>
      </c>
      <c r="AR8" s="99">
        <v>0.29706080000000001</v>
      </c>
      <c r="AS8" s="143">
        <v>0.33185429999999999</v>
      </c>
      <c r="AT8" s="74" t="s">
        <v>3697</v>
      </c>
      <c r="AU8" s="74" t="s">
        <v>3979</v>
      </c>
      <c r="AV8" s="146" t="s">
        <v>3979</v>
      </c>
      <c r="AW8" s="25">
        <v>1.0552764024481187</v>
      </c>
      <c r="AX8" s="136">
        <v>1.0552764024481187</v>
      </c>
      <c r="AY8" s="137">
        <v>0</v>
      </c>
      <c r="AZ8" s="138">
        <v>1.0552764024481187</v>
      </c>
      <c r="BA8" s="136">
        <v>40.482442932687981</v>
      </c>
      <c r="BB8" s="137">
        <v>0</v>
      </c>
      <c r="BC8" s="138" t="s">
        <v>3021</v>
      </c>
      <c r="BD8" s="25" t="s">
        <v>3021</v>
      </c>
      <c r="BE8" s="25">
        <v>222800.02064159999</v>
      </c>
      <c r="BF8" s="74">
        <v>7595.8</v>
      </c>
      <c r="BG8" s="74">
        <v>8419.143</v>
      </c>
      <c r="BH8" s="74">
        <v>10932.781000000001</v>
      </c>
      <c r="BI8" s="74">
        <v>4729.4179999999997</v>
      </c>
      <c r="BJ8" s="74">
        <v>7117.549</v>
      </c>
      <c r="BK8" s="74">
        <v>9764.9380000000001</v>
      </c>
      <c r="BL8" s="72">
        <v>3.409245644648632E-2</v>
      </c>
      <c r="BM8" s="72">
        <v>3.7787891472160953E-2</v>
      </c>
      <c r="BN8" s="72">
        <v>4.9069928128896649E-2</v>
      </c>
      <c r="BO8" s="72">
        <v>2.1227188338585588E-2</v>
      </c>
      <c r="BP8" s="72">
        <v>3.1945908171388433E-2</v>
      </c>
      <c r="BQ8" s="72">
        <v>4.3828263443961034E-2</v>
      </c>
      <c r="BR8" s="149">
        <v>4.9069928128896649E-2</v>
      </c>
      <c r="BW8" s="34">
        <f>BW7+BW6+BW5+BW4</f>
        <v>100</v>
      </c>
    </row>
    <row r="9" spans="1:78" ht="16.5" hidden="1" x14ac:dyDescent="0.3">
      <c r="B9" s="85">
        <v>1</v>
      </c>
      <c r="C9" s="86" t="s">
        <v>2999</v>
      </c>
      <c r="D9" s="86">
        <v>1</v>
      </c>
      <c r="E9" s="87">
        <v>1</v>
      </c>
      <c r="F9" s="75">
        <v>0.17</v>
      </c>
      <c r="G9" s="74" t="s">
        <v>2362</v>
      </c>
      <c r="H9" s="85" t="s">
        <v>26</v>
      </c>
      <c r="I9" s="86">
        <v>1016</v>
      </c>
      <c r="J9" s="86" t="s">
        <v>3996</v>
      </c>
      <c r="K9" s="92" t="s">
        <v>619</v>
      </c>
      <c r="L9" s="98">
        <v>8.9225680748270051</v>
      </c>
      <c r="M9" s="99">
        <v>0.24643086816720258</v>
      </c>
      <c r="N9" s="99">
        <v>0.73850733516328793</v>
      </c>
      <c r="O9" s="99">
        <v>7.649466014572312E-2</v>
      </c>
      <c r="P9" s="100">
        <v>6.8418171866447732</v>
      </c>
      <c r="Q9" s="100">
        <v>5.3439093665880346</v>
      </c>
      <c r="R9" s="101">
        <v>6.2669390261812259</v>
      </c>
      <c r="S9" s="108">
        <v>52.652805038059952</v>
      </c>
      <c r="T9" s="109">
        <v>44.60245058581522</v>
      </c>
      <c r="U9" s="98">
        <v>0.40985000773156022</v>
      </c>
      <c r="V9" s="114">
        <v>2.1654411764705883</v>
      </c>
      <c r="W9" s="99">
        <v>0.64369387923222676</v>
      </c>
      <c r="X9" s="115">
        <v>2.7131464276905368E-2</v>
      </c>
      <c r="Y9" s="120">
        <v>14.297730192580397</v>
      </c>
      <c r="Z9" s="121">
        <v>2.5613142762498597</v>
      </c>
      <c r="AA9" s="120">
        <v>15550000000</v>
      </c>
      <c r="AB9" s="121">
        <v>50095000000</v>
      </c>
      <c r="AC9" s="79">
        <v>328000000</v>
      </c>
      <c r="AD9" s="80">
        <v>3290000000</v>
      </c>
      <c r="AE9" s="125">
        <v>9.9696048632218842E-2</v>
      </c>
      <c r="AF9" s="129">
        <v>123544.33200000001</v>
      </c>
      <c r="AG9" s="130">
        <v>137747.33199999999</v>
      </c>
      <c r="AH9" s="136">
        <v>24.77024491997842</v>
      </c>
      <c r="AI9" s="137">
        <v>31.94258025056245</v>
      </c>
      <c r="AJ9" s="137">
        <v>2.530664454508154</v>
      </c>
      <c r="AK9" s="137">
        <v>43.047792713078032</v>
      </c>
      <c r="AL9" s="138">
        <v>3.4832619574665014</v>
      </c>
      <c r="AM9" s="85" t="s">
        <v>493</v>
      </c>
      <c r="AN9" s="86" t="s">
        <v>524</v>
      </c>
      <c r="AO9" s="86" t="s">
        <v>525</v>
      </c>
      <c r="AP9" s="87" t="s">
        <v>574</v>
      </c>
      <c r="AQ9" s="98">
        <v>0.15544829999999998</v>
      </c>
      <c r="AR9" s="99">
        <v>0.223163</v>
      </c>
      <c r="AS9" s="143">
        <v>0.18046320000000002</v>
      </c>
      <c r="AT9" s="74" t="s">
        <v>3697</v>
      </c>
      <c r="AU9" s="74" t="s">
        <v>3021</v>
      </c>
      <c r="AV9" s="146" t="s">
        <v>3021</v>
      </c>
      <c r="AW9" s="25">
        <v>0.92680789450674972</v>
      </c>
      <c r="AX9" s="136">
        <v>0.92680789450674972</v>
      </c>
      <c r="AY9" s="137">
        <v>5.7390351959592287</v>
      </c>
      <c r="AZ9" s="138">
        <v>6.6658430904659784</v>
      </c>
      <c r="BA9" s="136">
        <v>41.519652722967635</v>
      </c>
      <c r="BB9" s="137">
        <v>257.10047326250987</v>
      </c>
      <c r="BC9" s="138">
        <v>298.6201259854775</v>
      </c>
      <c r="BD9" s="25">
        <v>7567.0339924720001</v>
      </c>
      <c r="BE9" s="25">
        <v>123544.33200000001</v>
      </c>
      <c r="BF9" s="74">
        <v>3997.5</v>
      </c>
      <c r="BG9" s="74">
        <v>4524.1670000000004</v>
      </c>
      <c r="BH9" s="74">
        <v>4985.6469999999999</v>
      </c>
      <c r="BI9" s="74">
        <v>3941.9500000000003</v>
      </c>
      <c r="BJ9" s="74">
        <v>5148.9080000000004</v>
      </c>
      <c r="BK9" s="74">
        <v>5690.902</v>
      </c>
      <c r="BL9" s="72">
        <v>3.2356806138220888E-2</v>
      </c>
      <c r="BM9" s="72">
        <v>3.6619786005237374E-2</v>
      </c>
      <c r="BN9" s="72">
        <v>4.0355125316473436E-2</v>
      </c>
      <c r="BO9" s="72">
        <v>3.1907169970371442E-2</v>
      </c>
      <c r="BP9" s="72">
        <v>4.1676602371365772E-2</v>
      </c>
      <c r="BQ9" s="72">
        <v>4.6063642968258552E-2</v>
      </c>
      <c r="BR9" s="149">
        <v>4.6063642968258552E-2</v>
      </c>
    </row>
    <row r="10" spans="1:78" ht="16.5" hidden="1" x14ac:dyDescent="0.3">
      <c r="B10" s="85">
        <v>1</v>
      </c>
      <c r="C10" s="86" t="s">
        <v>2999</v>
      </c>
      <c r="D10" s="86">
        <v>1</v>
      </c>
      <c r="E10" s="87">
        <v>1</v>
      </c>
      <c r="F10" s="75">
        <v>0.21</v>
      </c>
      <c r="G10" s="74" t="s">
        <v>2555</v>
      </c>
      <c r="H10" s="85" t="s">
        <v>176</v>
      </c>
      <c r="I10" s="86">
        <v>1015</v>
      </c>
      <c r="J10" s="86" t="s">
        <v>3995</v>
      </c>
      <c r="K10" s="92" t="s">
        <v>824</v>
      </c>
      <c r="L10" s="98">
        <v>0.51178941770338371</v>
      </c>
      <c r="M10" s="99">
        <v>0.43444055944055943</v>
      </c>
      <c r="N10" s="99">
        <v>0.35138114570283685</v>
      </c>
      <c r="O10" s="99">
        <v>0.33869044238741552</v>
      </c>
      <c r="P10" s="100">
        <v>22.408907462003032</v>
      </c>
      <c r="Q10" s="100">
        <v>19.39347924581531</v>
      </c>
      <c r="R10" s="101">
        <v>22.558099892039323</v>
      </c>
      <c r="S10" s="108">
        <v>33.076610920431889</v>
      </c>
      <c r="T10" s="109">
        <v>36.357387039238994</v>
      </c>
      <c r="U10" s="98">
        <v>-0.10705431890453632</v>
      </c>
      <c r="V10" s="114">
        <v>-0.47856106759501016</v>
      </c>
      <c r="W10" s="99">
        <v>0.71595957352287876</v>
      </c>
      <c r="X10" s="115" t="e">
        <v>#N/A</v>
      </c>
      <c r="Y10" s="120">
        <v>9.8130651204589654</v>
      </c>
      <c r="Z10" s="121">
        <v>17.272243422640486</v>
      </c>
      <c r="AA10" s="120">
        <v>4118400000</v>
      </c>
      <c r="AB10" s="121">
        <v>5282700000</v>
      </c>
      <c r="AC10" s="79">
        <v>245600000</v>
      </c>
      <c r="AD10" s="80">
        <v>940400000</v>
      </c>
      <c r="AE10" s="125">
        <v>0.26116546150574221</v>
      </c>
      <c r="AF10" s="129">
        <v>44499.473160000001</v>
      </c>
      <c r="AG10" s="130">
        <v>43745.473160000001</v>
      </c>
      <c r="AH10" s="136">
        <v>22.549212969072165</v>
      </c>
      <c r="AI10" s="137">
        <v>24.544393850642429</v>
      </c>
      <c r="AJ10" s="137">
        <v>1.5636511552770904</v>
      </c>
      <c r="AK10" s="137">
        <v>28.936041837186607</v>
      </c>
      <c r="AL10" s="138">
        <v>6.9793557013090979</v>
      </c>
      <c r="AM10" s="85" t="s">
        <v>493</v>
      </c>
      <c r="AN10" s="86" t="s">
        <v>537</v>
      </c>
      <c r="AO10" s="86" t="s">
        <v>825</v>
      </c>
      <c r="AP10" s="87" t="s">
        <v>574</v>
      </c>
      <c r="AQ10" s="98">
        <v>0.20324410000000001</v>
      </c>
      <c r="AR10" s="99">
        <v>0.19120100000000001</v>
      </c>
      <c r="AS10" s="143">
        <v>0.18235209999999999</v>
      </c>
      <c r="AT10" s="74" t="s">
        <v>3702</v>
      </c>
      <c r="AU10" s="74" t="s">
        <v>3021</v>
      </c>
      <c r="AV10" s="146" t="s">
        <v>3702</v>
      </c>
      <c r="AW10" s="25" t="s">
        <v>3021</v>
      </c>
      <c r="AX10" s="136">
        <v>0</v>
      </c>
      <c r="AY10" s="137">
        <v>3.5509323494202016</v>
      </c>
      <c r="AZ10" s="138">
        <v>3.5509323494202016</v>
      </c>
      <c r="BA10" s="136">
        <v>0</v>
      </c>
      <c r="BB10" s="137">
        <v>102.22190372363823</v>
      </c>
      <c r="BC10" s="138">
        <v>102.22190372363823</v>
      </c>
      <c r="BD10" s="25">
        <v>1580.14618776</v>
      </c>
      <c r="BE10" s="25">
        <v>43745.473160000001</v>
      </c>
      <c r="BF10" s="74">
        <v>1540.172</v>
      </c>
      <c r="BG10" s="74">
        <v>1756.1030000000001</v>
      </c>
      <c r="BH10" s="74">
        <v>1976.364</v>
      </c>
      <c r="BI10" s="74">
        <v>1243.0620000000001</v>
      </c>
      <c r="BJ10" s="74">
        <v>1538.606</v>
      </c>
      <c r="BK10" s="74">
        <v>1772.9549999999999</v>
      </c>
      <c r="BL10" s="72">
        <v>3.520757437842284E-2</v>
      </c>
      <c r="BM10" s="72">
        <v>4.0143650831641842E-2</v>
      </c>
      <c r="BN10" s="72">
        <v>4.5178708955127919E-2</v>
      </c>
      <c r="BO10" s="72">
        <v>2.841578591351554E-2</v>
      </c>
      <c r="BP10" s="72">
        <v>3.5171776388668051E-2</v>
      </c>
      <c r="BQ10" s="72">
        <v>4.0528879262898339E-2</v>
      </c>
      <c r="BR10" s="149">
        <v>4.5178708955127919E-2</v>
      </c>
    </row>
    <row r="11" spans="1:78" ht="16.5" hidden="1" x14ac:dyDescent="0.3">
      <c r="B11" s="85">
        <v>1</v>
      </c>
      <c r="C11" s="86" t="s">
        <v>2999</v>
      </c>
      <c r="D11" s="86">
        <v>1</v>
      </c>
      <c r="E11" s="87">
        <v>1</v>
      </c>
      <c r="F11" s="75">
        <v>0.22</v>
      </c>
      <c r="G11" s="74">
        <v>0</v>
      </c>
      <c r="H11" s="85" t="s">
        <v>178</v>
      </c>
      <c r="I11" s="86">
        <v>1013</v>
      </c>
      <c r="J11" s="86" t="s">
        <v>3993</v>
      </c>
      <c r="K11" s="92" t="s">
        <v>827</v>
      </c>
      <c r="L11" s="98">
        <v>0.50750645495222579</v>
      </c>
      <c r="M11" s="99">
        <v>0.52163565556036351</v>
      </c>
      <c r="N11" s="99">
        <v>0.16781817431702811</v>
      </c>
      <c r="O11" s="99">
        <v>0.18178391012591419</v>
      </c>
      <c r="P11" s="100">
        <v>15.105386416861826</v>
      </c>
      <c r="Q11" s="100">
        <v>11.326418654607625</v>
      </c>
      <c r="R11" s="101" t="e">
        <v>#N/A</v>
      </c>
      <c r="S11" s="108">
        <v>45.356265688455984</v>
      </c>
      <c r="T11" s="109">
        <v>49.511880641002023</v>
      </c>
      <c r="U11" s="98">
        <v>1.6283848665258307</v>
      </c>
      <c r="V11" s="114">
        <v>5.6639946559786241</v>
      </c>
      <c r="W11" s="99">
        <v>-0.12206596778317566</v>
      </c>
      <c r="X11" s="115" t="e">
        <v>#N/A</v>
      </c>
      <c r="Y11" s="120">
        <v>12.130417322004273</v>
      </c>
      <c r="Z11" s="121">
        <v>6.4364283331742156</v>
      </c>
      <c r="AA11" s="120">
        <v>4622000000</v>
      </c>
      <c r="AB11" s="121">
        <v>13263000000</v>
      </c>
      <c r="AC11" s="79">
        <v>186000000</v>
      </c>
      <c r="AD11" s="80">
        <v>1186000000</v>
      </c>
      <c r="AE11" s="125">
        <v>0.15682967959527824</v>
      </c>
      <c r="AF11" s="129">
        <v>47716.878452000012</v>
      </c>
      <c r="AG11" s="130">
        <v>64681.878452000012</v>
      </c>
      <c r="AH11" s="136">
        <v>21.214128714988526</v>
      </c>
      <c r="AI11" s="137">
        <v>23.364090566453477</v>
      </c>
      <c r="AJ11" s="137">
        <v>2.1298919614389922</v>
      </c>
      <c r="AK11" s="137">
        <v>43.125829728684884</v>
      </c>
      <c r="AL11" s="138" t="s">
        <v>3021</v>
      </c>
      <c r="AM11" s="85" t="s">
        <v>498</v>
      </c>
      <c r="AN11" s="86" t="s">
        <v>828</v>
      </c>
      <c r="AO11" s="86" t="s">
        <v>828</v>
      </c>
      <c r="AP11" s="87" t="s">
        <v>574</v>
      </c>
      <c r="AQ11" s="98" t="e">
        <v>#VALUE!</v>
      </c>
      <c r="AR11" s="99">
        <v>0.26567570000000001</v>
      </c>
      <c r="AS11" s="143">
        <v>0.27167520000000001</v>
      </c>
      <c r="AT11" s="74" t="s">
        <v>3023</v>
      </c>
      <c r="AU11" s="74" t="s">
        <v>3023</v>
      </c>
      <c r="AV11" s="146" t="s">
        <v>3023</v>
      </c>
      <c r="AW11" s="25" t="s">
        <v>3021</v>
      </c>
      <c r="AX11" s="136">
        <v>0</v>
      </c>
      <c r="AY11" s="137">
        <v>1.6353259789928556</v>
      </c>
      <c r="AZ11" s="138">
        <v>1.6353259789928556</v>
      </c>
      <c r="BA11" s="136">
        <v>117.79001068268325</v>
      </c>
      <c r="BB11" s="137">
        <v>85.367017657997607</v>
      </c>
      <c r="BC11" s="138">
        <v>203.15702834068085</v>
      </c>
      <c r="BD11" s="25">
        <v>1857.0265096900002</v>
      </c>
      <c r="BE11" s="25">
        <v>47716.878452000012</v>
      </c>
      <c r="BF11" s="74">
        <v>1439.9380000000001</v>
      </c>
      <c r="BG11" s="74">
        <v>1793.0630000000001</v>
      </c>
      <c r="BH11" s="74">
        <v>2021.308</v>
      </c>
      <c r="BI11" s="74">
        <v>1418.0650000000001</v>
      </c>
      <c r="BJ11" s="74">
        <v>1802.5340000000001</v>
      </c>
      <c r="BK11" s="74">
        <v>1974.643</v>
      </c>
      <c r="BL11" s="72">
        <v>3.0176701551181337E-2</v>
      </c>
      <c r="BM11" s="72">
        <v>3.7577122774359636E-2</v>
      </c>
      <c r="BN11" s="72">
        <v>4.236044069884623E-2</v>
      </c>
      <c r="BO11" s="72">
        <v>2.9718310291954212E-2</v>
      </c>
      <c r="BP11" s="72">
        <v>3.7775606000992473E-2</v>
      </c>
      <c r="BQ11" s="72">
        <v>4.1382484857771212E-2</v>
      </c>
      <c r="BR11" s="149">
        <v>4.236044069884623E-2</v>
      </c>
    </row>
    <row r="12" spans="1:78" ht="16.5" hidden="1" x14ac:dyDescent="0.3">
      <c r="B12" s="85">
        <v>1</v>
      </c>
      <c r="C12" s="86" t="s">
        <v>2999</v>
      </c>
      <c r="D12" s="86">
        <v>1</v>
      </c>
      <c r="E12" s="87">
        <v>1</v>
      </c>
      <c r="F12" s="75">
        <v>0</v>
      </c>
      <c r="G12" s="74">
        <v>0</v>
      </c>
      <c r="H12" s="85" t="s">
        <v>443</v>
      </c>
      <c r="I12" s="86">
        <v>1003</v>
      </c>
      <c r="J12" s="86" t="s">
        <v>3983</v>
      </c>
      <c r="K12" s="92" t="s">
        <v>1138</v>
      </c>
      <c r="L12" s="98">
        <v>-1.7003327520822187</v>
      </c>
      <c r="M12" s="99">
        <v>8.5050915046642448</v>
      </c>
      <c r="N12" s="99">
        <v>-1.7003327520822187</v>
      </c>
      <c r="O12" s="99">
        <v>8.5050915046642448</v>
      </c>
      <c r="P12" s="100">
        <v>59.859932473157286</v>
      </c>
      <c r="Q12" s="100">
        <v>50.920842058946846</v>
      </c>
      <c r="R12" s="101">
        <v>160.09325820866525</v>
      </c>
      <c r="S12" s="108">
        <v>31.148850010232955</v>
      </c>
      <c r="T12" s="109">
        <v>33.58650666450265</v>
      </c>
      <c r="U12" s="98">
        <v>-0.1709149409917681</v>
      </c>
      <c r="V12" s="114">
        <v>-0.46195858241164273</v>
      </c>
      <c r="W12" s="99">
        <v>0.1799019812677965</v>
      </c>
      <c r="X12" s="115">
        <v>3.4388726207906298E-2</v>
      </c>
      <c r="Y12" s="120">
        <v>8.9325719698171362</v>
      </c>
      <c r="Z12" s="121">
        <v>16.627318096873388</v>
      </c>
      <c r="AA12" s="120">
        <v>14043000000</v>
      </c>
      <c r="AB12" s="121">
        <v>14043000000</v>
      </c>
      <c r="AC12" s="79">
        <v>10486000000</v>
      </c>
      <c r="AD12" s="80">
        <v>113072000000</v>
      </c>
      <c r="AE12" s="125">
        <v>9.2737370878732142E-2</v>
      </c>
      <c r="AF12" s="129">
        <v>2736146.9423199999</v>
      </c>
      <c r="AG12" s="130">
        <v>2678883.9423199999</v>
      </c>
      <c r="AH12" s="136">
        <v>21.611397035423575</v>
      </c>
      <c r="AI12" s="137">
        <v>23.870439491027035</v>
      </c>
      <c r="AJ12" s="137">
        <v>3.6414014275376334</v>
      </c>
      <c r="AK12" s="137">
        <v>29.41344445493041</v>
      </c>
      <c r="AL12" s="138">
        <v>45.434736249853898</v>
      </c>
      <c r="AM12" s="85" t="s">
        <v>506</v>
      </c>
      <c r="AN12" s="86" t="s">
        <v>629</v>
      </c>
      <c r="AO12" s="86" t="s">
        <v>629</v>
      </c>
      <c r="AP12" s="87" t="s">
        <v>574</v>
      </c>
      <c r="AQ12" s="98">
        <v>0.39274310000000001</v>
      </c>
      <c r="AR12" s="99">
        <v>0.26605080000000003</v>
      </c>
      <c r="AS12" s="143">
        <v>0.33211469999999998</v>
      </c>
      <c r="AT12" s="74" t="s">
        <v>3697</v>
      </c>
      <c r="AU12" s="74" t="s">
        <v>3019</v>
      </c>
      <c r="AV12" s="146" t="s">
        <v>3019</v>
      </c>
      <c r="AW12" s="25">
        <v>0.54869683272881109</v>
      </c>
      <c r="AX12" s="136">
        <v>0.54869683272881109</v>
      </c>
      <c r="AY12" s="137">
        <v>3.3912026009418255</v>
      </c>
      <c r="AZ12" s="138">
        <v>3.9398994336706368</v>
      </c>
      <c r="BA12" s="136">
        <v>14.623174353476347</v>
      </c>
      <c r="BB12" s="137">
        <v>90.378044748153869</v>
      </c>
      <c r="BC12" s="138">
        <v>105.00121910163021</v>
      </c>
      <c r="BD12" s="25">
        <v>104794.3667</v>
      </c>
      <c r="BE12" s="25">
        <v>2678883.9423199999</v>
      </c>
      <c r="BF12" s="74">
        <v>95673.324999999997</v>
      </c>
      <c r="BG12" s="74">
        <v>101180.22</v>
      </c>
      <c r="BH12" s="74">
        <v>106499.22200000001</v>
      </c>
      <c r="BI12" s="74">
        <v>100302.561</v>
      </c>
      <c r="BJ12" s="74">
        <v>106544.053</v>
      </c>
      <c r="BK12" s="74">
        <v>113003.137</v>
      </c>
      <c r="BL12" s="72">
        <v>3.5713874531325837E-2</v>
      </c>
      <c r="BM12" s="72">
        <v>3.7769542159551216E-2</v>
      </c>
      <c r="BN12" s="72">
        <v>3.9755071250965897E-2</v>
      </c>
      <c r="BO12" s="72">
        <v>3.7441921023698678E-2</v>
      </c>
      <c r="BP12" s="72">
        <v>3.9771806205135339E-2</v>
      </c>
      <c r="BQ12" s="72">
        <v>4.2182916256586926E-2</v>
      </c>
      <c r="BR12" s="149">
        <v>4.2182916256586926E-2</v>
      </c>
    </row>
    <row r="13" spans="1:78" ht="16.5" hidden="1" x14ac:dyDescent="0.3">
      <c r="B13" s="85">
        <v>1</v>
      </c>
      <c r="C13" s="86" t="s">
        <v>2999</v>
      </c>
      <c r="D13" s="86">
        <v>1</v>
      </c>
      <c r="E13" s="87">
        <v>1</v>
      </c>
      <c r="F13" s="75">
        <v>0.24</v>
      </c>
      <c r="G13" s="74">
        <v>0</v>
      </c>
      <c r="H13" s="85" t="s">
        <v>1282</v>
      </c>
      <c r="I13" s="86">
        <v>1011</v>
      </c>
      <c r="J13" s="86" t="s">
        <v>3991</v>
      </c>
      <c r="K13" s="92" t="s">
        <v>1283</v>
      </c>
      <c r="L13" s="98">
        <v>0.38874866214528331</v>
      </c>
      <c r="M13" s="99">
        <v>0.37689445318366277</v>
      </c>
      <c r="N13" s="99">
        <v>0.28722462520911973</v>
      </c>
      <c r="O13" s="99">
        <v>0.30337795454573685</v>
      </c>
      <c r="P13" s="100">
        <v>24.717187976016952</v>
      </c>
      <c r="Q13" s="100">
        <v>19.43061175107033</v>
      </c>
      <c r="R13" s="101">
        <v>43.11743445746621</v>
      </c>
      <c r="S13" s="108">
        <v>32.589865286674197</v>
      </c>
      <c r="T13" s="109">
        <v>34.687809479174156</v>
      </c>
      <c r="U13" s="98">
        <v>0.22864601469173113</v>
      </c>
      <c r="V13" s="114">
        <v>0.80701597966582594</v>
      </c>
      <c r="W13" s="99">
        <v>0.34365142444371299</v>
      </c>
      <c r="X13" s="115">
        <v>7.9983562853443574E-3</v>
      </c>
      <c r="Y13" s="120">
        <v>10.594204718109129</v>
      </c>
      <c r="Z13" s="121">
        <v>13.815984921917114</v>
      </c>
      <c r="AA13" s="120">
        <v>3240183000</v>
      </c>
      <c r="AB13" s="121">
        <v>4025365000</v>
      </c>
      <c r="AC13" s="79">
        <v>12955000</v>
      </c>
      <c r="AD13" s="80">
        <v>1523183000</v>
      </c>
      <c r="AE13" s="125">
        <v>8.5052157226019453E-3</v>
      </c>
      <c r="AF13" s="129">
        <v>54569.544733439994</v>
      </c>
      <c r="AG13" s="130">
        <v>52790.553812952909</v>
      </c>
      <c r="AH13" s="136">
        <v>26.065200243196731</v>
      </c>
      <c r="AI13" s="137">
        <v>37.31662018663976</v>
      </c>
      <c r="AJ13" s="137">
        <v>2.2430289694869532</v>
      </c>
      <c r="AK13" s="137">
        <v>48.072567262678426</v>
      </c>
      <c r="AL13" s="138">
        <v>20.071582658272902</v>
      </c>
      <c r="AM13" s="85" t="s">
        <v>533</v>
      </c>
      <c r="AN13" s="86" t="s">
        <v>835</v>
      </c>
      <c r="AO13" s="86" t="s">
        <v>1085</v>
      </c>
      <c r="AP13" s="87" t="s">
        <v>1250</v>
      </c>
      <c r="AQ13" s="98" t="e">
        <v>#VALUE!</v>
      </c>
      <c r="AR13" s="99" t="e">
        <v>#VALUE!</v>
      </c>
      <c r="AS13" s="143">
        <v>0.23809619999999998</v>
      </c>
      <c r="AT13" s="74" t="s">
        <v>3022</v>
      </c>
      <c r="AU13" s="74" t="s">
        <v>3022</v>
      </c>
      <c r="AV13" s="146" t="s">
        <v>3022</v>
      </c>
      <c r="AW13" s="25">
        <v>0.66357244822449568</v>
      </c>
      <c r="AX13" s="136">
        <v>0.66357244822449568</v>
      </c>
      <c r="AY13" s="137">
        <v>0</v>
      </c>
      <c r="AZ13" s="138">
        <v>0.66357244822449568</v>
      </c>
      <c r="BA13" s="136">
        <v>26.829656778870429</v>
      </c>
      <c r="BB13" s="137">
        <v>0</v>
      </c>
      <c r="BC13" s="138">
        <v>26.829656778870429</v>
      </c>
      <c r="BD13" s="25">
        <v>249.02263199999999</v>
      </c>
      <c r="BE13" s="25">
        <v>52790.553812952909</v>
      </c>
      <c r="BF13" s="74">
        <v>1184.556</v>
      </c>
      <c r="BG13" s="74">
        <v>1364.8330000000001</v>
      </c>
      <c r="BH13" s="74">
        <v>1525.059</v>
      </c>
      <c r="BI13" s="74">
        <v>944.59800000000007</v>
      </c>
      <c r="BJ13" s="74">
        <v>1165.5360000000001</v>
      </c>
      <c r="BK13" s="74">
        <v>1293.7730000000001</v>
      </c>
      <c r="BL13" s="72">
        <v>2.2438787139780914E-2</v>
      </c>
      <c r="BM13" s="72">
        <v>2.5853735212475058E-2</v>
      </c>
      <c r="BN13" s="72">
        <v>2.8888861545260113E-2</v>
      </c>
      <c r="BO13" s="72">
        <v>1.789331484088787E-2</v>
      </c>
      <c r="BP13" s="72">
        <v>2.2078495409040763E-2</v>
      </c>
      <c r="BQ13" s="72">
        <v>2.4507661059667736E-2</v>
      </c>
      <c r="BR13" s="149">
        <v>2.8888861545260113E-2</v>
      </c>
    </row>
    <row r="14" spans="1:78" ht="16.5" hidden="1" x14ac:dyDescent="0.3">
      <c r="B14" s="85">
        <v>1</v>
      </c>
      <c r="C14" s="86" t="s">
        <v>2999</v>
      </c>
      <c r="D14" s="86">
        <v>1</v>
      </c>
      <c r="E14" s="87">
        <v>1</v>
      </c>
      <c r="F14" s="75">
        <v>0.3</v>
      </c>
      <c r="G14" s="74">
        <v>0</v>
      </c>
      <c r="H14" s="85" t="s">
        <v>29</v>
      </c>
      <c r="I14" s="86">
        <v>1004</v>
      </c>
      <c r="J14" s="86" t="s">
        <v>3984</v>
      </c>
      <c r="K14" s="92" t="s">
        <v>622</v>
      </c>
      <c r="L14" s="98">
        <v>4.7305382295604614</v>
      </c>
      <c r="M14" s="99">
        <v>2.0331730769230769</v>
      </c>
      <c r="N14" s="99">
        <v>1.2428990195904333</v>
      </c>
      <c r="O14" s="99">
        <v>0.92188635372765582</v>
      </c>
      <c r="P14" s="100">
        <v>63.036724864539437</v>
      </c>
      <c r="Q14" s="100">
        <v>50.704961107425575</v>
      </c>
      <c r="R14" s="101">
        <v>175.24625267665951</v>
      </c>
      <c r="S14" s="108">
        <v>59.509731473702359</v>
      </c>
      <c r="T14" s="109">
        <v>61.04240679947835</v>
      </c>
      <c r="U14" s="98">
        <v>0.28976929196499601</v>
      </c>
      <c r="V14" s="114">
        <v>0.65794797687861273</v>
      </c>
      <c r="W14" s="99">
        <v>0.14303661162957645</v>
      </c>
      <c r="X14" s="115">
        <v>3.3482714468629965E-2</v>
      </c>
      <c r="Y14" s="120">
        <v>11.37221746986989</v>
      </c>
      <c r="Z14" s="121">
        <v>19.060009300870551</v>
      </c>
      <c r="AA14" s="120">
        <v>6240000000</v>
      </c>
      <c r="AB14" s="121">
        <v>13762000000</v>
      </c>
      <c r="AC14" s="79">
        <v>363000000</v>
      </c>
      <c r="AD14" s="80">
        <v>11573000000</v>
      </c>
      <c r="AE14" s="125">
        <v>3.1366110775079926E-2</v>
      </c>
      <c r="AF14" s="129">
        <v>390367.99582832999</v>
      </c>
      <c r="AG14" s="130">
        <v>399548.99582832999</v>
      </c>
      <c r="AH14" s="136">
        <v>27.952217421878409</v>
      </c>
      <c r="AI14" s="137">
        <v>29.504430352114163</v>
      </c>
      <c r="AJ14" s="137">
        <v>2.8095477068132459</v>
      </c>
      <c r="AK14" s="137">
        <v>36.79122523000121</v>
      </c>
      <c r="AL14" s="138">
        <v>70.983707793923315</v>
      </c>
      <c r="AM14" s="85" t="s">
        <v>502</v>
      </c>
      <c r="AN14" s="86" t="s">
        <v>528</v>
      </c>
      <c r="AO14" s="86" t="s">
        <v>623</v>
      </c>
      <c r="AP14" s="87" t="s">
        <v>574</v>
      </c>
      <c r="AQ14" s="98" t="e">
        <v>#VALUE!</v>
      </c>
      <c r="AR14" s="99">
        <v>0.22635660000000002</v>
      </c>
      <c r="AS14" s="143">
        <v>0.19630060000000002</v>
      </c>
      <c r="AT14" s="74" t="s">
        <v>3698</v>
      </c>
      <c r="AU14" s="74" t="s">
        <v>3020</v>
      </c>
      <c r="AV14" s="146" t="s">
        <v>3698</v>
      </c>
      <c r="AW14" s="25">
        <v>0.55029927867102013</v>
      </c>
      <c r="AX14" s="136">
        <v>0.55029927867102013</v>
      </c>
      <c r="AY14" s="137">
        <v>2.5051196274971343</v>
      </c>
      <c r="AZ14" s="138">
        <v>3.0554189061681543</v>
      </c>
      <c r="BA14" s="136">
        <v>18.398917142028427</v>
      </c>
      <c r="BB14" s="137">
        <v>83.757130426375326</v>
      </c>
      <c r="BC14" s="138">
        <v>102.15604756840375</v>
      </c>
      <c r="BD14" s="25">
        <v>10566</v>
      </c>
      <c r="BE14" s="25">
        <v>390367.99582832999</v>
      </c>
      <c r="BF14" s="74">
        <v>11486.105</v>
      </c>
      <c r="BG14" s="74">
        <v>13444.053</v>
      </c>
      <c r="BH14" s="74">
        <v>15543.880000000001</v>
      </c>
      <c r="BI14" s="74">
        <v>10869.593000000001</v>
      </c>
      <c r="BJ14" s="74">
        <v>13062.287</v>
      </c>
      <c r="BK14" s="74">
        <v>14608.402</v>
      </c>
      <c r="BL14" s="72">
        <v>2.9423787612576677E-2</v>
      </c>
      <c r="BM14" s="72">
        <v>3.4439434440502181E-2</v>
      </c>
      <c r="BN14" s="72">
        <v>3.9818530632915024E-2</v>
      </c>
      <c r="BO14" s="72">
        <v>2.7844477816209252E-2</v>
      </c>
      <c r="BP14" s="72">
        <v>3.3461470047724741E-2</v>
      </c>
      <c r="BQ14" s="72">
        <v>3.7422130287607533E-2</v>
      </c>
      <c r="BR14" s="149">
        <v>3.9818530632915024E-2</v>
      </c>
    </row>
    <row r="15" spans="1:78" ht="16.5" hidden="1" x14ac:dyDescent="0.3">
      <c r="B15" s="85">
        <v>1</v>
      </c>
      <c r="C15" s="86" t="s">
        <v>2999</v>
      </c>
      <c r="D15" s="86">
        <v>1</v>
      </c>
      <c r="E15" s="87">
        <v>1</v>
      </c>
      <c r="F15" s="75">
        <v>0.2</v>
      </c>
      <c r="G15" s="74">
        <v>0</v>
      </c>
      <c r="H15" s="85" t="s">
        <v>84</v>
      </c>
      <c r="I15" s="86">
        <v>1012</v>
      </c>
      <c r="J15" s="86" t="s">
        <v>3992</v>
      </c>
      <c r="K15" s="92" t="s">
        <v>705</v>
      </c>
      <c r="L15" s="98">
        <v>0.83727636939253303</v>
      </c>
      <c r="M15" s="99">
        <v>0.53247825105115443</v>
      </c>
      <c r="N15" s="99">
        <v>0.47717435038249895</v>
      </c>
      <c r="O15" s="99">
        <v>0.36063679112696606</v>
      </c>
      <c r="P15" s="100">
        <v>24.654703509303236</v>
      </c>
      <c r="Q15" s="100">
        <v>19.127717607618784</v>
      </c>
      <c r="R15" s="101">
        <v>19.594704450494387</v>
      </c>
      <c r="S15" s="108">
        <v>33.574180495901643</v>
      </c>
      <c r="T15" s="109">
        <v>26.214623557094306</v>
      </c>
      <c r="U15" s="98">
        <v>-0.41376045087329549</v>
      </c>
      <c r="V15" s="114">
        <v>-1.7137717216565873</v>
      </c>
      <c r="W15" s="99">
        <v>0.84650522306321974</v>
      </c>
      <c r="X15" s="115" t="e">
        <v>#N/A</v>
      </c>
      <c r="Y15" s="120">
        <v>13.35915922739648</v>
      </c>
      <c r="Z15" s="121">
        <v>11.253692301212915</v>
      </c>
      <c r="AA15" s="120">
        <v>2975776000</v>
      </c>
      <c r="AB15" s="121">
        <v>4393717000</v>
      </c>
      <c r="AC15" s="79">
        <v>69303000</v>
      </c>
      <c r="AD15" s="80">
        <v>1520198000</v>
      </c>
      <c r="AE15" s="125">
        <v>4.5588140492225357E-2</v>
      </c>
      <c r="AF15" s="129">
        <v>58807.678765500001</v>
      </c>
      <c r="AG15" s="130">
        <v>55561.563765500003</v>
      </c>
      <c r="AH15" s="136">
        <v>29.355235247639527</v>
      </c>
      <c r="AI15" s="137">
        <v>30.515590451209498</v>
      </c>
      <c r="AJ15" s="137">
        <v>2.2918799363522182</v>
      </c>
      <c r="AK15" s="137">
        <v>41.463757351820753</v>
      </c>
      <c r="AL15" s="138">
        <v>7.4993403350019712</v>
      </c>
      <c r="AM15" s="85" t="s">
        <v>493</v>
      </c>
      <c r="AN15" s="86" t="s">
        <v>673</v>
      </c>
      <c r="AO15" s="86" t="s">
        <v>674</v>
      </c>
      <c r="AP15" s="87" t="s">
        <v>574</v>
      </c>
      <c r="AQ15" s="98">
        <v>0.41890290000000002</v>
      </c>
      <c r="AR15" s="99">
        <v>0.1955625</v>
      </c>
      <c r="AS15" s="143">
        <v>0.11457580000000001</v>
      </c>
      <c r="AT15" s="74" t="s">
        <v>3701</v>
      </c>
      <c r="AU15" s="74" t="s">
        <v>3021</v>
      </c>
      <c r="AV15" s="146" t="s">
        <v>3701</v>
      </c>
      <c r="AW15" s="25" t="s">
        <v>3021</v>
      </c>
      <c r="AX15" s="136">
        <v>0</v>
      </c>
      <c r="AY15" s="137">
        <v>1.1764628845134417</v>
      </c>
      <c r="AZ15" s="138">
        <v>1.1764628845134417</v>
      </c>
      <c r="BA15" s="136">
        <v>0</v>
      </c>
      <c r="BB15" s="137">
        <v>58.066586291973458</v>
      </c>
      <c r="BC15" s="138">
        <v>58.066586291973458</v>
      </c>
      <c r="BD15" s="25">
        <v>691.85051392000003</v>
      </c>
      <c r="BE15" s="25">
        <v>55561.563765500003</v>
      </c>
      <c r="BF15" s="74">
        <v>1620.8</v>
      </c>
      <c r="BG15" s="74">
        <v>1874.2</v>
      </c>
      <c r="BH15" s="74">
        <v>2097</v>
      </c>
      <c r="BI15" s="74">
        <v>1454.5440000000001</v>
      </c>
      <c r="BJ15" s="74">
        <v>1903.241</v>
      </c>
      <c r="BK15" s="74">
        <v>2026.0550000000001</v>
      </c>
      <c r="BL15" s="72">
        <v>2.9171245194621536E-2</v>
      </c>
      <c r="BM15" s="72">
        <v>3.3731951964313722E-2</v>
      </c>
      <c r="BN15" s="72">
        <v>3.7741918295361158E-2</v>
      </c>
      <c r="BO15" s="72">
        <v>2.6178960803532571E-2</v>
      </c>
      <c r="BP15" s="72">
        <v>3.4254633437473279E-2</v>
      </c>
      <c r="BQ15" s="72">
        <v>3.6465046386222194E-2</v>
      </c>
      <c r="BR15" s="149">
        <v>3.7741918295361158E-2</v>
      </c>
    </row>
    <row r="16" spans="1:78" ht="16.5" hidden="1" x14ac:dyDescent="0.3">
      <c r="B16" s="85">
        <v>1</v>
      </c>
      <c r="C16" s="86" t="s">
        <v>2999</v>
      </c>
      <c r="D16" s="86">
        <v>1</v>
      </c>
      <c r="E16" s="87">
        <v>1</v>
      </c>
      <c r="F16" s="75">
        <v>0.2</v>
      </c>
      <c r="G16" s="74" t="s">
        <v>2232</v>
      </c>
      <c r="H16" s="85" t="s">
        <v>222</v>
      </c>
      <c r="I16" s="86">
        <v>1014</v>
      </c>
      <c r="J16" s="86" t="s">
        <v>3994</v>
      </c>
      <c r="K16" s="92" t="s">
        <v>882</v>
      </c>
      <c r="L16" s="98">
        <v>0.42828452412411033</v>
      </c>
      <c r="M16" s="99">
        <v>0.44325117476012205</v>
      </c>
      <c r="N16" s="99">
        <v>0.3731236504190123</v>
      </c>
      <c r="O16" s="99">
        <v>0.39657026920259014</v>
      </c>
      <c r="P16" s="100">
        <v>27.167824116378526</v>
      </c>
      <c r="Q16" s="100">
        <v>21.634255954747303</v>
      </c>
      <c r="R16" s="101">
        <v>23.32491193144584</v>
      </c>
      <c r="S16" s="108">
        <v>43.334654832636986</v>
      </c>
      <c r="T16" s="109">
        <v>42.496429787896062</v>
      </c>
      <c r="U16" s="98">
        <v>-0.35366897923730883</v>
      </c>
      <c r="V16" s="114">
        <v>-1.3628105765031255</v>
      </c>
      <c r="W16" s="99">
        <v>0.88862385329270532</v>
      </c>
      <c r="X16" s="115">
        <v>0</v>
      </c>
      <c r="Y16" s="120">
        <v>16.745498445187167</v>
      </c>
      <c r="Z16" s="121">
        <v>24.235230922461405</v>
      </c>
      <c r="AA16" s="120">
        <v>3349620000</v>
      </c>
      <c r="AB16" s="121">
        <v>3743909000</v>
      </c>
      <c r="AC16" s="79">
        <v>39673000</v>
      </c>
      <c r="AD16" s="80">
        <v>1364210000</v>
      </c>
      <c r="AE16" s="125">
        <v>2.9081299799884181E-2</v>
      </c>
      <c r="AF16" s="129">
        <v>41900.120007359998</v>
      </c>
      <c r="AG16" s="130">
        <v>39656.589007359995</v>
      </c>
      <c r="AH16" s="136">
        <v>24.116042444090787</v>
      </c>
      <c r="AI16" s="137">
        <v>26.650759458273694</v>
      </c>
      <c r="AJ16" s="137">
        <v>2.0253005471972356</v>
      </c>
      <c r="AK16" s="137">
        <v>34.910491997350867</v>
      </c>
      <c r="AL16" s="138">
        <v>6.9980050605804616</v>
      </c>
      <c r="AM16" s="85" t="s">
        <v>533</v>
      </c>
      <c r="AN16" s="86" t="s">
        <v>856</v>
      </c>
      <c r="AO16" s="86" t="s">
        <v>856</v>
      </c>
      <c r="AP16" s="87" t="s">
        <v>574</v>
      </c>
      <c r="AQ16" s="98">
        <v>0.22257979999999999</v>
      </c>
      <c r="AR16" s="99">
        <v>0.27069189999999999</v>
      </c>
      <c r="AS16" s="143">
        <v>0.2997109</v>
      </c>
      <c r="AT16" s="74" t="s">
        <v>3697</v>
      </c>
      <c r="AU16" s="74" t="s">
        <v>3024</v>
      </c>
      <c r="AV16" s="146" t="s">
        <v>3024</v>
      </c>
      <c r="AW16" s="25" t="s">
        <v>3021</v>
      </c>
      <c r="AX16" s="136">
        <v>0</v>
      </c>
      <c r="AY16" s="137">
        <v>-0.14505209051745954</v>
      </c>
      <c r="AZ16" s="138">
        <v>-0.14505209051745954</v>
      </c>
      <c r="BA16" s="136">
        <v>0</v>
      </c>
      <c r="BB16" s="137">
        <v>-5.0011451854738844</v>
      </c>
      <c r="BC16" s="138">
        <v>-5.0011451854738844</v>
      </c>
      <c r="BD16" s="25">
        <v>-60.777000000000001</v>
      </c>
      <c r="BE16" s="25">
        <v>39656.589007359995</v>
      </c>
      <c r="BF16" s="74">
        <v>1358.444</v>
      </c>
      <c r="BG16" s="74">
        <v>1525.4</v>
      </c>
      <c r="BH16" s="74">
        <v>1476</v>
      </c>
      <c r="BI16" s="74">
        <v>949.38400000000001</v>
      </c>
      <c r="BJ16" s="74">
        <v>954.82400000000007</v>
      </c>
      <c r="BK16" s="74">
        <v>1033.4100000000001</v>
      </c>
      <c r="BL16" s="72">
        <v>3.4255190221929625E-2</v>
      </c>
      <c r="BM16" s="72">
        <v>3.8465234609988672E-2</v>
      </c>
      <c r="BN16" s="72">
        <v>3.7219539979246936E-2</v>
      </c>
      <c r="BO16" s="72">
        <v>2.3940132617654049E-2</v>
      </c>
      <c r="BP16" s="72">
        <v>2.4077310325978644E-2</v>
      </c>
      <c r="BQ16" s="72">
        <v>2.6058973448478035E-2</v>
      </c>
      <c r="BR16" s="149">
        <v>3.7219539979246936E-2</v>
      </c>
    </row>
    <row r="17" spans="2:70" ht="16.5" hidden="1" x14ac:dyDescent="0.3">
      <c r="B17" s="85">
        <v>1</v>
      </c>
      <c r="C17" s="86" t="s">
        <v>2999</v>
      </c>
      <c r="D17" s="86">
        <v>1</v>
      </c>
      <c r="E17" s="87">
        <v>1</v>
      </c>
      <c r="F17" s="75">
        <v>0.35</v>
      </c>
      <c r="G17" s="74" t="s">
        <v>2228</v>
      </c>
      <c r="H17" s="85" t="s">
        <v>120</v>
      </c>
      <c r="I17" s="86">
        <v>1010</v>
      </c>
      <c r="J17" s="86" t="s">
        <v>3990</v>
      </c>
      <c r="K17" s="92" t="s">
        <v>755</v>
      </c>
      <c r="L17" s="98">
        <v>0.65031918036652481</v>
      </c>
      <c r="M17" s="99">
        <v>0.50884095712560384</v>
      </c>
      <c r="N17" s="99">
        <v>0.5455741990152958</v>
      </c>
      <c r="O17" s="99">
        <v>0.40625400197367928</v>
      </c>
      <c r="P17" s="100">
        <v>38.148236350975353</v>
      </c>
      <c r="Q17" s="100">
        <v>30.339965252599164</v>
      </c>
      <c r="R17" s="101">
        <v>38.10675351522125</v>
      </c>
      <c r="S17" s="108">
        <v>15.954037940560969</v>
      </c>
      <c r="T17" s="109">
        <v>19.063066177355687</v>
      </c>
      <c r="U17" s="98">
        <v>7.9083518107908354E-2</v>
      </c>
      <c r="V17" s="114">
        <v>0.20719390384910077</v>
      </c>
      <c r="W17" s="99">
        <v>0.70759389091714708</v>
      </c>
      <c r="X17" s="115">
        <v>5.9271193994035173E-2</v>
      </c>
      <c r="Y17" s="120">
        <v>31.703367356140166</v>
      </c>
      <c r="Z17" s="121">
        <v>56.730406119131828</v>
      </c>
      <c r="AA17" s="120">
        <v>105984000</v>
      </c>
      <c r="AB17" s="121">
        <v>132747000</v>
      </c>
      <c r="AC17" s="79" t="e">
        <v>#N/A</v>
      </c>
      <c r="AD17" s="80">
        <v>41955000</v>
      </c>
      <c r="AE17" s="125">
        <v>0</v>
      </c>
      <c r="AF17" s="129">
        <v>2148.7888137600003</v>
      </c>
      <c r="AG17" s="130">
        <v>2163.6618137600003</v>
      </c>
      <c r="AH17" s="136">
        <v>30.088050698224198</v>
      </c>
      <c r="AI17" s="137">
        <v>34.126081413204638</v>
      </c>
      <c r="AJ17" s="137">
        <v>1.616909562580042</v>
      </c>
      <c r="AK17" s="137">
        <v>44.108766987617535</v>
      </c>
      <c r="AL17" s="138">
        <v>14.014675852642327</v>
      </c>
      <c r="AM17" s="85" t="s">
        <v>533</v>
      </c>
      <c r="AN17" s="86" t="s">
        <v>729</v>
      </c>
      <c r="AO17" s="86" t="s">
        <v>756</v>
      </c>
      <c r="AP17" s="87" t="s">
        <v>574</v>
      </c>
      <c r="AQ17" s="98" t="e">
        <v>#VALUE!</v>
      </c>
      <c r="AR17" s="99">
        <v>0.75465840000000006</v>
      </c>
      <c r="AS17" s="143">
        <v>1.1074079999999999</v>
      </c>
      <c r="AT17" s="74" t="s">
        <v>3700</v>
      </c>
      <c r="AU17" s="74" t="s">
        <v>3021</v>
      </c>
      <c r="AV17" s="146" t="s">
        <v>3700</v>
      </c>
      <c r="AW17" s="25" t="s">
        <v>3021</v>
      </c>
      <c r="AX17" s="136">
        <v>0</v>
      </c>
      <c r="AY17" s="137">
        <v>0</v>
      </c>
      <c r="AZ17" s="138">
        <v>0</v>
      </c>
      <c r="BA17" s="136">
        <v>0</v>
      </c>
      <c r="BB17" s="137">
        <v>0</v>
      </c>
      <c r="BC17" s="138">
        <v>0</v>
      </c>
      <c r="BD17" s="25">
        <v>0</v>
      </c>
      <c r="BE17" s="25">
        <v>2148.7888137600003</v>
      </c>
      <c r="BF17" s="74">
        <v>58.466999999999999</v>
      </c>
      <c r="BG17" s="74">
        <v>75.7</v>
      </c>
      <c r="BH17" s="74" t="s">
        <v>3021</v>
      </c>
      <c r="BI17" s="74">
        <v>43.710999999999999</v>
      </c>
      <c r="BJ17" s="74">
        <v>52.173999999999999</v>
      </c>
      <c r="BK17" s="74" t="s">
        <v>3021</v>
      </c>
      <c r="BL17" s="72">
        <v>2.7209281631401037E-2</v>
      </c>
      <c r="BM17" s="72">
        <v>3.5229148399901801E-2</v>
      </c>
      <c r="BN17" s="72">
        <v>0</v>
      </c>
      <c r="BO17" s="72">
        <v>2.0342157274875924E-2</v>
      </c>
      <c r="BP17" s="72">
        <v>2.4280655067588856E-2</v>
      </c>
      <c r="BQ17" s="72">
        <v>0</v>
      </c>
      <c r="BR17" s="149">
        <v>3.5229148399901801E-2</v>
      </c>
    </row>
    <row r="18" spans="2:70" ht="16.5" hidden="1" x14ac:dyDescent="0.3">
      <c r="B18" s="85">
        <v>1</v>
      </c>
      <c r="C18" s="86" t="s">
        <v>2999</v>
      </c>
      <c r="D18" s="86">
        <v>1</v>
      </c>
      <c r="E18" s="87">
        <v>1</v>
      </c>
      <c r="F18" s="75">
        <v>0.21</v>
      </c>
      <c r="G18" s="74">
        <v>0</v>
      </c>
      <c r="H18" s="85" t="s">
        <v>1354</v>
      </c>
      <c r="I18" s="86">
        <v>1009</v>
      </c>
      <c r="J18" s="86" t="s">
        <v>3989</v>
      </c>
      <c r="K18" s="92" t="s">
        <v>1355</v>
      </c>
      <c r="L18" s="98">
        <v>0.72102207319626821</v>
      </c>
      <c r="M18" s="99">
        <v>0.93302361595044525</v>
      </c>
      <c r="N18" s="99">
        <v>0.71723404569688209</v>
      </c>
      <c r="O18" s="99">
        <v>0.93302361595044525</v>
      </c>
      <c r="P18" s="100">
        <v>38.87311640096091</v>
      </c>
      <c r="Q18" s="100">
        <v>28.630577017927234</v>
      </c>
      <c r="R18" s="101">
        <v>33.636905268533489</v>
      </c>
      <c r="S18" s="108">
        <v>43.327836884754618</v>
      </c>
      <c r="T18" s="109">
        <v>46.776417858989831</v>
      </c>
      <c r="U18" s="98">
        <v>-0.40323199123527803</v>
      </c>
      <c r="V18" s="114">
        <v>-1.2305249080575058</v>
      </c>
      <c r="W18" s="99">
        <v>0.72549986305121883</v>
      </c>
      <c r="X18" s="115">
        <v>2.5653923541247486E-2</v>
      </c>
      <c r="Y18" s="120">
        <v>18.470915014588996</v>
      </c>
      <c r="Z18" s="121">
        <v>24.510335308364127</v>
      </c>
      <c r="AA18" s="120">
        <v>5166000000</v>
      </c>
      <c r="AB18" s="121">
        <v>5166000000</v>
      </c>
      <c r="AC18" s="79">
        <v>82000000</v>
      </c>
      <c r="AD18" s="80">
        <v>4583200000</v>
      </c>
      <c r="AE18" s="125">
        <v>1.7891429568860185E-2</v>
      </c>
      <c r="AF18" s="129">
        <v>198829.43056080001</v>
      </c>
      <c r="AG18" s="130">
        <v>191473.43056080001</v>
      </c>
      <c r="AH18" s="136">
        <v>31.653732941114235</v>
      </c>
      <c r="AI18" s="137">
        <v>35.412138073016465</v>
      </c>
      <c r="AJ18" s="137">
        <v>2.0347728945024621</v>
      </c>
      <c r="AK18" s="137">
        <v>49.824183501086189</v>
      </c>
      <c r="AL18" s="138">
        <v>14.871896207827275</v>
      </c>
      <c r="AM18" s="85" t="s">
        <v>533</v>
      </c>
      <c r="AN18" s="86" t="s">
        <v>830</v>
      </c>
      <c r="AO18" s="86" t="s">
        <v>893</v>
      </c>
      <c r="AP18" s="87" t="s">
        <v>1339</v>
      </c>
      <c r="AQ18" s="98">
        <v>0.21859300000000001</v>
      </c>
      <c r="AR18" s="99">
        <v>0.24335899999999999</v>
      </c>
      <c r="AS18" s="143">
        <v>0.32446930000000002</v>
      </c>
      <c r="AT18" s="74" t="s">
        <v>3697</v>
      </c>
      <c r="AU18" s="74" t="s">
        <v>3021</v>
      </c>
      <c r="AV18" s="146" t="s">
        <v>3021</v>
      </c>
      <c r="AW18" s="25">
        <v>0.6890702851690873</v>
      </c>
      <c r="AX18" s="136">
        <v>0.6890702851690873</v>
      </c>
      <c r="AY18" s="137">
        <v>0</v>
      </c>
      <c r="AZ18" s="138">
        <v>0.6890702851690873</v>
      </c>
      <c r="BA18" s="136">
        <v>39.684696203241742</v>
      </c>
      <c r="BB18" s="137">
        <v>0</v>
      </c>
      <c r="BC18" s="138">
        <v>39.684696203241742</v>
      </c>
      <c r="BD18" s="25">
        <v>1372.4023560000001</v>
      </c>
      <c r="BE18" s="25">
        <v>191473.43056080001</v>
      </c>
      <c r="BF18" s="74">
        <v>4057.826</v>
      </c>
      <c r="BG18" s="74">
        <v>4532</v>
      </c>
      <c r="BH18" s="74">
        <v>5043.9000000000005</v>
      </c>
      <c r="BI18" s="74">
        <v>3799.3310000000001</v>
      </c>
      <c r="BJ18" s="74">
        <v>4392.0569999999998</v>
      </c>
      <c r="BK18" s="74">
        <v>4884.3609999999999</v>
      </c>
      <c r="BL18" s="72">
        <v>2.1192632252501935E-2</v>
      </c>
      <c r="BM18" s="72">
        <v>2.3669080282973879E-2</v>
      </c>
      <c r="BN18" s="72">
        <v>2.634255826109708E-2</v>
      </c>
      <c r="BO18" s="72">
        <v>1.9842601602072251E-2</v>
      </c>
      <c r="BP18" s="72">
        <v>2.2938206032744352E-2</v>
      </c>
      <c r="BQ18" s="72">
        <v>2.5509340829661647E-2</v>
      </c>
      <c r="BR18" s="149">
        <v>2.634255826109708E-2</v>
      </c>
    </row>
    <row r="19" spans="2:70" ht="16.5" hidden="1" x14ac:dyDescent="0.3">
      <c r="B19" s="85">
        <v>1</v>
      </c>
      <c r="C19" s="86" t="s">
        <v>2999</v>
      </c>
      <c r="D19" s="86">
        <v>2</v>
      </c>
      <c r="E19" s="87">
        <v>1</v>
      </c>
      <c r="F19" s="75">
        <v>0.17</v>
      </c>
      <c r="G19" s="74">
        <v>0</v>
      </c>
      <c r="H19" s="85" t="s">
        <v>1394</v>
      </c>
      <c r="I19" s="86">
        <v>1022</v>
      </c>
      <c r="J19" s="86" t="s">
        <v>4002</v>
      </c>
      <c r="K19" s="92" t="s">
        <v>1395</v>
      </c>
      <c r="L19" s="98">
        <v>0.32362445137095791</v>
      </c>
      <c r="M19" s="99">
        <v>0.37452108986581606</v>
      </c>
      <c r="N19" s="99">
        <v>0.22010840205069301</v>
      </c>
      <c r="O19" s="99">
        <v>0.25979307531613494</v>
      </c>
      <c r="P19" s="100">
        <v>22.088931384242329</v>
      </c>
      <c r="Q19" s="100">
        <v>16.177249813688586</v>
      </c>
      <c r="R19" s="101">
        <v>29.561818366199262</v>
      </c>
      <c r="S19" s="108">
        <v>31.998622926785821</v>
      </c>
      <c r="T19" s="109">
        <v>34.404677712669226</v>
      </c>
      <c r="U19" s="98">
        <v>0.24318080386442992</v>
      </c>
      <c r="V19" s="114">
        <v>0.96798801727741401</v>
      </c>
      <c r="W19" s="99">
        <v>0.42653991031390137</v>
      </c>
      <c r="X19" s="115">
        <v>1.7165919752601094E-2</v>
      </c>
      <c r="Y19" s="120">
        <v>14.325965879961824</v>
      </c>
      <c r="Z19" s="121">
        <v>21.791590758878066</v>
      </c>
      <c r="AA19" s="120">
        <v>56117000000</v>
      </c>
      <c r="AB19" s="121">
        <v>80899000000</v>
      </c>
      <c r="AC19" s="79">
        <v>140000000</v>
      </c>
      <c r="AD19" s="80">
        <v>17327000000</v>
      </c>
      <c r="AE19" s="125">
        <v>8.0798753390661972E-3</v>
      </c>
      <c r="AF19" s="129">
        <v>375230.97415999998</v>
      </c>
      <c r="AG19" s="130">
        <v>404751.97415999998</v>
      </c>
      <c r="AH19" s="136">
        <v>14.118105764414524</v>
      </c>
      <c r="AI19" s="137">
        <v>18.093516949485917</v>
      </c>
      <c r="AJ19" s="137">
        <v>3.0091787928828158</v>
      </c>
      <c r="AK19" s="137">
        <v>23.351349168802987</v>
      </c>
      <c r="AL19" s="138">
        <v>6.4670619516059222</v>
      </c>
      <c r="AM19" s="85" t="s">
        <v>533</v>
      </c>
      <c r="AN19" s="86" t="s">
        <v>830</v>
      </c>
      <c r="AO19" s="86" t="s">
        <v>1396</v>
      </c>
      <c r="AP19" s="87" t="s">
        <v>1339</v>
      </c>
      <c r="AQ19" s="98">
        <v>0.1909506</v>
      </c>
      <c r="AR19" s="99">
        <v>0.2240711</v>
      </c>
      <c r="AS19" s="143">
        <v>0.27651870000000001</v>
      </c>
      <c r="AT19" s="74" t="s">
        <v>3697</v>
      </c>
      <c r="AU19" s="74" t="s">
        <v>3021</v>
      </c>
      <c r="AV19" s="146" t="s">
        <v>3021</v>
      </c>
      <c r="AW19" s="25">
        <v>1.6708996123512898</v>
      </c>
      <c r="AX19" s="136">
        <v>1.6708996123512898</v>
      </c>
      <c r="AY19" s="137">
        <v>0.4490617371655013</v>
      </c>
      <c r="AZ19" s="138">
        <v>2.119961349516791</v>
      </c>
      <c r="BA19" s="136">
        <v>42.574413987186865</v>
      </c>
      <c r="BB19" s="137">
        <v>11.442064001071699</v>
      </c>
      <c r="BC19" s="138">
        <v>54.016477988258565</v>
      </c>
      <c r="BD19" s="25">
        <v>7628.92328</v>
      </c>
      <c r="BE19" s="25">
        <v>375230.97415999998</v>
      </c>
      <c r="BF19" s="74">
        <v>16452.933000000001</v>
      </c>
      <c r="BG19" s="74">
        <v>18005.433000000001</v>
      </c>
      <c r="BH19" s="74">
        <v>19585.615000000002</v>
      </c>
      <c r="BI19" s="74">
        <v>14605.791999999999</v>
      </c>
      <c r="BJ19" s="74">
        <v>17884.778999999999</v>
      </c>
      <c r="BK19" s="74">
        <v>18591.105</v>
      </c>
      <c r="BL19" s="72">
        <v>4.3847480973104327E-2</v>
      </c>
      <c r="BM19" s="72">
        <v>4.7984932588007546E-2</v>
      </c>
      <c r="BN19" s="72">
        <v>5.2196157430352795E-2</v>
      </c>
      <c r="BO19" s="72">
        <v>3.8924803669784548E-2</v>
      </c>
      <c r="BP19" s="72">
        <v>4.7663386638155988E-2</v>
      </c>
      <c r="BQ19" s="72">
        <v>4.9545763223887478E-2</v>
      </c>
      <c r="BR19" s="149">
        <v>5.2196157430352795E-2</v>
      </c>
    </row>
    <row r="20" spans="2:70" ht="16.5" hidden="1" x14ac:dyDescent="0.3">
      <c r="B20" s="85">
        <v>1</v>
      </c>
      <c r="C20" s="86" t="s">
        <v>2999</v>
      </c>
      <c r="D20" s="86">
        <v>1</v>
      </c>
      <c r="E20" s="87">
        <v>1</v>
      </c>
      <c r="F20" s="75">
        <v>0.25</v>
      </c>
      <c r="G20" s="74" t="s">
        <v>2860</v>
      </c>
      <c r="H20" s="85" t="s">
        <v>2032</v>
      </c>
      <c r="I20" s="86">
        <v>1005</v>
      </c>
      <c r="J20" s="86" t="s">
        <v>3985</v>
      </c>
      <c r="K20" s="92" t="s">
        <v>2033</v>
      </c>
      <c r="L20" s="98">
        <v>0.72790086208212001</v>
      </c>
      <c r="M20" s="99">
        <v>1.0341204104339226</v>
      </c>
      <c r="N20" s="99">
        <v>0.18287885960618402</v>
      </c>
      <c r="O20" s="99">
        <v>0.24955250596658712</v>
      </c>
      <c r="P20" s="100">
        <v>18.105233598932919</v>
      </c>
      <c r="Q20" s="100">
        <v>13.71653308811555</v>
      </c>
      <c r="R20" s="101">
        <v>19.907504022295974</v>
      </c>
      <c r="S20" s="108">
        <v>10.813955091011898</v>
      </c>
      <c r="T20" s="109">
        <v>12.800373411410265</v>
      </c>
      <c r="U20" s="98">
        <v>0.39105877975201669</v>
      </c>
      <c r="V20" s="114">
        <v>1.1378523645644021</v>
      </c>
      <c r="W20" s="99">
        <v>0.46400950244159955</v>
      </c>
      <c r="X20" s="115">
        <v>2.9124977723465464E-2</v>
      </c>
      <c r="Y20" s="120">
        <v>24.445540329835588</v>
      </c>
      <c r="Z20" s="121">
        <v>28.502652843051468</v>
      </c>
      <c r="AA20" s="120">
        <v>24267000000</v>
      </c>
      <c r="AB20" s="121">
        <v>100560000000</v>
      </c>
      <c r="AC20" s="79">
        <v>232000000</v>
      </c>
      <c r="AD20" s="80">
        <v>25260000000</v>
      </c>
      <c r="AE20" s="125">
        <v>9.1844813935075213E-3</v>
      </c>
      <c r="AF20" s="129">
        <v>288423</v>
      </c>
      <c r="AG20" s="130">
        <v>318085</v>
      </c>
      <c r="AH20" s="136">
        <v>12.35185616651134</v>
      </c>
      <c r="AI20" s="137">
        <v>15.498952394874044</v>
      </c>
      <c r="AJ20" s="137">
        <v>8.1027961712936456</v>
      </c>
      <c r="AK20" s="137">
        <v>19.833766531207214</v>
      </c>
      <c r="AL20" s="138">
        <v>4.0167372431506854</v>
      </c>
      <c r="AM20" s="85" t="s">
        <v>498</v>
      </c>
      <c r="AN20" s="86" t="s">
        <v>516</v>
      </c>
      <c r="AO20" s="86" t="s">
        <v>714</v>
      </c>
      <c r="AP20" s="87" t="s">
        <v>2141</v>
      </c>
      <c r="AQ20" s="98">
        <v>0.24765119999999999</v>
      </c>
      <c r="AR20" s="99">
        <v>0.25059570000000003</v>
      </c>
      <c r="AS20" s="143">
        <v>0.22191350000000001</v>
      </c>
      <c r="AT20" s="74" t="s">
        <v>3697</v>
      </c>
      <c r="AU20" s="74" t="s">
        <v>3021</v>
      </c>
      <c r="AV20" s="146" t="s">
        <v>3021</v>
      </c>
      <c r="AW20" s="25">
        <v>0.49354593773728167</v>
      </c>
      <c r="AX20" s="136">
        <v>0.49354593773728167</v>
      </c>
      <c r="AY20" s="137">
        <v>7.0914799071693402</v>
      </c>
      <c r="AZ20" s="138">
        <v>7.5850258449066219</v>
      </c>
      <c r="BA20" s="136">
        <v>7.4767634477966594</v>
      </c>
      <c r="BB20" s="137">
        <v>107.42934690900411</v>
      </c>
      <c r="BC20" s="138">
        <v>114.90611035680077</v>
      </c>
      <c r="BD20" s="25">
        <v>21065.713500000002</v>
      </c>
      <c r="BE20" s="25">
        <v>288423</v>
      </c>
      <c r="BF20" s="74">
        <v>12730.188</v>
      </c>
      <c r="BG20" s="74">
        <v>12485.059000000001</v>
      </c>
      <c r="BH20" s="74">
        <v>13224.875</v>
      </c>
      <c r="BI20" s="74">
        <v>16417.351999999999</v>
      </c>
      <c r="BJ20" s="74">
        <v>15225.213</v>
      </c>
      <c r="BK20" s="74">
        <v>16354.175999999999</v>
      </c>
      <c r="BL20" s="72">
        <v>4.4137215131941625E-2</v>
      </c>
      <c r="BM20" s="72">
        <v>4.3287321052759321E-2</v>
      </c>
      <c r="BN20" s="72">
        <v>4.585235920852359E-2</v>
      </c>
      <c r="BO20" s="72">
        <v>5.6921091591169912E-2</v>
      </c>
      <c r="BP20" s="72">
        <v>5.2787790848857409E-2</v>
      </c>
      <c r="BQ20" s="72">
        <v>5.6702052194173139E-2</v>
      </c>
      <c r="BR20" s="149">
        <v>5.6702052194173139E-2</v>
      </c>
    </row>
    <row r="21" spans="2:70" ht="16.5" hidden="1" x14ac:dyDescent="0.3">
      <c r="B21" s="85">
        <v>1</v>
      </c>
      <c r="C21" s="86" t="s">
        <v>2999</v>
      </c>
      <c r="D21" s="86">
        <v>2</v>
      </c>
      <c r="E21" s="87">
        <v>1</v>
      </c>
      <c r="F21" s="75">
        <v>0</v>
      </c>
      <c r="G21" s="74">
        <v>0</v>
      </c>
      <c r="H21" s="85" t="s">
        <v>436</v>
      </c>
      <c r="I21" s="86">
        <v>1017</v>
      </c>
      <c r="J21" s="86" t="s">
        <v>3997</v>
      </c>
      <c r="K21" s="92" t="s">
        <v>1132</v>
      </c>
      <c r="L21" s="98">
        <v>-0.99613500870182237</v>
      </c>
      <c r="M21" s="99">
        <v>-1.1706802383316783</v>
      </c>
      <c r="N21" s="99">
        <v>-1.0639771630073143</v>
      </c>
      <c r="O21" s="99">
        <v>-1.252290532465808</v>
      </c>
      <c r="P21" s="100">
        <v>1913.9763779527559</v>
      </c>
      <c r="Q21" s="100">
        <v>1465.8408459812088</v>
      </c>
      <c r="R21" s="101" t="e">
        <v>#N/A</v>
      </c>
      <c r="S21" s="108">
        <v>67.692491166969006</v>
      </c>
      <c r="T21" s="109">
        <v>69.478559898940276</v>
      </c>
      <c r="U21" s="98">
        <v>0.52600480088631751</v>
      </c>
      <c r="V21" s="114">
        <v>0.83924187371108716</v>
      </c>
      <c r="W21" s="99">
        <v>-0.96464345337467206</v>
      </c>
      <c r="X21" s="115">
        <v>4.2062339403418615E-2</v>
      </c>
      <c r="Y21" s="120">
        <v>4.2333515842566154</v>
      </c>
      <c r="Z21" s="121">
        <v>11.7191990564822</v>
      </c>
      <c r="AA21" s="120">
        <v>-805600000</v>
      </c>
      <c r="AB21" s="121">
        <v>-753100000</v>
      </c>
      <c r="AC21" s="79">
        <v>62200000</v>
      </c>
      <c r="AD21" s="80">
        <v>883400000</v>
      </c>
      <c r="AE21" s="125">
        <v>7.0409780393932531E-2</v>
      </c>
      <c r="AF21" s="129">
        <v>20701.0093108</v>
      </c>
      <c r="AG21" s="130">
        <v>21555.609310799999</v>
      </c>
      <c r="AH21" s="136">
        <v>21.168230689187862</v>
      </c>
      <c r="AI21" s="137">
        <v>22.169710285714284</v>
      </c>
      <c r="AJ21" s="137">
        <v>4.0412762525108095</v>
      </c>
      <c r="AK21" s="137">
        <v>29.648449220192482</v>
      </c>
      <c r="AL21" s="138" t="s">
        <v>3021</v>
      </c>
      <c r="AM21" s="85" t="s">
        <v>543</v>
      </c>
      <c r="AN21" s="86" t="s">
        <v>570</v>
      </c>
      <c r="AO21" s="86" t="s">
        <v>1123</v>
      </c>
      <c r="AP21" s="87" t="s">
        <v>574</v>
      </c>
      <c r="AQ21" s="98">
        <v>0.1860559</v>
      </c>
      <c r="AR21" s="99">
        <v>0.18267710000000001</v>
      </c>
      <c r="AS21" s="143">
        <v>0.13178129999999999</v>
      </c>
      <c r="AT21" s="74" t="s">
        <v>3703</v>
      </c>
      <c r="AU21" s="74" t="s">
        <v>3025</v>
      </c>
      <c r="AV21" s="146" t="s">
        <v>3703</v>
      </c>
      <c r="AW21" s="25" t="s">
        <v>3021</v>
      </c>
      <c r="AX21" s="136">
        <v>0</v>
      </c>
      <c r="AY21" s="137">
        <v>4.9161854126071622</v>
      </c>
      <c r="AZ21" s="138">
        <v>4.9161854126071622</v>
      </c>
      <c r="BA21" s="136">
        <v>0</v>
      </c>
      <c r="BB21" s="137">
        <v>151.03888394182249</v>
      </c>
      <c r="BC21" s="138">
        <v>151.03888394182249</v>
      </c>
      <c r="BD21" s="25">
        <v>1017.7</v>
      </c>
      <c r="BE21" s="25">
        <v>20701.0093108</v>
      </c>
      <c r="BF21" s="74">
        <v>738</v>
      </c>
      <c r="BG21" s="74">
        <v>825.33299999999997</v>
      </c>
      <c r="BH21" s="74">
        <v>886</v>
      </c>
      <c r="BI21" s="74">
        <v>757.79499999999996</v>
      </c>
      <c r="BJ21" s="74">
        <v>900</v>
      </c>
      <c r="BK21" s="74">
        <v>957.69</v>
      </c>
      <c r="BL21" s="72">
        <v>3.5650435634313506E-2</v>
      </c>
      <c r="BM21" s="72">
        <v>3.9869215438177327E-2</v>
      </c>
      <c r="BN21" s="72">
        <v>4.2799845490517296E-2</v>
      </c>
      <c r="BO21" s="72">
        <v>3.6606669202580759E-2</v>
      </c>
      <c r="BP21" s="72">
        <v>4.3476141017455498E-2</v>
      </c>
      <c r="BQ21" s="72">
        <v>4.6262961656674394E-2</v>
      </c>
      <c r="BR21" s="149">
        <v>4.6262961656674394E-2</v>
      </c>
    </row>
    <row r="22" spans="2:70" ht="16.5" hidden="1" x14ac:dyDescent="0.3">
      <c r="B22" s="85">
        <v>1</v>
      </c>
      <c r="C22" s="86" t="s">
        <v>2999</v>
      </c>
      <c r="D22" s="86">
        <v>2</v>
      </c>
      <c r="E22" s="87">
        <v>1</v>
      </c>
      <c r="F22" s="75">
        <v>0.3</v>
      </c>
      <c r="G22" s="74" t="s">
        <v>2947</v>
      </c>
      <c r="H22" s="85" t="s">
        <v>95</v>
      </c>
      <c r="I22" s="86">
        <v>1019</v>
      </c>
      <c r="J22" s="86" t="s">
        <v>3999</v>
      </c>
      <c r="K22" s="92" t="s">
        <v>720</v>
      </c>
      <c r="L22" s="98">
        <v>0.77237006556066967</v>
      </c>
      <c r="M22" s="99">
        <v>0.38435374149659862</v>
      </c>
      <c r="N22" s="99">
        <v>0.61100655777000057</v>
      </c>
      <c r="O22" s="99">
        <v>0.30370512574390479</v>
      </c>
      <c r="P22" s="100">
        <v>30.80126650882848</v>
      </c>
      <c r="Q22" s="100">
        <v>28.671391697047788</v>
      </c>
      <c r="R22" s="101">
        <v>40.212649945474368</v>
      </c>
      <c r="S22" s="108">
        <v>36.114805931256214</v>
      </c>
      <c r="T22" s="109">
        <v>29.899162156150368</v>
      </c>
      <c r="U22" s="98">
        <v>-0.11233240997229917</v>
      </c>
      <c r="V22" s="114">
        <v>-0.40204631979695432</v>
      </c>
      <c r="W22" s="99">
        <v>0.55495913631318738</v>
      </c>
      <c r="X22" s="115">
        <v>2.3826912543363155E-2</v>
      </c>
      <c r="Y22" s="120">
        <v>25.467260468523396</v>
      </c>
      <c r="Z22" s="121">
        <v>19.309205092253954</v>
      </c>
      <c r="AA22" s="120">
        <v>16464000000</v>
      </c>
      <c r="AB22" s="121">
        <v>20836000000</v>
      </c>
      <c r="AC22" s="79">
        <v>3060000000</v>
      </c>
      <c r="AD22" s="80">
        <v>11899000000</v>
      </c>
      <c r="AE22" s="125">
        <v>0.25716446760231954</v>
      </c>
      <c r="AF22" s="129">
        <v>1084330</v>
      </c>
      <c r="AG22" s="130">
        <v>1079261</v>
      </c>
      <c r="AH22" s="136">
        <v>81.998252545205901</v>
      </c>
      <c r="AI22" s="137">
        <v>94.78740738919241</v>
      </c>
      <c r="AJ22" s="137">
        <v>0.95179575489434576</v>
      </c>
      <c r="AK22" s="137">
        <v>102.19034173241728</v>
      </c>
      <c r="AL22" s="138">
        <v>39.412784989636741</v>
      </c>
      <c r="AM22" s="85" t="s">
        <v>506</v>
      </c>
      <c r="AN22" s="86" t="s">
        <v>577</v>
      </c>
      <c r="AO22" s="86" t="s">
        <v>578</v>
      </c>
      <c r="AP22" s="87" t="s">
        <v>574</v>
      </c>
      <c r="AQ22" s="98">
        <v>0.35137469999999998</v>
      </c>
      <c r="AR22" s="99">
        <v>0.61107690000000003</v>
      </c>
      <c r="AS22" s="143">
        <v>0.48653820000000003</v>
      </c>
      <c r="AT22" s="74" t="s">
        <v>3704</v>
      </c>
      <c r="AU22" s="74" t="s">
        <v>3027</v>
      </c>
      <c r="AV22" s="146" t="s">
        <v>3704</v>
      </c>
      <c r="AW22" s="25">
        <v>3.644978959898882E-2</v>
      </c>
      <c r="AX22" s="136">
        <v>3.644978959898882E-2</v>
      </c>
      <c r="AY22" s="137">
        <v>0.88697540770403693</v>
      </c>
      <c r="AZ22" s="138">
        <v>0.92342519730302575</v>
      </c>
      <c r="BA22" s="136">
        <v>6.4883175689101567</v>
      </c>
      <c r="BB22" s="137">
        <v>157.88782827863031</v>
      </c>
      <c r="BC22" s="138">
        <v>164.37614584754047</v>
      </c>
      <c r="BD22" s="25">
        <v>10083</v>
      </c>
      <c r="BE22" s="25">
        <v>1079261</v>
      </c>
      <c r="BF22" s="74">
        <v>26375.333000000002</v>
      </c>
      <c r="BG22" s="74">
        <v>41340.866999999998</v>
      </c>
      <c r="BH22" s="74">
        <v>47965.448000000004</v>
      </c>
      <c r="BI22" s="74">
        <v>22775.683000000001</v>
      </c>
      <c r="BJ22" s="74">
        <v>36973.118999999999</v>
      </c>
      <c r="BK22" s="74">
        <v>41264.472999999998</v>
      </c>
      <c r="BL22" s="72">
        <v>2.4438326781010343E-2</v>
      </c>
      <c r="BM22" s="72">
        <v>3.8304790963446279E-2</v>
      </c>
      <c r="BN22" s="72">
        <v>4.4442862291883059E-2</v>
      </c>
      <c r="BO22" s="72">
        <v>2.1103035317684971E-2</v>
      </c>
      <c r="BP22" s="72">
        <v>3.4257810668596379E-2</v>
      </c>
      <c r="BQ22" s="72">
        <v>3.823400734391403E-2</v>
      </c>
      <c r="BR22" s="149">
        <v>4.4442862291883059E-2</v>
      </c>
    </row>
    <row r="23" spans="2:70" ht="16.5" hidden="1" x14ac:dyDescent="0.3">
      <c r="B23" s="85">
        <v>1</v>
      </c>
      <c r="C23" s="86" t="s">
        <v>2999</v>
      </c>
      <c r="D23" s="86">
        <v>2</v>
      </c>
      <c r="E23" s="87">
        <v>1</v>
      </c>
      <c r="F23" s="75">
        <v>0.2</v>
      </c>
      <c r="G23" s="74">
        <v>0</v>
      </c>
      <c r="H23" s="85" t="s">
        <v>420</v>
      </c>
      <c r="I23" s="86">
        <v>1018</v>
      </c>
      <c r="J23" s="86" t="s">
        <v>3998</v>
      </c>
      <c r="K23" s="92" t="s">
        <v>1114</v>
      </c>
      <c r="L23" s="98">
        <v>-2.0302794538311277E-2</v>
      </c>
      <c r="M23" s="99">
        <v>2.7819966575453159</v>
      </c>
      <c r="N23" s="99">
        <v>0.44413211541086134</v>
      </c>
      <c r="O23" s="99">
        <v>0.45468427683716295</v>
      </c>
      <c r="P23" s="100">
        <v>36.055577821030596</v>
      </c>
      <c r="Q23" s="100">
        <v>29.566582238234307</v>
      </c>
      <c r="R23" s="101" t="e">
        <v>#N/A</v>
      </c>
      <c r="S23" s="108">
        <v>57.314260355798332</v>
      </c>
      <c r="T23" s="109">
        <v>60.461318563833998</v>
      </c>
      <c r="U23" s="98">
        <v>1.5284209536237601</v>
      </c>
      <c r="V23" s="114">
        <v>2.7045842983898942</v>
      </c>
      <c r="W23" s="99">
        <v>-0.25062168946684615</v>
      </c>
      <c r="X23" s="115">
        <v>3.9185174979687959E-2</v>
      </c>
      <c r="Y23" s="120">
        <v>11.445117593732846</v>
      </c>
      <c r="Z23" s="121">
        <v>22.418628474165423</v>
      </c>
      <c r="AA23" s="120">
        <v>435608000</v>
      </c>
      <c r="AB23" s="121">
        <v>2665278000</v>
      </c>
      <c r="AC23" s="79">
        <v>61831000</v>
      </c>
      <c r="AD23" s="80">
        <v>1194441000</v>
      </c>
      <c r="AE23" s="125">
        <v>5.1765637649745781E-2</v>
      </c>
      <c r="AF23" s="129">
        <v>41923.30629120001</v>
      </c>
      <c r="AG23" s="130">
        <v>45790.775291200007</v>
      </c>
      <c r="AH23" s="136">
        <v>32.011470028781176</v>
      </c>
      <c r="AI23" s="137">
        <v>35.996631743319043</v>
      </c>
      <c r="AJ23" s="137">
        <v>2.7579706502728305</v>
      </c>
      <c r="AK23" s="137">
        <v>46.791746289475356</v>
      </c>
      <c r="AL23" s="138" t="s">
        <v>3021</v>
      </c>
      <c r="AM23" s="85" t="s">
        <v>506</v>
      </c>
      <c r="AN23" s="86" t="s">
        <v>507</v>
      </c>
      <c r="AO23" s="86" t="s">
        <v>1115</v>
      </c>
      <c r="AP23" s="87" t="s">
        <v>574</v>
      </c>
      <c r="AQ23" s="98" t="e">
        <v>#VALUE!</v>
      </c>
      <c r="AR23" s="99">
        <v>0.30731790000000003</v>
      </c>
      <c r="AS23" s="143">
        <v>0.28185919999999998</v>
      </c>
      <c r="AT23" s="74" t="s">
        <v>3026</v>
      </c>
      <c r="AU23" s="74" t="s">
        <v>3026</v>
      </c>
      <c r="AV23" s="146" t="s">
        <v>3026</v>
      </c>
      <c r="AW23" s="25">
        <v>1.0413522451189468</v>
      </c>
      <c r="AX23" s="136">
        <v>1.0413522451189468</v>
      </c>
      <c r="AY23" s="137">
        <v>2.8378243853978531</v>
      </c>
      <c r="AZ23" s="138">
        <v>3.8791766305167998</v>
      </c>
      <c r="BA23" s="136">
        <v>42.308640401343453</v>
      </c>
      <c r="BB23" s="137">
        <v>115.29671348646018</v>
      </c>
      <c r="BC23" s="138">
        <v>157.60535388780363</v>
      </c>
      <c r="BD23" s="25">
        <v>1377.6166800000001</v>
      </c>
      <c r="BE23" s="25">
        <v>41923.30629120001</v>
      </c>
      <c r="BF23" s="74">
        <v>1045.133</v>
      </c>
      <c r="BG23" s="74">
        <v>1173.0630000000001</v>
      </c>
      <c r="BH23" s="74">
        <v>1326.4670000000001</v>
      </c>
      <c r="BI23" s="74">
        <v>1092.1790000000001</v>
      </c>
      <c r="BJ23" s="74">
        <v>1280.3500000000001</v>
      </c>
      <c r="BK23" s="74">
        <v>1436.84</v>
      </c>
      <c r="BL23" s="72">
        <v>2.4929641587437979E-2</v>
      </c>
      <c r="BM23" s="72">
        <v>2.7981166176443341E-2</v>
      </c>
      <c r="BN23" s="72">
        <v>3.1640324138233214E-2</v>
      </c>
      <c r="BO23" s="72">
        <v>2.6051833612876472E-2</v>
      </c>
      <c r="BP23" s="72">
        <v>3.0540291624583875E-2</v>
      </c>
      <c r="BQ23" s="72">
        <v>3.4273060192812191E-2</v>
      </c>
      <c r="BR23" s="149">
        <v>3.4273060192812191E-2</v>
      </c>
    </row>
    <row r="24" spans="2:70" ht="16.5" hidden="1" x14ac:dyDescent="0.3">
      <c r="B24" s="85">
        <v>1</v>
      </c>
      <c r="C24" s="86" t="s">
        <v>2999</v>
      </c>
      <c r="D24" s="86">
        <v>2</v>
      </c>
      <c r="E24" s="87">
        <v>1</v>
      </c>
      <c r="F24" s="75">
        <v>0.16</v>
      </c>
      <c r="G24" s="74">
        <v>0</v>
      </c>
      <c r="H24" s="85" t="s">
        <v>266</v>
      </c>
      <c r="I24" s="86">
        <v>1023</v>
      </c>
      <c r="J24" s="86" t="s">
        <v>4003</v>
      </c>
      <c r="K24" s="92" t="s">
        <v>938</v>
      </c>
      <c r="L24" s="98">
        <v>0.34202655122838665</v>
      </c>
      <c r="M24" s="99">
        <v>0.32106381095100267</v>
      </c>
      <c r="N24" s="99">
        <v>0.1618003962251448</v>
      </c>
      <c r="O24" s="99">
        <v>0.15430330834511935</v>
      </c>
      <c r="P24" s="100">
        <v>15.739022405559352</v>
      </c>
      <c r="Q24" s="100">
        <v>12.587741239247693</v>
      </c>
      <c r="R24" s="101">
        <v>14.809434383465717</v>
      </c>
      <c r="S24" s="108">
        <v>26.684426626764822</v>
      </c>
      <c r="T24" s="109">
        <v>27.761078321005723</v>
      </c>
      <c r="U24" s="98">
        <v>0.15202640892693162</v>
      </c>
      <c r="V24" s="114">
        <v>0.75016522416491593</v>
      </c>
      <c r="W24" s="99">
        <v>0.60570256332768657</v>
      </c>
      <c r="X24" s="115">
        <v>2.69621093740357E-2</v>
      </c>
      <c r="Y24" s="120">
        <v>9.6849416429976074</v>
      </c>
      <c r="Z24" s="121">
        <v>9.6969020830033337</v>
      </c>
      <c r="AA24" s="120">
        <v>1547493000</v>
      </c>
      <c r="AB24" s="121">
        <v>3219918000</v>
      </c>
      <c r="AC24" s="79">
        <v>13243000</v>
      </c>
      <c r="AD24" s="80">
        <v>444303000</v>
      </c>
      <c r="AE24" s="125">
        <v>2.9806235834554346E-2</v>
      </c>
      <c r="AF24" s="129">
        <v>19976.280658290001</v>
      </c>
      <c r="AG24" s="130">
        <v>20885.99065829</v>
      </c>
      <c r="AH24" s="136">
        <v>29.853719650334259</v>
      </c>
      <c r="AI24" s="137">
        <v>35.551288038227099</v>
      </c>
      <c r="AJ24" s="137">
        <v>1.7882969837226859</v>
      </c>
      <c r="AK24" s="137">
        <v>56.762951742036861</v>
      </c>
      <c r="AL24" s="138">
        <v>7.7369596847183741</v>
      </c>
      <c r="AM24" s="85" t="s">
        <v>498</v>
      </c>
      <c r="AN24" s="86" t="s">
        <v>828</v>
      </c>
      <c r="AO24" s="86" t="s">
        <v>939</v>
      </c>
      <c r="AP24" s="87" t="s">
        <v>574</v>
      </c>
      <c r="AQ24" s="98">
        <v>0.25005529999999998</v>
      </c>
      <c r="AR24" s="99">
        <v>0.24401399999999998</v>
      </c>
      <c r="AS24" s="143">
        <v>0.2179237</v>
      </c>
      <c r="AT24" s="74" t="s">
        <v>3697</v>
      </c>
      <c r="AU24" s="74" t="s">
        <v>3021</v>
      </c>
      <c r="AV24" s="146" t="s">
        <v>3021</v>
      </c>
      <c r="AW24" s="25">
        <v>0.12152883452648248</v>
      </c>
      <c r="AX24" s="136">
        <v>0.12152883452648248</v>
      </c>
      <c r="AY24" s="137">
        <v>-2.1015794339113804E-2</v>
      </c>
      <c r="AZ24" s="138">
        <v>0.10051304018736867</v>
      </c>
      <c r="BA24" s="136">
        <v>3.8674912916755524</v>
      </c>
      <c r="BB24" s="137">
        <v>-0.66879931755171684</v>
      </c>
      <c r="BC24" s="138">
        <v>3.1986919741238355</v>
      </c>
      <c r="BD24" s="25">
        <v>11.249000000000001</v>
      </c>
      <c r="BE24" s="25">
        <v>19976.280658290001</v>
      </c>
      <c r="BF24" s="74">
        <v>400.66700000000003</v>
      </c>
      <c r="BG24" s="74">
        <v>478.86700000000002</v>
      </c>
      <c r="BH24" s="74">
        <v>563.33299999999997</v>
      </c>
      <c r="BI24" s="74">
        <v>444.91700000000003</v>
      </c>
      <c r="BJ24" s="74">
        <v>564.01300000000003</v>
      </c>
      <c r="BK24" s="74">
        <v>659.73699999999997</v>
      </c>
      <c r="BL24" s="72">
        <v>2.005713710443522E-2</v>
      </c>
      <c r="BM24" s="72">
        <v>2.3971779741754577E-2</v>
      </c>
      <c r="BN24" s="72">
        <v>2.8200094383747116E-2</v>
      </c>
      <c r="BO24" s="72">
        <v>2.2272264172227822E-2</v>
      </c>
      <c r="BP24" s="72">
        <v>2.8234134754506417E-2</v>
      </c>
      <c r="BQ24" s="72">
        <v>3.3026017770040404E-2</v>
      </c>
      <c r="BR24" s="149">
        <v>3.3026017770040404E-2</v>
      </c>
    </row>
    <row r="25" spans="2:70" ht="16.5" hidden="1" x14ac:dyDescent="0.3">
      <c r="B25" s="85">
        <v>1</v>
      </c>
      <c r="C25" s="86" t="s">
        <v>2999</v>
      </c>
      <c r="D25" s="86">
        <v>2</v>
      </c>
      <c r="E25" s="87">
        <v>2</v>
      </c>
      <c r="F25" s="75">
        <v>0.2</v>
      </c>
      <c r="G25" s="74">
        <v>0</v>
      </c>
      <c r="H25" s="85" t="s">
        <v>90</v>
      </c>
      <c r="I25" s="86">
        <v>1021</v>
      </c>
      <c r="J25" s="86" t="s">
        <v>4001</v>
      </c>
      <c r="K25" s="92" t="s">
        <v>711</v>
      </c>
      <c r="L25" s="98">
        <v>0.80396743115086289</v>
      </c>
      <c r="M25" s="99">
        <v>1.1147827065976132</v>
      </c>
      <c r="N25" s="99">
        <v>0.43913236462710203</v>
      </c>
      <c r="O25" s="99">
        <v>0.55703074456414725</v>
      </c>
      <c r="P25" s="100">
        <v>32.035503143182495</v>
      </c>
      <c r="Q25" s="100">
        <v>26.129110363762049</v>
      </c>
      <c r="R25" s="101">
        <v>47.351311097426496</v>
      </c>
      <c r="S25" s="108">
        <v>69.688988616628293</v>
      </c>
      <c r="T25" s="109">
        <v>70.900716479017404</v>
      </c>
      <c r="U25" s="98">
        <v>-4.5325500337306049E-2</v>
      </c>
      <c r="V25" s="114">
        <v>-0.15028659303788619</v>
      </c>
      <c r="W25" s="99">
        <v>0.43684021785418115</v>
      </c>
      <c r="X25" s="115">
        <v>3.0155642023346304E-2</v>
      </c>
      <c r="Y25" s="120">
        <v>10.050955876723984</v>
      </c>
      <c r="Z25" s="121">
        <v>11.548675885853999</v>
      </c>
      <c r="AA25" s="120">
        <v>17764000000</v>
      </c>
      <c r="AB25" s="121">
        <v>35551000000</v>
      </c>
      <c r="AC25" s="79">
        <v>723000000</v>
      </c>
      <c r="AD25" s="80">
        <v>19704000000</v>
      </c>
      <c r="AE25" s="125">
        <v>3.6693057247259436E-2</v>
      </c>
      <c r="AF25" s="129">
        <v>503819.47403720993</v>
      </c>
      <c r="AG25" s="130">
        <v>500594.47403720999</v>
      </c>
      <c r="AH25" s="136">
        <v>22.393955177472041</v>
      </c>
      <c r="AI25" s="137">
        <v>23.357338280944848</v>
      </c>
      <c r="AJ25" s="137">
        <v>4.1134582655410199</v>
      </c>
      <c r="AK25" s="137">
        <v>32.550240048962237</v>
      </c>
      <c r="AL25" s="138">
        <v>12.06808317348287</v>
      </c>
      <c r="AM25" s="85" t="s">
        <v>502</v>
      </c>
      <c r="AN25" s="86" t="s">
        <v>528</v>
      </c>
      <c r="AO25" s="86" t="s">
        <v>623</v>
      </c>
      <c r="AP25" s="87" t="s">
        <v>574</v>
      </c>
      <c r="AQ25" s="98" t="e">
        <v>#VALUE!</v>
      </c>
      <c r="AR25" s="99">
        <v>0.19939390000000001</v>
      </c>
      <c r="AS25" s="143">
        <v>0.15049569999999998</v>
      </c>
      <c r="AT25" s="74" t="s">
        <v>3028</v>
      </c>
      <c r="AU25" s="74" t="s">
        <v>3028</v>
      </c>
      <c r="AV25" s="146" t="s">
        <v>3028</v>
      </c>
      <c r="AW25" s="25">
        <v>0.74701193240217634</v>
      </c>
      <c r="AX25" s="136">
        <v>0.74701193240217634</v>
      </c>
      <c r="AY25" s="137">
        <v>2.8350595265937124</v>
      </c>
      <c r="AZ25" s="138">
        <v>3.5820714589958889</v>
      </c>
      <c r="BA25" s="136">
        <v>18.832810539523212</v>
      </c>
      <c r="BB25" s="137">
        <v>71.474278544542031</v>
      </c>
      <c r="BC25" s="138">
        <v>90.30708908406524</v>
      </c>
      <c r="BD25" s="25">
        <v>14394.95</v>
      </c>
      <c r="BE25" s="25">
        <v>500594.47403720999</v>
      </c>
      <c r="BF25" s="74">
        <v>17961.697</v>
      </c>
      <c r="BG25" s="74">
        <v>20032.726999999999</v>
      </c>
      <c r="BH25" s="74">
        <v>22417.047999999999</v>
      </c>
      <c r="BI25" s="74">
        <v>17727.082000000002</v>
      </c>
      <c r="BJ25" s="74">
        <v>19898.668000000001</v>
      </c>
      <c r="BK25" s="74">
        <v>21961.616000000002</v>
      </c>
      <c r="BL25" s="72">
        <v>3.5880733670793336E-2</v>
      </c>
      <c r="BM25" s="72">
        <v>4.0017874824784687E-2</v>
      </c>
      <c r="BN25" s="72">
        <v>4.4780853889996607E-2</v>
      </c>
      <c r="BO25" s="72">
        <v>3.5412060898383627E-2</v>
      </c>
      <c r="BP25" s="72">
        <v>3.9750075224603658E-2</v>
      </c>
      <c r="BQ25" s="72">
        <v>4.3871071573929436E-2</v>
      </c>
      <c r="BR25" s="149">
        <v>4.4780853889996607E-2</v>
      </c>
    </row>
    <row r="26" spans="2:70" ht="16.5" hidden="1" x14ac:dyDescent="0.3">
      <c r="B26" s="85">
        <v>1</v>
      </c>
      <c r="C26" s="86" t="s">
        <v>2999</v>
      </c>
      <c r="D26" s="86">
        <v>2</v>
      </c>
      <c r="E26" s="87">
        <v>2</v>
      </c>
      <c r="F26" s="75">
        <v>0.18</v>
      </c>
      <c r="G26" s="74" t="s">
        <v>2362</v>
      </c>
      <c r="H26" s="85" t="s">
        <v>455</v>
      </c>
      <c r="I26" s="86">
        <v>1020</v>
      </c>
      <c r="J26" s="86" t="s">
        <v>4000</v>
      </c>
      <c r="K26" s="92" t="s">
        <v>1151</v>
      </c>
      <c r="L26" s="98">
        <v>-10.085980857751384</v>
      </c>
      <c r="M26" s="99">
        <v>1.3138157894736842</v>
      </c>
      <c r="N26" s="99">
        <v>0.45463657584568445</v>
      </c>
      <c r="O26" s="99">
        <v>0.27136839244462563</v>
      </c>
      <c r="P26" s="100">
        <v>18.463564085683899</v>
      </c>
      <c r="Q26" s="100">
        <v>15.444024589842279</v>
      </c>
      <c r="R26" s="101">
        <v>52.482530342037514</v>
      </c>
      <c r="S26" s="108">
        <v>49.26629795271684</v>
      </c>
      <c r="T26" s="109">
        <v>44.312362838332113</v>
      </c>
      <c r="U26" s="98">
        <v>0.45328009127210495</v>
      </c>
      <c r="V26" s="114">
        <v>1.7533097969991174</v>
      </c>
      <c r="W26" s="99">
        <v>0.22544414947927302</v>
      </c>
      <c r="X26" s="115">
        <v>4.6924540266328474E-2</v>
      </c>
      <c r="Y26" s="120">
        <v>4.3953146470963365</v>
      </c>
      <c r="Z26" s="121">
        <v>6.6657720485872929</v>
      </c>
      <c r="AA26" s="120">
        <v>1520000000</v>
      </c>
      <c r="AB26" s="121">
        <v>7359000000</v>
      </c>
      <c r="AC26" s="79">
        <v>182000000</v>
      </c>
      <c r="AD26" s="80">
        <v>1925000000</v>
      </c>
      <c r="AE26" s="125">
        <v>9.4545454545454544E-2</v>
      </c>
      <c r="AF26" s="129">
        <v>62608.364999999998</v>
      </c>
      <c r="AG26" s="130">
        <v>66749.364999999991</v>
      </c>
      <c r="AH26" s="136">
        <v>27.548231531159715</v>
      </c>
      <c r="AI26" s="137">
        <v>33.459810531707134</v>
      </c>
      <c r="AJ26" s="137">
        <v>2.6346410322756983</v>
      </c>
      <c r="AK26" s="137">
        <v>42.314749409400036</v>
      </c>
      <c r="AL26" s="138">
        <v>19.908997695990603</v>
      </c>
      <c r="AM26" s="85" t="s">
        <v>493</v>
      </c>
      <c r="AN26" s="86" t="s">
        <v>524</v>
      </c>
      <c r="AO26" s="86" t="s">
        <v>525</v>
      </c>
      <c r="AP26" s="87" t="s">
        <v>574</v>
      </c>
      <c r="AQ26" s="98">
        <v>0.16001169999999998</v>
      </c>
      <c r="AR26" s="99">
        <v>0.21582590000000001</v>
      </c>
      <c r="AS26" s="143">
        <v>0.1795744</v>
      </c>
      <c r="AT26" s="74" t="s">
        <v>3705</v>
      </c>
      <c r="AU26" s="74" t="s">
        <v>3021</v>
      </c>
      <c r="AV26" s="146" t="s">
        <v>3705</v>
      </c>
      <c r="AW26" s="25">
        <v>0.90269634340740168</v>
      </c>
      <c r="AX26" s="136">
        <v>0.90269634340740168</v>
      </c>
      <c r="AY26" s="137">
        <v>1.6628788371992838</v>
      </c>
      <c r="AZ26" s="138">
        <v>2.5655751806066855</v>
      </c>
      <c r="BA26" s="136">
        <v>36.545067423704751</v>
      </c>
      <c r="BB26" s="137">
        <v>67.320555430092256</v>
      </c>
      <c r="BC26" s="138">
        <v>103.86562285379701</v>
      </c>
      <c r="BD26" s="25">
        <v>1463.4666260099998</v>
      </c>
      <c r="BE26" s="25">
        <v>62608.364999999998</v>
      </c>
      <c r="BF26" s="74">
        <v>1819</v>
      </c>
      <c r="BG26" s="74">
        <v>2033.95</v>
      </c>
      <c r="BH26" s="74">
        <v>2295.8240000000001</v>
      </c>
      <c r="BI26" s="74">
        <v>1722.0150000000001</v>
      </c>
      <c r="BJ26" s="74">
        <v>2026.1000000000001</v>
      </c>
      <c r="BK26" s="74">
        <v>2335.0329999999999</v>
      </c>
      <c r="BL26" s="72">
        <v>2.905362566168275E-2</v>
      </c>
      <c r="BM26" s="72">
        <v>3.2486872960186715E-2</v>
      </c>
      <c r="BN26" s="72">
        <v>3.6669604772461319E-2</v>
      </c>
      <c r="BO26" s="72">
        <v>2.7504551508412658E-2</v>
      </c>
      <c r="BP26" s="72">
        <v>3.2361490353565378E-2</v>
      </c>
      <c r="BQ26" s="72">
        <v>3.7295862940998382E-2</v>
      </c>
      <c r="BR26" s="149">
        <v>3.7295862940998382E-2</v>
      </c>
    </row>
    <row r="27" spans="2:70" ht="16.5" hidden="1" x14ac:dyDescent="0.3">
      <c r="B27" s="85">
        <v>1</v>
      </c>
      <c r="C27" s="86" t="s">
        <v>2999</v>
      </c>
      <c r="D27" s="86">
        <v>3</v>
      </c>
      <c r="E27" s="87">
        <v>1</v>
      </c>
      <c r="F27" s="75">
        <v>0.25</v>
      </c>
      <c r="G27" s="74">
        <v>0</v>
      </c>
      <c r="H27" s="85" t="s">
        <v>127</v>
      </c>
      <c r="I27" s="86">
        <v>1024</v>
      </c>
      <c r="J27" s="86" t="s">
        <v>4004</v>
      </c>
      <c r="K27" s="92" t="s">
        <v>766</v>
      </c>
      <c r="L27" s="98">
        <v>0.64131729066457732</v>
      </c>
      <c r="M27" s="99">
        <v>0.36493849717772192</v>
      </c>
      <c r="N27" s="99">
        <v>0.44646638276749195</v>
      </c>
      <c r="O27" s="99">
        <v>0.29892296865117191</v>
      </c>
      <c r="P27" s="100">
        <v>17.91885847088076</v>
      </c>
      <c r="Q27" s="100">
        <v>14.261703278642043</v>
      </c>
      <c r="R27" s="101">
        <v>17.354888375673593</v>
      </c>
      <c r="S27" s="108">
        <v>45.826582555642098</v>
      </c>
      <c r="T27" s="109">
        <v>37.816978106321123</v>
      </c>
      <c r="U27" s="98">
        <v>-8.8523832305715769E-2</v>
      </c>
      <c r="V27" s="114">
        <v>-0.40697904310003952</v>
      </c>
      <c r="W27" s="99">
        <v>0.64847983433968104</v>
      </c>
      <c r="X27" s="115">
        <v>4.6243712477689438E-3</v>
      </c>
      <c r="Y27" s="120">
        <v>20.690321803773951</v>
      </c>
      <c r="Z27" s="121">
        <v>5.8402736308832193</v>
      </c>
      <c r="AA27" s="120">
        <v>91947000000</v>
      </c>
      <c r="AB27" s="121">
        <v>112253000000</v>
      </c>
      <c r="AC27" s="79">
        <v>13253000000</v>
      </c>
      <c r="AD27" s="80">
        <v>55509000000</v>
      </c>
      <c r="AE27" s="125">
        <v>0.23875407591561729</v>
      </c>
      <c r="AF27" s="129">
        <v>772746.09192563011</v>
      </c>
      <c r="AG27" s="130">
        <v>756278.09192563011</v>
      </c>
      <c r="AH27" s="136">
        <v>14.264822451772641</v>
      </c>
      <c r="AI27" s="137">
        <v>18.102248519156557</v>
      </c>
      <c r="AJ27" s="137">
        <v>3.0889572245051826</v>
      </c>
      <c r="AK27" s="137">
        <v>24.120777342564661</v>
      </c>
      <c r="AL27" s="138">
        <v>5.7649804430122558</v>
      </c>
      <c r="AM27" s="85" t="s">
        <v>543</v>
      </c>
      <c r="AN27" s="86" t="s">
        <v>570</v>
      </c>
      <c r="AO27" s="86" t="s">
        <v>588</v>
      </c>
      <c r="AP27" s="87" t="s">
        <v>574</v>
      </c>
      <c r="AQ27" s="98" t="e">
        <v>#VALUE!</v>
      </c>
      <c r="AR27" s="99">
        <v>0.2541813</v>
      </c>
      <c r="AS27" s="143">
        <v>9.2520729999999995E-2</v>
      </c>
      <c r="AT27" s="74" t="s">
        <v>3029</v>
      </c>
      <c r="AU27" s="74" t="s">
        <v>3029</v>
      </c>
      <c r="AV27" s="146" t="s">
        <v>3029</v>
      </c>
      <c r="AW27" s="25" t="s">
        <v>3021</v>
      </c>
      <c r="AX27" s="136">
        <v>0</v>
      </c>
      <c r="AY27" s="137">
        <v>3.6143825626345598</v>
      </c>
      <c r="AZ27" s="138">
        <v>3.6143825626345598</v>
      </c>
      <c r="BA27" s="136">
        <v>0</v>
      </c>
      <c r="BB27" s="137">
        <v>102.6518957706537</v>
      </c>
      <c r="BC27" s="138">
        <v>102.6518957706537</v>
      </c>
      <c r="BD27" s="25">
        <v>27930</v>
      </c>
      <c r="BE27" s="25">
        <v>756278.09192563011</v>
      </c>
      <c r="BF27" s="74">
        <v>35193.128000000004</v>
      </c>
      <c r="BG27" s="74">
        <v>44251.22</v>
      </c>
      <c r="BH27" s="74">
        <v>49386.294000000002</v>
      </c>
      <c r="BI27" s="74">
        <v>30440.512999999999</v>
      </c>
      <c r="BJ27" s="74">
        <v>36659.086000000003</v>
      </c>
      <c r="BK27" s="74">
        <v>43933.008999999998</v>
      </c>
      <c r="BL27" s="72">
        <v>4.6534639011413782E-2</v>
      </c>
      <c r="BM27" s="72">
        <v>5.8511836416321204E-2</v>
      </c>
      <c r="BN27" s="72">
        <v>6.5301764691150788E-2</v>
      </c>
      <c r="BO27" s="72">
        <v>4.0250422860316597E-2</v>
      </c>
      <c r="BP27" s="72">
        <v>4.8473023866999622E-2</v>
      </c>
      <c r="BQ27" s="72">
        <v>5.8091077169957511E-2</v>
      </c>
      <c r="BR27" s="149">
        <v>6.5301764691150788E-2</v>
      </c>
    </row>
    <row r="28" spans="2:70" ht="16.5" hidden="1" x14ac:dyDescent="0.3">
      <c r="B28" s="85">
        <v>1</v>
      </c>
      <c r="C28" s="86" t="s">
        <v>2999</v>
      </c>
      <c r="D28" s="86">
        <v>3</v>
      </c>
      <c r="E28" s="87">
        <v>1</v>
      </c>
      <c r="F28" s="75">
        <v>0.18</v>
      </c>
      <c r="G28" s="74" t="s">
        <v>2376</v>
      </c>
      <c r="H28" s="85" t="s">
        <v>108</v>
      </c>
      <c r="I28" s="86">
        <v>1025</v>
      </c>
      <c r="J28" s="86" t="s">
        <v>4005</v>
      </c>
      <c r="K28" s="92" t="s">
        <v>740</v>
      </c>
      <c r="L28" s="98">
        <v>0.72309201968062187</v>
      </c>
      <c r="M28" s="99">
        <v>0.67044267300843374</v>
      </c>
      <c r="N28" s="99">
        <v>0.14872388285900143</v>
      </c>
      <c r="O28" s="99">
        <v>0.15446793612859663</v>
      </c>
      <c r="P28" s="100">
        <v>4.7293517837036889</v>
      </c>
      <c r="Q28" s="100">
        <v>3.599646228747865</v>
      </c>
      <c r="R28" s="101">
        <v>5.919143963328116</v>
      </c>
      <c r="S28" s="108">
        <v>31.710049478466392</v>
      </c>
      <c r="T28" s="109">
        <v>29.147465701734642</v>
      </c>
      <c r="U28" s="98">
        <v>-0.64412792841468969</v>
      </c>
      <c r="V28" s="114">
        <v>-7.8662182161150813</v>
      </c>
      <c r="W28" s="99">
        <v>0.81699704797948014</v>
      </c>
      <c r="X28" s="115" t="e">
        <v>#N/A</v>
      </c>
      <c r="Y28" s="120">
        <v>16.735801389663418</v>
      </c>
      <c r="Z28" s="121">
        <v>14.157777499671443</v>
      </c>
      <c r="AA28" s="120">
        <v>692971999.99999952</v>
      </c>
      <c r="AB28" s="121">
        <v>3007730999.9999995</v>
      </c>
      <c r="AC28" s="79">
        <v>81119000</v>
      </c>
      <c r="AD28" s="80">
        <v>564901000</v>
      </c>
      <c r="AE28" s="125">
        <v>0.14359861285428774</v>
      </c>
      <c r="AF28" s="129">
        <v>32307.591792000003</v>
      </c>
      <c r="AG28" s="130">
        <v>28204.194792000002</v>
      </c>
      <c r="AH28" s="136">
        <v>52.434484846456741</v>
      </c>
      <c r="AI28" s="137">
        <v>73.487435000724403</v>
      </c>
      <c r="AJ28" s="137">
        <v>1.4826619882367416</v>
      </c>
      <c r="AK28" s="137">
        <v>81.297140160068679</v>
      </c>
      <c r="AL28" s="138">
        <v>4.5460504330382348</v>
      </c>
      <c r="AM28" s="85" t="s">
        <v>493</v>
      </c>
      <c r="AN28" s="86" t="s">
        <v>524</v>
      </c>
      <c r="AO28" s="86" t="s">
        <v>524</v>
      </c>
      <c r="AP28" s="87" t="s">
        <v>574</v>
      </c>
      <c r="AQ28" s="98">
        <v>0.20806230000000001</v>
      </c>
      <c r="AR28" s="99">
        <v>0.24474070000000001</v>
      </c>
      <c r="AS28" s="143">
        <v>0.22106490000000001</v>
      </c>
      <c r="AT28" s="74" t="s">
        <v>3030</v>
      </c>
      <c r="AU28" s="74" t="s">
        <v>3030</v>
      </c>
      <c r="AV28" s="146" t="s">
        <v>3030</v>
      </c>
      <c r="AW28" s="25" t="s">
        <v>3021</v>
      </c>
      <c r="AX28" s="136">
        <v>0</v>
      </c>
      <c r="AY28" s="137">
        <v>2.7238874307490508E-2</v>
      </c>
      <c r="AZ28" s="138">
        <v>2.7238874307490508E-2</v>
      </c>
      <c r="BA28" s="136">
        <v>0</v>
      </c>
      <c r="BB28" s="137">
        <v>2.3225791551683339</v>
      </c>
      <c r="BC28" s="138">
        <v>2.3225791551683339</v>
      </c>
      <c r="BD28" s="25">
        <v>8.8002243200000017</v>
      </c>
      <c r="BE28" s="25">
        <v>28204.194792000002</v>
      </c>
      <c r="BF28" s="74">
        <v>507.90899999999999</v>
      </c>
      <c r="BG28" s="74">
        <v>598</v>
      </c>
      <c r="BH28" s="74">
        <v>763.5</v>
      </c>
      <c r="BI28" s="74">
        <v>473.92099999999999</v>
      </c>
      <c r="BJ28" s="74">
        <v>539.98</v>
      </c>
      <c r="BK28" s="74">
        <v>708.97800000000007</v>
      </c>
      <c r="BL28" s="72">
        <v>1.8008278688532751E-2</v>
      </c>
      <c r="BM28" s="72">
        <v>2.1202519852458971E-2</v>
      </c>
      <c r="BN28" s="72">
        <v>2.7070441316642851E-2</v>
      </c>
      <c r="BO28" s="72">
        <v>1.6803209717386636E-2</v>
      </c>
      <c r="BP28" s="72">
        <v>1.9145379046707017E-2</v>
      </c>
      <c r="BQ28" s="72">
        <v>2.5137324615312137E-2</v>
      </c>
      <c r="BR28" s="149">
        <v>2.7070441316642851E-2</v>
      </c>
    </row>
    <row r="29" spans="2:70" ht="16.5" hidden="1" x14ac:dyDescent="0.3">
      <c r="B29" s="85">
        <v>1</v>
      </c>
      <c r="C29" s="86" t="s">
        <v>2999</v>
      </c>
      <c r="D29" s="86">
        <v>15</v>
      </c>
      <c r="E29" s="87">
        <v>3</v>
      </c>
      <c r="F29" s="75">
        <v>0.15</v>
      </c>
      <c r="G29" s="74">
        <v>0</v>
      </c>
      <c r="H29" s="85" t="s">
        <v>1399</v>
      </c>
      <c r="I29" s="86">
        <v>1035</v>
      </c>
      <c r="J29" s="86" t="s">
        <v>4015</v>
      </c>
      <c r="K29" s="92" t="s">
        <v>1400</v>
      </c>
      <c r="L29" s="98">
        <v>0.47395232375050422</v>
      </c>
      <c r="M29" s="99">
        <v>0.4305234856871738</v>
      </c>
      <c r="N29" s="99">
        <v>0.15583468058036667</v>
      </c>
      <c r="O29" s="99">
        <v>0.16736345080294124</v>
      </c>
      <c r="P29" s="100">
        <v>11.113602357430803</v>
      </c>
      <c r="Q29" s="100">
        <v>9.2583382720719705</v>
      </c>
      <c r="R29" s="101">
        <v>14.098809096184134</v>
      </c>
      <c r="S29" s="108">
        <v>31.727486489883812</v>
      </c>
      <c r="T29" s="109">
        <v>34.559511411575727</v>
      </c>
      <c r="U29" s="98">
        <v>-3.772170336732069E-2</v>
      </c>
      <c r="V29" s="114">
        <v>-0.19537360625728065</v>
      </c>
      <c r="W29" s="99">
        <v>0.52649627906649898</v>
      </c>
      <c r="X29" s="115">
        <v>1.0690899371909661E-2</v>
      </c>
      <c r="Y29" s="120">
        <v>12.078225181959308</v>
      </c>
      <c r="Z29" s="121">
        <v>11.584315249493393</v>
      </c>
      <c r="AA29" s="120">
        <v>3161500000</v>
      </c>
      <c r="AB29" s="121">
        <v>8132600000</v>
      </c>
      <c r="AC29" s="79">
        <v>242200000</v>
      </c>
      <c r="AD29" s="80">
        <v>1503300000</v>
      </c>
      <c r="AE29" s="125">
        <v>0.16111221978314375</v>
      </c>
      <c r="AF29" s="129">
        <v>47415.942015584995</v>
      </c>
      <c r="AG29" s="130">
        <v>47075.342015584996</v>
      </c>
      <c r="AH29" s="136">
        <v>25.179365648045035</v>
      </c>
      <c r="AI29" s="137">
        <v>36.794858539616222</v>
      </c>
      <c r="AJ29" s="137">
        <v>2.9391220228132386</v>
      </c>
      <c r="AK29" s="137">
        <v>45.915583821086138</v>
      </c>
      <c r="AL29" s="138">
        <v>6.2323124290414675</v>
      </c>
      <c r="AM29" s="85" t="s">
        <v>506</v>
      </c>
      <c r="AN29" s="86" t="s">
        <v>507</v>
      </c>
      <c r="AO29" s="86" t="s">
        <v>646</v>
      </c>
      <c r="AP29" s="87" t="s">
        <v>1339</v>
      </c>
      <c r="AQ29" s="98">
        <v>0.1660932</v>
      </c>
      <c r="AR29" s="99">
        <v>0.16872330000000002</v>
      </c>
      <c r="AS29" s="143">
        <v>0.16874649999999999</v>
      </c>
      <c r="AT29" s="74" t="s">
        <v>3697</v>
      </c>
      <c r="AU29" s="74" t="s">
        <v>3039</v>
      </c>
      <c r="AV29" s="146" t="s">
        <v>3039</v>
      </c>
      <c r="AW29" s="25">
        <v>0.59363955743742491</v>
      </c>
      <c r="AX29" s="136">
        <v>0.59363955743742491</v>
      </c>
      <c r="AY29" s="137">
        <v>0</v>
      </c>
      <c r="AZ29" s="138">
        <v>0.59363955743742491</v>
      </c>
      <c r="BA29" s="136">
        <v>28.30956094909714</v>
      </c>
      <c r="BB29" s="137">
        <v>0</v>
      </c>
      <c r="BC29" s="138" t="s">
        <v>3021</v>
      </c>
      <c r="BD29" s="25" t="s">
        <v>3021</v>
      </c>
      <c r="BE29" s="25">
        <v>47075.342015584996</v>
      </c>
      <c r="BF29" s="74">
        <v>1566.3500000000001</v>
      </c>
      <c r="BG29" s="74">
        <v>1711.65</v>
      </c>
      <c r="BH29" s="74">
        <v>1889.8330000000001</v>
      </c>
      <c r="BI29" s="74">
        <v>1586.701</v>
      </c>
      <c r="BJ29" s="74">
        <v>1712.5910000000001</v>
      </c>
      <c r="BK29" s="74">
        <v>1904.2</v>
      </c>
      <c r="BL29" s="72">
        <v>3.3273257993142916E-2</v>
      </c>
      <c r="BM29" s="72">
        <v>3.6359799562015564E-2</v>
      </c>
      <c r="BN29" s="72">
        <v>4.0144859688419098E-2</v>
      </c>
      <c r="BO29" s="72">
        <v>3.3705564995676479E-2</v>
      </c>
      <c r="BP29" s="72">
        <v>3.6379788795438198E-2</v>
      </c>
      <c r="BQ29" s="72">
        <v>4.0450051310717744E-2</v>
      </c>
      <c r="BR29" s="149">
        <v>4.0450051310717744E-2</v>
      </c>
    </row>
    <row r="30" spans="2:70" ht="16.5" hidden="1" x14ac:dyDescent="0.3">
      <c r="B30" s="85">
        <v>1</v>
      </c>
      <c r="C30" s="86" t="s">
        <v>2999</v>
      </c>
      <c r="D30" s="86">
        <v>4</v>
      </c>
      <c r="E30" s="87">
        <v>1</v>
      </c>
      <c r="F30" s="75">
        <v>0</v>
      </c>
      <c r="G30" s="74">
        <v>0</v>
      </c>
      <c r="H30" s="85" t="s">
        <v>165</v>
      </c>
      <c r="I30" s="86">
        <v>1026</v>
      </c>
      <c r="J30" s="86" t="s">
        <v>4006</v>
      </c>
      <c r="K30" s="92" t="s">
        <v>811</v>
      </c>
      <c r="L30" s="98">
        <v>0.54093642207191306</v>
      </c>
      <c r="M30" s="99">
        <v>0.52191437876135816</v>
      </c>
      <c r="N30" s="99">
        <v>0.43547888014859382</v>
      </c>
      <c r="O30" s="99">
        <v>0.43422159562308904</v>
      </c>
      <c r="P30" s="100">
        <v>25.888632484420388</v>
      </c>
      <c r="Q30" s="100">
        <v>21.472754950779393</v>
      </c>
      <c r="R30" s="101">
        <v>23.328612982241275</v>
      </c>
      <c r="S30" s="108">
        <v>32.381137973100643</v>
      </c>
      <c r="T30" s="109">
        <v>33.118132062396583</v>
      </c>
      <c r="U30" s="98">
        <v>-0.2512477602491564</v>
      </c>
      <c r="V30" s="114">
        <v>-0.95369893580501197</v>
      </c>
      <c r="W30" s="99">
        <v>0.69741596265703154</v>
      </c>
      <c r="X30" s="115">
        <v>1.0668659961946181E-2</v>
      </c>
      <c r="Y30" s="120">
        <v>18.937393655658148</v>
      </c>
      <c r="Z30" s="121">
        <v>32.528600630077655</v>
      </c>
      <c r="AA30" s="120">
        <v>143399000000</v>
      </c>
      <c r="AB30" s="121">
        <v>172359000000</v>
      </c>
      <c r="AC30" s="79">
        <v>21134000000</v>
      </c>
      <c r="AD30" s="80">
        <v>99142000000</v>
      </c>
      <c r="AE30" s="125">
        <v>0.21316898993363054</v>
      </c>
      <c r="AF30" s="129">
        <v>1738091.25</v>
      </c>
      <c r="AG30" s="130">
        <v>1649191.25</v>
      </c>
      <c r="AH30" s="136">
        <v>17.692147807243391</v>
      </c>
      <c r="AI30" s="137">
        <v>22.122541852229435</v>
      </c>
      <c r="AJ30" s="137">
        <v>4.0345717778974999</v>
      </c>
      <c r="AK30" s="137">
        <v>27.934731512754091</v>
      </c>
      <c r="AL30" s="138">
        <v>6.4955380226872741</v>
      </c>
      <c r="AM30" s="85" t="s">
        <v>543</v>
      </c>
      <c r="AN30" s="86" t="s">
        <v>570</v>
      </c>
      <c r="AO30" s="86" t="s">
        <v>812</v>
      </c>
      <c r="AP30" s="87" t="s">
        <v>574</v>
      </c>
      <c r="AQ30" s="98" t="e">
        <v>#VALUE!</v>
      </c>
      <c r="AR30" s="99">
        <v>0.19968039999999998</v>
      </c>
      <c r="AS30" s="143">
        <v>0.16110700000000003</v>
      </c>
      <c r="AT30" s="74" t="s">
        <v>3706</v>
      </c>
      <c r="AU30" s="74" t="s">
        <v>3031</v>
      </c>
      <c r="AV30" s="146" t="s">
        <v>3706</v>
      </c>
      <c r="AW30" s="25" t="s">
        <v>3021</v>
      </c>
      <c r="AX30" s="136">
        <v>0</v>
      </c>
      <c r="AY30" s="137">
        <v>4.1321732001579319</v>
      </c>
      <c r="AZ30" s="138">
        <v>4.1321732001579319</v>
      </c>
      <c r="BA30" s="136">
        <v>0</v>
      </c>
      <c r="BB30" s="137">
        <v>112.27667415708397</v>
      </c>
      <c r="BC30" s="138">
        <v>112.27667415708397</v>
      </c>
      <c r="BD30" s="25">
        <v>71820.94082679</v>
      </c>
      <c r="BE30" s="25">
        <v>1649191.25</v>
      </c>
      <c r="BF30" s="74">
        <v>76233.153999999995</v>
      </c>
      <c r="BG30" s="74">
        <v>88067.851999999999</v>
      </c>
      <c r="BH30" s="74">
        <v>100281.05</v>
      </c>
      <c r="BI30" s="74">
        <v>70455.513000000006</v>
      </c>
      <c r="BJ30" s="74">
        <v>82364.486000000004</v>
      </c>
      <c r="BK30" s="74">
        <v>93352.801999999996</v>
      </c>
      <c r="BL30" s="72">
        <v>4.6224568557467177E-2</v>
      </c>
      <c r="BM30" s="72">
        <v>5.340063015735743E-2</v>
      </c>
      <c r="BN30" s="72">
        <v>6.0806198189567159E-2</v>
      </c>
      <c r="BO30" s="72">
        <v>4.2721250794897199E-2</v>
      </c>
      <c r="BP30" s="72">
        <v>4.9942349621367448E-2</v>
      </c>
      <c r="BQ30" s="72">
        <v>5.6605200882553795E-2</v>
      </c>
      <c r="BR30" s="149">
        <v>6.0806198189567159E-2</v>
      </c>
    </row>
    <row r="31" spans="2:70" ht="16.5" hidden="1" x14ac:dyDescent="0.3">
      <c r="B31" s="85">
        <v>1</v>
      </c>
      <c r="C31" s="86" t="s">
        <v>2999</v>
      </c>
      <c r="D31" s="86">
        <v>4</v>
      </c>
      <c r="E31" s="87">
        <v>1</v>
      </c>
      <c r="F31" s="75">
        <v>0.19</v>
      </c>
      <c r="G31" s="74">
        <v>0</v>
      </c>
      <c r="H31" s="85" t="s">
        <v>106</v>
      </c>
      <c r="I31" s="86">
        <v>1027</v>
      </c>
      <c r="J31" s="86" t="s">
        <v>4007</v>
      </c>
      <c r="K31" s="92" t="s">
        <v>736</v>
      </c>
      <c r="L31" s="98">
        <v>0.72351496937349835</v>
      </c>
      <c r="M31" s="99">
        <v>0.41177339731977503</v>
      </c>
      <c r="N31" s="99">
        <v>0.15704904838397032</v>
      </c>
      <c r="O31" s="99">
        <v>0.11872993368681689</v>
      </c>
      <c r="P31" s="100">
        <v>10.814194017266598</v>
      </c>
      <c r="Q31" s="100">
        <v>9.7846468546612471</v>
      </c>
      <c r="R31" s="101">
        <v>11.18950905860865</v>
      </c>
      <c r="S31" s="108">
        <v>38.017732411838196</v>
      </c>
      <c r="T31" s="109">
        <v>36.298764138500623</v>
      </c>
      <c r="U31" s="98">
        <v>0.14368946257841778</v>
      </c>
      <c r="V31" s="114">
        <v>0.5345278789762169</v>
      </c>
      <c r="W31" s="99">
        <v>0.74401582256059273</v>
      </c>
      <c r="X31" s="115">
        <v>4.2469650771340808E-2</v>
      </c>
      <c r="Y31" s="120">
        <v>13.330844457299861</v>
      </c>
      <c r="Z31" s="121">
        <v>11.255558285117573</v>
      </c>
      <c r="AA31" s="120">
        <v>1482189000</v>
      </c>
      <c r="AB31" s="121">
        <v>5140456000</v>
      </c>
      <c r="AC31" s="79">
        <v>193451000</v>
      </c>
      <c r="AD31" s="80">
        <v>624755000</v>
      </c>
      <c r="AE31" s="125">
        <v>0.30964298004817886</v>
      </c>
      <c r="AF31" s="129">
        <v>26967.722202560002</v>
      </c>
      <c r="AG31" s="130">
        <v>27371.940202560003</v>
      </c>
      <c r="AH31" s="136">
        <v>35.621345007456924</v>
      </c>
      <c r="AI31" s="137">
        <v>43.820835918947616</v>
      </c>
      <c r="AJ31" s="137">
        <v>2.2147054719811492</v>
      </c>
      <c r="AK31" s="137">
        <v>51.144942749284787</v>
      </c>
      <c r="AL31" s="138">
        <v>5.4855962936745692</v>
      </c>
      <c r="AM31" s="85" t="s">
        <v>506</v>
      </c>
      <c r="AN31" s="86" t="s">
        <v>507</v>
      </c>
      <c r="AO31" s="86" t="s">
        <v>646</v>
      </c>
      <c r="AP31" s="87" t="s">
        <v>574</v>
      </c>
      <c r="AQ31" s="98">
        <v>0.2261263</v>
      </c>
      <c r="AR31" s="99">
        <v>0.1635355</v>
      </c>
      <c r="AS31" s="143">
        <v>0.15784330000000002</v>
      </c>
      <c r="AT31" s="74" t="s">
        <v>3707</v>
      </c>
      <c r="AU31" s="74" t="s">
        <v>3032</v>
      </c>
      <c r="AV31" s="146" t="s">
        <v>3707</v>
      </c>
      <c r="AW31" s="25" t="s">
        <v>3021</v>
      </c>
      <c r="AX31" s="136">
        <v>0</v>
      </c>
      <c r="AY31" s="137">
        <v>0.6673756079514761</v>
      </c>
      <c r="AZ31" s="138">
        <v>0.6673756079514761</v>
      </c>
      <c r="BA31" s="136">
        <v>0</v>
      </c>
      <c r="BB31" s="137">
        <v>33.64765625982389</v>
      </c>
      <c r="BC31" s="138">
        <v>33.64765625982389</v>
      </c>
      <c r="BD31" s="25">
        <v>179.976</v>
      </c>
      <c r="BE31" s="25">
        <v>26967.722202560002</v>
      </c>
      <c r="BF31" s="74">
        <v>755</v>
      </c>
      <c r="BG31" s="74">
        <v>845.875</v>
      </c>
      <c r="BH31" s="74">
        <v>954.6</v>
      </c>
      <c r="BI31" s="74">
        <v>671.12400000000002</v>
      </c>
      <c r="BJ31" s="74">
        <v>771.67200000000003</v>
      </c>
      <c r="BK31" s="74">
        <v>945.02700000000004</v>
      </c>
      <c r="BL31" s="72">
        <v>2.7996431968893877E-2</v>
      </c>
      <c r="BM31" s="72">
        <v>3.136620118104385E-2</v>
      </c>
      <c r="BN31" s="72">
        <v>3.5397872791398798E-2</v>
      </c>
      <c r="BO31" s="72">
        <v>2.4886195243300574E-2</v>
      </c>
      <c r="BP31" s="72">
        <v>2.8614652516954008E-2</v>
      </c>
      <c r="BQ31" s="72">
        <v>3.5042892866579967E-2</v>
      </c>
      <c r="BR31" s="149">
        <v>3.5397872791398798E-2</v>
      </c>
    </row>
    <row r="32" spans="2:70" ht="16.5" hidden="1" x14ac:dyDescent="0.3">
      <c r="B32" s="85">
        <v>1</v>
      </c>
      <c r="C32" s="86" t="s">
        <v>2999</v>
      </c>
      <c r="D32" s="86">
        <v>5</v>
      </c>
      <c r="E32" s="87">
        <v>2</v>
      </c>
      <c r="F32" s="75">
        <v>0.19</v>
      </c>
      <c r="G32" s="74" t="s">
        <v>2650</v>
      </c>
      <c r="H32" s="85" t="s">
        <v>356</v>
      </c>
      <c r="I32" s="86">
        <v>1031</v>
      </c>
      <c r="J32" s="86" t="s">
        <v>4011</v>
      </c>
      <c r="K32" s="92" t="s">
        <v>1042</v>
      </c>
      <c r="L32" s="98">
        <v>0.23700846640753098</v>
      </c>
      <c r="M32" s="99">
        <v>0.27711567898534878</v>
      </c>
      <c r="N32" s="99">
        <v>0.10489698290432037</v>
      </c>
      <c r="O32" s="99">
        <v>0.12864502702839886</v>
      </c>
      <c r="P32" s="100">
        <v>8.1234429701818502</v>
      </c>
      <c r="Q32" s="100">
        <v>7.3711945006202608</v>
      </c>
      <c r="R32" s="101">
        <v>7.2393532615688123</v>
      </c>
      <c r="S32" s="108">
        <v>68.367201175130361</v>
      </c>
      <c r="T32" s="109">
        <v>84.722984092155784</v>
      </c>
      <c r="U32" s="98">
        <v>0.13433898687787127</v>
      </c>
      <c r="V32" s="114">
        <v>3.2573173299642031</v>
      </c>
      <c r="W32" s="99">
        <v>0.17528965461576279</v>
      </c>
      <c r="X32" s="115">
        <v>3.8318979614084814E-2</v>
      </c>
      <c r="Y32" s="120">
        <v>9.2605845819254444</v>
      </c>
      <c r="Z32" s="121">
        <v>-6.8416386573068699</v>
      </c>
      <c r="AA32" s="120">
        <v>18292000000</v>
      </c>
      <c r="AB32" s="121">
        <v>39403000000</v>
      </c>
      <c r="AC32" s="79">
        <v>207000000</v>
      </c>
      <c r="AD32" s="80">
        <v>3634000000</v>
      </c>
      <c r="AE32" s="125">
        <v>5.6962025316455694E-2</v>
      </c>
      <c r="AF32" s="129">
        <v>68846.02620588</v>
      </c>
      <c r="AG32" s="130">
        <v>84384.02620588</v>
      </c>
      <c r="AH32" s="136">
        <v>16.693180258334323</v>
      </c>
      <c r="AI32" s="137">
        <v>21.059153033661094</v>
      </c>
      <c r="AJ32" s="137">
        <v>4.8730565494721345</v>
      </c>
      <c r="AK32" s="137">
        <v>36.911833674967617</v>
      </c>
      <c r="AL32" s="138">
        <v>2.7205373922583438</v>
      </c>
      <c r="AM32" s="85" t="s">
        <v>502</v>
      </c>
      <c r="AN32" s="86" t="s">
        <v>528</v>
      </c>
      <c r="AO32" s="86" t="s">
        <v>529</v>
      </c>
      <c r="AP32" s="87" t="s">
        <v>574</v>
      </c>
      <c r="AQ32" s="98" t="e">
        <v>#VALUE!</v>
      </c>
      <c r="AR32" s="99">
        <v>0.16949619999999999</v>
      </c>
      <c r="AS32" s="143">
        <v>0.10395960000000001</v>
      </c>
      <c r="AT32" s="74" t="s">
        <v>3036</v>
      </c>
      <c r="AU32" s="74" t="s">
        <v>3036</v>
      </c>
      <c r="AV32" s="146" t="s">
        <v>3036</v>
      </c>
      <c r="AW32" s="25">
        <v>1.4517801136777677</v>
      </c>
      <c r="AX32" s="136">
        <v>1.4517801136777677</v>
      </c>
      <c r="AY32" s="137">
        <v>1.0756448204505848</v>
      </c>
      <c r="AZ32" s="138">
        <v>2.5274249341283523</v>
      </c>
      <c r="BA32" s="136">
        <v>34.563687032258329</v>
      </c>
      <c r="BB32" s="137">
        <v>25.608734120031954</v>
      </c>
      <c r="BC32" s="138">
        <v>60.172421152290283</v>
      </c>
      <c r="BD32" s="25">
        <v>1485</v>
      </c>
      <c r="BE32" s="25">
        <v>68846.02620588</v>
      </c>
      <c r="BF32" s="74">
        <v>3126.2310000000002</v>
      </c>
      <c r="BG32" s="74">
        <v>3338.2860000000001</v>
      </c>
      <c r="BH32" s="74">
        <v>3587.0830000000001</v>
      </c>
      <c r="BI32" s="74">
        <v>3497</v>
      </c>
      <c r="BJ32" s="74">
        <v>3857.5</v>
      </c>
      <c r="BK32" s="74">
        <v>4359</v>
      </c>
      <c r="BL32" s="72">
        <v>4.540902608744897E-2</v>
      </c>
      <c r="BM32" s="72">
        <v>4.8489160289615724E-2</v>
      </c>
      <c r="BN32" s="72">
        <v>5.210297816279242E-2</v>
      </c>
      <c r="BO32" s="72">
        <v>5.0794507580472791E-2</v>
      </c>
      <c r="BP32" s="72">
        <v>5.6030830137739143E-2</v>
      </c>
      <c r="BQ32" s="72">
        <v>6.3315201184810085E-2</v>
      </c>
      <c r="BR32" s="149">
        <v>6.3315201184810085E-2</v>
      </c>
    </row>
    <row r="33" spans="2:70" ht="16.5" hidden="1" x14ac:dyDescent="0.3">
      <c r="B33" s="85">
        <v>1</v>
      </c>
      <c r="C33" s="86" t="s">
        <v>2999</v>
      </c>
      <c r="D33" s="86">
        <v>5</v>
      </c>
      <c r="E33" s="87">
        <v>2</v>
      </c>
      <c r="F33" s="75">
        <v>0.2</v>
      </c>
      <c r="G33" s="74" t="s">
        <v>2870</v>
      </c>
      <c r="H33" s="85" t="s">
        <v>1159</v>
      </c>
      <c r="I33" s="86">
        <v>1029</v>
      </c>
      <c r="J33" s="86" t="s">
        <v>4009</v>
      </c>
      <c r="K33" s="92" t="s">
        <v>4772</v>
      </c>
      <c r="L33" s="98">
        <v>1.7384571756458296</v>
      </c>
      <c r="M33" s="99">
        <v>2.1884094233582263</v>
      </c>
      <c r="N33" s="99">
        <v>9.7873182081049031</v>
      </c>
      <c r="O33" s="99">
        <v>1.1539031419988635</v>
      </c>
      <c r="P33" s="100">
        <v>45.833639364698733</v>
      </c>
      <c r="Q33" s="100">
        <v>36.268579349195022</v>
      </c>
      <c r="R33" s="101">
        <v>42.962184873949575</v>
      </c>
      <c r="S33" s="108">
        <v>31.830317227973136</v>
      </c>
      <c r="T33" s="109">
        <v>41.148552315590315</v>
      </c>
      <c r="U33" s="98">
        <v>-0.22706960506218635</v>
      </c>
      <c r="V33" s="114">
        <v>-0.64570691088691168</v>
      </c>
      <c r="W33" s="99">
        <v>0.50201632070987168</v>
      </c>
      <c r="X33" s="115">
        <v>5.8293406342687655E-2</v>
      </c>
      <c r="Y33" s="120">
        <v>7.357432129597413</v>
      </c>
      <c r="Z33" s="121">
        <v>16.047004321261205</v>
      </c>
      <c r="AA33" s="120">
        <v>51956000</v>
      </c>
      <c r="AB33" s="121">
        <v>98536000</v>
      </c>
      <c r="AC33" s="79">
        <v>4226000</v>
      </c>
      <c r="AD33" s="80">
        <v>151899000</v>
      </c>
      <c r="AE33" s="125">
        <v>2.7821117979710201E-2</v>
      </c>
      <c r="AF33" s="129">
        <v>5094.1464823199994</v>
      </c>
      <c r="AG33" s="130">
        <v>4990.0804823199996</v>
      </c>
      <c r="AH33" s="136">
        <v>30.963517512534125</v>
      </c>
      <c r="AI33" s="137">
        <v>43.226615404712405</v>
      </c>
      <c r="AJ33" s="137">
        <v>2.8901106532301664</v>
      </c>
      <c r="AK33" s="137">
        <v>52.396233015916913</v>
      </c>
      <c r="AL33" s="138">
        <v>20.091974937882593</v>
      </c>
      <c r="AM33" s="85" t="s">
        <v>506</v>
      </c>
      <c r="AN33" s="86" t="s">
        <v>507</v>
      </c>
      <c r="AO33" s="86" t="s">
        <v>618</v>
      </c>
      <c r="AP33" s="87" t="s">
        <v>2136</v>
      </c>
      <c r="AQ33" s="98">
        <v>0.2899408</v>
      </c>
      <c r="AR33" s="99">
        <v>0.28089030000000004</v>
      </c>
      <c r="AS33" s="143">
        <v>0.2546292</v>
      </c>
      <c r="AT33" s="74" t="s">
        <v>3034</v>
      </c>
      <c r="AU33" s="74" t="s">
        <v>3034</v>
      </c>
      <c r="AV33" s="146" t="s">
        <v>3034</v>
      </c>
      <c r="AW33" s="25">
        <v>1.2371118772250211</v>
      </c>
      <c r="AX33" s="136">
        <v>1.2371118772250211</v>
      </c>
      <c r="AY33" s="137">
        <v>-0.15861884079181504</v>
      </c>
      <c r="AZ33" s="138">
        <v>1.0784930364332062</v>
      </c>
      <c r="BA33" s="136">
        <v>51.972454522911171</v>
      </c>
      <c r="BB33" s="137">
        <v>-6.6637550259571299</v>
      </c>
      <c r="BC33" s="138">
        <v>45.308699496954041</v>
      </c>
      <c r="BD33" s="25">
        <v>40.251704928700001</v>
      </c>
      <c r="BE33" s="25">
        <v>4990.0804823199996</v>
      </c>
      <c r="BF33" s="74">
        <v>101.515</v>
      </c>
      <c r="BG33" s="74">
        <v>116</v>
      </c>
      <c r="BH33" s="74">
        <v>136.667</v>
      </c>
      <c r="BI33" s="74">
        <v>112.44200000000001</v>
      </c>
      <c r="BJ33" s="74">
        <v>133.17500000000001</v>
      </c>
      <c r="BK33" s="74">
        <v>157.4</v>
      </c>
      <c r="BL33" s="72">
        <v>2.0343359262374745E-2</v>
      </c>
      <c r="BM33" s="72">
        <v>2.3246118055809194E-2</v>
      </c>
      <c r="BN33" s="72">
        <v>2.7387734623562719E-2</v>
      </c>
      <c r="BO33" s="72">
        <v>2.2533103503718083E-2</v>
      </c>
      <c r="BP33" s="72">
        <v>2.6687946311055085E-2</v>
      </c>
      <c r="BQ33" s="72">
        <v>3.1542577430899721E-2</v>
      </c>
      <c r="BR33" s="149">
        <v>3.1542577430899721E-2</v>
      </c>
    </row>
    <row r="34" spans="2:70" ht="16.5" hidden="1" x14ac:dyDescent="0.3">
      <c r="B34" s="85">
        <v>1</v>
      </c>
      <c r="C34" s="86" t="s">
        <v>2999</v>
      </c>
      <c r="D34" s="86">
        <v>5</v>
      </c>
      <c r="E34" s="87">
        <v>3</v>
      </c>
      <c r="F34" s="75">
        <v>0.2</v>
      </c>
      <c r="G34" s="74" t="s">
        <v>2940</v>
      </c>
      <c r="H34" s="85" t="s">
        <v>68</v>
      </c>
      <c r="I34" s="86">
        <v>1030</v>
      </c>
      <c r="J34" s="86" t="s">
        <v>4010</v>
      </c>
      <c r="K34" s="92" t="s">
        <v>683</v>
      </c>
      <c r="L34" s="98">
        <v>0.95525651906847986</v>
      </c>
      <c r="M34" s="99">
        <v>0.82322776127556141</v>
      </c>
      <c r="N34" s="99">
        <v>0.68328738011926637</v>
      </c>
      <c r="O34" s="99">
        <v>0.65801480942000223</v>
      </c>
      <c r="P34" s="100">
        <v>39.961263939087964</v>
      </c>
      <c r="Q34" s="100">
        <v>35.281874164893203</v>
      </c>
      <c r="R34" s="101">
        <v>62.268960470683787</v>
      </c>
      <c r="S34" s="108">
        <v>31.614974915445277</v>
      </c>
      <c r="T34" s="109">
        <v>32.922298146325247</v>
      </c>
      <c r="U34" s="98">
        <v>-7.3190088509024875E-3</v>
      </c>
      <c r="V34" s="114">
        <v>-2.2454689401947101E-2</v>
      </c>
      <c r="W34" s="99">
        <v>0.43713811406169312</v>
      </c>
      <c r="X34" s="115">
        <v>3.5522600121277725E-2</v>
      </c>
      <c r="Y34" s="120">
        <v>11.152769058324754</v>
      </c>
      <c r="Z34" s="121">
        <v>20.319666679560513</v>
      </c>
      <c r="AA34" s="120">
        <v>6462095000.000001</v>
      </c>
      <c r="AB34" s="121">
        <v>8084584000.000001</v>
      </c>
      <c r="AC34" s="79">
        <v>286600000</v>
      </c>
      <c r="AD34" s="80">
        <v>5178938000</v>
      </c>
      <c r="AE34" s="125">
        <v>5.5339531000371117E-2</v>
      </c>
      <c r="AF34" s="129">
        <v>82569.366010109996</v>
      </c>
      <c r="AG34" s="130">
        <v>82443.778010109992</v>
      </c>
      <c r="AH34" s="136">
        <v>14.36836434893762</v>
      </c>
      <c r="AI34" s="137">
        <v>15.472388253086335</v>
      </c>
      <c r="AJ34" s="137">
        <v>5.5442917991844931</v>
      </c>
      <c r="AK34" s="137">
        <v>18.338732455471085</v>
      </c>
      <c r="AL34" s="138">
        <v>10.116559277614064</v>
      </c>
      <c r="AM34" s="85" t="s">
        <v>506</v>
      </c>
      <c r="AN34" s="86" t="s">
        <v>577</v>
      </c>
      <c r="AO34" s="86" t="s">
        <v>665</v>
      </c>
      <c r="AP34" s="87" t="s">
        <v>574</v>
      </c>
      <c r="AQ34" s="98">
        <v>0.228658</v>
      </c>
      <c r="AR34" s="99">
        <v>0.33269550000000003</v>
      </c>
      <c r="AS34" s="143">
        <v>0.27575310000000003</v>
      </c>
      <c r="AT34" s="74" t="s">
        <v>3697</v>
      </c>
      <c r="AU34" s="74" t="s">
        <v>3035</v>
      </c>
      <c r="AV34" s="146" t="s">
        <v>3035</v>
      </c>
      <c r="AW34" s="25">
        <v>1.2838618564642446</v>
      </c>
      <c r="AX34" s="136">
        <v>1.2838618564642446</v>
      </c>
      <c r="AY34" s="137">
        <v>3.3817564342158981</v>
      </c>
      <c r="AZ34" s="138">
        <v>4.6656182906801424</v>
      </c>
      <c r="BA34" s="136">
        <v>20.216827435031945</v>
      </c>
      <c r="BB34" s="137">
        <v>53.252136056240744</v>
      </c>
      <c r="BC34" s="138">
        <v>73.468963491272689</v>
      </c>
      <c r="BD34" s="25">
        <v>3396.9530299999997</v>
      </c>
      <c r="BE34" s="25">
        <v>82443.778010109992</v>
      </c>
      <c r="BF34" s="74">
        <v>3552.3809999999999</v>
      </c>
      <c r="BG34" s="74">
        <v>4658.1580000000004</v>
      </c>
      <c r="BH34" s="74">
        <v>5468</v>
      </c>
      <c r="BI34" s="74">
        <v>3760.12</v>
      </c>
      <c r="BJ34" s="74">
        <v>4281.308</v>
      </c>
      <c r="BK34" s="74">
        <v>5342.808</v>
      </c>
      <c r="BL34" s="72">
        <v>4.3088527548608646E-2</v>
      </c>
      <c r="BM34" s="72">
        <v>5.6501025455538624E-2</v>
      </c>
      <c r="BN34" s="72">
        <v>6.6323986260424225E-2</v>
      </c>
      <c r="BO34" s="72">
        <v>4.5608293199990185E-2</v>
      </c>
      <c r="BP34" s="72">
        <v>5.1930031632890332E-2</v>
      </c>
      <c r="BQ34" s="72">
        <v>6.4805472637908673E-2</v>
      </c>
      <c r="BR34" s="149">
        <v>6.6323986260424225E-2</v>
      </c>
    </row>
    <row r="35" spans="2:70" ht="16.5" hidden="1" x14ac:dyDescent="0.3">
      <c r="B35" s="85">
        <v>1</v>
      </c>
      <c r="C35" s="86" t="s">
        <v>2999</v>
      </c>
      <c r="D35" s="86">
        <v>8</v>
      </c>
      <c r="E35" s="87">
        <v>1</v>
      </c>
      <c r="F35" s="75">
        <v>0.18</v>
      </c>
      <c r="G35" s="74" t="s">
        <v>2895</v>
      </c>
      <c r="H35" s="85" t="s">
        <v>43</v>
      </c>
      <c r="I35" s="86">
        <v>1032</v>
      </c>
      <c r="J35" s="86" t="s">
        <v>4012</v>
      </c>
      <c r="K35" s="92" t="s">
        <v>647</v>
      </c>
      <c r="L35" s="98">
        <v>1.7264860503382686</v>
      </c>
      <c r="M35" s="99">
        <v>2.8808662186225518</v>
      </c>
      <c r="N35" s="99">
        <v>0.34715974861399451</v>
      </c>
      <c r="O35" s="99">
        <v>0.57915462025728404</v>
      </c>
      <c r="P35" s="100">
        <v>50.699233855500381</v>
      </c>
      <c r="Q35" s="100">
        <v>40.33153055491627</v>
      </c>
      <c r="R35" s="101" t="e">
        <v>#N/A</v>
      </c>
      <c r="S35" s="108">
        <v>30.395829023236143</v>
      </c>
      <c r="T35" s="109">
        <v>42.880045307020424</v>
      </c>
      <c r="U35" s="98">
        <v>2.1773775324927689</v>
      </c>
      <c r="V35" s="114">
        <v>2.8031868700952076</v>
      </c>
      <c r="W35" s="99">
        <v>-0.44426970362287788</v>
      </c>
      <c r="X35" s="115">
        <v>4.7118144338653793E-2</v>
      </c>
      <c r="Y35" s="120">
        <v>8.2078036043928826</v>
      </c>
      <c r="Z35" s="121">
        <v>31.179372319846422</v>
      </c>
      <c r="AA35" s="120">
        <v>191499000</v>
      </c>
      <c r="AB35" s="121">
        <v>952566000</v>
      </c>
      <c r="AC35" s="79">
        <v>118742000</v>
      </c>
      <c r="AD35" s="80">
        <v>449692000</v>
      </c>
      <c r="AE35" s="125">
        <v>0.26405183992599379</v>
      </c>
      <c r="AF35" s="129">
        <v>22157.720559599999</v>
      </c>
      <c r="AG35" s="130">
        <v>23916.930559599998</v>
      </c>
      <c r="AH35" s="136">
        <v>38.374229744807501</v>
      </c>
      <c r="AI35" s="137">
        <v>39.40400476401517</v>
      </c>
      <c r="AJ35" s="137">
        <v>1.9653250912607267</v>
      </c>
      <c r="AK35" s="137">
        <v>57.548919932182308</v>
      </c>
      <c r="AL35" s="138" t="s">
        <v>3021</v>
      </c>
      <c r="AM35" s="85" t="s">
        <v>506</v>
      </c>
      <c r="AN35" s="86" t="s">
        <v>507</v>
      </c>
      <c r="AO35" s="86" t="s">
        <v>508</v>
      </c>
      <c r="AP35" s="87" t="s">
        <v>574</v>
      </c>
      <c r="AQ35" s="98">
        <v>0.17913150000000003</v>
      </c>
      <c r="AR35" s="99">
        <v>0.32600380000000001</v>
      </c>
      <c r="AS35" s="143">
        <v>0.35368280000000002</v>
      </c>
      <c r="AT35" s="74" t="s">
        <v>3697</v>
      </c>
      <c r="AU35" s="74" t="s">
        <v>3037</v>
      </c>
      <c r="AV35" s="146" t="s">
        <v>3037</v>
      </c>
      <c r="AW35" s="25" t="s">
        <v>3021</v>
      </c>
      <c r="AX35" s="136">
        <v>0</v>
      </c>
      <c r="AY35" s="137">
        <v>5.1045331773080997</v>
      </c>
      <c r="AZ35" s="138">
        <v>5.1045331773080997</v>
      </c>
      <c r="BA35" s="136">
        <v>0</v>
      </c>
      <c r="BB35" s="137">
        <v>304.25908720083913</v>
      </c>
      <c r="BC35" s="138">
        <v>304.25908720083913</v>
      </c>
      <c r="BD35" s="25">
        <v>1131.0481972999999</v>
      </c>
      <c r="BE35" s="25">
        <v>22157.720559599999</v>
      </c>
      <c r="BF35" s="74">
        <v>507.75</v>
      </c>
      <c r="BG35" s="74">
        <v>579.44399999999996</v>
      </c>
      <c r="BH35" s="74">
        <v>676.33299999999997</v>
      </c>
      <c r="BI35" s="74">
        <v>524.06799999999998</v>
      </c>
      <c r="BJ35" s="74">
        <v>624.17500000000007</v>
      </c>
      <c r="BK35" s="74">
        <v>729.24700000000007</v>
      </c>
      <c r="BL35" s="72">
        <v>2.2915263266104036E-2</v>
      </c>
      <c r="BM35" s="72">
        <v>2.6150884899979097E-2</v>
      </c>
      <c r="BN35" s="72">
        <v>3.0523581980411503E-2</v>
      </c>
      <c r="BO35" s="72">
        <v>2.3651710860345856E-2</v>
      </c>
      <c r="BP35" s="72">
        <v>2.8169639486204802E-2</v>
      </c>
      <c r="BQ35" s="72">
        <v>3.2911643507664345E-2</v>
      </c>
      <c r="BR35" s="149">
        <v>3.2911643507664345E-2</v>
      </c>
    </row>
    <row r="36" spans="2:70" ht="16.5" hidden="1" x14ac:dyDescent="0.3">
      <c r="B36" s="85">
        <v>1</v>
      </c>
      <c r="C36" s="86" t="s">
        <v>2999</v>
      </c>
      <c r="D36" s="86">
        <v>13</v>
      </c>
      <c r="E36" s="87">
        <v>2</v>
      </c>
      <c r="F36" s="75">
        <v>0.15</v>
      </c>
      <c r="G36" s="74">
        <v>0</v>
      </c>
      <c r="H36" s="85" t="s">
        <v>124</v>
      </c>
      <c r="I36" s="86">
        <v>1033</v>
      </c>
      <c r="J36" s="86" t="s">
        <v>4013</v>
      </c>
      <c r="K36" s="92" t="s">
        <v>762</v>
      </c>
      <c r="L36" s="98">
        <v>0.64480947509365705</v>
      </c>
      <c r="M36" s="99">
        <v>0.79536509536537847</v>
      </c>
      <c r="N36" s="99">
        <v>0.34892755327079189</v>
      </c>
      <c r="O36" s="99">
        <v>0.40316260845228102</v>
      </c>
      <c r="P36" s="100">
        <v>33.468590719432704</v>
      </c>
      <c r="Q36" s="100">
        <v>27.499899459884329</v>
      </c>
      <c r="R36" s="101">
        <v>32.152938259575357</v>
      </c>
      <c r="S36" s="108">
        <v>31.25995621547245</v>
      </c>
      <c r="T36" s="109">
        <v>36.635213680588969</v>
      </c>
      <c r="U36" s="98">
        <v>-6.0481135437553915E-2</v>
      </c>
      <c r="V36" s="114">
        <v>-0.18345611278887081</v>
      </c>
      <c r="W36" s="99">
        <v>0.56418720480826456</v>
      </c>
      <c r="X36" s="115">
        <v>5.0392336146270686E-2</v>
      </c>
      <c r="Y36" s="120">
        <v>13.503987498189185</v>
      </c>
      <c r="Z36" s="121">
        <v>33.458234391296514</v>
      </c>
      <c r="AA36" s="120">
        <v>1412672000</v>
      </c>
      <c r="AB36" s="121">
        <v>2786940000</v>
      </c>
      <c r="AC36" s="79">
        <v>372887000</v>
      </c>
      <c r="AD36" s="80">
        <v>1261916000</v>
      </c>
      <c r="AE36" s="125">
        <v>0.29549272693269601</v>
      </c>
      <c r="AF36" s="129">
        <v>63620.603200000005</v>
      </c>
      <c r="AG36" s="130">
        <v>63395.229200000002</v>
      </c>
      <c r="AH36" s="136">
        <v>49.965856092234141</v>
      </c>
      <c r="AI36" s="137">
        <v>55.906990928099432</v>
      </c>
      <c r="AJ36" s="137">
        <v>1.7946017033409429</v>
      </c>
      <c r="AK36" s="137">
        <v>67.734304273978623</v>
      </c>
      <c r="AL36" s="138">
        <v>21.87436412035337</v>
      </c>
      <c r="AM36" s="85" t="s">
        <v>506</v>
      </c>
      <c r="AN36" s="86" t="s">
        <v>507</v>
      </c>
      <c r="AO36" s="86" t="s">
        <v>646</v>
      </c>
      <c r="AP36" s="87" t="s">
        <v>574</v>
      </c>
      <c r="AQ36" s="98">
        <v>0.15698680000000001</v>
      </c>
      <c r="AR36" s="99">
        <v>0.31239739999999999</v>
      </c>
      <c r="AS36" s="143">
        <v>0.36850540000000004</v>
      </c>
      <c r="AT36" s="74" t="s">
        <v>3697</v>
      </c>
      <c r="AU36" s="74" t="s">
        <v>3038</v>
      </c>
      <c r="AV36" s="146" t="s">
        <v>3038</v>
      </c>
      <c r="AW36" s="25" t="s">
        <v>3021</v>
      </c>
      <c r="AX36" s="136">
        <v>0</v>
      </c>
      <c r="AY36" s="137">
        <v>1.6603735117682756</v>
      </c>
      <c r="AZ36" s="138">
        <v>1.6603735117682756</v>
      </c>
      <c r="BA36" s="136">
        <v>0</v>
      </c>
      <c r="BB36" s="137">
        <v>117.81924633244023</v>
      </c>
      <c r="BC36" s="138">
        <v>117.81924633244023</v>
      </c>
      <c r="BD36" s="25">
        <v>1056.33964356</v>
      </c>
      <c r="BE36" s="25">
        <v>63395.229200000002</v>
      </c>
      <c r="BF36" s="74">
        <v>1388.1669999999999</v>
      </c>
      <c r="BG36" s="74">
        <v>1527.5</v>
      </c>
      <c r="BH36" s="74">
        <v>1778.222</v>
      </c>
      <c r="BI36" s="74">
        <v>1276.422</v>
      </c>
      <c r="BJ36" s="74">
        <v>1544.539</v>
      </c>
      <c r="BK36" s="74">
        <v>1829.7260000000001</v>
      </c>
      <c r="BL36" s="72">
        <v>2.1897026282854733E-2</v>
      </c>
      <c r="BM36" s="72">
        <v>2.4094873057103797E-2</v>
      </c>
      <c r="BN36" s="72">
        <v>2.8049776338690168E-2</v>
      </c>
      <c r="BO36" s="72">
        <v>2.0134354210994791E-2</v>
      </c>
      <c r="BP36" s="72">
        <v>2.4363647225365659E-2</v>
      </c>
      <c r="BQ36" s="72">
        <v>2.886220340378547E-2</v>
      </c>
      <c r="BR36" s="149">
        <v>2.886220340378547E-2</v>
      </c>
    </row>
    <row r="37" spans="2:70" ht="16.5" hidden="1" x14ac:dyDescent="0.3">
      <c r="B37" s="85">
        <v>1</v>
      </c>
      <c r="C37" s="86" t="s">
        <v>2999</v>
      </c>
      <c r="D37" s="86">
        <v>14</v>
      </c>
      <c r="E37" s="87">
        <v>3</v>
      </c>
      <c r="F37" s="75">
        <v>0.15</v>
      </c>
      <c r="G37" s="74" t="s">
        <v>2893</v>
      </c>
      <c r="H37" s="85" t="s">
        <v>141</v>
      </c>
      <c r="I37" s="86">
        <v>1034</v>
      </c>
      <c r="J37" s="86" t="s">
        <v>4014</v>
      </c>
      <c r="K37" s="92" t="s">
        <v>785</v>
      </c>
      <c r="L37" s="98">
        <v>0.49992849000875167</v>
      </c>
      <c r="M37" s="99">
        <v>0.45243885651355942</v>
      </c>
      <c r="N37" s="99">
        <v>0.19135767283039726</v>
      </c>
      <c r="O37" s="99">
        <v>0.17479480224786825</v>
      </c>
      <c r="P37" s="100">
        <v>14.612755731027919</v>
      </c>
      <c r="Q37" s="100">
        <v>11.59240629511411</v>
      </c>
      <c r="R37" s="101">
        <v>30.319494194292858</v>
      </c>
      <c r="S37" s="108">
        <v>22.74034834694756</v>
      </c>
      <c r="T37" s="109">
        <v>23.956838093352474</v>
      </c>
      <c r="U37" s="98">
        <v>0.71261212172017752</v>
      </c>
      <c r="V37" s="114">
        <v>2.424629207073588</v>
      </c>
      <c r="W37" s="99">
        <v>0.2721420589807122</v>
      </c>
      <c r="X37" s="115">
        <v>3.9341838690248043E-2</v>
      </c>
      <c r="Y37" s="120">
        <v>7.0636840800812575</v>
      </c>
      <c r="Z37" s="121">
        <v>8.2842204447633137</v>
      </c>
      <c r="AA37" s="120">
        <v>2179300000</v>
      </c>
      <c r="AB37" s="121">
        <v>5640900000</v>
      </c>
      <c r="AC37" s="79">
        <v>73100000</v>
      </c>
      <c r="AD37" s="80">
        <v>823400000</v>
      </c>
      <c r="AE37" s="125">
        <v>8.8778236580034003E-2</v>
      </c>
      <c r="AF37" s="129">
        <v>21868.155830679996</v>
      </c>
      <c r="AG37" s="130">
        <v>25268.455830679995</v>
      </c>
      <c r="AH37" s="136">
        <v>17.402517789724516</v>
      </c>
      <c r="AI37" s="137">
        <v>25.442062286900892</v>
      </c>
      <c r="AJ37" s="137">
        <v>3.5924602193988875</v>
      </c>
      <c r="AK37" s="137">
        <v>30.345054011811271</v>
      </c>
      <c r="AL37" s="138">
        <v>9.7585619601524041</v>
      </c>
      <c r="AM37" s="85" t="s">
        <v>506</v>
      </c>
      <c r="AN37" s="86" t="s">
        <v>507</v>
      </c>
      <c r="AO37" s="86" t="s">
        <v>508</v>
      </c>
      <c r="AP37" s="87" t="s">
        <v>574</v>
      </c>
      <c r="AQ37" s="98" t="e">
        <v>#VALUE!</v>
      </c>
      <c r="AR37" s="99">
        <v>0.2311047</v>
      </c>
      <c r="AS37" s="143">
        <v>0.13533410000000001</v>
      </c>
      <c r="AT37" s="74" t="s">
        <v>3708</v>
      </c>
      <c r="AU37" s="74" t="s">
        <v>3021</v>
      </c>
      <c r="AV37" s="146" t="s">
        <v>3708</v>
      </c>
      <c r="AW37" s="25">
        <v>1.7284217606588073</v>
      </c>
      <c r="AX37" s="136">
        <v>1.7284217606588073</v>
      </c>
      <c r="AY37" s="137">
        <v>-9.5017437058542584E-2</v>
      </c>
      <c r="AZ37" s="138">
        <v>1.6334043236002647</v>
      </c>
      <c r="BA37" s="136">
        <v>51.036994985266873</v>
      </c>
      <c r="BB37" s="137">
        <v>-2.8056835253111743</v>
      </c>
      <c r="BC37" s="138">
        <v>48.231311459955698</v>
      </c>
      <c r="BD37" s="25">
        <v>322.821043822761</v>
      </c>
      <c r="BE37" s="25">
        <v>21868.155830679996</v>
      </c>
      <c r="BF37" s="74">
        <v>912.33299999999997</v>
      </c>
      <c r="BG37" s="74">
        <v>1003.667</v>
      </c>
      <c r="BH37" s="74">
        <v>1087.3330000000001</v>
      </c>
      <c r="BI37" s="74">
        <v>939.38599999999997</v>
      </c>
      <c r="BJ37" s="74">
        <v>1143.875</v>
      </c>
      <c r="BK37" s="74">
        <v>1232</v>
      </c>
      <c r="BL37" s="72">
        <v>4.1719704535854808E-2</v>
      </c>
      <c r="BM37" s="72">
        <v>4.5896279858766251E-2</v>
      </c>
      <c r="BN37" s="72">
        <v>4.9722208329726778E-2</v>
      </c>
      <c r="BO37" s="72">
        <v>4.2956800165201196E-2</v>
      </c>
      <c r="BP37" s="72">
        <v>5.2307794441230251E-2</v>
      </c>
      <c r="BQ37" s="72">
        <v>5.6337626708858633E-2</v>
      </c>
      <c r="BR37" s="149">
        <v>5.6337626708858633E-2</v>
      </c>
    </row>
    <row r="38" spans="2:70" ht="16.5" hidden="1" x14ac:dyDescent="0.3">
      <c r="B38" s="85">
        <v>1</v>
      </c>
      <c r="C38" s="86" t="s">
        <v>2999</v>
      </c>
      <c r="D38" s="86">
        <v>4</v>
      </c>
      <c r="E38" s="87">
        <v>1</v>
      </c>
      <c r="F38" s="75">
        <v>0.19</v>
      </c>
      <c r="G38" s="74" t="s">
        <v>2643</v>
      </c>
      <c r="H38" s="85" t="s">
        <v>1479</v>
      </c>
      <c r="I38" s="86">
        <v>1028</v>
      </c>
      <c r="J38" s="86" t="s">
        <v>4008</v>
      </c>
      <c r="K38" s="92" t="s">
        <v>1480</v>
      </c>
      <c r="L38" s="98">
        <v>1.3909720012005582</v>
      </c>
      <c r="M38" s="99">
        <v>0.47514385796832431</v>
      </c>
      <c r="N38" s="99">
        <v>0.26503744991802064</v>
      </c>
      <c r="O38" s="99">
        <v>0.13938635952439085</v>
      </c>
      <c r="P38" s="100">
        <v>7.1691244925770015</v>
      </c>
      <c r="Q38" s="100">
        <v>5.6883501135372363</v>
      </c>
      <c r="R38" s="101">
        <v>10.41601001383925</v>
      </c>
      <c r="S38" s="108">
        <v>62.166450537664183</v>
      </c>
      <c r="T38" s="109">
        <v>67.218655070093945</v>
      </c>
      <c r="U38" s="98">
        <v>7.9216452961620252E-3</v>
      </c>
      <c r="V38" s="114">
        <v>2.1850021303792073</v>
      </c>
      <c r="W38" s="99">
        <v>1.9933390503487025E-2</v>
      </c>
      <c r="X38" s="115">
        <v>1.1535219195307034E-2</v>
      </c>
      <c r="Y38" s="120">
        <v>20.735227921495344</v>
      </c>
      <c r="Z38" s="121">
        <v>1.5291324031603493</v>
      </c>
      <c r="AA38" s="120">
        <v>1670050000</v>
      </c>
      <c r="AB38" s="121">
        <v>5692910000</v>
      </c>
      <c r="AC38" s="79">
        <v>13800000</v>
      </c>
      <c r="AD38" s="80">
        <v>600000000</v>
      </c>
      <c r="AE38" s="125">
        <v>2.3E-2</v>
      </c>
      <c r="AF38" s="129">
        <v>6967.2644246999989</v>
      </c>
      <c r="AG38" s="130">
        <v>8634.2904246999988</v>
      </c>
      <c r="AH38" s="136">
        <v>9.4766821803977344</v>
      </c>
      <c r="AI38" s="137">
        <v>11.558234898028847</v>
      </c>
      <c r="AJ38" s="137">
        <v>8.2869192144608839</v>
      </c>
      <c r="AK38" s="137">
        <v>17.773224877529458</v>
      </c>
      <c r="AL38" s="138">
        <v>1.8231462880122731</v>
      </c>
      <c r="AM38" s="85" t="s">
        <v>502</v>
      </c>
      <c r="AN38" s="86" t="s">
        <v>528</v>
      </c>
      <c r="AO38" s="86" t="s">
        <v>529</v>
      </c>
      <c r="AP38" s="87" t="s">
        <v>1458</v>
      </c>
      <c r="AQ38" s="98" t="e">
        <v>#VALUE!</v>
      </c>
      <c r="AR38" s="99" t="e">
        <v>#VALUE!</v>
      </c>
      <c r="AS38" s="143">
        <v>8.0380400000000005E-2</v>
      </c>
      <c r="AT38" s="74" t="s">
        <v>3033</v>
      </c>
      <c r="AU38" s="74" t="s">
        <v>3033</v>
      </c>
      <c r="AV38" s="146" t="s">
        <v>3033</v>
      </c>
      <c r="AW38" s="25">
        <v>3.4127594598158799</v>
      </c>
      <c r="AX38" s="136">
        <v>3.4127594598158799</v>
      </c>
      <c r="AY38" s="137">
        <v>0</v>
      </c>
      <c r="AZ38" s="138">
        <v>3.4127594598158799</v>
      </c>
      <c r="BA38" s="136">
        <v>42.884609708386662</v>
      </c>
      <c r="BB38" s="137">
        <v>0</v>
      </c>
      <c r="BC38" s="138">
        <v>42.884609708386662</v>
      </c>
      <c r="BD38" s="25">
        <v>236.93563386000002</v>
      </c>
      <c r="BE38" s="25">
        <v>6967.2644246999989</v>
      </c>
      <c r="BF38" s="74">
        <v>560.25</v>
      </c>
      <c r="BG38" s="74">
        <v>614.95000000000005</v>
      </c>
      <c r="BH38" s="74">
        <v>667.55600000000004</v>
      </c>
      <c r="BI38" s="74">
        <v>608.25300000000004</v>
      </c>
      <c r="BJ38" s="74">
        <v>638.86800000000005</v>
      </c>
      <c r="BK38" s="74">
        <v>701.75400000000002</v>
      </c>
      <c r="BL38" s="72">
        <v>8.0411760749861824E-2</v>
      </c>
      <c r="BM38" s="72">
        <v>8.826276175480148E-2</v>
      </c>
      <c r="BN38" s="72">
        <v>9.5813214384890252E-2</v>
      </c>
      <c r="BO38" s="72">
        <v>8.7301552363026697E-2</v>
      </c>
      <c r="BP38" s="72">
        <v>9.1695672943762116E-2</v>
      </c>
      <c r="BQ38" s="72">
        <v>0.10072159706070243</v>
      </c>
      <c r="BR38" s="149">
        <v>0.10072159706070243</v>
      </c>
    </row>
    <row r="39" spans="2:70" ht="16.5" hidden="1" x14ac:dyDescent="0.3">
      <c r="B39" s="85">
        <v>1</v>
      </c>
      <c r="C39" s="86" t="s">
        <v>2999</v>
      </c>
      <c r="D39" s="86">
        <v>16</v>
      </c>
      <c r="E39" s="87">
        <v>4</v>
      </c>
      <c r="F39" s="75">
        <v>0</v>
      </c>
      <c r="G39" s="74">
        <v>0</v>
      </c>
      <c r="H39" s="85" t="s">
        <v>42</v>
      </c>
      <c r="I39" s="86">
        <v>1036</v>
      </c>
      <c r="J39" s="86" t="s">
        <v>4016</v>
      </c>
      <c r="K39" s="92" t="s">
        <v>645</v>
      </c>
      <c r="L39" s="98">
        <v>1.9180637498447948</v>
      </c>
      <c r="M39" s="99">
        <v>1.4584343270537727</v>
      </c>
      <c r="N39" s="99">
        <v>0.17499252082988992</v>
      </c>
      <c r="O39" s="99">
        <v>0.25335954099319574</v>
      </c>
      <c r="P39" s="100">
        <v>15.958745538707451</v>
      </c>
      <c r="Q39" s="100">
        <v>14.787615666727156</v>
      </c>
      <c r="R39" s="101">
        <v>17.888704952639898</v>
      </c>
      <c r="S39" s="108">
        <v>26.701636833630761</v>
      </c>
      <c r="T39" s="109">
        <v>30.926340862675147</v>
      </c>
      <c r="U39" s="98">
        <v>-0.18978170521745888</v>
      </c>
      <c r="V39" s="114">
        <v>-0.77856074715534473</v>
      </c>
      <c r="W39" s="99">
        <v>0.60462978237632481</v>
      </c>
      <c r="X39" s="115">
        <v>1.8529159121511817E-3</v>
      </c>
      <c r="Y39" s="120">
        <v>12.956032307868236</v>
      </c>
      <c r="Z39" s="121">
        <v>78.313745279764916</v>
      </c>
      <c r="AA39" s="120">
        <v>807806000</v>
      </c>
      <c r="AB39" s="121">
        <v>4650040000</v>
      </c>
      <c r="AC39" s="79">
        <v>547541000</v>
      </c>
      <c r="AD39" s="80">
        <v>1770718000</v>
      </c>
      <c r="AE39" s="125">
        <v>0.30921976283067093</v>
      </c>
      <c r="AF39" s="129">
        <v>68731.23941681</v>
      </c>
      <c r="AG39" s="130">
        <v>67627.162416809995</v>
      </c>
      <c r="AH39" s="136">
        <v>43.424594786396341</v>
      </c>
      <c r="AI39" s="137">
        <v>58.424303447316902</v>
      </c>
      <c r="AJ39" s="137">
        <v>2.3258145553798109</v>
      </c>
      <c r="AK39" s="137">
        <v>62.609305166757906</v>
      </c>
      <c r="AL39" s="138">
        <v>11.538007140288748</v>
      </c>
      <c r="AM39" s="85" t="s">
        <v>506</v>
      </c>
      <c r="AN39" s="86" t="s">
        <v>507</v>
      </c>
      <c r="AO39" s="86" t="s">
        <v>646</v>
      </c>
      <c r="AP39" s="87" t="s">
        <v>574</v>
      </c>
      <c r="AQ39" s="98">
        <v>0.1540145</v>
      </c>
      <c r="AR39" s="99">
        <v>0.28293160000000001</v>
      </c>
      <c r="AS39" s="143">
        <v>0.34545730000000002</v>
      </c>
      <c r="AT39" s="74" t="s">
        <v>3697</v>
      </c>
      <c r="AU39" s="74" t="s">
        <v>3040</v>
      </c>
      <c r="AV39" s="146" t="s">
        <v>3040</v>
      </c>
      <c r="AW39" s="25" t="s">
        <v>3021</v>
      </c>
      <c r="AX39" s="136">
        <v>0</v>
      </c>
      <c r="AY39" s="137">
        <v>1.3051701773336577</v>
      </c>
      <c r="AZ39" s="138">
        <v>1.3051701773336577</v>
      </c>
      <c r="BA39" s="136">
        <v>0</v>
      </c>
      <c r="BB39" s="137">
        <v>88.994599651636548</v>
      </c>
      <c r="BC39" s="138">
        <v>88.994599651636548</v>
      </c>
      <c r="BD39" s="25">
        <v>897.05963938000002</v>
      </c>
      <c r="BE39" s="25">
        <v>67627.162416809995</v>
      </c>
      <c r="BF39" s="74">
        <v>1722.6000000000001</v>
      </c>
      <c r="BG39" s="74">
        <v>1951</v>
      </c>
      <c r="BH39" s="74">
        <v>2260.5</v>
      </c>
      <c r="BI39" s="74">
        <v>1496.5050000000001</v>
      </c>
      <c r="BJ39" s="74">
        <v>2008.5440000000001</v>
      </c>
      <c r="BK39" s="74">
        <v>2367.5720000000001</v>
      </c>
      <c r="BL39" s="72">
        <v>2.5472013588016755E-2</v>
      </c>
      <c r="BM39" s="72">
        <v>2.884935476037425E-2</v>
      </c>
      <c r="BN39" s="72">
        <v>3.3425918214159911E-2</v>
      </c>
      <c r="BO39" s="72">
        <v>2.2128756353497626E-2</v>
      </c>
      <c r="BP39" s="72">
        <v>2.9700255462747894E-2</v>
      </c>
      <c r="BQ39" s="72">
        <v>3.5009187364802047E-2</v>
      </c>
      <c r="BR39" s="149">
        <v>3.5009187364802047E-2</v>
      </c>
    </row>
    <row r="40" spans="2:70" ht="16.5" hidden="1" x14ac:dyDescent="0.3">
      <c r="B40" s="85">
        <v>1</v>
      </c>
      <c r="C40" s="86" t="s">
        <v>2999</v>
      </c>
      <c r="D40" s="86">
        <v>18</v>
      </c>
      <c r="E40" s="87">
        <v>5</v>
      </c>
      <c r="F40" s="75">
        <v>0</v>
      </c>
      <c r="G40" s="74">
        <v>0</v>
      </c>
      <c r="H40" s="85" t="s">
        <v>425</v>
      </c>
      <c r="I40" s="86">
        <v>1037</v>
      </c>
      <c r="J40" s="86" t="s">
        <v>4017</v>
      </c>
      <c r="K40" s="92" t="s">
        <v>1120</v>
      </c>
      <c r="L40" s="98">
        <v>-0.33626168017360386</v>
      </c>
      <c r="M40" s="99">
        <v>-0.51911468812877259</v>
      </c>
      <c r="N40" s="99">
        <v>0.43228655005188588</v>
      </c>
      <c r="O40" s="99">
        <v>0.63042150274893094</v>
      </c>
      <c r="P40" s="100">
        <v>33.724340175953074</v>
      </c>
      <c r="Q40" s="100">
        <v>29.534141596976948</v>
      </c>
      <c r="R40" s="101">
        <v>89.825282631038021</v>
      </c>
      <c r="S40" s="108">
        <v>18.64509872586153</v>
      </c>
      <c r="T40" s="109">
        <v>25.314685314685313</v>
      </c>
      <c r="U40" s="98">
        <v>6.8190127970749539E-2</v>
      </c>
      <c r="V40" s="114">
        <v>0.30374592833876224</v>
      </c>
      <c r="W40" s="99">
        <v>0.13242560667618317</v>
      </c>
      <c r="X40" s="115" t="e">
        <v>#N/A</v>
      </c>
      <c r="Y40" s="120">
        <v>18.600061913190665</v>
      </c>
      <c r="Z40" s="121" t="e">
        <v>#N/A</v>
      </c>
      <c r="AA40" s="120">
        <v>-1988000000</v>
      </c>
      <c r="AB40" s="121">
        <v>1637000000</v>
      </c>
      <c r="AC40" s="79">
        <v>1019000000</v>
      </c>
      <c r="AD40" s="80">
        <v>2238000000</v>
      </c>
      <c r="AE40" s="125">
        <v>0.45531724754244862</v>
      </c>
      <c r="AF40" s="129">
        <v>45606.470887199997</v>
      </c>
      <c r="AG40" s="130">
        <v>45979.470887199997</v>
      </c>
      <c r="AH40" s="136">
        <v>36.204307785196846</v>
      </c>
      <c r="AI40" s="137">
        <v>43.184660090478907</v>
      </c>
      <c r="AJ40" s="137">
        <v>4.7945844697570221</v>
      </c>
      <c r="AK40" s="137">
        <v>53.643929059649892</v>
      </c>
      <c r="AL40" s="138">
        <v>37.858127119529307</v>
      </c>
      <c r="AM40" s="85" t="s">
        <v>506</v>
      </c>
      <c r="AN40" s="86" t="s">
        <v>507</v>
      </c>
      <c r="AO40" s="86" t="s">
        <v>646</v>
      </c>
      <c r="AP40" s="87" t="s">
        <v>574</v>
      </c>
      <c r="AQ40" s="98">
        <v>0.17825440000000001</v>
      </c>
      <c r="AR40" s="99">
        <v>0.18203980000000003</v>
      </c>
      <c r="AS40" s="143">
        <v>0.12939790000000001</v>
      </c>
      <c r="AT40" s="74" t="s">
        <v>3697</v>
      </c>
      <c r="AU40" s="74" t="s">
        <v>3041</v>
      </c>
      <c r="AV40" s="146" t="s">
        <v>3041</v>
      </c>
      <c r="AW40" s="25" t="s">
        <v>3021</v>
      </c>
      <c r="AX40" s="136">
        <v>0</v>
      </c>
      <c r="AY40" s="137">
        <v>2.1024912284303037</v>
      </c>
      <c r="AZ40" s="138">
        <v>2.1024912284303037</v>
      </c>
      <c r="BA40" s="136">
        <v>0</v>
      </c>
      <c r="BB40" s="137">
        <v>113.28980095232573</v>
      </c>
      <c r="BC40" s="138">
        <v>113.28980095232573</v>
      </c>
      <c r="BD40" s="25">
        <v>958.87204999999994</v>
      </c>
      <c r="BE40" s="25">
        <v>45606.470887199997</v>
      </c>
      <c r="BF40" s="74">
        <v>1611.1000000000001</v>
      </c>
      <c r="BG40" s="74">
        <v>1823.7139999999999</v>
      </c>
      <c r="BH40" s="74">
        <v>2088.154</v>
      </c>
      <c r="BI40" s="74">
        <v>1218.702</v>
      </c>
      <c r="BJ40" s="74">
        <v>1665.739</v>
      </c>
      <c r="BK40" s="74">
        <v>2258.2809999999999</v>
      </c>
      <c r="BL40" s="72">
        <v>3.5326127381896909E-2</v>
      </c>
      <c r="BM40" s="72">
        <v>3.998805354859955E-2</v>
      </c>
      <c r="BN40" s="72">
        <v>4.578635354541466E-2</v>
      </c>
      <c r="BO40" s="72">
        <v>2.6722129037659068E-2</v>
      </c>
      <c r="BP40" s="72">
        <v>3.6524181055796398E-2</v>
      </c>
      <c r="BQ40" s="72">
        <v>4.9516679455103671E-2</v>
      </c>
      <c r="BR40" s="149">
        <v>4.9516679455103671E-2</v>
      </c>
    </row>
    <row r="41" spans="2:70" ht="16.5" hidden="1" x14ac:dyDescent="0.3">
      <c r="B41" s="85">
        <v>1</v>
      </c>
      <c r="C41" s="86" t="s">
        <v>2999</v>
      </c>
      <c r="D41" s="86">
        <v>19</v>
      </c>
      <c r="E41" s="87">
        <v>6</v>
      </c>
      <c r="F41" s="75">
        <v>0</v>
      </c>
      <c r="G41" s="74">
        <v>0</v>
      </c>
      <c r="H41" s="85" t="s">
        <v>447</v>
      </c>
      <c r="I41" s="86">
        <v>1038</v>
      </c>
      <c r="J41" s="86" t="s">
        <v>4018</v>
      </c>
      <c r="K41" s="92" t="s">
        <v>1142</v>
      </c>
      <c r="L41" s="98">
        <v>-2.4242098700122914</v>
      </c>
      <c r="M41" s="99">
        <v>2.6946841048114671</v>
      </c>
      <c r="N41" s="99">
        <v>0.25188328146355621</v>
      </c>
      <c r="O41" s="99">
        <v>0.10156494643858761</v>
      </c>
      <c r="P41" s="100">
        <v>9.1494825107097881</v>
      </c>
      <c r="Q41" s="100">
        <v>8.0710185996564725</v>
      </c>
      <c r="R41" s="101">
        <v>27.58413804173636</v>
      </c>
      <c r="S41" s="108">
        <v>25.519370697682483</v>
      </c>
      <c r="T41" s="109">
        <v>29.882028820415584</v>
      </c>
      <c r="U41" s="98">
        <v>1.755111157453394</v>
      </c>
      <c r="V41" s="114">
        <v>5.1389047787383104</v>
      </c>
      <c r="W41" s="99">
        <v>0.20347245685504123</v>
      </c>
      <c r="X41" s="115">
        <v>2.4701671850630488E-2</v>
      </c>
      <c r="Y41" s="120" t="e">
        <v>#N/A</v>
      </c>
      <c r="Z41" s="121" t="e">
        <v>#N/A</v>
      </c>
      <c r="AA41" s="120">
        <v>87624000</v>
      </c>
      <c r="AB41" s="121">
        <v>2324808000</v>
      </c>
      <c r="AC41" s="79">
        <v>162499000</v>
      </c>
      <c r="AD41" s="80">
        <v>362413000</v>
      </c>
      <c r="AE41" s="125">
        <v>0.4483807148198326</v>
      </c>
      <c r="AF41" s="129">
        <v>16102.601437259998</v>
      </c>
      <c r="AG41" s="130">
        <v>17702.378437259998</v>
      </c>
      <c r="AH41" s="136">
        <v>53.031618287338823</v>
      </c>
      <c r="AI41" s="137">
        <v>76.23730490936731</v>
      </c>
      <c r="AJ41" s="137">
        <v>2.202879996177356</v>
      </c>
      <c r="AK41" s="137">
        <v>92.535001196431125</v>
      </c>
      <c r="AL41" s="138">
        <v>22.703790964000383</v>
      </c>
      <c r="AM41" s="85" t="s">
        <v>506</v>
      </c>
      <c r="AN41" s="86" t="s">
        <v>507</v>
      </c>
      <c r="AO41" s="86" t="s">
        <v>646</v>
      </c>
      <c r="AP41" s="87" t="s">
        <v>574</v>
      </c>
      <c r="AQ41" s="98" t="e">
        <v>#VALUE!</v>
      </c>
      <c r="AR41" s="99" t="e">
        <v>#VALUE!</v>
      </c>
      <c r="AS41" s="143" t="e">
        <v>#VALUE!</v>
      </c>
      <c r="AT41" s="74" t="s">
        <v>3042</v>
      </c>
      <c r="AU41" s="74" t="s">
        <v>3042</v>
      </c>
      <c r="AV41" s="146" t="s">
        <v>3042</v>
      </c>
      <c r="AW41" s="25">
        <v>0.40371417638318979</v>
      </c>
      <c r="AX41" s="136">
        <v>0.40371417638318979</v>
      </c>
      <c r="AY41" s="137">
        <v>0</v>
      </c>
      <c r="AZ41" s="138">
        <v>0.40371417638318979</v>
      </c>
      <c r="BA41" s="136">
        <v>18.538833844192208</v>
      </c>
      <c r="BB41" s="137">
        <v>0</v>
      </c>
      <c r="BC41" s="138" t="s">
        <v>3021</v>
      </c>
      <c r="BD41" s="25" t="s">
        <v>3021</v>
      </c>
      <c r="BE41" s="25">
        <v>16102.601437259998</v>
      </c>
      <c r="BF41" s="74">
        <v>294.63600000000002</v>
      </c>
      <c r="BG41" s="74">
        <v>328.75</v>
      </c>
      <c r="BH41" s="74">
        <v>391.33300000000003</v>
      </c>
      <c r="BI41" s="74">
        <v>309.90500000000003</v>
      </c>
      <c r="BJ41" s="74">
        <v>365.76300000000003</v>
      </c>
      <c r="BK41" s="74">
        <v>461.73400000000004</v>
      </c>
      <c r="BL41" s="72">
        <v>1.8297416175142876E-2</v>
      </c>
      <c r="BM41" s="72">
        <v>2.041595584917736E-2</v>
      </c>
      <c r="BN41" s="72">
        <v>2.4302470723425472E-2</v>
      </c>
      <c r="BO41" s="72">
        <v>1.9245648053047331E-2</v>
      </c>
      <c r="BP41" s="72">
        <v>2.2714528545285655E-2</v>
      </c>
      <c r="BQ41" s="72">
        <v>2.8674497210841244E-2</v>
      </c>
      <c r="BR41" s="149">
        <v>2.8674497210841244E-2</v>
      </c>
    </row>
    <row r="42" spans="2:70" ht="16.5" hidden="1" x14ac:dyDescent="0.3">
      <c r="B42" s="85">
        <v>1</v>
      </c>
      <c r="C42" s="86" t="s">
        <v>2999</v>
      </c>
      <c r="D42" s="86">
        <v>20</v>
      </c>
      <c r="E42" s="87">
        <v>5</v>
      </c>
      <c r="F42" s="75">
        <v>0.23</v>
      </c>
      <c r="G42" s="74" t="s">
        <v>2932</v>
      </c>
      <c r="H42" s="85" t="s">
        <v>412</v>
      </c>
      <c r="I42" s="86">
        <v>1039</v>
      </c>
      <c r="J42" s="86" t="s">
        <v>4019</v>
      </c>
      <c r="K42" s="92" t="s">
        <v>1105</v>
      </c>
      <c r="L42" s="98">
        <v>0.12119858504929253</v>
      </c>
      <c r="M42" s="99">
        <v>0.1527709258345667</v>
      </c>
      <c r="N42" s="99">
        <v>2.0611754799510669E-2</v>
      </c>
      <c r="O42" s="99">
        <v>3.0594434381689444E-2</v>
      </c>
      <c r="P42" s="100">
        <v>3.6966682154863748</v>
      </c>
      <c r="Q42" s="100">
        <v>2.4429867526679536</v>
      </c>
      <c r="R42" s="101">
        <v>2.6705026231172786</v>
      </c>
      <c r="S42" s="108">
        <v>19.132442752430364</v>
      </c>
      <c r="T42" s="109">
        <v>21.146976269456495</v>
      </c>
      <c r="U42" s="98">
        <v>3.3089492035277224E-2</v>
      </c>
      <c r="V42" s="114">
        <v>0.18116032439176544</v>
      </c>
      <c r="W42" s="99">
        <v>0.62827349724707127</v>
      </c>
      <c r="X42" s="115" t="e">
        <v>#N/A</v>
      </c>
      <c r="Y42" s="120">
        <v>22.930777141611522</v>
      </c>
      <c r="Z42" s="121">
        <v>4.596868062393078</v>
      </c>
      <c r="AA42" s="120">
        <v>12162000000</v>
      </c>
      <c r="AB42" s="121">
        <v>60730000000</v>
      </c>
      <c r="AC42" s="79">
        <v>3052000000</v>
      </c>
      <c r="AD42" s="80">
        <v>8400000000</v>
      </c>
      <c r="AE42" s="125">
        <v>0.36333333333333334</v>
      </c>
      <c r="AF42" s="129">
        <v>208815.53</v>
      </c>
      <c r="AG42" s="130">
        <v>210267.53</v>
      </c>
      <c r="AH42" s="136">
        <v>21.89602520045819</v>
      </c>
      <c r="AI42" s="137">
        <v>48.979159096203119</v>
      </c>
      <c r="AJ42" s="137">
        <v>3.5906672921757665</v>
      </c>
      <c r="AK42" s="137">
        <v>64.508430375126878</v>
      </c>
      <c r="AL42" s="138">
        <v>3.7799323477908762</v>
      </c>
      <c r="AM42" s="85" t="s">
        <v>506</v>
      </c>
      <c r="AN42" s="86" t="s">
        <v>507</v>
      </c>
      <c r="AO42" s="86" t="s">
        <v>600</v>
      </c>
      <c r="AP42" s="87" t="s">
        <v>574</v>
      </c>
      <c r="AQ42" s="98" t="e">
        <v>#VALUE!</v>
      </c>
      <c r="AR42" s="99">
        <v>0.1662727</v>
      </c>
      <c r="AS42" s="143">
        <v>0.14119280000000001</v>
      </c>
      <c r="AT42" s="74" t="s">
        <v>3043</v>
      </c>
      <c r="AU42" s="74" t="s">
        <v>3043</v>
      </c>
      <c r="AV42" s="146" t="s">
        <v>3043</v>
      </c>
      <c r="AW42" s="25" t="s">
        <v>3021</v>
      </c>
      <c r="AX42" s="136">
        <v>0</v>
      </c>
      <c r="AY42" s="137">
        <v>-0.41232565413118455</v>
      </c>
      <c r="AZ42" s="138">
        <v>-0.41232565413118455</v>
      </c>
      <c r="BA42" s="136">
        <v>0</v>
      </c>
      <c r="BB42" s="137">
        <v>-79.379595889308263</v>
      </c>
      <c r="BC42" s="138">
        <v>-79.379595889308263</v>
      </c>
      <c r="BD42" s="25">
        <v>-861</v>
      </c>
      <c r="BE42" s="25">
        <v>208815.53</v>
      </c>
      <c r="BF42" s="74">
        <v>7954.5</v>
      </c>
      <c r="BG42" s="74">
        <v>8974.3639999999996</v>
      </c>
      <c r="BH42" s="74">
        <v>10766.654</v>
      </c>
      <c r="BI42" s="74">
        <v>7898.7889999999998</v>
      </c>
      <c r="BJ42" s="74">
        <v>10229.130000000001</v>
      </c>
      <c r="BK42" s="74">
        <v>12357.821</v>
      </c>
      <c r="BL42" s="72">
        <v>3.8093431077659792E-2</v>
      </c>
      <c r="BM42" s="72">
        <v>4.297747394554418E-2</v>
      </c>
      <c r="BN42" s="72">
        <v>5.1560599922812256E-2</v>
      </c>
      <c r="BO42" s="72">
        <v>3.7826635787098786E-2</v>
      </c>
      <c r="BP42" s="72">
        <v>4.8986442722914338E-2</v>
      </c>
      <c r="BQ42" s="72">
        <v>5.9180564778874442E-2</v>
      </c>
      <c r="BR42" s="149">
        <v>5.9180564778874442E-2</v>
      </c>
    </row>
    <row r="43" spans="2:70" ht="16.5" hidden="1" x14ac:dyDescent="0.3">
      <c r="B43" s="85">
        <v>2</v>
      </c>
      <c r="C43" s="86" t="s">
        <v>2999</v>
      </c>
      <c r="D43" s="86">
        <v>1</v>
      </c>
      <c r="E43" s="87">
        <v>1</v>
      </c>
      <c r="F43" s="75">
        <v>0.2</v>
      </c>
      <c r="G43" s="74" t="s">
        <v>2292</v>
      </c>
      <c r="H43" s="85" t="s">
        <v>329</v>
      </c>
      <c r="I43" s="86">
        <v>1044</v>
      </c>
      <c r="J43" s="86" t="s">
        <v>4024</v>
      </c>
      <c r="K43" s="92" t="s">
        <v>1011</v>
      </c>
      <c r="L43" s="98">
        <v>0.26903681379352806</v>
      </c>
      <c r="M43" s="99">
        <v>0.24537256787480971</v>
      </c>
      <c r="N43" s="99">
        <v>0.25954406670232039</v>
      </c>
      <c r="O43" s="99">
        <v>0.2352018977184237</v>
      </c>
      <c r="P43" s="100">
        <v>22.533743821080055</v>
      </c>
      <c r="Q43" s="100">
        <v>17.506313799313482</v>
      </c>
      <c r="R43" s="101">
        <v>55.452323520583136</v>
      </c>
      <c r="S43" s="108">
        <v>14.686105842839956</v>
      </c>
      <c r="T43" s="109">
        <v>15.589722766036099</v>
      </c>
      <c r="U43" s="98">
        <v>0.48186934695151068</v>
      </c>
      <c r="V43" s="114">
        <v>2.2820236179889162</v>
      </c>
      <c r="W43" s="99">
        <v>0.23106309068604577</v>
      </c>
      <c r="X43" s="115">
        <v>8.5652883894821816E-3</v>
      </c>
      <c r="Y43" s="120">
        <v>14.478520575488702</v>
      </c>
      <c r="Z43" s="121">
        <v>21.058327510759469</v>
      </c>
      <c r="AA43" s="120">
        <v>5856812000</v>
      </c>
      <c r="AB43" s="121">
        <v>6110074000</v>
      </c>
      <c r="AC43" s="79">
        <v>59215000</v>
      </c>
      <c r="AD43" s="80">
        <v>1513695000</v>
      </c>
      <c r="AE43" s="125">
        <v>3.9119505580714739E-2</v>
      </c>
      <c r="AF43" s="129">
        <v>23158.66662512</v>
      </c>
      <c r="AG43" s="130">
        <v>27382.605625119999</v>
      </c>
      <c r="AH43" s="136">
        <v>14.77966236981047</v>
      </c>
      <c r="AI43" s="137">
        <v>18.613011027479107</v>
      </c>
      <c r="AJ43" s="137">
        <v>2.8144777826743534</v>
      </c>
      <c r="AK43" s="137">
        <v>21.236213905259451</v>
      </c>
      <c r="AL43" s="138">
        <v>11.121329122468163</v>
      </c>
      <c r="AM43" s="85" t="s">
        <v>533</v>
      </c>
      <c r="AN43" s="86" t="s">
        <v>534</v>
      </c>
      <c r="AO43" s="86" t="s">
        <v>1012</v>
      </c>
      <c r="AP43" s="87" t="s">
        <v>574</v>
      </c>
      <c r="AQ43" s="98">
        <v>0.2158804</v>
      </c>
      <c r="AR43" s="99">
        <v>0.18078330000000001</v>
      </c>
      <c r="AS43" s="143">
        <v>0.2359723</v>
      </c>
      <c r="AT43" s="74" t="s">
        <v>3697</v>
      </c>
      <c r="AU43" s="74" t="s">
        <v>3048</v>
      </c>
      <c r="AV43" s="146" t="s">
        <v>3048</v>
      </c>
      <c r="AW43" s="25">
        <v>1.9357263134556859</v>
      </c>
      <c r="AX43" s="136">
        <v>1.9357263134556859</v>
      </c>
      <c r="AY43" s="137">
        <v>3.3218525706102411</v>
      </c>
      <c r="AZ43" s="138">
        <v>5.2575788840659268</v>
      </c>
      <c r="BA43" s="136">
        <v>37.574299339953313</v>
      </c>
      <c r="BB43" s="137">
        <v>64.480335873762456</v>
      </c>
      <c r="BC43" s="138">
        <v>102.05463521371577</v>
      </c>
      <c r="BD43" s="25">
        <v>1112.8209079599999</v>
      </c>
      <c r="BE43" s="25">
        <v>23158.66662512</v>
      </c>
      <c r="BF43" s="74">
        <v>1130.1000000000001</v>
      </c>
      <c r="BG43" s="74">
        <v>1208.2329999999999</v>
      </c>
      <c r="BH43" s="74">
        <v>1303.5910000000001</v>
      </c>
      <c r="BI43" s="74">
        <v>774.59199999999998</v>
      </c>
      <c r="BJ43" s="74">
        <v>847.72500000000002</v>
      </c>
      <c r="BK43" s="74">
        <v>1028.0630000000001</v>
      </c>
      <c r="BL43" s="72">
        <v>4.8798146209945902E-2</v>
      </c>
      <c r="BM43" s="72">
        <v>5.2171958755580526E-2</v>
      </c>
      <c r="BN43" s="72">
        <v>5.6289553327997156E-2</v>
      </c>
      <c r="BO43" s="72">
        <v>3.3447176063228397E-2</v>
      </c>
      <c r="BP43" s="72">
        <v>3.6605086714296423E-2</v>
      </c>
      <c r="BQ43" s="72">
        <v>4.43921498867672E-2</v>
      </c>
      <c r="BR43" s="149">
        <v>5.6289553327997156E-2</v>
      </c>
    </row>
    <row r="44" spans="2:70" ht="16.5" hidden="1" x14ac:dyDescent="0.3">
      <c r="B44" s="85">
        <v>2</v>
      </c>
      <c r="C44" s="86" t="s">
        <v>2999</v>
      </c>
      <c r="D44" s="86">
        <v>1</v>
      </c>
      <c r="E44" s="87">
        <v>1</v>
      </c>
      <c r="F44" s="75">
        <v>0.3</v>
      </c>
      <c r="G44" s="74" t="s">
        <v>2761</v>
      </c>
      <c r="H44" s="85" t="s">
        <v>1165</v>
      </c>
      <c r="I44" s="86">
        <v>1041</v>
      </c>
      <c r="J44" s="86" t="s">
        <v>4021</v>
      </c>
      <c r="K44" s="92" t="s">
        <v>4773</v>
      </c>
      <c r="L44" s="98">
        <v>1.0791437800956158</v>
      </c>
      <c r="M44" s="99">
        <v>0.94685683680149169</v>
      </c>
      <c r="N44" s="99">
        <v>0.46967754446345705</v>
      </c>
      <c r="O44" s="99">
        <v>0.27357422675389953</v>
      </c>
      <c r="P44" s="100">
        <v>21.170521362417443</v>
      </c>
      <c r="Q44" s="100">
        <v>14.230284202919851</v>
      </c>
      <c r="R44" s="101">
        <v>13.809550480648767</v>
      </c>
      <c r="S44" s="108">
        <v>8.514920093183111</v>
      </c>
      <c r="T44" s="109">
        <v>9.1034033865288073</v>
      </c>
      <c r="U44" s="98">
        <v>-8.4160691389086856E-2</v>
      </c>
      <c r="V44" s="114">
        <v>-0.39041403363375798</v>
      </c>
      <c r="W44" s="99">
        <v>0.50182563063189223</v>
      </c>
      <c r="X44" s="115" t="e">
        <v>#N/A</v>
      </c>
      <c r="Y44" s="120">
        <v>35.717438726653789</v>
      </c>
      <c r="Z44" s="121">
        <v>27.135802923339526</v>
      </c>
      <c r="AA44" s="120">
        <v>100822000</v>
      </c>
      <c r="AB44" s="121">
        <v>348951000</v>
      </c>
      <c r="AC44" s="79">
        <v>2645000</v>
      </c>
      <c r="AD44" s="80">
        <v>140678000</v>
      </c>
      <c r="AE44" s="125">
        <v>1.8801802698360796E-2</v>
      </c>
      <c r="AF44" s="129">
        <v>1784.9983690199999</v>
      </c>
      <c r="AG44" s="130">
        <v>1775.2033690199999</v>
      </c>
      <c r="AH44" s="136">
        <v>15.325143901895782</v>
      </c>
      <c r="AI44" s="137">
        <v>18.754063291885437</v>
      </c>
      <c r="AJ44" s="137">
        <v>7.5614389371492425</v>
      </c>
      <c r="AK44" s="137">
        <v>35.948403680242691</v>
      </c>
      <c r="AL44" s="138">
        <v>4.7232408784094231</v>
      </c>
      <c r="AM44" s="85" t="s">
        <v>498</v>
      </c>
      <c r="AN44" s="86" t="s">
        <v>716</v>
      </c>
      <c r="AO44" s="86" t="s">
        <v>758</v>
      </c>
      <c r="AP44" s="87" t="s">
        <v>2136</v>
      </c>
      <c r="AQ44" s="98" t="e">
        <v>#VALUE!</v>
      </c>
      <c r="AR44" s="99" t="e">
        <v>#VALUE!</v>
      </c>
      <c r="AS44" s="143">
        <v>0.3195248</v>
      </c>
      <c r="AT44" s="74" t="s">
        <v>3045</v>
      </c>
      <c r="AU44" s="74" t="s">
        <v>3045</v>
      </c>
      <c r="AV44" s="146" t="s">
        <v>3045</v>
      </c>
      <c r="AW44" s="25">
        <v>1.990274286860652</v>
      </c>
      <c r="AX44" s="136">
        <v>1.990274286860652</v>
      </c>
      <c r="AY44" s="137">
        <v>-2.738896935860717E-16</v>
      </c>
      <c r="AZ44" s="138">
        <v>1.9902742868606518</v>
      </c>
      <c r="BA44" s="136">
        <v>51.633010289032143</v>
      </c>
      <c r="BB44" s="137">
        <v>-7.1054273576010019E-15</v>
      </c>
      <c r="BC44" s="138">
        <v>51.633010289032136</v>
      </c>
      <c r="BD44" s="25">
        <v>24.187999999999999</v>
      </c>
      <c r="BE44" s="25">
        <v>1775.2033690199999</v>
      </c>
      <c r="BF44" s="74">
        <v>59.93</v>
      </c>
      <c r="BG44" s="74">
        <v>65.25</v>
      </c>
      <c r="BH44" s="74">
        <v>72.638000000000005</v>
      </c>
      <c r="BI44" s="74">
        <v>69.522999999999996</v>
      </c>
      <c r="BJ44" s="74">
        <v>80.257000000000005</v>
      </c>
      <c r="BK44" s="74">
        <v>95.097000000000008</v>
      </c>
      <c r="BL44" s="72">
        <v>3.3759512316092734E-2</v>
      </c>
      <c r="BM44" s="72">
        <v>3.6756352054481078E-2</v>
      </c>
      <c r="BN44" s="72">
        <v>4.0918128743806848E-2</v>
      </c>
      <c r="BO44" s="72">
        <v>3.9163400212776825E-2</v>
      </c>
      <c r="BP44" s="72">
        <v>4.5210031369141576E-2</v>
      </c>
      <c r="BQ44" s="72">
        <v>5.3569636955172216E-2</v>
      </c>
      <c r="BR44" s="149">
        <v>5.3569636955172216E-2</v>
      </c>
    </row>
    <row r="45" spans="2:70" ht="16.5" hidden="1" x14ac:dyDescent="0.3">
      <c r="B45" s="85">
        <v>2</v>
      </c>
      <c r="C45" s="86" t="s">
        <v>2999</v>
      </c>
      <c r="D45" s="86">
        <v>1</v>
      </c>
      <c r="E45" s="87">
        <v>1</v>
      </c>
      <c r="F45" s="75">
        <v>0.18</v>
      </c>
      <c r="G45" s="74">
        <v>0</v>
      </c>
      <c r="H45" s="85" t="s">
        <v>46</v>
      </c>
      <c r="I45" s="86">
        <v>1043</v>
      </c>
      <c r="J45" s="86" t="s">
        <v>4023</v>
      </c>
      <c r="K45" s="92" t="s">
        <v>650</v>
      </c>
      <c r="L45" s="98">
        <v>1.5275147911078946</v>
      </c>
      <c r="M45" s="99">
        <v>0.31031830884609818</v>
      </c>
      <c r="N45" s="99">
        <v>0.40743026367114055</v>
      </c>
      <c r="O45" s="99">
        <v>0.21091343141810337</v>
      </c>
      <c r="P45" s="100">
        <v>17.878172341322678</v>
      </c>
      <c r="Q45" s="100">
        <v>15.297852687755245</v>
      </c>
      <c r="R45" s="101">
        <v>34.56267633332255</v>
      </c>
      <c r="S45" s="108">
        <v>37.292092955041667</v>
      </c>
      <c r="T45" s="109">
        <v>41.294067114559844</v>
      </c>
      <c r="U45" s="98">
        <v>0.45950656354576036</v>
      </c>
      <c r="V45" s="114">
        <v>1.769267795060754</v>
      </c>
      <c r="W45" s="99">
        <v>0.41742635527062888</v>
      </c>
      <c r="X45" s="115">
        <v>3.0886295545261989E-2</v>
      </c>
      <c r="Y45" s="120">
        <v>9.1118136315428053</v>
      </c>
      <c r="Z45" s="121">
        <v>14.852239016723857</v>
      </c>
      <c r="AA45" s="120">
        <v>2049298999.9999995</v>
      </c>
      <c r="AB45" s="121">
        <v>3015146999.9999995</v>
      </c>
      <c r="AC45" s="79">
        <v>59793000</v>
      </c>
      <c r="AD45" s="80">
        <v>641256000</v>
      </c>
      <c r="AE45" s="125">
        <v>9.3243571989969687E-2</v>
      </c>
      <c r="AF45" s="129">
        <v>16313.998184100003</v>
      </c>
      <c r="AG45" s="130">
        <v>17699.754184100002</v>
      </c>
      <c r="AH45" s="136">
        <v>22.169724983998751</v>
      </c>
      <c r="AI45" s="137">
        <v>26.384600110924715</v>
      </c>
      <c r="AJ45" s="137">
        <v>3.4204618033119893</v>
      </c>
      <c r="AK45" s="137">
        <v>32.510705904100782</v>
      </c>
      <c r="AL45" s="138">
        <v>9.7909420537983483</v>
      </c>
      <c r="AM45" s="85" t="s">
        <v>543</v>
      </c>
      <c r="AN45" s="86" t="s">
        <v>544</v>
      </c>
      <c r="AO45" s="86" t="s">
        <v>545</v>
      </c>
      <c r="AP45" s="87" t="s">
        <v>574</v>
      </c>
      <c r="AQ45" s="98">
        <v>0.1725641</v>
      </c>
      <c r="AR45" s="99">
        <v>0.16795670000000001</v>
      </c>
      <c r="AS45" s="143">
        <v>0.15362780000000001</v>
      </c>
      <c r="AT45" s="74" t="s">
        <v>3039</v>
      </c>
      <c r="AU45" s="74" t="s">
        <v>3047</v>
      </c>
      <c r="AV45" s="146" t="s">
        <v>3039</v>
      </c>
      <c r="AW45" s="25">
        <v>0.91659458841956298</v>
      </c>
      <c r="AX45" s="136">
        <v>0.91659458841956298</v>
      </c>
      <c r="AY45" s="137">
        <v>-0.43287132451105081</v>
      </c>
      <c r="AZ45" s="138">
        <v>0.48372326390851217</v>
      </c>
      <c r="BA45" s="136">
        <v>24.721893235763062</v>
      </c>
      <c r="BB45" s="137">
        <v>-11.675171122095994</v>
      </c>
      <c r="BC45" s="138">
        <v>13.046722113667068</v>
      </c>
      <c r="BD45" s="25">
        <v>68.444132289999999</v>
      </c>
      <c r="BE45" s="25">
        <v>16313.998184100003</v>
      </c>
      <c r="BF45" s="74">
        <v>587.35300000000007</v>
      </c>
      <c r="BG45" s="74">
        <v>635.36800000000005</v>
      </c>
      <c r="BH45" s="74">
        <v>695</v>
      </c>
      <c r="BI45" s="74">
        <v>560.16399999999999</v>
      </c>
      <c r="BJ45" s="74">
        <v>653.34800000000007</v>
      </c>
      <c r="BK45" s="74">
        <v>722.61500000000001</v>
      </c>
      <c r="BL45" s="72">
        <v>3.6003007562698384E-2</v>
      </c>
      <c r="BM45" s="72">
        <v>3.8946185529139282E-2</v>
      </c>
      <c r="BN45" s="72">
        <v>4.2601451352211314E-2</v>
      </c>
      <c r="BO45" s="72">
        <v>3.4336402007568489E-2</v>
      </c>
      <c r="BP45" s="72">
        <v>4.0048306529589295E-2</v>
      </c>
      <c r="BQ45" s="72">
        <v>4.4294169451623282E-2</v>
      </c>
      <c r="BR45" s="149">
        <v>4.4294169451623282E-2</v>
      </c>
    </row>
    <row r="46" spans="2:70" ht="16.5" hidden="1" x14ac:dyDescent="0.3">
      <c r="B46" s="85">
        <v>2</v>
      </c>
      <c r="C46" s="86" t="s">
        <v>2999</v>
      </c>
      <c r="D46" s="86">
        <v>1</v>
      </c>
      <c r="E46" s="87">
        <v>1</v>
      </c>
      <c r="F46" s="75">
        <v>0.19</v>
      </c>
      <c r="G46" s="74" t="s">
        <v>2748</v>
      </c>
      <c r="H46" s="85" t="s">
        <v>98</v>
      </c>
      <c r="I46" s="86">
        <v>1040</v>
      </c>
      <c r="J46" s="86" t="s">
        <v>4020</v>
      </c>
      <c r="K46" s="92" t="s">
        <v>724</v>
      </c>
      <c r="L46" s="98">
        <v>0.75843401921539888</v>
      </c>
      <c r="M46" s="99">
        <v>0.8048165219566229</v>
      </c>
      <c r="N46" s="99">
        <v>0.49883420706637882</v>
      </c>
      <c r="O46" s="99">
        <v>0.54683615599751401</v>
      </c>
      <c r="P46" s="100">
        <v>50.963136354599236</v>
      </c>
      <c r="Q46" s="100">
        <v>40.9915357941397</v>
      </c>
      <c r="R46" s="101" t="e">
        <v>#N/A</v>
      </c>
      <c r="S46" s="108">
        <v>29.507872778868904</v>
      </c>
      <c r="T46" s="109">
        <v>32.563335696604007</v>
      </c>
      <c r="U46" s="98">
        <v>0.76488996578931312</v>
      </c>
      <c r="V46" s="114">
        <v>1.6273584571791233</v>
      </c>
      <c r="W46" s="99">
        <v>-2.6615574732338495E-2</v>
      </c>
      <c r="X46" s="115">
        <v>3.1921747544043248E-2</v>
      </c>
      <c r="Y46" s="120">
        <v>6.9171888157390553</v>
      </c>
      <c r="Z46" s="121">
        <v>21.848992907344122</v>
      </c>
      <c r="AA46" s="120">
        <v>1399349999.9999998</v>
      </c>
      <c r="AB46" s="121">
        <v>2059519999.9999998</v>
      </c>
      <c r="AC46" s="79">
        <v>18683000</v>
      </c>
      <c r="AD46" s="80">
        <v>969147000</v>
      </c>
      <c r="AE46" s="125">
        <v>1.9277777261860172E-2</v>
      </c>
      <c r="AF46" s="129">
        <v>25553.412796600001</v>
      </c>
      <c r="AG46" s="130">
        <v>27622.665796600002</v>
      </c>
      <c r="AH46" s="136">
        <v>21.45924790854675</v>
      </c>
      <c r="AI46" s="137">
        <v>23.600039127344186</v>
      </c>
      <c r="AJ46" s="137">
        <v>3.3135668081088707</v>
      </c>
      <c r="AK46" s="137">
        <v>28.957054685893745</v>
      </c>
      <c r="AL46" s="138" t="s">
        <v>3021</v>
      </c>
      <c r="AM46" s="85" t="s">
        <v>498</v>
      </c>
      <c r="AN46" s="86" t="s">
        <v>590</v>
      </c>
      <c r="AO46" s="86" t="s">
        <v>723</v>
      </c>
      <c r="AP46" s="87" t="s">
        <v>574</v>
      </c>
      <c r="AQ46" s="98">
        <v>0.19839680000000001</v>
      </c>
      <c r="AR46" s="99">
        <v>0.2000759</v>
      </c>
      <c r="AS46" s="143">
        <v>0.1462339</v>
      </c>
      <c r="AT46" s="74" t="s">
        <v>3044</v>
      </c>
      <c r="AU46" s="74" t="s">
        <v>3044</v>
      </c>
      <c r="AV46" s="146" t="s">
        <v>3044</v>
      </c>
      <c r="AW46" s="25" t="s">
        <v>3021</v>
      </c>
      <c r="AX46" s="136">
        <v>0</v>
      </c>
      <c r="AY46" s="137">
        <v>4.1746451426712676</v>
      </c>
      <c r="AZ46" s="138">
        <v>4.1746451426712676</v>
      </c>
      <c r="BA46" s="136">
        <v>0</v>
      </c>
      <c r="BB46" s="137">
        <v>121.08534442600586</v>
      </c>
      <c r="BC46" s="138">
        <v>121.08534442600586</v>
      </c>
      <c r="BD46" s="25">
        <v>1066.7643061000001</v>
      </c>
      <c r="BE46" s="25">
        <v>25553.412796600001</v>
      </c>
      <c r="BF46" s="74">
        <v>892.125</v>
      </c>
      <c r="BG46" s="74">
        <v>961</v>
      </c>
      <c r="BH46" s="74">
        <v>1042.625</v>
      </c>
      <c r="BI46" s="74">
        <v>861.80000000000007</v>
      </c>
      <c r="BJ46" s="74">
        <v>965.25900000000001</v>
      </c>
      <c r="BK46" s="74">
        <v>1011.227</v>
      </c>
      <c r="BL46" s="72">
        <v>3.4912166413979012E-2</v>
      </c>
      <c r="BM46" s="72">
        <v>3.7607501105600481E-2</v>
      </c>
      <c r="BN46" s="72">
        <v>4.0801790676614672E-2</v>
      </c>
      <c r="BO46" s="72">
        <v>3.3725436475344948E-2</v>
      </c>
      <c r="BP46" s="72">
        <v>3.7774171602175666E-2</v>
      </c>
      <c r="BQ46" s="72">
        <v>3.9573070260679556E-2</v>
      </c>
      <c r="BR46" s="149">
        <v>4.0801790676614672E-2</v>
      </c>
    </row>
    <row r="47" spans="2:70" ht="16.5" hidden="1" x14ac:dyDescent="0.3">
      <c r="B47" s="85">
        <v>2</v>
      </c>
      <c r="C47" s="86" t="s">
        <v>2999</v>
      </c>
      <c r="D47" s="86">
        <v>1</v>
      </c>
      <c r="E47" s="87">
        <v>1</v>
      </c>
      <c r="F47" s="75">
        <v>0.2</v>
      </c>
      <c r="G47" s="74" t="s">
        <v>2681</v>
      </c>
      <c r="H47" s="85" t="s">
        <v>1168</v>
      </c>
      <c r="I47" s="86">
        <v>1042</v>
      </c>
      <c r="J47" s="86" t="s">
        <v>4022</v>
      </c>
      <c r="K47" s="92" t="s">
        <v>4774</v>
      </c>
      <c r="L47" s="98">
        <v>0.64858977696812725</v>
      </c>
      <c r="M47" s="99">
        <v>0.53420615895260926</v>
      </c>
      <c r="N47" s="99">
        <v>0.37777141789626834</v>
      </c>
      <c r="O47" s="99">
        <v>0.34895205974463983</v>
      </c>
      <c r="P47" s="100">
        <v>28.334510450181799</v>
      </c>
      <c r="Q47" s="100">
        <v>19.042514626979269</v>
      </c>
      <c r="R47" s="101">
        <v>25.722334585379947</v>
      </c>
      <c r="S47" s="108">
        <v>58.862379374377781</v>
      </c>
      <c r="T47" s="109">
        <v>56.727518593644341</v>
      </c>
      <c r="U47" s="98">
        <v>6.992393212404914E-2</v>
      </c>
      <c r="V47" s="114">
        <v>0.22639722134512152</v>
      </c>
      <c r="W47" s="99">
        <v>0.57755272976471483</v>
      </c>
      <c r="X47" s="115">
        <v>4.8859126984126984E-2</v>
      </c>
      <c r="Y47" s="120">
        <v>8.4438888284545097</v>
      </c>
      <c r="Z47" s="121">
        <v>7.0437202435495561</v>
      </c>
      <c r="AA47" s="120">
        <v>1084600000</v>
      </c>
      <c r="AB47" s="121">
        <v>1660400000</v>
      </c>
      <c r="AC47" s="79">
        <v>10300000</v>
      </c>
      <c r="AD47" s="80">
        <v>472700000</v>
      </c>
      <c r="AE47" s="125">
        <v>2.1789718637613708E-2</v>
      </c>
      <c r="AF47" s="129">
        <v>20900.943729399994</v>
      </c>
      <c r="AG47" s="130">
        <v>21094.543729399993</v>
      </c>
      <c r="AH47" s="136">
        <v>31.428104483611435</v>
      </c>
      <c r="AI47" s="137">
        <v>36.407565981014834</v>
      </c>
      <c r="AJ47" s="137">
        <v>2.2253819090820075</v>
      </c>
      <c r="AK47" s="137">
        <v>58.700404538647909</v>
      </c>
      <c r="AL47" s="138">
        <v>14.251251293943543</v>
      </c>
      <c r="AM47" s="85" t="s">
        <v>502</v>
      </c>
      <c r="AN47" s="86" t="s">
        <v>1016</v>
      </c>
      <c r="AO47" s="86" t="s">
        <v>1017</v>
      </c>
      <c r="AP47" s="87" t="s">
        <v>2136</v>
      </c>
      <c r="AQ47" s="98">
        <v>0.38065470000000001</v>
      </c>
      <c r="AR47" s="99">
        <v>0.24065370000000003</v>
      </c>
      <c r="AS47" s="143">
        <v>0.13905900000000002</v>
      </c>
      <c r="AT47" s="74" t="s">
        <v>3046</v>
      </c>
      <c r="AU47" s="74" t="s">
        <v>3046</v>
      </c>
      <c r="AV47" s="146" t="s">
        <v>3046</v>
      </c>
      <c r="AW47" s="25">
        <v>1.4267656504731112</v>
      </c>
      <c r="AX47" s="136">
        <v>1.4267656504731112</v>
      </c>
      <c r="AY47" s="137">
        <v>0</v>
      </c>
      <c r="AZ47" s="138">
        <v>1.4267656504731112</v>
      </c>
      <c r="BA47" s="136">
        <v>55.784130376703175</v>
      </c>
      <c r="BB47" s="137">
        <v>0</v>
      </c>
      <c r="BC47" s="138" t="s">
        <v>3021</v>
      </c>
      <c r="BD47" s="25" t="s">
        <v>3021</v>
      </c>
      <c r="BE47" s="25">
        <v>20900.943729399994</v>
      </c>
      <c r="BF47" s="74">
        <v>460.92900000000003</v>
      </c>
      <c r="BG47" s="74">
        <v>544.5</v>
      </c>
      <c r="BH47" s="74">
        <v>640.75</v>
      </c>
      <c r="BI47" s="74">
        <v>461.017</v>
      </c>
      <c r="BJ47" s="74">
        <v>514.08600000000001</v>
      </c>
      <c r="BK47" s="74">
        <v>607.89499999999998</v>
      </c>
      <c r="BL47" s="72">
        <v>2.205302334514404E-2</v>
      </c>
      <c r="BM47" s="72">
        <v>2.605145523807556E-2</v>
      </c>
      <c r="BN47" s="72">
        <v>3.0656510456927299E-2</v>
      </c>
      <c r="BO47" s="72">
        <v>2.2057233681344133E-2</v>
      </c>
      <c r="BP47" s="72">
        <v>2.4596305633647956E-2</v>
      </c>
      <c r="BQ47" s="72">
        <v>2.908457186767666E-2</v>
      </c>
      <c r="BR47" s="149">
        <v>3.0656510456927299E-2</v>
      </c>
    </row>
    <row r="48" spans="2:70" ht="16.5" hidden="1" x14ac:dyDescent="0.3">
      <c r="B48" s="85">
        <v>2</v>
      </c>
      <c r="C48" s="86" t="s">
        <v>2999</v>
      </c>
      <c r="D48" s="86">
        <v>2</v>
      </c>
      <c r="E48" s="87">
        <v>1</v>
      </c>
      <c r="F48" s="75">
        <v>0.2</v>
      </c>
      <c r="G48" s="74">
        <v>0</v>
      </c>
      <c r="H48" s="85" t="s">
        <v>159</v>
      </c>
      <c r="I48" s="86">
        <v>1048</v>
      </c>
      <c r="J48" s="86" t="s">
        <v>4028</v>
      </c>
      <c r="K48" s="92" t="s">
        <v>805</v>
      </c>
      <c r="L48" s="98">
        <v>0.55367401453120579</v>
      </c>
      <c r="M48" s="99">
        <v>0.65783267464514317</v>
      </c>
      <c r="N48" s="99">
        <v>0.4589255641820203</v>
      </c>
      <c r="O48" s="99">
        <v>0.54960167941075522</v>
      </c>
      <c r="P48" s="100">
        <v>52.072306706520024</v>
      </c>
      <c r="Q48" s="100">
        <v>40.624216603561436</v>
      </c>
      <c r="R48" s="101" t="e">
        <v>#N/A</v>
      </c>
      <c r="S48" s="108">
        <v>25.06579849392331</v>
      </c>
      <c r="T48" s="109">
        <v>25.50287095086281</v>
      </c>
      <c r="U48" s="98">
        <v>0.57084978022124488</v>
      </c>
      <c r="V48" s="114">
        <v>1.8518495613577652</v>
      </c>
      <c r="W48" s="99">
        <v>-0.12258184931514587</v>
      </c>
      <c r="X48" s="115">
        <v>2.521561573295875E-2</v>
      </c>
      <c r="Y48" s="120">
        <v>10.493252184497607</v>
      </c>
      <c r="Z48" s="121">
        <v>19.758980777077404</v>
      </c>
      <c r="AA48" s="120">
        <v>4491250000.000001</v>
      </c>
      <c r="AB48" s="121">
        <v>5375695000.000001</v>
      </c>
      <c r="AC48" s="79">
        <v>28327000</v>
      </c>
      <c r="AD48" s="80">
        <v>3407646000</v>
      </c>
      <c r="AE48" s="125">
        <v>8.312776620576199E-3</v>
      </c>
      <c r="AF48" s="129">
        <v>56052.91231182</v>
      </c>
      <c r="AG48" s="130">
        <v>63119.744311820003</v>
      </c>
      <c r="AH48" s="136">
        <v>16.540406057036332</v>
      </c>
      <c r="AI48" s="137">
        <v>20.648765211210701</v>
      </c>
      <c r="AJ48" s="137">
        <v>4.5170846090101353</v>
      </c>
      <c r="AK48" s="137">
        <v>25.810488955956057</v>
      </c>
      <c r="AL48" s="138" t="s">
        <v>3021</v>
      </c>
      <c r="AM48" s="85" t="s">
        <v>533</v>
      </c>
      <c r="AN48" s="86" t="s">
        <v>534</v>
      </c>
      <c r="AO48" s="86" t="s">
        <v>776</v>
      </c>
      <c r="AP48" s="87" t="s">
        <v>574</v>
      </c>
      <c r="AQ48" s="98">
        <v>0.23478100000000002</v>
      </c>
      <c r="AR48" s="99">
        <v>0.25309700000000002</v>
      </c>
      <c r="AS48" s="143">
        <v>0.28523300000000001</v>
      </c>
      <c r="AT48" s="74" t="s">
        <v>3697</v>
      </c>
      <c r="AU48" s="74" t="s">
        <v>3049</v>
      </c>
      <c r="AV48" s="146" t="s">
        <v>3049</v>
      </c>
      <c r="AW48" s="25" t="s">
        <v>3021</v>
      </c>
      <c r="AX48" s="136">
        <v>0</v>
      </c>
      <c r="AY48" s="137">
        <v>5.7139921333304322</v>
      </c>
      <c r="AZ48" s="138">
        <v>5.7139921333304322</v>
      </c>
      <c r="BA48" s="136">
        <v>0</v>
      </c>
      <c r="BB48" s="137">
        <v>147.41716337191909</v>
      </c>
      <c r="BC48" s="138">
        <v>147.41716337191909</v>
      </c>
      <c r="BD48" s="25">
        <v>3202.8590000000004</v>
      </c>
      <c r="BE48" s="25">
        <v>56052.91231182</v>
      </c>
      <c r="BF48" s="74">
        <v>2308.8890000000001</v>
      </c>
      <c r="BG48" s="74">
        <v>2461.741</v>
      </c>
      <c r="BH48" s="74">
        <v>2602.9470000000001</v>
      </c>
      <c r="BI48" s="74">
        <v>2116.7130000000002</v>
      </c>
      <c r="BJ48" s="74">
        <v>2188.0390000000002</v>
      </c>
      <c r="BK48" s="74">
        <v>2343.0990000000002</v>
      </c>
      <c r="BL48" s="72">
        <v>4.1191240646975616E-2</v>
      </c>
      <c r="BM48" s="72">
        <v>4.3918164078709028E-2</v>
      </c>
      <c r="BN48" s="72">
        <v>4.6437319536938866E-2</v>
      </c>
      <c r="BO48" s="72">
        <v>3.7762765799300747E-2</v>
      </c>
      <c r="BP48" s="72">
        <v>3.9035242055364246E-2</v>
      </c>
      <c r="BQ48" s="72">
        <v>4.1801556839106573E-2</v>
      </c>
      <c r="BR48" s="149">
        <v>4.6437319536938866E-2</v>
      </c>
    </row>
    <row r="49" spans="2:70" ht="16.5" hidden="1" x14ac:dyDescent="0.3">
      <c r="B49" s="85">
        <v>2</v>
      </c>
      <c r="C49" s="86" t="s">
        <v>2999</v>
      </c>
      <c r="D49" s="86">
        <v>2</v>
      </c>
      <c r="E49" s="87">
        <v>1</v>
      </c>
      <c r="F49" s="75">
        <v>0.25</v>
      </c>
      <c r="G49" s="74" t="s">
        <v>2754</v>
      </c>
      <c r="H49" s="85" t="s">
        <v>1637</v>
      </c>
      <c r="I49" s="86">
        <v>1046</v>
      </c>
      <c r="J49" s="86" t="s">
        <v>4026</v>
      </c>
      <c r="K49" s="92" t="s">
        <v>1638</v>
      </c>
      <c r="L49" s="98">
        <v>0.59327445354591635</v>
      </c>
      <c r="M49" s="99">
        <v>0.50270526815377314</v>
      </c>
      <c r="N49" s="99">
        <v>0.31837627088501225</v>
      </c>
      <c r="O49" s="99">
        <v>0.22638283320509534</v>
      </c>
      <c r="P49" s="100">
        <v>18.819862591704766</v>
      </c>
      <c r="Q49" s="100">
        <v>15.057540214757209</v>
      </c>
      <c r="R49" s="101">
        <v>25.641659966602759</v>
      </c>
      <c r="S49" s="108">
        <v>22.535305512936151</v>
      </c>
      <c r="T49" s="109">
        <v>28.404353049254471</v>
      </c>
      <c r="U49" s="98">
        <v>0.29117014387685985</v>
      </c>
      <c r="V49" s="114">
        <v>1.3421278347685868</v>
      </c>
      <c r="W49" s="99">
        <v>0.29311523411218221</v>
      </c>
      <c r="X49" s="115">
        <v>4.255496613618924E-2</v>
      </c>
      <c r="Y49" s="120">
        <v>10.037826268328121</v>
      </c>
      <c r="Z49" s="121">
        <v>24.457534306210604</v>
      </c>
      <c r="AA49" s="120">
        <v>42140000</v>
      </c>
      <c r="AB49" s="121">
        <v>93576000</v>
      </c>
      <c r="AC49" s="79">
        <v>658000</v>
      </c>
      <c r="AD49" s="80">
        <v>20219000</v>
      </c>
      <c r="AE49" s="125">
        <v>3.2543647064642169E-2</v>
      </c>
      <c r="AF49" s="129">
        <v>585.35572649999995</v>
      </c>
      <c r="AG49" s="130">
        <v>624.69372649999991</v>
      </c>
      <c r="AH49" s="136">
        <v>19.426972462370941</v>
      </c>
      <c r="AI49" s="137">
        <v>29.488941016805132</v>
      </c>
      <c r="AJ49" s="137">
        <v>2.4508168915097355</v>
      </c>
      <c r="AK49" s="137">
        <v>45.199806126029316</v>
      </c>
      <c r="AL49" s="138">
        <v>10.393497566281942</v>
      </c>
      <c r="AM49" s="85" t="s">
        <v>498</v>
      </c>
      <c r="AN49" s="86" t="s">
        <v>590</v>
      </c>
      <c r="AO49" s="86" t="s">
        <v>1639</v>
      </c>
      <c r="AP49" s="87" t="s">
        <v>1552</v>
      </c>
      <c r="AQ49" s="98">
        <v>0.2698816</v>
      </c>
      <c r="AR49" s="99">
        <v>0.258106</v>
      </c>
      <c r="AS49" s="143">
        <v>0.33211419999999997</v>
      </c>
      <c r="AT49" s="74" t="s">
        <v>3709</v>
      </c>
      <c r="AU49" s="74" t="s">
        <v>3021</v>
      </c>
      <c r="AV49" s="146" t="s">
        <v>3709</v>
      </c>
      <c r="AW49" s="25">
        <v>0.9152542372881356</v>
      </c>
      <c r="AX49" s="136">
        <v>0.9152542372881356</v>
      </c>
      <c r="AY49" s="137">
        <v>-5.6055947425949965E-2</v>
      </c>
      <c r="AZ49" s="138">
        <v>0.8591982898621856</v>
      </c>
      <c r="BA49" s="136">
        <v>39.579136811720915</v>
      </c>
      <c r="BB49" s="137">
        <v>-2.4240761986047445</v>
      </c>
      <c r="BC49" s="138">
        <v>37.15506061311617</v>
      </c>
      <c r="BD49" s="25">
        <v>4.8434942599999999</v>
      </c>
      <c r="BE49" s="25">
        <v>585.35572649999995</v>
      </c>
      <c r="BF49" s="74">
        <v>15.9</v>
      </c>
      <c r="BG49" s="74">
        <v>20.650000000000002</v>
      </c>
      <c r="BH49" s="74">
        <v>23.8</v>
      </c>
      <c r="BI49" s="74">
        <v>23.1</v>
      </c>
      <c r="BJ49" s="74">
        <v>23.2</v>
      </c>
      <c r="BK49" s="74">
        <v>26.400000000000002</v>
      </c>
      <c r="BL49" s="72">
        <v>2.7162969934659043E-2</v>
      </c>
      <c r="BM49" s="72">
        <v>3.5277693657277315E-2</v>
      </c>
      <c r="BN49" s="72">
        <v>4.065903675753995E-2</v>
      </c>
      <c r="BO49" s="72">
        <v>3.9463182735259367E-2</v>
      </c>
      <c r="BP49" s="72">
        <v>3.9634019024156586E-2</v>
      </c>
      <c r="BQ49" s="72">
        <v>4.5100780268867845E-2</v>
      </c>
      <c r="BR49" s="149">
        <v>4.5100780268867845E-2</v>
      </c>
    </row>
    <row r="50" spans="2:70" ht="16.5" hidden="1" x14ac:dyDescent="0.3">
      <c r="B50" s="85">
        <v>2</v>
      </c>
      <c r="C50" s="86" t="s">
        <v>3000</v>
      </c>
      <c r="D50" s="86">
        <v>3</v>
      </c>
      <c r="E50" s="87">
        <v>2</v>
      </c>
      <c r="F50" s="75">
        <v>0.15</v>
      </c>
      <c r="G50" s="74">
        <v>0</v>
      </c>
      <c r="H50" s="85" t="s">
        <v>1397</v>
      </c>
      <c r="I50" s="86">
        <v>1091</v>
      </c>
      <c r="J50" s="86" t="s">
        <v>4071</v>
      </c>
      <c r="K50" s="92" t="s">
        <v>1398</v>
      </c>
      <c r="L50" s="98">
        <v>0.31454129713015355</v>
      </c>
      <c r="M50" s="99">
        <v>0.36073261822336672</v>
      </c>
      <c r="N50" s="99">
        <v>0.22175178860380393</v>
      </c>
      <c r="O50" s="99">
        <v>0.25831308234317185</v>
      </c>
      <c r="P50" s="100">
        <v>23.21654881310166</v>
      </c>
      <c r="Q50" s="100">
        <v>16.968249902168676</v>
      </c>
      <c r="R50" s="101">
        <v>35.62181036798281</v>
      </c>
      <c r="S50" s="108">
        <v>31.77372398243952</v>
      </c>
      <c r="T50" s="109">
        <v>34.433723984643365</v>
      </c>
      <c r="U50" s="98">
        <v>0.28250418337804456</v>
      </c>
      <c r="V50" s="114">
        <v>1.114612079505362</v>
      </c>
      <c r="W50" s="99">
        <v>0.41756704293238206</v>
      </c>
      <c r="X50" s="115">
        <v>1.721066694608896E-2</v>
      </c>
      <c r="Y50" s="120">
        <v>14.325965879961824</v>
      </c>
      <c r="Z50" s="121">
        <v>21.073696271342236</v>
      </c>
      <c r="AA50" s="120">
        <v>58639000000</v>
      </c>
      <c r="AB50" s="121">
        <v>81889000000</v>
      </c>
      <c r="AC50" s="79" t="e">
        <v>#N/A</v>
      </c>
      <c r="AD50" s="80">
        <v>17327000000</v>
      </c>
      <c r="AE50" s="125">
        <v>0</v>
      </c>
      <c r="AF50" s="129">
        <v>128521.35139199998</v>
      </c>
      <c r="AG50" s="130">
        <v>197337.35139199998</v>
      </c>
      <c r="AH50" s="136">
        <v>6.8792216200237046</v>
      </c>
      <c r="AI50" s="137">
        <v>8.7705489507555541</v>
      </c>
      <c r="AJ50" s="137">
        <v>8.6888262305640875</v>
      </c>
      <c r="AK50" s="137">
        <v>19.369752330783793</v>
      </c>
      <c r="AL50" s="138">
        <v>6.3916173040752353</v>
      </c>
      <c r="AM50" s="85" t="s">
        <v>533</v>
      </c>
      <c r="AN50" s="86" t="s">
        <v>830</v>
      </c>
      <c r="AO50" s="86" t="s">
        <v>893</v>
      </c>
      <c r="AP50" s="87" t="s">
        <v>1339</v>
      </c>
      <c r="AQ50" s="98">
        <v>0.20345189999999999</v>
      </c>
      <c r="AR50" s="99">
        <v>0.23280490000000001</v>
      </c>
      <c r="AS50" s="143">
        <v>0.22701389999999999</v>
      </c>
      <c r="AT50" s="74" t="s">
        <v>3697</v>
      </c>
      <c r="AU50" s="74" t="s">
        <v>3021</v>
      </c>
      <c r="AV50" s="146" t="s">
        <v>3021</v>
      </c>
      <c r="AW50" s="25">
        <v>1.75561797752809</v>
      </c>
      <c r="AX50" s="136">
        <v>1.75561797752809</v>
      </c>
      <c r="AY50" s="137">
        <v>-9.731236258583624E-3</v>
      </c>
      <c r="AZ50" s="138">
        <v>1.7458867412695065</v>
      </c>
      <c r="BA50" s="136">
        <v>36.566870817470267</v>
      </c>
      <c r="BB50" s="137">
        <v>-0.20268695337862397</v>
      </c>
      <c r="BC50" s="138">
        <v>36.364183864091643</v>
      </c>
      <c r="BD50" s="25">
        <v>2152.9269599999998</v>
      </c>
      <c r="BE50" s="25">
        <v>128521.35139199998</v>
      </c>
      <c r="BF50" s="74" t="s">
        <v>3021</v>
      </c>
      <c r="BG50" s="74" t="s">
        <v>3021</v>
      </c>
      <c r="BH50" s="74" t="s">
        <v>3021</v>
      </c>
      <c r="BI50" s="74" t="s">
        <v>3021</v>
      </c>
      <c r="BJ50" s="74" t="s">
        <v>3021</v>
      </c>
      <c r="BK50" s="74" t="s">
        <v>3021</v>
      </c>
      <c r="BL50" s="72">
        <v>0</v>
      </c>
      <c r="BM50" s="72">
        <v>0</v>
      </c>
      <c r="BN50" s="72">
        <v>0</v>
      </c>
      <c r="BO50" s="72">
        <v>0</v>
      </c>
      <c r="BP50" s="72">
        <v>0</v>
      </c>
      <c r="BQ50" s="72">
        <v>0</v>
      </c>
      <c r="BR50" s="149">
        <v>0</v>
      </c>
    </row>
    <row r="51" spans="2:70" ht="16.5" hidden="1" x14ac:dyDescent="0.3">
      <c r="B51" s="85">
        <v>2</v>
      </c>
      <c r="C51" s="86" t="s">
        <v>2999</v>
      </c>
      <c r="D51" s="86">
        <v>2</v>
      </c>
      <c r="E51" s="87">
        <v>2</v>
      </c>
      <c r="F51" s="75">
        <v>0.17</v>
      </c>
      <c r="G51" s="74" t="s">
        <v>4349</v>
      </c>
      <c r="H51" s="85" t="s">
        <v>1187</v>
      </c>
      <c r="I51" s="86">
        <v>1047</v>
      </c>
      <c r="J51" s="86" t="s">
        <v>4027</v>
      </c>
      <c r="K51" s="92" t="s">
        <v>4775</v>
      </c>
      <c r="L51" s="98">
        <v>0.27101908634832494</v>
      </c>
      <c r="M51" s="99">
        <v>0.33469504942373157</v>
      </c>
      <c r="N51" s="99">
        <v>0.27101908634832494</v>
      </c>
      <c r="O51" s="99">
        <v>0.33469504942373157</v>
      </c>
      <c r="P51" s="100">
        <v>34.92128731734676</v>
      </c>
      <c r="Q51" s="100">
        <v>24.637500331798311</v>
      </c>
      <c r="R51" s="101">
        <v>39.976370372531292</v>
      </c>
      <c r="S51" s="108">
        <v>16.21042693858778</v>
      </c>
      <c r="T51" s="109">
        <v>19.147915576487005</v>
      </c>
      <c r="U51" s="98">
        <v>0.2607064135065979</v>
      </c>
      <c r="V51" s="114">
        <v>0.91371704326574565</v>
      </c>
      <c r="W51" s="99">
        <v>0.45968289987649286</v>
      </c>
      <c r="X51" s="115">
        <v>9.8891566265060238E-3</v>
      </c>
      <c r="Y51" s="120">
        <v>17.798084953668237</v>
      </c>
      <c r="Z51" s="121">
        <v>27.040227813524844</v>
      </c>
      <c r="AA51" s="120">
        <v>121905000</v>
      </c>
      <c r="AB51" s="121">
        <v>121905000</v>
      </c>
      <c r="AC51" s="79">
        <v>0</v>
      </c>
      <c r="AD51" s="80">
        <v>19027000</v>
      </c>
      <c r="AE51" s="125">
        <v>0</v>
      </c>
      <c r="AF51" s="129">
        <v>623.74688422000008</v>
      </c>
      <c r="AG51" s="130">
        <v>667.86388421999993</v>
      </c>
      <c r="AH51" s="136">
        <v>13.827123335334671</v>
      </c>
      <c r="AI51" s="137">
        <v>16.368811652165384</v>
      </c>
      <c r="AJ51" s="137">
        <v>2.3756511454283231</v>
      </c>
      <c r="AK51" s="137">
        <v>22.490968743220623</v>
      </c>
      <c r="AL51" s="138">
        <v>8.0185490529552279</v>
      </c>
      <c r="AM51" s="85" t="s">
        <v>533</v>
      </c>
      <c r="AN51" s="86" t="s">
        <v>729</v>
      </c>
      <c r="AO51" s="86" t="s">
        <v>756</v>
      </c>
      <c r="AP51" s="87" t="s">
        <v>2136</v>
      </c>
      <c r="AQ51" s="98">
        <v>0.34314860000000003</v>
      </c>
      <c r="AR51" s="99">
        <v>0.3492923</v>
      </c>
      <c r="AS51" s="143">
        <v>0.36772830000000001</v>
      </c>
      <c r="AT51" s="74" t="s">
        <v>3697</v>
      </c>
      <c r="AU51" s="74" t="s">
        <v>3021</v>
      </c>
      <c r="AV51" s="146" t="s">
        <v>3021</v>
      </c>
      <c r="AW51" s="25">
        <v>4.5683831075761097</v>
      </c>
      <c r="AX51" s="136">
        <v>4.5683831075761097</v>
      </c>
      <c r="AY51" s="137">
        <v>0</v>
      </c>
      <c r="AZ51" s="138">
        <v>4.5683831075761097</v>
      </c>
      <c r="BA51" s="136">
        <v>59.854994237698577</v>
      </c>
      <c r="BB51" s="137">
        <v>0</v>
      </c>
      <c r="BC51" s="138">
        <v>59.854994237698577</v>
      </c>
      <c r="BD51" s="25">
        <v>16.411999999999999</v>
      </c>
      <c r="BE51" s="25">
        <v>623.74688422000008</v>
      </c>
      <c r="BF51" s="74">
        <v>31</v>
      </c>
      <c r="BG51" s="74">
        <v>34.300000000000004</v>
      </c>
      <c r="BH51" s="74">
        <v>36.300000000000004</v>
      </c>
      <c r="BI51" s="74">
        <v>21.900000000000002</v>
      </c>
      <c r="BJ51" s="74">
        <v>31.1</v>
      </c>
      <c r="BK51" s="74" t="s">
        <v>3021</v>
      </c>
      <c r="BL51" s="72">
        <v>4.9699647059184462E-2</v>
      </c>
      <c r="BM51" s="72">
        <v>5.4990254649355724E-2</v>
      </c>
      <c r="BN51" s="72">
        <v>5.8196683491883748E-2</v>
      </c>
      <c r="BO51" s="72">
        <v>3.5110395825681935E-2</v>
      </c>
      <c r="BP51" s="72">
        <v>4.9859968501310865E-2</v>
      </c>
      <c r="BQ51" s="72">
        <v>0</v>
      </c>
      <c r="BR51" s="149">
        <v>5.8196683491883748E-2</v>
      </c>
    </row>
    <row r="52" spans="2:70" ht="16.5" hidden="1" x14ac:dyDescent="0.3">
      <c r="B52" s="85">
        <v>2</v>
      </c>
      <c r="C52" s="86" t="s">
        <v>3000</v>
      </c>
      <c r="D52" s="86">
        <v>2</v>
      </c>
      <c r="E52" s="87">
        <v>2</v>
      </c>
      <c r="F52" s="75">
        <v>0.2</v>
      </c>
      <c r="G52" s="74" t="s">
        <v>2231</v>
      </c>
      <c r="H52" s="85" t="s">
        <v>201</v>
      </c>
      <c r="I52" s="86">
        <v>1086</v>
      </c>
      <c r="J52" s="86" t="s">
        <v>4066</v>
      </c>
      <c r="K52" s="92" t="s">
        <v>855</v>
      </c>
      <c r="L52" s="98">
        <v>0.45501959408318954</v>
      </c>
      <c r="M52" s="99">
        <v>0.47580446017600708</v>
      </c>
      <c r="N52" s="99">
        <v>0.35132153538644439</v>
      </c>
      <c r="O52" s="99">
        <v>0.36029431369604842</v>
      </c>
      <c r="P52" s="100">
        <v>27.560221611153118</v>
      </c>
      <c r="Q52" s="100">
        <v>20.944827413516467</v>
      </c>
      <c r="R52" s="101">
        <v>44.342105752737581</v>
      </c>
      <c r="S52" s="108">
        <v>15.067751381060498</v>
      </c>
      <c r="T52" s="109">
        <v>18.573118197616171</v>
      </c>
      <c r="U52" s="98">
        <v>0.4749540454281786</v>
      </c>
      <c r="V52" s="114">
        <v>1.6036722959042655</v>
      </c>
      <c r="W52" s="99">
        <v>0.39627786823757893</v>
      </c>
      <c r="X52" s="115" t="e">
        <v>#N/A</v>
      </c>
      <c r="Y52" s="120">
        <v>15.703634235661799</v>
      </c>
      <c r="Z52" s="121">
        <v>23.183132295905317</v>
      </c>
      <c r="AA52" s="120">
        <v>2158435000</v>
      </c>
      <c r="AB52" s="121">
        <v>2850428000</v>
      </c>
      <c r="AC52" s="79">
        <v>17304000</v>
      </c>
      <c r="AD52" s="80">
        <v>832900000</v>
      </c>
      <c r="AE52" s="125">
        <v>2.0775603313723134E-2</v>
      </c>
      <c r="AF52" s="129">
        <v>13672.095047100001</v>
      </c>
      <c r="AG52" s="130">
        <v>15087.772047100001</v>
      </c>
      <c r="AH52" s="136">
        <v>17.079652342204973</v>
      </c>
      <c r="AI52" s="137">
        <v>17.864717298062772</v>
      </c>
      <c r="AJ52" s="137">
        <v>5.708502162270281</v>
      </c>
      <c r="AK52" s="137">
        <v>23.27631640521637</v>
      </c>
      <c r="AL52" s="138">
        <v>9.373065862616496</v>
      </c>
      <c r="AM52" s="85" t="s">
        <v>533</v>
      </c>
      <c r="AN52" s="86" t="s">
        <v>856</v>
      </c>
      <c r="AO52" s="86" t="s">
        <v>856</v>
      </c>
      <c r="AP52" s="87" t="s">
        <v>574</v>
      </c>
      <c r="AQ52" s="98">
        <v>0.19447959999999997</v>
      </c>
      <c r="AR52" s="99">
        <v>0.24527570000000001</v>
      </c>
      <c r="AS52" s="143">
        <v>0.225049</v>
      </c>
      <c r="AT52" s="74" t="s">
        <v>3697</v>
      </c>
      <c r="AU52" s="74" t="s">
        <v>3078</v>
      </c>
      <c r="AV52" s="146" t="s">
        <v>3078</v>
      </c>
      <c r="AW52" s="25">
        <v>1.2567838033040364</v>
      </c>
      <c r="AX52" s="136">
        <v>1.2567838033040364</v>
      </c>
      <c r="AY52" s="137">
        <v>3.8797632476360797</v>
      </c>
      <c r="AZ52" s="138">
        <v>5.1365470509401163</v>
      </c>
      <c r="BA52" s="136">
        <v>19.695560547880277</v>
      </c>
      <c r="BB52" s="137">
        <v>60.801318217474844</v>
      </c>
      <c r="BC52" s="138">
        <v>80.49687876535512</v>
      </c>
      <c r="BD52" s="25">
        <v>612.0539526</v>
      </c>
      <c r="BE52" s="25">
        <v>13672.095047100001</v>
      </c>
      <c r="BF52" s="74">
        <v>526.1</v>
      </c>
      <c r="BG52" s="74">
        <v>579.30000000000007</v>
      </c>
      <c r="BH52" s="74">
        <v>646.85699999999997</v>
      </c>
      <c r="BI52" s="74">
        <v>755.12200000000007</v>
      </c>
      <c r="BJ52" s="74">
        <v>546.12099999999998</v>
      </c>
      <c r="BK52" s="74">
        <v>565.77499999999998</v>
      </c>
      <c r="BL52" s="72">
        <v>3.8479837814731362E-2</v>
      </c>
      <c r="BM52" s="72">
        <v>4.2370975187367196E-2</v>
      </c>
      <c r="BN52" s="72">
        <v>4.7312207658855132E-2</v>
      </c>
      <c r="BO52" s="72">
        <v>5.5230891637208852E-2</v>
      </c>
      <c r="BP52" s="72">
        <v>3.9944207388745309E-2</v>
      </c>
      <c r="BQ52" s="72">
        <v>4.138173396622246E-2</v>
      </c>
      <c r="BR52" s="149">
        <v>4.7312207658855132E-2</v>
      </c>
    </row>
    <row r="53" spans="2:70" ht="16.5" hidden="1" x14ac:dyDescent="0.3">
      <c r="B53" s="85">
        <v>2</v>
      </c>
      <c r="C53" s="86" t="s">
        <v>2999</v>
      </c>
      <c r="D53" s="86">
        <v>2</v>
      </c>
      <c r="E53" s="87">
        <v>2</v>
      </c>
      <c r="F53" s="75">
        <v>0.2</v>
      </c>
      <c r="G53" s="74" t="s">
        <v>2606</v>
      </c>
      <c r="H53" s="85" t="s">
        <v>183</v>
      </c>
      <c r="I53" s="86">
        <v>1049</v>
      </c>
      <c r="J53" s="86" t="s">
        <v>4029</v>
      </c>
      <c r="K53" s="92" t="s">
        <v>836</v>
      </c>
      <c r="L53" s="98">
        <v>0.49649833630789503</v>
      </c>
      <c r="M53" s="99">
        <v>0.51167659848606861</v>
      </c>
      <c r="N53" s="99">
        <v>0.32635058298041875</v>
      </c>
      <c r="O53" s="99">
        <v>0.35477386934673366</v>
      </c>
      <c r="P53" s="100">
        <v>25.578965697370716</v>
      </c>
      <c r="Q53" s="100">
        <v>19.980175115096145</v>
      </c>
      <c r="R53" s="101">
        <v>48.082563824008687</v>
      </c>
      <c r="S53" s="108">
        <v>43.082352013769722</v>
      </c>
      <c r="T53" s="109">
        <v>45.705445544554458</v>
      </c>
      <c r="U53" s="98">
        <v>0.45564114182147714</v>
      </c>
      <c r="V53" s="114">
        <v>1.4731907412833285</v>
      </c>
      <c r="W53" s="99">
        <v>0.3360971707033239</v>
      </c>
      <c r="X53" s="115">
        <v>3.4988880652335061E-2</v>
      </c>
      <c r="Y53" s="120">
        <v>8.1344537875082796</v>
      </c>
      <c r="Z53" s="121">
        <v>15.860239294595679</v>
      </c>
      <c r="AA53" s="120">
        <v>6209000000</v>
      </c>
      <c r="AB53" s="121">
        <v>8955000000</v>
      </c>
      <c r="AC53" s="79">
        <v>57000000</v>
      </c>
      <c r="AD53" s="80">
        <v>1999000000</v>
      </c>
      <c r="AE53" s="125">
        <v>2.8514257128564282E-2</v>
      </c>
      <c r="AF53" s="129">
        <v>82972.122126249989</v>
      </c>
      <c r="AG53" s="130">
        <v>87996.122126249989</v>
      </c>
      <c r="AH53" s="136">
        <v>24.648773704831928</v>
      </c>
      <c r="AI53" s="137">
        <v>28.431703433360255</v>
      </c>
      <c r="AJ53" s="137">
        <v>1.5309775628205311</v>
      </c>
      <c r="AK53" s="137">
        <v>36.623368126718276</v>
      </c>
      <c r="AL53" s="138">
        <v>17.956822707675673</v>
      </c>
      <c r="AM53" s="85" t="s">
        <v>493</v>
      </c>
      <c r="AN53" s="86" t="s">
        <v>654</v>
      </c>
      <c r="AO53" s="86" t="s">
        <v>655</v>
      </c>
      <c r="AP53" s="87" t="s">
        <v>574</v>
      </c>
      <c r="AQ53" s="98" t="e">
        <v>#VALUE!</v>
      </c>
      <c r="AR53" s="99">
        <v>0.20564740000000001</v>
      </c>
      <c r="AS53" s="143">
        <v>0.17937239999999999</v>
      </c>
      <c r="AT53" s="74" t="s">
        <v>3050</v>
      </c>
      <c r="AU53" s="74" t="s">
        <v>3050</v>
      </c>
      <c r="AV53" s="146" t="s">
        <v>3050</v>
      </c>
      <c r="AW53" s="25">
        <v>0.83277814790139915</v>
      </c>
      <c r="AX53" s="136">
        <v>0.83277814790139915</v>
      </c>
      <c r="AY53" s="137">
        <v>2.1889802022304727</v>
      </c>
      <c r="AZ53" s="138">
        <v>3.0217583501318721</v>
      </c>
      <c r="BA53" s="136">
        <v>27.279998270681567</v>
      </c>
      <c r="BB53" s="137">
        <v>71.706223658589295</v>
      </c>
      <c r="BC53" s="138">
        <v>98.986221929270869</v>
      </c>
      <c r="BD53" s="25">
        <v>2289.600806335</v>
      </c>
      <c r="BE53" s="25">
        <v>82972.122126249989</v>
      </c>
      <c r="BF53" s="74">
        <v>2517.6669999999999</v>
      </c>
      <c r="BG53" s="74">
        <v>2816.8330000000001</v>
      </c>
      <c r="BH53" s="74">
        <v>3132.444</v>
      </c>
      <c r="BI53" s="74">
        <v>1595.93</v>
      </c>
      <c r="BJ53" s="74">
        <v>2137.5929999999998</v>
      </c>
      <c r="BK53" s="74">
        <v>2342.8960000000002</v>
      </c>
      <c r="BL53" s="72">
        <v>3.0343529073164233E-2</v>
      </c>
      <c r="BM53" s="72">
        <v>3.394914976037277E-2</v>
      </c>
      <c r="BN53" s="72">
        <v>3.775296954841878E-2</v>
      </c>
      <c r="BO53" s="72">
        <v>1.9234532745488184E-2</v>
      </c>
      <c r="BP53" s="72">
        <v>2.5762785682972512E-2</v>
      </c>
      <c r="BQ53" s="72">
        <v>2.8237146886939454E-2</v>
      </c>
      <c r="BR53" s="149">
        <v>3.775296954841878E-2</v>
      </c>
    </row>
    <row r="54" spans="2:70" ht="16.5" hidden="1" x14ac:dyDescent="0.3">
      <c r="B54" s="85">
        <v>2</v>
      </c>
      <c r="C54" s="86" t="s">
        <v>2999</v>
      </c>
      <c r="D54" s="86">
        <v>3</v>
      </c>
      <c r="E54" s="87">
        <v>1</v>
      </c>
      <c r="F54" s="75">
        <v>0.2</v>
      </c>
      <c r="G54" s="74">
        <v>0</v>
      </c>
      <c r="H54" s="85" t="s">
        <v>3</v>
      </c>
      <c r="I54" s="86">
        <v>1054</v>
      </c>
      <c r="J54" s="86" t="s">
        <v>4034</v>
      </c>
      <c r="K54" s="92" t="s">
        <v>579</v>
      </c>
      <c r="L54" s="98" t="e">
        <v>#N/A</v>
      </c>
      <c r="M54" s="99">
        <v>0.5081737044621033</v>
      </c>
      <c r="N54" s="99">
        <v>0.37797790964056838</v>
      </c>
      <c r="O54" s="99">
        <v>0.5081737044621033</v>
      </c>
      <c r="P54" s="100">
        <v>41.506744670314042</v>
      </c>
      <c r="Q54" s="100">
        <v>31.145244710986919</v>
      </c>
      <c r="R54" s="101">
        <v>34.617042219510267</v>
      </c>
      <c r="S54" s="108">
        <v>29.575035971699339</v>
      </c>
      <c r="T54" s="109">
        <v>34.077424287273146</v>
      </c>
      <c r="U54" s="98">
        <v>4.9868124328671286E-3</v>
      </c>
      <c r="V54" s="114">
        <v>1.2432539614981338E-2</v>
      </c>
      <c r="W54" s="99">
        <v>0.76964999722832128</v>
      </c>
      <c r="X54" s="115">
        <v>1.9582343378767037E-2</v>
      </c>
      <c r="Y54" s="120">
        <v>10.533006063621558</v>
      </c>
      <c r="Z54" s="121">
        <v>19.959971972588942</v>
      </c>
      <c r="AA54" s="120">
        <v>3615313000</v>
      </c>
      <c r="AB54" s="121">
        <v>3615313000</v>
      </c>
      <c r="AC54" s="79" t="e">
        <v>#N/A</v>
      </c>
      <c r="AD54" s="80">
        <v>1578736000</v>
      </c>
      <c r="AE54" s="125">
        <v>0</v>
      </c>
      <c r="AF54" s="129">
        <v>44756.20597760001</v>
      </c>
      <c r="AG54" s="130">
        <v>44781.0349776</v>
      </c>
      <c r="AH54" s="136">
        <v>22.501404409731158</v>
      </c>
      <c r="AI54" s="137">
        <v>26.435116793290192</v>
      </c>
      <c r="AJ54" s="137">
        <v>1.4261171898011431</v>
      </c>
      <c r="AK54" s="137">
        <v>35.74060991869235</v>
      </c>
      <c r="AL54" s="138">
        <v>11.686905265151019</v>
      </c>
      <c r="AM54" s="85" t="s">
        <v>498</v>
      </c>
      <c r="AN54" s="86" t="s">
        <v>516</v>
      </c>
      <c r="AO54" s="86" t="s">
        <v>580</v>
      </c>
      <c r="AP54" s="87" t="s">
        <v>574</v>
      </c>
      <c r="AQ54" s="98">
        <v>0.27763169999999998</v>
      </c>
      <c r="AR54" s="99">
        <v>0.30675560000000002</v>
      </c>
      <c r="AS54" s="143">
        <v>0.30430190000000001</v>
      </c>
      <c r="AT54" s="74" t="s">
        <v>3697</v>
      </c>
      <c r="AU54" s="74" t="s">
        <v>3053</v>
      </c>
      <c r="AV54" s="146" t="s">
        <v>3053</v>
      </c>
      <c r="AW54" s="25">
        <v>0.39062500582076609</v>
      </c>
      <c r="AX54" s="136">
        <v>0.39062500582076609</v>
      </c>
      <c r="AY54" s="137">
        <v>3.9058804342455598</v>
      </c>
      <c r="AZ54" s="138">
        <v>4.2965054400663263</v>
      </c>
      <c r="BA54" s="136">
        <v>9.8081873064798675</v>
      </c>
      <c r="BB54" s="137">
        <v>98.072592191840641</v>
      </c>
      <c r="BC54" s="138">
        <v>107.88077949832051</v>
      </c>
      <c r="BD54" s="25">
        <v>1482.77087994</v>
      </c>
      <c r="BE54" s="25">
        <v>44756.20597760001</v>
      </c>
      <c r="BF54" s="74">
        <v>1187.789</v>
      </c>
      <c r="BG54" s="74">
        <v>1419.5</v>
      </c>
      <c r="BH54" s="74">
        <v>1621.1110000000001</v>
      </c>
      <c r="BI54" s="74">
        <v>837.04899999999998</v>
      </c>
      <c r="BJ54" s="74">
        <v>964.84900000000005</v>
      </c>
      <c r="BK54" s="74">
        <v>1055.0260000000001</v>
      </c>
      <c r="BL54" s="72">
        <v>2.6539090480423549E-2</v>
      </c>
      <c r="BM54" s="72">
        <v>3.1716271944731957E-2</v>
      </c>
      <c r="BN54" s="72">
        <v>3.6220920978229217E-2</v>
      </c>
      <c r="BO54" s="72">
        <v>1.8702411916214117E-2</v>
      </c>
      <c r="BP54" s="72">
        <v>2.1557881838395694E-2</v>
      </c>
      <c r="BQ54" s="72">
        <v>2.3572730908603581E-2</v>
      </c>
      <c r="BR54" s="149">
        <v>3.6220920978229217E-2</v>
      </c>
    </row>
    <row r="55" spans="2:70" ht="16.5" hidden="1" x14ac:dyDescent="0.3">
      <c r="B55" s="85">
        <v>2</v>
      </c>
      <c r="C55" s="86" t="s">
        <v>2999</v>
      </c>
      <c r="D55" s="86">
        <v>3</v>
      </c>
      <c r="E55" s="87">
        <v>1</v>
      </c>
      <c r="F55" s="75">
        <v>0.18</v>
      </c>
      <c r="G55" s="74" t="s">
        <v>2551</v>
      </c>
      <c r="H55" s="85" t="s">
        <v>104</v>
      </c>
      <c r="I55" s="86">
        <v>1056</v>
      </c>
      <c r="J55" s="86" t="s">
        <v>4036</v>
      </c>
      <c r="K55" s="92" t="s">
        <v>734</v>
      </c>
      <c r="L55" s="98">
        <v>0.72883573773426702</v>
      </c>
      <c r="M55" s="99">
        <v>0.59689902454469701</v>
      </c>
      <c r="N55" s="99">
        <v>0.56382314520728494</v>
      </c>
      <c r="O55" s="99">
        <v>0.48150443853933506</v>
      </c>
      <c r="P55" s="100">
        <v>52.176930871285201</v>
      </c>
      <c r="Q55" s="100">
        <v>41.252777714735146</v>
      </c>
      <c r="R55" s="101">
        <v>102.06342379659401</v>
      </c>
      <c r="S55" s="108">
        <v>29.612904157457102</v>
      </c>
      <c r="T55" s="109">
        <v>30.935870738901276</v>
      </c>
      <c r="U55" s="98">
        <v>0.36816165323545846</v>
      </c>
      <c r="V55" s="114">
        <v>0.78562398533692146</v>
      </c>
      <c r="W55" s="99">
        <v>0.38102923011864959</v>
      </c>
      <c r="X55" s="115">
        <v>4.5671382777984069E-2</v>
      </c>
      <c r="Y55" s="120">
        <v>10.83643371349477</v>
      </c>
      <c r="Z55" s="121">
        <v>22.178548347748617</v>
      </c>
      <c r="AA55" s="120">
        <v>1509654000</v>
      </c>
      <c r="AB55" s="121">
        <v>1871449000</v>
      </c>
      <c r="AC55" s="79">
        <v>55519000</v>
      </c>
      <c r="AD55" s="80">
        <v>746654000</v>
      </c>
      <c r="AE55" s="125">
        <v>7.4357064985923871E-2</v>
      </c>
      <c r="AF55" s="129">
        <v>37412.862161519995</v>
      </c>
      <c r="AG55" s="130">
        <v>38335.696161519998</v>
      </c>
      <c r="AH55" s="136">
        <v>32.635817925085838</v>
      </c>
      <c r="AI55" s="137">
        <v>36.583423349906191</v>
      </c>
      <c r="AJ55" s="137">
        <v>1.5832320475707353</v>
      </c>
      <c r="AK55" s="137">
        <v>47.843949303758627</v>
      </c>
      <c r="AL55" s="138">
        <v>34.222183259832121</v>
      </c>
      <c r="AM55" s="85" t="s">
        <v>493</v>
      </c>
      <c r="AN55" s="86" t="s">
        <v>537</v>
      </c>
      <c r="AO55" s="86" t="s">
        <v>709</v>
      </c>
      <c r="AP55" s="87" t="s">
        <v>574</v>
      </c>
      <c r="AQ55" s="98">
        <v>0.22211950000000003</v>
      </c>
      <c r="AR55" s="99">
        <v>0.25465890000000002</v>
      </c>
      <c r="AS55" s="143">
        <v>0.2365169</v>
      </c>
      <c r="AT55" s="74" t="s">
        <v>3055</v>
      </c>
      <c r="AU55" s="74" t="s">
        <v>3055</v>
      </c>
      <c r="AV55" s="146" t="s">
        <v>3055</v>
      </c>
      <c r="AW55" s="25" t="s">
        <v>3021</v>
      </c>
      <c r="AX55" s="136">
        <v>0</v>
      </c>
      <c r="AY55" s="137">
        <v>2.1003498652616179</v>
      </c>
      <c r="AZ55" s="138">
        <v>2.1003498652616179</v>
      </c>
      <c r="BA55" s="136">
        <v>0</v>
      </c>
      <c r="BB55" s="137">
        <v>115.39905126181463</v>
      </c>
      <c r="BC55" s="138">
        <v>115.39905126181463</v>
      </c>
      <c r="BD55" s="25">
        <v>785.80100000000004</v>
      </c>
      <c r="BE55" s="25">
        <v>37412.862161519995</v>
      </c>
      <c r="BF55" s="74">
        <v>824.27300000000002</v>
      </c>
      <c r="BG55" s="74">
        <v>926.63599999999997</v>
      </c>
      <c r="BH55" s="74">
        <v>1047.125</v>
      </c>
      <c r="BI55" s="74">
        <v>709.55399999999997</v>
      </c>
      <c r="BJ55" s="74">
        <v>731.27</v>
      </c>
      <c r="BK55" s="74">
        <v>943.32</v>
      </c>
      <c r="BL55" s="72">
        <v>2.2031808110307693E-2</v>
      </c>
      <c r="BM55" s="72">
        <v>2.4767845774522613E-2</v>
      </c>
      <c r="BN55" s="72">
        <v>2.7988369226586266E-2</v>
      </c>
      <c r="BO55" s="72">
        <v>1.8965509693877228E-2</v>
      </c>
      <c r="BP55" s="72">
        <v>1.9545951786392016E-2</v>
      </c>
      <c r="BQ55" s="72">
        <v>2.5213788667850887E-2</v>
      </c>
      <c r="BR55" s="149">
        <v>2.7988369226586266E-2</v>
      </c>
    </row>
    <row r="56" spans="2:70" ht="16.5" hidden="1" x14ac:dyDescent="0.3">
      <c r="B56" s="85">
        <v>2</v>
      </c>
      <c r="C56" s="86" t="s">
        <v>2999</v>
      </c>
      <c r="D56" s="86">
        <v>3</v>
      </c>
      <c r="E56" s="87">
        <v>1</v>
      </c>
      <c r="F56" s="75">
        <v>0.4</v>
      </c>
      <c r="G56" s="74" t="s">
        <v>2922</v>
      </c>
      <c r="H56" s="85" t="s">
        <v>1163</v>
      </c>
      <c r="I56" s="86">
        <v>1050</v>
      </c>
      <c r="J56" s="86" t="s">
        <v>4030</v>
      </c>
      <c r="K56" s="92" t="s">
        <v>4776</v>
      </c>
      <c r="L56" s="98">
        <v>0.57655718765255837</v>
      </c>
      <c r="M56" s="99">
        <v>0.65944407966732321</v>
      </c>
      <c r="N56" s="99">
        <v>0.20483264216708014</v>
      </c>
      <c r="O56" s="99">
        <v>0.15005727376861397</v>
      </c>
      <c r="P56" s="100">
        <v>16.102126746587285</v>
      </c>
      <c r="Q56" s="100">
        <v>11.351731879155553</v>
      </c>
      <c r="R56" s="101">
        <v>13.222419540767049</v>
      </c>
      <c r="S56" s="108">
        <v>45.577550495556352</v>
      </c>
      <c r="T56" s="109">
        <v>47.649363369245847</v>
      </c>
      <c r="U56" s="98">
        <v>0.10238353196099673</v>
      </c>
      <c r="V56" s="114">
        <v>0.29219273383148664</v>
      </c>
      <c r="W56" s="99">
        <v>0.71259309410968175</v>
      </c>
      <c r="X56" s="115">
        <v>2.0670826833073322E-2</v>
      </c>
      <c r="Y56" s="120">
        <v>30.483388974599613</v>
      </c>
      <c r="Z56" s="121">
        <v>35.970139634582686</v>
      </c>
      <c r="AA56" s="120">
        <v>456900000</v>
      </c>
      <c r="AB56" s="121">
        <v>2007900000</v>
      </c>
      <c r="AC56" s="79">
        <v>48500000</v>
      </c>
      <c r="AD56" s="80">
        <v>383600000</v>
      </c>
      <c r="AE56" s="125">
        <v>0.12643378519290929</v>
      </c>
      <c r="AF56" s="129">
        <v>22455.003483659999</v>
      </c>
      <c r="AG56" s="130">
        <v>22568.40348366</v>
      </c>
      <c r="AH56" s="136">
        <v>57.986648210842752</v>
      </c>
      <c r="AI56" s="137">
        <v>74.903430081845329</v>
      </c>
      <c r="AJ56" s="137">
        <v>1.613017572420639</v>
      </c>
      <c r="AK56" s="137">
        <v>104.01857575727659</v>
      </c>
      <c r="AL56" s="138">
        <v>11.818407862832659</v>
      </c>
      <c r="AM56" s="85" t="s">
        <v>506</v>
      </c>
      <c r="AN56" s="86" t="s">
        <v>507</v>
      </c>
      <c r="AO56" s="86" t="s">
        <v>600</v>
      </c>
      <c r="AP56" s="87" t="s">
        <v>2136</v>
      </c>
      <c r="AQ56" s="98" t="e">
        <v>#VALUE!</v>
      </c>
      <c r="AR56" s="99" t="e">
        <v>#VALUE!</v>
      </c>
      <c r="AS56" s="143">
        <v>0.37336720000000001</v>
      </c>
      <c r="AT56" s="74" t="s">
        <v>3051</v>
      </c>
      <c r="AU56" s="74" t="s">
        <v>3051</v>
      </c>
      <c r="AV56" s="146" t="s">
        <v>3051</v>
      </c>
      <c r="AW56" s="25">
        <v>0.31764897648460466</v>
      </c>
      <c r="AX56" s="136">
        <v>0.31764897648460466</v>
      </c>
      <c r="AY56" s="137">
        <v>0</v>
      </c>
      <c r="AZ56" s="138">
        <v>0.31764897648460466</v>
      </c>
      <c r="BA56" s="136">
        <v>23.391909035380351</v>
      </c>
      <c r="BB56" s="137">
        <v>0</v>
      </c>
      <c r="BC56" s="138" t="s">
        <v>3021</v>
      </c>
      <c r="BD56" s="25" t="s">
        <v>3021</v>
      </c>
      <c r="BE56" s="25">
        <v>22455.003483659999</v>
      </c>
      <c r="BF56" s="74">
        <v>265.077</v>
      </c>
      <c r="BG56" s="74">
        <v>375.30799999999999</v>
      </c>
      <c r="BH56" s="74">
        <v>493.16700000000003</v>
      </c>
      <c r="BI56" s="74">
        <v>221.93100000000001</v>
      </c>
      <c r="BJ56" s="74">
        <v>315.99200000000002</v>
      </c>
      <c r="BK56" s="74">
        <v>430.55599999999998</v>
      </c>
      <c r="BL56" s="72">
        <v>1.1804807787845172E-2</v>
      </c>
      <c r="BM56" s="72">
        <v>1.6713780528829717E-2</v>
      </c>
      <c r="BN56" s="72">
        <v>2.1962454842586267E-2</v>
      </c>
      <c r="BO56" s="72">
        <v>9.8833652001654865E-3</v>
      </c>
      <c r="BP56" s="72">
        <v>1.4072231172439598E-2</v>
      </c>
      <c r="BQ56" s="72">
        <v>1.9174167588675989E-2</v>
      </c>
      <c r="BR56" s="149">
        <v>2.1962454842586267E-2</v>
      </c>
    </row>
    <row r="57" spans="2:70" ht="16.5" hidden="1" x14ac:dyDescent="0.3">
      <c r="B57" s="85">
        <v>2</v>
      </c>
      <c r="C57" s="86" t="s">
        <v>2999</v>
      </c>
      <c r="D57" s="86">
        <v>3</v>
      </c>
      <c r="E57" s="87">
        <v>1</v>
      </c>
      <c r="F57" s="75">
        <v>0.4</v>
      </c>
      <c r="G57" s="74" t="s">
        <v>2658</v>
      </c>
      <c r="H57" s="85" t="s">
        <v>1571</v>
      </c>
      <c r="I57" s="86">
        <v>1052</v>
      </c>
      <c r="J57" s="86" t="s">
        <v>4032</v>
      </c>
      <c r="K57" s="92" t="s">
        <v>1572</v>
      </c>
      <c r="L57" s="98">
        <v>1.4059259946657936</v>
      </c>
      <c r="M57" s="99">
        <v>2.8926898422090757</v>
      </c>
      <c r="N57" s="99">
        <v>1.4059259946657936</v>
      </c>
      <c r="O57" s="99">
        <v>2.8926898422090757</v>
      </c>
      <c r="P57" s="100">
        <v>46.208586230689171</v>
      </c>
      <c r="Q57" s="100">
        <v>36.584408709235561</v>
      </c>
      <c r="R57" s="101">
        <v>42.643292444999396</v>
      </c>
      <c r="S57" s="108">
        <v>44.69315422605537</v>
      </c>
      <c r="T57" s="109">
        <v>51.277305454989218</v>
      </c>
      <c r="U57" s="98">
        <v>-0.39383882836736173</v>
      </c>
      <c r="V57" s="114">
        <v>-1.5040549120138</v>
      </c>
      <c r="W57" s="99">
        <v>0.53044670219539969</v>
      </c>
      <c r="X57" s="115" t="e">
        <v>#N/A</v>
      </c>
      <c r="Y57" s="120">
        <v>46.056431427895845</v>
      </c>
      <c r="Z57" s="121">
        <v>52.547987682999839</v>
      </c>
      <c r="AA57" s="120">
        <v>16223999.999999985</v>
      </c>
      <c r="AB57" s="121">
        <v>16223999.999999985</v>
      </c>
      <c r="AC57" s="79">
        <v>996000</v>
      </c>
      <c r="AD57" s="80">
        <v>33041000</v>
      </c>
      <c r="AE57" s="125">
        <v>3.0144366090614692E-2</v>
      </c>
      <c r="AF57" s="129" t="e">
        <v>#VALUE!</v>
      </c>
      <c r="AG57" s="130" t="s">
        <v>3021</v>
      </c>
      <c r="AH57" s="136" t="s">
        <v>3697</v>
      </c>
      <c r="AI57" s="137" t="s">
        <v>3697</v>
      </c>
      <c r="AJ57" s="137" t="s">
        <v>3697</v>
      </c>
      <c r="AK57" s="137" t="s">
        <v>3697</v>
      </c>
      <c r="AL57" s="138" t="s">
        <v>3697</v>
      </c>
      <c r="AM57" s="85" t="s">
        <v>502</v>
      </c>
      <c r="AN57" s="86" t="s">
        <v>528</v>
      </c>
      <c r="AO57" s="86" t="s">
        <v>625</v>
      </c>
      <c r="AP57" s="87" t="s">
        <v>1552</v>
      </c>
      <c r="AQ57" s="98" t="e">
        <v>#VALUE!</v>
      </c>
      <c r="AR57" s="99" t="e">
        <v>#VALUE!</v>
      </c>
      <c r="AS57" s="143" t="e">
        <v>#VALUE!</v>
      </c>
      <c r="AT57" s="74" t="s">
        <v>3697</v>
      </c>
      <c r="AU57" s="74" t="s">
        <v>3021</v>
      </c>
      <c r="AV57" s="146" t="s">
        <v>3021</v>
      </c>
      <c r="AW57" s="25" t="s">
        <v>3021</v>
      </c>
      <c r="AX57" s="136">
        <v>0</v>
      </c>
      <c r="AY57" s="137">
        <v>0</v>
      </c>
      <c r="AZ57" s="138">
        <v>0</v>
      </c>
      <c r="BA57" s="136">
        <v>13.212925036318735</v>
      </c>
      <c r="BB57" s="137">
        <v>-2.7357504072724801</v>
      </c>
      <c r="BC57" s="138">
        <v>10.477174629046255</v>
      </c>
      <c r="BD57" s="25">
        <v>3.8144071560000001</v>
      </c>
      <c r="BE57" s="25" t="e">
        <v>#VALUE!</v>
      </c>
      <c r="BF57" s="74">
        <v>33.4</v>
      </c>
      <c r="BG57" s="74">
        <v>39.75</v>
      </c>
      <c r="BH57" s="74">
        <v>48.300000000000004</v>
      </c>
      <c r="BI57" s="74">
        <v>70.7</v>
      </c>
      <c r="BJ57" s="74">
        <v>86.8</v>
      </c>
      <c r="BK57" s="74">
        <v>95.7</v>
      </c>
      <c r="BL57" s="72">
        <v>0</v>
      </c>
      <c r="BM57" s="72">
        <v>0</v>
      </c>
      <c r="BN57" s="72">
        <v>0</v>
      </c>
      <c r="BO57" s="72">
        <v>0</v>
      </c>
      <c r="BP57" s="72">
        <v>0</v>
      </c>
      <c r="BQ57" s="72">
        <v>0</v>
      </c>
      <c r="BR57" s="149">
        <v>0</v>
      </c>
    </row>
    <row r="58" spans="2:70" ht="16.5" hidden="1" x14ac:dyDescent="0.3">
      <c r="B58" s="85">
        <v>2</v>
      </c>
      <c r="C58" s="86" t="s">
        <v>2999</v>
      </c>
      <c r="D58" s="86">
        <v>3</v>
      </c>
      <c r="E58" s="87">
        <v>2</v>
      </c>
      <c r="F58" s="75">
        <v>0.19</v>
      </c>
      <c r="G58" s="74">
        <v>0</v>
      </c>
      <c r="H58" s="85" t="s">
        <v>134</v>
      </c>
      <c r="I58" s="86">
        <v>1055</v>
      </c>
      <c r="J58" s="86" t="s">
        <v>4035</v>
      </c>
      <c r="K58" s="92" t="s">
        <v>775</v>
      </c>
      <c r="L58" s="98">
        <v>0.62646216071839145</v>
      </c>
      <c r="M58" s="99">
        <v>0.63054755765477022</v>
      </c>
      <c r="N58" s="99">
        <v>0.58099074852891652</v>
      </c>
      <c r="O58" s="99">
        <v>0.59578616226180692</v>
      </c>
      <c r="P58" s="100">
        <v>52.534348351859208</v>
      </c>
      <c r="Q58" s="100">
        <v>42.005318129327001</v>
      </c>
      <c r="R58" s="101" t="e">
        <v>#N/A</v>
      </c>
      <c r="S58" s="108">
        <v>23.951140292022533</v>
      </c>
      <c r="T58" s="109">
        <v>25.313153948719648</v>
      </c>
      <c r="U58" s="98">
        <v>0.65055539693723763</v>
      </c>
      <c r="V58" s="114">
        <v>2.585565572858906</v>
      </c>
      <c r="W58" s="99">
        <v>-0.27577885054175805</v>
      </c>
      <c r="X58" s="115">
        <v>2.4954695458100452E-2</v>
      </c>
      <c r="Y58" s="120">
        <v>9.0292242495200341</v>
      </c>
      <c r="Z58" s="121">
        <v>20.894298969208869</v>
      </c>
      <c r="AA58" s="120">
        <v>5187125000</v>
      </c>
      <c r="AB58" s="121">
        <v>5489770000</v>
      </c>
      <c r="AC58" s="79">
        <v>76889000</v>
      </c>
      <c r="AD58" s="80">
        <v>3100797000</v>
      </c>
      <c r="AE58" s="125">
        <v>2.4796528118416008E-2</v>
      </c>
      <c r="AF58" s="129">
        <v>45928.791659919996</v>
      </c>
      <c r="AG58" s="130">
        <v>55879.216659919999</v>
      </c>
      <c r="AH58" s="136">
        <v>14.519920388748513</v>
      </c>
      <c r="AI58" s="137">
        <v>16.653990221431432</v>
      </c>
      <c r="AJ58" s="137">
        <v>4.9329164722563084</v>
      </c>
      <c r="AK58" s="137">
        <v>19.962751985800388</v>
      </c>
      <c r="AL58" s="138" t="s">
        <v>3021</v>
      </c>
      <c r="AM58" s="85" t="s">
        <v>533</v>
      </c>
      <c r="AN58" s="86" t="s">
        <v>534</v>
      </c>
      <c r="AO58" s="86" t="s">
        <v>776</v>
      </c>
      <c r="AP58" s="87" t="s">
        <v>574</v>
      </c>
      <c r="AQ58" s="98">
        <v>0.18979189999999999</v>
      </c>
      <c r="AR58" s="99">
        <v>0.20420780000000002</v>
      </c>
      <c r="AS58" s="143">
        <v>0.25634380000000001</v>
      </c>
      <c r="AT58" s="74" t="s">
        <v>3289</v>
      </c>
      <c r="AU58" s="74" t="s">
        <v>3054</v>
      </c>
      <c r="AV58" s="146" t="s">
        <v>3289</v>
      </c>
      <c r="AW58" s="25" t="s">
        <v>3021</v>
      </c>
      <c r="AX58" s="136">
        <v>0</v>
      </c>
      <c r="AY58" s="137">
        <v>9.2448698224851054</v>
      </c>
      <c r="AZ58" s="138">
        <v>9.2448698224851054</v>
      </c>
      <c r="BA58" s="136">
        <v>0</v>
      </c>
      <c r="BB58" s="137">
        <v>174.7633359181167</v>
      </c>
      <c r="BC58" s="138">
        <v>174.7633359181167</v>
      </c>
      <c r="BD58" s="25">
        <v>4246.0569999999998</v>
      </c>
      <c r="BE58" s="25">
        <v>45928.791659919996</v>
      </c>
      <c r="BF58" s="74">
        <v>2497.2800000000002</v>
      </c>
      <c r="BG58" s="74">
        <v>2608.08</v>
      </c>
      <c r="BH58" s="74">
        <v>2722.3</v>
      </c>
      <c r="BI58" s="74">
        <v>2490.8130000000001</v>
      </c>
      <c r="BJ58" s="74">
        <v>2712.5450000000001</v>
      </c>
      <c r="BK58" s="74">
        <v>2709.835</v>
      </c>
      <c r="BL58" s="72">
        <v>5.4372865249561197E-2</v>
      </c>
      <c r="BM58" s="72">
        <v>5.6785295361383409E-2</v>
      </c>
      <c r="BN58" s="72">
        <v>5.927218856871494E-2</v>
      </c>
      <c r="BO58" s="72">
        <v>5.4232060325976772E-2</v>
      </c>
      <c r="BP58" s="72">
        <v>5.905979456383384E-2</v>
      </c>
      <c r="BQ58" s="72">
        <v>5.9000790181134938E-2</v>
      </c>
      <c r="BR58" s="149">
        <v>5.927218856871494E-2</v>
      </c>
    </row>
    <row r="59" spans="2:70" ht="16.5" hidden="1" x14ac:dyDescent="0.3">
      <c r="B59" s="85">
        <v>2</v>
      </c>
      <c r="C59" s="86" t="s">
        <v>2999</v>
      </c>
      <c r="D59" s="86">
        <v>3</v>
      </c>
      <c r="E59" s="87">
        <v>2</v>
      </c>
      <c r="F59" s="75">
        <v>0.25</v>
      </c>
      <c r="G59" s="74">
        <v>0</v>
      </c>
      <c r="H59" s="85" t="s">
        <v>132</v>
      </c>
      <c r="I59" s="86">
        <v>1051</v>
      </c>
      <c r="J59" s="86" t="s">
        <v>4031</v>
      </c>
      <c r="K59" s="92" t="s">
        <v>772</v>
      </c>
      <c r="L59" s="98">
        <v>0.63153562942788477</v>
      </c>
      <c r="M59" s="99">
        <v>0.70173131593193161</v>
      </c>
      <c r="N59" s="99">
        <v>0.42755372304552902</v>
      </c>
      <c r="O59" s="99">
        <v>0.44648699634870642</v>
      </c>
      <c r="P59" s="100">
        <v>20.264926721607967</v>
      </c>
      <c r="Q59" s="100">
        <v>16.142567599190428</v>
      </c>
      <c r="R59" s="101">
        <v>18.127703218663225</v>
      </c>
      <c r="S59" s="108">
        <v>17.708998046313084</v>
      </c>
      <c r="T59" s="109">
        <v>16.446335086672782</v>
      </c>
      <c r="U59" s="98">
        <v>-0.46848990000022478</v>
      </c>
      <c r="V59" s="114">
        <v>-2.2492722539220051</v>
      </c>
      <c r="W59" s="99">
        <v>0.7971620762357351</v>
      </c>
      <c r="X59" s="115" t="e">
        <v>#N/A</v>
      </c>
      <c r="Y59" s="120">
        <v>24.660349621928525</v>
      </c>
      <c r="Z59" s="121">
        <v>32.186629564084846</v>
      </c>
      <c r="AA59" s="120">
        <v>925481000</v>
      </c>
      <c r="AB59" s="121">
        <v>1454553000</v>
      </c>
      <c r="AC59" s="79">
        <v>167028000</v>
      </c>
      <c r="AD59" s="80">
        <v>614823000</v>
      </c>
      <c r="AE59" s="125">
        <v>0.27166843140220842</v>
      </c>
      <c r="AF59" s="129">
        <v>15281.9379365</v>
      </c>
      <c r="AG59" s="130">
        <v>13615.063936500001</v>
      </c>
      <c r="AH59" s="136">
        <v>17.796724759879325</v>
      </c>
      <c r="AI59" s="137">
        <v>21.302728796334979</v>
      </c>
      <c r="AJ59" s="137">
        <v>3.6868584340139781</v>
      </c>
      <c r="AK59" s="137">
        <v>28.262347348607825</v>
      </c>
      <c r="AL59" s="138">
        <v>4.6832776020792046</v>
      </c>
      <c r="AM59" s="85" t="s">
        <v>506</v>
      </c>
      <c r="AN59" s="86" t="s">
        <v>629</v>
      </c>
      <c r="AO59" s="86" t="s">
        <v>773</v>
      </c>
      <c r="AP59" s="87" t="s">
        <v>574</v>
      </c>
      <c r="AQ59" s="98" t="e">
        <v>#VALUE!</v>
      </c>
      <c r="AR59" s="99">
        <v>0.27117720000000001</v>
      </c>
      <c r="AS59" s="143">
        <v>0.1437465</v>
      </c>
      <c r="AT59" s="74" t="s">
        <v>3052</v>
      </c>
      <c r="AU59" s="74" t="s">
        <v>3052</v>
      </c>
      <c r="AV59" s="146" t="s">
        <v>3052</v>
      </c>
      <c r="AW59" s="25" t="s">
        <v>3021</v>
      </c>
      <c r="AX59" s="136">
        <v>0</v>
      </c>
      <c r="AY59" s="137">
        <v>-0.17674202795634419</v>
      </c>
      <c r="AZ59" s="138">
        <v>-0.17674202795634419</v>
      </c>
      <c r="BA59" s="136">
        <v>0</v>
      </c>
      <c r="BB59" s="137">
        <v>-5.6372643971479519</v>
      </c>
      <c r="BC59" s="138">
        <v>-5.6372643971479519</v>
      </c>
      <c r="BD59" s="25">
        <v>-27.009607019999997</v>
      </c>
      <c r="BE59" s="25">
        <v>13615.063936500001</v>
      </c>
      <c r="BF59" s="74">
        <v>594.41200000000003</v>
      </c>
      <c r="BG59" s="74">
        <v>645.05899999999997</v>
      </c>
      <c r="BH59" s="74">
        <v>784</v>
      </c>
      <c r="BI59" s="74">
        <v>529.64499999999998</v>
      </c>
      <c r="BJ59" s="74">
        <v>576.06299999999999</v>
      </c>
      <c r="BK59" s="74">
        <v>665.91600000000005</v>
      </c>
      <c r="BL59" s="72">
        <v>4.3658406803839395E-2</v>
      </c>
      <c r="BM59" s="72">
        <v>4.7378330576229678E-2</v>
      </c>
      <c r="BN59" s="72">
        <v>5.7583277144825619E-2</v>
      </c>
      <c r="BO59" s="72">
        <v>3.8901396458381587E-2</v>
      </c>
      <c r="BP59" s="72">
        <v>4.2310708395254693E-2</v>
      </c>
      <c r="BQ59" s="72">
        <v>4.8910236713231761E-2</v>
      </c>
      <c r="BR59" s="149">
        <v>5.7583277144825619E-2</v>
      </c>
    </row>
    <row r="60" spans="2:70" ht="16.5" hidden="1" x14ac:dyDescent="0.3">
      <c r="B60" s="85">
        <v>2</v>
      </c>
      <c r="C60" s="86" t="s">
        <v>2999</v>
      </c>
      <c r="D60" s="86">
        <v>6</v>
      </c>
      <c r="E60" s="87">
        <v>2</v>
      </c>
      <c r="F60" s="75">
        <v>0.2</v>
      </c>
      <c r="G60" s="74" t="s">
        <v>2565</v>
      </c>
      <c r="H60" s="85" t="s">
        <v>1360</v>
      </c>
      <c r="I60" s="86">
        <v>1064</v>
      </c>
      <c r="J60" s="86" t="s">
        <v>4044</v>
      </c>
      <c r="K60" s="92" t="s">
        <v>1361</v>
      </c>
      <c r="L60" s="98">
        <v>0.46867694413181482</v>
      </c>
      <c r="M60" s="99">
        <v>0.43751312749422389</v>
      </c>
      <c r="N60" s="99">
        <v>0.30372489021206722</v>
      </c>
      <c r="O60" s="99">
        <v>0.29614148824248626</v>
      </c>
      <c r="P60" s="100">
        <v>19.946240159226392</v>
      </c>
      <c r="Q60" s="100">
        <v>15.612224210808364</v>
      </c>
      <c r="R60" s="101">
        <v>27.50173130193906</v>
      </c>
      <c r="S60" s="108">
        <v>32.577207231361946</v>
      </c>
      <c r="T60" s="109">
        <v>35.02161651444441</v>
      </c>
      <c r="U60" s="98">
        <v>0.30345288814029525</v>
      </c>
      <c r="V60" s="114">
        <v>1.3026049973418394</v>
      </c>
      <c r="W60" s="99">
        <v>0.50175431832202344</v>
      </c>
      <c r="X60" s="115">
        <v>0.15273075224495805</v>
      </c>
      <c r="Y60" s="120">
        <v>24.42282709694198</v>
      </c>
      <c r="Z60" s="121">
        <v>29.874520591010388</v>
      </c>
      <c r="AA60" s="120">
        <v>2380500000</v>
      </c>
      <c r="AB60" s="121">
        <v>3516900000</v>
      </c>
      <c r="AC60" s="79" t="e">
        <v>#N/A</v>
      </c>
      <c r="AD60" s="80">
        <v>667700000</v>
      </c>
      <c r="AE60" s="125">
        <v>0</v>
      </c>
      <c r="AF60" s="129">
        <v>22998.957405000001</v>
      </c>
      <c r="AG60" s="130">
        <v>24257.557405</v>
      </c>
      <c r="AH60" s="136">
        <v>23.509941272533439</v>
      </c>
      <c r="AI60" s="137">
        <v>29.068373163571</v>
      </c>
      <c r="AJ60" s="137">
        <v>0.67464110119069642</v>
      </c>
      <c r="AK60" s="137">
        <v>36.183726314705602</v>
      </c>
      <c r="AL60" s="138">
        <v>8.9517981862058225</v>
      </c>
      <c r="AM60" s="85" t="s">
        <v>493</v>
      </c>
      <c r="AN60" s="86" t="s">
        <v>537</v>
      </c>
      <c r="AO60" s="86" t="s">
        <v>538</v>
      </c>
      <c r="AP60" s="87" t="s">
        <v>1339</v>
      </c>
      <c r="AQ60" s="98">
        <v>0.27359359999999999</v>
      </c>
      <c r="AR60" s="99">
        <v>0.32948320000000003</v>
      </c>
      <c r="AS60" s="143">
        <v>0.2798078</v>
      </c>
      <c r="AT60" s="74" t="s">
        <v>3697</v>
      </c>
      <c r="AU60" s="74" t="s">
        <v>3061</v>
      </c>
      <c r="AV60" s="146" t="s">
        <v>3061</v>
      </c>
      <c r="AW60" s="25">
        <v>0.57738574868502768</v>
      </c>
      <c r="AX60" s="136">
        <v>0.57738574868502768</v>
      </c>
      <c r="AY60" s="137">
        <v>-7.0397995335154038E-17</v>
      </c>
      <c r="AZ60" s="138">
        <v>0.57738574868502757</v>
      </c>
      <c r="BA60" s="136">
        <v>14.569209233387312</v>
      </c>
      <c r="BB60" s="137">
        <v>-1.7763568394002505E-15</v>
      </c>
      <c r="BC60" s="138">
        <v>14.56920923338731</v>
      </c>
      <c r="BD60" s="25">
        <v>132.69999999999999</v>
      </c>
      <c r="BE60" s="25">
        <v>22998.957405000001</v>
      </c>
      <c r="BF60" s="74">
        <v>515.70000000000005</v>
      </c>
      <c r="BG60" s="74">
        <v>644</v>
      </c>
      <c r="BH60" s="74">
        <v>801.58299999999997</v>
      </c>
      <c r="BI60" s="74">
        <v>492.18900000000002</v>
      </c>
      <c r="BJ60" s="74">
        <v>391.673</v>
      </c>
      <c r="BK60" s="74">
        <v>502.00900000000001</v>
      </c>
      <c r="BL60" s="72">
        <v>2.2422755558818779E-2</v>
      </c>
      <c r="BM60" s="72">
        <v>2.8001269303624763E-2</v>
      </c>
      <c r="BN60" s="72">
        <v>3.4853014677340761E-2</v>
      </c>
      <c r="BO60" s="72">
        <v>2.1400491828077281E-2</v>
      </c>
      <c r="BP60" s="72">
        <v>1.7030032844656245E-2</v>
      </c>
      <c r="BQ60" s="72">
        <v>2.1827467704725722E-2</v>
      </c>
      <c r="BR60" s="149">
        <v>3.4853014677340761E-2</v>
      </c>
    </row>
    <row r="61" spans="2:70" ht="16.5" hidden="1" x14ac:dyDescent="0.3">
      <c r="B61" s="85">
        <v>2</v>
      </c>
      <c r="C61" s="86" t="s">
        <v>2999</v>
      </c>
      <c r="D61" s="86">
        <v>2</v>
      </c>
      <c r="E61" s="87">
        <v>1</v>
      </c>
      <c r="F61" s="75">
        <v>0.15</v>
      </c>
      <c r="G61" s="74">
        <v>0</v>
      </c>
      <c r="H61" s="85" t="s">
        <v>1455</v>
      </c>
      <c r="I61" s="86">
        <v>1045</v>
      </c>
      <c r="J61" s="86" t="s">
        <v>4025</v>
      </c>
      <c r="K61" s="92" t="s">
        <v>1456</v>
      </c>
      <c r="L61" s="98">
        <v>2.9574910057644295</v>
      </c>
      <c r="M61" s="99">
        <v>7.0162162162162165</v>
      </c>
      <c r="N61" s="99">
        <v>0.22380587240520528</v>
      </c>
      <c r="O61" s="99">
        <v>0.28346800611487222</v>
      </c>
      <c r="P61" s="100">
        <v>16.528410154057259</v>
      </c>
      <c r="Q61" s="100">
        <v>13.362583901472444</v>
      </c>
      <c r="R61" s="101">
        <v>24.896363851711477</v>
      </c>
      <c r="S61" s="108">
        <v>31.194209755963747</v>
      </c>
      <c r="T61" s="109">
        <v>32.349165596919129</v>
      </c>
      <c r="U61" s="98">
        <v>0.52164730728616682</v>
      </c>
      <c r="V61" s="114">
        <v>1.3868613138686132</v>
      </c>
      <c r="W61" s="99">
        <v>0.41036645757675799</v>
      </c>
      <c r="X61" s="115" t="e">
        <v>#N/A</v>
      </c>
      <c r="Y61" s="120">
        <v>5.8531093171774513</v>
      </c>
      <c r="Z61" s="121">
        <v>10.405763748140483</v>
      </c>
      <c r="AA61" s="120">
        <v>185000000</v>
      </c>
      <c r="AB61" s="121">
        <v>4579000000</v>
      </c>
      <c r="AC61" s="79">
        <v>30000000</v>
      </c>
      <c r="AD61" s="80">
        <v>1597000000</v>
      </c>
      <c r="AE61" s="125">
        <v>1.8785222291797118E-2</v>
      </c>
      <c r="AF61" s="129">
        <v>29188.22216985</v>
      </c>
      <c r="AG61" s="130">
        <v>31658.22216985</v>
      </c>
      <c r="AH61" s="136">
        <v>18.152650326748851</v>
      </c>
      <c r="AI61" s="137">
        <v>24.579365038703415</v>
      </c>
      <c r="AJ61" s="137">
        <v>4.3699881869878059</v>
      </c>
      <c r="AK61" s="137">
        <v>27.922773131621035</v>
      </c>
      <c r="AL61" s="138">
        <v>14.38366662576326</v>
      </c>
      <c r="AM61" s="85" t="s">
        <v>543</v>
      </c>
      <c r="AN61" s="86" t="s">
        <v>544</v>
      </c>
      <c r="AO61" s="86" t="s">
        <v>1457</v>
      </c>
      <c r="AP61" s="87" t="s">
        <v>1458</v>
      </c>
      <c r="AQ61" s="98">
        <v>0.13459870000000002</v>
      </c>
      <c r="AR61" s="99">
        <v>0.24073820000000001</v>
      </c>
      <c r="AS61" s="143">
        <v>0.21808610000000003</v>
      </c>
      <c r="AT61" s="74" t="s">
        <v>3697</v>
      </c>
      <c r="AU61" s="74" t="s">
        <v>3021</v>
      </c>
      <c r="AV61" s="146" t="s">
        <v>3021</v>
      </c>
      <c r="AW61" s="25">
        <v>1.6190881773823111</v>
      </c>
      <c r="AX61" s="136">
        <v>1.6190881773823111</v>
      </c>
      <c r="AY61" s="137">
        <v>3.5965963110534753</v>
      </c>
      <c r="AZ61" s="138">
        <v>5.2156844884357865</v>
      </c>
      <c r="BA61" s="136">
        <v>44.937604564711336</v>
      </c>
      <c r="BB61" s="137">
        <v>99.823113442979036</v>
      </c>
      <c r="BC61" s="138">
        <v>144.76071800769037</v>
      </c>
      <c r="BD61" s="25">
        <v>1450.1723400000001</v>
      </c>
      <c r="BE61" s="25">
        <v>29188.22216985</v>
      </c>
      <c r="BF61" s="74">
        <v>1079.846</v>
      </c>
      <c r="BG61" s="74">
        <v>1150.462</v>
      </c>
      <c r="BH61" s="74">
        <v>1216.769</v>
      </c>
      <c r="BI61" s="74">
        <v>1147.816</v>
      </c>
      <c r="BJ61" s="74">
        <v>1183.6120000000001</v>
      </c>
      <c r="BK61" s="74">
        <v>1247.5409999999999</v>
      </c>
      <c r="BL61" s="72">
        <v>3.699594972644233E-2</v>
      </c>
      <c r="BM61" s="72">
        <v>3.941528172923018E-2</v>
      </c>
      <c r="BN61" s="72">
        <v>4.1686985693046512E-2</v>
      </c>
      <c r="BO61" s="72">
        <v>3.9324628725953638E-2</v>
      </c>
      <c r="BP61" s="72">
        <v>4.0551013799758354E-2</v>
      </c>
      <c r="BQ61" s="72">
        <v>4.2741246545966359E-2</v>
      </c>
      <c r="BR61" s="149">
        <v>4.2741246545966359E-2</v>
      </c>
    </row>
    <row r="62" spans="2:70" ht="16.5" hidden="1" x14ac:dyDescent="0.3">
      <c r="B62" s="85">
        <v>2</v>
      </c>
      <c r="C62" s="86" t="s">
        <v>2999</v>
      </c>
      <c r="D62" s="86">
        <v>3</v>
      </c>
      <c r="E62" s="87">
        <v>3</v>
      </c>
      <c r="F62" s="75">
        <v>0.3</v>
      </c>
      <c r="G62" s="74" t="s">
        <v>2230</v>
      </c>
      <c r="H62" s="85" t="s">
        <v>1191</v>
      </c>
      <c r="I62" s="86">
        <v>1057</v>
      </c>
      <c r="J62" s="86" t="s">
        <v>4037</v>
      </c>
      <c r="K62" s="92" t="s">
        <v>4777</v>
      </c>
      <c r="L62" s="98">
        <v>0.33370924011486575</v>
      </c>
      <c r="M62" s="99">
        <v>0.24506822877545678</v>
      </c>
      <c r="N62" s="99">
        <v>0.30075638839979235</v>
      </c>
      <c r="O62" s="99">
        <v>0.21781798100454272</v>
      </c>
      <c r="P62" s="100">
        <v>23.442333019755409</v>
      </c>
      <c r="Q62" s="100">
        <v>16.439671916113539</v>
      </c>
      <c r="R62" s="101">
        <v>37.168072610524725</v>
      </c>
      <c r="S62" s="108">
        <v>4.392017023049271</v>
      </c>
      <c r="T62" s="109">
        <v>4.1069452830444</v>
      </c>
      <c r="U62" s="98">
        <v>0.29717621977133868</v>
      </c>
      <c r="V62" s="114">
        <v>2.1631227767675383</v>
      </c>
      <c r="W62" s="99">
        <v>0.23077783795575416</v>
      </c>
      <c r="X62" s="115" t="e">
        <v>#N/A</v>
      </c>
      <c r="Y62" s="120">
        <v>14.721118937248772</v>
      </c>
      <c r="Z62" s="121">
        <v>18.183505163808867</v>
      </c>
      <c r="AA62" s="120">
        <v>469963000</v>
      </c>
      <c r="AB62" s="121">
        <v>528758000</v>
      </c>
      <c r="AC62" s="79" t="e">
        <v>#N/A</v>
      </c>
      <c r="AD62" s="80">
        <v>2130000</v>
      </c>
      <c r="AE62" s="125">
        <v>0</v>
      </c>
      <c r="AF62" s="129">
        <v>1757.3724967499998</v>
      </c>
      <c r="AG62" s="130">
        <v>2055.9504967499997</v>
      </c>
      <c r="AH62" s="136">
        <v>14.922522204681544</v>
      </c>
      <c r="AI62" s="137">
        <v>16.534908289769984</v>
      </c>
      <c r="AJ62" s="137" t="s">
        <v>3021</v>
      </c>
      <c r="AK62" s="137">
        <v>22.787348464132712</v>
      </c>
      <c r="AL62" s="138">
        <v>7.1570843604212921</v>
      </c>
      <c r="AM62" s="85" t="s">
        <v>533</v>
      </c>
      <c r="AN62" s="86" t="s">
        <v>856</v>
      </c>
      <c r="AO62" s="86" t="s">
        <v>856</v>
      </c>
      <c r="AP62" s="87" t="s">
        <v>2136</v>
      </c>
      <c r="AQ62" s="98" t="e">
        <v>#VALUE!</v>
      </c>
      <c r="AR62" s="99">
        <v>0.39179960000000003</v>
      </c>
      <c r="AS62" s="143">
        <v>0.28195900000000002</v>
      </c>
      <c r="AT62" s="74" t="s">
        <v>3056</v>
      </c>
      <c r="AU62" s="74" t="s">
        <v>3056</v>
      </c>
      <c r="AV62" s="146" t="s">
        <v>3056</v>
      </c>
      <c r="AW62" s="25">
        <v>5.2014577083098583</v>
      </c>
      <c r="AX62" s="136">
        <v>5.2014577083098583</v>
      </c>
      <c r="AY62" s="137">
        <v>-3.8732276398212795</v>
      </c>
      <c r="AZ62" s="138">
        <v>1.3282300684885788</v>
      </c>
      <c r="BA62" s="136">
        <v>129.42753863846585</v>
      </c>
      <c r="BB62" s="137">
        <v>-96.377275010361231</v>
      </c>
      <c r="BC62" s="138">
        <v>33.050263628104616</v>
      </c>
      <c r="BD62" s="25">
        <v>24.083000000000013</v>
      </c>
      <c r="BE62" s="25">
        <v>1757.3724967499998</v>
      </c>
      <c r="BF62" s="74">
        <v>79.629000000000005</v>
      </c>
      <c r="BG62" s="74">
        <v>88.614000000000004</v>
      </c>
      <c r="BH62" s="74">
        <v>98.870999999999995</v>
      </c>
      <c r="BI62" s="74">
        <v>101.93300000000001</v>
      </c>
      <c r="BJ62" s="74">
        <v>76.667000000000002</v>
      </c>
      <c r="BK62" s="74">
        <v>90.567000000000007</v>
      </c>
      <c r="BL62" s="72">
        <v>4.5311395362828341E-2</v>
      </c>
      <c r="BM62" s="72">
        <v>5.042414181619348E-2</v>
      </c>
      <c r="BN62" s="72">
        <v>5.626069611470947E-2</v>
      </c>
      <c r="BO62" s="72">
        <v>5.8003070031259735E-2</v>
      </c>
      <c r="BP62" s="72">
        <v>4.3625924578758496E-2</v>
      </c>
      <c r="BQ62" s="72">
        <v>5.1535459993535954E-2</v>
      </c>
      <c r="BR62" s="149">
        <v>5.626069611470947E-2</v>
      </c>
    </row>
    <row r="63" spans="2:70" ht="16.5" hidden="1" x14ac:dyDescent="0.3">
      <c r="B63" s="85">
        <v>2</v>
      </c>
      <c r="C63" s="86" t="s">
        <v>2999</v>
      </c>
      <c r="D63" s="86">
        <v>4</v>
      </c>
      <c r="E63" s="87">
        <v>2</v>
      </c>
      <c r="F63" s="75">
        <v>0.3</v>
      </c>
      <c r="G63" s="74" t="s">
        <v>2948</v>
      </c>
      <c r="H63" s="85" t="s">
        <v>86</v>
      </c>
      <c r="I63" s="86">
        <v>1058</v>
      </c>
      <c r="J63" s="86" t="s">
        <v>4038</v>
      </c>
      <c r="K63" s="92" t="s">
        <v>707</v>
      </c>
      <c r="L63" s="98">
        <v>0.82463581370396855</v>
      </c>
      <c r="M63" s="99">
        <v>2.1634369836262581</v>
      </c>
      <c r="N63" s="99">
        <v>0.15244307269603774</v>
      </c>
      <c r="O63" s="99">
        <v>0.28648723916373259</v>
      </c>
      <c r="P63" s="100">
        <v>25.720896111957565</v>
      </c>
      <c r="Q63" s="100">
        <v>24.268319402719555</v>
      </c>
      <c r="R63" s="101">
        <v>70.679067397120647</v>
      </c>
      <c r="S63" s="108">
        <v>50.967028708499711</v>
      </c>
      <c r="T63" s="109">
        <v>58.681444447790859</v>
      </c>
      <c r="U63" s="98">
        <v>0.97533600228767514</v>
      </c>
      <c r="V63" s="114">
        <v>1.3594061379035471</v>
      </c>
      <c r="W63" s="99">
        <v>0.30838745722466654</v>
      </c>
      <c r="X63" s="115">
        <v>4.125467069977886E-2</v>
      </c>
      <c r="Y63" s="120">
        <v>11.96887848832775</v>
      </c>
      <c r="Z63" s="121">
        <v>3.7881019583383857</v>
      </c>
      <c r="AA63" s="120">
        <v>6657000000</v>
      </c>
      <c r="AB63" s="121">
        <v>50271000000</v>
      </c>
      <c r="AC63" s="79">
        <v>1920000000</v>
      </c>
      <c r="AD63" s="80">
        <v>17840000000</v>
      </c>
      <c r="AE63" s="125">
        <v>0.10762331838565023</v>
      </c>
      <c r="AF63" s="129">
        <v>351518.57404671999</v>
      </c>
      <c r="AG63" s="130">
        <v>378804.57404671999</v>
      </c>
      <c r="AH63" s="136">
        <v>18.430622003927407</v>
      </c>
      <c r="AI63" s="137">
        <v>23.050053185269562</v>
      </c>
      <c r="AJ63" s="137">
        <v>4.9253326767295169</v>
      </c>
      <c r="AK63" s="137">
        <v>25.619258454569877</v>
      </c>
      <c r="AL63" s="138">
        <v>15.931148918660158</v>
      </c>
      <c r="AM63" s="85" t="s">
        <v>506</v>
      </c>
      <c r="AN63" s="86" t="s">
        <v>577</v>
      </c>
      <c r="AO63" s="86" t="s">
        <v>578</v>
      </c>
      <c r="AP63" s="87" t="s">
        <v>574</v>
      </c>
      <c r="AQ63" s="98" t="e">
        <v>#VALUE!</v>
      </c>
      <c r="AR63" s="99">
        <v>0.40662290000000001</v>
      </c>
      <c r="AS63" s="143">
        <v>0.2912169</v>
      </c>
      <c r="AT63" s="74" t="s">
        <v>3710</v>
      </c>
      <c r="AU63" s="74" t="s">
        <v>3021</v>
      </c>
      <c r="AV63" s="146" t="s">
        <v>3710</v>
      </c>
      <c r="AW63" s="25">
        <v>2.1604357996583547</v>
      </c>
      <c r="AX63" s="136">
        <v>2.1604357996583547</v>
      </c>
      <c r="AY63" s="137">
        <v>1.7942799550296398</v>
      </c>
      <c r="AZ63" s="138">
        <v>3.9547157546879945</v>
      </c>
      <c r="BA63" s="136">
        <v>58.132370544056286</v>
      </c>
      <c r="BB63" s="137">
        <v>48.279956859653169</v>
      </c>
      <c r="BC63" s="138">
        <v>106.41232740370945</v>
      </c>
      <c r="BD63" s="25">
        <v>12324.875</v>
      </c>
      <c r="BE63" s="25">
        <v>351518.57404671999</v>
      </c>
      <c r="BF63" s="74">
        <v>18327.87</v>
      </c>
      <c r="BG63" s="74">
        <v>19750.191999999999</v>
      </c>
      <c r="BH63" s="74">
        <v>21778</v>
      </c>
      <c r="BI63" s="74">
        <v>17905.432000000001</v>
      </c>
      <c r="BJ63" s="74">
        <v>19981.885999999999</v>
      </c>
      <c r="BK63" s="74">
        <v>21298.929</v>
      </c>
      <c r="BL63" s="72">
        <v>5.2139122519210206E-2</v>
      </c>
      <c r="BM63" s="72">
        <v>5.6185343985194425E-2</v>
      </c>
      <c r="BN63" s="72">
        <v>6.19540519560298E-2</v>
      </c>
      <c r="BO63" s="72">
        <v>5.0937370944217041E-2</v>
      </c>
      <c r="BP63" s="72">
        <v>5.6844467050393262E-2</v>
      </c>
      <c r="BQ63" s="72">
        <v>6.05911908289921E-2</v>
      </c>
      <c r="BR63" s="149">
        <v>6.19540519560298E-2</v>
      </c>
    </row>
    <row r="64" spans="2:70" ht="16.5" hidden="1" x14ac:dyDescent="0.3">
      <c r="B64" s="85">
        <v>2</v>
      </c>
      <c r="C64" s="86" t="s">
        <v>3000</v>
      </c>
      <c r="D64" s="86">
        <v>5</v>
      </c>
      <c r="E64" s="87">
        <v>1</v>
      </c>
      <c r="F64" s="75">
        <v>0.2</v>
      </c>
      <c r="G64" s="74" t="s">
        <v>2178</v>
      </c>
      <c r="H64" s="85" t="s">
        <v>1553</v>
      </c>
      <c r="I64" s="86">
        <v>1097</v>
      </c>
      <c r="J64" s="86" t="s">
        <v>4077</v>
      </c>
      <c r="K64" s="92" t="s">
        <v>1554</v>
      </c>
      <c r="L64" s="98">
        <v>73.645283348938648</v>
      </c>
      <c r="M64" s="99">
        <v>11.448908918406072</v>
      </c>
      <c r="N64" s="99">
        <v>12.763336391493253</v>
      </c>
      <c r="O64" s="99">
        <v>6.4193797212469415</v>
      </c>
      <c r="P64" s="100">
        <v>270.6827439940551</v>
      </c>
      <c r="Q64" s="100">
        <v>212.73127388849468</v>
      </c>
      <c r="R64" s="101">
        <v>276.42529995223242</v>
      </c>
      <c r="S64" s="108">
        <v>73.605346268018963</v>
      </c>
      <c r="T64" s="109">
        <v>73.936480449278761</v>
      </c>
      <c r="U64" s="98">
        <v>-0.37597020564581424</v>
      </c>
      <c r="V64" s="114">
        <v>-0.13690090132584914</v>
      </c>
      <c r="W64" s="99">
        <v>0.6726919588460023</v>
      </c>
      <c r="X64" s="115" t="e">
        <v>#N/A</v>
      </c>
      <c r="Y64" s="120">
        <v>7.2164248167918812</v>
      </c>
      <c r="Z64" s="121">
        <v>7.4203761205633434</v>
      </c>
      <c r="AA64" s="120">
        <v>21080000</v>
      </c>
      <c r="AB64" s="121">
        <v>37596000</v>
      </c>
      <c r="AC64" s="79">
        <v>6136000</v>
      </c>
      <c r="AD64" s="80">
        <v>201252000</v>
      </c>
      <c r="AE64" s="125">
        <v>3.0489137996144139E-2</v>
      </c>
      <c r="AF64" s="129">
        <v>4460.7337853439994</v>
      </c>
      <c r="AG64" s="130">
        <v>4425.905785343999</v>
      </c>
      <c r="AH64" s="136">
        <v>17.397223245574931</v>
      </c>
      <c r="AI64" s="137">
        <v>17.738106019477861</v>
      </c>
      <c r="AJ64" s="137">
        <v>4.4171949794201266</v>
      </c>
      <c r="AK64" s="137">
        <v>23.090929947477473</v>
      </c>
      <c r="AL64" s="138">
        <v>61.451981770343671</v>
      </c>
      <c r="AM64" s="85" t="s">
        <v>543</v>
      </c>
      <c r="AN64" s="86" t="s">
        <v>570</v>
      </c>
      <c r="AO64" s="86" t="s">
        <v>582</v>
      </c>
      <c r="AP64" s="87" t="s">
        <v>1552</v>
      </c>
      <c r="AQ64" s="98" t="e">
        <v>#VALUE!</v>
      </c>
      <c r="AR64" s="99">
        <v>0.144374</v>
      </c>
      <c r="AS64" s="143">
        <v>3.9355730000000005E-2</v>
      </c>
      <c r="AT64" s="74" t="s">
        <v>3085</v>
      </c>
      <c r="AU64" s="74" t="s">
        <v>3085</v>
      </c>
      <c r="AV64" s="146" t="s">
        <v>3085</v>
      </c>
      <c r="AW64" s="25">
        <v>1.6005820645207101</v>
      </c>
      <c r="AX64" s="136">
        <v>1.6005820645207101</v>
      </c>
      <c r="AY64" s="137">
        <v>0</v>
      </c>
      <c r="AZ64" s="138">
        <v>1.6005820645207101</v>
      </c>
      <c r="BA64" s="136">
        <v>35.927862183860462</v>
      </c>
      <c r="BB64" s="137">
        <v>0</v>
      </c>
      <c r="BC64" s="138" t="s">
        <v>3021</v>
      </c>
      <c r="BD64" s="25" t="s">
        <v>3021</v>
      </c>
      <c r="BE64" s="25">
        <v>4425.905785343999</v>
      </c>
      <c r="BF64" s="74">
        <v>201.429</v>
      </c>
      <c r="BG64" s="74">
        <v>207.267</v>
      </c>
      <c r="BH64" s="74">
        <v>226.929</v>
      </c>
      <c r="BI64" s="74">
        <v>202.66400000000002</v>
      </c>
      <c r="BJ64" s="74">
        <v>208.303</v>
      </c>
      <c r="BK64" s="74">
        <v>228.249</v>
      </c>
      <c r="BL64" s="72">
        <v>4.5511361915342746E-2</v>
      </c>
      <c r="BM64" s="72">
        <v>4.6830413942914595E-2</v>
      </c>
      <c r="BN64" s="72">
        <v>5.1272894409875508E-2</v>
      </c>
      <c r="BO64" s="72">
        <v>4.5790400842038746E-2</v>
      </c>
      <c r="BP64" s="72">
        <v>4.7064490321908167E-2</v>
      </c>
      <c r="BQ64" s="72">
        <v>5.1571138444886616E-2</v>
      </c>
      <c r="BR64" s="149">
        <v>5.1571138444886616E-2</v>
      </c>
    </row>
    <row r="65" spans="2:70" ht="16.5" hidden="1" x14ac:dyDescent="0.3">
      <c r="B65" s="85">
        <v>2</v>
      </c>
      <c r="C65" s="86" t="s">
        <v>2999</v>
      </c>
      <c r="D65" s="86">
        <v>5</v>
      </c>
      <c r="E65" s="87">
        <v>1</v>
      </c>
      <c r="F65" s="75">
        <v>0.25</v>
      </c>
      <c r="G65" s="74" t="s">
        <v>2524</v>
      </c>
      <c r="H65" s="85" t="s">
        <v>336</v>
      </c>
      <c r="I65" s="86">
        <v>1060</v>
      </c>
      <c r="J65" s="86" t="s">
        <v>4040</v>
      </c>
      <c r="K65" s="92" t="s">
        <v>1021</v>
      </c>
      <c r="L65" s="98">
        <v>0.2771245325290092</v>
      </c>
      <c r="M65" s="99">
        <v>0.30217312293372567</v>
      </c>
      <c r="N65" s="99">
        <v>0.24608069795337711</v>
      </c>
      <c r="O65" s="99">
        <v>0.25215751086256644</v>
      </c>
      <c r="P65" s="100">
        <v>19.754725684736872</v>
      </c>
      <c r="Q65" s="100">
        <v>17.538804773702296</v>
      </c>
      <c r="R65" s="101">
        <v>19.339351216691867</v>
      </c>
      <c r="S65" s="108">
        <v>18.88279700015002</v>
      </c>
      <c r="T65" s="109">
        <v>19.173027708203151</v>
      </c>
      <c r="U65" s="98">
        <v>-6.2971494529480809E-2</v>
      </c>
      <c r="V65" s="114">
        <v>-1.006833956219968</v>
      </c>
      <c r="W65" s="99">
        <v>0.22806709455364102</v>
      </c>
      <c r="X65" s="115">
        <v>1.2037585439643995E-2</v>
      </c>
      <c r="Y65" s="120">
        <v>25.808279128530938</v>
      </c>
      <c r="Z65" s="121">
        <v>28.890307977154972</v>
      </c>
      <c r="AA65" s="120">
        <v>514513000</v>
      </c>
      <c r="AB65" s="121">
        <v>616567000</v>
      </c>
      <c r="AC65" s="79">
        <v>154505000</v>
      </c>
      <c r="AD65" s="80">
        <v>282723000</v>
      </c>
      <c r="AE65" s="125">
        <v>0.54648896623196552</v>
      </c>
      <c r="AF65" s="129">
        <v>10789.425330419999</v>
      </c>
      <c r="AG65" s="130">
        <v>10563.129330419999</v>
      </c>
      <c r="AH65" s="136">
        <v>46.904297977940189</v>
      </c>
      <c r="AI65" s="137">
        <v>66.945080751015865</v>
      </c>
      <c r="AJ65" s="137">
        <v>2.0050608606603859</v>
      </c>
      <c r="AK65" s="137">
        <v>76.464483663179877</v>
      </c>
      <c r="AL65" s="138">
        <v>12.798831383634001</v>
      </c>
      <c r="AM65" s="85" t="s">
        <v>493</v>
      </c>
      <c r="AN65" s="86" t="s">
        <v>524</v>
      </c>
      <c r="AO65" s="86" t="s">
        <v>682</v>
      </c>
      <c r="AP65" s="87" t="s">
        <v>574</v>
      </c>
      <c r="AQ65" s="98" t="e">
        <v>#VALUE!</v>
      </c>
      <c r="AR65" s="99" t="e">
        <v>#VALUE!</v>
      </c>
      <c r="AS65" s="143">
        <v>0.2817596</v>
      </c>
      <c r="AT65" s="74" t="s">
        <v>3057</v>
      </c>
      <c r="AU65" s="74" t="s">
        <v>3057</v>
      </c>
      <c r="AV65" s="146" t="s">
        <v>3057</v>
      </c>
      <c r="AW65" s="25" t="s">
        <v>3021</v>
      </c>
      <c r="AX65" s="136">
        <v>0</v>
      </c>
      <c r="AY65" s="137">
        <v>-0.15678314165914445</v>
      </c>
      <c r="AZ65" s="138">
        <v>-0.15678314165914445</v>
      </c>
      <c r="BA65" s="136">
        <v>0</v>
      </c>
      <c r="BB65" s="137">
        <v>-11.977823082273478</v>
      </c>
      <c r="BC65" s="138">
        <v>-11.977823082273478</v>
      </c>
      <c r="BD65" s="25">
        <v>-16.916</v>
      </c>
      <c r="BE65" s="25">
        <v>10563.129330419999</v>
      </c>
      <c r="BF65" s="74">
        <v>336.36799999999999</v>
      </c>
      <c r="BG65" s="74">
        <v>403.05599999999998</v>
      </c>
      <c r="BH65" s="74">
        <v>543.25</v>
      </c>
      <c r="BI65" s="74">
        <v>276.40100000000001</v>
      </c>
      <c r="BJ65" s="74">
        <v>342.214</v>
      </c>
      <c r="BK65" s="74">
        <v>409.74799999999999</v>
      </c>
      <c r="BL65" s="72">
        <v>3.1843593832683453E-2</v>
      </c>
      <c r="BM65" s="72">
        <v>3.8156874482192307E-2</v>
      </c>
      <c r="BN65" s="72">
        <v>5.1428888448381796E-2</v>
      </c>
      <c r="BO65" s="72">
        <v>2.6166582965524484E-2</v>
      </c>
      <c r="BP65" s="72">
        <v>3.2397028313804928E-2</v>
      </c>
      <c r="BQ65" s="72">
        <v>3.8790398865987195E-2</v>
      </c>
      <c r="BR65" s="149">
        <v>5.1428888448381796E-2</v>
      </c>
    </row>
    <row r="66" spans="2:70" ht="16.5" hidden="1" x14ac:dyDescent="0.3">
      <c r="B66" s="85">
        <v>2</v>
      </c>
      <c r="C66" s="86" t="s">
        <v>2999</v>
      </c>
      <c r="D66" s="86">
        <v>3</v>
      </c>
      <c r="E66" s="87">
        <v>2</v>
      </c>
      <c r="F66" s="75">
        <v>0.22</v>
      </c>
      <c r="G66" s="74" t="s">
        <v>2939</v>
      </c>
      <c r="H66" s="85" t="s">
        <v>1461</v>
      </c>
      <c r="I66" s="86">
        <v>1053</v>
      </c>
      <c r="J66" s="86" t="s">
        <v>4033</v>
      </c>
      <c r="K66" s="92" t="s">
        <v>1462</v>
      </c>
      <c r="L66" s="98">
        <v>1.0436124276502627</v>
      </c>
      <c r="M66" s="99">
        <v>1.15799171614407</v>
      </c>
      <c r="N66" s="99">
        <v>0.83972684408208642</v>
      </c>
      <c r="O66" s="99">
        <v>0.98125671428666772</v>
      </c>
      <c r="P66" s="100">
        <v>20.536988517019548</v>
      </c>
      <c r="Q66" s="100">
        <v>17.869634707075221</v>
      </c>
      <c r="R66" s="101">
        <v>24.554128076747361</v>
      </c>
      <c r="S66" s="108">
        <v>38.873071943459848</v>
      </c>
      <c r="T66" s="109">
        <v>43.867915392809216</v>
      </c>
      <c r="U66" s="98">
        <v>-7.1645460070739284E-2</v>
      </c>
      <c r="V66" s="114">
        <v>-0.23301924619085787</v>
      </c>
      <c r="W66" s="99">
        <v>1.0155665095930833</v>
      </c>
      <c r="X66" s="115" t="e">
        <v>#N/A</v>
      </c>
      <c r="Y66" s="120">
        <v>4.7300288293107204</v>
      </c>
      <c r="Z66" s="121">
        <v>0.53241697026744639</v>
      </c>
      <c r="AA66" s="120">
        <v>253987999.99999994</v>
      </c>
      <c r="AB66" s="121">
        <v>299733999.99999994</v>
      </c>
      <c r="AC66" s="79">
        <v>17745000</v>
      </c>
      <c r="AD66" s="80">
        <v>289462000</v>
      </c>
      <c r="AE66" s="125">
        <v>6.1303383518389286E-2</v>
      </c>
      <c r="AF66" s="129">
        <v>7403.8283751199997</v>
      </c>
      <c r="AG66" s="130">
        <v>7345.7133751199999</v>
      </c>
      <c r="AH66" s="136">
        <v>29.453542001283079</v>
      </c>
      <c r="AI66" s="137">
        <v>32.721930139650496</v>
      </c>
      <c r="AJ66" s="137">
        <v>3.8955477294551866</v>
      </c>
      <c r="AK66" s="137">
        <v>38.991452078533989</v>
      </c>
      <c r="AL66" s="138">
        <v>19.561127833963983</v>
      </c>
      <c r="AM66" s="85" t="s">
        <v>506</v>
      </c>
      <c r="AN66" s="86" t="s">
        <v>577</v>
      </c>
      <c r="AO66" s="86" t="s">
        <v>665</v>
      </c>
      <c r="AP66" s="87" t="s">
        <v>1458</v>
      </c>
      <c r="AQ66" s="98">
        <v>0.24011749999999998</v>
      </c>
      <c r="AR66" s="99">
        <v>0.46937600000000002</v>
      </c>
      <c r="AS66" s="143">
        <v>0.274613</v>
      </c>
      <c r="AT66" s="74" t="s">
        <v>3697</v>
      </c>
      <c r="AU66" s="74" t="s">
        <v>3021</v>
      </c>
      <c r="AV66" s="146" t="s">
        <v>3021</v>
      </c>
      <c r="AW66" s="25">
        <v>3.136003416189006</v>
      </c>
      <c r="AX66" s="136">
        <v>3.136003416189006</v>
      </c>
      <c r="AY66" s="137">
        <v>0</v>
      </c>
      <c r="AZ66" s="138">
        <v>3.136003416189006</v>
      </c>
      <c r="BA66" s="136">
        <v>92.953994855535299</v>
      </c>
      <c r="BB66" s="137">
        <v>0</v>
      </c>
      <c r="BC66" s="138" t="s">
        <v>3021</v>
      </c>
      <c r="BD66" s="25" t="s">
        <v>3021</v>
      </c>
      <c r="BE66" s="25">
        <v>7345.7133751199999</v>
      </c>
      <c r="BF66" s="74">
        <v>173.286</v>
      </c>
      <c r="BG66" s="74">
        <v>270.714</v>
      </c>
      <c r="BH66" s="74">
        <v>390.25</v>
      </c>
      <c r="BI66" s="74">
        <v>202.87</v>
      </c>
      <c r="BJ66" s="74">
        <v>241.233</v>
      </c>
      <c r="BK66" s="74">
        <v>343.85500000000002</v>
      </c>
      <c r="BL66" s="72">
        <v>2.3590084604569694E-2</v>
      </c>
      <c r="BM66" s="72">
        <v>3.6853330122695892E-2</v>
      </c>
      <c r="BN66" s="72">
        <v>5.3126222066025665E-2</v>
      </c>
      <c r="BO66" s="72">
        <v>2.7617467445316148E-2</v>
      </c>
      <c r="BP66" s="72">
        <v>3.2839969065095627E-2</v>
      </c>
      <c r="BQ66" s="72">
        <v>4.6810293628477273E-2</v>
      </c>
      <c r="BR66" s="149">
        <v>5.3126222066025665E-2</v>
      </c>
    </row>
    <row r="67" spans="2:70" ht="16.5" hidden="1" x14ac:dyDescent="0.3">
      <c r="B67" s="85">
        <v>2</v>
      </c>
      <c r="C67" s="86" t="s">
        <v>2999</v>
      </c>
      <c r="D67" s="86">
        <v>6</v>
      </c>
      <c r="E67" s="87">
        <v>2</v>
      </c>
      <c r="F67" s="75">
        <v>0.17</v>
      </c>
      <c r="G67" s="74">
        <v>0</v>
      </c>
      <c r="H67" s="85" t="s">
        <v>450</v>
      </c>
      <c r="I67" s="86">
        <v>1061</v>
      </c>
      <c r="J67" s="86" t="s">
        <v>4041</v>
      </c>
      <c r="K67" s="92" t="s">
        <v>1145</v>
      </c>
      <c r="L67" s="98">
        <v>-3.1732179964921441</v>
      </c>
      <c r="M67" s="99">
        <v>-2.314453125</v>
      </c>
      <c r="N67" s="99">
        <v>2.1465910257817962</v>
      </c>
      <c r="O67" s="99">
        <v>6.2450592885375498</v>
      </c>
      <c r="P67" s="100">
        <v>42.716459002506092</v>
      </c>
      <c r="Q67" s="100">
        <v>34.230810060859277</v>
      </c>
      <c r="R67" s="101" t="e">
        <v>#N/A</v>
      </c>
      <c r="S67" s="108">
        <v>31.192597061923635</v>
      </c>
      <c r="T67" s="109">
        <v>31.281451141018138</v>
      </c>
      <c r="U67" s="98">
        <v>-4.6172641867127266E-2</v>
      </c>
      <c r="V67" s="114">
        <v>-0.16796934865900384</v>
      </c>
      <c r="W67" s="99">
        <v>-2.503953610964681E-2</v>
      </c>
      <c r="X67" s="115">
        <v>4.6757164404223228E-2</v>
      </c>
      <c r="Y67" s="120">
        <v>16.770141166165651</v>
      </c>
      <c r="Z67" s="121">
        <v>15.848726973859129</v>
      </c>
      <c r="AA67" s="120">
        <v>-2048000000</v>
      </c>
      <c r="AB67" s="121">
        <v>759000000</v>
      </c>
      <c r="AC67" s="79">
        <v>444000000</v>
      </c>
      <c r="AD67" s="80">
        <v>6801000000</v>
      </c>
      <c r="AE67" s="125">
        <v>6.528451698279665E-2</v>
      </c>
      <c r="AF67" s="129">
        <v>112792.56678339999</v>
      </c>
      <c r="AG67" s="130">
        <v>111696.56678339999</v>
      </c>
      <c r="AH67" s="136">
        <v>18.286929728781924</v>
      </c>
      <c r="AI67" s="137">
        <v>19.825446713418529</v>
      </c>
      <c r="AJ67" s="137">
        <v>5.4217675235918481</v>
      </c>
      <c r="AK67" s="137">
        <v>26.934908202462879</v>
      </c>
      <c r="AL67" s="138" t="s">
        <v>3021</v>
      </c>
      <c r="AM67" s="85" t="s">
        <v>543</v>
      </c>
      <c r="AN67" s="86" t="s">
        <v>570</v>
      </c>
      <c r="AO67" s="86" t="s">
        <v>582</v>
      </c>
      <c r="AP67" s="87" t="s">
        <v>574</v>
      </c>
      <c r="AQ67" s="98">
        <v>0.31652970000000002</v>
      </c>
      <c r="AR67" s="99">
        <v>0.1503804</v>
      </c>
      <c r="AS67" s="143">
        <v>8.3507330000000005E-2</v>
      </c>
      <c r="AT67" s="74" t="s">
        <v>3711</v>
      </c>
      <c r="AU67" s="74" t="s">
        <v>3058</v>
      </c>
      <c r="AV67" s="146" t="s">
        <v>3711</v>
      </c>
      <c r="AW67" s="25" t="s">
        <v>3021</v>
      </c>
      <c r="AX67" s="136">
        <v>0</v>
      </c>
      <c r="AY67" s="137">
        <v>5.8183069889117016</v>
      </c>
      <c r="AZ67" s="138">
        <v>5.8183069889117016</v>
      </c>
      <c r="BA67" s="136">
        <v>0</v>
      </c>
      <c r="BB67" s="137">
        <v>175.99537178853996</v>
      </c>
      <c r="BC67" s="138">
        <v>175.99537178853996</v>
      </c>
      <c r="BD67" s="25">
        <v>6562.6177961314606</v>
      </c>
      <c r="BE67" s="25">
        <v>111696.56678339999</v>
      </c>
      <c r="BF67" s="74">
        <v>5303.8330000000005</v>
      </c>
      <c r="BG67" s="74">
        <v>5987.28</v>
      </c>
      <c r="BH67" s="74">
        <v>6756.7889999999998</v>
      </c>
      <c r="BI67" s="74">
        <v>6303.62</v>
      </c>
      <c r="BJ67" s="74">
        <v>7114.1810000000005</v>
      </c>
      <c r="BK67" s="74">
        <v>7900.64</v>
      </c>
      <c r="BL67" s="72">
        <v>4.7484297438479914E-2</v>
      </c>
      <c r="BM67" s="72">
        <v>5.3603079955093225E-2</v>
      </c>
      <c r="BN67" s="72">
        <v>6.0492360639003755E-2</v>
      </c>
      <c r="BO67" s="72">
        <v>5.6435217138086871E-2</v>
      </c>
      <c r="BP67" s="72">
        <v>6.3692029261702324E-2</v>
      </c>
      <c r="BQ67" s="72">
        <v>7.0733060357358893E-2</v>
      </c>
      <c r="BR67" s="149">
        <v>7.0733060357358893E-2</v>
      </c>
    </row>
    <row r="68" spans="2:70" ht="16.5" hidden="1" x14ac:dyDescent="0.3">
      <c r="B68" s="85">
        <v>2</v>
      </c>
      <c r="C68" s="86" t="s">
        <v>2999</v>
      </c>
      <c r="D68" s="86">
        <v>7</v>
      </c>
      <c r="E68" s="87">
        <v>3</v>
      </c>
      <c r="F68" s="75">
        <v>0.16</v>
      </c>
      <c r="G68" s="74" t="s">
        <v>2562</v>
      </c>
      <c r="H68" s="85" t="s">
        <v>1988</v>
      </c>
      <c r="I68" s="86">
        <v>1069</v>
      </c>
      <c r="J68" s="86" t="s">
        <v>4049</v>
      </c>
      <c r="K68" s="92" t="s">
        <v>1989</v>
      </c>
      <c r="L68" s="98">
        <v>1.2842883286227615</v>
      </c>
      <c r="M68" s="99">
        <v>1.5394948394792802</v>
      </c>
      <c r="N68" s="99">
        <v>0.49452223150302005</v>
      </c>
      <c r="O68" s="99">
        <v>0.37550127136333161</v>
      </c>
      <c r="P68" s="100">
        <v>25.563145091463834</v>
      </c>
      <c r="Q68" s="100">
        <v>18.494548153293909</v>
      </c>
      <c r="R68" s="101">
        <v>22.792362768496421</v>
      </c>
      <c r="S68" s="108">
        <v>35.660393283090215</v>
      </c>
      <c r="T68" s="109">
        <v>34.149686520376171</v>
      </c>
      <c r="U68" s="98">
        <v>3.7151702786377742E-2</v>
      </c>
      <c r="V68" s="114">
        <v>7.5949367088607667E-2</v>
      </c>
      <c r="W68" s="99">
        <v>0.7104838709677419</v>
      </c>
      <c r="X68" s="115" t="e">
        <v>#N/A</v>
      </c>
      <c r="Y68" s="120">
        <v>28.44594597677343</v>
      </c>
      <c r="Z68" s="121">
        <v>18.958131546420233</v>
      </c>
      <c r="AA68" s="120">
        <v>19281000</v>
      </c>
      <c r="AB68" s="121">
        <v>79049000</v>
      </c>
      <c r="AC68" s="79" t="e">
        <v>#N/A</v>
      </c>
      <c r="AD68" s="80">
        <v>18900000</v>
      </c>
      <c r="AE68" s="125">
        <v>0</v>
      </c>
      <c r="AF68" s="129">
        <v>577.37935024000001</v>
      </c>
      <c r="AG68" s="130">
        <v>579.77935023999999</v>
      </c>
      <c r="AH68" s="136">
        <v>17.879524786135011</v>
      </c>
      <c r="AI68" s="137">
        <v>20.182384176558639</v>
      </c>
      <c r="AJ68" s="137">
        <v>3.1250526203837956</v>
      </c>
      <c r="AK68" s="137">
        <v>30.013868778985351</v>
      </c>
      <c r="AL68" s="138">
        <v>6.5319819878440279</v>
      </c>
      <c r="AM68" s="85" t="s">
        <v>493</v>
      </c>
      <c r="AN68" s="86" t="s">
        <v>537</v>
      </c>
      <c r="AO68" s="86" t="s">
        <v>538</v>
      </c>
      <c r="AP68" s="87" t="s">
        <v>1981</v>
      </c>
      <c r="AQ68" s="98">
        <v>0.25830130000000001</v>
      </c>
      <c r="AR68" s="99">
        <v>0.38127130000000004</v>
      </c>
      <c r="AS68" s="143">
        <v>0.20889320000000003</v>
      </c>
      <c r="AT68" s="74" t="s">
        <v>3065</v>
      </c>
      <c r="AU68" s="74" t="s">
        <v>3065</v>
      </c>
      <c r="AV68" s="146" t="s">
        <v>3065</v>
      </c>
      <c r="AW68" s="25">
        <v>1.6651249505324457</v>
      </c>
      <c r="AX68" s="136">
        <v>1.6651249505324457</v>
      </c>
      <c r="AY68" s="137">
        <v>0</v>
      </c>
      <c r="AZ68" s="138">
        <v>1.6651249505324457</v>
      </c>
      <c r="BA68" s="136">
        <v>43.989034340091024</v>
      </c>
      <c r="BB68" s="137">
        <v>0</v>
      </c>
      <c r="BC68" s="138">
        <v>43.989034340091024</v>
      </c>
      <c r="BD68" s="25">
        <v>9.5689346400000002</v>
      </c>
      <c r="BE68" s="25">
        <v>577.37935024000001</v>
      </c>
      <c r="BF68" s="74">
        <v>19.167000000000002</v>
      </c>
      <c r="BG68" s="74">
        <v>22.617000000000001</v>
      </c>
      <c r="BH68" s="74">
        <v>27.766999999999999</v>
      </c>
      <c r="BI68" s="74">
        <v>18.68</v>
      </c>
      <c r="BJ68" s="74">
        <v>23.7</v>
      </c>
      <c r="BK68" s="74">
        <v>28.240000000000002</v>
      </c>
      <c r="BL68" s="72">
        <v>3.3196545723418805E-2</v>
      </c>
      <c r="BM68" s="72">
        <v>3.9171820035820058E-2</v>
      </c>
      <c r="BN68" s="72">
        <v>4.8091432415201647E-2</v>
      </c>
      <c r="BO68" s="72">
        <v>3.2353079465407379E-2</v>
      </c>
      <c r="BP68" s="72">
        <v>4.1047536580843411E-2</v>
      </c>
      <c r="BQ68" s="72">
        <v>4.8910651183249707E-2</v>
      </c>
      <c r="BR68" s="149">
        <v>4.8910651183249707E-2</v>
      </c>
    </row>
    <row r="69" spans="2:70" ht="16.5" hidden="1" x14ac:dyDescent="0.3">
      <c r="B69" s="85">
        <v>2</v>
      </c>
      <c r="C69" s="86" t="s">
        <v>2999</v>
      </c>
      <c r="D69" s="86">
        <v>6</v>
      </c>
      <c r="E69" s="87">
        <v>3</v>
      </c>
      <c r="F69" s="75">
        <v>0.18</v>
      </c>
      <c r="G69" s="74" t="s">
        <v>2646</v>
      </c>
      <c r="H69" s="85" t="s">
        <v>404</v>
      </c>
      <c r="I69" s="86">
        <v>1066</v>
      </c>
      <c r="J69" s="86" t="s">
        <v>4046</v>
      </c>
      <c r="K69" s="92" t="s">
        <v>1095</v>
      </c>
      <c r="L69" s="98">
        <v>0.15611202702041943</v>
      </c>
      <c r="M69" s="99">
        <v>0.17272462759372201</v>
      </c>
      <c r="N69" s="99">
        <v>9.7863566014938064E-2</v>
      </c>
      <c r="O69" s="99">
        <v>0.10808485419701254</v>
      </c>
      <c r="P69" s="100">
        <v>8.4862012605476522</v>
      </c>
      <c r="Q69" s="100">
        <v>6.5143392606930375</v>
      </c>
      <c r="R69" s="101">
        <v>10.539327654314352</v>
      </c>
      <c r="S69" s="108">
        <v>67.919623184216363</v>
      </c>
      <c r="T69" s="109">
        <v>68.462366019843003</v>
      </c>
      <c r="U69" s="98">
        <v>1.3655668082326038E-2</v>
      </c>
      <c r="V69" s="114">
        <v>0.53950617283950619</v>
      </c>
      <c r="W69" s="99">
        <v>0.18386256937527387</v>
      </c>
      <c r="X69" s="115">
        <v>4.1027215060364233E-2</v>
      </c>
      <c r="Y69" s="120">
        <v>6.1419431870060084</v>
      </c>
      <c r="Z69" s="121">
        <v>-8.7703980338994292</v>
      </c>
      <c r="AA69" s="120">
        <v>17527900000</v>
      </c>
      <c r="AB69" s="121">
        <v>28010400000</v>
      </c>
      <c r="AC69" s="79">
        <v>84600000</v>
      </c>
      <c r="AD69" s="80">
        <v>3192100000</v>
      </c>
      <c r="AE69" s="125">
        <v>2.6502929106231008E-2</v>
      </c>
      <c r="AF69" s="129">
        <v>74403.35870561999</v>
      </c>
      <c r="AG69" s="130">
        <v>76326.158705619993</v>
      </c>
      <c r="AH69" s="136">
        <v>21.420076531759882</v>
      </c>
      <c r="AI69" s="137">
        <v>24.038759657451063</v>
      </c>
      <c r="AJ69" s="137">
        <v>4.1874058906021663</v>
      </c>
      <c r="AK69" s="137">
        <v>25.870597398407533</v>
      </c>
      <c r="AL69" s="138">
        <v>2.6689548795826905</v>
      </c>
      <c r="AM69" s="85" t="s">
        <v>502</v>
      </c>
      <c r="AN69" s="86" t="s">
        <v>528</v>
      </c>
      <c r="AO69" s="86" t="s">
        <v>529</v>
      </c>
      <c r="AP69" s="87" t="s">
        <v>574</v>
      </c>
      <c r="AQ69" s="98">
        <v>0.1957555</v>
      </c>
      <c r="AR69" s="99">
        <v>0.1782309</v>
      </c>
      <c r="AS69" s="143">
        <v>7.7989390000000006E-2</v>
      </c>
      <c r="AT69" s="74" t="s">
        <v>3062</v>
      </c>
      <c r="AU69" s="74" t="s">
        <v>3062</v>
      </c>
      <c r="AV69" s="146" t="s">
        <v>3062</v>
      </c>
      <c r="AW69" s="25">
        <v>2.1274538706930817</v>
      </c>
      <c r="AX69" s="136">
        <v>2.1274538706930817</v>
      </c>
      <c r="AY69" s="137">
        <v>-0.50694782765315305</v>
      </c>
      <c r="AZ69" s="138">
        <v>1.6205060430399287</v>
      </c>
      <c r="BA69" s="136">
        <v>115.01367354855019</v>
      </c>
      <c r="BB69" s="137">
        <v>-27.406437694863641</v>
      </c>
      <c r="BC69" s="138">
        <v>87.607235853686547</v>
      </c>
      <c r="BD69" s="25">
        <v>2322.50439547</v>
      </c>
      <c r="BE69" s="25">
        <v>74403.35870561999</v>
      </c>
      <c r="BF69" s="74">
        <v>3241.4670000000001</v>
      </c>
      <c r="BG69" s="74">
        <v>3288.7330000000002</v>
      </c>
      <c r="BH69" s="74">
        <v>3409.8180000000002</v>
      </c>
      <c r="BI69" s="74">
        <v>3212.491</v>
      </c>
      <c r="BJ69" s="74">
        <v>3295.1550000000002</v>
      </c>
      <c r="BK69" s="74">
        <v>3394.2849999999999</v>
      </c>
      <c r="BL69" s="72">
        <v>4.3566138093644402E-2</v>
      </c>
      <c r="BM69" s="72">
        <v>4.4201405114142903E-2</v>
      </c>
      <c r="BN69" s="72">
        <v>4.5828818205520643E-2</v>
      </c>
      <c r="BO69" s="72">
        <v>4.317669330910659E-2</v>
      </c>
      <c r="BP69" s="72">
        <v>4.4287718421925269E-2</v>
      </c>
      <c r="BQ69" s="72">
        <v>4.5620050748375898E-2</v>
      </c>
      <c r="BR69" s="149">
        <v>4.5828818205520643E-2</v>
      </c>
    </row>
    <row r="70" spans="2:70" ht="16.5" hidden="1" x14ac:dyDescent="0.3">
      <c r="B70" s="85">
        <v>2</v>
      </c>
      <c r="C70" s="86" t="s">
        <v>2999</v>
      </c>
      <c r="D70" s="86">
        <v>6</v>
      </c>
      <c r="E70" s="87">
        <v>3</v>
      </c>
      <c r="F70" s="75">
        <v>0.3</v>
      </c>
      <c r="G70" s="74" t="s">
        <v>2869</v>
      </c>
      <c r="H70" s="85" t="s">
        <v>1889</v>
      </c>
      <c r="I70" s="86">
        <v>1062</v>
      </c>
      <c r="J70" s="86" t="s">
        <v>4042</v>
      </c>
      <c r="K70" s="92" t="s">
        <v>4778</v>
      </c>
      <c r="L70" s="98">
        <v>2.9259616755204676</v>
      </c>
      <c r="M70" s="99">
        <v>2.3582016692662133</v>
      </c>
      <c r="N70" s="99">
        <v>0.31235944332978682</v>
      </c>
      <c r="O70" s="99">
        <v>0.30897328699168219</v>
      </c>
      <c r="P70" s="100">
        <v>21.192355456682346</v>
      </c>
      <c r="Q70" s="100">
        <v>17.467341685355748</v>
      </c>
      <c r="R70" s="101">
        <v>22.622957355116231</v>
      </c>
      <c r="S70" s="108">
        <v>30.443844055249848</v>
      </c>
      <c r="T70" s="109">
        <v>32.040513186989976</v>
      </c>
      <c r="U70" s="98">
        <v>-0.12999287858437075</v>
      </c>
      <c r="V70" s="114">
        <v>-0.36718610750388309</v>
      </c>
      <c r="W70" s="99">
        <v>0.57515046881094667</v>
      </c>
      <c r="X70" s="115">
        <v>2.3739826937304982E-2</v>
      </c>
      <c r="Y70" s="120">
        <v>14.51999343519789</v>
      </c>
      <c r="Z70" s="121">
        <v>11.65597671407037</v>
      </c>
      <c r="AA70" s="120">
        <v>83989000</v>
      </c>
      <c r="AB70" s="121">
        <v>641036000</v>
      </c>
      <c r="AC70" s="79" t="e">
        <v>#N/A</v>
      </c>
      <c r="AD70" s="80">
        <v>218466000</v>
      </c>
      <c r="AE70" s="125">
        <v>0</v>
      </c>
      <c r="AF70" s="129">
        <v>6856.08</v>
      </c>
      <c r="AG70" s="130">
        <v>6805.0770000000002</v>
      </c>
      <c r="AH70" s="136">
        <v>28.88831957209263</v>
      </c>
      <c r="AI70" s="137">
        <v>38.713602230060303</v>
      </c>
      <c r="AJ70" s="137">
        <v>2.9178043130050431</v>
      </c>
      <c r="AK70" s="137">
        <v>48.477523702088277</v>
      </c>
      <c r="AL70" s="138">
        <v>10.334698118334538</v>
      </c>
      <c r="AM70" s="85" t="s">
        <v>506</v>
      </c>
      <c r="AN70" s="86" t="s">
        <v>507</v>
      </c>
      <c r="AO70" s="86" t="s">
        <v>618</v>
      </c>
      <c r="AP70" s="87" t="s">
        <v>2139</v>
      </c>
      <c r="AQ70" s="98">
        <v>0.40250399999999997</v>
      </c>
      <c r="AR70" s="99">
        <v>0.37245430000000002</v>
      </c>
      <c r="AS70" s="143">
        <v>0.20974710000000002</v>
      </c>
      <c r="AT70" s="74" t="s">
        <v>3059</v>
      </c>
      <c r="AU70" s="74" t="s">
        <v>3059</v>
      </c>
      <c r="AV70" s="146" t="s">
        <v>3059</v>
      </c>
      <c r="AW70" s="25">
        <v>0.75859741753046372</v>
      </c>
      <c r="AX70" s="136">
        <v>0.75859741753046372</v>
      </c>
      <c r="AY70" s="137">
        <v>0</v>
      </c>
      <c r="AZ70" s="138">
        <v>0.75859741753046372</v>
      </c>
      <c r="BA70" s="136">
        <v>32.113498613030508</v>
      </c>
      <c r="BB70" s="137">
        <v>0</v>
      </c>
      <c r="BC70" s="138">
        <v>32.113498613030508</v>
      </c>
      <c r="BD70" s="25">
        <v>51.975000000000001</v>
      </c>
      <c r="BE70" s="25">
        <v>6805.0770000000002</v>
      </c>
      <c r="BF70" s="74">
        <v>150.88200000000001</v>
      </c>
      <c r="BG70" s="74">
        <v>181.88200000000001</v>
      </c>
      <c r="BH70" s="74">
        <v>227.625</v>
      </c>
      <c r="BI70" s="74">
        <v>197.48000000000002</v>
      </c>
      <c r="BJ70" s="74">
        <v>226.50300000000001</v>
      </c>
      <c r="BK70" s="74">
        <v>261.76900000000001</v>
      </c>
      <c r="BL70" s="72">
        <v>2.2171975423643259E-2</v>
      </c>
      <c r="BM70" s="72">
        <v>2.6727397794323267E-2</v>
      </c>
      <c r="BN70" s="72">
        <v>3.3449290875033448E-2</v>
      </c>
      <c r="BO70" s="72">
        <v>2.9019509992318972E-2</v>
      </c>
      <c r="BP70" s="72">
        <v>3.3284413975036578E-2</v>
      </c>
      <c r="BQ70" s="72">
        <v>3.8466721243565649E-2</v>
      </c>
      <c r="BR70" s="149">
        <v>3.8466721243565649E-2</v>
      </c>
    </row>
    <row r="71" spans="2:70" ht="16.5" hidden="1" x14ac:dyDescent="0.3">
      <c r="B71" s="85">
        <v>2</v>
      </c>
      <c r="C71" s="86" t="s">
        <v>2999</v>
      </c>
      <c r="D71" s="86">
        <v>6</v>
      </c>
      <c r="E71" s="87">
        <v>3</v>
      </c>
      <c r="F71" s="75">
        <v>0.2</v>
      </c>
      <c r="G71" s="74" t="s">
        <v>2954</v>
      </c>
      <c r="H71" s="85" t="s">
        <v>195</v>
      </c>
      <c r="I71" s="86">
        <v>1063</v>
      </c>
      <c r="J71" s="86" t="s">
        <v>4043</v>
      </c>
      <c r="K71" s="92" t="s">
        <v>849</v>
      </c>
      <c r="L71" s="98">
        <v>0.46639838990432603</v>
      </c>
      <c r="M71" s="99">
        <v>0.57630596311243532</v>
      </c>
      <c r="N71" s="99">
        <v>0.45907866332700387</v>
      </c>
      <c r="O71" s="99">
        <v>0.57225374146893715</v>
      </c>
      <c r="P71" s="100">
        <v>31.653591744919879</v>
      </c>
      <c r="Q71" s="100">
        <v>26.513205695674969</v>
      </c>
      <c r="R71" s="101">
        <v>27.756205837084114</v>
      </c>
      <c r="S71" s="108">
        <v>24.318933081180099</v>
      </c>
      <c r="T71" s="109">
        <v>32.270414703803688</v>
      </c>
      <c r="U71" s="98">
        <v>-0.42180864109150251</v>
      </c>
      <c r="V71" s="114">
        <v>-1.6426401706831018</v>
      </c>
      <c r="W71" s="99">
        <v>0.82818717295169819</v>
      </c>
      <c r="X71" s="115" t="e">
        <v>#N/A</v>
      </c>
      <c r="Y71" s="120">
        <v>29.40765678611147</v>
      </c>
      <c r="Z71" s="121">
        <v>38.181160834176417</v>
      </c>
      <c r="AA71" s="120">
        <v>927955000</v>
      </c>
      <c r="AB71" s="121">
        <v>934526000</v>
      </c>
      <c r="AC71" s="79">
        <v>228268000</v>
      </c>
      <c r="AD71" s="80">
        <v>343010000</v>
      </c>
      <c r="AE71" s="125">
        <v>0.66548497128363604</v>
      </c>
      <c r="AF71" s="129">
        <v>22179.980940000001</v>
      </c>
      <c r="AG71" s="130">
        <v>21246.075940000002</v>
      </c>
      <c r="AH71" s="136">
        <v>37.028519735924817</v>
      </c>
      <c r="AI71" s="137">
        <v>40.041530151658222</v>
      </c>
      <c r="AJ71" s="137">
        <v>1.394408892783028</v>
      </c>
      <c r="AK71" s="137">
        <v>49.358053043859385</v>
      </c>
      <c r="AL71" s="138">
        <v>12.018154125803628</v>
      </c>
      <c r="AM71" s="85" t="s">
        <v>506</v>
      </c>
      <c r="AN71" s="86" t="s">
        <v>577</v>
      </c>
      <c r="AO71" s="86" t="s">
        <v>578</v>
      </c>
      <c r="AP71" s="87" t="s">
        <v>574</v>
      </c>
      <c r="AQ71" s="98" t="e">
        <v>#VALUE!</v>
      </c>
      <c r="AR71" s="99">
        <v>0.36650080000000002</v>
      </c>
      <c r="AS71" s="143">
        <v>0.34197549999999999</v>
      </c>
      <c r="AT71" s="74" t="s">
        <v>3060</v>
      </c>
      <c r="AU71" s="74" t="s">
        <v>3060</v>
      </c>
      <c r="AV71" s="146" t="s">
        <v>3060</v>
      </c>
      <c r="AW71" s="25">
        <v>0.86164185856148889</v>
      </c>
      <c r="AX71" s="136">
        <v>0.86164185856148889</v>
      </c>
      <c r="AY71" s="137">
        <v>-6.8980712719655946E-2</v>
      </c>
      <c r="AZ71" s="138">
        <v>0.79266114584183289</v>
      </c>
      <c r="BA71" s="136">
        <v>31.607945705604813</v>
      </c>
      <c r="BB71" s="137">
        <v>-2.5304464966649647</v>
      </c>
      <c r="BC71" s="138">
        <v>29.077499208939848</v>
      </c>
      <c r="BD71" s="25">
        <v>129.10199999999998</v>
      </c>
      <c r="BE71" s="25">
        <v>21246.075940000002</v>
      </c>
      <c r="BF71" s="74">
        <v>572.46199999999999</v>
      </c>
      <c r="BG71" s="74">
        <v>660.61500000000001</v>
      </c>
      <c r="BH71" s="74">
        <v>771.5</v>
      </c>
      <c r="BI71" s="74">
        <v>558.95600000000002</v>
      </c>
      <c r="BJ71" s="74">
        <v>557.6</v>
      </c>
      <c r="BK71" s="74">
        <v>749.15600000000006</v>
      </c>
      <c r="BL71" s="72">
        <v>2.6944363825897155E-2</v>
      </c>
      <c r="BM71" s="72">
        <v>3.1093506484002519E-2</v>
      </c>
      <c r="BN71" s="72">
        <v>3.6312587895230876E-2</v>
      </c>
      <c r="BO71" s="72">
        <v>2.6308669967033918E-2</v>
      </c>
      <c r="BP71" s="72">
        <v>2.6244846416566086E-2</v>
      </c>
      <c r="BQ71" s="72">
        <v>3.5260911337964461E-2</v>
      </c>
      <c r="BR71" s="149">
        <v>3.6312587895230876E-2</v>
      </c>
    </row>
    <row r="72" spans="2:70" ht="16.5" hidden="1" x14ac:dyDescent="0.3">
      <c r="B72" s="85">
        <v>2</v>
      </c>
      <c r="C72" s="86" t="s">
        <v>2999</v>
      </c>
      <c r="D72" s="86">
        <v>7</v>
      </c>
      <c r="E72" s="87">
        <v>2</v>
      </c>
      <c r="F72" s="75">
        <v>0.25</v>
      </c>
      <c r="G72" s="74" t="s">
        <v>2924</v>
      </c>
      <c r="H72" s="85" t="s">
        <v>206</v>
      </c>
      <c r="I72" s="86">
        <v>1068</v>
      </c>
      <c r="J72" s="86" t="s">
        <v>4048</v>
      </c>
      <c r="K72" s="92" t="s">
        <v>861</v>
      </c>
      <c r="L72" s="98">
        <v>0.45114511930616902</v>
      </c>
      <c r="M72" s="99">
        <v>0.49857813266092316</v>
      </c>
      <c r="N72" s="99">
        <v>0.21013547169239274</v>
      </c>
      <c r="O72" s="99">
        <v>0.20932557770236493</v>
      </c>
      <c r="P72" s="100">
        <v>12.67788835403686</v>
      </c>
      <c r="Q72" s="100">
        <v>10.226333077996557</v>
      </c>
      <c r="R72" s="101">
        <v>11.247530739953788</v>
      </c>
      <c r="S72" s="108">
        <v>20.724319371380538</v>
      </c>
      <c r="T72" s="109">
        <v>22.724258386470755</v>
      </c>
      <c r="U72" s="98">
        <v>-0.47873494609123945</v>
      </c>
      <c r="V72" s="114">
        <v>-2.36838830696085</v>
      </c>
      <c r="W72" s="99">
        <v>0.81706315649225469</v>
      </c>
      <c r="X72" s="115" t="e">
        <v>#N/A</v>
      </c>
      <c r="Y72" s="120">
        <v>16.061040220036944</v>
      </c>
      <c r="Z72" s="121">
        <v>110.6733588011632</v>
      </c>
      <c r="AA72" s="120">
        <v>142770000</v>
      </c>
      <c r="AB72" s="121">
        <v>340054000</v>
      </c>
      <c r="AC72" s="79">
        <v>40384000</v>
      </c>
      <c r="AD72" s="80">
        <v>118937000</v>
      </c>
      <c r="AE72" s="125">
        <v>0.33954110159159889</v>
      </c>
      <c r="AF72" s="129">
        <v>6447.3048519599997</v>
      </c>
      <c r="AG72" s="130">
        <v>6192.2578519600002</v>
      </c>
      <c r="AH72" s="136">
        <v>57.501837270262236</v>
      </c>
      <c r="AI72" s="137">
        <v>84.648424660400281</v>
      </c>
      <c r="AJ72" s="137">
        <v>1.5260903374895154</v>
      </c>
      <c r="AK72" s="137">
        <v>105.96988172416228</v>
      </c>
      <c r="AL72" s="138">
        <v>10.726698621910943</v>
      </c>
      <c r="AM72" s="85" t="s">
        <v>506</v>
      </c>
      <c r="AN72" s="86" t="s">
        <v>507</v>
      </c>
      <c r="AO72" s="86" t="s">
        <v>600</v>
      </c>
      <c r="AP72" s="87" t="s">
        <v>574</v>
      </c>
      <c r="AQ72" s="98" t="e">
        <v>#VALUE!</v>
      </c>
      <c r="AR72" s="99">
        <v>0.2488176</v>
      </c>
      <c r="AS72" s="143">
        <v>0.45673400000000003</v>
      </c>
      <c r="AT72" s="74" t="s">
        <v>3064</v>
      </c>
      <c r="AU72" s="74" t="s">
        <v>3064</v>
      </c>
      <c r="AV72" s="146" t="s">
        <v>3064</v>
      </c>
      <c r="AW72" s="25" t="s">
        <v>3021</v>
      </c>
      <c r="AX72" s="136">
        <v>0</v>
      </c>
      <c r="AY72" s="137">
        <v>0.4906081025528688</v>
      </c>
      <c r="AZ72" s="138">
        <v>0.4906081025528688</v>
      </c>
      <c r="BA72" s="136">
        <v>0</v>
      </c>
      <c r="BB72" s="137">
        <v>57.371132150759976</v>
      </c>
      <c r="BC72" s="138">
        <v>57.371132150759976</v>
      </c>
      <c r="BD72" s="25">
        <v>31.631000000000004</v>
      </c>
      <c r="BE72" s="25">
        <v>6192.2578519600002</v>
      </c>
      <c r="BF72" s="74">
        <v>102.286</v>
      </c>
      <c r="BG72" s="74">
        <v>119.857</v>
      </c>
      <c r="BH72" s="74">
        <v>145.5</v>
      </c>
      <c r="BI72" s="74">
        <v>117.167</v>
      </c>
      <c r="BJ72" s="74">
        <v>133.19499999999999</v>
      </c>
      <c r="BK72" s="74">
        <v>159</v>
      </c>
      <c r="BL72" s="72">
        <v>1.6518368977096777E-2</v>
      </c>
      <c r="BM72" s="72">
        <v>1.935594461106983E-2</v>
      </c>
      <c r="BN72" s="72">
        <v>2.3497083532131292E-2</v>
      </c>
      <c r="BO72" s="72">
        <v>1.8921531176695719E-2</v>
      </c>
      <c r="BP72" s="72">
        <v>2.1509924680840047E-2</v>
      </c>
      <c r="BQ72" s="72">
        <v>2.5677225303153781E-2</v>
      </c>
      <c r="BR72" s="149">
        <v>2.5677225303153781E-2</v>
      </c>
    </row>
    <row r="73" spans="2:70" ht="16.5" hidden="1" x14ac:dyDescent="0.3">
      <c r="B73" s="85">
        <v>2</v>
      </c>
      <c r="C73" s="86" t="s">
        <v>2999</v>
      </c>
      <c r="D73" s="86">
        <v>7</v>
      </c>
      <c r="E73" s="87">
        <v>3</v>
      </c>
      <c r="F73" s="75" t="s">
        <v>2149</v>
      </c>
      <c r="G73" s="74">
        <v>0</v>
      </c>
      <c r="H73" s="85" t="s">
        <v>383</v>
      </c>
      <c r="I73" s="86">
        <v>1067</v>
      </c>
      <c r="J73" s="86" t="s">
        <v>4047</v>
      </c>
      <c r="K73" s="92" t="s">
        <v>1070</v>
      </c>
      <c r="L73" s="98">
        <v>0.19970381439048063</v>
      </c>
      <c r="M73" s="99">
        <v>-0.83002952340784475</v>
      </c>
      <c r="N73" s="99">
        <v>0.59425129808395183</v>
      </c>
      <c r="O73" s="99">
        <v>-1.1435212085996513</v>
      </c>
      <c r="P73" s="100">
        <v>26.070190722652985</v>
      </c>
      <c r="Q73" s="100">
        <v>24.781590833762067</v>
      </c>
      <c r="R73" s="101">
        <v>44.648338877283393</v>
      </c>
      <c r="S73" s="108">
        <v>-10.509629444175564</v>
      </c>
      <c r="T73" s="109">
        <v>25.312537206810333</v>
      </c>
      <c r="U73" s="98">
        <v>-0.39030090563832898</v>
      </c>
      <c r="V73" s="114">
        <v>-4.0035080639522453</v>
      </c>
      <c r="W73" s="99">
        <v>0.23876722673211251</v>
      </c>
      <c r="X73" s="115">
        <v>7.1781411359724615E-3</v>
      </c>
      <c r="Y73" s="120">
        <v>26.182614810083958</v>
      </c>
      <c r="Z73" s="121" t="e">
        <v>#N/A</v>
      </c>
      <c r="AA73" s="120">
        <v>-2371000000</v>
      </c>
      <c r="AB73" s="121">
        <v>-1721000000</v>
      </c>
      <c r="AC73" s="79">
        <v>1032364000</v>
      </c>
      <c r="AD73" s="80">
        <v>3924261000</v>
      </c>
      <c r="AE73" s="125">
        <v>0.26307220646129298</v>
      </c>
      <c r="AF73" s="129">
        <v>92399.738467999996</v>
      </c>
      <c r="AG73" s="130">
        <v>84383.738467999996</v>
      </c>
      <c r="AH73" s="136">
        <v>42.190919938301384</v>
      </c>
      <c r="AI73" s="137">
        <v>43.178895608719721</v>
      </c>
      <c r="AJ73" s="137">
        <v>4.294632318531824</v>
      </c>
      <c r="AK73" s="137">
        <v>41.740962167921772</v>
      </c>
      <c r="AL73" s="138">
        <v>17.889602688278316</v>
      </c>
      <c r="AM73" s="85" t="s">
        <v>543</v>
      </c>
      <c r="AN73" s="86" t="s">
        <v>570</v>
      </c>
      <c r="AO73" s="86" t="s">
        <v>582</v>
      </c>
      <c r="AP73" s="87" t="s">
        <v>574</v>
      </c>
      <c r="AQ73" s="98" t="e">
        <v>#VALUE!</v>
      </c>
      <c r="AR73" s="99" t="e">
        <v>#VALUE!</v>
      </c>
      <c r="AS73" s="143" t="e">
        <v>#VALUE!</v>
      </c>
      <c r="AT73" s="74" t="s">
        <v>3063</v>
      </c>
      <c r="AU73" s="74" t="s">
        <v>3063</v>
      </c>
      <c r="AV73" s="146" t="s">
        <v>3063</v>
      </c>
      <c r="AW73" s="25" t="s">
        <v>3021</v>
      </c>
      <c r="AX73" s="136">
        <v>0</v>
      </c>
      <c r="AY73" s="137">
        <v>-9.5238364803896358E-2</v>
      </c>
      <c r="AZ73" s="138">
        <v>-9.5238364803896358E-2</v>
      </c>
      <c r="BA73" s="136">
        <v>0</v>
      </c>
      <c r="BB73" s="137">
        <v>-4.3509216043034575</v>
      </c>
      <c r="BC73" s="138">
        <v>-4.3509216043034575</v>
      </c>
      <c r="BD73" s="25">
        <v>-88</v>
      </c>
      <c r="BE73" s="25">
        <v>84383.738467999996</v>
      </c>
      <c r="BF73" s="74">
        <v>2759.9380000000001</v>
      </c>
      <c r="BG73" s="74">
        <v>3114.3530000000001</v>
      </c>
      <c r="BH73" s="74">
        <v>3655.7860000000001</v>
      </c>
      <c r="BI73" s="74">
        <v>4151.6980000000003</v>
      </c>
      <c r="BJ73" s="74">
        <v>4312.8140000000003</v>
      </c>
      <c r="BK73" s="74">
        <v>5080.3530000000001</v>
      </c>
      <c r="BL73" s="72">
        <v>3.2706988930653075E-2</v>
      </c>
      <c r="BM73" s="72">
        <v>3.6907028019160647E-2</v>
      </c>
      <c r="BN73" s="72">
        <v>4.3323347203754754E-2</v>
      </c>
      <c r="BO73" s="72">
        <v>4.9200214109670043E-2</v>
      </c>
      <c r="BP73" s="72">
        <v>5.1109539329494219E-2</v>
      </c>
      <c r="BQ73" s="72">
        <v>6.0205355821330096E-2</v>
      </c>
      <c r="BR73" s="149">
        <v>6.0205355821330096E-2</v>
      </c>
    </row>
    <row r="74" spans="2:70" ht="16.5" hidden="1" x14ac:dyDescent="0.3">
      <c r="B74" s="85">
        <v>2</v>
      </c>
      <c r="C74" s="86" t="s">
        <v>3000</v>
      </c>
      <c r="D74" s="86">
        <v>6</v>
      </c>
      <c r="E74" s="87">
        <v>1</v>
      </c>
      <c r="F74" s="75">
        <v>0.2</v>
      </c>
      <c r="G74" s="74">
        <v>0</v>
      </c>
      <c r="H74" s="85" t="s">
        <v>1294</v>
      </c>
      <c r="I74" s="86">
        <v>1102</v>
      </c>
      <c r="J74" s="86" t="s">
        <v>4082</v>
      </c>
      <c r="K74" s="92" t="s">
        <v>1295</v>
      </c>
      <c r="L74" s="98">
        <v>0.45211658625831835</v>
      </c>
      <c r="M74" s="99">
        <v>0.33413832271446214</v>
      </c>
      <c r="N74" s="99">
        <v>0.36126783814003172</v>
      </c>
      <c r="O74" s="99">
        <v>0.26512326028766436</v>
      </c>
      <c r="P74" s="100">
        <v>23.702402100309261</v>
      </c>
      <c r="Q74" s="100">
        <v>16.32340677845654</v>
      </c>
      <c r="R74" s="101">
        <v>20.660884382005193</v>
      </c>
      <c r="S74" s="108">
        <v>38.51012288689143</v>
      </c>
      <c r="T74" s="109">
        <v>39.934995332111612</v>
      </c>
      <c r="U74" s="98">
        <v>0.1056100957950091</v>
      </c>
      <c r="V74" s="114">
        <v>0.35801268842809147</v>
      </c>
      <c r="W74" s="99">
        <v>0.63641679097159076</v>
      </c>
      <c r="X74" s="115">
        <v>3.3486648620219217E-2</v>
      </c>
      <c r="Y74" s="120">
        <v>17.954311916189376</v>
      </c>
      <c r="Z74" s="121">
        <v>13.682209009207602</v>
      </c>
      <c r="AA74" s="120">
        <v>2318043000</v>
      </c>
      <c r="AB74" s="121">
        <v>2921460000</v>
      </c>
      <c r="AC74" s="79">
        <v>40700000</v>
      </c>
      <c r="AD74" s="80">
        <v>795430000</v>
      </c>
      <c r="AE74" s="125">
        <v>5.1167293162189008E-2</v>
      </c>
      <c r="AF74" s="129">
        <v>16082.196530880001</v>
      </c>
      <c r="AG74" s="130">
        <v>16474.119530880002</v>
      </c>
      <c r="AH74" s="136">
        <v>15.053340129442802</v>
      </c>
      <c r="AI74" s="137">
        <v>20.284002953656426</v>
      </c>
      <c r="AJ74" s="137">
        <v>3.6905556870996428</v>
      </c>
      <c r="AK74" s="137">
        <v>29.50282074028652</v>
      </c>
      <c r="AL74" s="138">
        <v>5.7630276645883409</v>
      </c>
      <c r="AM74" s="85" t="s">
        <v>533</v>
      </c>
      <c r="AN74" s="86" t="s">
        <v>534</v>
      </c>
      <c r="AO74" s="86" t="s">
        <v>868</v>
      </c>
      <c r="AP74" s="87" t="s">
        <v>1250</v>
      </c>
      <c r="AQ74" s="98" t="e">
        <v>#VALUE!</v>
      </c>
      <c r="AR74" s="99" t="e">
        <v>#VALUE!</v>
      </c>
      <c r="AS74" s="143">
        <v>0.1877547</v>
      </c>
      <c r="AT74" s="74" t="s">
        <v>3089</v>
      </c>
      <c r="AU74" s="74" t="s">
        <v>3089</v>
      </c>
      <c r="AV74" s="146" t="s">
        <v>3089</v>
      </c>
      <c r="AW74" s="25">
        <v>1.9151846866764219</v>
      </c>
      <c r="AX74" s="136">
        <v>1.9151846866764219</v>
      </c>
      <c r="AY74" s="137">
        <v>0</v>
      </c>
      <c r="AZ74" s="138">
        <v>1.9151846866764219</v>
      </c>
      <c r="BA74" s="136">
        <v>58.531309257246832</v>
      </c>
      <c r="BB74" s="137">
        <v>0</v>
      </c>
      <c r="BC74" s="138" t="s">
        <v>3021</v>
      </c>
      <c r="BD74" s="25" t="s">
        <v>3021</v>
      </c>
      <c r="BE74" s="25">
        <v>16082.196530880001</v>
      </c>
      <c r="BF74" s="74">
        <v>634.19200000000001</v>
      </c>
      <c r="BG74" s="74">
        <v>717.46199999999999</v>
      </c>
      <c r="BH74" s="74">
        <v>798.70799999999997</v>
      </c>
      <c r="BI74" s="74">
        <v>617.98599999999999</v>
      </c>
      <c r="BJ74" s="74">
        <v>742.91399999999999</v>
      </c>
      <c r="BK74" s="74">
        <v>820.56500000000005</v>
      </c>
      <c r="BL74" s="72">
        <v>3.9434414246975857E-2</v>
      </c>
      <c r="BM74" s="72">
        <v>4.4612189549006913E-2</v>
      </c>
      <c r="BN74" s="72">
        <v>4.9664111395876315E-2</v>
      </c>
      <c r="BO74" s="72">
        <v>3.8426716077830721E-2</v>
      </c>
      <c r="BP74" s="72">
        <v>4.6194809183776872E-2</v>
      </c>
      <c r="BQ74" s="72">
        <v>5.1023191914388304E-2</v>
      </c>
      <c r="BR74" s="149">
        <v>5.1023191914388304E-2</v>
      </c>
    </row>
    <row r="75" spans="2:70" ht="16.5" hidden="1" x14ac:dyDescent="0.3">
      <c r="B75" s="85">
        <v>2</v>
      </c>
      <c r="C75" s="86" t="s">
        <v>2999</v>
      </c>
      <c r="D75" s="86">
        <v>8</v>
      </c>
      <c r="E75" s="87">
        <v>1</v>
      </c>
      <c r="F75" s="75">
        <v>0.25</v>
      </c>
      <c r="G75" s="74" t="s">
        <v>2261</v>
      </c>
      <c r="H75" s="85" t="s">
        <v>126</v>
      </c>
      <c r="I75" s="86">
        <v>1070</v>
      </c>
      <c r="J75" s="86" t="s">
        <v>4050</v>
      </c>
      <c r="K75" s="92" t="s">
        <v>764</v>
      </c>
      <c r="L75" s="98">
        <v>0.64173633076289338</v>
      </c>
      <c r="M75" s="99">
        <v>0.58256373569198749</v>
      </c>
      <c r="N75" s="99">
        <v>0.2499209767445249</v>
      </c>
      <c r="O75" s="99">
        <v>0.24151040051766673</v>
      </c>
      <c r="P75" s="100">
        <v>21.515908072466551</v>
      </c>
      <c r="Q75" s="100">
        <v>16.216304727391567</v>
      </c>
      <c r="R75" s="101">
        <v>79.260130911230419</v>
      </c>
      <c r="S75" s="108">
        <v>8.460500646523986</v>
      </c>
      <c r="T75" s="109">
        <v>9.0282836534210293</v>
      </c>
      <c r="U75" s="98">
        <v>0.66991130794489184</v>
      </c>
      <c r="V75" s="114">
        <v>2.9172094443313661</v>
      </c>
      <c r="W75" s="99">
        <v>0.12422704625786429</v>
      </c>
      <c r="X75" s="115" t="e">
        <v>#N/A</v>
      </c>
      <c r="Y75" s="120">
        <v>7.5679411091558206</v>
      </c>
      <c r="Z75" s="121">
        <v>14.294017841292517</v>
      </c>
      <c r="AA75" s="120">
        <v>3075200000</v>
      </c>
      <c r="AB75" s="121">
        <v>7417900000</v>
      </c>
      <c r="AC75" s="79">
        <v>92100000</v>
      </c>
      <c r="AD75" s="80">
        <v>1168400000</v>
      </c>
      <c r="AE75" s="125">
        <v>7.882574460801095E-2</v>
      </c>
      <c r="AF75" s="129">
        <v>27747.905570999999</v>
      </c>
      <c r="AG75" s="130">
        <v>33480.805570999997</v>
      </c>
      <c r="AH75" s="136">
        <v>16.224464804710216</v>
      </c>
      <c r="AI75" s="137">
        <v>18.821072331778062</v>
      </c>
      <c r="AJ75" s="137">
        <v>3.6877458781523051</v>
      </c>
      <c r="AK75" s="137">
        <v>24.633833535025325</v>
      </c>
      <c r="AL75" s="138">
        <v>17.194396231093478</v>
      </c>
      <c r="AM75" s="85" t="s">
        <v>543</v>
      </c>
      <c r="AN75" s="86" t="s">
        <v>570</v>
      </c>
      <c r="AO75" s="86" t="s">
        <v>765</v>
      </c>
      <c r="AP75" s="87" t="s">
        <v>574</v>
      </c>
      <c r="AQ75" s="98" t="e">
        <v>#VALUE!</v>
      </c>
      <c r="AR75" s="99" t="e">
        <v>#VALUE!</v>
      </c>
      <c r="AS75" s="143">
        <v>0.207035</v>
      </c>
      <c r="AT75" s="74" t="s">
        <v>3066</v>
      </c>
      <c r="AU75" s="74" t="s">
        <v>3066</v>
      </c>
      <c r="AV75" s="146" t="s">
        <v>3066</v>
      </c>
      <c r="AW75" s="25">
        <v>1.1400965676791426</v>
      </c>
      <c r="AX75" s="136">
        <v>1.1400965676791426</v>
      </c>
      <c r="AY75" s="137">
        <v>-0.12185001961973793</v>
      </c>
      <c r="AZ75" s="138">
        <v>1.0182465480594047</v>
      </c>
      <c r="BA75" s="136">
        <v>24.411922246220303</v>
      </c>
      <c r="BB75" s="137">
        <v>-2.6090712742980564</v>
      </c>
      <c r="BC75" s="138">
        <v>21.802850971922247</v>
      </c>
      <c r="BD75" s="25">
        <v>252.36799999999999</v>
      </c>
      <c r="BE75" s="25">
        <v>27747.905570999999</v>
      </c>
      <c r="BF75" s="74">
        <v>1323.9090000000001</v>
      </c>
      <c r="BG75" s="74">
        <v>1431.2730000000001</v>
      </c>
      <c r="BH75" s="74">
        <v>1590.5</v>
      </c>
      <c r="BI75" s="74">
        <v>1209.6990000000001</v>
      </c>
      <c r="BJ75" s="74">
        <v>1120.1690000000001</v>
      </c>
      <c r="BK75" s="74">
        <v>1106.3209999999999</v>
      </c>
      <c r="BL75" s="72">
        <v>4.7712033494291879E-2</v>
      </c>
      <c r="BM75" s="72">
        <v>5.158129849972741E-2</v>
      </c>
      <c r="BN75" s="72">
        <v>5.7319641510610794E-2</v>
      </c>
      <c r="BO75" s="72">
        <v>4.3596047164881718E-2</v>
      </c>
      <c r="BP75" s="72">
        <v>4.036949733498861E-2</v>
      </c>
      <c r="BQ75" s="72">
        <v>3.9870432641094272E-2</v>
      </c>
      <c r="BR75" s="149">
        <v>5.7319641510610794E-2</v>
      </c>
    </row>
    <row r="76" spans="2:70" ht="16.5" hidden="1" x14ac:dyDescent="0.3">
      <c r="B76" s="85">
        <v>2</v>
      </c>
      <c r="C76" s="86" t="s">
        <v>2999</v>
      </c>
      <c r="D76" s="86">
        <v>9</v>
      </c>
      <c r="E76" s="87">
        <v>3</v>
      </c>
      <c r="F76" s="75">
        <v>0.35</v>
      </c>
      <c r="G76" s="74" t="s">
        <v>2926</v>
      </c>
      <c r="H76" s="85" t="s">
        <v>187</v>
      </c>
      <c r="I76" s="86">
        <v>1071</v>
      </c>
      <c r="J76" s="86" t="s">
        <v>4051</v>
      </c>
      <c r="K76" s="92" t="s">
        <v>840</v>
      </c>
      <c r="L76" s="98">
        <v>0.48917150924268132</v>
      </c>
      <c r="M76" s="99">
        <v>0.47316124999999998</v>
      </c>
      <c r="N76" s="99">
        <v>0.43707679328399235</v>
      </c>
      <c r="O76" s="99">
        <v>0.4443407533141055</v>
      </c>
      <c r="P76" s="100">
        <v>32.884947997140415</v>
      </c>
      <c r="Q76" s="100">
        <v>23.203814035608204</v>
      </c>
      <c r="R76" s="101">
        <v>26.317297727780129</v>
      </c>
      <c r="S76" s="108">
        <v>34.030712703202219</v>
      </c>
      <c r="T76" s="109">
        <v>35.160098253513262</v>
      </c>
      <c r="U76" s="98">
        <v>-0.1301580324619972</v>
      </c>
      <c r="V76" s="114">
        <v>-0.95712100897068153</v>
      </c>
      <c r="W76" s="99">
        <v>0.35600192440996614</v>
      </c>
      <c r="X76" s="115">
        <v>0.11744827586206896</v>
      </c>
      <c r="Y76" s="120">
        <v>25.727148678503749</v>
      </c>
      <c r="Z76" s="121">
        <v>16.960557856825975</v>
      </c>
      <c r="AA76" s="120">
        <v>800000000</v>
      </c>
      <c r="AB76" s="121">
        <v>851889000</v>
      </c>
      <c r="AC76" s="79">
        <v>122566000</v>
      </c>
      <c r="AD76" s="80">
        <v>448136000</v>
      </c>
      <c r="AE76" s="125">
        <v>0.27350179409822017</v>
      </c>
      <c r="AF76" s="129">
        <v>16805.003369760001</v>
      </c>
      <c r="AG76" s="130">
        <v>16297.458369760001</v>
      </c>
      <c r="AH76" s="136">
        <v>30.734728058506924</v>
      </c>
      <c r="AI76" s="137">
        <v>38.098112960427891</v>
      </c>
      <c r="AJ76" s="137">
        <v>1.8635329413587123</v>
      </c>
      <c r="AK76" s="137">
        <v>50.368203917949856</v>
      </c>
      <c r="AL76" s="138">
        <v>11.449035752939556</v>
      </c>
      <c r="AM76" s="85" t="s">
        <v>506</v>
      </c>
      <c r="AN76" s="86" t="s">
        <v>507</v>
      </c>
      <c r="AO76" s="86" t="s">
        <v>600</v>
      </c>
      <c r="AP76" s="87" t="s">
        <v>574</v>
      </c>
      <c r="AQ76" s="98" t="e">
        <v>#VALUE!</v>
      </c>
      <c r="AR76" s="99" t="e">
        <v>#VALUE!</v>
      </c>
      <c r="AS76" s="143">
        <v>0.28716150000000001</v>
      </c>
      <c r="AT76" s="74" t="s">
        <v>3067</v>
      </c>
      <c r="AU76" s="74" t="s">
        <v>3067</v>
      </c>
      <c r="AV76" s="146" t="s">
        <v>3067</v>
      </c>
      <c r="AW76" s="25">
        <v>0.53972366148531947</v>
      </c>
      <c r="AX76" s="136">
        <v>0.53972366148531947</v>
      </c>
      <c r="AY76" s="137">
        <v>0.41036041976101584</v>
      </c>
      <c r="AZ76" s="138">
        <v>0.95008408124633537</v>
      </c>
      <c r="BA76" s="136">
        <v>0</v>
      </c>
      <c r="BB76" s="137">
        <v>24.625537677641841</v>
      </c>
      <c r="BC76" s="138">
        <v>24.625537677641841</v>
      </c>
      <c r="BD76" s="25">
        <v>68.961082368999996</v>
      </c>
      <c r="BE76" s="25">
        <v>16297.458369760001</v>
      </c>
      <c r="BF76" s="74">
        <v>445.83300000000003</v>
      </c>
      <c r="BG76" s="74">
        <v>537.47400000000005</v>
      </c>
      <c r="BH76" s="74">
        <v>650.4</v>
      </c>
      <c r="BI76" s="74">
        <v>312.62299999999999</v>
      </c>
      <c r="BJ76" s="74">
        <v>417.87900000000002</v>
      </c>
      <c r="BK76" s="74">
        <v>505.59300000000002</v>
      </c>
      <c r="BL76" s="72">
        <v>2.7355983361629255E-2</v>
      </c>
      <c r="BM76" s="72">
        <v>3.2979007389108306E-2</v>
      </c>
      <c r="BN76" s="72">
        <v>3.9908063284691049E-2</v>
      </c>
      <c r="BO76" s="72">
        <v>1.9182316218096511E-2</v>
      </c>
      <c r="BP76" s="72">
        <v>2.5640746582631324E-2</v>
      </c>
      <c r="BQ76" s="72">
        <v>3.1022812792584262E-2</v>
      </c>
      <c r="BR76" s="149">
        <v>3.9908063284691049E-2</v>
      </c>
    </row>
    <row r="77" spans="2:70" ht="16.5" hidden="1" x14ac:dyDescent="0.3">
      <c r="B77" s="85">
        <v>2</v>
      </c>
      <c r="C77" s="86" t="s">
        <v>2999</v>
      </c>
      <c r="D77" s="86">
        <v>9</v>
      </c>
      <c r="E77" s="87">
        <v>4</v>
      </c>
      <c r="F77" s="75">
        <v>0.16</v>
      </c>
      <c r="G77" s="74">
        <v>0</v>
      </c>
      <c r="H77" s="85" t="s">
        <v>188</v>
      </c>
      <c r="I77" s="86">
        <v>1073</v>
      </c>
      <c r="J77" s="86" t="s">
        <v>4053</v>
      </c>
      <c r="K77" s="92" t="s">
        <v>841</v>
      </c>
      <c r="L77" s="98">
        <v>0.48272104478522848</v>
      </c>
      <c r="M77" s="99">
        <v>0.51384240949193793</v>
      </c>
      <c r="N77" s="99">
        <v>0.13382793517693342</v>
      </c>
      <c r="O77" s="99">
        <v>0.14834006674863867</v>
      </c>
      <c r="P77" s="100">
        <v>11.046594982078853</v>
      </c>
      <c r="Q77" s="100">
        <v>8.4713623314202469</v>
      </c>
      <c r="R77" s="101">
        <v>18.282686097540779</v>
      </c>
      <c r="S77" s="108">
        <v>54.464986736209468</v>
      </c>
      <c r="T77" s="109">
        <v>56.365159128978227</v>
      </c>
      <c r="U77" s="98">
        <v>0.27113454669161424</v>
      </c>
      <c r="V77" s="114">
        <v>2.5368700265251989</v>
      </c>
      <c r="W77" s="99">
        <v>0.24348131114315782</v>
      </c>
      <c r="X77" s="115">
        <v>1.3151579149467216E-2</v>
      </c>
      <c r="Y77" s="120">
        <v>7.8589000650713574</v>
      </c>
      <c r="Z77" s="121">
        <v>8.3012180749830087</v>
      </c>
      <c r="AA77" s="120">
        <v>3287000000</v>
      </c>
      <c r="AB77" s="121">
        <v>11386000000</v>
      </c>
      <c r="AC77" s="79">
        <v>117000000</v>
      </c>
      <c r="AD77" s="80">
        <v>1705000000</v>
      </c>
      <c r="AE77" s="125">
        <v>6.8621700879765393E-2</v>
      </c>
      <c r="AF77" s="129">
        <v>24944.121443200002</v>
      </c>
      <c r="AG77" s="130">
        <v>29738.121443200002</v>
      </c>
      <c r="AH77" s="136">
        <v>14.338534929218902</v>
      </c>
      <c r="AI77" s="137">
        <v>17.009700728155845</v>
      </c>
      <c r="AJ77" s="137">
        <v>6.2258046995777319</v>
      </c>
      <c r="AK77" s="137">
        <v>20.228075013113653</v>
      </c>
      <c r="AL77" s="138">
        <v>4.0003240660204877</v>
      </c>
      <c r="AM77" s="85" t="s">
        <v>502</v>
      </c>
      <c r="AN77" s="86" t="s">
        <v>528</v>
      </c>
      <c r="AO77" s="86" t="s">
        <v>529</v>
      </c>
      <c r="AP77" s="87" t="s">
        <v>574</v>
      </c>
      <c r="AQ77" s="98">
        <v>0.1516788</v>
      </c>
      <c r="AR77" s="99">
        <v>0.2056277</v>
      </c>
      <c r="AS77" s="143">
        <v>0.14728289999999999</v>
      </c>
      <c r="AT77" s="74" t="s">
        <v>3713</v>
      </c>
      <c r="AU77" s="74" t="s">
        <v>3021</v>
      </c>
      <c r="AV77" s="146" t="s">
        <v>3713</v>
      </c>
      <c r="AW77" s="25">
        <v>1.7333070617128785</v>
      </c>
      <c r="AX77" s="136">
        <v>1.7333070617128785</v>
      </c>
      <c r="AY77" s="137">
        <v>1.2875094221543075</v>
      </c>
      <c r="AZ77" s="138">
        <v>3.0208164838671863</v>
      </c>
      <c r="BA77" s="136">
        <v>31.115873249454285</v>
      </c>
      <c r="BB77" s="137">
        <v>23.113031079237484</v>
      </c>
      <c r="BC77" s="138">
        <v>54.228904328691769</v>
      </c>
      <c r="BD77" s="25">
        <v>667.49437469999998</v>
      </c>
      <c r="BE77" s="25">
        <v>24944.121443200002</v>
      </c>
      <c r="BF77" s="74">
        <v>1356.0710000000001</v>
      </c>
      <c r="BG77" s="74">
        <v>1454.7329999999999</v>
      </c>
      <c r="BH77" s="74">
        <v>1573.5</v>
      </c>
      <c r="BI77" s="74">
        <v>1427.3510000000001</v>
      </c>
      <c r="BJ77" s="74">
        <v>1550.55</v>
      </c>
      <c r="BK77" s="74">
        <v>1652.548</v>
      </c>
      <c r="BL77" s="72">
        <v>5.4364352061382286E-2</v>
      </c>
      <c r="BM77" s="72">
        <v>5.8319672765888238E-2</v>
      </c>
      <c r="BN77" s="72">
        <v>6.3080994998480924E-2</v>
      </c>
      <c r="BO77" s="72">
        <v>5.7221939175136162E-2</v>
      </c>
      <c r="BP77" s="72">
        <v>6.2160938541401076E-2</v>
      </c>
      <c r="BQ77" s="72">
        <v>6.6249998171432886E-2</v>
      </c>
      <c r="BR77" s="149">
        <v>6.6249998171432886E-2</v>
      </c>
    </row>
    <row r="78" spans="2:70" ht="16.5" hidden="1" x14ac:dyDescent="0.3">
      <c r="B78" s="85">
        <v>2</v>
      </c>
      <c r="C78" s="86" t="s">
        <v>2999</v>
      </c>
      <c r="D78" s="86">
        <v>9</v>
      </c>
      <c r="E78" s="87">
        <v>5</v>
      </c>
      <c r="F78" s="75">
        <v>0.14000000000000001</v>
      </c>
      <c r="G78" s="74" t="s">
        <v>2353</v>
      </c>
      <c r="H78" s="85" t="s">
        <v>70</v>
      </c>
      <c r="I78" s="86">
        <v>1072</v>
      </c>
      <c r="J78" s="86" t="s">
        <v>4052</v>
      </c>
      <c r="K78" s="92" t="s">
        <v>685</v>
      </c>
      <c r="L78" s="98">
        <v>1.10516626738616</v>
      </c>
      <c r="M78" s="99">
        <v>1.7307088423390649</v>
      </c>
      <c r="N78" s="99">
        <v>0.64061984134935712</v>
      </c>
      <c r="O78" s="99">
        <v>0.91288100672632155</v>
      </c>
      <c r="P78" s="100">
        <v>65.76209859791949</v>
      </c>
      <c r="Q78" s="100">
        <v>49.871873898654634</v>
      </c>
      <c r="R78" s="101">
        <v>101.33048229983368</v>
      </c>
      <c r="S78" s="108">
        <v>26.875386160795596</v>
      </c>
      <c r="T78" s="109">
        <v>28.890973895470847</v>
      </c>
      <c r="U78" s="98">
        <v>2.9643277210702517E-2</v>
      </c>
      <c r="V78" s="114">
        <v>0.27766328319112471</v>
      </c>
      <c r="W78" s="99">
        <v>6.8845029526593549E-2</v>
      </c>
      <c r="X78" s="115">
        <v>7.1557715125148316E-2</v>
      </c>
      <c r="Y78" s="120">
        <v>6.248787515237022</v>
      </c>
      <c r="Z78" s="121">
        <v>14.075096653532881</v>
      </c>
      <c r="AA78" s="120">
        <v>2611300000</v>
      </c>
      <c r="AB78" s="121">
        <v>4950700000</v>
      </c>
      <c r="AC78" s="79">
        <v>220400000</v>
      </c>
      <c r="AD78" s="80">
        <v>4207600000.0000005</v>
      </c>
      <c r="AE78" s="125">
        <v>5.2381405076528179E-2</v>
      </c>
      <c r="AF78" s="129">
        <v>101064.49907970001</v>
      </c>
      <c r="AG78" s="130">
        <v>102506.09907970001</v>
      </c>
      <c r="AH78" s="136">
        <v>19.697937908049735</v>
      </c>
      <c r="AI78" s="137">
        <v>22.619769813226327</v>
      </c>
      <c r="AJ78" s="137">
        <v>3.9436019450630555</v>
      </c>
      <c r="AK78" s="137">
        <v>29.825540170264162</v>
      </c>
      <c r="AL78" s="138">
        <v>28.80859764438074</v>
      </c>
      <c r="AM78" s="85" t="s">
        <v>493</v>
      </c>
      <c r="AN78" s="86" t="s">
        <v>524</v>
      </c>
      <c r="AO78" s="86" t="s">
        <v>525</v>
      </c>
      <c r="AP78" s="87" t="s">
        <v>574</v>
      </c>
      <c r="AQ78" s="98">
        <v>0.12578400000000001</v>
      </c>
      <c r="AR78" s="99">
        <v>0.17764350000000001</v>
      </c>
      <c r="AS78" s="143">
        <v>0.14513090000000001</v>
      </c>
      <c r="AT78" s="74" t="s">
        <v>3697</v>
      </c>
      <c r="AU78" s="74" t="s">
        <v>3068</v>
      </c>
      <c r="AV78" s="146" t="s">
        <v>3068</v>
      </c>
      <c r="AW78" s="25">
        <v>2.0382373323549792</v>
      </c>
      <c r="AX78" s="136">
        <v>2.0382373323549792</v>
      </c>
      <c r="AY78" s="137">
        <v>1.1080120245390026</v>
      </c>
      <c r="AZ78" s="138">
        <v>3.146249356893982</v>
      </c>
      <c r="BA78" s="136">
        <v>57.723249708998502</v>
      </c>
      <c r="BB78" s="137">
        <v>31.379100832747817</v>
      </c>
      <c r="BC78" s="138">
        <v>89.102350541746318</v>
      </c>
      <c r="BD78" s="25">
        <v>3058.8587454399999</v>
      </c>
      <c r="BE78" s="25">
        <v>101064.49907970001</v>
      </c>
      <c r="BF78" s="74">
        <v>3751.2220000000002</v>
      </c>
      <c r="BG78" s="74">
        <v>4054.7780000000002</v>
      </c>
      <c r="BH78" s="74">
        <v>4427.7780000000002</v>
      </c>
      <c r="BI78" s="74">
        <v>4612.174</v>
      </c>
      <c r="BJ78" s="74">
        <v>4818.24</v>
      </c>
      <c r="BK78" s="74">
        <v>5824.2370000000001</v>
      </c>
      <c r="BL78" s="72">
        <v>3.7117108719272103E-2</v>
      </c>
      <c r="BM78" s="72">
        <v>4.0120695564941952E-2</v>
      </c>
      <c r="BN78" s="72">
        <v>4.3811407965404656E-2</v>
      </c>
      <c r="BO78" s="72">
        <v>4.5635945777189421E-2</v>
      </c>
      <c r="BP78" s="72">
        <v>4.7674901116368365E-2</v>
      </c>
      <c r="BQ78" s="72">
        <v>5.7628910775157312E-2</v>
      </c>
      <c r="BR78" s="149">
        <v>5.7628910775157312E-2</v>
      </c>
    </row>
    <row r="79" spans="2:70" ht="16.5" hidden="1" x14ac:dyDescent="0.3">
      <c r="B79" s="85">
        <v>2</v>
      </c>
      <c r="C79" s="86" t="s">
        <v>2998</v>
      </c>
      <c r="D79" s="86">
        <v>10</v>
      </c>
      <c r="E79" s="87">
        <v>4</v>
      </c>
      <c r="F79" s="75">
        <v>0.2</v>
      </c>
      <c r="G79" s="74" t="s">
        <v>2928</v>
      </c>
      <c r="H79" s="85" t="s">
        <v>301</v>
      </c>
      <c r="I79" s="86">
        <v>1074</v>
      </c>
      <c r="J79" s="86" t="s">
        <v>4054</v>
      </c>
      <c r="K79" s="92" t="s">
        <v>982</v>
      </c>
      <c r="L79" s="98">
        <v>0.29917063633293467</v>
      </c>
      <c r="M79" s="99">
        <v>0.2256896352723915</v>
      </c>
      <c r="N79" s="99">
        <v>0.10231937331230297</v>
      </c>
      <c r="O79" s="99">
        <v>6.3301303359042868E-2</v>
      </c>
      <c r="P79" s="100">
        <v>5.2966655305792765</v>
      </c>
      <c r="Q79" s="100">
        <v>4.2824894332993955</v>
      </c>
      <c r="R79" s="101">
        <v>6.2876704413480482</v>
      </c>
      <c r="S79" s="108">
        <v>22.564489383898991</v>
      </c>
      <c r="T79" s="109">
        <v>21.231010202118252</v>
      </c>
      <c r="U79" s="98">
        <v>0.36668382666384031</v>
      </c>
      <c r="V79" s="114">
        <v>2.0197698140806035</v>
      </c>
      <c r="W79" s="99">
        <v>0.59717867290368409</v>
      </c>
      <c r="X79" s="115" t="e">
        <v>#N/A</v>
      </c>
      <c r="Y79" s="120">
        <v>17.13266382375237</v>
      </c>
      <c r="Z79" s="121">
        <v>-2.7543483721287565</v>
      </c>
      <c r="AA79" s="120">
        <v>970368000</v>
      </c>
      <c r="AB79" s="121">
        <v>3459676000</v>
      </c>
      <c r="AC79" s="79">
        <v>105830000</v>
      </c>
      <c r="AD79" s="80">
        <v>306760000</v>
      </c>
      <c r="AE79" s="125">
        <v>0.34499282826965705</v>
      </c>
      <c r="AF79" s="129">
        <v>15795.393545800001</v>
      </c>
      <c r="AG79" s="130">
        <v>16582.467545800002</v>
      </c>
      <c r="AH79" s="136">
        <v>41.764600438740104</v>
      </c>
      <c r="AI79" s="137">
        <v>76.507871031879503</v>
      </c>
      <c r="AJ79" s="137">
        <v>1.6672818814605275</v>
      </c>
      <c r="AK79" s="137">
        <v>94.757205145335988</v>
      </c>
      <c r="AL79" s="138">
        <v>5.7043238867009673</v>
      </c>
      <c r="AM79" s="85" t="s">
        <v>506</v>
      </c>
      <c r="AN79" s="86" t="s">
        <v>507</v>
      </c>
      <c r="AO79" s="86" t="s">
        <v>600</v>
      </c>
      <c r="AP79" s="87" t="s">
        <v>574</v>
      </c>
      <c r="AQ79" s="98">
        <v>0.25170349999999997</v>
      </c>
      <c r="AR79" s="99">
        <v>0.22743960000000002</v>
      </c>
      <c r="AS79" s="143">
        <v>0.1684059</v>
      </c>
      <c r="AT79" s="74" t="s">
        <v>3697</v>
      </c>
      <c r="AU79" s="74" t="s">
        <v>3069</v>
      </c>
      <c r="AV79" s="146" t="s">
        <v>3069</v>
      </c>
      <c r="AW79" s="25" t="s">
        <v>3021</v>
      </c>
      <c r="AX79" s="136">
        <v>0</v>
      </c>
      <c r="AY79" s="137">
        <v>-9.9782255847565463E-2</v>
      </c>
      <c r="AZ79" s="138">
        <v>-9.9782255847565463E-2</v>
      </c>
      <c r="BA79" s="136">
        <v>0</v>
      </c>
      <c r="BB79" s="137">
        <v>-9.4063504472584718</v>
      </c>
      <c r="BC79" s="138">
        <v>-9.4063504472584718</v>
      </c>
      <c r="BD79" s="25">
        <v>-15.760999999999999</v>
      </c>
      <c r="BE79" s="25">
        <v>15795.393545800001</v>
      </c>
      <c r="BF79" s="74">
        <v>329</v>
      </c>
      <c r="BG79" s="74">
        <v>378</v>
      </c>
      <c r="BH79" s="74">
        <v>446.33300000000003</v>
      </c>
      <c r="BI79" s="74">
        <v>237.38900000000001</v>
      </c>
      <c r="BJ79" s="74">
        <v>366.096</v>
      </c>
      <c r="BK79" s="74">
        <v>463.40899999999999</v>
      </c>
      <c r="BL79" s="72">
        <v>2.0828857416311807E-2</v>
      </c>
      <c r="BM79" s="72">
        <v>2.3931027669805056E-2</v>
      </c>
      <c r="BN79" s="72">
        <v>2.8257162362293916E-2</v>
      </c>
      <c r="BO79" s="72">
        <v>1.5029001924622625E-2</v>
      </c>
      <c r="BP79" s="72">
        <v>2.3177390226997226E-2</v>
      </c>
      <c r="BQ79" s="72">
        <v>2.9338237040837805E-2</v>
      </c>
      <c r="BR79" s="149">
        <v>2.9338237040837805E-2</v>
      </c>
    </row>
    <row r="80" spans="2:70" ht="16.5" hidden="1" x14ac:dyDescent="0.3">
      <c r="B80" s="85">
        <v>2</v>
      </c>
      <c r="C80" s="86" t="s">
        <v>2999</v>
      </c>
      <c r="D80" s="86">
        <v>11</v>
      </c>
      <c r="E80" s="87">
        <v>4</v>
      </c>
      <c r="F80" s="75">
        <v>0.17</v>
      </c>
      <c r="G80" s="74" t="s">
        <v>2874</v>
      </c>
      <c r="H80" s="85" t="s">
        <v>28</v>
      </c>
      <c r="I80" s="86">
        <v>1076</v>
      </c>
      <c r="J80" s="86" t="s">
        <v>4056</v>
      </c>
      <c r="K80" s="92" t="s">
        <v>621</v>
      </c>
      <c r="L80" s="98">
        <v>10.033972128807754</v>
      </c>
      <c r="M80" s="99">
        <v>0.48388581952117865</v>
      </c>
      <c r="N80" s="99">
        <v>0.62936602448422396</v>
      </c>
      <c r="O80" s="99">
        <v>0.1553508080409933</v>
      </c>
      <c r="P80" s="100">
        <v>12.762326554659406</v>
      </c>
      <c r="Q80" s="100">
        <v>10.179118938209443</v>
      </c>
      <c r="R80" s="101">
        <v>14.144170869178286</v>
      </c>
      <c r="S80" s="108">
        <v>29.434912839905611</v>
      </c>
      <c r="T80" s="109">
        <v>28.333797327394208</v>
      </c>
      <c r="U80" s="98">
        <v>0.21621428571428572</v>
      </c>
      <c r="V80" s="114">
        <v>0.745750184774575</v>
      </c>
      <c r="W80" s="99">
        <v>0.62163426925845933</v>
      </c>
      <c r="X80" s="115">
        <v>3.7075796083121546E-2</v>
      </c>
      <c r="Y80" s="120">
        <v>19.249486978087116</v>
      </c>
      <c r="Z80" s="121">
        <v>10.590764891654469</v>
      </c>
      <c r="AA80" s="120">
        <v>6516000000</v>
      </c>
      <c r="AB80" s="121">
        <v>20296000000</v>
      </c>
      <c r="AC80" s="79">
        <v>1712000000</v>
      </c>
      <c r="AD80" s="80">
        <v>5046000000</v>
      </c>
      <c r="AE80" s="125">
        <v>0.33927863654379709</v>
      </c>
      <c r="AF80" s="129">
        <v>150802.02799344002</v>
      </c>
      <c r="AG80" s="130">
        <v>153829.02799343999</v>
      </c>
      <c r="AH80" s="136">
        <v>37.786545810228439</v>
      </c>
      <c r="AI80" s="137">
        <v>48.512351441122064</v>
      </c>
      <c r="AJ80" s="137">
        <v>3.1672281289161233</v>
      </c>
      <c r="AK80" s="137">
        <v>63.39952576310764</v>
      </c>
      <c r="AL80" s="138">
        <v>8.7375607430859397</v>
      </c>
      <c r="AM80" s="85" t="s">
        <v>506</v>
      </c>
      <c r="AN80" s="86" t="s">
        <v>507</v>
      </c>
      <c r="AO80" s="86" t="s">
        <v>618</v>
      </c>
      <c r="AP80" s="87" t="s">
        <v>574</v>
      </c>
      <c r="AQ80" s="98">
        <v>0.16208760000000003</v>
      </c>
      <c r="AR80" s="99">
        <v>0.2256736</v>
      </c>
      <c r="AS80" s="143">
        <v>0.22279289999999999</v>
      </c>
      <c r="AT80" s="74" t="s">
        <v>3697</v>
      </c>
      <c r="AU80" s="74" t="s">
        <v>3070</v>
      </c>
      <c r="AV80" s="146" t="s">
        <v>3070</v>
      </c>
      <c r="AW80" s="25">
        <v>0.66904547737001341</v>
      </c>
      <c r="AX80" s="136">
        <v>0.66904547737001341</v>
      </c>
      <c r="AY80" s="137">
        <v>1.3202100065697815</v>
      </c>
      <c r="AZ80" s="138">
        <v>1.9892554839397949</v>
      </c>
      <c r="BA80" s="136">
        <v>37.432716002657713</v>
      </c>
      <c r="BB80" s="137">
        <v>73.865003069832369</v>
      </c>
      <c r="BC80" s="138">
        <v>111.29771907249008</v>
      </c>
      <c r="BD80" s="25">
        <v>2670</v>
      </c>
      <c r="BE80" s="25">
        <v>150802.02799344002</v>
      </c>
      <c r="BF80" s="74">
        <v>4646.7080000000005</v>
      </c>
      <c r="BG80" s="74">
        <v>5113.5560000000005</v>
      </c>
      <c r="BH80" s="74">
        <v>5963.8460000000005</v>
      </c>
      <c r="BI80" s="74">
        <v>4930.8599999999997</v>
      </c>
      <c r="BJ80" s="74">
        <v>6086.3019999999997</v>
      </c>
      <c r="BK80" s="74">
        <v>6958.7430000000004</v>
      </c>
      <c r="BL80" s="72">
        <v>3.0813299143444776E-2</v>
      </c>
      <c r="BM80" s="72">
        <v>3.3909066529413272E-2</v>
      </c>
      <c r="BN80" s="72">
        <v>3.9547518553659185E-2</v>
      </c>
      <c r="BO80" s="72">
        <v>3.2697570885548671E-2</v>
      </c>
      <c r="BP80" s="72">
        <v>4.0359550073588914E-2</v>
      </c>
      <c r="BQ80" s="72">
        <v>4.6144890042876016E-2</v>
      </c>
      <c r="BR80" s="149">
        <v>4.6144890042876016E-2</v>
      </c>
    </row>
    <row r="81" spans="2:70" ht="16.5" hidden="1" x14ac:dyDescent="0.3">
      <c r="B81" s="85">
        <v>2</v>
      </c>
      <c r="C81" s="86" t="s">
        <v>2999</v>
      </c>
      <c r="D81" s="86">
        <v>12</v>
      </c>
      <c r="E81" s="87">
        <v>2</v>
      </c>
      <c r="F81" s="75">
        <v>0.14000000000000001</v>
      </c>
      <c r="G81" s="74" t="s">
        <v>2892</v>
      </c>
      <c r="H81" s="85" t="s">
        <v>161</v>
      </c>
      <c r="I81" s="86">
        <v>1077</v>
      </c>
      <c r="J81" s="86" t="s">
        <v>4057</v>
      </c>
      <c r="K81" s="92" t="s">
        <v>807</v>
      </c>
      <c r="L81" s="98">
        <v>0.52225754194538432</v>
      </c>
      <c r="M81" s="99">
        <v>0.43891724028622625</v>
      </c>
      <c r="N81" s="99">
        <v>0.27639608367891977</v>
      </c>
      <c r="O81" s="99">
        <v>0.25508551492139619</v>
      </c>
      <c r="P81" s="100">
        <v>23.70513566560475</v>
      </c>
      <c r="Q81" s="100">
        <v>18.314094685446989</v>
      </c>
      <c r="R81" s="101">
        <v>24.523725198845668</v>
      </c>
      <c r="S81" s="108">
        <v>33.326512837963307</v>
      </c>
      <c r="T81" s="109">
        <v>33.168567965954693</v>
      </c>
      <c r="U81" s="98">
        <v>0.15897480433249078</v>
      </c>
      <c r="V81" s="114">
        <v>0.46055179232457827</v>
      </c>
      <c r="W81" s="99">
        <v>0.57988857267903615</v>
      </c>
      <c r="X81" s="115">
        <v>4.6340106189031234E-2</v>
      </c>
      <c r="Y81" s="120">
        <v>7.1823664859615945</v>
      </c>
      <c r="Z81" s="121">
        <v>1.3260637631827388</v>
      </c>
      <c r="AA81" s="120">
        <v>1116739000</v>
      </c>
      <c r="AB81" s="121">
        <v>1921536000</v>
      </c>
      <c r="AC81" s="79">
        <v>28611000</v>
      </c>
      <c r="AD81" s="80">
        <v>381559000</v>
      </c>
      <c r="AE81" s="125">
        <v>7.4984471602032712E-2</v>
      </c>
      <c r="AF81" s="129">
        <v>11267.748388190001</v>
      </c>
      <c r="AG81" s="130">
        <v>11580.774388190001</v>
      </c>
      <c r="AH81" s="136">
        <v>16.804578416397735</v>
      </c>
      <c r="AI81" s="137">
        <v>23.574363477012373</v>
      </c>
      <c r="AJ81" s="137">
        <v>3.0372391925070641</v>
      </c>
      <c r="AK81" s="137">
        <v>29.990937199411491</v>
      </c>
      <c r="AL81" s="138">
        <v>7.0011758426065613</v>
      </c>
      <c r="AM81" s="85" t="s">
        <v>506</v>
      </c>
      <c r="AN81" s="86" t="s">
        <v>507</v>
      </c>
      <c r="AO81" s="86" t="s">
        <v>508</v>
      </c>
      <c r="AP81" s="87" t="s">
        <v>574</v>
      </c>
      <c r="AQ81" s="98">
        <v>0.1510126</v>
      </c>
      <c r="AR81" s="99">
        <v>0.16250830000000002</v>
      </c>
      <c r="AS81" s="143">
        <v>7.9398170000000004E-2</v>
      </c>
      <c r="AT81" s="74" t="s">
        <v>3697</v>
      </c>
      <c r="AU81" s="74" t="s">
        <v>3071</v>
      </c>
      <c r="AV81" s="146" t="s">
        <v>3071</v>
      </c>
      <c r="AW81" s="25">
        <v>1.3463654111632175</v>
      </c>
      <c r="AX81" s="136">
        <v>1.3463654111632175</v>
      </c>
      <c r="AY81" s="137">
        <v>0.115432826845779</v>
      </c>
      <c r="AZ81" s="138">
        <v>1.4617982380089964</v>
      </c>
      <c r="BA81" s="136">
        <v>39.370284406001282</v>
      </c>
      <c r="BB81" s="137">
        <v>3.3754753241771169</v>
      </c>
      <c r="BC81" s="138">
        <v>42.745759730178399</v>
      </c>
      <c r="BD81" s="25">
        <v>159.92288135999999</v>
      </c>
      <c r="BE81" s="25">
        <v>11267.748388190001</v>
      </c>
      <c r="BF81" s="74">
        <v>366.61099999999999</v>
      </c>
      <c r="BG81" s="74">
        <v>408.66700000000003</v>
      </c>
      <c r="BH81" s="74">
        <v>461.2</v>
      </c>
      <c r="BI81" s="74">
        <v>225.095</v>
      </c>
      <c r="BJ81" s="74">
        <v>342.64400000000001</v>
      </c>
      <c r="BK81" s="74">
        <v>409.02800000000002</v>
      </c>
      <c r="BL81" s="72">
        <v>3.2536314032735575E-2</v>
      </c>
      <c r="BM81" s="72">
        <v>3.6268736744985694E-2</v>
      </c>
      <c r="BN81" s="72">
        <v>4.0930981426901124E-2</v>
      </c>
      <c r="BO81" s="72">
        <v>1.9976928153270401E-2</v>
      </c>
      <c r="BP81" s="72">
        <v>3.0409269731220965E-2</v>
      </c>
      <c r="BQ81" s="72">
        <v>3.630077508907744E-2</v>
      </c>
      <c r="BR81" s="149">
        <v>4.0930981426901124E-2</v>
      </c>
    </row>
    <row r="82" spans="2:70" ht="16.5" hidden="1" x14ac:dyDescent="0.3">
      <c r="B82" s="85">
        <v>2</v>
      </c>
      <c r="C82" s="86" t="s">
        <v>2998</v>
      </c>
      <c r="D82" s="86">
        <v>17</v>
      </c>
      <c r="E82" s="87">
        <v>5</v>
      </c>
      <c r="F82" s="75">
        <v>0.17</v>
      </c>
      <c r="G82" s="74" t="s">
        <v>2877</v>
      </c>
      <c r="H82" s="85" t="s">
        <v>270</v>
      </c>
      <c r="I82" s="86">
        <v>1078</v>
      </c>
      <c r="J82" s="86" t="s">
        <v>4058</v>
      </c>
      <c r="K82" s="92" t="s">
        <v>943</v>
      </c>
      <c r="L82" s="98">
        <v>0.33141865618745109</v>
      </c>
      <c r="M82" s="99">
        <v>0.25513676432460464</v>
      </c>
      <c r="N82" s="99">
        <v>8.6754674273114174E-2</v>
      </c>
      <c r="O82" s="99">
        <v>7.11886170554272E-2</v>
      </c>
      <c r="P82" s="100">
        <v>6.854876585085842</v>
      </c>
      <c r="Q82" s="100">
        <v>5.3887061680835462</v>
      </c>
      <c r="R82" s="101">
        <v>19.055932581614837</v>
      </c>
      <c r="S82" s="108">
        <v>39.055472086845747</v>
      </c>
      <c r="T82" s="109">
        <v>42.319148144011308</v>
      </c>
      <c r="U82" s="98">
        <v>0.45412335593782455</v>
      </c>
      <c r="V82" s="114">
        <v>2.2141702127659575</v>
      </c>
      <c r="W82" s="99">
        <v>0.60981995892266683</v>
      </c>
      <c r="X82" s="115">
        <v>2.5097133256326787E-2</v>
      </c>
      <c r="Y82" s="120">
        <v>3.669920618102148</v>
      </c>
      <c r="Z82" s="121">
        <v>21.338288090967271</v>
      </c>
      <c r="AA82" s="120">
        <v>6171200000</v>
      </c>
      <c r="AB82" s="121">
        <v>22117300000</v>
      </c>
      <c r="AC82" s="79">
        <v>120800000</v>
      </c>
      <c r="AD82" s="80">
        <v>1106800000</v>
      </c>
      <c r="AE82" s="125">
        <v>0.10914347668955547</v>
      </c>
      <c r="AF82" s="129">
        <v>52908.330833189997</v>
      </c>
      <c r="AG82" s="130">
        <v>58111.63083319</v>
      </c>
      <c r="AH82" s="136">
        <v>24.213179513829168</v>
      </c>
      <c r="AI82" s="137">
        <v>34.344935480608747</v>
      </c>
      <c r="AJ82" s="137">
        <v>1.9370546622043714</v>
      </c>
      <c r="AK82" s="137">
        <v>43.895761228039611</v>
      </c>
      <c r="AL82" s="138">
        <v>3.1561961877083995</v>
      </c>
      <c r="AM82" s="85" t="s">
        <v>506</v>
      </c>
      <c r="AN82" s="86" t="s">
        <v>507</v>
      </c>
      <c r="AO82" s="86" t="s">
        <v>618</v>
      </c>
      <c r="AP82" s="87" t="s">
        <v>574</v>
      </c>
      <c r="AQ82" s="98">
        <v>0.17995329999999998</v>
      </c>
      <c r="AR82" s="99">
        <v>0.15597550000000002</v>
      </c>
      <c r="AS82" s="143">
        <v>0.12552279999999999</v>
      </c>
      <c r="AT82" s="74" t="s">
        <v>3697</v>
      </c>
      <c r="AU82" s="74" t="s">
        <v>3072</v>
      </c>
      <c r="AV82" s="146" t="s">
        <v>3072</v>
      </c>
      <c r="AW82" s="25">
        <v>0.55061415039500738</v>
      </c>
      <c r="AX82" s="136">
        <v>0.55061415039500738</v>
      </c>
      <c r="AY82" s="137">
        <v>-0.16849283163051962</v>
      </c>
      <c r="AZ82" s="138">
        <v>0.38212131876448774</v>
      </c>
      <c r="BA82" s="136">
        <v>25.564194955433344</v>
      </c>
      <c r="BB82" s="137">
        <v>-7.8228712307984054</v>
      </c>
      <c r="BC82" s="138">
        <v>17.741323724634938</v>
      </c>
      <c r="BD82" s="25">
        <v>187.10000000000002</v>
      </c>
      <c r="BE82" s="25">
        <v>52908.330833189997</v>
      </c>
      <c r="BF82" s="74">
        <v>1564.182</v>
      </c>
      <c r="BG82" s="74">
        <v>1777.643</v>
      </c>
      <c r="BH82" s="74">
        <v>1741.1670000000001</v>
      </c>
      <c r="BI82" s="74">
        <v>1930.3310000000001</v>
      </c>
      <c r="BJ82" s="74">
        <v>2183.4230000000002</v>
      </c>
      <c r="BK82" s="74">
        <v>2061.0419999999999</v>
      </c>
      <c r="BL82" s="72">
        <v>2.9564002027045067E-2</v>
      </c>
      <c r="BM82" s="72">
        <v>3.3598546240375143E-2</v>
      </c>
      <c r="BN82" s="72">
        <v>3.2909127401685979E-2</v>
      </c>
      <c r="BO82" s="72">
        <v>3.6484443368398262E-2</v>
      </c>
      <c r="BP82" s="72">
        <v>4.126803786125708E-2</v>
      </c>
      <c r="BQ82" s="72">
        <v>3.8954961676981974E-2</v>
      </c>
      <c r="BR82" s="149">
        <v>3.8954961676981974E-2</v>
      </c>
    </row>
    <row r="83" spans="2:70" ht="16.5" hidden="1" x14ac:dyDescent="0.3">
      <c r="B83" s="85">
        <v>3</v>
      </c>
      <c r="C83" s="86" t="s">
        <v>2998</v>
      </c>
      <c r="D83" s="86">
        <v>1</v>
      </c>
      <c r="E83" s="87">
        <v>1</v>
      </c>
      <c r="F83" s="75">
        <v>0.17</v>
      </c>
      <c r="G83" s="74" t="s">
        <v>2843</v>
      </c>
      <c r="H83" s="85" t="s">
        <v>279</v>
      </c>
      <c r="I83" s="86">
        <v>1080</v>
      </c>
      <c r="J83" s="86" t="s">
        <v>4060</v>
      </c>
      <c r="K83" s="92" t="s">
        <v>954</v>
      </c>
      <c r="L83" s="98">
        <v>0.31877112317711531</v>
      </c>
      <c r="M83" s="99">
        <v>0.25898279690718889</v>
      </c>
      <c r="N83" s="99">
        <v>0.11768447767163175</v>
      </c>
      <c r="O83" s="99">
        <v>8.3371372957702805E-2</v>
      </c>
      <c r="P83" s="100">
        <v>8.5124181256953566</v>
      </c>
      <c r="Q83" s="100">
        <v>6.6993767584846005</v>
      </c>
      <c r="R83" s="101">
        <v>9.3510695886478228</v>
      </c>
      <c r="S83" s="108">
        <v>21.981093737995241</v>
      </c>
      <c r="T83" s="109">
        <v>24.645513501630454</v>
      </c>
      <c r="U83" s="98">
        <v>0.48114285714285715</v>
      </c>
      <c r="V83" s="114">
        <v>2.1768989876920837</v>
      </c>
      <c r="W83" s="99">
        <v>0.60629543030311595</v>
      </c>
      <c r="X83" s="115" t="e">
        <v>#N/A</v>
      </c>
      <c r="Y83" s="120">
        <v>16.217653291180135</v>
      </c>
      <c r="Z83" s="121">
        <v>15.361863392338782</v>
      </c>
      <c r="AA83" s="120">
        <v>3737700000</v>
      </c>
      <c r="AB83" s="121">
        <v>11610700000</v>
      </c>
      <c r="AC83" s="79">
        <v>32400000</v>
      </c>
      <c r="AD83" s="80">
        <v>900100000</v>
      </c>
      <c r="AE83" s="125">
        <v>3.599600044439507E-2</v>
      </c>
      <c r="AF83" s="129">
        <v>19537.846549440001</v>
      </c>
      <c r="AG83" s="130">
        <v>22530.846549440001</v>
      </c>
      <c r="AH83" s="136">
        <v>16.456684354276533</v>
      </c>
      <c r="AI83" s="137">
        <v>22.228538426835041</v>
      </c>
      <c r="AJ83" s="137">
        <v>4.0721298573727616</v>
      </c>
      <c r="AK83" s="137">
        <v>26.263255245432209</v>
      </c>
      <c r="AL83" s="138">
        <v>2.2772242380483929</v>
      </c>
      <c r="AM83" s="85" t="s">
        <v>498</v>
      </c>
      <c r="AN83" s="86" t="s">
        <v>738</v>
      </c>
      <c r="AO83" s="86" t="s">
        <v>738</v>
      </c>
      <c r="AP83" s="87" t="s">
        <v>574</v>
      </c>
      <c r="AQ83" s="98">
        <v>0.17267450000000001</v>
      </c>
      <c r="AR83" s="99">
        <v>0.19194269999999999</v>
      </c>
      <c r="AS83" s="143">
        <v>0.1608098</v>
      </c>
      <c r="AT83" s="74" t="s">
        <v>3074</v>
      </c>
      <c r="AU83" s="74" t="s">
        <v>3074</v>
      </c>
      <c r="AV83" s="146" t="s">
        <v>3074</v>
      </c>
      <c r="AW83" s="25" t="s">
        <v>3021</v>
      </c>
      <c r="AX83" s="136">
        <v>0</v>
      </c>
      <c r="AY83" s="137">
        <v>-0.12079120357650895</v>
      </c>
      <c r="AZ83" s="138">
        <v>-0.12079120357650895</v>
      </c>
      <c r="BA83" s="136">
        <v>0</v>
      </c>
      <c r="BB83" s="137">
        <v>-2.9827129037721209</v>
      </c>
      <c r="BC83" s="138">
        <v>-2.9827129037721209</v>
      </c>
      <c r="BD83" s="25">
        <v>-23.6</v>
      </c>
      <c r="BE83" s="25">
        <v>19537.846549440001</v>
      </c>
      <c r="BF83" s="74">
        <v>917.4</v>
      </c>
      <c r="BG83" s="74">
        <v>967</v>
      </c>
      <c r="BH83" s="74">
        <v>1049</v>
      </c>
      <c r="BI83" s="74">
        <v>835.63599999999997</v>
      </c>
      <c r="BJ83" s="74">
        <v>981.99099999999999</v>
      </c>
      <c r="BK83" s="74">
        <v>1020</v>
      </c>
      <c r="BL83" s="72">
        <v>4.6955021254698859E-2</v>
      </c>
      <c r="BM83" s="72">
        <v>4.9493683838340741E-2</v>
      </c>
      <c r="BN83" s="72">
        <v>5.3690666335490626E-2</v>
      </c>
      <c r="BO83" s="72">
        <v>4.2770117877906619E-2</v>
      </c>
      <c r="BP83" s="72">
        <v>5.0260963894618475E-2</v>
      </c>
      <c r="BQ83" s="72">
        <v>5.2206367647474203E-2</v>
      </c>
      <c r="BR83" s="149">
        <v>5.3690666335490626E-2</v>
      </c>
    </row>
    <row r="84" spans="2:70" ht="16.5" hidden="1" x14ac:dyDescent="0.3">
      <c r="B84" s="85">
        <v>3</v>
      </c>
      <c r="C84" s="86" t="s">
        <v>2999</v>
      </c>
      <c r="D84" s="86">
        <v>1</v>
      </c>
      <c r="E84" s="87">
        <v>1</v>
      </c>
      <c r="F84" s="75" t="s">
        <v>2204</v>
      </c>
      <c r="G84" s="74">
        <v>0</v>
      </c>
      <c r="H84" s="85" t="s">
        <v>341</v>
      </c>
      <c r="I84" s="86">
        <v>1081</v>
      </c>
      <c r="J84" s="86" t="s">
        <v>4061</v>
      </c>
      <c r="K84" s="92" t="s">
        <v>1027</v>
      </c>
      <c r="L84" s="98">
        <v>0.25163151244235704</v>
      </c>
      <c r="M84" s="99">
        <v>0.1222467220961375</v>
      </c>
      <c r="N84" s="99">
        <v>0.25163151244235704</v>
      </c>
      <c r="O84" s="99">
        <v>0.1222467220961375</v>
      </c>
      <c r="P84" s="100">
        <v>6.7093405419879693</v>
      </c>
      <c r="Q84" s="100">
        <v>4.4970152960253458</v>
      </c>
      <c r="R84" s="101">
        <v>6.7158092677139649</v>
      </c>
      <c r="S84" s="108">
        <v>21.268138449496323</v>
      </c>
      <c r="T84" s="109">
        <v>13.785504454000678</v>
      </c>
      <c r="U84" s="98">
        <v>-0.27101096672439273</v>
      </c>
      <c r="V84" s="114">
        <v>-4.4490283012454963</v>
      </c>
      <c r="W84" s="99">
        <v>0.47651834566069962</v>
      </c>
      <c r="X84" s="115" t="e">
        <v>#N/A</v>
      </c>
      <c r="Y84" s="120">
        <v>35.986484576574036</v>
      </c>
      <c r="Z84" s="121">
        <v>15.960567627529842</v>
      </c>
      <c r="AA84" s="120">
        <v>929710000</v>
      </c>
      <c r="AB84" s="121">
        <v>929710000</v>
      </c>
      <c r="AC84" s="79">
        <v>479087000</v>
      </c>
      <c r="AD84" s="80">
        <v>626438000</v>
      </c>
      <c r="AE84" s="125">
        <v>0.76477959510757654</v>
      </c>
      <c r="AF84" s="129">
        <v>40872.743008899997</v>
      </c>
      <c r="AG84" s="130">
        <v>39694.667008899996</v>
      </c>
      <c r="AH84" s="136">
        <v>149.90772830539967</v>
      </c>
      <c r="AI84" s="137">
        <v>267.23757049691318</v>
      </c>
      <c r="AJ84" s="137">
        <v>1.3008991402333308</v>
      </c>
      <c r="AK84" s="137">
        <v>320.69229712853064</v>
      </c>
      <c r="AL84" s="138">
        <v>19.72583132940375</v>
      </c>
      <c r="AM84" s="85" t="s">
        <v>543</v>
      </c>
      <c r="AN84" s="86" t="s">
        <v>638</v>
      </c>
      <c r="AO84" s="86" t="s">
        <v>639</v>
      </c>
      <c r="AP84" s="87" t="s">
        <v>574</v>
      </c>
      <c r="AQ84" s="98" t="e">
        <v>#VALUE!</v>
      </c>
      <c r="AR84" s="99" t="e">
        <v>#VALUE!</v>
      </c>
      <c r="AS84" s="143">
        <v>0.67245290000000002</v>
      </c>
      <c r="AT84" s="74" t="s">
        <v>3075</v>
      </c>
      <c r="AU84" s="74" t="s">
        <v>3075</v>
      </c>
      <c r="AV84" s="146" t="s">
        <v>3075</v>
      </c>
      <c r="AW84" s="25" t="s">
        <v>3021</v>
      </c>
      <c r="AX84" s="136">
        <v>0</v>
      </c>
      <c r="AY84" s="137">
        <v>-0.19716562693737552</v>
      </c>
      <c r="AZ84" s="138">
        <v>-0.19716562693737552</v>
      </c>
      <c r="BA84" s="136">
        <v>0</v>
      </c>
      <c r="BB84" s="137">
        <v>-150.95438793668635</v>
      </c>
      <c r="BC84" s="138">
        <v>-150.95438793668635</v>
      </c>
      <c r="BD84" s="25">
        <v>-80.587000000000003</v>
      </c>
      <c r="BE84" s="25">
        <v>39694.667008899996</v>
      </c>
      <c r="BF84" s="74">
        <v>547.11800000000005</v>
      </c>
      <c r="BG84" s="74">
        <v>659.94399999999996</v>
      </c>
      <c r="BH84" s="74">
        <v>874.46199999999999</v>
      </c>
      <c r="BI84" s="74">
        <v>589.61800000000005</v>
      </c>
      <c r="BJ84" s="74">
        <v>672.16499999999996</v>
      </c>
      <c r="BK84" s="74">
        <v>957.84800000000007</v>
      </c>
      <c r="BL84" s="72">
        <v>1.378316134702251E-2</v>
      </c>
      <c r="BM84" s="72">
        <v>1.6625507901402298E-2</v>
      </c>
      <c r="BN84" s="72">
        <v>2.2029709930654808E-2</v>
      </c>
      <c r="BO84" s="72">
        <v>1.4853834140183137E-2</v>
      </c>
      <c r="BP84" s="72">
        <v>1.6933383012113262E-2</v>
      </c>
      <c r="BQ84" s="72">
        <v>2.4130395143136977E-2</v>
      </c>
      <c r="BR84" s="149">
        <v>2.4130395143136977E-2</v>
      </c>
    </row>
    <row r="85" spans="2:70" ht="16.5" hidden="1" x14ac:dyDescent="0.3">
      <c r="B85" s="85">
        <v>3</v>
      </c>
      <c r="C85" s="86" t="s">
        <v>2998</v>
      </c>
      <c r="D85" s="86">
        <v>2</v>
      </c>
      <c r="E85" s="87">
        <v>1</v>
      </c>
      <c r="F85" s="75">
        <v>0.15</v>
      </c>
      <c r="G85" s="74" t="s">
        <v>2251</v>
      </c>
      <c r="H85" s="85" t="s">
        <v>274</v>
      </c>
      <c r="I85" s="86">
        <v>1084</v>
      </c>
      <c r="J85" s="86" t="s">
        <v>4064</v>
      </c>
      <c r="K85" s="92" t="s">
        <v>948</v>
      </c>
      <c r="L85" s="98">
        <v>0.32528312425988126</v>
      </c>
      <c r="M85" s="99">
        <v>2.3563080170070738</v>
      </c>
      <c r="N85" s="99">
        <v>-5.7499241011799707E-3</v>
      </c>
      <c r="O85" s="99">
        <v>0.26900757241988932</v>
      </c>
      <c r="P85" s="100">
        <v>10.280679232333069</v>
      </c>
      <c r="Q85" s="100">
        <v>8.6028730410788086</v>
      </c>
      <c r="R85" s="101" t="e">
        <v>#N/A</v>
      </c>
      <c r="S85" s="108">
        <v>-4.5400823181125052</v>
      </c>
      <c r="T85" s="109">
        <v>8.8154463687202416</v>
      </c>
      <c r="U85" s="98">
        <v>7.4203266963423789E-2</v>
      </c>
      <c r="V85" s="114">
        <v>0.77465236493191458</v>
      </c>
      <c r="W85" s="99">
        <v>5.64588666851693E-2</v>
      </c>
      <c r="X85" s="115">
        <v>3.7380772529230014E-2</v>
      </c>
      <c r="Y85" s="120">
        <v>152.8794328018657</v>
      </c>
      <c r="Z85" s="121" t="e">
        <v>#N/A</v>
      </c>
      <c r="AA85" s="120">
        <v>325982000</v>
      </c>
      <c r="AB85" s="121">
        <v>2855362000</v>
      </c>
      <c r="AC85" s="79">
        <v>103641000</v>
      </c>
      <c r="AD85" s="80">
        <v>1931474000</v>
      </c>
      <c r="AE85" s="125">
        <v>5.365901896686158E-2</v>
      </c>
      <c r="AF85" s="129">
        <v>19291.276852979998</v>
      </c>
      <c r="AG85" s="130">
        <v>21887.743852979998</v>
      </c>
      <c r="AH85" s="136">
        <v>12.867997919378885</v>
      </c>
      <c r="AI85" s="137">
        <v>22.829482850026437</v>
      </c>
      <c r="AJ85" s="137">
        <v>7.8860107832726314</v>
      </c>
      <c r="AK85" s="137">
        <v>66.378514089654715</v>
      </c>
      <c r="AL85" s="138" t="s">
        <v>3021</v>
      </c>
      <c r="AM85" s="85" t="s">
        <v>533</v>
      </c>
      <c r="AN85" s="86" t="s">
        <v>816</v>
      </c>
      <c r="AO85" s="86" t="s">
        <v>949</v>
      </c>
      <c r="AP85" s="87" t="s">
        <v>574</v>
      </c>
      <c r="AQ85" s="98" t="e">
        <v>#VALUE!</v>
      </c>
      <c r="AR85" s="99">
        <v>0.24267260000000002</v>
      </c>
      <c r="AS85" s="143">
        <v>0.14849470000000001</v>
      </c>
      <c r="AT85" s="74" t="s">
        <v>3715</v>
      </c>
      <c r="AU85" s="74" t="s">
        <v>3021</v>
      </c>
      <c r="AV85" s="146" t="s">
        <v>3715</v>
      </c>
      <c r="AW85" s="25" t="s">
        <v>3021</v>
      </c>
      <c r="AX85" s="136">
        <v>0</v>
      </c>
      <c r="AY85" s="137">
        <v>0.19516583275919375</v>
      </c>
      <c r="AZ85" s="138">
        <v>0.19516583275919375</v>
      </c>
      <c r="BA85" s="136">
        <v>0</v>
      </c>
      <c r="BB85" s="137">
        <v>21.235313288992398</v>
      </c>
      <c r="BC85" s="138">
        <v>21.235313288992398</v>
      </c>
      <c r="BD85" s="25">
        <v>37.64998112</v>
      </c>
      <c r="BE85" s="25">
        <v>19291.276852979998</v>
      </c>
      <c r="BF85" s="74">
        <v>376.94400000000002</v>
      </c>
      <c r="BG85" s="74">
        <v>504.66700000000003</v>
      </c>
      <c r="BH85" s="74">
        <v>643.68799999999999</v>
      </c>
      <c r="BI85" s="74">
        <v>1190.56</v>
      </c>
      <c r="BJ85" s="74">
        <v>1195.4839999999999</v>
      </c>
      <c r="BK85" s="74">
        <v>1348.9190000000001</v>
      </c>
      <c r="BL85" s="72">
        <v>1.953960864657707E-2</v>
      </c>
      <c r="BM85" s="72">
        <v>2.6160373097441819E-2</v>
      </c>
      <c r="BN85" s="72">
        <v>3.3366790850890053E-2</v>
      </c>
      <c r="BO85" s="72">
        <v>6.1714940336678105E-2</v>
      </c>
      <c r="BP85" s="72">
        <v>6.1970185235060211E-2</v>
      </c>
      <c r="BQ85" s="72">
        <v>6.9923780073252506E-2</v>
      </c>
      <c r="BR85" s="149">
        <v>6.9923780073252506E-2</v>
      </c>
    </row>
    <row r="86" spans="2:70" ht="16.5" hidden="1" x14ac:dyDescent="0.3">
      <c r="B86" s="85">
        <v>3</v>
      </c>
      <c r="C86" s="86" t="s">
        <v>2999</v>
      </c>
      <c r="D86" s="86">
        <v>2</v>
      </c>
      <c r="E86" s="87">
        <v>1</v>
      </c>
      <c r="F86" s="75">
        <v>0.16</v>
      </c>
      <c r="G86" s="74" t="s">
        <v>2273</v>
      </c>
      <c r="H86" s="85" t="s">
        <v>384</v>
      </c>
      <c r="I86" s="86">
        <v>1088</v>
      </c>
      <c r="J86" s="86" t="s">
        <v>4068</v>
      </c>
      <c r="K86" s="92" t="s">
        <v>1071</v>
      </c>
      <c r="L86" s="98">
        <v>0.19675536958314491</v>
      </c>
      <c r="M86" s="99">
        <v>0.20934154882671827</v>
      </c>
      <c r="N86" s="99">
        <v>0.16436846240939545</v>
      </c>
      <c r="O86" s="99">
        <v>0.1790472365069587</v>
      </c>
      <c r="P86" s="100">
        <v>19.239441062245888</v>
      </c>
      <c r="Q86" s="100">
        <v>15.831153978308604</v>
      </c>
      <c r="R86" s="101">
        <v>21.040973150634557</v>
      </c>
      <c r="S86" s="108">
        <v>14.492270753707277</v>
      </c>
      <c r="T86" s="109">
        <v>14.813842532559057</v>
      </c>
      <c r="U86" s="98">
        <v>0.29382886703936284</v>
      </c>
      <c r="V86" s="114">
        <v>1.6938833033226974</v>
      </c>
      <c r="W86" s="99">
        <v>0.45600078595306248</v>
      </c>
      <c r="X86" s="115" t="e">
        <v>#N/A</v>
      </c>
      <c r="Y86" s="120">
        <v>9.1938257933742129</v>
      </c>
      <c r="Z86" s="121">
        <v>18.499756053157256</v>
      </c>
      <c r="AA86" s="120">
        <v>1328709000</v>
      </c>
      <c r="AB86" s="121">
        <v>1553523000</v>
      </c>
      <c r="AC86" s="79">
        <v>45984000</v>
      </c>
      <c r="AD86" s="80">
        <v>142475000</v>
      </c>
      <c r="AE86" s="125">
        <v>0.3227513598876996</v>
      </c>
      <c r="AF86" s="129">
        <v>3766.3083866000002</v>
      </c>
      <c r="AG86" s="130">
        <v>4430.9833865999999</v>
      </c>
      <c r="AH86" s="136">
        <v>12.103667953978027</v>
      </c>
      <c r="AI86" s="137">
        <v>13.861073999831076</v>
      </c>
      <c r="AJ86" s="137">
        <v>1.9138278422386423</v>
      </c>
      <c r="AK86" s="137">
        <v>17.795686172789548</v>
      </c>
      <c r="AL86" s="138">
        <v>3.7061325051596472</v>
      </c>
      <c r="AM86" s="85" t="s">
        <v>533</v>
      </c>
      <c r="AN86" s="86" t="s">
        <v>606</v>
      </c>
      <c r="AO86" s="86" t="s">
        <v>1072</v>
      </c>
      <c r="AP86" s="87" t="s">
        <v>574</v>
      </c>
      <c r="AQ86" s="98" t="e">
        <v>#VALUE!</v>
      </c>
      <c r="AR86" s="99" t="e">
        <v>#VALUE!</v>
      </c>
      <c r="AS86" s="143">
        <v>0.21116170000000001</v>
      </c>
      <c r="AT86" s="74" t="s">
        <v>3080</v>
      </c>
      <c r="AU86" s="74" t="s">
        <v>3080</v>
      </c>
      <c r="AV86" s="146" t="s">
        <v>3080</v>
      </c>
      <c r="AW86" s="25">
        <v>1.3780918222434106</v>
      </c>
      <c r="AX86" s="136">
        <v>1.3780918222434106</v>
      </c>
      <c r="AY86" s="137">
        <v>4.9554533101312721</v>
      </c>
      <c r="AZ86" s="138">
        <v>6.3335451323746828</v>
      </c>
      <c r="BA86" s="136">
        <v>26.983052978509235</v>
      </c>
      <c r="BB86" s="137">
        <v>97.027830106507565</v>
      </c>
      <c r="BC86" s="138">
        <v>124.0108830850168</v>
      </c>
      <c r="BD86" s="25">
        <v>243.81604867999999</v>
      </c>
      <c r="BE86" s="25">
        <v>3766.3083866000002</v>
      </c>
      <c r="BF86" s="74">
        <v>199</v>
      </c>
      <c r="BG86" s="74">
        <v>202.55600000000001</v>
      </c>
      <c r="BH86" s="74">
        <v>230.333</v>
      </c>
      <c r="BI86" s="74">
        <v>197.321</v>
      </c>
      <c r="BJ86" s="74">
        <v>196.69300000000001</v>
      </c>
      <c r="BK86" s="74">
        <v>254</v>
      </c>
      <c r="BL86" s="72">
        <v>5.2836884177624499E-2</v>
      </c>
      <c r="BM86" s="72">
        <v>5.3781044781321147E-2</v>
      </c>
      <c r="BN86" s="72">
        <v>6.1156171071782832E-2</v>
      </c>
      <c r="BO86" s="72">
        <v>5.239108956187459E-2</v>
      </c>
      <c r="BP86" s="72">
        <v>5.2224348037937164E-2</v>
      </c>
      <c r="BQ86" s="72">
        <v>6.7440043121189064E-2</v>
      </c>
      <c r="BR86" s="149">
        <v>6.7440043121189064E-2</v>
      </c>
    </row>
    <row r="87" spans="2:70" ht="16.5" hidden="1" x14ac:dyDescent="0.3">
      <c r="B87" s="85">
        <v>3</v>
      </c>
      <c r="C87" s="86" t="s">
        <v>2999</v>
      </c>
      <c r="D87" s="86">
        <v>2</v>
      </c>
      <c r="E87" s="87">
        <v>1</v>
      </c>
      <c r="F87" s="75" t="s">
        <v>2963</v>
      </c>
      <c r="G87" s="74">
        <v>0</v>
      </c>
      <c r="H87" s="85" t="s">
        <v>175</v>
      </c>
      <c r="I87" s="86">
        <v>1082</v>
      </c>
      <c r="J87" s="86" t="s">
        <v>4062</v>
      </c>
      <c r="K87" s="92" t="s">
        <v>823</v>
      </c>
      <c r="L87" s="98">
        <v>0.51381739568798912</v>
      </c>
      <c r="M87" s="99">
        <v>0.21671241048739706</v>
      </c>
      <c r="N87" s="99">
        <v>0.68927676717266018</v>
      </c>
      <c r="O87" s="99">
        <v>0.43159259250731585</v>
      </c>
      <c r="P87" s="100">
        <v>-6.7511568600586047</v>
      </c>
      <c r="Q87" s="100">
        <v>-7.0215076527342557</v>
      </c>
      <c r="R87" s="101">
        <v>-6.1021808797810175</v>
      </c>
      <c r="S87" s="108">
        <v>-17.120853080665547</v>
      </c>
      <c r="T87" s="109">
        <v>-3.6834139733611275</v>
      </c>
      <c r="U87" s="98">
        <v>-0.46694609039599305</v>
      </c>
      <c r="V87" s="114">
        <v>64.549390260463355</v>
      </c>
      <c r="W87" s="99">
        <v>0.33875812477877743</v>
      </c>
      <c r="X87" s="115">
        <v>3.2276670912542958E-2</v>
      </c>
      <c r="Y87" s="120">
        <v>71.208028737564248</v>
      </c>
      <c r="Z87" s="121" t="e">
        <v>#N/A</v>
      </c>
      <c r="AA87" s="120">
        <v>-864962000.00000024</v>
      </c>
      <c r="AB87" s="121">
        <v>-434317000.00000024</v>
      </c>
      <c r="AC87" s="79">
        <v>629988000</v>
      </c>
      <c r="AD87" s="80">
        <v>1061817000</v>
      </c>
      <c r="AE87" s="125">
        <v>0.59331127680193485</v>
      </c>
      <c r="AF87" s="129">
        <v>39507.507855449992</v>
      </c>
      <c r="AG87" s="130">
        <v>37162.756855449989</v>
      </c>
      <c r="AH87" s="136" t="s">
        <v>3021</v>
      </c>
      <c r="AI87" s="137" t="s">
        <v>3021</v>
      </c>
      <c r="AJ87" s="137">
        <v>2.0519755872526573</v>
      </c>
      <c r="AK87" s="137" t="s">
        <v>3021</v>
      </c>
      <c r="AL87" s="138">
        <v>21.491226516554732</v>
      </c>
      <c r="AM87" s="85" t="s">
        <v>506</v>
      </c>
      <c r="AN87" s="86" t="s">
        <v>629</v>
      </c>
      <c r="AO87" s="86" t="s">
        <v>630</v>
      </c>
      <c r="AP87" s="87" t="s">
        <v>574</v>
      </c>
      <c r="AQ87" s="98" t="e">
        <v>#VALUE!</v>
      </c>
      <c r="AR87" s="99" t="e">
        <v>#VALUE!</v>
      </c>
      <c r="AS87" s="143" t="e">
        <v>#VALUE!</v>
      </c>
      <c r="AT87" s="74" t="s">
        <v>3076</v>
      </c>
      <c r="AU87" s="74" t="s">
        <v>3076</v>
      </c>
      <c r="AV87" s="146" t="s">
        <v>3076</v>
      </c>
      <c r="AW87" s="25" t="s">
        <v>3021</v>
      </c>
      <c r="AX87" s="136">
        <v>0</v>
      </c>
      <c r="AY87" s="137">
        <v>0</v>
      </c>
      <c r="AZ87" s="138">
        <v>0</v>
      </c>
      <c r="BA87" s="136" t="s">
        <v>3021</v>
      </c>
      <c r="BB87" s="137">
        <v>0</v>
      </c>
      <c r="BC87" s="138" t="s">
        <v>3021</v>
      </c>
      <c r="BD87" s="25">
        <v>-68.073999999999998</v>
      </c>
      <c r="BE87" s="25">
        <v>37162.756855449989</v>
      </c>
      <c r="BF87" s="74">
        <v>686.22199999999998</v>
      </c>
      <c r="BG87" s="74">
        <v>868.5</v>
      </c>
      <c r="BH87" s="74">
        <v>1108.7139999999999</v>
      </c>
      <c r="BI87" s="74">
        <v>926.44100000000003</v>
      </c>
      <c r="BJ87" s="74">
        <v>1246.047</v>
      </c>
      <c r="BK87" s="74">
        <v>1583.634</v>
      </c>
      <c r="BL87" s="72">
        <v>1.8465314687744008E-2</v>
      </c>
      <c r="BM87" s="72">
        <v>2.337017146973672E-2</v>
      </c>
      <c r="BN87" s="72">
        <v>2.9834008394815977E-2</v>
      </c>
      <c r="BO87" s="72">
        <v>2.4929286156124764E-2</v>
      </c>
      <c r="BP87" s="72">
        <v>3.3529455439667274E-2</v>
      </c>
      <c r="BQ87" s="72">
        <v>4.2613469344047257E-2</v>
      </c>
      <c r="BR87" s="149">
        <v>4.2613469344047257E-2</v>
      </c>
    </row>
    <row r="88" spans="2:70" ht="16.5" hidden="1" x14ac:dyDescent="0.3">
      <c r="B88" s="85">
        <v>3</v>
      </c>
      <c r="C88" s="86" t="s">
        <v>2998</v>
      </c>
      <c r="D88" s="86">
        <v>2</v>
      </c>
      <c r="E88" s="87">
        <v>1</v>
      </c>
      <c r="F88" s="75">
        <v>0.17</v>
      </c>
      <c r="G88" s="74" t="s">
        <v>2776</v>
      </c>
      <c r="H88" s="85" t="s">
        <v>93</v>
      </c>
      <c r="I88" s="86">
        <v>1083</v>
      </c>
      <c r="J88" s="86" t="s">
        <v>4063</v>
      </c>
      <c r="K88" s="92" t="s">
        <v>715</v>
      </c>
      <c r="L88" s="98">
        <v>0.78299671145528549</v>
      </c>
      <c r="M88" s="99">
        <v>0.83196682576437819</v>
      </c>
      <c r="N88" s="99">
        <v>0.73287925941398391</v>
      </c>
      <c r="O88" s="99">
        <v>0.79171421344051296</v>
      </c>
      <c r="P88" s="100">
        <v>27.663000739445298</v>
      </c>
      <c r="Q88" s="100">
        <v>20.746944967107289</v>
      </c>
      <c r="R88" s="101">
        <v>29.323915556752134</v>
      </c>
      <c r="S88" s="108">
        <v>26.053946766743877</v>
      </c>
      <c r="T88" s="109">
        <v>30.191528035644367</v>
      </c>
      <c r="U88" s="98">
        <v>-0.20041398274568265</v>
      </c>
      <c r="V88" s="114">
        <v>-0.9000180935436205</v>
      </c>
      <c r="W88" s="99">
        <v>0.59091255105215423</v>
      </c>
      <c r="X88" s="115" t="e">
        <v>#N/A</v>
      </c>
      <c r="Y88" s="120">
        <v>7.8069710136465122</v>
      </c>
      <c r="Z88" s="121">
        <v>16.575966945257669</v>
      </c>
      <c r="AA88" s="120">
        <v>169287999.99999994</v>
      </c>
      <c r="AB88" s="121">
        <v>177894999.99999994</v>
      </c>
      <c r="AC88" s="79">
        <v>21183000</v>
      </c>
      <c r="AD88" s="80">
        <v>103833000</v>
      </c>
      <c r="AE88" s="125">
        <v>0.20401028574730576</v>
      </c>
      <c r="AF88" s="129">
        <v>4669.9666496000009</v>
      </c>
      <c r="AG88" s="130">
        <v>4550.5846496000013</v>
      </c>
      <c r="AH88" s="136">
        <v>34.306750773498997</v>
      </c>
      <c r="AI88" s="137">
        <v>38.340322339642448</v>
      </c>
      <c r="AJ88" s="137">
        <v>1.8386069415130921</v>
      </c>
      <c r="AK88" s="137">
        <v>46.619287481162758</v>
      </c>
      <c r="AL88" s="138">
        <v>13.078259919472723</v>
      </c>
      <c r="AM88" s="85" t="s">
        <v>498</v>
      </c>
      <c r="AN88" s="86" t="s">
        <v>716</v>
      </c>
      <c r="AO88" s="86" t="s">
        <v>717</v>
      </c>
      <c r="AP88" s="87" t="s">
        <v>574</v>
      </c>
      <c r="AQ88" s="98">
        <v>0.21814930000000002</v>
      </c>
      <c r="AR88" s="99">
        <v>0.211897</v>
      </c>
      <c r="AS88" s="143">
        <v>0.20386669999999998</v>
      </c>
      <c r="AT88" s="74" t="s">
        <v>3697</v>
      </c>
      <c r="AU88" s="74" t="s">
        <v>3077</v>
      </c>
      <c r="AV88" s="146" t="s">
        <v>3077</v>
      </c>
      <c r="AW88" s="25">
        <v>1.1324041396483311</v>
      </c>
      <c r="AX88" s="136">
        <v>1.1324041396483311</v>
      </c>
      <c r="AY88" s="137">
        <v>3.5080914228171594</v>
      </c>
      <c r="AZ88" s="138">
        <v>4.6404955624654907</v>
      </c>
      <c r="BA88" s="136">
        <v>48.527235414834351</v>
      </c>
      <c r="BB88" s="137">
        <v>150.33323561028044</v>
      </c>
      <c r="BC88" s="138">
        <v>198.86047102511478</v>
      </c>
      <c r="BD88" s="25">
        <v>203.49391999999997</v>
      </c>
      <c r="BE88" s="25">
        <v>4550.5846496000013</v>
      </c>
      <c r="BF88" s="74">
        <v>105</v>
      </c>
      <c r="BG88" s="74">
        <v>114.5</v>
      </c>
      <c r="BH88" s="74">
        <v>127</v>
      </c>
      <c r="BI88" s="74">
        <v>114.206</v>
      </c>
      <c r="BJ88" s="74">
        <v>125.592</v>
      </c>
      <c r="BK88" s="74" t="s">
        <v>3021</v>
      </c>
      <c r="BL88" s="72">
        <v>2.3073958202102569E-2</v>
      </c>
      <c r="BM88" s="72">
        <v>2.5161602039435661E-2</v>
      </c>
      <c r="BN88" s="72">
        <v>2.790850182540025E-2</v>
      </c>
      <c r="BO88" s="72">
        <v>2.5096994956469772E-2</v>
      </c>
      <c r="BP88" s="72">
        <v>2.7599091033509198E-2</v>
      </c>
      <c r="BQ88" s="72">
        <v>0</v>
      </c>
      <c r="BR88" s="149">
        <v>2.790850182540025E-2</v>
      </c>
    </row>
    <row r="89" spans="2:70" ht="16.5" hidden="1" x14ac:dyDescent="0.3">
      <c r="B89" s="85">
        <v>3</v>
      </c>
      <c r="C89" s="86" t="s">
        <v>2998</v>
      </c>
      <c r="D89" s="86">
        <v>2</v>
      </c>
      <c r="E89" s="87">
        <v>2</v>
      </c>
      <c r="F89" s="75">
        <v>0.15</v>
      </c>
      <c r="G89" s="74" t="s">
        <v>2324</v>
      </c>
      <c r="H89" s="85" t="s">
        <v>1597</v>
      </c>
      <c r="I89" s="86">
        <v>1085</v>
      </c>
      <c r="J89" s="86" t="s">
        <v>4065</v>
      </c>
      <c r="K89" s="92" t="s">
        <v>1598</v>
      </c>
      <c r="L89" s="98">
        <v>0.82407767555096201</v>
      </c>
      <c r="M89" s="99">
        <v>1.0237874575223973</v>
      </c>
      <c r="N89" s="99">
        <v>0.18257522288376002</v>
      </c>
      <c r="O89" s="99">
        <v>0.2087164630306084</v>
      </c>
      <c r="P89" s="100">
        <v>20.210413455739463</v>
      </c>
      <c r="Q89" s="100">
        <v>13.257086401208207</v>
      </c>
      <c r="R89" s="101">
        <v>50.729483282674771</v>
      </c>
      <c r="S89" s="108">
        <v>24.045073784841758</v>
      </c>
      <c r="T89" s="109">
        <v>23.505057076950376</v>
      </c>
      <c r="U89" s="98">
        <v>0.60394665379277046</v>
      </c>
      <c r="V89" s="114">
        <v>2.7532324621733149</v>
      </c>
      <c r="W89" s="99">
        <v>0.13826509653567026</v>
      </c>
      <c r="X89" s="115">
        <v>3.4326669181440964E-2</v>
      </c>
      <c r="Y89" s="120">
        <v>3.0929578487866363</v>
      </c>
      <c r="Z89" s="121">
        <v>6.5590065443858592</v>
      </c>
      <c r="AA89" s="120">
        <v>3237000000</v>
      </c>
      <c r="AB89" s="121">
        <v>15878000000</v>
      </c>
      <c r="AC89" s="79">
        <v>29000000</v>
      </c>
      <c r="AD89" s="80">
        <v>2129000000</v>
      </c>
      <c r="AE89" s="125">
        <v>1.3621418506341005E-2</v>
      </c>
      <c r="AF89" s="129">
        <v>15890.945716020002</v>
      </c>
      <c r="AG89" s="130">
        <v>26508.945716020004</v>
      </c>
      <c r="AH89" s="136">
        <v>6.2580136251227581</v>
      </c>
      <c r="AI89" s="137">
        <v>7.3289869272933377</v>
      </c>
      <c r="AJ89" s="137">
        <v>11.078725861322795</v>
      </c>
      <c r="AK89" s="137">
        <v>9.9528911489034666</v>
      </c>
      <c r="AL89" s="138">
        <v>2.8999653260869569</v>
      </c>
      <c r="AM89" s="85" t="s">
        <v>493</v>
      </c>
      <c r="AN89" s="86" t="s">
        <v>661</v>
      </c>
      <c r="AO89" s="86" t="s">
        <v>662</v>
      </c>
      <c r="AP89" s="87" t="s">
        <v>1552</v>
      </c>
      <c r="AQ89" s="98">
        <v>8.7632559999999998E-2</v>
      </c>
      <c r="AR89" s="99">
        <v>3.9336780000000002E-2</v>
      </c>
      <c r="AS89" s="143">
        <v>-2.321579E-2</v>
      </c>
      <c r="AT89" s="74" t="s">
        <v>3697</v>
      </c>
      <c r="AU89" s="74" t="s">
        <v>3021</v>
      </c>
      <c r="AV89" s="146" t="s">
        <v>3021</v>
      </c>
      <c r="AW89" s="25">
        <v>8.025466754872312</v>
      </c>
      <c r="AX89" s="136">
        <v>8.025466754872312</v>
      </c>
      <c r="AY89" s="137">
        <v>0</v>
      </c>
      <c r="AZ89" s="138">
        <v>8.025466754872312</v>
      </c>
      <c r="BA89" s="136">
        <v>59.167286951839472</v>
      </c>
      <c r="BB89" s="137">
        <v>0</v>
      </c>
      <c r="BC89" s="138">
        <v>59.167286951839472</v>
      </c>
      <c r="BD89" s="25">
        <v>934</v>
      </c>
      <c r="BE89" s="25">
        <v>15890.945716020002</v>
      </c>
      <c r="BF89" s="74">
        <v>2596.875</v>
      </c>
      <c r="BG89" s="74">
        <v>2664.2000000000003</v>
      </c>
      <c r="BH89" s="74">
        <v>2768.4670000000001</v>
      </c>
      <c r="BI89" s="74">
        <v>2285.2020000000002</v>
      </c>
      <c r="BJ89" s="74">
        <v>2631.78</v>
      </c>
      <c r="BK89" s="74">
        <v>2686.9810000000002</v>
      </c>
      <c r="BL89" s="72">
        <v>0.16341853067826131</v>
      </c>
      <c r="BM89" s="72">
        <v>0.16765521999827634</v>
      </c>
      <c r="BN89" s="72">
        <v>0.17421662936077173</v>
      </c>
      <c r="BO89" s="72">
        <v>0.14380528640886611</v>
      </c>
      <c r="BP89" s="72">
        <v>0.16561506451732741</v>
      </c>
      <c r="BQ89" s="72">
        <v>0.16908880365069759</v>
      </c>
      <c r="BR89" s="149">
        <v>0.17421662936077173</v>
      </c>
    </row>
    <row r="90" spans="2:70" ht="16.5" hidden="1" x14ac:dyDescent="0.3">
      <c r="B90" s="85">
        <v>3</v>
      </c>
      <c r="C90" s="86" t="s">
        <v>2999</v>
      </c>
      <c r="D90" s="86">
        <v>2</v>
      </c>
      <c r="E90" s="87">
        <v>2</v>
      </c>
      <c r="F90" s="75">
        <v>0.18</v>
      </c>
      <c r="G90" s="74" t="s">
        <v>2867</v>
      </c>
      <c r="H90" s="85" t="s">
        <v>2082</v>
      </c>
      <c r="I90" s="86">
        <v>1087</v>
      </c>
      <c r="J90" s="86" t="s">
        <v>4067</v>
      </c>
      <c r="K90" s="92" t="s">
        <v>4779</v>
      </c>
      <c r="L90" s="98">
        <v>-4.1644143228873149</v>
      </c>
      <c r="M90" s="99">
        <v>-28.715384615384615</v>
      </c>
      <c r="N90" s="99">
        <v>0.79576671780299901</v>
      </c>
      <c r="O90" s="99">
        <v>1.804253262445626</v>
      </c>
      <c r="P90" s="100">
        <v>52.353282975014523</v>
      </c>
      <c r="Q90" s="100">
        <v>38.580080777690242</v>
      </c>
      <c r="R90" s="101">
        <v>70.421524663677133</v>
      </c>
      <c r="S90" s="108">
        <v>9.154267744673394</v>
      </c>
      <c r="T90" s="109">
        <v>11.426975988628865</v>
      </c>
      <c r="U90" s="98">
        <v>-2.7273692030139022E-2</v>
      </c>
      <c r="V90" s="114">
        <v>-7.4063400576368871E-2</v>
      </c>
      <c r="W90" s="99">
        <v>0.23196458025870301</v>
      </c>
      <c r="X90" s="115" t="e">
        <v>#N/A</v>
      </c>
      <c r="Y90" s="120">
        <v>13.384659486454913</v>
      </c>
      <c r="Z90" s="121">
        <v>20.573750807459334</v>
      </c>
      <c r="AA90" s="120">
        <v>-130000000</v>
      </c>
      <c r="AB90" s="121">
        <v>2069000000</v>
      </c>
      <c r="AC90" s="79">
        <v>22000000</v>
      </c>
      <c r="AD90" s="80">
        <v>3219000000</v>
      </c>
      <c r="AE90" s="125">
        <v>6.834420627524076E-3</v>
      </c>
      <c r="AF90" s="129">
        <v>31842.772577099997</v>
      </c>
      <c r="AG90" s="130">
        <v>31592.772577099997</v>
      </c>
      <c r="AH90" s="136">
        <v>9.2134069924467763</v>
      </c>
      <c r="AI90" s="137">
        <v>11.868058819346356</v>
      </c>
      <c r="AJ90" s="137">
        <v>9.2937632505068386</v>
      </c>
      <c r="AK90" s="137">
        <v>15.982055262334256</v>
      </c>
      <c r="AL90" s="138">
        <v>11.948529558742159</v>
      </c>
      <c r="AM90" s="85" t="s">
        <v>498</v>
      </c>
      <c r="AN90" s="86" t="s">
        <v>516</v>
      </c>
      <c r="AO90" s="86" t="s">
        <v>714</v>
      </c>
      <c r="AP90" s="87" t="s">
        <v>4616</v>
      </c>
      <c r="AQ90" s="98">
        <v>0.18055019999999999</v>
      </c>
      <c r="AR90" s="99">
        <v>0.13100919999999999</v>
      </c>
      <c r="AS90" s="143">
        <v>0.12285130000000001</v>
      </c>
      <c r="AT90" s="74" t="s">
        <v>3079</v>
      </c>
      <c r="AU90" s="74" t="s">
        <v>3079</v>
      </c>
      <c r="AV90" s="146" t="s">
        <v>3079</v>
      </c>
      <c r="AW90" s="25">
        <v>5.3090633295411456</v>
      </c>
      <c r="AX90" s="136">
        <v>5.3090633295411456</v>
      </c>
      <c r="AY90" s="137">
        <v>0</v>
      </c>
      <c r="AZ90" s="138">
        <v>5.3090633295411456</v>
      </c>
      <c r="BA90" s="136">
        <v>63.903492373547387</v>
      </c>
      <c r="BB90" s="137">
        <v>0</v>
      </c>
      <c r="BC90" s="138" t="s">
        <v>3021</v>
      </c>
      <c r="BD90" s="25" t="s">
        <v>3021</v>
      </c>
      <c r="BE90" s="25">
        <v>31592.772577099997</v>
      </c>
      <c r="BF90" s="74">
        <v>1447.222</v>
      </c>
      <c r="BG90" s="74">
        <v>1284.222</v>
      </c>
      <c r="BH90" s="74">
        <v>1355.625</v>
      </c>
      <c r="BI90" s="74">
        <v>1407.933</v>
      </c>
      <c r="BJ90" s="74">
        <v>1448.84</v>
      </c>
      <c r="BK90" s="74">
        <v>1614.04</v>
      </c>
      <c r="BL90" s="72">
        <v>4.5808641722348171E-2</v>
      </c>
      <c r="BM90" s="72">
        <v>4.0649233835553501E-2</v>
      </c>
      <c r="BN90" s="72">
        <v>4.290933936525166E-2</v>
      </c>
      <c r="BO90" s="72">
        <v>4.4565034504775926E-2</v>
      </c>
      <c r="BP90" s="72">
        <v>4.5859855967506656E-2</v>
      </c>
      <c r="BQ90" s="72">
        <v>5.1088900034368494E-2</v>
      </c>
      <c r="BR90" s="149">
        <v>5.1088900034368494E-2</v>
      </c>
    </row>
    <row r="91" spans="2:70" ht="16.5" x14ac:dyDescent="0.3">
      <c r="B91" s="85">
        <v>4</v>
      </c>
      <c r="C91" s="86" t="s">
        <v>3000</v>
      </c>
      <c r="D91" s="86">
        <v>1</v>
      </c>
      <c r="E91" s="87">
        <v>1</v>
      </c>
      <c r="F91" s="75">
        <v>0.2</v>
      </c>
      <c r="G91" s="74">
        <v>0</v>
      </c>
      <c r="H91" s="85" t="s">
        <v>293</v>
      </c>
      <c r="I91" s="86">
        <v>1131</v>
      </c>
      <c r="J91" s="86" t="s">
        <v>4111</v>
      </c>
      <c r="K91" s="92" t="s">
        <v>972</v>
      </c>
      <c r="L91" s="98">
        <v>0.30502312964973061</v>
      </c>
      <c r="M91" s="99">
        <v>0.85433543354335428</v>
      </c>
      <c r="N91" s="99">
        <v>0.23026093080153145</v>
      </c>
      <c r="O91" s="99">
        <v>0.65048543689320393</v>
      </c>
      <c r="P91" s="100">
        <v>30.884822770264297</v>
      </c>
      <c r="Q91" s="100">
        <v>24.692001775542163</v>
      </c>
      <c r="R91" s="101">
        <v>45.896276339844128</v>
      </c>
      <c r="S91" s="108">
        <v>44.704572364714991</v>
      </c>
      <c r="T91" s="109">
        <v>59.431432147327016</v>
      </c>
      <c r="U91" s="98">
        <v>2.1837875611460519E-3</v>
      </c>
      <c r="V91" s="114">
        <v>5.7603686635944703E-3</v>
      </c>
      <c r="W91" s="99">
        <v>0.62938612691142792</v>
      </c>
      <c r="X91" s="115">
        <v>3.76078914919852E-2</v>
      </c>
      <c r="Y91" s="120">
        <v>23.347053063062486</v>
      </c>
      <c r="Z91" s="121">
        <v>36.923705132536867</v>
      </c>
      <c r="AA91" s="120">
        <v>6666000000</v>
      </c>
      <c r="AB91" s="121">
        <v>8755000000</v>
      </c>
      <c r="AC91" s="79">
        <v>38000000</v>
      </c>
      <c r="AD91" s="80">
        <v>3236000000</v>
      </c>
      <c r="AE91" s="125">
        <v>1.1742892459826947E-2</v>
      </c>
      <c r="AF91" s="129">
        <v>15840.999602000002</v>
      </c>
      <c r="AG91" s="130">
        <v>18581.999602000004</v>
      </c>
      <c r="AH91" s="136">
        <v>4.2078803446557975</v>
      </c>
      <c r="AI91" s="137">
        <v>5.2050419053221297</v>
      </c>
      <c r="AJ91" s="137">
        <v>16.986366646567667</v>
      </c>
      <c r="AK91" s="137">
        <v>6.6216965395078642</v>
      </c>
      <c r="AL91" s="138">
        <v>2.7291557861825457</v>
      </c>
      <c r="AM91" s="85" t="s">
        <v>550</v>
      </c>
      <c r="AN91" s="86" t="s">
        <v>884</v>
      </c>
      <c r="AO91" s="86" t="s">
        <v>973</v>
      </c>
      <c r="AP91" s="87" t="s">
        <v>574</v>
      </c>
      <c r="AQ91" s="98" t="e">
        <v>#VALUE!</v>
      </c>
      <c r="AR91" s="99">
        <v>8.0436150000000012E-2</v>
      </c>
      <c r="AS91" s="143">
        <v>0.1217713</v>
      </c>
      <c r="AT91" s="74" t="s">
        <v>3114</v>
      </c>
      <c r="AU91" s="74" t="s">
        <v>3114</v>
      </c>
      <c r="AV91" s="146" t="s">
        <v>3114</v>
      </c>
      <c r="AW91" s="25">
        <v>1.9490803067874989</v>
      </c>
      <c r="AX91" s="136">
        <v>1.9490803067874989</v>
      </c>
      <c r="AY91" s="137">
        <v>4.1338337225656421</v>
      </c>
      <c r="AZ91" s="138">
        <v>6.082914029353141</v>
      </c>
      <c r="BA91" s="136">
        <v>8.3246278401671461</v>
      </c>
      <c r="BB91" s="137">
        <v>17.655828327674762</v>
      </c>
      <c r="BC91" s="138">
        <v>25.980456167841908</v>
      </c>
      <c r="BD91" s="25">
        <v>955</v>
      </c>
      <c r="BE91" s="25">
        <v>15840.999602000002</v>
      </c>
      <c r="BF91" s="74">
        <v>1575.316</v>
      </c>
      <c r="BG91" s="74">
        <v>1197.579</v>
      </c>
      <c r="BH91" s="74">
        <v>1052.8130000000001</v>
      </c>
      <c r="BI91" s="74">
        <v>2205.6179999999999</v>
      </c>
      <c r="BJ91" s="74">
        <v>1639.7750000000001</v>
      </c>
      <c r="BK91" s="74">
        <v>1441.8440000000001</v>
      </c>
      <c r="BL91" s="72">
        <v>9.944549205096305E-2</v>
      </c>
      <c r="BM91" s="72">
        <v>7.5599964023027932E-2</v>
      </c>
      <c r="BN91" s="72">
        <v>6.6461273054200284E-2</v>
      </c>
      <c r="BO91" s="72">
        <v>0.139234774030392</v>
      </c>
      <c r="BP91" s="72">
        <v>0.10351461657716163</v>
      </c>
      <c r="BQ91" s="72">
        <v>9.1019761140449768E-2</v>
      </c>
      <c r="BR91" s="149">
        <v>9.1019761140449768E-2</v>
      </c>
    </row>
    <row r="92" spans="2:70" ht="16.5" hidden="1" x14ac:dyDescent="0.3">
      <c r="B92" s="85">
        <v>3</v>
      </c>
      <c r="C92" s="86" t="s">
        <v>2999</v>
      </c>
      <c r="D92" s="86">
        <v>3</v>
      </c>
      <c r="E92" s="87">
        <v>1</v>
      </c>
      <c r="F92" s="75">
        <v>0.2</v>
      </c>
      <c r="G92" s="74" t="s">
        <v>2220</v>
      </c>
      <c r="H92" s="85" t="s">
        <v>1170</v>
      </c>
      <c r="I92" s="86">
        <v>1089</v>
      </c>
      <c r="J92" s="86" t="s">
        <v>4069</v>
      </c>
      <c r="K92" s="92" t="s">
        <v>4780</v>
      </c>
      <c r="L92" s="98">
        <v>0.48140014084672345</v>
      </c>
      <c r="M92" s="99">
        <v>0.44652792990142387</v>
      </c>
      <c r="N92" s="99">
        <v>0.44088635824766997</v>
      </c>
      <c r="O92" s="99">
        <v>0.41651568608753697</v>
      </c>
      <c r="P92" s="100">
        <v>35.461947066873883</v>
      </c>
      <c r="Q92" s="100">
        <v>25.505679747334614</v>
      </c>
      <c r="R92" s="101">
        <v>26.387330393589988</v>
      </c>
      <c r="S92" s="108">
        <v>33.169318837444266</v>
      </c>
      <c r="T92" s="109">
        <v>33.002890319963491</v>
      </c>
      <c r="U92" s="98">
        <v>-0.12739591615773715</v>
      </c>
      <c r="V92" s="114">
        <v>-0.38567514276202919</v>
      </c>
      <c r="W92" s="99">
        <v>0.71835720549546911</v>
      </c>
      <c r="X92" s="115">
        <v>0.20701754385964913</v>
      </c>
      <c r="Y92" s="120">
        <v>18.345244409481488</v>
      </c>
      <c r="Z92" s="121">
        <v>14.523139529603913</v>
      </c>
      <c r="AA92" s="120">
        <v>68475000</v>
      </c>
      <c r="AB92" s="121">
        <v>73409000</v>
      </c>
      <c r="AC92" s="79">
        <v>0</v>
      </c>
      <c r="AD92" s="80">
        <v>27846000</v>
      </c>
      <c r="AE92" s="125">
        <v>0</v>
      </c>
      <c r="AF92" s="129">
        <v>1085.1114754</v>
      </c>
      <c r="AG92" s="130">
        <v>1070.0504754000001</v>
      </c>
      <c r="AH92" s="136">
        <v>27.401359130367982</v>
      </c>
      <c r="AI92" s="137">
        <v>34.996417955259027</v>
      </c>
      <c r="AJ92" s="137">
        <v>1.1800491488150129</v>
      </c>
      <c r="AK92" s="137">
        <v>49.856336364761582</v>
      </c>
      <c r="AL92" s="138">
        <v>12.255005079076476</v>
      </c>
      <c r="AM92" s="85" t="s">
        <v>533</v>
      </c>
      <c r="AN92" s="86" t="s">
        <v>729</v>
      </c>
      <c r="AO92" s="86" t="s">
        <v>730</v>
      </c>
      <c r="AP92" s="87" t="s">
        <v>2136</v>
      </c>
      <c r="AQ92" s="98" t="e">
        <v>#VALUE!</v>
      </c>
      <c r="AR92" s="99" t="e">
        <v>#VALUE!</v>
      </c>
      <c r="AS92" s="143">
        <v>0.28418690000000002</v>
      </c>
      <c r="AT92" s="74" t="s">
        <v>3081</v>
      </c>
      <c r="AU92" s="74" t="s">
        <v>3081</v>
      </c>
      <c r="AV92" s="146" t="s">
        <v>3081</v>
      </c>
      <c r="AW92" s="25">
        <v>1.6519135065810973</v>
      </c>
      <c r="AX92" s="136">
        <v>1.6519135065810973</v>
      </c>
      <c r="AY92" s="137">
        <v>0</v>
      </c>
      <c r="AZ92" s="138">
        <v>1.6519135065810973</v>
      </c>
      <c r="BA92" s="136">
        <v>16.614564178006621</v>
      </c>
      <c r="BB92" s="137">
        <v>0</v>
      </c>
      <c r="BC92" s="138">
        <v>16.614564178006621</v>
      </c>
      <c r="BD92" s="25">
        <v>3.6139999999999999</v>
      </c>
      <c r="BE92" s="25">
        <v>1070.0504754000001</v>
      </c>
      <c r="BF92" s="74">
        <v>26.7</v>
      </c>
      <c r="BG92" s="74">
        <v>31.900000000000002</v>
      </c>
      <c r="BH92" s="74">
        <v>38.243000000000002</v>
      </c>
      <c r="BI92" s="74">
        <v>32.096000000000004</v>
      </c>
      <c r="BJ92" s="74">
        <v>24.091000000000001</v>
      </c>
      <c r="BK92" s="74">
        <v>35.21</v>
      </c>
      <c r="BL92" s="72">
        <v>2.4952093956146469E-2</v>
      </c>
      <c r="BM92" s="72">
        <v>2.9811677797792976E-2</v>
      </c>
      <c r="BN92" s="72">
        <v>3.573943554924755E-2</v>
      </c>
      <c r="BO92" s="72">
        <v>2.9994846727208885E-2</v>
      </c>
      <c r="BP92" s="72">
        <v>2.2513891217135755E-2</v>
      </c>
      <c r="BQ92" s="72">
        <v>3.2904989820071805E-2</v>
      </c>
      <c r="BR92" s="149">
        <v>3.573943554924755E-2</v>
      </c>
    </row>
    <row r="93" spans="2:70" ht="16.5" hidden="1" x14ac:dyDescent="0.3">
      <c r="B93" s="85">
        <v>3</v>
      </c>
      <c r="C93" s="86" t="s">
        <v>2998</v>
      </c>
      <c r="D93" s="86">
        <v>3</v>
      </c>
      <c r="E93" s="87">
        <v>3</v>
      </c>
      <c r="F93" s="75">
        <v>0.15</v>
      </c>
      <c r="G93" s="74" t="s">
        <v>2323</v>
      </c>
      <c r="H93" s="85" t="s">
        <v>1807</v>
      </c>
      <c r="I93" s="86">
        <v>1092</v>
      </c>
      <c r="J93" s="86" t="s">
        <v>4072</v>
      </c>
      <c r="K93" s="92" t="s">
        <v>1808</v>
      </c>
      <c r="L93" s="98">
        <v>0.17355378058131893</v>
      </c>
      <c r="M93" s="99">
        <v>0.18848725350802925</v>
      </c>
      <c r="N93" s="99">
        <v>0.10117999667079565</v>
      </c>
      <c r="O93" s="99">
        <v>0.10976595195756027</v>
      </c>
      <c r="P93" s="100">
        <v>9.5367574876363701</v>
      </c>
      <c r="Q93" s="100">
        <v>7.3739600736583144</v>
      </c>
      <c r="R93" s="101">
        <v>11.938132047955193</v>
      </c>
      <c r="S93" s="108">
        <v>46.996987644167049</v>
      </c>
      <c r="T93" s="109">
        <v>50.29385524344567</v>
      </c>
      <c r="U93" s="98">
        <v>0.38767377390028129</v>
      </c>
      <c r="V93" s="114">
        <v>2.7173167595370766</v>
      </c>
      <c r="W93" s="99">
        <v>0.49720685689249139</v>
      </c>
      <c r="X93" s="115">
        <v>4.0906827290189476E-2</v>
      </c>
      <c r="Y93" s="120">
        <v>3.1501711126899061</v>
      </c>
      <c r="Z93" s="121">
        <v>-25.539506203322571</v>
      </c>
      <c r="AA93" s="120">
        <v>66868000000</v>
      </c>
      <c r="AB93" s="121">
        <v>114824000000</v>
      </c>
      <c r="AC93" s="79" t="e">
        <v>#N/A</v>
      </c>
      <c r="AD93" s="80">
        <v>9007000000</v>
      </c>
      <c r="AE93" s="125">
        <v>0</v>
      </c>
      <c r="AF93" s="129">
        <v>60840.597599489993</v>
      </c>
      <c r="AG93" s="130">
        <v>99207.597599489993</v>
      </c>
      <c r="AH93" s="136">
        <v>7.0417152099182712</v>
      </c>
      <c r="AI93" s="137">
        <v>7.6533979254406024</v>
      </c>
      <c r="AJ93" s="137">
        <v>13.880520505089509</v>
      </c>
      <c r="AK93" s="137">
        <v>6.9919753557605988</v>
      </c>
      <c r="AL93" s="138">
        <v>0.84151972326094782</v>
      </c>
      <c r="AM93" s="85" t="s">
        <v>493</v>
      </c>
      <c r="AN93" s="86" t="s">
        <v>661</v>
      </c>
      <c r="AO93" s="86" t="s">
        <v>662</v>
      </c>
      <c r="AP93" s="87" t="s">
        <v>1552</v>
      </c>
      <c r="AQ93" s="98">
        <v>0.12657299999999999</v>
      </c>
      <c r="AR93" s="99">
        <v>3.7676340000000003E-2</v>
      </c>
      <c r="AS93" s="143">
        <v>-5.129856E-2</v>
      </c>
      <c r="AT93" s="74" t="s">
        <v>3697</v>
      </c>
      <c r="AU93" s="74" t="s">
        <v>3082</v>
      </c>
      <c r="AV93" s="146" t="s">
        <v>3082</v>
      </c>
      <c r="AW93" s="25">
        <v>8.4976078352157725</v>
      </c>
      <c r="AX93" s="136">
        <v>8.4976078352157725</v>
      </c>
      <c r="AY93" s="137">
        <v>0.1316790632091103</v>
      </c>
      <c r="AZ93" s="138">
        <v>8.6292868984248834</v>
      </c>
      <c r="BA93" s="136">
        <v>61.378455436186407</v>
      </c>
      <c r="BB93" s="137">
        <v>0.95112150028442954</v>
      </c>
      <c r="BC93" s="138">
        <v>62.329576936470836</v>
      </c>
      <c r="BD93" s="25">
        <v>5242.6174294519997</v>
      </c>
      <c r="BE93" s="25">
        <v>60840.597599489993</v>
      </c>
      <c r="BF93" s="74">
        <v>8450.357</v>
      </c>
      <c r="BG93" s="74">
        <v>8639.2000000000007</v>
      </c>
      <c r="BH93" s="74">
        <v>9105.6669999999995</v>
      </c>
      <c r="BI93" s="74">
        <v>8625.9439999999995</v>
      </c>
      <c r="BJ93" s="74">
        <v>8971.4860000000008</v>
      </c>
      <c r="BK93" s="74">
        <v>9374.1849999999995</v>
      </c>
      <c r="BL93" s="72">
        <v>0.138893392461859</v>
      </c>
      <c r="BM93" s="72">
        <v>0.14199729031051497</v>
      </c>
      <c r="BN93" s="72">
        <v>0.14966432545488884</v>
      </c>
      <c r="BO93" s="72">
        <v>0.14177940947891524</v>
      </c>
      <c r="BP93" s="72">
        <v>0.14745887374510611</v>
      </c>
      <c r="BQ93" s="72">
        <v>0.15407779295183288</v>
      </c>
      <c r="BR93" s="149">
        <v>0.15407779295183288</v>
      </c>
    </row>
    <row r="94" spans="2:70" ht="16.5" hidden="1" x14ac:dyDescent="0.3">
      <c r="B94" s="85">
        <v>3</v>
      </c>
      <c r="C94" s="86" t="s">
        <v>3000</v>
      </c>
      <c r="D94" s="86">
        <v>4</v>
      </c>
      <c r="E94" s="87">
        <v>1</v>
      </c>
      <c r="F94" s="75">
        <v>0.16</v>
      </c>
      <c r="G94" s="74" t="s">
        <v>2857</v>
      </c>
      <c r="H94" s="85" t="s">
        <v>1843</v>
      </c>
      <c r="I94" s="86">
        <v>1093</v>
      </c>
      <c r="J94" s="86" t="s">
        <v>4073</v>
      </c>
      <c r="K94" s="92" t="s">
        <v>1844</v>
      </c>
      <c r="L94" s="98">
        <v>-0.10604098546879256</v>
      </c>
      <c r="M94" s="99">
        <v>-1.0314083080040533</v>
      </c>
      <c r="N94" s="99">
        <v>0.49798871196988853</v>
      </c>
      <c r="O94" s="99">
        <v>1.3964334705075434</v>
      </c>
      <c r="P94" s="100">
        <v>23.298832856199077</v>
      </c>
      <c r="Q94" s="100">
        <v>18.439610255947475</v>
      </c>
      <c r="R94" s="101">
        <v>21.905495634309194</v>
      </c>
      <c r="S94" s="108">
        <v>17.648473359386912</v>
      </c>
      <c r="T94" s="109">
        <v>19.807883405101027</v>
      </c>
      <c r="U94" s="98">
        <v>-0.42677527890915529</v>
      </c>
      <c r="V94" s="114">
        <v>-1.9357429718875503</v>
      </c>
      <c r="W94" s="99">
        <v>0.56236233480176212</v>
      </c>
      <c r="X94" s="115" t="e">
        <v>#N/A</v>
      </c>
      <c r="Y94" s="120">
        <v>16.529665097719072</v>
      </c>
      <c r="Z94" s="121">
        <v>23.786042886985758</v>
      </c>
      <c r="AA94" s="120">
        <v>-98699999.99999994</v>
      </c>
      <c r="AB94" s="121">
        <v>72900000.00000006</v>
      </c>
      <c r="AC94" s="79">
        <v>1800000</v>
      </c>
      <c r="AD94" s="80">
        <v>173700000</v>
      </c>
      <c r="AE94" s="125">
        <v>1.0362694300518135E-2</v>
      </c>
      <c r="AF94" s="129">
        <v>852.33679659999996</v>
      </c>
      <c r="AG94" s="130">
        <v>614.83679659999996</v>
      </c>
      <c r="AH94" s="136">
        <v>4.8796571158730151</v>
      </c>
      <c r="AI94" s="137">
        <v>5.7300726616961777</v>
      </c>
      <c r="AJ94" s="137">
        <v>19.4743126982452</v>
      </c>
      <c r="AK94" s="137">
        <v>9.9282806717803282</v>
      </c>
      <c r="AL94" s="138">
        <v>2.1073086419753086</v>
      </c>
      <c r="AM94" s="85" t="s">
        <v>498</v>
      </c>
      <c r="AN94" s="86" t="s">
        <v>516</v>
      </c>
      <c r="AO94" s="86" t="s">
        <v>1845</v>
      </c>
      <c r="AP94" s="87" t="s">
        <v>1552</v>
      </c>
      <c r="AQ94" s="98">
        <v>0.1841392</v>
      </c>
      <c r="AR94" s="99">
        <v>0.1209863</v>
      </c>
      <c r="AS94" s="143">
        <v>3.7636750000000004E-2</v>
      </c>
      <c r="AT94" s="74" t="s">
        <v>3697</v>
      </c>
      <c r="AU94" s="74" t="s">
        <v>3021</v>
      </c>
      <c r="AV94" s="146" t="s">
        <v>3021</v>
      </c>
      <c r="AW94" s="25">
        <v>3.3812949640287768</v>
      </c>
      <c r="AX94" s="136">
        <v>3.3812949640287768</v>
      </c>
      <c r="AY94" s="137">
        <v>-0.3205743431394249</v>
      </c>
      <c r="AZ94" s="138">
        <v>3.0607206208893518</v>
      </c>
      <c r="BA94" s="136">
        <v>36.764083885209708</v>
      </c>
      <c r="BB94" s="137">
        <v>-3.4855350296270444</v>
      </c>
      <c r="BC94" s="138">
        <v>33.278548855582663</v>
      </c>
      <c r="BD94" s="25">
        <v>25.778562300000001</v>
      </c>
      <c r="BE94" s="25">
        <v>614.83679659999996</v>
      </c>
      <c r="BF94" s="74">
        <v>73.433000000000007</v>
      </c>
      <c r="BG94" s="74">
        <v>71.567000000000007</v>
      </c>
      <c r="BH94" s="74">
        <v>71.817000000000007</v>
      </c>
      <c r="BI94" s="74">
        <v>77.344000000000008</v>
      </c>
      <c r="BJ94" s="74">
        <v>61.922000000000004</v>
      </c>
      <c r="BK94" s="74">
        <v>63.222999999999999</v>
      </c>
      <c r="BL94" s="72">
        <v>0.11943494664938538</v>
      </c>
      <c r="BM94" s="72">
        <v>0.11639999491858652</v>
      </c>
      <c r="BN94" s="72">
        <v>0.11680660688680716</v>
      </c>
      <c r="BO94" s="72">
        <v>0.12579598428022909</v>
      </c>
      <c r="BP94" s="72">
        <v>0.10071290518463417</v>
      </c>
      <c r="BQ94" s="72">
        <v>0.10282891386725439</v>
      </c>
      <c r="BR94" s="149">
        <v>0.11680660688680716</v>
      </c>
    </row>
    <row r="95" spans="2:70" ht="16.5" hidden="1" x14ac:dyDescent="0.3">
      <c r="B95" s="85">
        <v>3</v>
      </c>
      <c r="C95" s="86" t="s">
        <v>2999</v>
      </c>
      <c r="D95" s="86">
        <v>5</v>
      </c>
      <c r="E95" s="87">
        <v>1</v>
      </c>
      <c r="F95" s="75">
        <v>0.16</v>
      </c>
      <c r="G95" s="74" t="s">
        <v>2566</v>
      </c>
      <c r="H95" s="85" t="s">
        <v>2040</v>
      </c>
      <c r="I95" s="86">
        <v>1100</v>
      </c>
      <c r="J95" s="86" t="s">
        <v>4080</v>
      </c>
      <c r="K95" s="92" t="s">
        <v>4781</v>
      </c>
      <c r="L95" s="98">
        <v>0.82180884815754285</v>
      </c>
      <c r="M95" s="99">
        <v>0.4746205096503881</v>
      </c>
      <c r="N95" s="99">
        <v>0.59945440895230795</v>
      </c>
      <c r="O95" s="99">
        <v>0.26207001175712064</v>
      </c>
      <c r="P95" s="100">
        <v>22.488823864098187</v>
      </c>
      <c r="Q95" s="100">
        <v>16.847120837159594</v>
      </c>
      <c r="R95" s="101">
        <v>69.509625862695245</v>
      </c>
      <c r="S95" s="108">
        <v>35.228546268680979</v>
      </c>
      <c r="T95" s="109">
        <v>34.722529784312854</v>
      </c>
      <c r="U95" s="98">
        <v>0.91326947033807293</v>
      </c>
      <c r="V95" s="114">
        <v>2.5020595504295633</v>
      </c>
      <c r="W95" s="99">
        <v>0.18496879186023313</v>
      </c>
      <c r="X95" s="115">
        <v>2.4553470495139045E-2</v>
      </c>
      <c r="Y95" s="120">
        <v>8.5772937304274475</v>
      </c>
      <c r="Z95" s="121">
        <v>4.6290810047016961</v>
      </c>
      <c r="AA95" s="120">
        <v>14559000000</v>
      </c>
      <c r="AB95" s="121">
        <v>26367000000</v>
      </c>
      <c r="AC95" s="79" t="e">
        <v>#N/A</v>
      </c>
      <c r="AD95" s="80">
        <v>5661000000</v>
      </c>
      <c r="AE95" s="125">
        <v>0</v>
      </c>
      <c r="AF95" s="129">
        <v>177813.44000000003</v>
      </c>
      <c r="AG95" s="130">
        <v>199073.44000000003</v>
      </c>
      <c r="AH95" s="136">
        <v>23.316167720777702</v>
      </c>
      <c r="AI95" s="137">
        <v>28.610727220465655</v>
      </c>
      <c r="AJ95" s="137">
        <v>2.5533593678178996</v>
      </c>
      <c r="AK95" s="137">
        <v>34.584998322549104</v>
      </c>
      <c r="AL95" s="138">
        <v>25.508351675795318</v>
      </c>
      <c r="AM95" s="85" t="s">
        <v>493</v>
      </c>
      <c r="AN95" s="86" t="s">
        <v>537</v>
      </c>
      <c r="AO95" s="86" t="s">
        <v>538</v>
      </c>
      <c r="AP95" s="87" t="s">
        <v>2141</v>
      </c>
      <c r="AQ95" s="98">
        <v>0.16824829999999999</v>
      </c>
      <c r="AR95" s="99">
        <v>0.13994860000000001</v>
      </c>
      <c r="AS95" s="143">
        <v>0.12795799999999999</v>
      </c>
      <c r="AT95" s="74" t="s">
        <v>3697</v>
      </c>
      <c r="AU95" s="74" t="s">
        <v>3021</v>
      </c>
      <c r="AV95" s="146" t="s">
        <v>3021</v>
      </c>
      <c r="AW95" s="25">
        <v>2.5667351129363447</v>
      </c>
      <c r="AX95" s="136">
        <v>2.5667351129363447</v>
      </c>
      <c r="AY95" s="137">
        <v>0</v>
      </c>
      <c r="AZ95" s="138">
        <v>2.5667351129363447</v>
      </c>
      <c r="BA95" s="136">
        <v>83.711450748810449</v>
      </c>
      <c r="BB95" s="137">
        <v>0</v>
      </c>
      <c r="BC95" s="138" t="s">
        <v>3021</v>
      </c>
      <c r="BD95" s="25" t="s">
        <v>3021</v>
      </c>
      <c r="BE95" s="25">
        <v>177813.44000000003</v>
      </c>
      <c r="BF95" s="74">
        <v>5032</v>
      </c>
      <c r="BG95" s="74">
        <v>5730.2939999999999</v>
      </c>
      <c r="BH95" s="74">
        <v>6434.8330000000005</v>
      </c>
      <c r="BI95" s="74">
        <v>4455.6469999999999</v>
      </c>
      <c r="BJ95" s="74">
        <v>5219.5029999999997</v>
      </c>
      <c r="BK95" s="74">
        <v>5954.7139999999999</v>
      </c>
      <c r="BL95" s="72">
        <v>2.8299323155774946E-2</v>
      </c>
      <c r="BM95" s="72">
        <v>3.2226439126311256E-2</v>
      </c>
      <c r="BN95" s="72">
        <v>3.6188676176558979E-2</v>
      </c>
      <c r="BO95" s="72">
        <v>2.5057987742658817E-2</v>
      </c>
      <c r="BP95" s="72">
        <v>2.935381599951049E-2</v>
      </c>
      <c r="BQ95" s="72">
        <v>3.3488548447181486E-2</v>
      </c>
      <c r="BR95" s="149">
        <v>3.6188676176558979E-2</v>
      </c>
    </row>
    <row r="96" spans="2:70" ht="16.5" hidden="1" x14ac:dyDescent="0.3">
      <c r="B96" s="85">
        <v>3</v>
      </c>
      <c r="C96" s="86" t="s">
        <v>2999</v>
      </c>
      <c r="D96" s="86">
        <v>10</v>
      </c>
      <c r="E96" s="87">
        <v>3</v>
      </c>
      <c r="F96" s="75">
        <v>0.12</v>
      </c>
      <c r="G96" s="74">
        <v>0</v>
      </c>
      <c r="H96" s="85" t="s">
        <v>1221</v>
      </c>
      <c r="I96" s="86">
        <v>1115</v>
      </c>
      <c r="J96" s="86" t="s">
        <v>4095</v>
      </c>
      <c r="K96" s="92" t="s">
        <v>1233</v>
      </c>
      <c r="L96" s="98">
        <v>0.38939307784040722</v>
      </c>
      <c r="M96" s="99">
        <v>0.53165178937023994</v>
      </c>
      <c r="N96" s="99">
        <v>0.38216726141321755</v>
      </c>
      <c r="O96" s="99">
        <v>0.52337955498226374</v>
      </c>
      <c r="P96" s="100">
        <v>30.699729928799414</v>
      </c>
      <c r="Q96" s="100">
        <v>23.551674758621662</v>
      </c>
      <c r="R96" s="101">
        <v>31.727025877580395</v>
      </c>
      <c r="S96" s="108">
        <v>25.404990346799227</v>
      </c>
      <c r="T96" s="109">
        <v>28.834167459854463</v>
      </c>
      <c r="U96" s="98">
        <v>-0.16366790900912478</v>
      </c>
      <c r="V96" s="114">
        <v>-0.54969245710585946</v>
      </c>
      <c r="W96" s="99">
        <v>0.50400689633153473</v>
      </c>
      <c r="X96" s="115" t="e">
        <v>#N/A</v>
      </c>
      <c r="Y96" s="120">
        <v>6.8842668575170247</v>
      </c>
      <c r="Z96" s="121">
        <v>7.3076962402755852</v>
      </c>
      <c r="AA96" s="120">
        <v>12211000000</v>
      </c>
      <c r="AB96" s="121">
        <v>12404000000</v>
      </c>
      <c r="AC96" s="79" t="e">
        <v>#N/A</v>
      </c>
      <c r="AD96" s="80">
        <v>7887000000</v>
      </c>
      <c r="AE96" s="125">
        <v>0</v>
      </c>
      <c r="AF96" s="129">
        <v>111731.97420000001</v>
      </c>
      <c r="AG96" s="130">
        <v>106668.97420000001</v>
      </c>
      <c r="AH96" s="136">
        <v>11.541763059943737</v>
      </c>
      <c r="AI96" s="137">
        <v>17.130074546330498</v>
      </c>
      <c r="AJ96" s="137" t="s">
        <v>3021</v>
      </c>
      <c r="AK96" s="137">
        <v>23.012484176346305</v>
      </c>
      <c r="AL96" s="138">
        <v>7.0918419196678162</v>
      </c>
      <c r="AM96" s="85" t="s">
        <v>533</v>
      </c>
      <c r="AN96" s="86" t="s">
        <v>534</v>
      </c>
      <c r="AO96" s="86" t="s">
        <v>868</v>
      </c>
      <c r="AP96" s="87" t="s">
        <v>1226</v>
      </c>
      <c r="AQ96" s="98">
        <v>0.13222440000000002</v>
      </c>
      <c r="AR96" s="99">
        <v>7.7236360000000004E-2</v>
      </c>
      <c r="AS96" s="143">
        <v>6.8158930000000006E-2</v>
      </c>
      <c r="AT96" s="74" t="s">
        <v>3100</v>
      </c>
      <c r="AU96" s="74" t="s">
        <v>3100</v>
      </c>
      <c r="AV96" s="146" t="s">
        <v>3100</v>
      </c>
      <c r="AW96" s="25">
        <v>2.2172702056119702</v>
      </c>
      <c r="AX96" s="136">
        <v>2.2172702056119702</v>
      </c>
      <c r="AY96" s="137">
        <v>-2.530773923432944E-16</v>
      </c>
      <c r="AZ96" s="138">
        <v>2.2172702056119697</v>
      </c>
      <c r="BA96" s="136">
        <v>62.2523103793405</v>
      </c>
      <c r="BB96" s="137">
        <v>-7.1054273576010019E-15</v>
      </c>
      <c r="BC96" s="138">
        <v>62.252310379340493</v>
      </c>
      <c r="BD96" s="25">
        <v>3025.3066536599999</v>
      </c>
      <c r="BE96" s="25">
        <v>106668.97420000001</v>
      </c>
      <c r="BF96" s="74">
        <v>5174.8209999999999</v>
      </c>
      <c r="BG96" s="74">
        <v>5582.567</v>
      </c>
      <c r="BH96" s="74">
        <v>5959.1790000000001</v>
      </c>
      <c r="BI96" s="74">
        <v>5736.4189999999999</v>
      </c>
      <c r="BJ96" s="74">
        <v>6078.4610000000002</v>
      </c>
      <c r="BK96" s="74">
        <v>6554.5789999999997</v>
      </c>
      <c r="BL96" s="72">
        <v>4.8512897389426657E-2</v>
      </c>
      <c r="BM96" s="72">
        <v>5.2335433446026328E-2</v>
      </c>
      <c r="BN96" s="72">
        <v>5.5866094566792972E-2</v>
      </c>
      <c r="BO96" s="72">
        <v>5.3777764743893071E-2</v>
      </c>
      <c r="BP96" s="72">
        <v>5.6984339125668651E-2</v>
      </c>
      <c r="BQ96" s="72">
        <v>6.1447848816005575E-2</v>
      </c>
      <c r="BR96" s="149">
        <v>6.1447848816005575E-2</v>
      </c>
    </row>
    <row r="97" spans="2:70" ht="16.5" hidden="1" x14ac:dyDescent="0.3">
      <c r="B97" s="85">
        <v>3</v>
      </c>
      <c r="C97" s="86" t="s">
        <v>2999</v>
      </c>
      <c r="D97" s="86">
        <v>4</v>
      </c>
      <c r="E97" s="87">
        <v>4</v>
      </c>
      <c r="F97" s="75">
        <v>0.17</v>
      </c>
      <c r="G97" s="74" t="s">
        <v>2239</v>
      </c>
      <c r="H97" s="85" t="s">
        <v>255</v>
      </c>
      <c r="I97" s="86">
        <v>1094</v>
      </c>
      <c r="J97" s="86" t="s">
        <v>4074</v>
      </c>
      <c r="K97" s="92" t="s">
        <v>926</v>
      </c>
      <c r="L97" s="98">
        <v>0.36559141619951296</v>
      </c>
      <c r="M97" s="99">
        <v>0.38945705718569285</v>
      </c>
      <c r="N97" s="99">
        <v>0.36559141619951296</v>
      </c>
      <c r="O97" s="99">
        <v>0.38945705718569285</v>
      </c>
      <c r="P97" s="100">
        <v>37.698347886173757</v>
      </c>
      <c r="Q97" s="100">
        <v>28.500844111279434</v>
      </c>
      <c r="R97" s="101">
        <v>34.249561704398204</v>
      </c>
      <c r="S97" s="108">
        <v>24.556686412673002</v>
      </c>
      <c r="T97" s="109">
        <v>24.966335272039654</v>
      </c>
      <c r="U97" s="98">
        <v>8.1891277748645325E-2</v>
      </c>
      <c r="V97" s="114">
        <v>0.22329460828120343</v>
      </c>
      <c r="W97" s="99">
        <v>0.73868204859290332</v>
      </c>
      <c r="X97" s="115">
        <v>2.5873221216041398E-2</v>
      </c>
      <c r="Y97" s="120">
        <v>9.2226889098424234</v>
      </c>
      <c r="Z97" s="121">
        <v>10.607315771126057</v>
      </c>
      <c r="AA97" s="120">
        <v>3735200000</v>
      </c>
      <c r="AB97" s="121">
        <v>3735200000</v>
      </c>
      <c r="AC97" s="79">
        <v>8000000</v>
      </c>
      <c r="AD97" s="80">
        <v>1250400000</v>
      </c>
      <c r="AE97" s="125">
        <v>6.3979526551503517E-3</v>
      </c>
      <c r="AF97" s="129">
        <v>31549.008480879998</v>
      </c>
      <c r="AG97" s="130">
        <v>31923.808480879998</v>
      </c>
      <c r="AH97" s="136">
        <v>19.046482000405703</v>
      </c>
      <c r="AI97" s="137">
        <v>21.312376314093061</v>
      </c>
      <c r="AJ97" s="137">
        <v>3.3911195219804542</v>
      </c>
      <c r="AK97" s="137">
        <v>28.169503284590093</v>
      </c>
      <c r="AL97" s="138">
        <v>9.3310961577064777</v>
      </c>
      <c r="AM97" s="85" t="s">
        <v>533</v>
      </c>
      <c r="AN97" s="86" t="s">
        <v>856</v>
      </c>
      <c r="AO97" s="86" t="s">
        <v>856</v>
      </c>
      <c r="AP97" s="87" t="s">
        <v>574</v>
      </c>
      <c r="AQ97" s="98">
        <v>0.15540689999999999</v>
      </c>
      <c r="AR97" s="99">
        <v>0.1208277</v>
      </c>
      <c r="AS97" s="143">
        <v>0.18128540000000001</v>
      </c>
      <c r="AT97" s="74" t="s">
        <v>3697</v>
      </c>
      <c r="AU97" s="74" t="s">
        <v>3083</v>
      </c>
      <c r="AV97" s="146" t="s">
        <v>3083</v>
      </c>
      <c r="AW97" s="25">
        <v>2.5353132491092758</v>
      </c>
      <c r="AX97" s="136">
        <v>2.5353132491092758</v>
      </c>
      <c r="AY97" s="137">
        <v>0.81516398154265624</v>
      </c>
      <c r="AZ97" s="138">
        <v>3.3504772306519319</v>
      </c>
      <c r="BA97" s="136">
        <v>65.390721743311317</v>
      </c>
      <c r="BB97" s="137">
        <v>21.024684468853224</v>
      </c>
      <c r="BC97" s="138">
        <v>86.415406212164541</v>
      </c>
      <c r="BD97" s="25">
        <v>939.99999999999989</v>
      </c>
      <c r="BE97" s="25">
        <v>31549.008480879998</v>
      </c>
      <c r="BF97" s="74">
        <v>1140.4000000000001</v>
      </c>
      <c r="BG97" s="74">
        <v>1210.8</v>
      </c>
      <c r="BH97" s="74">
        <v>1323.4549999999999</v>
      </c>
      <c r="BI97" s="74">
        <v>1131.0340000000001</v>
      </c>
      <c r="BJ97" s="74">
        <v>1009.453</v>
      </c>
      <c r="BK97" s="74">
        <v>1097.232</v>
      </c>
      <c r="BL97" s="72">
        <v>3.6146936303596659E-2</v>
      </c>
      <c r="BM97" s="72">
        <v>3.8378385195014755E-2</v>
      </c>
      <c r="BN97" s="72">
        <v>4.1949178872041838E-2</v>
      </c>
      <c r="BO97" s="72">
        <v>3.5850064850229874E-2</v>
      </c>
      <c r="BP97" s="72">
        <v>3.1996346275407359E-2</v>
      </c>
      <c r="BQ97" s="72">
        <v>3.4778652415177101E-2</v>
      </c>
      <c r="BR97" s="149">
        <v>4.1949178872041838E-2</v>
      </c>
    </row>
    <row r="98" spans="2:70" ht="16.5" hidden="1" x14ac:dyDescent="0.3">
      <c r="B98" s="85">
        <v>3</v>
      </c>
      <c r="C98" s="86" t="s">
        <v>2999</v>
      </c>
      <c r="D98" s="86">
        <v>8</v>
      </c>
      <c r="E98" s="87">
        <v>3</v>
      </c>
      <c r="F98" s="75">
        <v>0.17</v>
      </c>
      <c r="G98" s="74">
        <v>0</v>
      </c>
      <c r="H98" s="85" t="s">
        <v>1862</v>
      </c>
      <c r="I98" s="86">
        <v>1109</v>
      </c>
      <c r="J98" s="86" t="s">
        <v>4089</v>
      </c>
      <c r="K98" s="92" t="s">
        <v>4782</v>
      </c>
      <c r="L98" s="98">
        <v>5.4061844872827081</v>
      </c>
      <c r="M98" s="99">
        <v>1.8564515249977951</v>
      </c>
      <c r="N98" s="99">
        <v>0.65838954541362116</v>
      </c>
      <c r="O98" s="99">
        <v>0.51527374550842564</v>
      </c>
      <c r="P98" s="100">
        <v>37.66663319264174</v>
      </c>
      <c r="Q98" s="100">
        <v>29.12449878526434</v>
      </c>
      <c r="R98" s="101">
        <v>30.665617186082862</v>
      </c>
      <c r="S98" s="108">
        <v>18.748572254290593</v>
      </c>
      <c r="T98" s="109">
        <v>19.820661991396772</v>
      </c>
      <c r="U98" s="98">
        <v>-0.15262532242175236</v>
      </c>
      <c r="V98" s="114">
        <v>-0.46457676965523337</v>
      </c>
      <c r="W98" s="99">
        <v>0.51990476432711874</v>
      </c>
      <c r="X98" s="115">
        <v>1.3885672594230436E-2</v>
      </c>
      <c r="Y98" s="120">
        <v>9.8579557599458667</v>
      </c>
      <c r="Z98" s="121">
        <v>12.450568000486806</v>
      </c>
      <c r="AA98" s="120">
        <v>5045745000</v>
      </c>
      <c r="AB98" s="121">
        <v>18179038000</v>
      </c>
      <c r="AC98" s="79">
        <v>1890268000</v>
      </c>
      <c r="AD98" s="80">
        <v>9904990000</v>
      </c>
      <c r="AE98" s="125">
        <v>0.19083997056029334</v>
      </c>
      <c r="AF98" s="129">
        <v>197361.24048538</v>
      </c>
      <c r="AG98" s="130">
        <v>192647.02348537999</v>
      </c>
      <c r="AH98" s="136">
        <v>15.651108649000449</v>
      </c>
      <c r="AI98" s="137">
        <v>19.745665289082954</v>
      </c>
      <c r="AJ98" s="137">
        <v>4.7524924125886985</v>
      </c>
      <c r="AK98" s="137">
        <v>26.149962776845829</v>
      </c>
      <c r="AL98" s="138">
        <v>7.7864303256576237</v>
      </c>
      <c r="AM98" s="85" t="s">
        <v>506</v>
      </c>
      <c r="AN98" s="86" t="s">
        <v>629</v>
      </c>
      <c r="AO98" s="86" t="s">
        <v>773</v>
      </c>
      <c r="AP98" s="87" t="s">
        <v>2138</v>
      </c>
      <c r="AQ98" s="98">
        <v>0.1666002</v>
      </c>
      <c r="AR98" s="99">
        <v>0.17857890000000001</v>
      </c>
      <c r="AS98" s="143">
        <v>0.15275659999999999</v>
      </c>
      <c r="AT98" s="74" t="s">
        <v>3095</v>
      </c>
      <c r="AU98" s="74" t="s">
        <v>3095</v>
      </c>
      <c r="AV98" s="146" t="s">
        <v>3095</v>
      </c>
      <c r="AW98" s="25">
        <v>1.4334623937137192</v>
      </c>
      <c r="AX98" s="136">
        <v>1.4334623937137192</v>
      </c>
      <c r="AY98" s="137">
        <v>1.6157424719379199</v>
      </c>
      <c r="AZ98" s="138">
        <v>3.0492048656516388</v>
      </c>
      <c r="BA98" s="136">
        <v>35.308990771305417</v>
      </c>
      <c r="BB98" s="137">
        <v>39.798906675647245</v>
      </c>
      <c r="BC98" s="138">
        <v>75.107897446952663</v>
      </c>
      <c r="BD98" s="25">
        <v>5222.4333147999996</v>
      </c>
      <c r="BE98" s="25">
        <v>192647.02348537999</v>
      </c>
      <c r="BF98" s="74">
        <v>7312.4090000000006</v>
      </c>
      <c r="BG98" s="74">
        <v>7811.1360000000004</v>
      </c>
      <c r="BH98" s="74">
        <v>8504.5</v>
      </c>
      <c r="BI98" s="74">
        <v>8794.01</v>
      </c>
      <c r="BJ98" s="74">
        <v>9724.4060000000009</v>
      </c>
      <c r="BK98" s="74">
        <v>10718.431</v>
      </c>
      <c r="BL98" s="72">
        <v>3.795754986349395E-2</v>
      </c>
      <c r="BM98" s="72">
        <v>4.0546362246768837E-2</v>
      </c>
      <c r="BN98" s="72">
        <v>4.4145504281022062E-2</v>
      </c>
      <c r="BO98" s="72">
        <v>4.5648304556687731E-2</v>
      </c>
      <c r="BP98" s="72">
        <v>5.0477841931141944E-2</v>
      </c>
      <c r="BQ98" s="72">
        <v>5.5637667305113714E-2</v>
      </c>
      <c r="BR98" s="149">
        <v>5.5637667305113714E-2</v>
      </c>
    </row>
    <row r="99" spans="2:70" ht="16.5" hidden="1" x14ac:dyDescent="0.3">
      <c r="B99" s="85">
        <v>3</v>
      </c>
      <c r="C99" s="86" t="s">
        <v>2998</v>
      </c>
      <c r="D99" s="86">
        <v>5</v>
      </c>
      <c r="E99" s="87">
        <v>1</v>
      </c>
      <c r="F99" s="75">
        <v>0.17</v>
      </c>
      <c r="G99" s="74">
        <v>0</v>
      </c>
      <c r="H99" s="85" t="s">
        <v>465</v>
      </c>
      <c r="I99" s="86">
        <v>1059</v>
      </c>
      <c r="J99" s="86" t="s">
        <v>4039</v>
      </c>
      <c r="K99" s="92" t="s">
        <v>515</v>
      </c>
      <c r="L99" s="98">
        <v>0.17444497163039041</v>
      </c>
      <c r="M99" s="99">
        <v>0.18605786177164393</v>
      </c>
      <c r="N99" s="99">
        <v>0.17415452486328187</v>
      </c>
      <c r="O99" s="99">
        <v>0.18570539362940111</v>
      </c>
      <c r="P99" s="100">
        <v>15.066735929267336</v>
      </c>
      <c r="Q99" s="100">
        <v>10.358877631100997</v>
      </c>
      <c r="R99" s="101">
        <v>24.972711309382564</v>
      </c>
      <c r="S99" s="108">
        <v>50.030528578298721</v>
      </c>
      <c r="T99" s="109">
        <v>51.049278073303327</v>
      </c>
      <c r="U99" s="98">
        <v>0.33084675038381295</v>
      </c>
      <c r="V99" s="114">
        <v>1.8909888626392171</v>
      </c>
      <c r="W99" s="99">
        <v>0.40093560814529444</v>
      </c>
      <c r="X99" s="115">
        <v>3.6430712474060413E-2</v>
      </c>
      <c r="Y99" s="120">
        <v>5.7600241841729725</v>
      </c>
      <c r="Z99" s="121">
        <v>0.75964730854043427</v>
      </c>
      <c r="AA99" s="120">
        <v>36881000000</v>
      </c>
      <c r="AB99" s="121">
        <v>36951000000</v>
      </c>
      <c r="AC99" s="79">
        <v>68000000</v>
      </c>
      <c r="AD99" s="80">
        <v>7424000000</v>
      </c>
      <c r="AE99" s="125">
        <v>9.1594827586206889E-3</v>
      </c>
      <c r="AF99" s="129">
        <v>103377.83371635999</v>
      </c>
      <c r="AG99" s="130">
        <v>120186.83371635999</v>
      </c>
      <c r="AH99" s="136">
        <v>13.520849782468218</v>
      </c>
      <c r="AI99" s="137">
        <v>16.913430019189416</v>
      </c>
      <c r="AJ99" s="137">
        <v>4.1750167372699796</v>
      </c>
      <c r="AK99" s="137">
        <v>20.16389189853253</v>
      </c>
      <c r="AL99" s="138">
        <v>5.0761396884049876</v>
      </c>
      <c r="AM99" s="85" t="s">
        <v>498</v>
      </c>
      <c r="AN99" s="86" t="s">
        <v>516</v>
      </c>
      <c r="AO99" s="86" t="s">
        <v>517</v>
      </c>
      <c r="AP99" s="87" t="s">
        <v>496</v>
      </c>
      <c r="AQ99" s="98">
        <v>0.1592913</v>
      </c>
      <c r="AR99" s="99">
        <v>0.1478631</v>
      </c>
      <c r="AS99" s="143">
        <v>0.1023995</v>
      </c>
      <c r="AT99" s="74" t="s">
        <v>3697</v>
      </c>
      <c r="AU99" s="74" t="s">
        <v>3021</v>
      </c>
      <c r="AV99" s="146" t="s">
        <v>3021</v>
      </c>
      <c r="AW99" s="25">
        <v>2.0066040677106227</v>
      </c>
      <c r="AX99" s="136">
        <v>2.0066040677106227</v>
      </c>
      <c r="AY99" s="137">
        <v>4.6374892135049821</v>
      </c>
      <c r="AZ99" s="138">
        <v>6.6440932812156053</v>
      </c>
      <c r="BA99" s="136">
        <v>39.257501744591764</v>
      </c>
      <c r="BB99" s="137">
        <v>90.728531761330061</v>
      </c>
      <c r="BC99" s="138">
        <v>129.98603350592182</v>
      </c>
      <c r="BD99" s="25">
        <v>6659.152</v>
      </c>
      <c r="BE99" s="25">
        <v>103377.83371635999</v>
      </c>
      <c r="BF99" s="74">
        <v>4866.4480000000003</v>
      </c>
      <c r="BG99" s="74">
        <v>5284.3</v>
      </c>
      <c r="BH99" s="74">
        <v>5738</v>
      </c>
      <c r="BI99" s="74">
        <v>3903.752</v>
      </c>
      <c r="BJ99" s="74">
        <v>4173.4130000000005</v>
      </c>
      <c r="BK99" s="74">
        <v>4570.5749999999998</v>
      </c>
      <c r="BL99" s="72">
        <v>4.7074385533674261E-2</v>
      </c>
      <c r="BM99" s="72">
        <v>5.1116373888222967E-2</v>
      </c>
      <c r="BN99" s="72">
        <v>5.5505129037076509E-2</v>
      </c>
      <c r="BO99" s="72">
        <v>3.7761983006055329E-2</v>
      </c>
      <c r="BP99" s="72">
        <v>4.0370482239458452E-2</v>
      </c>
      <c r="BQ99" s="72">
        <v>4.4212330977454854E-2</v>
      </c>
      <c r="BR99" s="149">
        <v>5.5505129037076509E-2</v>
      </c>
    </row>
    <row r="100" spans="2:70" ht="16.5" hidden="1" x14ac:dyDescent="0.3">
      <c r="B100" s="85">
        <v>3</v>
      </c>
      <c r="C100" s="86" t="s">
        <v>2999</v>
      </c>
      <c r="D100" s="86">
        <v>5</v>
      </c>
      <c r="E100" s="87">
        <v>1</v>
      </c>
      <c r="F100" s="75">
        <v>0.17</v>
      </c>
      <c r="G100" s="74">
        <v>0</v>
      </c>
      <c r="H100" s="85" t="s">
        <v>179</v>
      </c>
      <c r="I100" s="86">
        <v>1101</v>
      </c>
      <c r="J100" s="86" t="s">
        <v>4081</v>
      </c>
      <c r="K100" s="92" t="s">
        <v>829</v>
      </c>
      <c r="L100" s="98">
        <v>0.47388229533940712</v>
      </c>
      <c r="M100" s="99">
        <v>0.38934965771458663</v>
      </c>
      <c r="N100" s="99">
        <v>0.46479360602973507</v>
      </c>
      <c r="O100" s="99">
        <v>0.38227880824662314</v>
      </c>
      <c r="P100" s="100">
        <v>23.158842645158764</v>
      </c>
      <c r="Q100" s="100">
        <v>18.934902791639242</v>
      </c>
      <c r="R100" s="101">
        <v>34.625234761823457</v>
      </c>
      <c r="S100" s="108">
        <v>15.469023733073968</v>
      </c>
      <c r="T100" s="109">
        <v>14.063689790499248</v>
      </c>
      <c r="U100" s="98">
        <v>3.9436241610738255E-2</v>
      </c>
      <c r="V100" s="114">
        <v>0.20394280161044009</v>
      </c>
      <c r="W100" s="99">
        <v>0.37313154458980574</v>
      </c>
      <c r="X100" s="115">
        <v>2.3962450592885376E-2</v>
      </c>
      <c r="Y100" s="120">
        <v>7.3386117295872832</v>
      </c>
      <c r="Z100" s="121">
        <v>22.518968595266387</v>
      </c>
      <c r="AA100" s="120">
        <v>15192000000</v>
      </c>
      <c r="AB100" s="121">
        <v>15473000000</v>
      </c>
      <c r="AC100" s="79">
        <v>755000000</v>
      </c>
      <c r="AD100" s="80">
        <v>5841000000</v>
      </c>
      <c r="AE100" s="125">
        <v>0.12925868858072248</v>
      </c>
      <c r="AF100" s="129">
        <v>147275.06698608</v>
      </c>
      <c r="AG100" s="130">
        <v>148744.06698608</v>
      </c>
      <c r="AH100" s="136">
        <v>20.6502939033847</v>
      </c>
      <c r="AI100" s="137">
        <v>24.810940098760653</v>
      </c>
      <c r="AJ100" s="137">
        <v>3.2788571480065904</v>
      </c>
      <c r="AK100" s="137">
        <v>29.801858246510978</v>
      </c>
      <c r="AL100" s="138">
        <v>10.530585780684453</v>
      </c>
      <c r="AM100" s="85" t="s">
        <v>533</v>
      </c>
      <c r="AN100" s="86" t="s">
        <v>830</v>
      </c>
      <c r="AO100" s="86" t="s">
        <v>831</v>
      </c>
      <c r="AP100" s="87" t="s">
        <v>574</v>
      </c>
      <c r="AQ100" s="98">
        <v>0.17160620000000001</v>
      </c>
      <c r="AR100" s="99">
        <v>0.161327</v>
      </c>
      <c r="AS100" s="143">
        <v>0.12006790000000001</v>
      </c>
      <c r="AT100" s="74" t="s">
        <v>3697</v>
      </c>
      <c r="AU100" s="74" t="s">
        <v>3088</v>
      </c>
      <c r="AV100" s="146" t="s">
        <v>3088</v>
      </c>
      <c r="AW100" s="25">
        <v>1.4122533897249374</v>
      </c>
      <c r="AX100" s="136">
        <v>1.4122533897249374</v>
      </c>
      <c r="AY100" s="137">
        <v>2.8501020560486636</v>
      </c>
      <c r="AZ100" s="138">
        <v>4.2623554457736006</v>
      </c>
      <c r="BA100" s="136">
        <v>40.549704142011834</v>
      </c>
      <c r="BB100" s="137">
        <v>81.834319526627226</v>
      </c>
      <c r="BC100" s="138">
        <v>122.38402366863906</v>
      </c>
      <c r="BD100" s="25">
        <v>6204.87</v>
      </c>
      <c r="BE100" s="25">
        <v>147275.06698608</v>
      </c>
      <c r="BF100" s="74">
        <v>5725.0910000000003</v>
      </c>
      <c r="BG100" s="74">
        <v>6644.6970000000001</v>
      </c>
      <c r="BH100" s="74">
        <v>7599.4210000000003</v>
      </c>
      <c r="BI100" s="74">
        <v>5807.4670000000006</v>
      </c>
      <c r="BJ100" s="74">
        <v>6492.5070000000005</v>
      </c>
      <c r="BK100" s="74">
        <v>7782.732</v>
      </c>
      <c r="BL100" s="72">
        <v>3.8873457110979406E-2</v>
      </c>
      <c r="BM100" s="72">
        <v>4.511759618230584E-2</v>
      </c>
      <c r="BN100" s="72">
        <v>5.1600187020918314E-2</v>
      </c>
      <c r="BO100" s="72">
        <v>3.9432791434743701E-2</v>
      </c>
      <c r="BP100" s="72">
        <v>4.4084223710546017E-2</v>
      </c>
      <c r="BQ100" s="72">
        <v>5.2844871567674118E-2</v>
      </c>
      <c r="BR100" s="149">
        <v>5.2844871567674118E-2</v>
      </c>
    </row>
    <row r="101" spans="2:70" ht="16.5" hidden="1" x14ac:dyDescent="0.3">
      <c r="B101" s="85">
        <v>3</v>
      </c>
      <c r="C101" s="86" t="s">
        <v>2999</v>
      </c>
      <c r="D101" s="86">
        <v>4</v>
      </c>
      <c r="E101" s="87">
        <v>3</v>
      </c>
      <c r="F101" s="75">
        <v>0.15</v>
      </c>
      <c r="G101" s="74" t="s">
        <v>2207</v>
      </c>
      <c r="H101" s="85" t="s">
        <v>1405</v>
      </c>
      <c r="I101" s="86">
        <v>1095</v>
      </c>
      <c r="J101" s="86" t="s">
        <v>4075</v>
      </c>
      <c r="K101" s="92" t="s">
        <v>1406</v>
      </c>
      <c r="L101" s="98">
        <v>0.32450786316175906</v>
      </c>
      <c r="M101" s="99">
        <v>0.30027925313475334</v>
      </c>
      <c r="N101" s="99">
        <v>0.2700057796821333</v>
      </c>
      <c r="O101" s="99">
        <v>0.24574296468901236</v>
      </c>
      <c r="P101" s="100">
        <v>19.116897658027519</v>
      </c>
      <c r="Q101" s="100">
        <v>13.782607306151737</v>
      </c>
      <c r="R101" s="101">
        <v>24.324324324324326</v>
      </c>
      <c r="S101" s="108">
        <v>36.826970438431374</v>
      </c>
      <c r="T101" s="109">
        <v>35.14323620460911</v>
      </c>
      <c r="U101" s="98">
        <v>0.28355309255366584</v>
      </c>
      <c r="V101" s="114">
        <v>1.2581967213114753</v>
      </c>
      <c r="W101" s="99">
        <v>0.43955164131305047</v>
      </c>
      <c r="X101" s="115">
        <v>1.9210332706613258E-2</v>
      </c>
      <c r="Y101" s="120">
        <v>7.6450455570757967</v>
      </c>
      <c r="Z101" s="121">
        <v>1.0828952211528797</v>
      </c>
      <c r="AA101" s="120">
        <v>18263000000</v>
      </c>
      <c r="AB101" s="121">
        <v>22316000000</v>
      </c>
      <c r="AC101" s="79" t="e">
        <v>#N/A</v>
      </c>
      <c r="AD101" s="80">
        <v>4142000000</v>
      </c>
      <c r="AE101" s="125">
        <v>0</v>
      </c>
      <c r="AF101" s="129">
        <v>57122.186191199995</v>
      </c>
      <c r="AG101" s="130">
        <v>66825.186191199988</v>
      </c>
      <c r="AH101" s="136">
        <v>9.1995025042951521</v>
      </c>
      <c r="AI101" s="137">
        <v>12.116987523336354</v>
      </c>
      <c r="AJ101" s="137">
        <v>2.7310815895758807</v>
      </c>
      <c r="AK101" s="137">
        <v>16.531006747174455</v>
      </c>
      <c r="AL101" s="138">
        <v>3.8639093183891702</v>
      </c>
      <c r="AM101" s="85" t="s">
        <v>533</v>
      </c>
      <c r="AN101" s="86" t="s">
        <v>830</v>
      </c>
      <c r="AO101" s="86" t="s">
        <v>893</v>
      </c>
      <c r="AP101" s="87" t="s">
        <v>1339</v>
      </c>
      <c r="AQ101" s="98">
        <v>0.13664859999999998</v>
      </c>
      <c r="AR101" s="99">
        <v>0.16392890000000002</v>
      </c>
      <c r="AS101" s="143">
        <v>8.2453749999999992E-2</v>
      </c>
      <c r="AT101" s="74" t="s">
        <v>3717</v>
      </c>
      <c r="AU101" s="74" t="s">
        <v>3021</v>
      </c>
      <c r="AV101" s="146" t="s">
        <v>3717</v>
      </c>
      <c r="AW101" s="25">
        <v>3.0381944444444442</v>
      </c>
      <c r="AX101" s="136">
        <v>3.0381944444444442</v>
      </c>
      <c r="AY101" s="137">
        <v>0</v>
      </c>
      <c r="AZ101" s="138">
        <v>3.0381944444444442</v>
      </c>
      <c r="BA101" s="136">
        <v>47.005249584928052</v>
      </c>
      <c r="BB101" s="137">
        <v>0</v>
      </c>
      <c r="BC101" s="138">
        <v>47.005249584928052</v>
      </c>
      <c r="BD101" s="25">
        <v>1711.08518</v>
      </c>
      <c r="BE101" s="25">
        <v>57122.186191199995</v>
      </c>
      <c r="BF101" s="74">
        <v>3678.2310000000002</v>
      </c>
      <c r="BG101" s="74">
        <v>4068.808</v>
      </c>
      <c r="BH101" s="74">
        <v>4530</v>
      </c>
      <c r="BI101" s="74">
        <v>3890.34</v>
      </c>
      <c r="BJ101" s="74">
        <v>4631.6379999999999</v>
      </c>
      <c r="BK101" s="74">
        <v>4868.7439999999997</v>
      </c>
      <c r="BL101" s="72">
        <v>6.4392335890089816E-2</v>
      </c>
      <c r="BM101" s="72">
        <v>7.1229906824308895E-2</v>
      </c>
      <c r="BN101" s="72">
        <v>7.930368744706541E-2</v>
      </c>
      <c r="BO101" s="72">
        <v>6.8105586627553297E-2</v>
      </c>
      <c r="BP101" s="72">
        <v>8.1082996097119456E-2</v>
      </c>
      <c r="BQ101" s="72">
        <v>8.523385263482891E-2</v>
      </c>
      <c r="BR101" s="149">
        <v>8.523385263482891E-2</v>
      </c>
    </row>
    <row r="102" spans="2:70" ht="16.5" hidden="1" x14ac:dyDescent="0.3">
      <c r="B102" s="85">
        <v>3</v>
      </c>
      <c r="C102" s="86" t="s">
        <v>2999</v>
      </c>
      <c r="D102" s="86">
        <v>5</v>
      </c>
      <c r="E102" s="87">
        <v>2</v>
      </c>
      <c r="F102" s="75">
        <v>0.18</v>
      </c>
      <c r="G102" s="74">
        <v>0</v>
      </c>
      <c r="H102" s="85" t="s">
        <v>434</v>
      </c>
      <c r="I102" s="86">
        <v>1099</v>
      </c>
      <c r="J102" s="86" t="s">
        <v>4079</v>
      </c>
      <c r="K102" s="92" t="s">
        <v>1130</v>
      </c>
      <c r="L102" s="98">
        <v>-0.89006781563918158</v>
      </c>
      <c r="M102" s="99">
        <v>0.56194080812991221</v>
      </c>
      <c r="N102" s="99">
        <v>1.1593502007668908</v>
      </c>
      <c r="O102" s="99">
        <v>0.40718934514224381</v>
      </c>
      <c r="P102" s="100">
        <v>30.54061445892971</v>
      </c>
      <c r="Q102" s="100">
        <v>23.535698061372301</v>
      </c>
      <c r="R102" s="101" t="e">
        <v>#N/A</v>
      </c>
      <c r="S102" s="108">
        <v>24.316080619659949</v>
      </c>
      <c r="T102" s="109">
        <v>24.617445419112379</v>
      </c>
      <c r="U102" s="98">
        <v>0.81434418670360753</v>
      </c>
      <c r="V102" s="114">
        <v>2.4789095817753934</v>
      </c>
      <c r="W102" s="99">
        <v>-0.29031427278738731</v>
      </c>
      <c r="X102" s="115">
        <v>2.1837250525210083E-2</v>
      </c>
      <c r="Y102" s="120">
        <v>8.1060849144678766</v>
      </c>
      <c r="Z102" s="121">
        <v>0.55800117124404913</v>
      </c>
      <c r="AA102" s="120">
        <v>8639699999.9999962</v>
      </c>
      <c r="AB102" s="121">
        <v>11923199999.999996</v>
      </c>
      <c r="AC102" s="79">
        <v>293500000</v>
      </c>
      <c r="AD102" s="80">
        <v>5163400000</v>
      </c>
      <c r="AE102" s="125">
        <v>5.6842390672812486E-2</v>
      </c>
      <c r="AF102" s="129">
        <v>110221.84200000002</v>
      </c>
      <c r="AG102" s="130">
        <v>130980.04200000002</v>
      </c>
      <c r="AH102" s="136">
        <v>15.59267651575577</v>
      </c>
      <c r="AI102" s="137">
        <v>23.505561796744615</v>
      </c>
      <c r="AJ102" s="137">
        <v>2.6972900805432101</v>
      </c>
      <c r="AK102" s="137">
        <v>29.180494026666537</v>
      </c>
      <c r="AL102" s="138" t="s">
        <v>3021</v>
      </c>
      <c r="AM102" s="85" t="s">
        <v>533</v>
      </c>
      <c r="AN102" s="86" t="s">
        <v>534</v>
      </c>
      <c r="AO102" s="86" t="s">
        <v>535</v>
      </c>
      <c r="AP102" s="87" t="s">
        <v>574</v>
      </c>
      <c r="AQ102" s="98">
        <v>0.16871720000000001</v>
      </c>
      <c r="AR102" s="99">
        <v>0.15280550000000001</v>
      </c>
      <c r="AS102" s="143">
        <v>0.1269787</v>
      </c>
      <c r="AT102" s="74" t="s">
        <v>3087</v>
      </c>
      <c r="AU102" s="74" t="s">
        <v>3087</v>
      </c>
      <c r="AV102" s="146" t="s">
        <v>3087</v>
      </c>
      <c r="AW102" s="25">
        <v>2.2030550613728379</v>
      </c>
      <c r="AX102" s="136">
        <v>2.2030550613728379</v>
      </c>
      <c r="AY102" s="137">
        <v>-9.9019492527866251E-2</v>
      </c>
      <c r="AZ102" s="138">
        <v>2.1040355688449717</v>
      </c>
      <c r="BA102" s="136">
        <v>65.162174098036658</v>
      </c>
      <c r="BB102" s="137">
        <v>-2.9288080558364626</v>
      </c>
      <c r="BC102" s="138">
        <v>62.233366042200196</v>
      </c>
      <c r="BD102" s="25">
        <v>2158.8679999999999</v>
      </c>
      <c r="BE102" s="25">
        <v>110221.84200000002</v>
      </c>
      <c r="BF102" s="74">
        <v>3984.63</v>
      </c>
      <c r="BG102" s="74">
        <v>4633.259</v>
      </c>
      <c r="BH102" s="74">
        <v>5302.7219999999998</v>
      </c>
      <c r="BI102" s="74">
        <v>3508.578</v>
      </c>
      <c r="BJ102" s="74">
        <v>4212.2380000000003</v>
      </c>
      <c r="BK102" s="74">
        <v>4930.7039999999997</v>
      </c>
      <c r="BL102" s="72">
        <v>3.6151001722507951E-2</v>
      </c>
      <c r="BM102" s="72">
        <v>4.2035760933844667E-2</v>
      </c>
      <c r="BN102" s="72">
        <v>4.8109538942381298E-2</v>
      </c>
      <c r="BO102" s="72">
        <v>3.1831966662288221E-2</v>
      </c>
      <c r="BP102" s="72">
        <v>3.8216000781405919E-2</v>
      </c>
      <c r="BQ102" s="72">
        <v>4.4734363992937072E-2</v>
      </c>
      <c r="BR102" s="149">
        <v>4.8109538942381298E-2</v>
      </c>
    </row>
    <row r="103" spans="2:70" ht="16.5" hidden="1" x14ac:dyDescent="0.3">
      <c r="B103" s="85">
        <v>3</v>
      </c>
      <c r="C103" s="86" t="s">
        <v>2998</v>
      </c>
      <c r="D103" s="86">
        <v>6</v>
      </c>
      <c r="E103" s="87">
        <v>2</v>
      </c>
      <c r="F103" s="75">
        <v>0.16</v>
      </c>
      <c r="G103" s="74">
        <v>0</v>
      </c>
      <c r="H103" s="85" t="s">
        <v>486</v>
      </c>
      <c r="I103" s="86">
        <v>1065</v>
      </c>
      <c r="J103" s="86" t="s">
        <v>4045</v>
      </c>
      <c r="K103" s="92" t="s">
        <v>563</v>
      </c>
      <c r="L103" s="98">
        <v>0.14862667953605116</v>
      </c>
      <c r="M103" s="99">
        <v>8.7619802799420804E-2</v>
      </c>
      <c r="N103" s="99">
        <v>0.14672737979290743</v>
      </c>
      <c r="O103" s="99">
        <v>8.7103297004592503E-2</v>
      </c>
      <c r="P103" s="100">
        <v>6.5712326658550575</v>
      </c>
      <c r="Q103" s="100">
        <v>13.481032142507313</v>
      </c>
      <c r="R103" s="101">
        <v>11.166598227650246</v>
      </c>
      <c r="S103" s="108">
        <v>52.638526132603509</v>
      </c>
      <c r="T103" s="109">
        <v>51.108420972989329</v>
      </c>
      <c r="U103" s="98">
        <v>0.36867865621646234</v>
      </c>
      <c r="V103" s="114">
        <v>3.6669901342390427</v>
      </c>
      <c r="W103" s="99">
        <v>0.5179103723538625</v>
      </c>
      <c r="X103" s="115" t="e">
        <v>#N/A</v>
      </c>
      <c r="Y103" s="120">
        <v>16.196622970238234</v>
      </c>
      <c r="Z103" s="121">
        <v>7.5303797365311675</v>
      </c>
      <c r="AA103" s="120">
        <v>58012000000</v>
      </c>
      <c r="AB103" s="121">
        <v>58356000000</v>
      </c>
      <c r="AC103" s="79" t="e">
        <v>#N/A</v>
      </c>
      <c r="AD103" s="80">
        <v>5015000000</v>
      </c>
      <c r="AE103" s="125">
        <v>0</v>
      </c>
      <c r="AF103" s="129">
        <v>101083.30693064</v>
      </c>
      <c r="AG103" s="130">
        <v>124681.30693064</v>
      </c>
      <c r="AH103" s="136">
        <v>18.520693245787285</v>
      </c>
      <c r="AI103" s="137">
        <v>23.771459853315537</v>
      </c>
      <c r="AJ103" s="137">
        <v>2.9888300897339795</v>
      </c>
      <c r="AK103" s="137">
        <v>28.187290327298395</v>
      </c>
      <c r="AL103" s="138">
        <v>2.5219073548080551</v>
      </c>
      <c r="AM103" s="85" t="s">
        <v>498</v>
      </c>
      <c r="AN103" s="86" t="s">
        <v>516</v>
      </c>
      <c r="AO103" s="86" t="s">
        <v>517</v>
      </c>
      <c r="AP103" s="87" t="s">
        <v>496</v>
      </c>
      <c r="AQ103" s="98">
        <v>0.16330230000000001</v>
      </c>
      <c r="AR103" s="99">
        <v>0.18289580000000003</v>
      </c>
      <c r="AS103" s="143">
        <v>0.17705670000000001</v>
      </c>
      <c r="AT103" s="74" t="s">
        <v>3712</v>
      </c>
      <c r="AU103" s="74" t="s">
        <v>3021</v>
      </c>
      <c r="AV103" s="146" t="s">
        <v>3712</v>
      </c>
      <c r="AW103" s="25">
        <v>0.70533641806334735</v>
      </c>
      <c r="AX103" s="136">
        <v>0.70533641806334735</v>
      </c>
      <c r="AY103" s="137">
        <v>-3.1965263298923505E-2</v>
      </c>
      <c r="AZ103" s="138">
        <v>0.67337115476442388</v>
      </c>
      <c r="BA103" s="136">
        <v>20.054044539619429</v>
      </c>
      <c r="BB103" s="137">
        <v>-0.9088327179778517</v>
      </c>
      <c r="BC103" s="138">
        <v>19.145211821641578</v>
      </c>
      <c r="BD103" s="25">
        <v>674.10290824000003</v>
      </c>
      <c r="BE103" s="25">
        <v>101083.30693064</v>
      </c>
      <c r="BF103" s="74">
        <v>3695.8</v>
      </c>
      <c r="BG103" s="74">
        <v>4436.241</v>
      </c>
      <c r="BH103" s="74">
        <v>5125.8</v>
      </c>
      <c r="BI103" s="74">
        <v>2187.529</v>
      </c>
      <c r="BJ103" s="74">
        <v>3397.17</v>
      </c>
      <c r="BK103" s="74">
        <v>4123.1140000000005</v>
      </c>
      <c r="BL103" s="72">
        <v>3.6561922163230523E-2</v>
      </c>
      <c r="BM103" s="72">
        <v>4.3886979311470301E-2</v>
      </c>
      <c r="BN103" s="72">
        <v>5.0708669469204777E-2</v>
      </c>
      <c r="BO103" s="72">
        <v>2.1640853138105282E-2</v>
      </c>
      <c r="BP103" s="72">
        <v>3.3607626255550041E-2</v>
      </c>
      <c r="BQ103" s="72">
        <v>4.078926704316415E-2</v>
      </c>
      <c r="BR103" s="149">
        <v>5.0708669469204777E-2</v>
      </c>
    </row>
    <row r="104" spans="2:70" ht="16.5" hidden="1" x14ac:dyDescent="0.3">
      <c r="B104" s="85">
        <v>3</v>
      </c>
      <c r="C104" s="86" t="s">
        <v>2998</v>
      </c>
      <c r="D104" s="86">
        <v>7</v>
      </c>
      <c r="E104" s="87">
        <v>1</v>
      </c>
      <c r="F104" s="75">
        <v>0.2</v>
      </c>
      <c r="G104" s="74">
        <v>0</v>
      </c>
      <c r="H104" s="85" t="s">
        <v>310</v>
      </c>
      <c r="I104" s="86">
        <v>1108</v>
      </c>
      <c r="J104" s="86" t="s">
        <v>4088</v>
      </c>
      <c r="K104" s="92" t="s">
        <v>991</v>
      </c>
      <c r="L104" s="98">
        <v>0.28982716234765221</v>
      </c>
      <c r="M104" s="99">
        <v>0.26006444507892484</v>
      </c>
      <c r="N104" s="99">
        <v>0.17399165378047249</v>
      </c>
      <c r="O104" s="99">
        <v>0.15996788599528325</v>
      </c>
      <c r="P104" s="100">
        <v>13.072927326063017</v>
      </c>
      <c r="Q104" s="100">
        <v>10.167617586143939</v>
      </c>
      <c r="R104" s="101">
        <v>13.780097480643319</v>
      </c>
      <c r="S104" s="108">
        <v>41.048265090900671</v>
      </c>
      <c r="T104" s="109">
        <v>38.012644771442957</v>
      </c>
      <c r="U104" s="98">
        <v>2.6876409520436882E-2</v>
      </c>
      <c r="V104" s="114">
        <v>0.40426128399215028</v>
      </c>
      <c r="W104" s="99">
        <v>0.32529924007697075</v>
      </c>
      <c r="X104" s="115">
        <v>2.3873224943403992E-2</v>
      </c>
      <c r="Y104" s="120">
        <v>4.2591349599477066</v>
      </c>
      <c r="Z104" s="121">
        <v>0.69778373012685524</v>
      </c>
      <c r="AA104" s="120">
        <v>24517000000</v>
      </c>
      <c r="AB104" s="121">
        <v>39858000000</v>
      </c>
      <c r="AC104" s="79" t="e">
        <v>#N/A</v>
      </c>
      <c r="AD104" s="80">
        <v>4324000000</v>
      </c>
      <c r="AE104" s="125">
        <v>0</v>
      </c>
      <c r="AF104" s="129">
        <v>104799.29786738998</v>
      </c>
      <c r="AG104" s="130">
        <v>109371.29786738998</v>
      </c>
      <c r="AH104" s="136">
        <v>16.577608678972396</v>
      </c>
      <c r="AI104" s="137">
        <v>17.724777077501493</v>
      </c>
      <c r="AJ104" s="137">
        <v>3.7350038389740754</v>
      </c>
      <c r="AK104" s="137">
        <v>22.276257000463797</v>
      </c>
      <c r="AL104" s="138">
        <v>2.7265076797940462</v>
      </c>
      <c r="AM104" s="85" t="s">
        <v>502</v>
      </c>
      <c r="AN104" s="86" t="s">
        <v>528</v>
      </c>
      <c r="AO104" s="86" t="s">
        <v>568</v>
      </c>
      <c r="AP104" s="87" t="s">
        <v>574</v>
      </c>
      <c r="AQ104" s="98">
        <v>0.17578360000000001</v>
      </c>
      <c r="AR104" s="99">
        <v>0.15053150000000001</v>
      </c>
      <c r="AS104" s="143">
        <v>8.318892E-2</v>
      </c>
      <c r="AT104" s="74" t="s">
        <v>3720</v>
      </c>
      <c r="AU104" s="74" t="s">
        <v>3094</v>
      </c>
      <c r="AV104" s="146" t="s">
        <v>3720</v>
      </c>
      <c r="AW104" s="25">
        <v>2.8664383070815358</v>
      </c>
      <c r="AX104" s="136">
        <v>2.8664383070815358</v>
      </c>
      <c r="AY104" s="137">
        <v>2.2246286992692554</v>
      </c>
      <c r="AZ104" s="138">
        <v>5.0910670063507908</v>
      </c>
      <c r="BA104" s="136">
        <v>57.953710684997347</v>
      </c>
      <c r="BB104" s="137">
        <v>44.977590377745784</v>
      </c>
      <c r="BC104" s="138">
        <v>102.93130106274313</v>
      </c>
      <c r="BD104" s="25">
        <v>5310.5243226000002</v>
      </c>
      <c r="BE104" s="25">
        <v>104799.29786738998</v>
      </c>
      <c r="BF104" s="74">
        <v>5351.643</v>
      </c>
      <c r="BG104" s="74">
        <v>6042.7860000000001</v>
      </c>
      <c r="BH104" s="74">
        <v>6666.8</v>
      </c>
      <c r="BI104" s="74">
        <v>5511.5</v>
      </c>
      <c r="BJ104" s="74">
        <v>6046.5</v>
      </c>
      <c r="BK104" s="74">
        <v>6778</v>
      </c>
      <c r="BL104" s="72">
        <v>5.1065637927954585E-2</v>
      </c>
      <c r="BM104" s="72">
        <v>5.7660558066394377E-2</v>
      </c>
      <c r="BN104" s="72">
        <v>6.3614930020198968E-2</v>
      </c>
      <c r="BO104" s="72">
        <v>5.2591001200924969E-2</v>
      </c>
      <c r="BP104" s="72">
        <v>5.7695997235125251E-2</v>
      </c>
      <c r="BQ104" s="72">
        <v>6.4676005831419664E-2</v>
      </c>
      <c r="BR104" s="149">
        <v>6.4676005831419664E-2</v>
      </c>
    </row>
    <row r="105" spans="2:70" ht="16.5" hidden="1" x14ac:dyDescent="0.3">
      <c r="B105" s="85">
        <v>3</v>
      </c>
      <c r="C105" s="86" t="s">
        <v>2999</v>
      </c>
      <c r="D105" s="86">
        <v>7</v>
      </c>
      <c r="E105" s="87">
        <v>1</v>
      </c>
      <c r="F105" s="75">
        <v>0.2</v>
      </c>
      <c r="G105" s="74" t="s">
        <v>2301</v>
      </c>
      <c r="H105" s="85" t="s">
        <v>220</v>
      </c>
      <c r="I105" s="86">
        <v>1106</v>
      </c>
      <c r="J105" s="86" t="s">
        <v>4086</v>
      </c>
      <c r="K105" s="92" t="s">
        <v>879</v>
      </c>
      <c r="L105" s="98">
        <v>0.44030397568723878</v>
      </c>
      <c r="M105" s="99">
        <v>0.36079503472735336</v>
      </c>
      <c r="N105" s="99">
        <v>0.43386342074399842</v>
      </c>
      <c r="O105" s="99">
        <v>0.35822756951067419</v>
      </c>
      <c r="P105" s="100">
        <v>27.633009160552973</v>
      </c>
      <c r="Q105" s="100">
        <v>21.011497951411524</v>
      </c>
      <c r="R105" s="101">
        <v>66.321072777721369</v>
      </c>
      <c r="S105" s="108">
        <v>14.500301054649828</v>
      </c>
      <c r="T105" s="109">
        <v>15.413729573854534</v>
      </c>
      <c r="U105" s="98">
        <v>0.27814201963437057</v>
      </c>
      <c r="V105" s="114">
        <v>1.3250590682511187</v>
      </c>
      <c r="W105" s="99">
        <v>0.22847659221353986</v>
      </c>
      <c r="X105" s="115">
        <v>6.6496658179503497E-3</v>
      </c>
      <c r="Y105" s="120">
        <v>7.2987980781283879</v>
      </c>
      <c r="Z105" s="121">
        <v>7.868216668600736</v>
      </c>
      <c r="AA105" s="120">
        <v>13534000000</v>
      </c>
      <c r="AB105" s="121">
        <v>13631000000</v>
      </c>
      <c r="AC105" s="79">
        <v>133778000</v>
      </c>
      <c r="AD105" s="80">
        <v>6256763000</v>
      </c>
      <c r="AE105" s="125">
        <v>2.1381343675635468E-2</v>
      </c>
      <c r="AF105" s="129">
        <v>105758.80641175999</v>
      </c>
      <c r="AG105" s="130">
        <v>113776.80641175999</v>
      </c>
      <c r="AH105" s="136">
        <v>18.683117907405787</v>
      </c>
      <c r="AI105" s="137">
        <v>21.992009824538343</v>
      </c>
      <c r="AJ105" s="137">
        <v>4.3443392427714782</v>
      </c>
      <c r="AK105" s="137">
        <v>31.536970970705568</v>
      </c>
      <c r="AL105" s="138">
        <v>16.163541621733255</v>
      </c>
      <c r="AM105" s="85" t="s">
        <v>533</v>
      </c>
      <c r="AN105" s="86" t="s">
        <v>534</v>
      </c>
      <c r="AO105" s="86" t="s">
        <v>880</v>
      </c>
      <c r="AP105" s="87" t="s">
        <v>574</v>
      </c>
      <c r="AQ105" s="98">
        <v>0.16366610000000001</v>
      </c>
      <c r="AR105" s="99">
        <v>0.1563532</v>
      </c>
      <c r="AS105" s="143">
        <v>0.17232</v>
      </c>
      <c r="AT105" s="74" t="s">
        <v>3697</v>
      </c>
      <c r="AU105" s="74" t="s">
        <v>3093</v>
      </c>
      <c r="AV105" s="146" t="s">
        <v>3093</v>
      </c>
      <c r="AW105" s="25">
        <v>1.4397056104301194</v>
      </c>
      <c r="AX105" s="136">
        <v>1.4397056104301194</v>
      </c>
      <c r="AY105" s="137">
        <v>2.0708037060217506</v>
      </c>
      <c r="AZ105" s="138">
        <v>3.5105093164518699</v>
      </c>
      <c r="BA105" s="136">
        <v>37.302996700457378</v>
      </c>
      <c r="BB105" s="137">
        <v>53.654846694628269</v>
      </c>
      <c r="BC105" s="138">
        <v>90.957843395085646</v>
      </c>
      <c r="BD105" s="25">
        <v>3354.88</v>
      </c>
      <c r="BE105" s="25">
        <v>105758.80641175999</v>
      </c>
      <c r="BF105" s="74">
        <v>4296.3640000000005</v>
      </c>
      <c r="BG105" s="74">
        <v>4615.5</v>
      </c>
      <c r="BH105" s="74">
        <v>5049.375</v>
      </c>
      <c r="BI105" s="74">
        <v>3921.5230000000001</v>
      </c>
      <c r="BJ105" s="74">
        <v>3810.08</v>
      </c>
      <c r="BK105" s="74">
        <v>4508.5119999999997</v>
      </c>
      <c r="BL105" s="72">
        <v>4.0624172546658587E-2</v>
      </c>
      <c r="BM105" s="72">
        <v>4.3641755770484694E-2</v>
      </c>
      <c r="BN105" s="72">
        <v>4.7744251011502793E-2</v>
      </c>
      <c r="BO105" s="72">
        <v>3.7079871956307756E-2</v>
      </c>
      <c r="BP105" s="72">
        <v>3.6026125192505323E-2</v>
      </c>
      <c r="BQ105" s="72">
        <v>4.2630133158335928E-2</v>
      </c>
      <c r="BR105" s="149">
        <v>4.7744251011502793E-2</v>
      </c>
    </row>
    <row r="106" spans="2:70" ht="16.5" x14ac:dyDescent="0.3">
      <c r="B106" s="85">
        <v>10</v>
      </c>
      <c r="C106" s="86" t="s">
        <v>2999</v>
      </c>
      <c r="D106" s="86">
        <v>2</v>
      </c>
      <c r="E106" s="87">
        <v>1</v>
      </c>
      <c r="F106" s="75">
        <v>0.16</v>
      </c>
      <c r="G106" s="74" t="s">
        <v>2143</v>
      </c>
      <c r="H106" s="85" t="s">
        <v>304</v>
      </c>
      <c r="I106" s="86">
        <v>1137</v>
      </c>
      <c r="J106" s="86" t="s">
        <v>4116</v>
      </c>
      <c r="K106" s="92" t="s">
        <v>985</v>
      </c>
      <c r="L106" s="98">
        <v>0.29549058230143666</v>
      </c>
      <c r="M106" s="99">
        <v>0.26413361169102295</v>
      </c>
      <c r="N106" s="99">
        <v>0.12570845244548834</v>
      </c>
      <c r="O106" s="99">
        <v>0.11157937874436891</v>
      </c>
      <c r="P106" s="100">
        <v>9.9689709952272381</v>
      </c>
      <c r="Q106" s="100">
        <v>7.9728524662343574</v>
      </c>
      <c r="R106" s="101">
        <v>10.425657125578992</v>
      </c>
      <c r="S106" s="108">
        <v>23.171507406790994</v>
      </c>
      <c r="T106" s="109">
        <v>21.752561128573223</v>
      </c>
      <c r="U106" s="98">
        <v>0.42349624638301808</v>
      </c>
      <c r="V106" s="114">
        <v>1.7482748685090863</v>
      </c>
      <c r="W106" s="99">
        <v>0.62184024391825499</v>
      </c>
      <c r="X106" s="115">
        <v>4.5828478621614939E-2</v>
      </c>
      <c r="Y106" s="120">
        <v>8.3252955541045583</v>
      </c>
      <c r="Z106" s="121">
        <v>0.3955298194493917</v>
      </c>
      <c r="AA106" s="120">
        <v>562825000</v>
      </c>
      <c r="AB106" s="121">
        <v>1332334000</v>
      </c>
      <c r="AC106" s="79">
        <v>14853000</v>
      </c>
      <c r="AD106" s="80">
        <v>153104000</v>
      </c>
      <c r="AE106" s="125">
        <v>9.7012488243285608E-2</v>
      </c>
      <c r="AF106" s="129">
        <v>4345.2760658199995</v>
      </c>
      <c r="AG106" s="130">
        <v>4703.26506582</v>
      </c>
      <c r="AH106" s="136">
        <v>22.732288692109154</v>
      </c>
      <c r="AI106" s="137">
        <v>32.036550300703134</v>
      </c>
      <c r="AJ106" s="137">
        <v>2.4323389796956363</v>
      </c>
      <c r="AK106" s="137">
        <v>43.866386454893224</v>
      </c>
      <c r="AL106" s="138">
        <v>4.3154103287064443</v>
      </c>
      <c r="AM106" s="85" t="s">
        <v>550</v>
      </c>
      <c r="AN106" s="86" t="s">
        <v>884</v>
      </c>
      <c r="AO106" s="86" t="s">
        <v>885</v>
      </c>
      <c r="AP106" s="87" t="s">
        <v>574</v>
      </c>
      <c r="AQ106" s="98">
        <v>0.18218760000000001</v>
      </c>
      <c r="AR106" s="99">
        <v>0.13814769999999998</v>
      </c>
      <c r="AS106" s="143">
        <v>0.10337719999999999</v>
      </c>
      <c r="AT106" s="74" t="s">
        <v>3697</v>
      </c>
      <c r="AU106" s="74" t="s">
        <v>3021</v>
      </c>
      <c r="AV106" s="146" t="s">
        <v>3021</v>
      </c>
      <c r="AW106" s="25">
        <v>0.5267843734547617</v>
      </c>
      <c r="AX106" s="136">
        <v>0.5267843734547617</v>
      </c>
      <c r="AY106" s="137">
        <v>0.73717963990871516</v>
      </c>
      <c r="AZ106" s="138">
        <v>1.2639640133634769</v>
      </c>
      <c r="BA106" s="136">
        <v>21.314225498677082</v>
      </c>
      <c r="BB106" s="137">
        <v>29.827029558607911</v>
      </c>
      <c r="BC106" s="138">
        <v>51.141255057284994</v>
      </c>
      <c r="BD106" s="25">
        <v>55.229283793663996</v>
      </c>
      <c r="BE106" s="25">
        <v>4345.2760658199995</v>
      </c>
      <c r="BF106" s="74">
        <v>123.5</v>
      </c>
      <c r="BG106" s="74">
        <v>140.5</v>
      </c>
      <c r="BH106" s="74" t="s">
        <v>3021</v>
      </c>
      <c r="BI106" s="74" t="s">
        <v>3021</v>
      </c>
      <c r="BJ106" s="74" t="s">
        <v>3021</v>
      </c>
      <c r="BK106" s="74" t="s">
        <v>3021</v>
      </c>
      <c r="BL106" s="72">
        <v>2.8421669447299947E-2</v>
      </c>
      <c r="BM106" s="72">
        <v>3.2333964027090226E-2</v>
      </c>
      <c r="BN106" s="72">
        <v>0</v>
      </c>
      <c r="BO106" s="72">
        <v>0</v>
      </c>
      <c r="BP106" s="72">
        <v>0</v>
      </c>
      <c r="BQ106" s="72">
        <v>0</v>
      </c>
      <c r="BR106" s="149">
        <v>3.2333964027090226E-2</v>
      </c>
    </row>
    <row r="107" spans="2:70" ht="16.5" hidden="1" x14ac:dyDescent="0.3">
      <c r="B107" s="85">
        <v>3</v>
      </c>
      <c r="C107" s="86" t="s">
        <v>2999</v>
      </c>
      <c r="D107" s="86">
        <v>7</v>
      </c>
      <c r="E107" s="87">
        <v>4</v>
      </c>
      <c r="F107" s="75">
        <v>0.16</v>
      </c>
      <c r="G107" s="74" t="s">
        <v>2355</v>
      </c>
      <c r="H107" s="85" t="s">
        <v>51</v>
      </c>
      <c r="I107" s="86">
        <v>1105</v>
      </c>
      <c r="J107" s="86" t="s">
        <v>4085</v>
      </c>
      <c r="K107" s="92" t="s">
        <v>658</v>
      </c>
      <c r="L107" s="98">
        <v>1.3741625648148261</v>
      </c>
      <c r="M107" s="99">
        <v>0.64671189431844933</v>
      </c>
      <c r="N107" s="99">
        <v>0.82946706716285701</v>
      </c>
      <c r="O107" s="99">
        <v>0.49509263410437543</v>
      </c>
      <c r="P107" s="100">
        <v>27.683205889090722</v>
      </c>
      <c r="Q107" s="100">
        <v>20.79896477470708</v>
      </c>
      <c r="R107" s="101">
        <v>23.271683655802178</v>
      </c>
      <c r="S107" s="108">
        <v>57.152095855007687</v>
      </c>
      <c r="T107" s="109">
        <v>55.882082695252677</v>
      </c>
      <c r="U107" s="98">
        <v>-0.29063194396074304</v>
      </c>
      <c r="V107" s="114">
        <v>-1.0589274429112405</v>
      </c>
      <c r="W107" s="99">
        <v>0.7195519243869315</v>
      </c>
      <c r="X107" s="115">
        <v>4.102372337032434E-3</v>
      </c>
      <c r="Y107" s="120">
        <v>12.569629027958857</v>
      </c>
      <c r="Z107" s="121">
        <v>10.246563471268754</v>
      </c>
      <c r="AA107" s="120">
        <v>505443000</v>
      </c>
      <c r="AB107" s="121">
        <v>660232000</v>
      </c>
      <c r="AC107" s="79">
        <v>29640000</v>
      </c>
      <c r="AD107" s="80">
        <v>332245000</v>
      </c>
      <c r="AE107" s="125">
        <v>8.9211274812262042E-2</v>
      </c>
      <c r="AF107" s="129">
        <v>8463.4802023799984</v>
      </c>
      <c r="AG107" s="130">
        <v>8037.8782023799986</v>
      </c>
      <c r="AH107" s="136">
        <v>19.998801253937366</v>
      </c>
      <c r="AI107" s="137">
        <v>24.210914059832401</v>
      </c>
      <c r="AJ107" s="137">
        <v>3.3093350986740391</v>
      </c>
      <c r="AK107" s="137">
        <v>33.476900876723171</v>
      </c>
      <c r="AL107" s="138">
        <v>7.2642163763477967</v>
      </c>
      <c r="AM107" s="85" t="s">
        <v>493</v>
      </c>
      <c r="AN107" s="86" t="s">
        <v>524</v>
      </c>
      <c r="AO107" s="86" t="s">
        <v>525</v>
      </c>
      <c r="AP107" s="87" t="s">
        <v>574</v>
      </c>
      <c r="AQ107" s="98" t="e">
        <v>#VALUE!</v>
      </c>
      <c r="AR107" s="99">
        <v>0.22011630000000001</v>
      </c>
      <c r="AS107" s="143">
        <v>5.6106600000000006E-2</v>
      </c>
      <c r="AT107" s="74" t="s">
        <v>3092</v>
      </c>
      <c r="AU107" s="74" t="s">
        <v>3092</v>
      </c>
      <c r="AV107" s="146" t="s">
        <v>3092</v>
      </c>
      <c r="AW107" s="25">
        <v>1.2821084069095481</v>
      </c>
      <c r="AX107" s="136">
        <v>1.2821084069095481</v>
      </c>
      <c r="AY107" s="137">
        <v>6.0442260801183957E-2</v>
      </c>
      <c r="AZ107" s="138">
        <v>1.3425506677107319</v>
      </c>
      <c r="BA107" s="136">
        <v>41.926593771980301</v>
      </c>
      <c r="BB107" s="137">
        <v>1.9765396604642262</v>
      </c>
      <c r="BC107" s="138">
        <v>43.903133432444527</v>
      </c>
      <c r="BD107" s="25">
        <v>109.8561766</v>
      </c>
      <c r="BE107" s="25">
        <v>8037.8782023799986</v>
      </c>
      <c r="BF107" s="74">
        <v>261.89999999999998</v>
      </c>
      <c r="BG107" s="74">
        <v>300.22199999999998</v>
      </c>
      <c r="BH107" s="74">
        <v>330.375</v>
      </c>
      <c r="BI107" s="74">
        <v>304.74099999999999</v>
      </c>
      <c r="BJ107" s="74">
        <v>336.10700000000003</v>
      </c>
      <c r="BK107" s="74">
        <v>420.995</v>
      </c>
      <c r="BL107" s="72">
        <v>3.2583225747617316E-2</v>
      </c>
      <c r="BM107" s="72">
        <v>3.7350901872474862E-2</v>
      </c>
      <c r="BN107" s="72">
        <v>4.110226501095484E-2</v>
      </c>
      <c r="BO107" s="72">
        <v>3.7913114920025387E-2</v>
      </c>
      <c r="BP107" s="72">
        <v>4.1815388531326519E-2</v>
      </c>
      <c r="BQ107" s="72">
        <v>5.2376384588080006E-2</v>
      </c>
      <c r="BR107" s="149">
        <v>5.2376384588080006E-2</v>
      </c>
    </row>
    <row r="108" spans="2:70" ht="16.5" hidden="1" x14ac:dyDescent="0.3">
      <c r="B108" s="85">
        <v>3</v>
      </c>
      <c r="C108" s="86" t="s">
        <v>2999</v>
      </c>
      <c r="D108" s="86">
        <v>7</v>
      </c>
      <c r="E108" s="87">
        <v>4</v>
      </c>
      <c r="F108" s="75">
        <v>0.17</v>
      </c>
      <c r="G108" s="74" t="s">
        <v>2949</v>
      </c>
      <c r="H108" s="85" t="s">
        <v>219</v>
      </c>
      <c r="I108" s="86">
        <v>1104</v>
      </c>
      <c r="J108" s="86" t="s">
        <v>4084</v>
      </c>
      <c r="K108" s="92" t="s">
        <v>878</v>
      </c>
      <c r="L108" s="98">
        <v>0.43153346930952319</v>
      </c>
      <c r="M108" s="99">
        <v>6.0998151571164512E-2</v>
      </c>
      <c r="N108" s="99">
        <v>0.376980606147168</v>
      </c>
      <c r="O108" s="99">
        <v>3.2510431154381084E-2</v>
      </c>
      <c r="P108" s="100">
        <v>-0.62772971087898766</v>
      </c>
      <c r="Q108" s="100">
        <v>-9.3993390570769053E-2</v>
      </c>
      <c r="R108" s="101">
        <v>-4.5328860885725943E-2</v>
      </c>
      <c r="S108" s="108">
        <v>18.508044345292966</v>
      </c>
      <c r="T108" s="109">
        <v>25.316723867632728</v>
      </c>
      <c r="U108" s="98">
        <v>-7.8214204156200048E-2</v>
      </c>
      <c r="V108" s="114">
        <v>-0.892391870766024</v>
      </c>
      <c r="W108" s="99">
        <v>0.81121720835111155</v>
      </c>
      <c r="X108" s="115">
        <v>3.6013986013986012E-2</v>
      </c>
      <c r="Y108" s="120">
        <v>32.120114056742196</v>
      </c>
      <c r="Z108" s="121" t="e">
        <v>#N/A</v>
      </c>
      <c r="AA108" s="120">
        <v>27591000000</v>
      </c>
      <c r="AB108" s="121">
        <v>51768000000</v>
      </c>
      <c r="AC108" s="79">
        <v>1247000000</v>
      </c>
      <c r="AD108" s="80">
        <v>2397000000</v>
      </c>
      <c r="AE108" s="125">
        <v>0.52023362536503959</v>
      </c>
      <c r="AF108" s="129">
        <v>163974.48835620002</v>
      </c>
      <c r="AG108" s="130">
        <v>160549.48835620002</v>
      </c>
      <c r="AH108" s="136">
        <v>39.321451960862113</v>
      </c>
      <c r="AI108" s="137" t="s">
        <v>3021</v>
      </c>
      <c r="AJ108" s="137">
        <v>1.140185497442368</v>
      </c>
      <c r="AK108" s="137">
        <v>927.6541096272523</v>
      </c>
      <c r="AL108" s="138">
        <v>2.9709238347381755</v>
      </c>
      <c r="AM108" s="85" t="s">
        <v>506</v>
      </c>
      <c r="AN108" s="86" t="s">
        <v>577</v>
      </c>
      <c r="AO108" s="86" t="s">
        <v>578</v>
      </c>
      <c r="AP108" s="87" t="s">
        <v>574</v>
      </c>
      <c r="AQ108" s="98">
        <v>0.1502076</v>
      </c>
      <c r="AR108" s="99">
        <v>0.44435279999999999</v>
      </c>
      <c r="AS108" s="143">
        <v>0.54904350000000002</v>
      </c>
      <c r="AT108" s="74" t="s">
        <v>3718</v>
      </c>
      <c r="AU108" s="74" t="s">
        <v>3091</v>
      </c>
      <c r="AV108" s="146" t="s">
        <v>3718</v>
      </c>
      <c r="AW108" s="25" t="s">
        <v>3021</v>
      </c>
      <c r="AX108" s="136">
        <v>0</v>
      </c>
      <c r="AY108" s="137">
        <v>2.153384213603792</v>
      </c>
      <c r="AZ108" s="138">
        <v>2.153384213603792</v>
      </c>
      <c r="BA108" s="136">
        <v>0</v>
      </c>
      <c r="BB108" s="137">
        <v>205.88873720619662</v>
      </c>
      <c r="BC108" s="138">
        <v>205.88873720619662</v>
      </c>
      <c r="BD108" s="25">
        <v>3531.0007465999997</v>
      </c>
      <c r="BE108" s="25">
        <v>160549.48835620002</v>
      </c>
      <c r="BF108" s="74">
        <v>4432.875</v>
      </c>
      <c r="BG108" s="74">
        <v>6336.7780000000002</v>
      </c>
      <c r="BH108" s="74">
        <v>7688</v>
      </c>
      <c r="BI108" s="74">
        <v>3642.1289999999999</v>
      </c>
      <c r="BJ108" s="74">
        <v>5301.3140000000003</v>
      </c>
      <c r="BK108" s="74">
        <v>6959.6620000000003</v>
      </c>
      <c r="BL108" s="72">
        <v>2.7610645448866756E-2</v>
      </c>
      <c r="BM108" s="72">
        <v>3.946931295066497E-2</v>
      </c>
      <c r="BN108" s="72">
        <v>4.7885546560840903E-2</v>
      </c>
      <c r="BO108" s="72">
        <v>2.2685397738044864E-2</v>
      </c>
      <c r="BP108" s="72">
        <v>3.3019812484474213E-2</v>
      </c>
      <c r="BQ108" s="72">
        <v>4.3349013885108624E-2</v>
      </c>
      <c r="BR108" s="149">
        <v>4.7885546560840903E-2</v>
      </c>
    </row>
    <row r="109" spans="2:70" ht="16.5" hidden="1" x14ac:dyDescent="0.3">
      <c r="B109" s="85">
        <v>3</v>
      </c>
      <c r="C109" s="86" t="s">
        <v>2999</v>
      </c>
      <c r="D109" s="86">
        <v>7</v>
      </c>
      <c r="E109" s="87">
        <v>4</v>
      </c>
      <c r="F109" s="75">
        <v>0.22</v>
      </c>
      <c r="G109" s="74">
        <v>0</v>
      </c>
      <c r="H109" s="85" t="s">
        <v>431</v>
      </c>
      <c r="I109" s="86">
        <v>1103</v>
      </c>
      <c r="J109" s="86" t="s">
        <v>4083</v>
      </c>
      <c r="K109" s="92" t="s">
        <v>1127</v>
      </c>
      <c r="L109" s="98">
        <v>-0.69735450324743731</v>
      </c>
      <c r="M109" s="99">
        <v>-2.3037409564143263</v>
      </c>
      <c r="N109" s="99">
        <v>-1.7103387742317486</v>
      </c>
      <c r="O109" s="99">
        <v>-2.652276374865405</v>
      </c>
      <c r="P109" s="100">
        <v>37.712211513823043</v>
      </c>
      <c r="Q109" s="100">
        <v>30.034198608489422</v>
      </c>
      <c r="R109" s="101">
        <v>35.756304017475543</v>
      </c>
      <c r="S109" s="108">
        <v>35.608861444758276</v>
      </c>
      <c r="T109" s="109">
        <v>36.770786750877548</v>
      </c>
      <c r="U109" s="98">
        <v>-0.44792255642417361</v>
      </c>
      <c r="V109" s="114">
        <v>-1.6342912076491374</v>
      </c>
      <c r="W109" s="99">
        <v>0.39039493562425309</v>
      </c>
      <c r="X109" s="115">
        <v>0</v>
      </c>
      <c r="Y109" s="120">
        <v>15.48505702252262</v>
      </c>
      <c r="Z109" s="121">
        <v>33.772088810139934</v>
      </c>
      <c r="AA109" s="120">
        <v>-56670000.00000006</v>
      </c>
      <c r="AB109" s="121">
        <v>-49223000.00000006</v>
      </c>
      <c r="AC109" s="79">
        <v>60881000</v>
      </c>
      <c r="AD109" s="80">
        <v>204331000</v>
      </c>
      <c r="AE109" s="125">
        <v>0.29795283143526924</v>
      </c>
      <c r="AF109" s="129">
        <v>5499.1017142500004</v>
      </c>
      <c r="AG109" s="130">
        <v>5184.5987142499998</v>
      </c>
      <c r="AH109" s="136">
        <v>26.941237648162296</v>
      </c>
      <c r="AI109" s="137">
        <v>36.504831644076745</v>
      </c>
      <c r="AJ109" s="137">
        <v>3.4735721210728494</v>
      </c>
      <c r="AK109" s="137">
        <v>47.252050786456245</v>
      </c>
      <c r="AL109" s="138">
        <v>19.86994665792664</v>
      </c>
      <c r="AM109" s="85" t="s">
        <v>506</v>
      </c>
      <c r="AN109" s="86" t="s">
        <v>629</v>
      </c>
      <c r="AO109" s="86" t="s">
        <v>630</v>
      </c>
      <c r="AP109" s="87" t="s">
        <v>574</v>
      </c>
      <c r="AQ109" s="98" t="e">
        <v>#VALUE!</v>
      </c>
      <c r="AR109" s="99">
        <v>0.22927530000000002</v>
      </c>
      <c r="AS109" s="143">
        <v>0.15200230000000001</v>
      </c>
      <c r="AT109" s="74" t="s">
        <v>3090</v>
      </c>
      <c r="AU109" s="74" t="s">
        <v>3090</v>
      </c>
      <c r="AV109" s="146" t="s">
        <v>3090</v>
      </c>
      <c r="AW109" s="25" t="s">
        <v>3021</v>
      </c>
      <c r="AX109" s="136">
        <v>0</v>
      </c>
      <c r="AY109" s="137">
        <v>1.8379729136140337</v>
      </c>
      <c r="AZ109" s="138">
        <v>1.8379729136140337</v>
      </c>
      <c r="BA109" s="136">
        <v>0</v>
      </c>
      <c r="BB109" s="137">
        <v>93.588010156602891</v>
      </c>
      <c r="BC109" s="138">
        <v>93.588010156602891</v>
      </c>
      <c r="BD109" s="25">
        <v>101.072</v>
      </c>
      <c r="BE109" s="25">
        <v>5184.5987142499998</v>
      </c>
      <c r="BF109" s="74">
        <v>172.85</v>
      </c>
      <c r="BG109" s="74">
        <v>183.9</v>
      </c>
      <c r="BH109" s="74">
        <v>205.167</v>
      </c>
      <c r="BI109" s="74">
        <v>203.13400000000001</v>
      </c>
      <c r="BJ109" s="74">
        <v>223.435</v>
      </c>
      <c r="BK109" s="74">
        <v>243.03700000000001</v>
      </c>
      <c r="BL109" s="72">
        <v>3.3339127968557612E-2</v>
      </c>
      <c r="BM109" s="72">
        <v>3.5470440459460482E-2</v>
      </c>
      <c r="BN109" s="72">
        <v>3.9572397268875091E-2</v>
      </c>
      <c r="BO109" s="72">
        <v>3.9180274346340659E-2</v>
      </c>
      <c r="BP109" s="72">
        <v>4.3095910081889906E-2</v>
      </c>
      <c r="BQ109" s="72">
        <v>4.6876723425480687E-2</v>
      </c>
      <c r="BR109" s="149">
        <v>4.6876723425480687E-2</v>
      </c>
    </row>
    <row r="110" spans="2:70" ht="16.5" hidden="1" x14ac:dyDescent="0.3">
      <c r="B110" s="85">
        <v>3</v>
      </c>
      <c r="C110" s="86" t="s">
        <v>2998</v>
      </c>
      <c r="D110" s="86">
        <v>8</v>
      </c>
      <c r="E110" s="87">
        <v>1</v>
      </c>
      <c r="F110" s="75">
        <v>0.17</v>
      </c>
      <c r="G110" s="74" t="s">
        <v>2634</v>
      </c>
      <c r="H110" s="85" t="s">
        <v>403</v>
      </c>
      <c r="I110" s="86">
        <v>1113</v>
      </c>
      <c r="J110" s="86" t="s">
        <v>4093</v>
      </c>
      <c r="K110" s="92" t="s">
        <v>1093</v>
      </c>
      <c r="L110" s="98">
        <v>0.15717867120232437</v>
      </c>
      <c r="M110" s="99">
        <v>0.14107326762556771</v>
      </c>
      <c r="N110" s="99">
        <v>0.15717867120232437</v>
      </c>
      <c r="O110" s="99">
        <v>0.14107326762556771</v>
      </c>
      <c r="P110" s="100">
        <v>4.4988875533846509</v>
      </c>
      <c r="Q110" s="100">
        <v>10.58026238396031</v>
      </c>
      <c r="R110" s="101">
        <v>20.556456796547394</v>
      </c>
      <c r="S110" s="108">
        <v>63.691545610825678</v>
      </c>
      <c r="T110" s="109">
        <v>49.183681082290924</v>
      </c>
      <c r="U110" s="98">
        <v>0.65830268544861581</v>
      </c>
      <c r="V110" s="114">
        <v>7.0429101707498161</v>
      </c>
      <c r="W110" s="99">
        <v>0.24245368121573799</v>
      </c>
      <c r="X110" s="115" t="e">
        <v>#N/A</v>
      </c>
      <c r="Y110" s="120">
        <v>9.6071184179465856</v>
      </c>
      <c r="Z110" s="121">
        <v>-2.0998231756912067</v>
      </c>
      <c r="AA110" s="120">
        <v>6207000000.000001</v>
      </c>
      <c r="AB110" s="121">
        <v>6207000000.000001</v>
      </c>
      <c r="AC110" s="79">
        <v>38000000</v>
      </c>
      <c r="AD110" s="80">
        <v>1192300000</v>
      </c>
      <c r="AE110" s="125">
        <v>3.1871173362408793E-2</v>
      </c>
      <c r="AF110" s="129">
        <v>6464.5690781700005</v>
      </c>
      <c r="AG110" s="130">
        <v>11207.969078170001</v>
      </c>
      <c r="AH110" s="136">
        <v>16.707321373589384</v>
      </c>
      <c r="AI110" s="137">
        <v>25.639208586717793</v>
      </c>
      <c r="AJ110" s="137" t="s">
        <v>3021</v>
      </c>
      <c r="AK110" s="137">
        <v>19.831135563578556</v>
      </c>
      <c r="AL110" s="138">
        <v>3.7002330177081437</v>
      </c>
      <c r="AM110" s="85" t="s">
        <v>502</v>
      </c>
      <c r="AN110" s="86" t="s">
        <v>528</v>
      </c>
      <c r="AO110" s="86" t="s">
        <v>1094</v>
      </c>
      <c r="AP110" s="87" t="s">
        <v>574</v>
      </c>
      <c r="AQ110" s="98">
        <v>0.23793140000000002</v>
      </c>
      <c r="AR110" s="99">
        <v>0.16557169999999999</v>
      </c>
      <c r="AS110" s="143">
        <v>8.5563130000000001E-2</v>
      </c>
      <c r="AT110" s="74" t="s">
        <v>3697</v>
      </c>
      <c r="AU110" s="74" t="s">
        <v>3098</v>
      </c>
      <c r="AV110" s="146" t="s">
        <v>3098</v>
      </c>
      <c r="AW110" s="25" t="s">
        <v>3021</v>
      </c>
      <c r="AX110" s="136">
        <v>0</v>
      </c>
      <c r="AY110" s="137">
        <v>11.901798723106891</v>
      </c>
      <c r="AZ110" s="138">
        <v>11.901798723106891</v>
      </c>
      <c r="BA110" s="136">
        <v>0</v>
      </c>
      <c r="BB110" s="137">
        <v>140.94156438908226</v>
      </c>
      <c r="BC110" s="138">
        <v>140.94156438908226</v>
      </c>
      <c r="BD110" s="25">
        <v>769.4</v>
      </c>
      <c r="BE110" s="25">
        <v>6464.5690781700005</v>
      </c>
      <c r="BF110" s="74">
        <v>434</v>
      </c>
      <c r="BG110" s="74">
        <v>539.4</v>
      </c>
      <c r="BH110" s="74">
        <v>507.33300000000003</v>
      </c>
      <c r="BI110" s="74" t="s">
        <v>3021</v>
      </c>
      <c r="BJ110" s="74" t="s">
        <v>3021</v>
      </c>
      <c r="BK110" s="74" t="s">
        <v>3021</v>
      </c>
      <c r="BL110" s="72">
        <v>6.713517865646465E-2</v>
      </c>
      <c r="BM110" s="72">
        <v>8.3439436330177502E-2</v>
      </c>
      <c r="BN110" s="72">
        <v>7.8479012887834529E-2</v>
      </c>
      <c r="BO110" s="72">
        <v>0</v>
      </c>
      <c r="BP110" s="72">
        <v>0</v>
      </c>
      <c r="BQ110" s="72">
        <v>0</v>
      </c>
      <c r="BR110" s="149">
        <v>7.8479012887834529E-2</v>
      </c>
    </row>
    <row r="111" spans="2:70" ht="16.5" hidden="1" x14ac:dyDescent="0.3">
      <c r="B111" s="85">
        <v>3</v>
      </c>
      <c r="C111" s="86" t="s">
        <v>2999</v>
      </c>
      <c r="D111" s="86">
        <v>8</v>
      </c>
      <c r="E111" s="87">
        <v>2</v>
      </c>
      <c r="F111" s="75">
        <v>0.15</v>
      </c>
      <c r="G111" s="74">
        <v>0</v>
      </c>
      <c r="H111" s="85" t="s">
        <v>2619</v>
      </c>
      <c r="I111" s="86">
        <v>1114</v>
      </c>
      <c r="J111" s="86" t="s">
        <v>4094</v>
      </c>
      <c r="K111" s="92" t="s">
        <v>2620</v>
      </c>
      <c r="L111" s="98">
        <v>0.21385432020152068</v>
      </c>
      <c r="M111" s="99">
        <v>0.30643048648206145</v>
      </c>
      <c r="N111" s="99">
        <v>9.6523877509210265E-2</v>
      </c>
      <c r="O111" s="99">
        <v>0.14210598748119574</v>
      </c>
      <c r="P111" s="100">
        <v>13.344961029051072</v>
      </c>
      <c r="Q111" s="100">
        <v>10.464109209631859</v>
      </c>
      <c r="R111" s="101">
        <v>20.247050968172715</v>
      </c>
      <c r="S111" s="108">
        <v>30.543788659049095</v>
      </c>
      <c r="T111" s="109">
        <v>37.356309027545571</v>
      </c>
      <c r="U111" s="98">
        <v>0.26164541384095724</v>
      </c>
      <c r="V111" s="114">
        <v>1.0547287312645133</v>
      </c>
      <c r="W111" s="99">
        <v>0.41658388205610597</v>
      </c>
      <c r="X111" s="115">
        <v>2.3696940051089733E-2</v>
      </c>
      <c r="Y111" s="120">
        <v>11.054764372587846</v>
      </c>
      <c r="Z111" s="121">
        <v>-3.4841305035874015</v>
      </c>
      <c r="AA111" s="120">
        <v>3257400000</v>
      </c>
      <c r="AB111" s="121">
        <v>7024100000</v>
      </c>
      <c r="AC111" s="79" t="e">
        <v>#N/A</v>
      </c>
      <c r="AD111" s="80">
        <v>1694100000</v>
      </c>
      <c r="AE111" s="125">
        <v>0</v>
      </c>
      <c r="AF111" s="129">
        <v>27795.8009485</v>
      </c>
      <c r="AG111" s="130">
        <v>29793.400948499999</v>
      </c>
      <c r="AH111" s="136">
        <v>15.455680934722459</v>
      </c>
      <c r="AI111" s="137">
        <v>23.70073261707148</v>
      </c>
      <c r="AJ111" s="137">
        <v>5.9528795372008227</v>
      </c>
      <c r="AK111" s="137">
        <v>30.568525399590303</v>
      </c>
      <c r="AL111" s="138">
        <v>5.8537291529823783</v>
      </c>
      <c r="AM111" s="85" t="s">
        <v>493</v>
      </c>
      <c r="AN111" s="86" t="s">
        <v>524</v>
      </c>
      <c r="AO111" s="86" t="s">
        <v>524</v>
      </c>
      <c r="AP111" s="87" t="s">
        <v>1226</v>
      </c>
      <c r="AQ111" s="98" t="e">
        <v>#VALUE!</v>
      </c>
      <c r="AR111" s="99">
        <v>0.147172</v>
      </c>
      <c r="AS111" s="143">
        <v>3.52173E-2</v>
      </c>
      <c r="AT111" s="74" t="s">
        <v>3099</v>
      </c>
      <c r="AU111" s="74" t="s">
        <v>3099</v>
      </c>
      <c r="AV111" s="146" t="s">
        <v>3099</v>
      </c>
      <c r="AW111" s="25">
        <v>1.1977986557732974</v>
      </c>
      <c r="AX111" s="136">
        <v>1.1977986557732974</v>
      </c>
      <c r="AY111" s="137">
        <v>1.6856082587395183E-2</v>
      </c>
      <c r="AZ111" s="138">
        <v>1.2146547383606925</v>
      </c>
      <c r="BA111" s="136">
        <v>39.032845255420646</v>
      </c>
      <c r="BB111" s="137">
        <v>0.54929170280427542</v>
      </c>
      <c r="BC111" s="138">
        <v>39.582136958224922</v>
      </c>
      <c r="BD111" s="25">
        <v>273.82922347700003</v>
      </c>
      <c r="BE111" s="25">
        <v>27795.8009485</v>
      </c>
      <c r="BF111" s="74">
        <v>1081.6189999999999</v>
      </c>
      <c r="BG111" s="74">
        <v>1327.6189999999999</v>
      </c>
      <c r="BH111" s="74">
        <v>1488.25</v>
      </c>
      <c r="BI111" s="74">
        <v>1041.223</v>
      </c>
      <c r="BJ111" s="74">
        <v>1269.912</v>
      </c>
      <c r="BK111" s="74">
        <v>1380.0040000000001</v>
      </c>
      <c r="BL111" s="72">
        <v>3.8913035893587716E-2</v>
      </c>
      <c r="BM111" s="72">
        <v>4.7763293544223082E-2</v>
      </c>
      <c r="BN111" s="72">
        <v>5.3542259953488165E-2</v>
      </c>
      <c r="BO111" s="72">
        <v>3.7459722852713463E-2</v>
      </c>
      <c r="BP111" s="72">
        <v>4.5687188592006767E-2</v>
      </c>
      <c r="BQ111" s="72">
        <v>4.9647930727265914E-2</v>
      </c>
      <c r="BR111" s="149">
        <v>5.3542259953488165E-2</v>
      </c>
    </row>
    <row r="112" spans="2:70" ht="16.5" hidden="1" x14ac:dyDescent="0.3">
      <c r="B112" s="85">
        <v>3</v>
      </c>
      <c r="C112" s="86" t="s">
        <v>2999</v>
      </c>
      <c r="D112" s="86">
        <v>8</v>
      </c>
      <c r="E112" s="87">
        <v>2</v>
      </c>
      <c r="F112" s="75">
        <v>0.17</v>
      </c>
      <c r="G112" s="74" t="s">
        <v>2282</v>
      </c>
      <c r="H112" s="85" t="s">
        <v>211</v>
      </c>
      <c r="I112" s="86">
        <v>1111</v>
      </c>
      <c r="J112" s="86" t="s">
        <v>4091</v>
      </c>
      <c r="K112" s="92" t="s">
        <v>867</v>
      </c>
      <c r="L112" s="98">
        <v>0.44335607745534367</v>
      </c>
      <c r="M112" s="99">
        <v>0.36565766832979563</v>
      </c>
      <c r="N112" s="99">
        <v>0.44335607745534367</v>
      </c>
      <c r="O112" s="99">
        <v>0.36565766832979563</v>
      </c>
      <c r="P112" s="100">
        <v>20.106160799724123</v>
      </c>
      <c r="Q112" s="100">
        <v>15.27736426030177</v>
      </c>
      <c r="R112" s="101">
        <v>37.442238961472981</v>
      </c>
      <c r="S112" s="108">
        <v>16.686454582447247</v>
      </c>
      <c r="T112" s="109">
        <v>16.61507494532604</v>
      </c>
      <c r="U112" s="98">
        <v>8.5553954579660946E-2</v>
      </c>
      <c r="V112" s="114">
        <v>0.49374499207396455</v>
      </c>
      <c r="W112" s="99">
        <v>0.31848472278642442</v>
      </c>
      <c r="X112" s="115">
        <v>1.4060057696216875E-2</v>
      </c>
      <c r="Y112" s="120">
        <v>6.7543552229454091</v>
      </c>
      <c r="Z112" s="121">
        <v>3.0583519070071397</v>
      </c>
      <c r="AA112" s="120">
        <v>5443153999.999999</v>
      </c>
      <c r="AB112" s="121">
        <v>5443153999.999999</v>
      </c>
      <c r="AC112" s="79">
        <v>131554000</v>
      </c>
      <c r="AD112" s="80">
        <v>2861919000</v>
      </c>
      <c r="AE112" s="125">
        <v>4.5967059165545915E-2</v>
      </c>
      <c r="AF112" s="129">
        <v>40016.163765239995</v>
      </c>
      <c r="AG112" s="130">
        <v>41212.832765239997</v>
      </c>
      <c r="AH112" s="136">
        <v>17.004392849667731</v>
      </c>
      <c r="AI112" s="137">
        <v>20.399766745488201</v>
      </c>
      <c r="AJ112" s="137">
        <v>5.2102339316328159</v>
      </c>
      <c r="AK112" s="137">
        <v>25.036016561217224</v>
      </c>
      <c r="AL112" s="138">
        <v>8.9921037670207209</v>
      </c>
      <c r="AM112" s="85" t="s">
        <v>533</v>
      </c>
      <c r="AN112" s="86" t="s">
        <v>534</v>
      </c>
      <c r="AO112" s="86" t="s">
        <v>868</v>
      </c>
      <c r="AP112" s="87" t="s">
        <v>574</v>
      </c>
      <c r="AQ112" s="98">
        <v>0.17169399999999999</v>
      </c>
      <c r="AR112" s="99">
        <v>0.156363</v>
      </c>
      <c r="AS112" s="143">
        <v>7.3292309999999999E-2</v>
      </c>
      <c r="AT112" s="74" t="s">
        <v>3697</v>
      </c>
      <c r="AU112" s="74" t="s">
        <v>3097</v>
      </c>
      <c r="AV112" s="146" t="s">
        <v>3097</v>
      </c>
      <c r="AW112" s="25">
        <v>1.1338636261453723</v>
      </c>
      <c r="AX112" s="136">
        <v>1.1338636261453723</v>
      </c>
      <c r="AY112" s="137">
        <v>2.5936076412959195</v>
      </c>
      <c r="AZ112" s="138">
        <v>3.7274712674412918</v>
      </c>
      <c r="BA112" s="136">
        <v>28.165934653888346</v>
      </c>
      <c r="BB112" s="137">
        <v>64.42695722668897</v>
      </c>
      <c r="BC112" s="138">
        <v>92.592891880577312</v>
      </c>
      <c r="BD112" s="25">
        <v>1400.0424883200001</v>
      </c>
      <c r="BE112" s="25">
        <v>40016.163765239995</v>
      </c>
      <c r="BF112" s="74">
        <v>1762.864</v>
      </c>
      <c r="BG112" s="74">
        <v>1884.182</v>
      </c>
      <c r="BH112" s="74">
        <v>2049</v>
      </c>
      <c r="BI112" s="74">
        <v>1597.1320000000001</v>
      </c>
      <c r="BJ112" s="74">
        <v>1641.393</v>
      </c>
      <c r="BK112" s="74">
        <v>1851.354</v>
      </c>
      <c r="BL112" s="72">
        <v>4.4053798118731967E-2</v>
      </c>
      <c r="BM112" s="72">
        <v>4.7085523016493977E-2</v>
      </c>
      <c r="BN112" s="72">
        <v>5.1204308639396914E-2</v>
      </c>
      <c r="BO112" s="72">
        <v>3.991217172565021E-2</v>
      </c>
      <c r="BP112" s="72">
        <v>4.1018249766005668E-2</v>
      </c>
      <c r="BQ112" s="72">
        <v>4.6265154522587622E-2</v>
      </c>
      <c r="BR112" s="149">
        <v>5.1204308639396914E-2</v>
      </c>
    </row>
    <row r="113" spans="2:70" ht="16.5" hidden="1" x14ac:dyDescent="0.3">
      <c r="B113" s="85">
        <v>3</v>
      </c>
      <c r="C113" s="86" t="s">
        <v>2998</v>
      </c>
      <c r="D113" s="86">
        <v>4</v>
      </c>
      <c r="E113" s="87">
        <v>3</v>
      </c>
      <c r="F113" s="75">
        <v>0.25</v>
      </c>
      <c r="G113" s="74" t="s">
        <v>2361</v>
      </c>
      <c r="H113" s="85" t="s">
        <v>2014</v>
      </c>
      <c r="I113" s="86">
        <v>1096</v>
      </c>
      <c r="J113" s="86" t="s">
        <v>4076</v>
      </c>
      <c r="K113" s="92" t="s">
        <v>2015</v>
      </c>
      <c r="L113" s="98">
        <v>0.3552480898138865</v>
      </c>
      <c r="M113" s="99">
        <v>0.28569097436269353</v>
      </c>
      <c r="N113" s="99">
        <v>0.19489573407411936</v>
      </c>
      <c r="O113" s="99">
        <v>0.14306337388777918</v>
      </c>
      <c r="P113" s="100">
        <v>9.8329446480415008</v>
      </c>
      <c r="Q113" s="100">
        <v>7.7682719538294434</v>
      </c>
      <c r="R113" s="101">
        <v>15.472202356306697</v>
      </c>
      <c r="S113" s="108">
        <v>32.590678044648925</v>
      </c>
      <c r="T113" s="109">
        <v>32.206410921876063</v>
      </c>
      <c r="U113" s="98">
        <v>0.55776398673077643</v>
      </c>
      <c r="V113" s="114">
        <v>1.8649945474372955</v>
      </c>
      <c r="W113" s="99">
        <v>0.32714416671045793</v>
      </c>
      <c r="X113" s="115" t="e">
        <v>#N/A</v>
      </c>
      <c r="Y113" s="120">
        <v>20.277063733962141</v>
      </c>
      <c r="Z113" s="121">
        <v>8.7897073786419089</v>
      </c>
      <c r="AA113" s="120">
        <v>55154000</v>
      </c>
      <c r="AB113" s="121">
        <v>110140000</v>
      </c>
      <c r="AC113" s="79" t="e">
        <v>#N/A</v>
      </c>
      <c r="AD113" s="80">
        <v>24859000</v>
      </c>
      <c r="AE113" s="125">
        <v>0</v>
      </c>
      <c r="AF113" s="129">
        <v>260.88960100000008</v>
      </c>
      <c r="AG113" s="130">
        <v>320.74660100000006</v>
      </c>
      <c r="AH113" s="136">
        <v>10.036504193003317</v>
      </c>
      <c r="AI113" s="137">
        <v>24.889159695817494</v>
      </c>
      <c r="AJ113" s="137" t="s">
        <v>3021</v>
      </c>
      <c r="AK113" s="137">
        <v>30.621171132440111</v>
      </c>
      <c r="AL113" s="138">
        <v>4.6266051648872946</v>
      </c>
      <c r="AM113" s="85" t="s">
        <v>493</v>
      </c>
      <c r="AN113" s="86" t="s">
        <v>524</v>
      </c>
      <c r="AO113" s="86" t="s">
        <v>525</v>
      </c>
      <c r="AP113" s="87" t="s">
        <v>1981</v>
      </c>
      <c r="AQ113" s="98" t="e">
        <v>#VALUE!</v>
      </c>
      <c r="AR113" s="99" t="e">
        <v>#VALUE!</v>
      </c>
      <c r="AS113" s="143">
        <v>0.27754810000000002</v>
      </c>
      <c r="AT113" s="74" t="s">
        <v>3084</v>
      </c>
      <c r="AU113" s="74" t="s">
        <v>3084</v>
      </c>
      <c r="AV113" s="146" t="s">
        <v>3084</v>
      </c>
      <c r="AW113" s="25">
        <v>3.1358886263511736</v>
      </c>
      <c r="AX113" s="136">
        <v>3.1358886263511736</v>
      </c>
      <c r="AY113" s="137">
        <v>0</v>
      </c>
      <c r="AZ113" s="138">
        <v>3.1358886263511736</v>
      </c>
      <c r="BA113" s="136">
        <v>66.091517492496195</v>
      </c>
      <c r="BB113" s="137">
        <v>0</v>
      </c>
      <c r="BC113" s="138">
        <v>66.091517492496195</v>
      </c>
      <c r="BD113" s="25">
        <v>8.0590674599999996</v>
      </c>
      <c r="BE113" s="25">
        <v>260.88960100000008</v>
      </c>
      <c r="BF113" s="74">
        <v>8.9329999999999998</v>
      </c>
      <c r="BG113" s="74">
        <v>11.766999999999999</v>
      </c>
      <c r="BH113" s="74">
        <v>15.133000000000001</v>
      </c>
      <c r="BI113" s="74">
        <v>3.867</v>
      </c>
      <c r="BJ113" s="74">
        <v>11.167</v>
      </c>
      <c r="BK113" s="74">
        <v>16.367000000000001</v>
      </c>
      <c r="BL113" s="72">
        <v>3.4240536862180246E-2</v>
      </c>
      <c r="BM113" s="72">
        <v>4.5103369221680845E-2</v>
      </c>
      <c r="BN113" s="72">
        <v>5.800537829792609E-2</v>
      </c>
      <c r="BO113" s="72">
        <v>1.4822361585811152E-2</v>
      </c>
      <c r="BP113" s="72">
        <v>4.2803545856931247E-2</v>
      </c>
      <c r="BQ113" s="72">
        <v>6.2735348351427758E-2</v>
      </c>
      <c r="BR113" s="149">
        <v>6.2735348351427758E-2</v>
      </c>
    </row>
    <row r="114" spans="2:70" ht="16.5" x14ac:dyDescent="0.3">
      <c r="B114" s="85">
        <v>3</v>
      </c>
      <c r="C114" s="86" t="s">
        <v>3000</v>
      </c>
      <c r="D114" s="86">
        <v>3</v>
      </c>
      <c r="E114" s="87">
        <v>1</v>
      </c>
      <c r="F114" s="75">
        <v>0.17</v>
      </c>
      <c r="G114" s="74">
        <v>0</v>
      </c>
      <c r="H114" s="85" t="s">
        <v>241</v>
      </c>
      <c r="I114" s="86">
        <v>1090</v>
      </c>
      <c r="J114" s="86" t="s">
        <v>4070</v>
      </c>
      <c r="K114" s="92" t="s">
        <v>908</v>
      </c>
      <c r="L114" s="98">
        <v>0.38973875083034165</v>
      </c>
      <c r="M114" s="99">
        <v>0.38331630045988757</v>
      </c>
      <c r="N114" s="99">
        <v>0.19000188330305018</v>
      </c>
      <c r="O114" s="99">
        <v>0.19470255398671096</v>
      </c>
      <c r="P114" s="100">
        <v>20.866084069716351</v>
      </c>
      <c r="Q114" s="100">
        <v>16.253207366213967</v>
      </c>
      <c r="R114" s="101">
        <v>80.007514046143072</v>
      </c>
      <c r="S114" s="108">
        <v>18.880472294904386</v>
      </c>
      <c r="T114" s="109">
        <v>18.419424892432581</v>
      </c>
      <c r="U114" s="98">
        <v>0.7717308328456195</v>
      </c>
      <c r="V114" s="114">
        <v>3.0130144301219484</v>
      </c>
      <c r="W114" s="99">
        <v>0.15674196347248781</v>
      </c>
      <c r="X114" s="115">
        <v>3.4884568946656189E-2</v>
      </c>
      <c r="Y114" s="120">
        <v>5.9998863165371912</v>
      </c>
      <c r="Z114" s="121">
        <v>6.6503590631175502</v>
      </c>
      <c r="AA114" s="120">
        <v>7828000000</v>
      </c>
      <c r="AB114" s="121">
        <v>15411200000</v>
      </c>
      <c r="AC114" s="79">
        <v>92000000</v>
      </c>
      <c r="AD114" s="80">
        <v>2574800000</v>
      </c>
      <c r="AE114" s="125">
        <v>3.5730930557713224E-2</v>
      </c>
      <c r="AF114" s="129">
        <v>67277.790049409989</v>
      </c>
      <c r="AG114" s="130">
        <v>79409.090049409991</v>
      </c>
      <c r="AH114" s="136">
        <v>19.81067010513172</v>
      </c>
      <c r="AI114" s="137">
        <v>23.34668804557375</v>
      </c>
      <c r="AJ114" s="137">
        <v>2.6053564611605609</v>
      </c>
      <c r="AK114" s="137">
        <v>29.276274668006682</v>
      </c>
      <c r="AL114" s="138">
        <v>18.524709937862113</v>
      </c>
      <c r="AM114" s="85" t="s">
        <v>550</v>
      </c>
      <c r="AN114" s="86" t="s">
        <v>884</v>
      </c>
      <c r="AO114" s="86" t="s">
        <v>909</v>
      </c>
      <c r="AP114" s="87" t="s">
        <v>574</v>
      </c>
      <c r="AQ114" s="98">
        <v>0.19420220000000002</v>
      </c>
      <c r="AR114" s="99">
        <v>0.1810831</v>
      </c>
      <c r="AS114" s="143">
        <v>0.1385575</v>
      </c>
      <c r="AT114" s="74" t="s">
        <v>3716</v>
      </c>
      <c r="AU114" s="74" t="s">
        <v>3021</v>
      </c>
      <c r="AV114" s="146" t="s">
        <v>3716</v>
      </c>
      <c r="AW114" s="25">
        <v>0.92497040717576162</v>
      </c>
      <c r="AX114" s="136">
        <v>0.92497040717576162</v>
      </c>
      <c r="AY114" s="137">
        <v>2.6249806717382462</v>
      </c>
      <c r="AZ114" s="138">
        <v>3.5499510789140079</v>
      </c>
      <c r="BA114" s="136">
        <v>30.07740372434607</v>
      </c>
      <c r="BB114" s="137">
        <v>85.356896631476673</v>
      </c>
      <c r="BC114" s="138">
        <v>115.43430035582274</v>
      </c>
      <c r="BD114" s="25">
        <v>2373.74593314</v>
      </c>
      <c r="BE114" s="25">
        <v>67277.790049409989</v>
      </c>
      <c r="BF114" s="74">
        <v>2512</v>
      </c>
      <c r="BG114" s="74">
        <v>2748.68</v>
      </c>
      <c r="BH114" s="74">
        <v>3043.143</v>
      </c>
      <c r="BI114" s="74">
        <v>2363.4110000000001</v>
      </c>
      <c r="BJ114" s="74">
        <v>2542.7080000000001</v>
      </c>
      <c r="BK114" s="74">
        <v>2981.7150000000001</v>
      </c>
      <c r="BL114" s="72">
        <v>3.7337730596607638E-2</v>
      </c>
      <c r="BM114" s="72">
        <v>4.08556820606224E-2</v>
      </c>
      <c r="BN114" s="72">
        <v>4.523250537458294E-2</v>
      </c>
      <c r="BO114" s="72">
        <v>3.5129141404084019E-2</v>
      </c>
      <c r="BP114" s="72">
        <v>3.7794166516655653E-2</v>
      </c>
      <c r="BQ114" s="72">
        <v>4.431945516953182E-2</v>
      </c>
      <c r="BR114" s="149">
        <v>4.523250537458294E-2</v>
      </c>
    </row>
    <row r="115" spans="2:70" ht="16.5" hidden="1" x14ac:dyDescent="0.3">
      <c r="B115" s="85">
        <v>3</v>
      </c>
      <c r="C115" s="86" t="s">
        <v>2999</v>
      </c>
      <c r="D115" s="86">
        <v>8</v>
      </c>
      <c r="E115" s="87">
        <v>5</v>
      </c>
      <c r="F115" s="75">
        <v>0.15</v>
      </c>
      <c r="G115" s="74" t="s">
        <v>2950</v>
      </c>
      <c r="H115" s="85" t="s">
        <v>2</v>
      </c>
      <c r="I115" s="86">
        <v>1110</v>
      </c>
      <c r="J115" s="86" t="s">
        <v>4090</v>
      </c>
      <c r="K115" s="92" t="s">
        <v>576</v>
      </c>
      <c r="L115" s="98">
        <v>1.1586379703736724</v>
      </c>
      <c r="M115" s="99">
        <v>1.0089303047951854</v>
      </c>
      <c r="N115" s="99">
        <v>0.68946057853013343</v>
      </c>
      <c r="O115" s="99">
        <v>0.70881069285324605</v>
      </c>
      <c r="P115" s="100">
        <v>36.433205789386122</v>
      </c>
      <c r="Q115" s="100">
        <v>32.156085741435739</v>
      </c>
      <c r="R115" s="101">
        <v>50.945657964837508</v>
      </c>
      <c r="S115" s="108">
        <v>52.431168544664708</v>
      </c>
      <c r="T115" s="109">
        <v>57.120031955262633</v>
      </c>
      <c r="U115" s="98">
        <v>6.2723407457576097E-2</v>
      </c>
      <c r="V115" s="114">
        <v>0.16896411919724305</v>
      </c>
      <c r="W115" s="99">
        <v>0.51520734348233621</v>
      </c>
      <c r="X115" s="115">
        <v>2.4066316070951065E-2</v>
      </c>
      <c r="Y115" s="120">
        <v>4.4926309477507971</v>
      </c>
      <c r="Z115" s="121">
        <v>13.848369158799478</v>
      </c>
      <c r="AA115" s="120">
        <v>10302000000</v>
      </c>
      <c r="AB115" s="121">
        <v>14664000000</v>
      </c>
      <c r="AC115" s="79">
        <v>345000000</v>
      </c>
      <c r="AD115" s="80">
        <v>7367000000</v>
      </c>
      <c r="AE115" s="125">
        <v>4.6830460160173747E-2</v>
      </c>
      <c r="AF115" s="129">
        <v>147653.48409673999</v>
      </c>
      <c r="AG115" s="130">
        <v>149320.48409673999</v>
      </c>
      <c r="AH115" s="136">
        <v>14.946995405079079</v>
      </c>
      <c r="AI115" s="137">
        <v>16.807798750195857</v>
      </c>
      <c r="AJ115" s="137">
        <v>2.1493771508458099</v>
      </c>
      <c r="AK115" s="137">
        <v>19.569525200991677</v>
      </c>
      <c r="AL115" s="138">
        <v>9.2634225574909816</v>
      </c>
      <c r="AM115" s="85" t="s">
        <v>506</v>
      </c>
      <c r="AN115" s="86" t="s">
        <v>577</v>
      </c>
      <c r="AO115" s="86" t="s">
        <v>578</v>
      </c>
      <c r="AP115" s="87" t="s">
        <v>574</v>
      </c>
      <c r="AQ115" s="98">
        <v>0.151333</v>
      </c>
      <c r="AR115" s="99">
        <v>0.21484900000000001</v>
      </c>
      <c r="AS115" s="143">
        <v>0.13418579999999999</v>
      </c>
      <c r="AT115" s="74" t="s">
        <v>3697</v>
      </c>
      <c r="AU115" s="74" t="s">
        <v>3096</v>
      </c>
      <c r="AV115" s="146" t="s">
        <v>3096</v>
      </c>
      <c r="AW115" s="25">
        <v>3.0502429359491865</v>
      </c>
      <c r="AX115" s="136">
        <v>3.0502429359491865</v>
      </c>
      <c r="AY115" s="137">
        <v>2.4339252076511237</v>
      </c>
      <c r="AZ115" s="138">
        <v>5.4841681436003107</v>
      </c>
      <c r="BA115" s="136">
        <v>48.77600270612033</v>
      </c>
      <c r="BB115" s="137">
        <v>38.920553217490799</v>
      </c>
      <c r="BC115" s="138">
        <v>87.696555923611129</v>
      </c>
      <c r="BD115" s="25">
        <v>7725.7684085800001</v>
      </c>
      <c r="BE115" s="25">
        <v>147653.48409673999</v>
      </c>
      <c r="BF115" s="74">
        <v>6810.2629999999999</v>
      </c>
      <c r="BG115" s="74">
        <v>7279.6109999999999</v>
      </c>
      <c r="BH115" s="74">
        <v>8209.5</v>
      </c>
      <c r="BI115" s="74">
        <v>2424.5709999999999</v>
      </c>
      <c r="BJ115" s="74">
        <v>4750.2939999999999</v>
      </c>
      <c r="BK115" s="74">
        <v>5604.9049999999997</v>
      </c>
      <c r="BL115" s="72">
        <v>4.6123280067932794E-2</v>
      </c>
      <c r="BM115" s="72">
        <v>4.9301992733409024E-2</v>
      </c>
      <c r="BN115" s="72">
        <v>5.5599771656057083E-2</v>
      </c>
      <c r="BO115" s="72">
        <v>1.6420682619391922E-2</v>
      </c>
      <c r="BP115" s="72">
        <v>3.2171905925956271E-2</v>
      </c>
      <c r="BQ115" s="72">
        <v>3.7959856039209774E-2</v>
      </c>
      <c r="BR115" s="149">
        <v>5.5599771656057083E-2</v>
      </c>
    </row>
    <row r="116" spans="2:70" ht="16.5" hidden="1" x14ac:dyDescent="0.3">
      <c r="B116" s="85">
        <v>3</v>
      </c>
      <c r="C116" s="86" t="s">
        <v>2998</v>
      </c>
      <c r="D116" s="86">
        <v>5</v>
      </c>
      <c r="E116" s="87">
        <v>1</v>
      </c>
      <c r="F116" s="75" t="s">
        <v>2970</v>
      </c>
      <c r="G116" s="74" t="s">
        <v>2973</v>
      </c>
      <c r="H116" s="85" t="s">
        <v>1863</v>
      </c>
      <c r="I116" s="86">
        <v>1098</v>
      </c>
      <c r="J116" s="86" t="s">
        <v>4078</v>
      </c>
      <c r="K116" s="92" t="s">
        <v>4783</v>
      </c>
      <c r="L116" s="98">
        <v>0.5761339487162378</v>
      </c>
      <c r="M116" s="99">
        <v>0.68691032864625501</v>
      </c>
      <c r="N116" s="99">
        <v>0.13428973012841391</v>
      </c>
      <c r="O116" s="99">
        <v>0.16058133359084545</v>
      </c>
      <c r="P116" s="100">
        <v>9.78605498270338</v>
      </c>
      <c r="Q116" s="100">
        <v>6.3399990327156512</v>
      </c>
      <c r="R116" s="101">
        <v>5.9999928886866112</v>
      </c>
      <c r="S116" s="108">
        <v>17.047801944295628</v>
      </c>
      <c r="T116" s="109">
        <v>19.24157181367794</v>
      </c>
      <c r="U116" s="98">
        <v>7.1812229719160792E-2</v>
      </c>
      <c r="V116" s="114">
        <v>0.50422388663633289</v>
      </c>
      <c r="W116" s="99">
        <v>0.63374823748333398</v>
      </c>
      <c r="X116" s="115">
        <v>3.3958269758925845E-2</v>
      </c>
      <c r="Y116" s="120">
        <v>31.085744474543436</v>
      </c>
      <c r="Z116" s="121">
        <v>18.546218621611168</v>
      </c>
      <c r="AA116" s="120">
        <v>121042000</v>
      </c>
      <c r="AB116" s="121">
        <v>517775000</v>
      </c>
      <c r="AC116" s="79">
        <v>19176000</v>
      </c>
      <c r="AD116" s="80">
        <v>199843000</v>
      </c>
      <c r="AE116" s="125">
        <v>9.5955324930070099E-2</v>
      </c>
      <c r="AF116" s="129">
        <v>1222.9182119699999</v>
      </c>
      <c r="AG116" s="130">
        <v>1481.121413293097</v>
      </c>
      <c r="AH116" s="136">
        <v>10.669212468435097</v>
      </c>
      <c r="AI116" s="137">
        <v>18.651807897002822</v>
      </c>
      <c r="AJ116" s="137">
        <v>11.68871115606116</v>
      </c>
      <c r="AK116" s="137">
        <v>41.48921337128786</v>
      </c>
      <c r="AL116" s="138">
        <v>2.3891237963091698</v>
      </c>
      <c r="AM116" s="85" t="s">
        <v>506</v>
      </c>
      <c r="AN116" s="86" t="s">
        <v>629</v>
      </c>
      <c r="AO116" s="86" t="s">
        <v>773</v>
      </c>
      <c r="AP116" s="87" t="s">
        <v>2138</v>
      </c>
      <c r="AQ116" s="98" t="e">
        <v>#VALUE!</v>
      </c>
      <c r="AR116" s="99" t="e">
        <v>#VALUE!</v>
      </c>
      <c r="AS116" s="143">
        <v>2.3442350000000001E-2</v>
      </c>
      <c r="AT116" s="74" t="s">
        <v>3086</v>
      </c>
      <c r="AU116" s="74" t="s">
        <v>3086</v>
      </c>
      <c r="AV116" s="146" t="s">
        <v>3086</v>
      </c>
      <c r="AW116" s="25">
        <v>0.15786082781467242</v>
      </c>
      <c r="AX116" s="136">
        <v>0.15786082781467242</v>
      </c>
      <c r="AY116" s="137">
        <v>-4.3129872098860073E-2</v>
      </c>
      <c r="AZ116" s="138">
        <v>0.11473095571581235</v>
      </c>
      <c r="BA116" s="136">
        <v>3.2586929185971307</v>
      </c>
      <c r="BB116" s="137">
        <v>-0.89032225875285897</v>
      </c>
      <c r="BC116" s="138">
        <v>2.3683706598442718</v>
      </c>
      <c r="BD116" s="25">
        <v>1.3433643508999999</v>
      </c>
      <c r="BE116" s="25">
        <v>1222.9182119699999</v>
      </c>
      <c r="BF116" s="74">
        <v>92.344999999999999</v>
      </c>
      <c r="BG116" s="74">
        <v>92.846000000000004</v>
      </c>
      <c r="BH116" s="74">
        <v>102.45</v>
      </c>
      <c r="BI116" s="74">
        <v>80.262</v>
      </c>
      <c r="BJ116" s="74">
        <v>99.281999999999996</v>
      </c>
      <c r="BK116" s="74">
        <v>109.761</v>
      </c>
      <c r="BL116" s="72">
        <v>7.5511999981782402E-2</v>
      </c>
      <c r="BM116" s="72">
        <v>7.5921675784379986E-2</v>
      </c>
      <c r="BN116" s="72">
        <v>8.3775021908426089E-2</v>
      </c>
      <c r="BO116" s="72">
        <v>6.5631535465242502E-2</v>
      </c>
      <c r="BP116" s="72">
        <v>8.1184497072839035E-2</v>
      </c>
      <c r="BQ116" s="72">
        <v>8.9753344848128414E-2</v>
      </c>
      <c r="BR116" s="149">
        <v>8.9753344848128414E-2</v>
      </c>
    </row>
    <row r="117" spans="2:70" ht="16.5" hidden="1" x14ac:dyDescent="0.3">
      <c r="B117" s="85">
        <v>3</v>
      </c>
      <c r="C117" s="86" t="s">
        <v>2998</v>
      </c>
      <c r="D117" s="86">
        <v>10</v>
      </c>
      <c r="E117" s="87">
        <v>6</v>
      </c>
      <c r="F117" s="75">
        <v>0.14000000000000001</v>
      </c>
      <c r="G117" s="74" t="s">
        <v>2360</v>
      </c>
      <c r="H117" s="85" t="s">
        <v>174</v>
      </c>
      <c r="I117" s="86">
        <v>1075</v>
      </c>
      <c r="J117" s="86" t="s">
        <v>4055</v>
      </c>
      <c r="K117" s="92" t="s">
        <v>822</v>
      </c>
      <c r="L117" s="98">
        <v>0.49935308767139974</v>
      </c>
      <c r="M117" s="99">
        <v>0.35897516110867794</v>
      </c>
      <c r="N117" s="99">
        <v>0.14315292735143248</v>
      </c>
      <c r="O117" s="99">
        <v>0.11977454203851573</v>
      </c>
      <c r="P117" s="100">
        <v>8.5184031332057497</v>
      </c>
      <c r="Q117" s="100">
        <v>6.387896522263607</v>
      </c>
      <c r="R117" s="101">
        <v>13.121232585478101</v>
      </c>
      <c r="S117" s="108">
        <v>35.029825413416781</v>
      </c>
      <c r="T117" s="109">
        <v>34.327046972004219</v>
      </c>
      <c r="U117" s="98">
        <v>1.0722837619483325</v>
      </c>
      <c r="V117" s="114">
        <v>3.7907777013076394</v>
      </c>
      <c r="W117" s="99">
        <v>0.36473708387141507</v>
      </c>
      <c r="X117" s="115">
        <v>3.8786340156203171E-2</v>
      </c>
      <c r="Y117" s="120">
        <v>8.5923077402358654</v>
      </c>
      <c r="Z117" s="121">
        <v>0.4773486699184426</v>
      </c>
      <c r="AA117" s="120">
        <v>3196600000</v>
      </c>
      <c r="AB117" s="121">
        <v>9580500000</v>
      </c>
      <c r="AC117" s="79">
        <v>78100000</v>
      </c>
      <c r="AD117" s="80">
        <v>1073100000</v>
      </c>
      <c r="AE117" s="125">
        <v>7.277979685024695E-2</v>
      </c>
      <c r="AF117" s="129">
        <v>24158.67770484</v>
      </c>
      <c r="AG117" s="130">
        <v>29683.777704840002</v>
      </c>
      <c r="AH117" s="136">
        <v>18.609972475570018</v>
      </c>
      <c r="AI117" s="137">
        <v>29.584762373554334</v>
      </c>
      <c r="AJ117" s="137">
        <v>1.8357309764801624</v>
      </c>
      <c r="AK117" s="137">
        <v>40.409995512809644</v>
      </c>
      <c r="AL117" s="138">
        <v>5.763199578853345</v>
      </c>
      <c r="AM117" s="85" t="s">
        <v>493</v>
      </c>
      <c r="AN117" s="86" t="s">
        <v>524</v>
      </c>
      <c r="AO117" s="86" t="s">
        <v>525</v>
      </c>
      <c r="AP117" s="87" t="s">
        <v>574</v>
      </c>
      <c r="AQ117" s="98">
        <v>0.13024479999999999</v>
      </c>
      <c r="AR117" s="99">
        <v>0.16306909999999999</v>
      </c>
      <c r="AS117" s="143">
        <v>0.14510609999999999</v>
      </c>
      <c r="AT117" s="74" t="s">
        <v>3714</v>
      </c>
      <c r="AU117" s="74" t="s">
        <v>3021</v>
      </c>
      <c r="AV117" s="146" t="s">
        <v>3714</v>
      </c>
      <c r="AW117" s="25">
        <v>0.79244129979657674</v>
      </c>
      <c r="AX117" s="136">
        <v>0.79244129979657674</v>
      </c>
      <c r="AY117" s="137">
        <v>-7.0137097612714458E-2</v>
      </c>
      <c r="AZ117" s="138">
        <v>0.72230420218386227</v>
      </c>
      <c r="BA117" s="136">
        <v>26.108611106755099</v>
      </c>
      <c r="BB117" s="137">
        <v>-2.3108111682177039</v>
      </c>
      <c r="BC117" s="138">
        <v>23.797799938537395</v>
      </c>
      <c r="BD117" s="25">
        <v>174.04399999999998</v>
      </c>
      <c r="BE117" s="25">
        <v>24158.67770484</v>
      </c>
      <c r="BF117" s="74">
        <v>855.58799999999997</v>
      </c>
      <c r="BG117" s="74">
        <v>1058.8</v>
      </c>
      <c r="BH117" s="74">
        <v>1255.7860000000001</v>
      </c>
      <c r="BI117" s="74">
        <v>677.58400000000006</v>
      </c>
      <c r="BJ117" s="74">
        <v>1086.508</v>
      </c>
      <c r="BK117" s="74">
        <v>1349.097</v>
      </c>
      <c r="BL117" s="72">
        <v>3.5415348904985378E-2</v>
      </c>
      <c r="BM117" s="72">
        <v>4.3826901990909779E-2</v>
      </c>
      <c r="BN117" s="72">
        <v>5.1980742296521193E-2</v>
      </c>
      <c r="BO117" s="72">
        <v>2.8047230410472815E-2</v>
      </c>
      <c r="BP117" s="72">
        <v>4.4973819067188711E-2</v>
      </c>
      <c r="BQ117" s="72">
        <v>5.5843163954694387E-2</v>
      </c>
      <c r="BR117" s="149">
        <v>5.5843163954694387E-2</v>
      </c>
    </row>
    <row r="118" spans="2:70" ht="16.5" hidden="1" x14ac:dyDescent="0.3">
      <c r="B118" s="85">
        <v>3</v>
      </c>
      <c r="C118" s="86" t="s">
        <v>3000</v>
      </c>
      <c r="D118" s="86">
        <v>11</v>
      </c>
      <c r="E118" s="87">
        <v>4</v>
      </c>
      <c r="F118" s="75">
        <v>0.22</v>
      </c>
      <c r="G118" s="74" t="s">
        <v>2315</v>
      </c>
      <c r="H118" s="85" t="s">
        <v>370</v>
      </c>
      <c r="I118" s="86">
        <v>1116</v>
      </c>
      <c r="J118" s="86" t="s">
        <v>4096</v>
      </c>
      <c r="K118" s="92" t="s">
        <v>1058</v>
      </c>
      <c r="L118" s="98">
        <v>0.21778911064394099</v>
      </c>
      <c r="M118" s="99">
        <v>0.23163597418332221</v>
      </c>
      <c r="N118" s="99">
        <v>0.21460387350908627</v>
      </c>
      <c r="O118" s="99">
        <v>0.23065874891376395</v>
      </c>
      <c r="P118" s="100">
        <v>22.423629494620403</v>
      </c>
      <c r="Q118" s="100">
        <v>17.018962406261167</v>
      </c>
      <c r="R118" s="101">
        <v>45.286720306599051</v>
      </c>
      <c r="S118" s="108">
        <v>17.261510144937944</v>
      </c>
      <c r="T118" s="109">
        <v>21.749434719546311</v>
      </c>
      <c r="U118" s="98">
        <v>0.33623070777808001</v>
      </c>
      <c r="V118" s="114">
        <v>1.4612230953194401</v>
      </c>
      <c r="W118" s="99">
        <v>0.36635681075044008</v>
      </c>
      <c r="X118" s="115" t="e">
        <v>#N/A</v>
      </c>
      <c r="Y118" s="120">
        <v>14.920475673108237</v>
      </c>
      <c r="Z118" s="121">
        <v>45.931060592345304</v>
      </c>
      <c r="AA118" s="120">
        <v>5178358000</v>
      </c>
      <c r="AB118" s="121">
        <v>5200297000</v>
      </c>
      <c r="AC118" s="79">
        <v>96565000</v>
      </c>
      <c r="AD118" s="80">
        <v>1791037000</v>
      </c>
      <c r="AE118" s="125">
        <v>5.3915692417297913E-2</v>
      </c>
      <c r="AF118" s="129">
        <v>52761.309862499998</v>
      </c>
      <c r="AG118" s="130">
        <v>55293.293862499995</v>
      </c>
      <c r="AH118" s="136">
        <v>30.849469727866868</v>
      </c>
      <c r="AI118" s="137">
        <v>37.070432886668712</v>
      </c>
      <c r="AJ118" s="137">
        <v>2.3648819983995701</v>
      </c>
      <c r="AK118" s="137">
        <v>45.63405458682378</v>
      </c>
      <c r="AL118" s="138">
        <v>19.074638420231267</v>
      </c>
      <c r="AM118" s="85" t="s">
        <v>533</v>
      </c>
      <c r="AN118" s="86" t="s">
        <v>534</v>
      </c>
      <c r="AO118" s="86" t="s">
        <v>535</v>
      </c>
      <c r="AP118" s="87" t="s">
        <v>574</v>
      </c>
      <c r="AQ118" s="98" t="e">
        <v>#VALUE!</v>
      </c>
      <c r="AR118" s="99">
        <v>0.20672679999999999</v>
      </c>
      <c r="AS118" s="143">
        <v>0.43935160000000006</v>
      </c>
      <c r="AT118" s="74" t="s">
        <v>3101</v>
      </c>
      <c r="AU118" s="74" t="s">
        <v>3101</v>
      </c>
      <c r="AV118" s="146" t="s">
        <v>3101</v>
      </c>
      <c r="AW118" s="25" t="s">
        <v>3021</v>
      </c>
      <c r="AX118" s="136">
        <v>0</v>
      </c>
      <c r="AY118" s="137">
        <v>1.567292625135781</v>
      </c>
      <c r="AZ118" s="138">
        <v>1.567292625135781</v>
      </c>
      <c r="BA118" s="136">
        <v>0</v>
      </c>
      <c r="BB118" s="137">
        <v>88.824591757851792</v>
      </c>
      <c r="BC118" s="138">
        <v>88.824591757851792</v>
      </c>
      <c r="BD118" s="25">
        <v>826.9241184</v>
      </c>
      <c r="BE118" s="25">
        <v>52761.309862499998</v>
      </c>
      <c r="BF118" s="74">
        <v>1201.6000000000001</v>
      </c>
      <c r="BG118" s="74">
        <v>1444.1290000000001</v>
      </c>
      <c r="BH118" s="74">
        <v>1721.8820000000001</v>
      </c>
      <c r="BI118" s="74">
        <v>1223.3869999999999</v>
      </c>
      <c r="BJ118" s="74">
        <v>1341.117</v>
      </c>
      <c r="BK118" s="74">
        <v>1485.1859999999999</v>
      </c>
      <c r="BL118" s="72">
        <v>2.2774264003897201E-2</v>
      </c>
      <c r="BM118" s="72">
        <v>2.7370984605263035E-2</v>
      </c>
      <c r="BN118" s="72">
        <v>3.2635315622135917E-2</v>
      </c>
      <c r="BO118" s="72">
        <v>2.3187199165226182E-2</v>
      </c>
      <c r="BP118" s="72">
        <v>2.5418569089642643E-2</v>
      </c>
      <c r="BQ118" s="72">
        <v>2.8149149516388201E-2</v>
      </c>
      <c r="BR118" s="149">
        <v>3.2635315622135917E-2</v>
      </c>
    </row>
    <row r="119" spans="2:70" ht="16.5" hidden="1" x14ac:dyDescent="0.3">
      <c r="B119" s="85">
        <v>3</v>
      </c>
      <c r="C119" s="86" t="s">
        <v>3000</v>
      </c>
      <c r="D119" s="86">
        <v>12</v>
      </c>
      <c r="E119" s="87">
        <v>2</v>
      </c>
      <c r="F119" s="75">
        <v>0.14000000000000001</v>
      </c>
      <c r="G119" s="74">
        <v>0</v>
      </c>
      <c r="H119" s="85" t="s">
        <v>215</v>
      </c>
      <c r="I119" s="86">
        <v>1117</v>
      </c>
      <c r="J119" s="86" t="s">
        <v>4097</v>
      </c>
      <c r="K119" s="92" t="s">
        <v>873</v>
      </c>
      <c r="L119" s="98">
        <v>0.43549779379730741</v>
      </c>
      <c r="M119" s="99">
        <v>0.58524219938240307</v>
      </c>
      <c r="N119" s="99">
        <v>0.42942302876555327</v>
      </c>
      <c r="O119" s="99">
        <v>0.57697201017811706</v>
      </c>
      <c r="P119" s="100">
        <v>38.269628704173662</v>
      </c>
      <c r="Q119" s="100">
        <v>27.227973618366757</v>
      </c>
      <c r="R119" s="101" t="e">
        <v>#N/A</v>
      </c>
      <c r="S119" s="108">
        <v>13.619683313463488</v>
      </c>
      <c r="T119" s="109">
        <v>15.880031733275636</v>
      </c>
      <c r="U119" s="98">
        <v>0.83030988464148381</v>
      </c>
      <c r="V119" s="114">
        <v>3.132883843987369</v>
      </c>
      <c r="W119" s="99">
        <v>-0.33090002470744145</v>
      </c>
      <c r="X119" s="115">
        <v>3.4281348580441642E-2</v>
      </c>
      <c r="Y119" s="120">
        <v>6.0074168994305905</v>
      </c>
      <c r="Z119" s="121">
        <v>16.329699614172188</v>
      </c>
      <c r="AA119" s="120">
        <v>21697000000</v>
      </c>
      <c r="AB119" s="121">
        <v>22008000000</v>
      </c>
      <c r="AC119" s="79">
        <v>226000000</v>
      </c>
      <c r="AD119" s="80">
        <v>8545000000</v>
      </c>
      <c r="AE119" s="125">
        <v>2.6448215330602692E-2</v>
      </c>
      <c r="AF119" s="129">
        <v>126976.89048438001</v>
      </c>
      <c r="AG119" s="130">
        <v>163684.89048438001</v>
      </c>
      <c r="AH119" s="136">
        <v>11.543363221747532</v>
      </c>
      <c r="AI119" s="137">
        <v>13.345690214788423</v>
      </c>
      <c r="AJ119" s="137">
        <v>5.0723361560792828</v>
      </c>
      <c r="AK119" s="137">
        <v>16.083118498667812</v>
      </c>
      <c r="AL119" s="138" t="s">
        <v>3021</v>
      </c>
      <c r="AM119" s="85" t="s">
        <v>533</v>
      </c>
      <c r="AN119" s="86" t="s">
        <v>534</v>
      </c>
      <c r="AO119" s="86" t="s">
        <v>783</v>
      </c>
      <c r="AP119" s="87" t="s">
        <v>574</v>
      </c>
      <c r="AQ119" s="98">
        <v>0.14552380000000001</v>
      </c>
      <c r="AR119" s="99">
        <v>0.21347960000000002</v>
      </c>
      <c r="AS119" s="143">
        <v>0.19640750000000001</v>
      </c>
      <c r="AT119" s="74" t="s">
        <v>3721</v>
      </c>
      <c r="AU119" s="74" t="s">
        <v>3102</v>
      </c>
      <c r="AV119" s="146" t="s">
        <v>3721</v>
      </c>
      <c r="AW119" s="25">
        <v>2.0000000433488325</v>
      </c>
      <c r="AX119" s="136">
        <v>2.0000000433488325</v>
      </c>
      <c r="AY119" s="137">
        <v>11.335766669053781</v>
      </c>
      <c r="AZ119" s="138">
        <v>13.335766712402613</v>
      </c>
      <c r="BA119" s="136">
        <v>29.281116529582125</v>
      </c>
      <c r="BB119" s="137">
        <v>165.96194879723004</v>
      </c>
      <c r="BC119" s="138">
        <v>195.24306532681217</v>
      </c>
      <c r="BD119" s="25">
        <v>16443</v>
      </c>
      <c r="BE119" s="25">
        <v>126976.89048438001</v>
      </c>
      <c r="BF119" s="74">
        <v>7860.1030000000001</v>
      </c>
      <c r="BG119" s="74">
        <v>8062.4480000000003</v>
      </c>
      <c r="BH119" s="74">
        <v>8573.15</v>
      </c>
      <c r="BI119" s="74">
        <v>8990.1170000000002</v>
      </c>
      <c r="BJ119" s="74">
        <v>8139.5479999999998</v>
      </c>
      <c r="BK119" s="74">
        <v>9322.0930000000008</v>
      </c>
      <c r="BL119" s="72">
        <v>6.1901838752043671E-2</v>
      </c>
      <c r="BM119" s="72">
        <v>6.3495396439809629E-2</v>
      </c>
      <c r="BN119" s="72">
        <v>6.751740389370002E-2</v>
      </c>
      <c r="BO119" s="72">
        <v>7.0801206154169558E-2</v>
      </c>
      <c r="BP119" s="72">
        <v>6.4102593542415348E-2</v>
      </c>
      <c r="BQ119" s="72">
        <v>7.341566614553971E-2</v>
      </c>
      <c r="BR119" s="149">
        <v>7.341566614553971E-2</v>
      </c>
    </row>
    <row r="120" spans="2:70" ht="16.5" hidden="1" x14ac:dyDescent="0.3">
      <c r="B120" s="85">
        <v>3</v>
      </c>
      <c r="C120" s="86" t="s">
        <v>3000</v>
      </c>
      <c r="D120" s="86">
        <v>13</v>
      </c>
      <c r="E120" s="87">
        <v>1</v>
      </c>
      <c r="F120" s="75">
        <v>0.14000000000000001</v>
      </c>
      <c r="G120" s="74">
        <v>0</v>
      </c>
      <c r="H120" s="85" t="s">
        <v>139</v>
      </c>
      <c r="I120" s="86">
        <v>1118</v>
      </c>
      <c r="J120" s="86" t="s">
        <v>4098</v>
      </c>
      <c r="K120" s="92" t="s">
        <v>782</v>
      </c>
      <c r="L120" s="98">
        <v>0.60524987958700616</v>
      </c>
      <c r="M120" s="99">
        <v>0.57612941881366087</v>
      </c>
      <c r="N120" s="99">
        <v>0.52376050889892256</v>
      </c>
      <c r="O120" s="99">
        <v>0.48890561125912668</v>
      </c>
      <c r="P120" s="100">
        <v>46.133053010962605</v>
      </c>
      <c r="Q120" s="100">
        <v>35.064749240387513</v>
      </c>
      <c r="R120" s="101">
        <v>2065.2671755725191</v>
      </c>
      <c r="S120" s="108">
        <v>17.185839571444291</v>
      </c>
      <c r="T120" s="109">
        <v>17.90499545751987</v>
      </c>
      <c r="U120" s="98">
        <v>0.67923402645402553</v>
      </c>
      <c r="V120" s="114">
        <v>1.7864140834290088</v>
      </c>
      <c r="W120" s="99">
        <v>1.7476795789859532E-2</v>
      </c>
      <c r="X120" s="115">
        <v>3.6510213565554728E-2</v>
      </c>
      <c r="Y120" s="120">
        <v>8.4422581422060574</v>
      </c>
      <c r="Z120" s="121">
        <v>13.526363936272423</v>
      </c>
      <c r="AA120" s="120">
        <v>41725000000</v>
      </c>
      <c r="AB120" s="121">
        <v>49169000000</v>
      </c>
      <c r="AC120" s="79">
        <v>385000000</v>
      </c>
      <c r="AD120" s="80">
        <v>19638000000</v>
      </c>
      <c r="AE120" s="125">
        <v>1.9604847744169467E-2</v>
      </c>
      <c r="AF120" s="129">
        <v>321421.20661479997</v>
      </c>
      <c r="AG120" s="130">
        <v>368100.20661479997</v>
      </c>
      <c r="AH120" s="136">
        <v>14.087263934741674</v>
      </c>
      <c r="AI120" s="137">
        <v>15.97657146765625</v>
      </c>
      <c r="AJ120" s="137">
        <v>5.0178100530687342</v>
      </c>
      <c r="AK120" s="137">
        <v>20.074952773047123</v>
      </c>
      <c r="AL120" s="138">
        <v>240.98980815758864</v>
      </c>
      <c r="AM120" s="85" t="s">
        <v>533</v>
      </c>
      <c r="AN120" s="86" t="s">
        <v>534</v>
      </c>
      <c r="AO120" s="86" t="s">
        <v>783</v>
      </c>
      <c r="AP120" s="87" t="s">
        <v>574</v>
      </c>
      <c r="AQ120" s="98">
        <v>0.15883940000000002</v>
      </c>
      <c r="AR120" s="99">
        <v>0.19298770000000001</v>
      </c>
      <c r="AS120" s="143">
        <v>0.1207555</v>
      </c>
      <c r="AT120" s="74" t="s">
        <v>3697</v>
      </c>
      <c r="AU120" s="74" t="s">
        <v>3103</v>
      </c>
      <c r="AV120" s="146" t="s">
        <v>3103</v>
      </c>
      <c r="AW120" s="25">
        <v>2.6016866326447099</v>
      </c>
      <c r="AX120" s="136">
        <v>2.6016866326447099</v>
      </c>
      <c r="AY120" s="137">
        <v>2.133065651288192</v>
      </c>
      <c r="AZ120" s="138">
        <v>4.7347522839329024</v>
      </c>
      <c r="BA120" s="136">
        <v>45.408944752996199</v>
      </c>
      <c r="BB120" s="137">
        <v>37.229795125401928</v>
      </c>
      <c r="BC120" s="138">
        <v>82.638739878398127</v>
      </c>
      <c r="BD120" s="25">
        <v>14135.356456199999</v>
      </c>
      <c r="BE120" s="25">
        <v>321421.20661479997</v>
      </c>
      <c r="BF120" s="74">
        <v>15295.556</v>
      </c>
      <c r="BG120" s="74">
        <v>15881.528</v>
      </c>
      <c r="BH120" s="74">
        <v>16485.8</v>
      </c>
      <c r="BI120" s="74">
        <v>16297.034</v>
      </c>
      <c r="BJ120" s="74">
        <v>16438.004000000001</v>
      </c>
      <c r="BK120" s="74">
        <v>16807.538</v>
      </c>
      <c r="BL120" s="72">
        <v>4.7587264577506908E-2</v>
      </c>
      <c r="BM120" s="72">
        <v>4.9410330348964374E-2</v>
      </c>
      <c r="BN120" s="72">
        <v>5.1290330758284521E-2</v>
      </c>
      <c r="BO120" s="72">
        <v>5.0703045301957357E-2</v>
      </c>
      <c r="BP120" s="72">
        <v>5.1141628684443829E-2</v>
      </c>
      <c r="BQ120" s="72">
        <v>5.2291316360288005E-2</v>
      </c>
      <c r="BR120" s="149">
        <v>5.2291316360288005E-2</v>
      </c>
    </row>
    <row r="121" spans="2:70" ht="16.5" hidden="1" x14ac:dyDescent="0.3">
      <c r="B121" s="85">
        <v>3</v>
      </c>
      <c r="C121" s="86" t="s">
        <v>2999</v>
      </c>
      <c r="D121" s="86">
        <v>15</v>
      </c>
      <c r="E121" s="87">
        <v>1</v>
      </c>
      <c r="F121" s="75">
        <v>0.15</v>
      </c>
      <c r="G121" s="74">
        <v>0</v>
      </c>
      <c r="H121" s="85" t="s">
        <v>245</v>
      </c>
      <c r="I121" s="86">
        <v>1119</v>
      </c>
      <c r="J121" s="86" t="s">
        <v>4099</v>
      </c>
      <c r="K121" s="92" t="s">
        <v>914</v>
      </c>
      <c r="L121" s="98">
        <v>0.38616446281747729</v>
      </c>
      <c r="M121" s="99">
        <v>0.41776057737566025</v>
      </c>
      <c r="N121" s="99">
        <v>0.38616446281747729</v>
      </c>
      <c r="O121" s="99">
        <v>0.41776057737566025</v>
      </c>
      <c r="P121" s="100">
        <v>25.206837716897919</v>
      </c>
      <c r="Q121" s="100">
        <v>18.842424711263245</v>
      </c>
      <c r="R121" s="101">
        <v>27.56339581036384</v>
      </c>
      <c r="S121" s="108">
        <v>4.3815135261113989</v>
      </c>
      <c r="T121" s="109">
        <v>4.487693541422491</v>
      </c>
      <c r="U121" s="98">
        <v>-7.0469798657718116E-2</v>
      </c>
      <c r="V121" s="114">
        <v>-0.47936410883521857</v>
      </c>
      <c r="W121" s="99">
        <v>0.35314297698945352</v>
      </c>
      <c r="X121" s="115">
        <v>1.6881386050644157E-2</v>
      </c>
      <c r="Y121" s="120">
        <v>11.120888095869407</v>
      </c>
      <c r="Z121" s="121">
        <v>14.633058206302096</v>
      </c>
      <c r="AA121" s="120">
        <v>19121000000</v>
      </c>
      <c r="AB121" s="121">
        <v>19121000000</v>
      </c>
      <c r="AC121" s="79">
        <v>761000000</v>
      </c>
      <c r="AD121" s="80">
        <v>9849000000</v>
      </c>
      <c r="AE121" s="125">
        <v>7.7266727586557005E-2</v>
      </c>
      <c r="AF121" s="129">
        <v>246550.08888915999</v>
      </c>
      <c r="AG121" s="130">
        <v>241851.08888916002</v>
      </c>
      <c r="AH121" s="136">
        <v>23.919601314326972</v>
      </c>
      <c r="AI121" s="137">
        <v>29.755301290497048</v>
      </c>
      <c r="AJ121" s="137">
        <v>2.3580569784834511</v>
      </c>
      <c r="AK121" s="137">
        <v>39.739998953683035</v>
      </c>
      <c r="AL121" s="138">
        <v>10.462957630154881</v>
      </c>
      <c r="AM121" s="85" t="s">
        <v>533</v>
      </c>
      <c r="AN121" s="86" t="s">
        <v>534</v>
      </c>
      <c r="AO121" s="86" t="s">
        <v>915</v>
      </c>
      <c r="AP121" s="87" t="s">
        <v>574</v>
      </c>
      <c r="AQ121" s="98">
        <v>0.17576229999999998</v>
      </c>
      <c r="AR121" s="99">
        <v>0.19796740000000002</v>
      </c>
      <c r="AS121" s="143">
        <v>0.22920880000000002</v>
      </c>
      <c r="AT121" s="74" t="s">
        <v>3104</v>
      </c>
      <c r="AU121" s="74" t="s">
        <v>3104</v>
      </c>
      <c r="AV121" s="146" t="s">
        <v>3104</v>
      </c>
      <c r="AW121" s="25">
        <v>0.73333811267992932</v>
      </c>
      <c r="AX121" s="136">
        <v>0.73333811267992932</v>
      </c>
      <c r="AY121" s="137">
        <v>0.21615653044603514</v>
      </c>
      <c r="AZ121" s="138">
        <v>0.94949464312596443</v>
      </c>
      <c r="BA121" s="136">
        <v>25.000464817732425</v>
      </c>
      <c r="BB121" s="137">
        <v>7.3690616116904728</v>
      </c>
      <c r="BC121" s="138">
        <v>32.369526429422898</v>
      </c>
      <c r="BD121" s="25">
        <v>1941.5403799999999</v>
      </c>
      <c r="BE121" s="25">
        <v>241851.08888916002</v>
      </c>
      <c r="BF121" s="74">
        <v>6374.0590000000002</v>
      </c>
      <c r="BG121" s="74">
        <v>6891.4409999999998</v>
      </c>
      <c r="BH121" s="74">
        <v>7596</v>
      </c>
      <c r="BI121" s="74">
        <v>5853.4710000000005</v>
      </c>
      <c r="BJ121" s="74">
        <v>5838.8069999999998</v>
      </c>
      <c r="BK121" s="74">
        <v>6408.799</v>
      </c>
      <c r="BL121" s="72">
        <v>2.6355304122369371E-2</v>
      </c>
      <c r="BM121" s="72">
        <v>2.8494562632125821E-2</v>
      </c>
      <c r="BN121" s="72">
        <v>3.1407756048934865E-2</v>
      </c>
      <c r="BO121" s="72">
        <v>2.4202789521789739E-2</v>
      </c>
      <c r="BP121" s="72">
        <v>2.4142157171249769E-2</v>
      </c>
      <c r="BQ121" s="72">
        <v>2.6498946229417817E-2</v>
      </c>
      <c r="BR121" s="149">
        <v>3.1407756048934865E-2</v>
      </c>
    </row>
    <row r="122" spans="2:70" ht="16.5" hidden="1" x14ac:dyDescent="0.3">
      <c r="B122" s="85">
        <v>3</v>
      </c>
      <c r="C122" s="86" t="s">
        <v>2998</v>
      </c>
      <c r="D122" s="86">
        <v>21</v>
      </c>
      <c r="E122" s="87">
        <v>6</v>
      </c>
      <c r="F122" s="75">
        <v>0.3</v>
      </c>
      <c r="G122" s="74" t="s">
        <v>2878</v>
      </c>
      <c r="H122" s="85" t="s">
        <v>419</v>
      </c>
      <c r="I122" s="86">
        <v>1079</v>
      </c>
      <c r="J122" s="86" t="s">
        <v>4059</v>
      </c>
      <c r="K122" s="92" t="s">
        <v>1113</v>
      </c>
      <c r="L122" s="98">
        <v>3.0944630405859229E-2</v>
      </c>
      <c r="M122" s="99">
        <v>0.17546296296296296</v>
      </c>
      <c r="N122" s="99">
        <v>4.3911466607850537E-2</v>
      </c>
      <c r="O122" s="99">
        <v>0.12701072386058981</v>
      </c>
      <c r="P122" s="100">
        <v>6.4643631263547103</v>
      </c>
      <c r="Q122" s="100">
        <v>16.746143057503506</v>
      </c>
      <c r="R122" s="101">
        <v>25.611510791366904</v>
      </c>
      <c r="S122" s="108">
        <v>11.101745982796395</v>
      </c>
      <c r="T122" s="109">
        <v>12.753623188405797</v>
      </c>
      <c r="U122" s="98">
        <v>-0.17976173592398242</v>
      </c>
      <c r="V122" s="114">
        <v>-2.271505376344086</v>
      </c>
      <c r="W122" s="99">
        <v>0.4641157944113114</v>
      </c>
      <c r="X122" s="115">
        <v>1.2206148282097649E-2</v>
      </c>
      <c r="Y122" s="120">
        <v>28.829839775444906</v>
      </c>
      <c r="Z122" s="121" t="e">
        <v>#N/A</v>
      </c>
      <c r="AA122" s="120">
        <v>2160000000</v>
      </c>
      <c r="AB122" s="121">
        <v>2984000000</v>
      </c>
      <c r="AC122" s="79">
        <v>1502000000</v>
      </c>
      <c r="AD122" s="80">
        <v>2909000000</v>
      </c>
      <c r="AE122" s="125">
        <v>0.51632863526985218</v>
      </c>
      <c r="AF122" s="129">
        <v>118234.32</v>
      </c>
      <c r="AG122" s="130">
        <v>115699.32</v>
      </c>
      <c r="AH122" s="136">
        <v>101.04744104803494</v>
      </c>
      <c r="AI122" s="137">
        <v>205.94030010145781</v>
      </c>
      <c r="AJ122" s="137">
        <v>1.9572944541640873</v>
      </c>
      <c r="AK122" s="137">
        <v>220.90860642869399</v>
      </c>
      <c r="AL122" s="138">
        <v>17.093426415086793</v>
      </c>
      <c r="AM122" s="85" t="s">
        <v>506</v>
      </c>
      <c r="AN122" s="86" t="s">
        <v>507</v>
      </c>
      <c r="AO122" s="86" t="s">
        <v>618</v>
      </c>
      <c r="AP122" s="87" t="s">
        <v>574</v>
      </c>
      <c r="AQ122" s="98" t="e">
        <v>#VALUE!</v>
      </c>
      <c r="AR122" s="99">
        <v>0.3218242</v>
      </c>
      <c r="AS122" s="143">
        <v>0.3045004</v>
      </c>
      <c r="AT122" s="74" t="s">
        <v>3073</v>
      </c>
      <c r="AU122" s="74" t="s">
        <v>3073</v>
      </c>
      <c r="AV122" s="146" t="s">
        <v>3073</v>
      </c>
      <c r="AW122" s="25" t="s">
        <v>3021</v>
      </c>
      <c r="AX122" s="136">
        <v>0</v>
      </c>
      <c r="AY122" s="137">
        <v>-0.14970272590902539</v>
      </c>
      <c r="AZ122" s="138">
        <v>-0.14970272590902539</v>
      </c>
      <c r="BA122" s="136">
        <v>0</v>
      </c>
      <c r="BB122" s="137">
        <v>-51.390258065387442</v>
      </c>
      <c r="BC122" s="138">
        <v>-51.390258065387442</v>
      </c>
      <c r="BD122" s="25">
        <v>-177</v>
      </c>
      <c r="BE122" s="25">
        <v>115699.32</v>
      </c>
      <c r="BF122" s="74">
        <v>2054.6770000000001</v>
      </c>
      <c r="BG122" s="74">
        <v>2527.8130000000001</v>
      </c>
      <c r="BH122" s="74">
        <v>3094</v>
      </c>
      <c r="BI122" s="74">
        <v>2676.12</v>
      </c>
      <c r="BJ122" s="74">
        <v>3201.1620000000003</v>
      </c>
      <c r="BK122" s="74">
        <v>3772.413</v>
      </c>
      <c r="BL122" s="72">
        <v>1.7758764701469292E-2</v>
      </c>
      <c r="BM122" s="72">
        <v>2.1848123221467508E-2</v>
      </c>
      <c r="BN122" s="72">
        <v>2.67417302020444E-2</v>
      </c>
      <c r="BO122" s="72">
        <v>2.3129954437070156E-2</v>
      </c>
      <c r="BP122" s="72">
        <v>2.7667941350044235E-2</v>
      </c>
      <c r="BQ122" s="72">
        <v>3.2605316954326093E-2</v>
      </c>
      <c r="BR122" s="149">
        <v>3.2605316954326093E-2</v>
      </c>
    </row>
    <row r="123" spans="2:70" ht="16.5" hidden="1" x14ac:dyDescent="0.3">
      <c r="B123" s="85">
        <v>4</v>
      </c>
      <c r="C123" s="86" t="s">
        <v>3000</v>
      </c>
      <c r="D123" s="86">
        <v>1</v>
      </c>
      <c r="E123" s="87">
        <v>1</v>
      </c>
      <c r="F123" s="75">
        <v>0.17</v>
      </c>
      <c r="G123" s="74" t="s">
        <v>2631</v>
      </c>
      <c r="H123" s="85" t="s">
        <v>1342</v>
      </c>
      <c r="I123" s="86">
        <v>1149</v>
      </c>
      <c r="J123" s="86" t="s">
        <v>4127</v>
      </c>
      <c r="K123" s="92" t="s">
        <v>1343</v>
      </c>
      <c r="L123" s="98">
        <v>10.896418849778462</v>
      </c>
      <c r="M123" s="99">
        <v>4.2682085786375108</v>
      </c>
      <c r="N123" s="99">
        <v>6.4424903087115037</v>
      </c>
      <c r="O123" s="99">
        <v>2.9831880082296465</v>
      </c>
      <c r="P123" s="100">
        <v>57.312801597878185</v>
      </c>
      <c r="Q123" s="100">
        <v>48.171534526303475</v>
      </c>
      <c r="R123" s="101">
        <v>55.355672695438372</v>
      </c>
      <c r="S123" s="108">
        <v>59.423708682987602</v>
      </c>
      <c r="T123" s="109">
        <v>52.864032490058378</v>
      </c>
      <c r="U123" s="98">
        <v>-0.46004592616832451</v>
      </c>
      <c r="V123" s="114">
        <v>-1.2227365200917739</v>
      </c>
      <c r="W123" s="99">
        <v>0.52442751440353286</v>
      </c>
      <c r="X123" s="115" t="e">
        <v>#N/A</v>
      </c>
      <c r="Y123" s="120">
        <v>9.114840040795988</v>
      </c>
      <c r="Z123" s="121">
        <v>2.6773404320765692</v>
      </c>
      <c r="AA123" s="120">
        <v>35670000</v>
      </c>
      <c r="AB123" s="121">
        <v>51035000</v>
      </c>
      <c r="AC123" s="79">
        <v>2484000</v>
      </c>
      <c r="AD123" s="80">
        <v>214321000</v>
      </c>
      <c r="AE123" s="125">
        <v>1.1590091498266619E-2</v>
      </c>
      <c r="AF123" s="129">
        <v>4404.9088115999994</v>
      </c>
      <c r="AG123" s="130">
        <v>4160.3368115999992</v>
      </c>
      <c r="AH123" s="136">
        <v>20.792639259921931</v>
      </c>
      <c r="AI123" s="137">
        <v>23.648085919728061</v>
      </c>
      <c r="AJ123" s="137">
        <v>4.3209031152391644</v>
      </c>
      <c r="AK123" s="137">
        <v>29.478177477421852</v>
      </c>
      <c r="AL123" s="138">
        <v>15.355444671338462</v>
      </c>
      <c r="AM123" s="85" t="s">
        <v>519</v>
      </c>
      <c r="AN123" s="86" t="s">
        <v>743</v>
      </c>
      <c r="AO123" s="86" t="s">
        <v>743</v>
      </c>
      <c r="AP123" s="87" t="s">
        <v>1339</v>
      </c>
      <c r="AQ123" s="98" t="e">
        <v>#VALUE!</v>
      </c>
      <c r="AR123" s="99" t="e">
        <v>#VALUE!</v>
      </c>
      <c r="AS123" s="143">
        <v>0.16778580000000001</v>
      </c>
      <c r="AT123" s="74" t="s">
        <v>3126</v>
      </c>
      <c r="AU123" s="74" t="s">
        <v>3126</v>
      </c>
      <c r="AV123" s="146" t="s">
        <v>3126</v>
      </c>
      <c r="AW123" s="25">
        <v>2.8716217021684387</v>
      </c>
      <c r="AX123" s="136">
        <v>2.8716217021684387</v>
      </c>
      <c r="AY123" s="137">
        <v>0</v>
      </c>
      <c r="AZ123" s="138">
        <v>2.8716217021684387</v>
      </c>
      <c r="BA123" s="136">
        <v>89.601392785453982</v>
      </c>
      <c r="BB123" s="137">
        <v>0</v>
      </c>
      <c r="BC123" s="138">
        <v>89.601392785453982</v>
      </c>
      <c r="BD123" s="25">
        <v>114.94290670000001</v>
      </c>
      <c r="BE123" s="25">
        <v>4160.3368115999992</v>
      </c>
      <c r="BF123" s="74">
        <v>178.5</v>
      </c>
      <c r="BG123" s="74">
        <v>278.5</v>
      </c>
      <c r="BH123" s="74">
        <v>324</v>
      </c>
      <c r="BI123" s="74">
        <v>171.71800000000002</v>
      </c>
      <c r="BJ123" s="74">
        <v>211.41200000000001</v>
      </c>
      <c r="BK123" s="74">
        <v>311.82800000000003</v>
      </c>
      <c r="BL123" s="72">
        <v>4.2905180057129018E-2</v>
      </c>
      <c r="BM123" s="72">
        <v>6.6941695495296535E-2</v>
      </c>
      <c r="BN123" s="72">
        <v>7.787831001966275E-2</v>
      </c>
      <c r="BO123" s="72">
        <v>4.1275023580112501E-2</v>
      </c>
      <c r="BP123" s="72">
        <v>5.0816078018138706E-2</v>
      </c>
      <c r="BQ123" s="72">
        <v>7.4952585360529012E-2</v>
      </c>
      <c r="BR123" s="149">
        <v>7.787831001966275E-2</v>
      </c>
    </row>
    <row r="124" spans="2:70" ht="16.5" hidden="1" x14ac:dyDescent="0.3">
      <c r="B124" s="85">
        <v>4</v>
      </c>
      <c r="C124" s="86" t="s">
        <v>2999</v>
      </c>
      <c r="D124" s="86">
        <v>1</v>
      </c>
      <c r="E124" s="87">
        <v>1</v>
      </c>
      <c r="F124" s="75">
        <v>0.2</v>
      </c>
      <c r="G124" s="74" t="s">
        <v>2589</v>
      </c>
      <c r="H124" s="85" t="s">
        <v>81</v>
      </c>
      <c r="I124" s="86">
        <v>1150</v>
      </c>
      <c r="J124" s="86" t="s">
        <v>4128</v>
      </c>
      <c r="K124" s="92" t="s">
        <v>700</v>
      </c>
      <c r="L124" s="98">
        <v>0.87150240892657149</v>
      </c>
      <c r="M124" s="99">
        <v>1.0326106692813306</v>
      </c>
      <c r="N124" s="99">
        <v>0.2258188007767167</v>
      </c>
      <c r="O124" s="99">
        <v>0.23521577645608782</v>
      </c>
      <c r="P124" s="100">
        <v>20.458326624805455</v>
      </c>
      <c r="Q124" s="100">
        <v>16.031174852847876</v>
      </c>
      <c r="R124" s="101">
        <v>27.205763889336421</v>
      </c>
      <c r="S124" s="108">
        <v>9.7444229586601665</v>
      </c>
      <c r="T124" s="109">
        <v>10.221740981361171</v>
      </c>
      <c r="U124" s="98">
        <v>0.10818230202526681</v>
      </c>
      <c r="V124" s="114">
        <v>0.56302300492754465</v>
      </c>
      <c r="W124" s="99">
        <v>0.32893590896760466</v>
      </c>
      <c r="X124" s="115">
        <v>4.2293677293448594E-2</v>
      </c>
      <c r="Y124" s="120">
        <v>10.322173791247797</v>
      </c>
      <c r="Z124" s="121">
        <v>13.226192666274494</v>
      </c>
      <c r="AA124" s="120">
        <v>27537000000</v>
      </c>
      <c r="AB124" s="121">
        <v>120889000000</v>
      </c>
      <c r="AC124" s="79">
        <v>1025000000</v>
      </c>
      <c r="AD124" s="80">
        <v>41375000000</v>
      </c>
      <c r="AE124" s="125">
        <v>2.4773413897280966E-2</v>
      </c>
      <c r="AF124" s="129">
        <v>450832.7111513</v>
      </c>
      <c r="AG124" s="130">
        <v>479945.7111513</v>
      </c>
      <c r="AH124" s="136">
        <v>13.993810279362627</v>
      </c>
      <c r="AI124" s="137">
        <v>15.737988954331716</v>
      </c>
      <c r="AJ124" s="137">
        <v>8.4279563865017355</v>
      </c>
      <c r="AK124" s="137">
        <v>21.776286899643456</v>
      </c>
      <c r="AL124" s="138">
        <v>5.4785000099075685</v>
      </c>
      <c r="AM124" s="85" t="s">
        <v>493</v>
      </c>
      <c r="AN124" s="86" t="s">
        <v>494</v>
      </c>
      <c r="AO124" s="86" t="s">
        <v>632</v>
      </c>
      <c r="AP124" s="87" t="s">
        <v>574</v>
      </c>
      <c r="AQ124" s="98">
        <v>0.17695740000000001</v>
      </c>
      <c r="AR124" s="99">
        <v>0.2499652</v>
      </c>
      <c r="AS124" s="143">
        <v>0.169348</v>
      </c>
      <c r="AT124" s="74" t="s">
        <v>3697</v>
      </c>
      <c r="AU124" s="74" t="s">
        <v>3127</v>
      </c>
      <c r="AV124" s="146" t="s">
        <v>3127</v>
      </c>
      <c r="AW124" s="25">
        <v>1.5450996467899145</v>
      </c>
      <c r="AX124" s="136">
        <v>1.5450996467899145</v>
      </c>
      <c r="AY124" s="137">
        <v>1.4821712018196693</v>
      </c>
      <c r="AZ124" s="138">
        <v>3.0272708486095841</v>
      </c>
      <c r="BA124" s="136">
        <v>29.776341948310137</v>
      </c>
      <c r="BB124" s="137">
        <v>28.56361829025845</v>
      </c>
      <c r="BC124" s="138">
        <v>58.339960238568587</v>
      </c>
      <c r="BD124" s="25">
        <v>11738</v>
      </c>
      <c r="BE124" s="25">
        <v>450832.7111513</v>
      </c>
      <c r="BF124" s="74">
        <v>22980.885000000002</v>
      </c>
      <c r="BG124" s="74">
        <v>25614.191999999999</v>
      </c>
      <c r="BH124" s="74">
        <v>28725.421000000002</v>
      </c>
      <c r="BI124" s="74">
        <v>35868.546000000002</v>
      </c>
      <c r="BJ124" s="74">
        <v>27635.833999999999</v>
      </c>
      <c r="BK124" s="74">
        <v>30296.792000000001</v>
      </c>
      <c r="BL124" s="72">
        <v>5.0974306947056444E-2</v>
      </c>
      <c r="BM124" s="72">
        <v>5.6815291717827114E-2</v>
      </c>
      <c r="BN124" s="72">
        <v>6.3716363718691466E-2</v>
      </c>
      <c r="BO124" s="72">
        <v>7.9560655455549842E-2</v>
      </c>
      <c r="BP124" s="72">
        <v>6.129953154780151E-2</v>
      </c>
      <c r="BQ124" s="72">
        <v>6.7201849490092488E-2</v>
      </c>
      <c r="BR124" s="149">
        <v>6.7201849490092488E-2</v>
      </c>
    </row>
    <row r="125" spans="2:70" ht="16.5" hidden="1" x14ac:dyDescent="0.3">
      <c r="B125" s="85">
        <v>4</v>
      </c>
      <c r="C125" s="86" t="s">
        <v>2999</v>
      </c>
      <c r="D125" s="86">
        <v>1</v>
      </c>
      <c r="E125" s="87">
        <v>1</v>
      </c>
      <c r="F125" s="75" t="s">
        <v>2149</v>
      </c>
      <c r="G125" s="74" t="s">
        <v>2787</v>
      </c>
      <c r="H125" s="85" t="s">
        <v>452</v>
      </c>
      <c r="I125" s="86">
        <v>1148</v>
      </c>
      <c r="J125" s="86" t="s">
        <v>4126</v>
      </c>
      <c r="K125" s="92" t="s">
        <v>1147</v>
      </c>
      <c r="L125" s="98">
        <v>-5.4052558570933211</v>
      </c>
      <c r="M125" s="99">
        <v>-9.9666666666666668</v>
      </c>
      <c r="N125" s="99">
        <v>1.3607644530586747</v>
      </c>
      <c r="O125" s="99">
        <v>1.5423728813559323</v>
      </c>
      <c r="P125" s="100">
        <v>78.404452690166977</v>
      </c>
      <c r="Q125" s="100">
        <v>56.793479182166642</v>
      </c>
      <c r="R125" s="101" t="e">
        <v>#N/A</v>
      </c>
      <c r="S125" s="108">
        <v>17.21645428067826</v>
      </c>
      <c r="T125" s="109">
        <v>17.74936061381074</v>
      </c>
      <c r="U125" s="98">
        <v>0.69565217391304346</v>
      </c>
      <c r="V125" s="114">
        <v>2.5810928013876842</v>
      </c>
      <c r="W125" s="99">
        <v>-0.45633941785890481</v>
      </c>
      <c r="X125" s="115" t="e">
        <v>#N/A</v>
      </c>
      <c r="Y125" s="120">
        <v>1.9687660863721732</v>
      </c>
      <c r="Z125" s="121" t="e">
        <v>#N/A</v>
      </c>
      <c r="AA125" s="120">
        <v>-210000000</v>
      </c>
      <c r="AB125" s="121">
        <v>1357000000</v>
      </c>
      <c r="AC125" s="79">
        <v>73000000</v>
      </c>
      <c r="AD125" s="80">
        <v>1427000000</v>
      </c>
      <c r="AE125" s="125">
        <v>5.1156271899089001E-2</v>
      </c>
      <c r="AF125" s="129">
        <v>33400.754318880005</v>
      </c>
      <c r="AG125" s="130">
        <v>39579.754318880005</v>
      </c>
      <c r="AH125" s="136">
        <v>16.842448646331917</v>
      </c>
      <c r="AI125" s="137">
        <v>18.349445674028747</v>
      </c>
      <c r="AJ125" s="137">
        <v>3.8826352576555445</v>
      </c>
      <c r="AK125" s="137">
        <v>24.894906409818891</v>
      </c>
      <c r="AL125" s="138" t="s">
        <v>3021</v>
      </c>
      <c r="AM125" s="85" t="s">
        <v>498</v>
      </c>
      <c r="AN125" s="86" t="s">
        <v>499</v>
      </c>
      <c r="AO125" s="86" t="s">
        <v>500</v>
      </c>
      <c r="AP125" s="87" t="s">
        <v>574</v>
      </c>
      <c r="AQ125" s="98" t="e">
        <v>#VALUE!</v>
      </c>
      <c r="AR125" s="99" t="e">
        <v>#VALUE!</v>
      </c>
      <c r="AS125" s="143" t="e">
        <v>#VALUE!</v>
      </c>
      <c r="AT125" s="74" t="s">
        <v>3725</v>
      </c>
      <c r="AU125" s="74" t="s">
        <v>3021</v>
      </c>
      <c r="AV125" s="146" t="s">
        <v>3725</v>
      </c>
      <c r="AW125" s="25">
        <v>1.6765286172400327</v>
      </c>
      <c r="AX125" s="136">
        <v>1.6765286172400327</v>
      </c>
      <c r="AY125" s="137">
        <v>0</v>
      </c>
      <c r="AZ125" s="138">
        <v>1.6765286172400327</v>
      </c>
      <c r="BA125" s="136">
        <v>35.623951284454975</v>
      </c>
      <c r="BB125" s="137">
        <v>0</v>
      </c>
      <c r="BC125" s="138" t="s">
        <v>3021</v>
      </c>
      <c r="BD125" s="25" t="s">
        <v>3021</v>
      </c>
      <c r="BE125" s="25">
        <v>33400.754318880005</v>
      </c>
      <c r="BF125" s="74">
        <v>1438.9</v>
      </c>
      <c r="BG125" s="74">
        <v>1573.5450000000001</v>
      </c>
      <c r="BH125" s="74">
        <v>1710.75</v>
      </c>
      <c r="BI125" s="74">
        <v>1567.684</v>
      </c>
      <c r="BJ125" s="74">
        <v>1720.0440000000001</v>
      </c>
      <c r="BK125" s="74">
        <v>1892.039</v>
      </c>
      <c r="BL125" s="72">
        <v>4.307986539054455E-2</v>
      </c>
      <c r="BM125" s="72">
        <v>4.7111061773552315E-2</v>
      </c>
      <c r="BN125" s="72">
        <v>5.1218903132166295E-2</v>
      </c>
      <c r="BO125" s="72">
        <v>4.6935586694635094E-2</v>
      </c>
      <c r="BP125" s="72">
        <v>5.1497160320949205E-2</v>
      </c>
      <c r="BQ125" s="72">
        <v>5.6646594922274314E-2</v>
      </c>
      <c r="BR125" s="149">
        <v>5.6646594922274314E-2</v>
      </c>
    </row>
    <row r="126" spans="2:70" ht="16.5" hidden="1" x14ac:dyDescent="0.3">
      <c r="B126" s="85">
        <v>4</v>
      </c>
      <c r="C126" s="86" t="s">
        <v>3000</v>
      </c>
      <c r="D126" s="86">
        <v>1</v>
      </c>
      <c r="E126" s="87">
        <v>1</v>
      </c>
      <c r="F126" s="75">
        <v>0.13</v>
      </c>
      <c r="G126" s="74">
        <v>0</v>
      </c>
      <c r="H126" s="85" t="s">
        <v>153</v>
      </c>
      <c r="I126" s="86">
        <v>1151</v>
      </c>
      <c r="J126" s="86" t="s">
        <v>4129</v>
      </c>
      <c r="K126" s="92" t="s">
        <v>799</v>
      </c>
      <c r="L126" s="98">
        <v>0.56420396113564686</v>
      </c>
      <c r="M126" s="99">
        <v>0.91156462585034015</v>
      </c>
      <c r="N126" s="99">
        <v>0.18300430988502339</v>
      </c>
      <c r="O126" s="99">
        <v>0.29035752979414953</v>
      </c>
      <c r="P126" s="100">
        <v>25.372475444211457</v>
      </c>
      <c r="Q126" s="100">
        <v>18.294516180455922</v>
      </c>
      <c r="R126" s="101" t="e">
        <v>#N/A</v>
      </c>
      <c r="S126" s="108">
        <v>23.152008566031334</v>
      </c>
      <c r="T126" s="109">
        <v>27.573236065200046</v>
      </c>
      <c r="U126" s="98">
        <v>0.85510781539662406</v>
      </c>
      <c r="V126" s="114">
        <v>3.5756833945328439</v>
      </c>
      <c r="W126" s="99">
        <v>-9.3024776099888865E-2</v>
      </c>
      <c r="X126" s="115">
        <v>4.7335423197492163E-2</v>
      </c>
      <c r="Y126" s="120">
        <v>11.838035406709821</v>
      </c>
      <c r="Z126" s="121">
        <v>3.7744614583662628</v>
      </c>
      <c r="AA126" s="120">
        <v>2352000000</v>
      </c>
      <c r="AB126" s="121">
        <v>7384000000</v>
      </c>
      <c r="AC126" s="79">
        <v>163000000</v>
      </c>
      <c r="AD126" s="80">
        <v>1947000000</v>
      </c>
      <c r="AE126" s="125">
        <v>8.3718541345659994E-2</v>
      </c>
      <c r="AF126" s="129">
        <v>40380.309726059997</v>
      </c>
      <c r="AG126" s="130">
        <v>49152.309726059997</v>
      </c>
      <c r="AH126" s="136">
        <v>19.528132588820021</v>
      </c>
      <c r="AI126" s="137">
        <v>20.783217643154334</v>
      </c>
      <c r="AJ126" s="137">
        <v>4.4424210488912816</v>
      </c>
      <c r="AK126" s="137">
        <v>29.553584826616365</v>
      </c>
      <c r="AL126" s="138" t="s">
        <v>3021</v>
      </c>
      <c r="AM126" s="85" t="s">
        <v>533</v>
      </c>
      <c r="AN126" s="86" t="s">
        <v>703</v>
      </c>
      <c r="AO126" s="86" t="s">
        <v>704</v>
      </c>
      <c r="AP126" s="87" t="s">
        <v>574</v>
      </c>
      <c r="AQ126" s="98" t="e">
        <v>#VALUE!</v>
      </c>
      <c r="AR126" s="99" t="e">
        <v>#VALUE!</v>
      </c>
      <c r="AS126" s="143">
        <v>0.1197124</v>
      </c>
      <c r="AT126" s="74" t="s">
        <v>3128</v>
      </c>
      <c r="AU126" s="74" t="s">
        <v>3128</v>
      </c>
      <c r="AV126" s="146" t="s">
        <v>3128</v>
      </c>
      <c r="AW126" s="25">
        <v>0.38857588487912564</v>
      </c>
      <c r="AX126" s="136">
        <v>0.38857588487912564</v>
      </c>
      <c r="AY126" s="137">
        <v>5.0484975345470442</v>
      </c>
      <c r="AZ126" s="138">
        <v>5.4370734194261701</v>
      </c>
      <c r="BA126" s="136">
        <v>9.5671268157059544</v>
      </c>
      <c r="BB126" s="137">
        <v>124.29905720169688</v>
      </c>
      <c r="BC126" s="138">
        <v>133.86618401740284</v>
      </c>
      <c r="BD126" s="25">
        <v>1731.5481012499999</v>
      </c>
      <c r="BE126" s="25">
        <v>40380.309726059997</v>
      </c>
      <c r="BF126" s="74">
        <v>1576.133</v>
      </c>
      <c r="BG126" s="74">
        <v>1708.8</v>
      </c>
      <c r="BH126" s="74">
        <v>1885.3330000000001</v>
      </c>
      <c r="BI126" s="74">
        <v>1788</v>
      </c>
      <c r="BJ126" s="74">
        <v>1881.5</v>
      </c>
      <c r="BK126" s="74">
        <v>2093</v>
      </c>
      <c r="BL126" s="72">
        <v>3.9032216708898115E-2</v>
      </c>
      <c r="BM126" s="72">
        <v>4.2317654609201824E-2</v>
      </c>
      <c r="BN126" s="72">
        <v>4.6689414043381498E-2</v>
      </c>
      <c r="BO126" s="72">
        <v>4.4279006578448535E-2</v>
      </c>
      <c r="BP126" s="72">
        <v>4.6594491542142576E-2</v>
      </c>
      <c r="BQ126" s="72">
        <v>5.1832192823653686E-2</v>
      </c>
      <c r="BR126" s="149">
        <v>5.1832192823653686E-2</v>
      </c>
    </row>
    <row r="127" spans="2:70" ht="16.5" x14ac:dyDescent="0.3">
      <c r="B127" s="85">
        <v>3</v>
      </c>
      <c r="C127" s="86" t="s">
        <v>2998</v>
      </c>
      <c r="D127" s="86">
        <v>7</v>
      </c>
      <c r="E127" s="87">
        <v>1</v>
      </c>
      <c r="F127" s="75">
        <v>0.13</v>
      </c>
      <c r="G127" s="74">
        <v>0</v>
      </c>
      <c r="H127" s="85" t="s">
        <v>388</v>
      </c>
      <c r="I127" s="86">
        <v>1107</v>
      </c>
      <c r="J127" s="86" t="s">
        <v>4087</v>
      </c>
      <c r="K127" s="92" t="s">
        <v>1076</v>
      </c>
      <c r="L127" s="98">
        <v>0.18291067264486557</v>
      </c>
      <c r="M127" s="99">
        <v>0.26615454134658834</v>
      </c>
      <c r="N127" s="99">
        <v>0.10081318593345098</v>
      </c>
      <c r="O127" s="99">
        <v>0.14027406294654307</v>
      </c>
      <c r="P127" s="100">
        <v>12.312102295784012</v>
      </c>
      <c r="Q127" s="100">
        <v>9.4644250235991141</v>
      </c>
      <c r="R127" s="101">
        <v>14.304203053339199</v>
      </c>
      <c r="S127" s="108">
        <v>26.805296784880561</v>
      </c>
      <c r="T127" s="109">
        <v>28.240019182352235</v>
      </c>
      <c r="U127" s="98">
        <v>0.27042593088668632</v>
      </c>
      <c r="V127" s="114">
        <v>1.280279010779962</v>
      </c>
      <c r="W127" s="99">
        <v>0.52399705277064967</v>
      </c>
      <c r="X127" s="115">
        <v>7.8902229845626073E-3</v>
      </c>
      <c r="Y127" s="120">
        <v>11.988519905542645</v>
      </c>
      <c r="Z127" s="121">
        <v>25.269446903525594</v>
      </c>
      <c r="AA127" s="120">
        <v>28769000000</v>
      </c>
      <c r="AB127" s="121">
        <v>54586000000</v>
      </c>
      <c r="AC127" s="79">
        <v>122000000</v>
      </c>
      <c r="AD127" s="80">
        <v>8789000000</v>
      </c>
      <c r="AE127" s="125">
        <v>1.3880987598134031E-2</v>
      </c>
      <c r="AF127" s="129">
        <v>189318.11577335998</v>
      </c>
      <c r="AG127" s="130">
        <v>204788.11577335998</v>
      </c>
      <c r="AH127" s="136">
        <v>21.545304131863229</v>
      </c>
      <c r="AI127" s="137">
        <v>24.54904288819947</v>
      </c>
      <c r="AJ127" s="137">
        <v>2.8216387270508121</v>
      </c>
      <c r="AK127" s="137">
        <v>29.278741126114713</v>
      </c>
      <c r="AL127" s="138">
        <v>4.7435070784561564</v>
      </c>
      <c r="AM127" s="85" t="s">
        <v>550</v>
      </c>
      <c r="AN127" s="86" t="s">
        <v>884</v>
      </c>
      <c r="AO127" s="86" t="s">
        <v>1077</v>
      </c>
      <c r="AP127" s="87" t="s">
        <v>574</v>
      </c>
      <c r="AQ127" s="98">
        <v>0.1559577</v>
      </c>
      <c r="AR127" s="99">
        <v>0.1488033</v>
      </c>
      <c r="AS127" s="143">
        <v>0.1985808</v>
      </c>
      <c r="AT127" s="74" t="s">
        <v>3719</v>
      </c>
      <c r="AU127" s="74" t="s">
        <v>3021</v>
      </c>
      <c r="AV127" s="146" t="s">
        <v>3719</v>
      </c>
      <c r="AW127" s="25">
        <v>1.3151447702706538</v>
      </c>
      <c r="AX127" s="136">
        <v>1.3151447702706538</v>
      </c>
      <c r="AY127" s="137">
        <v>2.5664494149984969</v>
      </c>
      <c r="AZ127" s="138">
        <v>3.8815941852691509</v>
      </c>
      <c r="BA127" s="136">
        <v>37.75245326876513</v>
      </c>
      <c r="BB127" s="137">
        <v>73.672316384180789</v>
      </c>
      <c r="BC127" s="138">
        <v>111.42476965294593</v>
      </c>
      <c r="BD127" s="25">
        <v>6902.7644799999998</v>
      </c>
      <c r="BE127" s="25">
        <v>189318.11577335998</v>
      </c>
      <c r="BF127" s="74">
        <v>6881</v>
      </c>
      <c r="BG127" s="74">
        <v>7371.8620000000001</v>
      </c>
      <c r="BH127" s="74">
        <v>7916.88</v>
      </c>
      <c r="BI127" s="74">
        <v>5662.4620000000004</v>
      </c>
      <c r="BJ127" s="74">
        <v>6068.1270000000004</v>
      </c>
      <c r="BK127" s="74">
        <v>6458.8450000000003</v>
      </c>
      <c r="BL127" s="72">
        <v>3.6346231167003112E-2</v>
      </c>
      <c r="BM127" s="72">
        <v>3.8939020546903923E-2</v>
      </c>
      <c r="BN127" s="72">
        <v>4.181786812983921E-2</v>
      </c>
      <c r="BO127" s="72">
        <v>2.9909773699516175E-2</v>
      </c>
      <c r="BP127" s="72">
        <v>3.2052542754357378E-2</v>
      </c>
      <c r="BQ127" s="72">
        <v>3.4116360040959484E-2</v>
      </c>
      <c r="BR127" s="149">
        <v>4.181786812983921E-2</v>
      </c>
    </row>
    <row r="128" spans="2:70" ht="16.5" hidden="1" x14ac:dyDescent="0.3">
      <c r="B128" s="85">
        <v>4</v>
      </c>
      <c r="C128" s="86" t="s">
        <v>2999</v>
      </c>
      <c r="D128" s="86">
        <v>1</v>
      </c>
      <c r="E128" s="87">
        <v>1</v>
      </c>
      <c r="F128" s="75">
        <v>0.22</v>
      </c>
      <c r="G128" s="74" t="s">
        <v>2518</v>
      </c>
      <c r="H128" s="85" t="s">
        <v>1193</v>
      </c>
      <c r="I128" s="86">
        <v>1135</v>
      </c>
      <c r="J128" s="86" t="s">
        <v>4114</v>
      </c>
      <c r="K128" s="92" t="s">
        <v>4784</v>
      </c>
      <c r="L128" s="98">
        <v>0.24487683573569602</v>
      </c>
      <c r="M128" s="99">
        <v>0.1474591207284833</v>
      </c>
      <c r="N128" s="99">
        <v>0.21455862485076574</v>
      </c>
      <c r="O128" s="99">
        <v>0.10566567268900193</v>
      </c>
      <c r="P128" s="100">
        <v>11.067635550586919</v>
      </c>
      <c r="Q128" s="100">
        <v>9.3406639650715579</v>
      </c>
      <c r="R128" s="101">
        <v>14.451799888021604</v>
      </c>
      <c r="S128" s="108">
        <v>33.183469892742565</v>
      </c>
      <c r="T128" s="109">
        <v>28.873027798647634</v>
      </c>
      <c r="U128" s="98">
        <v>0.37929319836618719</v>
      </c>
      <c r="V128" s="114">
        <v>2.7382051282051281</v>
      </c>
      <c r="W128" s="99">
        <v>0.49196886901804937</v>
      </c>
      <c r="X128" s="115">
        <v>3.3532346446389139E-2</v>
      </c>
      <c r="Y128" s="120">
        <v>11.234837933832242</v>
      </c>
      <c r="Z128" s="121">
        <v>3.5279098135288178</v>
      </c>
      <c r="AA128" s="120">
        <v>20426000000</v>
      </c>
      <c r="AB128" s="121">
        <v>28505000000</v>
      </c>
      <c r="AC128" s="79">
        <v>139000000</v>
      </c>
      <c r="AD128" s="80">
        <v>2601000000</v>
      </c>
      <c r="AE128" s="125">
        <v>5.3440984236831988E-2</v>
      </c>
      <c r="AF128" s="129">
        <v>128335.83524578999</v>
      </c>
      <c r="AG128" s="130">
        <v>95353.802635587941</v>
      </c>
      <c r="AH128" s="136">
        <v>24.81233479978869</v>
      </c>
      <c r="AI128" s="137">
        <v>31.657969002519238</v>
      </c>
      <c r="AJ128" s="137">
        <v>1.6644129035672546</v>
      </c>
      <c r="AK128" s="137">
        <v>37.567694064062493</v>
      </c>
      <c r="AL128" s="138">
        <v>5.2271518486140049</v>
      </c>
      <c r="AM128" s="85" t="s">
        <v>493</v>
      </c>
      <c r="AN128" s="86" t="s">
        <v>593</v>
      </c>
      <c r="AO128" s="86" t="s">
        <v>594</v>
      </c>
      <c r="AP128" s="87" t="s">
        <v>2136</v>
      </c>
      <c r="AQ128" s="98">
        <v>0.2156053</v>
      </c>
      <c r="AR128" s="99">
        <v>0.18514659999999999</v>
      </c>
      <c r="AS128" s="143">
        <v>0.14355320000000002</v>
      </c>
      <c r="AT128" s="74" t="s">
        <v>3697</v>
      </c>
      <c r="AU128" s="74" t="s">
        <v>3021</v>
      </c>
      <c r="AV128" s="146" t="s">
        <v>3021</v>
      </c>
      <c r="AW128" s="25">
        <v>1.3964036269609177</v>
      </c>
      <c r="AX128" s="136">
        <v>1.3964036269609177</v>
      </c>
      <c r="AY128" s="137">
        <v>-4.1720319258937988E-2</v>
      </c>
      <c r="AZ128" s="138">
        <v>1.3546833077019798</v>
      </c>
      <c r="BA128" s="136">
        <v>52.829487953205522</v>
      </c>
      <c r="BB128" s="137">
        <v>-1.5783854045773253</v>
      </c>
      <c r="BC128" s="138">
        <v>51.251102548628197</v>
      </c>
      <c r="BD128" s="25">
        <v>1104</v>
      </c>
      <c r="BE128" s="25">
        <v>95353.802635587941</v>
      </c>
      <c r="BF128" s="74">
        <v>3004</v>
      </c>
      <c r="BG128" s="74">
        <v>3442.8240000000001</v>
      </c>
      <c r="BH128" s="74">
        <v>4017.7330000000002</v>
      </c>
      <c r="BI128" s="74">
        <v>2265.596</v>
      </c>
      <c r="BJ128" s="74">
        <v>3005.9920000000002</v>
      </c>
      <c r="BK128" s="74">
        <v>3491.2939999999999</v>
      </c>
      <c r="BL128" s="72">
        <v>3.1503725252367096E-2</v>
      </c>
      <c r="BM128" s="72">
        <v>3.6105786081310084E-2</v>
      </c>
      <c r="BN128" s="72">
        <v>4.2135005515768514E-2</v>
      </c>
      <c r="BO128" s="72">
        <v>2.3759891450353489E-2</v>
      </c>
      <c r="BP128" s="72">
        <v>3.1524615871775456E-2</v>
      </c>
      <c r="BQ128" s="72">
        <v>3.6614103512396044E-2</v>
      </c>
      <c r="BR128" s="149">
        <v>4.2135005515768514E-2</v>
      </c>
    </row>
    <row r="129" spans="2:70" ht="16.5" hidden="1" x14ac:dyDescent="0.3">
      <c r="B129" s="85">
        <v>4</v>
      </c>
      <c r="C129" s="86" t="s">
        <v>3000</v>
      </c>
      <c r="D129" s="86">
        <v>2</v>
      </c>
      <c r="E129" s="87">
        <v>2</v>
      </c>
      <c r="F129" s="75" t="s">
        <v>2215</v>
      </c>
      <c r="G129" s="74">
        <v>0</v>
      </c>
      <c r="H129" s="85" t="s">
        <v>1902</v>
      </c>
      <c r="I129" s="86">
        <v>1138</v>
      </c>
      <c r="J129" s="86" t="s">
        <v>4117</v>
      </c>
      <c r="K129" s="92" t="s">
        <v>4787</v>
      </c>
      <c r="L129" s="98">
        <v>0.25275288762522197</v>
      </c>
      <c r="M129" s="99">
        <v>0.32236560163801725</v>
      </c>
      <c r="N129" s="99">
        <v>0.25275288762522197</v>
      </c>
      <c r="O129" s="99">
        <v>0.32236560163801725</v>
      </c>
      <c r="P129" s="100">
        <v>26.473913446390512</v>
      </c>
      <c r="Q129" s="100">
        <v>26.07242037186332</v>
      </c>
      <c r="R129" s="101">
        <v>38.441452941859119</v>
      </c>
      <c r="S129" s="108">
        <v>26.325622860614821</v>
      </c>
      <c r="T129" s="109">
        <v>26.465585968642042</v>
      </c>
      <c r="U129" s="98">
        <v>0.12574045801526718</v>
      </c>
      <c r="V129" s="114">
        <v>0.59285919953930322</v>
      </c>
      <c r="W129" s="99">
        <v>0.3955826972010178</v>
      </c>
      <c r="X129" s="115" t="e">
        <v>#N/A</v>
      </c>
      <c r="Y129" s="120">
        <v>16.161180841258638</v>
      </c>
      <c r="Z129" s="121" t="e">
        <v>#N/A</v>
      </c>
      <c r="AA129" s="120">
        <v>21001000000</v>
      </c>
      <c r="AB129" s="121">
        <v>21001000000</v>
      </c>
      <c r="AC129" s="79" t="e">
        <v>#N/A</v>
      </c>
      <c r="AD129" s="80">
        <v>7125000000</v>
      </c>
      <c r="AE129" s="125">
        <v>0</v>
      </c>
      <c r="AF129" s="129">
        <v>89259.78</v>
      </c>
      <c r="AG129" s="130">
        <v>95437.78</v>
      </c>
      <c r="AH129" s="136">
        <v>9.2344247701983555</v>
      </c>
      <c r="AI129" s="137">
        <v>13.5219297251346</v>
      </c>
      <c r="AJ129" s="137" t="s">
        <v>3021</v>
      </c>
      <c r="AK129" s="137" t="s">
        <v>3021</v>
      </c>
      <c r="AL129" s="138">
        <v>2.3994565338216804</v>
      </c>
      <c r="AM129" s="85" t="s">
        <v>533</v>
      </c>
      <c r="AN129" s="86" t="s">
        <v>835</v>
      </c>
      <c r="AO129" s="86" t="s">
        <v>1085</v>
      </c>
      <c r="AP129" s="87" t="s">
        <v>2139</v>
      </c>
      <c r="AQ129" s="98" t="e">
        <v>#VALUE!</v>
      </c>
      <c r="AR129" s="99" t="e">
        <v>#VALUE!</v>
      </c>
      <c r="AS129" s="143" t="e">
        <v>#VALUE!</v>
      </c>
      <c r="AT129" s="74" t="s">
        <v>3118</v>
      </c>
      <c r="AU129" s="74" t="s">
        <v>3118</v>
      </c>
      <c r="AV129" s="146" t="s">
        <v>3118</v>
      </c>
      <c r="AW129" s="25">
        <v>1.0310330649890331</v>
      </c>
      <c r="AX129" s="136">
        <v>1.0310330649890331</v>
      </c>
      <c r="AY129" s="137">
        <v>-3.424834791212795</v>
      </c>
      <c r="AZ129" s="138">
        <v>-2.3938017262237619</v>
      </c>
      <c r="BA129" s="136">
        <v>0</v>
      </c>
      <c r="BB129" s="137">
        <v>-61.757575757575758</v>
      </c>
      <c r="BC129" s="138">
        <v>-61.757575757575758</v>
      </c>
      <c r="BD129" s="25">
        <v>-3057</v>
      </c>
      <c r="BE129" s="25">
        <v>89259.78</v>
      </c>
      <c r="BF129" s="74">
        <v>5399.2860000000001</v>
      </c>
      <c r="BG129" s="74">
        <v>5761.81</v>
      </c>
      <c r="BH129" s="74">
        <v>6273.1580000000004</v>
      </c>
      <c r="BI129" s="74">
        <v>4361.72</v>
      </c>
      <c r="BJ129" s="74">
        <v>5027.9629999999997</v>
      </c>
      <c r="BK129" s="74">
        <v>5743.6930000000002</v>
      </c>
      <c r="BL129" s="72">
        <v>6.0489573243402574E-2</v>
      </c>
      <c r="BM129" s="72">
        <v>6.4551021747981011E-2</v>
      </c>
      <c r="BN129" s="72">
        <v>7.0279783346990102E-2</v>
      </c>
      <c r="BO129" s="72">
        <v>4.8865457656292681E-2</v>
      </c>
      <c r="BP129" s="72">
        <v>5.6329547305628579E-2</v>
      </c>
      <c r="BQ129" s="72">
        <v>6.4348052392690189E-2</v>
      </c>
      <c r="BR129" s="149">
        <v>7.0279783346990102E-2</v>
      </c>
    </row>
    <row r="130" spans="2:70" ht="16.5" hidden="1" x14ac:dyDescent="0.3">
      <c r="B130" s="85">
        <v>4</v>
      </c>
      <c r="C130" s="86" t="s">
        <v>2999</v>
      </c>
      <c r="D130" s="86">
        <v>2</v>
      </c>
      <c r="E130" s="87">
        <v>1</v>
      </c>
      <c r="F130" s="75">
        <v>0.16</v>
      </c>
      <c r="G130" s="74">
        <v>0</v>
      </c>
      <c r="H130" s="85" t="s">
        <v>89</v>
      </c>
      <c r="I130" s="86">
        <v>1155</v>
      </c>
      <c r="J130" s="86" t="s">
        <v>4133</v>
      </c>
      <c r="K130" s="92" t="s">
        <v>710</v>
      </c>
      <c r="L130" s="98">
        <v>0.81388654048084685</v>
      </c>
      <c r="M130" s="99">
        <v>0.67779000963258562</v>
      </c>
      <c r="N130" s="99">
        <v>0.13126737252251641</v>
      </c>
      <c r="O130" s="99">
        <v>0.12120429154978099</v>
      </c>
      <c r="P130" s="100">
        <v>12.134639578471324</v>
      </c>
      <c r="Q130" s="100">
        <v>9.2474844914203818</v>
      </c>
      <c r="R130" s="101">
        <v>15.506792505264059</v>
      </c>
      <c r="S130" s="108">
        <v>32.829818826322843</v>
      </c>
      <c r="T130" s="109">
        <v>34.278278390328538</v>
      </c>
      <c r="U130" s="98">
        <v>0.47313499111900531</v>
      </c>
      <c r="V130" s="114">
        <v>2.4258982568480967</v>
      </c>
      <c r="W130" s="99">
        <v>0.36048040365277334</v>
      </c>
      <c r="X130" s="115">
        <v>4.4841387488882299E-2</v>
      </c>
      <c r="Y130" s="120">
        <v>15.771182002220655</v>
      </c>
      <c r="Z130" s="121">
        <v>11.472044279341741</v>
      </c>
      <c r="AA130" s="120">
        <v>1453400000</v>
      </c>
      <c r="AB130" s="121">
        <v>8127600000</v>
      </c>
      <c r="AC130" s="79">
        <v>77300000</v>
      </c>
      <c r="AD130" s="80">
        <v>923700000</v>
      </c>
      <c r="AE130" s="125">
        <v>8.3685179170726431E-2</v>
      </c>
      <c r="AF130" s="129">
        <v>20598.818218289995</v>
      </c>
      <c r="AG130" s="130">
        <v>24008.418218289993</v>
      </c>
      <c r="AH130" s="136">
        <v>17.633799646191694</v>
      </c>
      <c r="AI130" s="137">
        <v>21.723970478540526</v>
      </c>
      <c r="AJ130" s="137">
        <v>4.2614854305798842</v>
      </c>
      <c r="AK130" s="137">
        <v>29.463844520068708</v>
      </c>
      <c r="AL130" s="138">
        <v>4.0606933900580264</v>
      </c>
      <c r="AM130" s="85" t="s">
        <v>502</v>
      </c>
      <c r="AN130" s="86" t="s">
        <v>503</v>
      </c>
      <c r="AO130" s="86" t="s">
        <v>657</v>
      </c>
      <c r="AP130" s="87" t="s">
        <v>574</v>
      </c>
      <c r="AQ130" s="98">
        <v>0.12239810000000001</v>
      </c>
      <c r="AR130" s="99">
        <v>0.18708749999999999</v>
      </c>
      <c r="AS130" s="143">
        <v>0.206257</v>
      </c>
      <c r="AT130" s="74" t="s">
        <v>3697</v>
      </c>
      <c r="AU130" s="74" t="s">
        <v>3131</v>
      </c>
      <c r="AV130" s="146" t="s">
        <v>3131</v>
      </c>
      <c r="AW130" s="25">
        <v>0.63343432710637604</v>
      </c>
      <c r="AX130" s="136">
        <v>0.63343432710637604</v>
      </c>
      <c r="AY130" s="137">
        <v>0.46316438721524567</v>
      </c>
      <c r="AZ130" s="138">
        <v>1.0965987143216216</v>
      </c>
      <c r="BA130" s="136">
        <v>18.368331137433888</v>
      </c>
      <c r="BB130" s="137">
        <v>13.43084274308292</v>
      </c>
      <c r="BC130" s="138">
        <v>31.799173880516808</v>
      </c>
      <c r="BD130" s="25">
        <v>201.77084613970001</v>
      </c>
      <c r="BE130" s="25">
        <v>20598.818218289995</v>
      </c>
      <c r="BF130" s="74">
        <v>742.90899999999999</v>
      </c>
      <c r="BG130" s="74">
        <v>831.83299999999997</v>
      </c>
      <c r="BH130" s="74">
        <v>898.66700000000003</v>
      </c>
      <c r="BI130" s="74">
        <v>921.33299999999997</v>
      </c>
      <c r="BJ130" s="74">
        <v>1156.2940000000001</v>
      </c>
      <c r="BK130" s="74">
        <v>1255.78</v>
      </c>
      <c r="BL130" s="72">
        <v>3.6065612702983134E-2</v>
      </c>
      <c r="BM130" s="72">
        <v>4.0382559386897408E-2</v>
      </c>
      <c r="BN130" s="72">
        <v>4.362711445271459E-2</v>
      </c>
      <c r="BO130" s="72">
        <v>4.4727468840029608E-2</v>
      </c>
      <c r="BP130" s="72">
        <v>5.6133996996648554E-2</v>
      </c>
      <c r="BQ130" s="72">
        <v>6.0963691542506762E-2</v>
      </c>
      <c r="BR130" s="149">
        <v>6.0963691542506762E-2</v>
      </c>
    </row>
    <row r="131" spans="2:70" ht="16.5" hidden="1" x14ac:dyDescent="0.3">
      <c r="B131" s="85">
        <v>4</v>
      </c>
      <c r="C131" s="86" t="s">
        <v>2999</v>
      </c>
      <c r="D131" s="86">
        <v>2</v>
      </c>
      <c r="E131" s="87">
        <v>1</v>
      </c>
      <c r="F131" s="75">
        <v>0.16</v>
      </c>
      <c r="G131" s="74" t="s">
        <v>2547</v>
      </c>
      <c r="H131" s="85" t="s">
        <v>79</v>
      </c>
      <c r="I131" s="86">
        <v>1136</v>
      </c>
      <c r="J131" s="86" t="s">
        <v>4115</v>
      </c>
      <c r="K131" s="92" t="s">
        <v>697</v>
      </c>
      <c r="L131" s="98">
        <v>0.88793814584945197</v>
      </c>
      <c r="M131" s="99">
        <v>0.70727695942632607</v>
      </c>
      <c r="N131" s="99">
        <v>0.60227726599170794</v>
      </c>
      <c r="O131" s="99">
        <v>0.52680917775859293</v>
      </c>
      <c r="P131" s="100">
        <v>29.848132845763402</v>
      </c>
      <c r="Q131" s="100">
        <v>25.031759531759807</v>
      </c>
      <c r="R131" s="101">
        <v>115.96428599058069</v>
      </c>
      <c r="S131" s="108">
        <v>35.302145285767914</v>
      </c>
      <c r="T131" s="109">
        <v>34.283582933260114</v>
      </c>
      <c r="U131" s="98">
        <v>0.73960110613210828</v>
      </c>
      <c r="V131" s="114">
        <v>2.4266236598403474</v>
      </c>
      <c r="W131" s="99">
        <v>0.16956811008144768</v>
      </c>
      <c r="X131" s="115">
        <v>2.3516670449312181E-2</v>
      </c>
      <c r="Y131" s="120">
        <v>4.9574174935317483</v>
      </c>
      <c r="Z131" s="121">
        <v>78.260245796600358</v>
      </c>
      <c r="AA131" s="120">
        <v>1256184000</v>
      </c>
      <c r="AB131" s="121">
        <v>1686512000</v>
      </c>
      <c r="AC131" s="79">
        <v>45576000</v>
      </c>
      <c r="AD131" s="80">
        <v>571667000</v>
      </c>
      <c r="AE131" s="125">
        <v>7.9724734854382015E-2</v>
      </c>
      <c r="AF131" s="129">
        <v>16300.5858876</v>
      </c>
      <c r="AG131" s="130">
        <v>18692.9698876</v>
      </c>
      <c r="AH131" s="136">
        <v>18.515590530319539</v>
      </c>
      <c r="AI131" s="137">
        <v>21.338763127818179</v>
      </c>
      <c r="AJ131" s="137">
        <v>2.3783520555952706</v>
      </c>
      <c r="AK131" s="137">
        <v>23.553143707998458</v>
      </c>
      <c r="AL131" s="138">
        <v>21.115500168203759</v>
      </c>
      <c r="AM131" s="85" t="s">
        <v>493</v>
      </c>
      <c r="AN131" s="86" t="s">
        <v>537</v>
      </c>
      <c r="AO131" s="86" t="s">
        <v>698</v>
      </c>
      <c r="AP131" s="87" t="s">
        <v>574</v>
      </c>
      <c r="AQ131" s="98">
        <v>0.12990270000000001</v>
      </c>
      <c r="AR131" s="99">
        <v>0.11239209999999999</v>
      </c>
      <c r="AS131" s="143">
        <v>6.031069E-2</v>
      </c>
      <c r="AT131" s="74" t="s">
        <v>3697</v>
      </c>
      <c r="AU131" s="74" t="s">
        <v>3117</v>
      </c>
      <c r="AV131" s="146" t="s">
        <v>3117</v>
      </c>
      <c r="AW131" s="25" t="s">
        <v>3021</v>
      </c>
      <c r="AX131" s="136">
        <v>0</v>
      </c>
      <c r="AY131" s="137">
        <v>5.4813354621178707</v>
      </c>
      <c r="AZ131" s="138">
        <v>5.4813354621178707</v>
      </c>
      <c r="BA131" s="136">
        <v>0</v>
      </c>
      <c r="BB131" s="137">
        <v>124.04635857512351</v>
      </c>
      <c r="BC131" s="138">
        <v>124.04635857512351</v>
      </c>
      <c r="BD131" s="25">
        <v>893.48979478999991</v>
      </c>
      <c r="BE131" s="25">
        <v>16300.5858876</v>
      </c>
      <c r="BF131" s="74">
        <v>723.83299999999997</v>
      </c>
      <c r="BG131" s="74">
        <v>782.66700000000003</v>
      </c>
      <c r="BH131" s="74">
        <v>853.6</v>
      </c>
      <c r="BI131" s="74">
        <v>578.39700000000005</v>
      </c>
      <c r="BJ131" s="74">
        <v>741.51</v>
      </c>
      <c r="BK131" s="74">
        <v>799.51</v>
      </c>
      <c r="BL131" s="72">
        <v>4.4405336408835837E-2</v>
      </c>
      <c r="BM131" s="72">
        <v>4.8014654528177526E-2</v>
      </c>
      <c r="BN131" s="72">
        <v>5.2366215906959585E-2</v>
      </c>
      <c r="BO131" s="72">
        <v>3.5483203118483721E-2</v>
      </c>
      <c r="BP131" s="72">
        <v>4.5489775957321461E-2</v>
      </c>
      <c r="BQ131" s="72">
        <v>4.9047930271524431E-2</v>
      </c>
      <c r="BR131" s="149">
        <v>5.2366215906959585E-2</v>
      </c>
    </row>
    <row r="132" spans="2:70" ht="16.5" hidden="1" x14ac:dyDescent="0.3">
      <c r="B132" s="85">
        <v>4</v>
      </c>
      <c r="C132" s="86" t="s">
        <v>3000</v>
      </c>
      <c r="D132" s="86">
        <v>2</v>
      </c>
      <c r="E132" s="87">
        <v>1</v>
      </c>
      <c r="F132" s="75">
        <v>0.13</v>
      </c>
      <c r="G132" s="74" t="s">
        <v>2785</v>
      </c>
      <c r="H132" s="85" t="s">
        <v>265</v>
      </c>
      <c r="I132" s="86">
        <v>1154</v>
      </c>
      <c r="J132" s="86" t="s">
        <v>4132</v>
      </c>
      <c r="K132" s="92" t="s">
        <v>937</v>
      </c>
      <c r="L132" s="98">
        <v>0.34593900821522822</v>
      </c>
      <c r="M132" s="99">
        <v>0.3468557010023281</v>
      </c>
      <c r="N132" s="99">
        <v>0.10916696779240369</v>
      </c>
      <c r="O132" s="99">
        <v>0.11505771151640709</v>
      </c>
      <c r="P132" s="100">
        <v>11.105281304810589</v>
      </c>
      <c r="Q132" s="100">
        <v>8.8203983703547291</v>
      </c>
      <c r="R132" s="101">
        <v>16.221143101379571</v>
      </c>
      <c r="S132" s="108">
        <v>29.433488530543407</v>
      </c>
      <c r="T132" s="109">
        <v>29.492350847068749</v>
      </c>
      <c r="U132" s="98">
        <v>0.84184191793886531</v>
      </c>
      <c r="V132" s="114">
        <v>2.9655273152205668</v>
      </c>
      <c r="W132" s="99">
        <v>0.34217206010065954</v>
      </c>
      <c r="X132" s="115">
        <v>3.795256737955803E-2</v>
      </c>
      <c r="Y132" s="120">
        <v>7.7354529828105543</v>
      </c>
      <c r="Z132" s="121">
        <v>4.0764321898693723</v>
      </c>
      <c r="AA132" s="120">
        <v>7173300000</v>
      </c>
      <c r="AB132" s="121">
        <v>21624800000</v>
      </c>
      <c r="AC132" s="79">
        <v>69800000</v>
      </c>
      <c r="AD132" s="80">
        <v>3392700000</v>
      </c>
      <c r="AE132" s="125">
        <v>2.0573584460753972E-2</v>
      </c>
      <c r="AF132" s="129">
        <v>47493.181586219995</v>
      </c>
      <c r="AG132" s="130">
        <v>59675.381586219999</v>
      </c>
      <c r="AH132" s="136">
        <v>14.30241146252037</v>
      </c>
      <c r="AI132" s="137">
        <v>22.454613781690249</v>
      </c>
      <c r="AJ132" s="137">
        <v>3.936928793808439</v>
      </c>
      <c r="AK132" s="137">
        <v>29.323428272763046</v>
      </c>
      <c r="AL132" s="138">
        <v>4.6555951083317577</v>
      </c>
      <c r="AM132" s="85" t="s">
        <v>498</v>
      </c>
      <c r="AN132" s="86" t="s">
        <v>540</v>
      </c>
      <c r="AO132" s="86" t="s">
        <v>541</v>
      </c>
      <c r="AP132" s="87" t="s">
        <v>574</v>
      </c>
      <c r="AQ132" s="98">
        <v>0.14792330000000001</v>
      </c>
      <c r="AR132" s="99">
        <v>0.19590740000000001</v>
      </c>
      <c r="AS132" s="143">
        <v>0.18057330000000002</v>
      </c>
      <c r="AT132" s="74" t="s">
        <v>3030</v>
      </c>
      <c r="AU132" s="74" t="s">
        <v>3130</v>
      </c>
      <c r="AV132" s="146" t="s">
        <v>3030</v>
      </c>
      <c r="AW132" s="25">
        <v>1.4260962980835499</v>
      </c>
      <c r="AX132" s="136">
        <v>1.4260962980835499</v>
      </c>
      <c r="AY132" s="137">
        <v>0.48947646594704408</v>
      </c>
      <c r="AZ132" s="138">
        <v>1.915572764030594</v>
      </c>
      <c r="BA132" s="136">
        <v>37.938315843358069</v>
      </c>
      <c r="BB132" s="137">
        <v>13.02149987202457</v>
      </c>
      <c r="BC132" s="138">
        <v>50.959815715382639</v>
      </c>
      <c r="BD132" s="25">
        <v>796.4</v>
      </c>
      <c r="BE132" s="25">
        <v>47493.181586219995</v>
      </c>
      <c r="BF132" s="74">
        <v>1695.6110000000001</v>
      </c>
      <c r="BG132" s="74">
        <v>1865.778</v>
      </c>
      <c r="BH132" s="74">
        <v>2060.9090000000001</v>
      </c>
      <c r="BI132" s="74">
        <v>1913.75</v>
      </c>
      <c r="BJ132" s="74">
        <v>2054.5039999999999</v>
      </c>
      <c r="BK132" s="74">
        <v>2205.0280000000002</v>
      </c>
      <c r="BL132" s="72">
        <v>3.5702198576057845E-2</v>
      </c>
      <c r="BM132" s="72">
        <v>3.9285176054437043E-2</v>
      </c>
      <c r="BN132" s="72">
        <v>4.3393786879882705E-2</v>
      </c>
      <c r="BO132" s="72">
        <v>4.0295257889298129E-2</v>
      </c>
      <c r="BP132" s="72">
        <v>4.3258925415856075E-2</v>
      </c>
      <c r="BQ132" s="72">
        <v>4.6428306682232939E-2</v>
      </c>
      <c r="BR132" s="149">
        <v>4.6428306682232939E-2</v>
      </c>
    </row>
    <row r="133" spans="2:70" ht="16.5" hidden="1" x14ac:dyDescent="0.3">
      <c r="B133" s="85">
        <v>4</v>
      </c>
      <c r="C133" s="86" t="s">
        <v>2999</v>
      </c>
      <c r="D133" s="86">
        <v>3</v>
      </c>
      <c r="E133" s="87">
        <v>2</v>
      </c>
      <c r="F133" s="75">
        <v>0.15</v>
      </c>
      <c r="G133" s="74" t="s">
        <v>2252</v>
      </c>
      <c r="H133" s="85" t="s">
        <v>1937</v>
      </c>
      <c r="I133" s="86">
        <v>1140</v>
      </c>
      <c r="J133" s="86" t="s">
        <v>4119</v>
      </c>
      <c r="K133" s="92" t="s">
        <v>4785</v>
      </c>
      <c r="L133" s="98">
        <v>-0.11289785161914676</v>
      </c>
      <c r="M133" s="99">
        <v>-0.40033790206670333</v>
      </c>
      <c r="N133" s="99">
        <v>-0.85252107951585554</v>
      </c>
      <c r="O133" s="99">
        <v>-0.7392936638525256</v>
      </c>
      <c r="P133" s="100">
        <v>36.143542376731411</v>
      </c>
      <c r="Q133" s="100">
        <v>26.101478509679492</v>
      </c>
      <c r="R133" s="101">
        <v>33.73325696524622</v>
      </c>
      <c r="S133" s="108">
        <v>5.7301795593111677</v>
      </c>
      <c r="T133" s="109">
        <v>19.5473264918582</v>
      </c>
      <c r="U133" s="98">
        <v>-0.46163905463408977</v>
      </c>
      <c r="V133" s="114">
        <v>-2.3934574376225721</v>
      </c>
      <c r="W133" s="99">
        <v>0.32874463722372804</v>
      </c>
      <c r="X133" s="115" t="e">
        <v>#N/A</v>
      </c>
      <c r="Y133" s="120">
        <v>155.18520431506516</v>
      </c>
      <c r="Z133" s="121">
        <v>15.206256788319571</v>
      </c>
      <c r="AA133" s="120">
        <v>-788986000</v>
      </c>
      <c r="AB133" s="121">
        <v>-427247000</v>
      </c>
      <c r="AC133" s="79" t="e">
        <v>#N/A</v>
      </c>
      <c r="AD133" s="80">
        <v>110604000</v>
      </c>
      <c r="AE133" s="125">
        <v>0</v>
      </c>
      <c r="AF133" s="129">
        <v>5289.6</v>
      </c>
      <c r="AG133" s="130">
        <v>4391.2860000000001</v>
      </c>
      <c r="AH133" s="136">
        <v>10.343779296828995</v>
      </c>
      <c r="AI133" s="137">
        <v>12.285104406794835</v>
      </c>
      <c r="AJ133" s="137" t="s">
        <v>3021</v>
      </c>
      <c r="AK133" s="137">
        <v>23.732844178635141</v>
      </c>
      <c r="AL133" s="138">
        <v>7.2726870741452574</v>
      </c>
      <c r="AM133" s="85" t="s">
        <v>533</v>
      </c>
      <c r="AN133" s="86" t="s">
        <v>816</v>
      </c>
      <c r="AO133" s="86" t="s">
        <v>949</v>
      </c>
      <c r="AP133" s="87" t="s">
        <v>2139</v>
      </c>
      <c r="AQ133" s="98">
        <v>0.30653960000000002</v>
      </c>
      <c r="AR133" s="99">
        <v>0.16501950000000001</v>
      </c>
      <c r="AS133" s="143">
        <v>8.4338060000000006E-2</v>
      </c>
      <c r="AT133" s="74" t="s">
        <v>3723</v>
      </c>
      <c r="AU133" s="74" t="s">
        <v>3021</v>
      </c>
      <c r="AV133" s="146" t="s">
        <v>3723</v>
      </c>
      <c r="AW133" s="25">
        <v>1.9255221485550245</v>
      </c>
      <c r="AX133" s="136">
        <v>1.9255221485550245</v>
      </c>
      <c r="AY133" s="137">
        <v>0</v>
      </c>
      <c r="AZ133" s="138">
        <v>1.9255221485550245</v>
      </c>
      <c r="BA133" s="136" t="s">
        <v>3021</v>
      </c>
      <c r="BB133" s="137">
        <v>0</v>
      </c>
      <c r="BC133" s="138" t="s">
        <v>3021</v>
      </c>
      <c r="BD133" s="25" t="s">
        <v>3021</v>
      </c>
      <c r="BE133" s="25">
        <v>4391.2860000000001</v>
      </c>
      <c r="BF133" s="74">
        <v>210.9</v>
      </c>
      <c r="BG133" s="74">
        <v>237.25</v>
      </c>
      <c r="BH133" s="74">
        <v>256.10000000000002</v>
      </c>
      <c r="BI133" s="74">
        <v>291.31</v>
      </c>
      <c r="BJ133" s="74">
        <v>336.11799999999999</v>
      </c>
      <c r="BK133" s="74">
        <v>318.803</v>
      </c>
      <c r="BL133" s="72">
        <v>4.8026933340256137E-2</v>
      </c>
      <c r="BM133" s="72">
        <v>5.4027453461241194E-2</v>
      </c>
      <c r="BN133" s="72">
        <v>5.832004565405214E-2</v>
      </c>
      <c r="BO133" s="72">
        <v>6.6338197967520218E-2</v>
      </c>
      <c r="BP133" s="72">
        <v>7.6542042581603659E-2</v>
      </c>
      <c r="BQ133" s="72">
        <v>7.2599006304759017E-2</v>
      </c>
      <c r="BR133" s="149">
        <v>7.2599006304759017E-2</v>
      </c>
    </row>
    <row r="134" spans="2:70" ht="16.5" hidden="1" x14ac:dyDescent="0.3">
      <c r="B134" s="85">
        <v>4</v>
      </c>
      <c r="C134" s="86" t="s">
        <v>3000</v>
      </c>
      <c r="D134" s="86">
        <v>2</v>
      </c>
      <c r="E134" s="87">
        <v>2</v>
      </c>
      <c r="F134" s="75">
        <v>0.12</v>
      </c>
      <c r="G134" s="74">
        <v>0</v>
      </c>
      <c r="H134" s="85" t="s">
        <v>83</v>
      </c>
      <c r="I134" s="86">
        <v>1153</v>
      </c>
      <c r="J134" s="86" t="s">
        <v>4131</v>
      </c>
      <c r="K134" s="92" t="s">
        <v>702</v>
      </c>
      <c r="L134" s="98">
        <v>0.82897982987231544</v>
      </c>
      <c r="M134" s="99">
        <v>1.4458838278311743</v>
      </c>
      <c r="N134" s="99">
        <v>0.17527107396076841</v>
      </c>
      <c r="O134" s="99">
        <v>0.30714602751886372</v>
      </c>
      <c r="P134" s="100">
        <v>33.735244519392914</v>
      </c>
      <c r="Q134" s="100">
        <v>26.341477362956468</v>
      </c>
      <c r="R134" s="101" t="e">
        <v>#N/A</v>
      </c>
      <c r="S134" s="108">
        <v>14.025765859081625</v>
      </c>
      <c r="T134" s="109">
        <v>18.808068165407018</v>
      </c>
      <c r="U134" s="98">
        <v>0.72260885631582183</v>
      </c>
      <c r="V134" s="114">
        <v>2.7426367461430576</v>
      </c>
      <c r="W134" s="99">
        <v>-8.9289273328815727E-3</v>
      </c>
      <c r="X134" s="115">
        <v>3.9199739752765125E-2</v>
      </c>
      <c r="Y134" s="120">
        <v>9.7812819411611844</v>
      </c>
      <c r="Z134" s="121">
        <v>13.885524364296774</v>
      </c>
      <c r="AA134" s="120">
        <v>2393000000</v>
      </c>
      <c r="AB134" s="121">
        <v>11265000000</v>
      </c>
      <c r="AC134" s="79">
        <v>189000000</v>
      </c>
      <c r="AD134" s="80">
        <v>2853000000</v>
      </c>
      <c r="AE134" s="125">
        <v>6.6246056782334389E-2</v>
      </c>
      <c r="AF134" s="129">
        <v>60590.353682279994</v>
      </c>
      <c r="AG134" s="130">
        <v>72323.353682279994</v>
      </c>
      <c r="AH134" s="136">
        <v>16.749271348374247</v>
      </c>
      <c r="AI134" s="137">
        <v>17.897390171314029</v>
      </c>
      <c r="AJ134" s="137">
        <v>3.6718806056211633</v>
      </c>
      <c r="AK134" s="137">
        <v>23.272232497583754</v>
      </c>
      <c r="AL134" s="138" t="s">
        <v>3021</v>
      </c>
      <c r="AM134" s="85" t="s">
        <v>533</v>
      </c>
      <c r="AN134" s="86" t="s">
        <v>703</v>
      </c>
      <c r="AO134" s="86" t="s">
        <v>704</v>
      </c>
      <c r="AP134" s="87" t="s">
        <v>574</v>
      </c>
      <c r="AQ134" s="98">
        <v>0.1395141</v>
      </c>
      <c r="AR134" s="99">
        <v>0.1764133</v>
      </c>
      <c r="AS134" s="143">
        <v>6.4718940000000003E-2</v>
      </c>
      <c r="AT134" s="74" t="s">
        <v>3726</v>
      </c>
      <c r="AU134" s="74" t="s">
        <v>3129</v>
      </c>
      <c r="AV134" s="146" t="s">
        <v>3726</v>
      </c>
      <c r="AW134" s="25">
        <v>1.0238235497667134</v>
      </c>
      <c r="AX134" s="136">
        <v>1.0238235497667134</v>
      </c>
      <c r="AY134" s="137">
        <v>8.2057374518910464</v>
      </c>
      <c r="AZ134" s="138">
        <v>9.2295610016577605</v>
      </c>
      <c r="BA134" s="136">
        <v>13.607517239198202</v>
      </c>
      <c r="BB134" s="137">
        <v>109.06148218839498</v>
      </c>
      <c r="BC134" s="138">
        <v>122.66899942759318</v>
      </c>
      <c r="BD134" s="25">
        <v>2924.4</v>
      </c>
      <c r="BE134" s="25">
        <v>60590.353682279994</v>
      </c>
      <c r="BF134" s="74">
        <v>2654.0480000000002</v>
      </c>
      <c r="BG134" s="74">
        <v>2745.6669999999999</v>
      </c>
      <c r="BH134" s="74">
        <v>2993.4</v>
      </c>
      <c r="BI134" s="74">
        <v>2603.5750000000003</v>
      </c>
      <c r="BJ134" s="74">
        <v>2921.4250000000002</v>
      </c>
      <c r="BK134" s="74">
        <v>3282.5</v>
      </c>
      <c r="BL134" s="72">
        <v>4.3803144208682712E-2</v>
      </c>
      <c r="BM134" s="72">
        <v>4.5315249592328861E-2</v>
      </c>
      <c r="BN134" s="72">
        <v>4.9403903725279585E-2</v>
      </c>
      <c r="BO134" s="72">
        <v>4.2970123819584684E-2</v>
      </c>
      <c r="BP134" s="72">
        <v>4.8216008365278583E-2</v>
      </c>
      <c r="BQ134" s="72">
        <v>5.4175290298065823E-2</v>
      </c>
      <c r="BR134" s="149">
        <v>5.4175290298065823E-2</v>
      </c>
    </row>
    <row r="135" spans="2:70" ht="16.5" hidden="1" x14ac:dyDescent="0.3">
      <c r="B135" s="85">
        <v>4</v>
      </c>
      <c r="C135" s="86" t="s">
        <v>3000</v>
      </c>
      <c r="D135" s="86">
        <v>9</v>
      </c>
      <c r="E135" s="87">
        <v>3</v>
      </c>
      <c r="F135" s="75">
        <v>0.18</v>
      </c>
      <c r="G135" s="74" t="s">
        <v>2740</v>
      </c>
      <c r="H135" s="85" t="s">
        <v>1911</v>
      </c>
      <c r="I135" s="86">
        <v>1158</v>
      </c>
      <c r="J135" s="86" t="s">
        <v>4136</v>
      </c>
      <c r="K135" s="92" t="s">
        <v>4788</v>
      </c>
      <c r="L135" s="98">
        <v>0.2772290423121701</v>
      </c>
      <c r="M135" s="99">
        <v>0.32445106476884034</v>
      </c>
      <c r="N135" s="99">
        <v>0.18435930615241927</v>
      </c>
      <c r="O135" s="99">
        <v>0.22009318687898805</v>
      </c>
      <c r="P135" s="100">
        <v>15.495821502467688</v>
      </c>
      <c r="Q135" s="100">
        <v>12.063157028648398</v>
      </c>
      <c r="R135" s="101">
        <v>26.719598152799158</v>
      </c>
      <c r="S135" s="108">
        <v>30.390061682078841</v>
      </c>
      <c r="T135" s="109">
        <v>35.051620475722814</v>
      </c>
      <c r="U135" s="98">
        <v>0.53022809755730649</v>
      </c>
      <c r="V135" s="114">
        <v>2.4026073619631902</v>
      </c>
      <c r="W135" s="99">
        <v>0.3843324908414506</v>
      </c>
      <c r="X135" s="115" t="e">
        <v>#N/A</v>
      </c>
      <c r="Y135" s="120">
        <v>22.475369746493307</v>
      </c>
      <c r="Z135" s="121">
        <v>31.998378362833012</v>
      </c>
      <c r="AA135" s="120">
        <v>3625200000</v>
      </c>
      <c r="AB135" s="121">
        <v>5344100000</v>
      </c>
      <c r="AC135" s="79" t="e">
        <v>#N/A</v>
      </c>
      <c r="AD135" s="80">
        <v>442400000</v>
      </c>
      <c r="AE135" s="125">
        <v>0</v>
      </c>
      <c r="AF135" s="129">
        <v>23373.791999999998</v>
      </c>
      <c r="AG135" s="130">
        <v>26863.391999999996</v>
      </c>
      <c r="AH135" s="136">
        <v>20.944481521908621</v>
      </c>
      <c r="AI135" s="137">
        <v>27.580484599589319</v>
      </c>
      <c r="AJ135" s="137">
        <v>-0.71427539004415852</v>
      </c>
      <c r="AK135" s="137">
        <v>39.639402852037179</v>
      </c>
      <c r="AL135" s="138">
        <v>10.201885310290651</v>
      </c>
      <c r="AM135" s="85" t="s">
        <v>498</v>
      </c>
      <c r="AN135" s="86" t="s">
        <v>590</v>
      </c>
      <c r="AO135" s="86" t="s">
        <v>591</v>
      </c>
      <c r="AP135" s="87" t="s">
        <v>2139</v>
      </c>
      <c r="AQ135" s="98">
        <v>0.29726659999999999</v>
      </c>
      <c r="AR135" s="99">
        <v>0.3075309</v>
      </c>
      <c r="AS135" s="143">
        <v>0.25418560000000001</v>
      </c>
      <c r="AT135" s="74" t="s">
        <v>3697</v>
      </c>
      <c r="AU135" s="74" t="s">
        <v>3134</v>
      </c>
      <c r="AV135" s="146" t="s">
        <v>3134</v>
      </c>
      <c r="AW135" s="25">
        <v>0.51531529641366225</v>
      </c>
      <c r="AX135" s="136">
        <v>0.51531529641366225</v>
      </c>
      <c r="AY135" s="137">
        <v>0</v>
      </c>
      <c r="AZ135" s="138">
        <v>0.51531529641366225</v>
      </c>
      <c r="BA135" s="136">
        <v>14.864155029290099</v>
      </c>
      <c r="BB135" s="137">
        <v>0</v>
      </c>
      <c r="BC135" s="138">
        <v>14.864155029290099</v>
      </c>
      <c r="BD135" s="25">
        <v>107.0784</v>
      </c>
      <c r="BE135" s="25">
        <v>23373.791999999998</v>
      </c>
      <c r="BF135" s="74">
        <v>407.29399999999998</v>
      </c>
      <c r="BG135" s="74">
        <v>497.94100000000003</v>
      </c>
      <c r="BH135" s="74">
        <v>628.06299999999999</v>
      </c>
      <c r="BI135" s="74">
        <v>539.60500000000002</v>
      </c>
      <c r="BJ135" s="74">
        <v>454.16500000000002</v>
      </c>
      <c r="BK135" s="74">
        <v>664.48300000000006</v>
      </c>
      <c r="BL135" s="72">
        <v>1.7425242767626237E-2</v>
      </c>
      <c r="BM135" s="72">
        <v>2.1303389711006246E-2</v>
      </c>
      <c r="BN135" s="72">
        <v>2.6870393986564101E-2</v>
      </c>
      <c r="BO135" s="72">
        <v>2.308589894185762E-2</v>
      </c>
      <c r="BP135" s="72">
        <v>1.9430522869374387E-2</v>
      </c>
      <c r="BQ135" s="72">
        <v>2.8428549377011659E-2</v>
      </c>
      <c r="BR135" s="149">
        <v>2.8428549377011659E-2</v>
      </c>
    </row>
    <row r="136" spans="2:70" ht="16.5" hidden="1" x14ac:dyDescent="0.3">
      <c r="B136" s="85">
        <v>4</v>
      </c>
      <c r="C136" s="86" t="s">
        <v>3000</v>
      </c>
      <c r="D136" s="86">
        <v>3</v>
      </c>
      <c r="E136" s="87">
        <v>1</v>
      </c>
      <c r="F136" s="75">
        <v>0.3</v>
      </c>
      <c r="G136" s="74" t="s">
        <v>2190</v>
      </c>
      <c r="H136" s="85" t="s">
        <v>36</v>
      </c>
      <c r="I136" s="86">
        <v>1139</v>
      </c>
      <c r="J136" s="86" t="s">
        <v>4118</v>
      </c>
      <c r="K136" s="92" t="s">
        <v>634</v>
      </c>
      <c r="L136" s="98">
        <v>2.564103056530461</v>
      </c>
      <c r="M136" s="99">
        <v>0.92276427416959761</v>
      </c>
      <c r="N136" s="99">
        <v>1.9289252636771246</v>
      </c>
      <c r="O136" s="99">
        <v>0.79535321322185126</v>
      </c>
      <c r="P136" s="100">
        <v>42.293271955737829</v>
      </c>
      <c r="Q136" s="100">
        <v>36.273559415296816</v>
      </c>
      <c r="R136" s="101">
        <v>34.662499870733889</v>
      </c>
      <c r="S136" s="108">
        <v>34.830421282425597</v>
      </c>
      <c r="T136" s="109">
        <v>36.943996202049156</v>
      </c>
      <c r="U136" s="98">
        <v>-0.46598286582524051</v>
      </c>
      <c r="V136" s="114">
        <v>-1.8682321081252427</v>
      </c>
      <c r="W136" s="99">
        <v>0.71555737382698181</v>
      </c>
      <c r="X136" s="115">
        <v>0</v>
      </c>
      <c r="Y136" s="120">
        <v>23.97288834319372</v>
      </c>
      <c r="Z136" s="121">
        <v>51.85339029977871</v>
      </c>
      <c r="AA136" s="120">
        <v>1660009000.0000005</v>
      </c>
      <c r="AB136" s="121">
        <v>1925933000.0000005</v>
      </c>
      <c r="AC136" s="79">
        <v>260439000</v>
      </c>
      <c r="AD136" s="80">
        <v>983151000</v>
      </c>
      <c r="AE136" s="125">
        <v>0.26490233951854802</v>
      </c>
      <c r="AF136" s="129">
        <v>57185.733973600007</v>
      </c>
      <c r="AG136" s="130">
        <v>53496.309973600008</v>
      </c>
      <c r="AH136" s="136">
        <v>27.012990344133893</v>
      </c>
      <c r="AI136" s="137">
        <v>28.060296543624709</v>
      </c>
      <c r="AJ136" s="137">
        <v>1.664176714626225</v>
      </c>
      <c r="AK136" s="137">
        <v>35.840527739874283</v>
      </c>
      <c r="AL136" s="138">
        <v>9.7555708102132623</v>
      </c>
      <c r="AM136" s="85" t="s">
        <v>543</v>
      </c>
      <c r="AN136" s="86" t="s">
        <v>584</v>
      </c>
      <c r="AO136" s="86" t="s">
        <v>635</v>
      </c>
      <c r="AP136" s="87" t="s">
        <v>574</v>
      </c>
      <c r="AQ136" s="98" t="e">
        <v>#VALUE!</v>
      </c>
      <c r="AR136" s="99" t="e">
        <v>#VALUE!</v>
      </c>
      <c r="AS136" s="143">
        <v>0.2022272</v>
      </c>
      <c r="AT136" s="74" t="s">
        <v>3119</v>
      </c>
      <c r="AU136" s="74" t="s">
        <v>3119</v>
      </c>
      <c r="AV136" s="146" t="s">
        <v>3119</v>
      </c>
      <c r="AW136" s="25" t="s">
        <v>3021</v>
      </c>
      <c r="AX136" s="136">
        <v>0</v>
      </c>
      <c r="AY136" s="137">
        <v>1.0874670250574929</v>
      </c>
      <c r="AZ136" s="138">
        <v>1.0874670250574929</v>
      </c>
      <c r="BA136" s="136">
        <v>0</v>
      </c>
      <c r="BB136" s="137">
        <v>50.893116635907603</v>
      </c>
      <c r="BC136" s="138">
        <v>50.893116635907603</v>
      </c>
      <c r="BD136" s="25">
        <v>621.87599999999998</v>
      </c>
      <c r="BE136" s="25">
        <v>53496.309973600008</v>
      </c>
      <c r="BF136" s="74">
        <v>1946.8</v>
      </c>
      <c r="BG136" s="74">
        <v>2159.192</v>
      </c>
      <c r="BH136" s="74">
        <v>2440.056</v>
      </c>
      <c r="BI136" s="74">
        <v>1563.5140000000001</v>
      </c>
      <c r="BJ136" s="74">
        <v>2183.6790000000001</v>
      </c>
      <c r="BK136" s="74">
        <v>2473.8580000000002</v>
      </c>
      <c r="BL136" s="72">
        <v>3.6391295043727873E-2</v>
      </c>
      <c r="BM136" s="72">
        <v>4.0361512804631641E-2</v>
      </c>
      <c r="BN136" s="72">
        <v>4.5611669313344184E-2</v>
      </c>
      <c r="BO136" s="72">
        <v>2.9226576576432683E-2</v>
      </c>
      <c r="BP136" s="72">
        <v>4.0819245310146211E-2</v>
      </c>
      <c r="BQ136" s="72">
        <v>4.6243525978162399E-2</v>
      </c>
      <c r="BR136" s="149">
        <v>4.6243525978162399E-2</v>
      </c>
    </row>
    <row r="137" spans="2:70" ht="16.5" hidden="1" x14ac:dyDescent="0.3">
      <c r="B137" s="85">
        <v>4</v>
      </c>
      <c r="C137" s="86" t="s">
        <v>2998</v>
      </c>
      <c r="D137" s="86">
        <v>3</v>
      </c>
      <c r="E137" s="87">
        <v>1</v>
      </c>
      <c r="F137" s="75">
        <v>0.21</v>
      </c>
      <c r="G137" s="74" t="s">
        <v>2721</v>
      </c>
      <c r="H137" s="85" t="s">
        <v>1161</v>
      </c>
      <c r="I137" s="86">
        <v>1156</v>
      </c>
      <c r="J137" s="86" t="s">
        <v>4134</v>
      </c>
      <c r="K137" s="92" t="s">
        <v>4791</v>
      </c>
      <c r="L137" s="98">
        <v>0.95568034915409539</v>
      </c>
      <c r="M137" s="99">
        <v>1.0194669592609635</v>
      </c>
      <c r="N137" s="99">
        <v>0.65107265828225402</v>
      </c>
      <c r="O137" s="99">
        <v>0.75620919608632486</v>
      </c>
      <c r="P137" s="100">
        <v>33.1420067619528</v>
      </c>
      <c r="Q137" s="100">
        <v>25.054473476238183</v>
      </c>
      <c r="R137" s="101">
        <v>22.91500814223966</v>
      </c>
      <c r="S137" s="108">
        <v>36.100460367985832</v>
      </c>
      <c r="T137" s="109">
        <v>36.469086848522139</v>
      </c>
      <c r="U137" s="98">
        <v>-0.47759591693065823</v>
      </c>
      <c r="V137" s="114">
        <v>-1.9783686392134807</v>
      </c>
      <c r="W137" s="99">
        <v>0.71205883247863644</v>
      </c>
      <c r="X137" s="115">
        <v>5.219680464778504E-2</v>
      </c>
      <c r="Y137" s="120">
        <v>13.863207423851417</v>
      </c>
      <c r="Z137" s="121">
        <v>11.624368880659297</v>
      </c>
      <c r="AA137" s="120">
        <v>84759000</v>
      </c>
      <c r="AB137" s="121">
        <v>114266000</v>
      </c>
      <c r="AC137" s="79">
        <v>9762000</v>
      </c>
      <c r="AD137" s="80">
        <v>55727000</v>
      </c>
      <c r="AE137" s="125">
        <v>0.17517540868878639</v>
      </c>
      <c r="AF137" s="129">
        <v>5963.0930776000005</v>
      </c>
      <c r="AG137" s="130">
        <v>3649.6766326666398</v>
      </c>
      <c r="AH137" s="136">
        <v>38.0103379852386</v>
      </c>
      <c r="AI137" s="137">
        <v>42.237227981652829</v>
      </c>
      <c r="AJ137" s="137">
        <v>1.3587192587020789</v>
      </c>
      <c r="AK137" s="137">
        <v>57.721621384513654</v>
      </c>
      <c r="AL137" s="138">
        <v>12.216574950950744</v>
      </c>
      <c r="AM137" s="85" t="s">
        <v>506</v>
      </c>
      <c r="AN137" s="86" t="s">
        <v>507</v>
      </c>
      <c r="AO137" s="86" t="s">
        <v>618</v>
      </c>
      <c r="AP137" s="87" t="s">
        <v>2136</v>
      </c>
      <c r="AQ137" s="98">
        <v>0.21670909999999999</v>
      </c>
      <c r="AR137" s="99">
        <v>0.41350610000000004</v>
      </c>
      <c r="AS137" s="143">
        <v>0.22081309999999998</v>
      </c>
      <c r="AT137" s="74" t="s">
        <v>3132</v>
      </c>
      <c r="AU137" s="74" t="s">
        <v>3132</v>
      </c>
      <c r="AV137" s="146" t="s">
        <v>3132</v>
      </c>
      <c r="AW137" s="25">
        <v>1.2895066653732703</v>
      </c>
      <c r="AX137" s="136">
        <v>1.2895066653732703</v>
      </c>
      <c r="AY137" s="137">
        <v>1.7631545027651666E-16</v>
      </c>
      <c r="AZ137" s="138">
        <v>1.2895066653732705</v>
      </c>
      <c r="BA137" s="136">
        <v>103.93298969072164</v>
      </c>
      <c r="BB137" s="137">
        <v>1.4210854715202004E-14</v>
      </c>
      <c r="BC137" s="138">
        <v>103.93298969072166</v>
      </c>
      <c r="BD137" s="25">
        <v>68.957459999999998</v>
      </c>
      <c r="BE137" s="25">
        <v>3649.6766326666398</v>
      </c>
      <c r="BF137" s="74">
        <v>81.013999999999996</v>
      </c>
      <c r="BG137" s="74">
        <v>102.614</v>
      </c>
      <c r="BH137" s="74">
        <v>124</v>
      </c>
      <c r="BI137" s="74">
        <v>86.109000000000009</v>
      </c>
      <c r="BJ137" s="74">
        <v>101.71000000000001</v>
      </c>
      <c r="BK137" s="74">
        <v>117.899</v>
      </c>
      <c r="BL137" s="72">
        <v>2.2197583006362688E-2</v>
      </c>
      <c r="BM137" s="72">
        <v>2.8115915553051336E-2</v>
      </c>
      <c r="BN137" s="72">
        <v>3.3975612768027422E-2</v>
      </c>
      <c r="BO137" s="72">
        <v>2.3593597095500591E-2</v>
      </c>
      <c r="BP137" s="72">
        <v>2.7868222376097332E-2</v>
      </c>
      <c r="BQ137" s="72">
        <v>3.2303957820465037E-2</v>
      </c>
      <c r="BR137" s="149">
        <v>3.3975612768027422E-2</v>
      </c>
    </row>
    <row r="138" spans="2:70" ht="16.5" hidden="1" x14ac:dyDescent="0.3">
      <c r="B138" s="85">
        <v>4</v>
      </c>
      <c r="C138" s="86" t="s">
        <v>3000</v>
      </c>
      <c r="D138" s="86">
        <v>4</v>
      </c>
      <c r="E138" s="87">
        <v>2</v>
      </c>
      <c r="F138" s="75">
        <v>0.19</v>
      </c>
      <c r="G138" s="74" t="s">
        <v>2221</v>
      </c>
      <c r="H138" s="85" t="s">
        <v>1229</v>
      </c>
      <c r="I138" s="86">
        <v>1124</v>
      </c>
      <c r="J138" s="86" t="s">
        <v>4104</v>
      </c>
      <c r="K138" s="92" t="s">
        <v>1230</v>
      </c>
      <c r="L138" s="98">
        <v>0.39271509575144836</v>
      </c>
      <c r="M138" s="99">
        <v>0.45912822035561685</v>
      </c>
      <c r="N138" s="99">
        <v>0.14955535740097087</v>
      </c>
      <c r="O138" s="99">
        <v>0.16170122405802764</v>
      </c>
      <c r="P138" s="100">
        <v>13.131565074639523</v>
      </c>
      <c r="Q138" s="100">
        <v>10.128210273078718</v>
      </c>
      <c r="R138" s="101">
        <v>26.6001210730686</v>
      </c>
      <c r="S138" s="108">
        <v>16.908490141227883</v>
      </c>
      <c r="T138" s="109">
        <v>16.682722842615263</v>
      </c>
      <c r="U138" s="98">
        <v>0.32954306069537498</v>
      </c>
      <c r="V138" s="114">
        <v>1.8542888077837172</v>
      </c>
      <c r="W138" s="99">
        <v>0.28706133268443329</v>
      </c>
      <c r="X138" s="115" t="e">
        <v>#N/A</v>
      </c>
      <c r="Y138" s="120">
        <v>6.9033491083065552</v>
      </c>
      <c r="Z138" s="121">
        <v>7.2392324938695296</v>
      </c>
      <c r="AA138" s="120">
        <v>993485000</v>
      </c>
      <c r="AB138" s="121">
        <v>2820863000</v>
      </c>
      <c r="AC138" s="79" t="e">
        <v>#N/A</v>
      </c>
      <c r="AD138" s="80">
        <v>618956000</v>
      </c>
      <c r="AE138" s="125">
        <v>0</v>
      </c>
      <c r="AF138" s="129">
        <v>3122.1830330399994</v>
      </c>
      <c r="AG138" s="130">
        <v>4746.8030330399997</v>
      </c>
      <c r="AH138" s="136">
        <v>6.9624085227992758</v>
      </c>
      <c r="AI138" s="137">
        <v>9.6085434629842172</v>
      </c>
      <c r="AJ138" s="137">
        <v>12.176969065265348</v>
      </c>
      <c r="AK138" s="137">
        <v>10.7488294111829</v>
      </c>
      <c r="AL138" s="138">
        <v>2.5455352355427046</v>
      </c>
      <c r="AM138" s="85" t="s">
        <v>533</v>
      </c>
      <c r="AN138" s="86" t="s">
        <v>729</v>
      </c>
      <c r="AO138" s="86" t="s">
        <v>730</v>
      </c>
      <c r="AP138" s="87" t="s">
        <v>1226</v>
      </c>
      <c r="AQ138" s="98">
        <v>0.1938184</v>
      </c>
      <c r="AR138" s="99">
        <v>0.21772300000000003</v>
      </c>
      <c r="AS138" s="143">
        <v>7.9165029999999997E-2</v>
      </c>
      <c r="AT138" s="74" t="s">
        <v>3697</v>
      </c>
      <c r="AU138" s="74" t="s">
        <v>3021</v>
      </c>
      <c r="AV138" s="146" t="s">
        <v>3021</v>
      </c>
      <c r="AW138" s="25">
        <v>3.1762451961122706</v>
      </c>
      <c r="AX138" s="136">
        <v>3.1762451961122706</v>
      </c>
      <c r="AY138" s="137">
        <v>0</v>
      </c>
      <c r="AZ138" s="138">
        <v>3.1762451961122706</v>
      </c>
      <c r="BA138" s="136">
        <v>31.932927903176456</v>
      </c>
      <c r="BB138" s="137">
        <v>0</v>
      </c>
      <c r="BC138" s="138" t="s">
        <v>3021</v>
      </c>
      <c r="BD138" s="25" t="s">
        <v>3021</v>
      </c>
      <c r="BE138" s="25">
        <v>3122.1830330399994</v>
      </c>
      <c r="BF138" s="74">
        <v>321.75</v>
      </c>
      <c r="BG138" s="74">
        <v>353.5</v>
      </c>
      <c r="BH138" s="74">
        <v>389.25</v>
      </c>
      <c r="BI138" s="74">
        <v>382.96000000000004</v>
      </c>
      <c r="BJ138" s="74">
        <v>420.875</v>
      </c>
      <c r="BK138" s="74">
        <v>507.47899999999998</v>
      </c>
      <c r="BL138" s="72">
        <v>0.10305289491203187</v>
      </c>
      <c r="BM138" s="72">
        <v>0.11322206169822306</v>
      </c>
      <c r="BN138" s="72">
        <v>0.12467238335511549</v>
      </c>
      <c r="BO138" s="72">
        <v>0.12265776732093778</v>
      </c>
      <c r="BP138" s="72">
        <v>0.13480151405159724</v>
      </c>
      <c r="BQ138" s="72">
        <v>0.16253979815715003</v>
      </c>
      <c r="BR138" s="149">
        <v>0.16253979815715003</v>
      </c>
    </row>
    <row r="139" spans="2:70" ht="16.5" hidden="1" x14ac:dyDescent="0.3">
      <c r="B139" s="85">
        <v>4</v>
      </c>
      <c r="C139" s="86" t="s">
        <v>3000</v>
      </c>
      <c r="D139" s="86">
        <v>3</v>
      </c>
      <c r="E139" s="87">
        <v>2</v>
      </c>
      <c r="F139" s="75">
        <v>0.12</v>
      </c>
      <c r="G139" s="74">
        <v>0</v>
      </c>
      <c r="H139" s="85" t="s">
        <v>402</v>
      </c>
      <c r="I139" s="86">
        <v>1121</v>
      </c>
      <c r="J139" s="86" t="s">
        <v>4101</v>
      </c>
      <c r="K139" s="92" t="s">
        <v>1092</v>
      </c>
      <c r="L139" s="98">
        <v>0.15841727210887249</v>
      </c>
      <c r="M139" s="99">
        <v>0.11894551845342706</v>
      </c>
      <c r="N139" s="99">
        <v>8.0020856595306597E-2</v>
      </c>
      <c r="O139" s="99">
        <v>5.6770141321415633E-2</v>
      </c>
      <c r="P139" s="100">
        <v>2.8747875246503058</v>
      </c>
      <c r="Q139" s="100">
        <v>1.8734553023546299</v>
      </c>
      <c r="R139" s="101">
        <v>2.3691546999105784</v>
      </c>
      <c r="S139" s="108">
        <v>19.970930857684881</v>
      </c>
      <c r="T139" s="109">
        <v>17.217744342945849</v>
      </c>
      <c r="U139" s="98">
        <v>0.28380009848930121</v>
      </c>
      <c r="V139" s="114">
        <v>3.6393359136280301</v>
      </c>
      <c r="W139" s="99">
        <v>0.54441243872158129</v>
      </c>
      <c r="X139" s="115">
        <v>4.0390769035156496E-2</v>
      </c>
      <c r="Y139" s="120">
        <v>9.3057494926554369</v>
      </c>
      <c r="Z139" s="121">
        <v>-31.132087056058023</v>
      </c>
      <c r="AA139" s="120">
        <v>71125000000</v>
      </c>
      <c r="AB139" s="121">
        <v>149022000000</v>
      </c>
      <c r="AC139" s="79">
        <v>1115000000</v>
      </c>
      <c r="AD139" s="80">
        <v>7588000000</v>
      </c>
      <c r="AE139" s="125">
        <v>0.14694254085397998</v>
      </c>
      <c r="AF139" s="129">
        <v>156592.46876262</v>
      </c>
      <c r="AG139" s="130">
        <v>205655.46876262</v>
      </c>
      <c r="AH139" s="136">
        <v>16.482765790063318</v>
      </c>
      <c r="AI139" s="137">
        <v>28.563259550363888</v>
      </c>
      <c r="AJ139" s="137">
        <v>1.8176781067721939</v>
      </c>
      <c r="AK139" s="137">
        <v>36.990836504247028</v>
      </c>
      <c r="AL139" s="138">
        <v>1.561499674839754</v>
      </c>
      <c r="AM139" s="85" t="s">
        <v>543</v>
      </c>
      <c r="AN139" s="86" t="s">
        <v>544</v>
      </c>
      <c r="AO139" s="86" t="s">
        <v>545</v>
      </c>
      <c r="AP139" s="87" t="s">
        <v>574</v>
      </c>
      <c r="AQ139" s="98">
        <v>9.8478150000000014E-2</v>
      </c>
      <c r="AR139" s="99">
        <v>6.6814100000000001E-2</v>
      </c>
      <c r="AS139" s="143">
        <v>-2.8311389999999999E-2</v>
      </c>
      <c r="AT139" s="74" t="s">
        <v>3106</v>
      </c>
      <c r="AU139" s="74" t="s">
        <v>3106</v>
      </c>
      <c r="AV139" s="146" t="s">
        <v>3106</v>
      </c>
      <c r="AW139" s="25" t="s">
        <v>3021</v>
      </c>
      <c r="AX139" s="136">
        <v>0</v>
      </c>
      <c r="AY139" s="137">
        <v>-5.4960888291802942E-2</v>
      </c>
      <c r="AZ139" s="138">
        <v>-5.4960888291802942E-2</v>
      </c>
      <c r="BA139" s="136">
        <v>0</v>
      </c>
      <c r="BB139" s="137">
        <v>-1.8425307606508241</v>
      </c>
      <c r="BC139" s="138">
        <v>-1.8425307606508241</v>
      </c>
      <c r="BD139" s="25">
        <v>-86.06461182999999</v>
      </c>
      <c r="BE139" s="25">
        <v>156592.46876262</v>
      </c>
      <c r="BF139" s="74">
        <v>6708.5</v>
      </c>
      <c r="BG139" s="74">
        <v>8999.4480000000003</v>
      </c>
      <c r="BH139" s="74">
        <v>10471.591</v>
      </c>
      <c r="BI139" s="74">
        <v>4375.3530000000001</v>
      </c>
      <c r="BJ139" s="74">
        <v>6936.6100000000006</v>
      </c>
      <c r="BK139" s="74">
        <v>9261.5450000000001</v>
      </c>
      <c r="BL139" s="72">
        <v>4.2840502183853289E-2</v>
      </c>
      <c r="BM139" s="72">
        <v>5.7470503346124191E-2</v>
      </c>
      <c r="BN139" s="72">
        <v>6.6871613192802923E-2</v>
      </c>
      <c r="BO139" s="72">
        <v>2.7941018074327948E-2</v>
      </c>
      <c r="BP139" s="72">
        <v>4.4297213364170619E-2</v>
      </c>
      <c r="BQ139" s="72">
        <v>5.9144255615764404E-2</v>
      </c>
      <c r="BR139" s="149">
        <v>6.6871613192802923E-2</v>
      </c>
    </row>
    <row r="140" spans="2:70" ht="16.5" hidden="1" x14ac:dyDescent="0.3">
      <c r="B140" s="85">
        <v>4</v>
      </c>
      <c r="C140" s="86" t="s">
        <v>3000</v>
      </c>
      <c r="D140" s="86">
        <v>3</v>
      </c>
      <c r="E140" s="87">
        <v>2</v>
      </c>
      <c r="F140" s="75">
        <v>0.13</v>
      </c>
      <c r="G140" s="74" t="s">
        <v>2785</v>
      </c>
      <c r="H140" s="85" t="s">
        <v>339</v>
      </c>
      <c r="I140" s="86">
        <v>1157</v>
      </c>
      <c r="J140" s="86" t="s">
        <v>4135</v>
      </c>
      <c r="K140" s="92" t="s">
        <v>1025</v>
      </c>
      <c r="L140" s="98">
        <v>0.25839875981551075</v>
      </c>
      <c r="M140" s="99">
        <v>0.27846905024413293</v>
      </c>
      <c r="N140" s="99">
        <v>0.15270631135833604</v>
      </c>
      <c r="O140" s="99">
        <v>0.16057399754779528</v>
      </c>
      <c r="P140" s="100">
        <v>15.86635019171079</v>
      </c>
      <c r="Q140" s="100">
        <v>11.374772754490429</v>
      </c>
      <c r="R140" s="101">
        <v>32.427831761117808</v>
      </c>
      <c r="S140" s="108">
        <v>28.9650793893755</v>
      </c>
      <c r="T140" s="109">
        <v>28.683115037059601</v>
      </c>
      <c r="U140" s="98">
        <v>0.68530272338510012</v>
      </c>
      <c r="V140" s="114">
        <v>2.743063063063063</v>
      </c>
      <c r="W140" s="99">
        <v>0.21914341747327135</v>
      </c>
      <c r="X140" s="115" t="e">
        <v>#N/A</v>
      </c>
      <c r="Y140" s="120">
        <v>6.6331405730893609</v>
      </c>
      <c r="Z140" s="121">
        <v>2.1868117282555222</v>
      </c>
      <c r="AA140" s="120">
        <v>12698000000</v>
      </c>
      <c r="AB140" s="121">
        <v>22021000000</v>
      </c>
      <c r="AC140" s="79">
        <v>80000000</v>
      </c>
      <c r="AD140" s="80">
        <v>4305000000</v>
      </c>
      <c r="AE140" s="125">
        <v>1.8583042973286876E-2</v>
      </c>
      <c r="AF140" s="129">
        <v>65003.941659359996</v>
      </c>
      <c r="AG140" s="130">
        <v>80246.941659359989</v>
      </c>
      <c r="AH140" s="136">
        <v>14.309369054807416</v>
      </c>
      <c r="AI140" s="137">
        <v>22.707114221663833</v>
      </c>
      <c r="AJ140" s="137">
        <v>2.2997729311670549</v>
      </c>
      <c r="AK140" s="137">
        <v>28.311464172278484</v>
      </c>
      <c r="AL140" s="138">
        <v>9.404303977992102</v>
      </c>
      <c r="AM140" s="85" t="s">
        <v>498</v>
      </c>
      <c r="AN140" s="86" t="s">
        <v>540</v>
      </c>
      <c r="AO140" s="86" t="s">
        <v>541</v>
      </c>
      <c r="AP140" s="87" t="s">
        <v>574</v>
      </c>
      <c r="AQ140" s="98">
        <v>0.13355890000000001</v>
      </c>
      <c r="AR140" s="99">
        <v>0.19653569999999998</v>
      </c>
      <c r="AS140" s="143">
        <v>0.15616240000000001</v>
      </c>
      <c r="AT140" s="74" t="s">
        <v>3697</v>
      </c>
      <c r="AU140" s="74" t="s">
        <v>3133</v>
      </c>
      <c r="AV140" s="146" t="s">
        <v>3133</v>
      </c>
      <c r="AW140" s="25">
        <v>1.7444395690712631</v>
      </c>
      <c r="AX140" s="136">
        <v>1.7444395690712631</v>
      </c>
      <c r="AY140" s="137">
        <v>2.4716943197797092</v>
      </c>
      <c r="AZ140" s="138">
        <v>4.2161338888509725</v>
      </c>
      <c r="BA140" s="136">
        <v>45.443421463472269</v>
      </c>
      <c r="BB140" s="137">
        <v>64.388729018810267</v>
      </c>
      <c r="BC140" s="138">
        <v>109.83215048228254</v>
      </c>
      <c r="BD140" s="25">
        <v>2603</v>
      </c>
      <c r="BE140" s="25">
        <v>65003.941659359996</v>
      </c>
      <c r="BF140" s="74">
        <v>2418.5259999999998</v>
      </c>
      <c r="BG140" s="74">
        <v>2682.8420000000001</v>
      </c>
      <c r="BH140" s="74">
        <v>3038.7269999999999</v>
      </c>
      <c r="BI140" s="74">
        <v>1732.701</v>
      </c>
      <c r="BJ140" s="74">
        <v>2272.4009999999998</v>
      </c>
      <c r="BK140" s="74">
        <v>2923.3519999999999</v>
      </c>
      <c r="BL140" s="72">
        <v>3.7205836111812975E-2</v>
      </c>
      <c r="BM140" s="72">
        <v>4.1271989536555961E-2</v>
      </c>
      <c r="BN140" s="72">
        <v>4.6746811384513171E-2</v>
      </c>
      <c r="BO140" s="72">
        <v>2.6655322058466376E-2</v>
      </c>
      <c r="BP140" s="72">
        <v>3.4957895505907277E-2</v>
      </c>
      <c r="BQ140" s="72">
        <v>4.4971919015607306E-2</v>
      </c>
      <c r="BR140" s="149">
        <v>4.6746811384513171E-2</v>
      </c>
    </row>
    <row r="141" spans="2:70" ht="16.5" hidden="1" x14ac:dyDescent="0.3">
      <c r="B141" s="85">
        <v>4</v>
      </c>
      <c r="C141" s="86" t="s">
        <v>2999</v>
      </c>
      <c r="D141" s="86">
        <v>3</v>
      </c>
      <c r="E141" s="87">
        <v>3</v>
      </c>
      <c r="F141" s="75">
        <v>0.3</v>
      </c>
      <c r="G141" s="74" t="s">
        <v>2213</v>
      </c>
      <c r="H141" s="85" t="s">
        <v>395</v>
      </c>
      <c r="I141" s="86">
        <v>1120</v>
      </c>
      <c r="J141" s="86" t="s">
        <v>4100</v>
      </c>
      <c r="K141" s="92" t="s">
        <v>1084</v>
      </c>
      <c r="L141" s="98">
        <v>0.17773356435645762</v>
      </c>
      <c r="M141" s="99">
        <v>0.47261420712748148</v>
      </c>
      <c r="N141" s="99">
        <v>0.17629273045175561</v>
      </c>
      <c r="O141" s="99">
        <v>0.46950205356233665</v>
      </c>
      <c r="P141" s="100">
        <v>24.118112412669063</v>
      </c>
      <c r="Q141" s="100">
        <v>22.014368704915281</v>
      </c>
      <c r="R141" s="101">
        <v>27.872374465750919</v>
      </c>
      <c r="S141" s="108">
        <v>15.297396700095083</v>
      </c>
      <c r="T141" s="109">
        <v>22.558984557216863</v>
      </c>
      <c r="U141" s="98">
        <v>-0.19112567531662386</v>
      </c>
      <c r="V141" s="114">
        <v>-1.0278025837947253</v>
      </c>
      <c r="W141" s="99">
        <v>0.5760174851806471</v>
      </c>
      <c r="X141" s="115">
        <v>2.4608501118568233E-2</v>
      </c>
      <c r="Y141" s="120">
        <v>49.723593692329445</v>
      </c>
      <c r="Z141" s="121" t="e">
        <v>#N/A</v>
      </c>
      <c r="AA141" s="120">
        <v>29267000000</v>
      </c>
      <c r="AB141" s="121">
        <v>29461000000</v>
      </c>
      <c r="AC141" s="79">
        <v>1644000000</v>
      </c>
      <c r="AD141" s="80">
        <v>13956000000</v>
      </c>
      <c r="AE141" s="125">
        <v>0.117798796216681</v>
      </c>
      <c r="AF141" s="129">
        <v>870912.34180012997</v>
      </c>
      <c r="AG141" s="130">
        <v>854700.34180012997</v>
      </c>
      <c r="AH141" s="136">
        <v>50.781316725098328</v>
      </c>
      <c r="AI141" s="137">
        <v>67.373509522318301</v>
      </c>
      <c r="AJ141" s="137">
        <v>0.71197625457878089</v>
      </c>
      <c r="AK141" s="137">
        <v>77.560863650286564</v>
      </c>
      <c r="AL141" s="138">
        <v>17.033324985216911</v>
      </c>
      <c r="AM141" s="85" t="s">
        <v>533</v>
      </c>
      <c r="AN141" s="86" t="s">
        <v>835</v>
      </c>
      <c r="AO141" s="86" t="s">
        <v>1085</v>
      </c>
      <c r="AP141" s="87" t="s">
        <v>574</v>
      </c>
      <c r="AQ141" s="98" t="e">
        <v>#VALUE!</v>
      </c>
      <c r="AR141" s="99">
        <v>0.57259079999999996</v>
      </c>
      <c r="AS141" s="143">
        <v>0.58594550000000001</v>
      </c>
      <c r="AT141" s="74" t="s">
        <v>3105</v>
      </c>
      <c r="AU141" s="74" t="s">
        <v>3105</v>
      </c>
      <c r="AV141" s="146" t="s">
        <v>3105</v>
      </c>
      <c r="AW141" s="25" t="s">
        <v>3021</v>
      </c>
      <c r="AX141" s="136">
        <v>0</v>
      </c>
      <c r="AY141" s="137">
        <v>-6.21187660381275E-2</v>
      </c>
      <c r="AZ141" s="138">
        <v>-6.21187660381275E-2</v>
      </c>
      <c r="BA141" s="136">
        <v>0</v>
      </c>
      <c r="BB141" s="137">
        <v>-4.2615068562210121</v>
      </c>
      <c r="BC141" s="138">
        <v>-4.2615068562210121</v>
      </c>
      <c r="BD141" s="25">
        <v>-541</v>
      </c>
      <c r="BE141" s="25">
        <v>854700.34180012997</v>
      </c>
      <c r="BF141" s="74">
        <v>11368.947</v>
      </c>
      <c r="BG141" s="74">
        <v>16390.632000000001</v>
      </c>
      <c r="BH141" s="74">
        <v>22068.448</v>
      </c>
      <c r="BI141" s="74">
        <v>6785.0640000000003</v>
      </c>
      <c r="BJ141" s="74">
        <v>12025.617</v>
      </c>
      <c r="BK141" s="74">
        <v>18845.007000000001</v>
      </c>
      <c r="BL141" s="72">
        <v>1.3301675972253919E-2</v>
      </c>
      <c r="BM141" s="72">
        <v>1.9177050948030298E-2</v>
      </c>
      <c r="BN141" s="72">
        <v>2.5820099654482957E-2</v>
      </c>
      <c r="BO141" s="72">
        <v>7.9385296438628013E-3</v>
      </c>
      <c r="BP141" s="72">
        <v>1.4069980333308639E-2</v>
      </c>
      <c r="BQ141" s="72">
        <v>2.2048671421272075E-2</v>
      </c>
      <c r="BR141" s="149">
        <v>2.5820099654482957E-2</v>
      </c>
    </row>
    <row r="142" spans="2:70" ht="16.5" hidden="1" x14ac:dyDescent="0.3">
      <c r="B142" s="85">
        <v>4</v>
      </c>
      <c r="C142" s="86" t="s">
        <v>3000</v>
      </c>
      <c r="D142" s="86">
        <v>4</v>
      </c>
      <c r="E142" s="87">
        <v>1</v>
      </c>
      <c r="F142" s="75">
        <v>0.25</v>
      </c>
      <c r="G142" s="74" t="s">
        <v>2311</v>
      </c>
      <c r="H142" s="85" t="s">
        <v>60</v>
      </c>
      <c r="I142" s="86">
        <v>1123</v>
      </c>
      <c r="J142" s="86" t="s">
        <v>4103</v>
      </c>
      <c r="K142" s="92" t="s">
        <v>671</v>
      </c>
      <c r="L142" s="98">
        <v>1.1749102284685045</v>
      </c>
      <c r="M142" s="99">
        <v>1.0021205597416576</v>
      </c>
      <c r="N142" s="99">
        <v>0.54404413538499363</v>
      </c>
      <c r="O142" s="99">
        <v>0.59902582778900226</v>
      </c>
      <c r="P142" s="100">
        <v>32.491717054904754</v>
      </c>
      <c r="Q142" s="100">
        <v>24.128231466854096</v>
      </c>
      <c r="R142" s="101" t="e">
        <v>#N/A</v>
      </c>
      <c r="S142" s="108">
        <v>28.02308121303318</v>
      </c>
      <c r="T142" s="109">
        <v>29.995440827252107</v>
      </c>
      <c r="U142" s="98">
        <v>1.3545443241927042</v>
      </c>
      <c r="V142" s="114">
        <v>4.4536418764691845</v>
      </c>
      <c r="W142" s="99">
        <v>-0.80970131887761321</v>
      </c>
      <c r="X142" s="115">
        <v>2.792900306573837E-2</v>
      </c>
      <c r="Y142" s="120">
        <v>26.742609128626736</v>
      </c>
      <c r="Z142" s="121">
        <v>16.705013205726793</v>
      </c>
      <c r="AA142" s="120">
        <v>92900000</v>
      </c>
      <c r="AB142" s="121">
        <v>155414000</v>
      </c>
      <c r="AC142" s="79">
        <v>10501000</v>
      </c>
      <c r="AD142" s="80">
        <v>94741000</v>
      </c>
      <c r="AE142" s="125">
        <v>0.1108390242872674</v>
      </c>
      <c r="AF142" s="129">
        <v>5106.9863210399999</v>
      </c>
      <c r="AG142" s="130">
        <v>5629.89732104</v>
      </c>
      <c r="AH142" s="136">
        <v>47.756727383341676</v>
      </c>
      <c r="AI142" s="137">
        <v>53.336150073800383</v>
      </c>
      <c r="AJ142" s="137">
        <v>1.3039962298102354</v>
      </c>
      <c r="AK142" s="137">
        <v>80.852798932697297</v>
      </c>
      <c r="AL142" s="138" t="s">
        <v>3021</v>
      </c>
      <c r="AM142" s="85" t="s">
        <v>533</v>
      </c>
      <c r="AN142" s="86" t="s">
        <v>534</v>
      </c>
      <c r="AO142" s="86" t="s">
        <v>535</v>
      </c>
      <c r="AP142" s="87" t="s">
        <v>574</v>
      </c>
      <c r="AQ142" s="98" t="e">
        <v>#VALUE!</v>
      </c>
      <c r="AR142" s="99" t="e">
        <v>#VALUE!</v>
      </c>
      <c r="AS142" s="143">
        <v>0.40100839999999999</v>
      </c>
      <c r="AT142" s="74" t="s">
        <v>3108</v>
      </c>
      <c r="AU142" s="74" t="s">
        <v>3108</v>
      </c>
      <c r="AV142" s="146" t="s">
        <v>3108</v>
      </c>
      <c r="AW142" s="25">
        <v>0.51655317869900708</v>
      </c>
      <c r="AX142" s="136">
        <v>0.51655317869900708</v>
      </c>
      <c r="AY142" s="137">
        <v>-1.2136321434778415E-2</v>
      </c>
      <c r="AZ142" s="138">
        <v>0.50441685726422869</v>
      </c>
      <c r="BA142" s="136">
        <v>258.00944601849625</v>
      </c>
      <c r="BB142" s="137">
        <v>-6.0618842342158246</v>
      </c>
      <c r="BC142" s="138">
        <v>251.94756178428042</v>
      </c>
      <c r="BD142" s="25">
        <v>137.77995999999999</v>
      </c>
      <c r="BE142" s="25">
        <v>5106.9863210399999</v>
      </c>
      <c r="BF142" s="74">
        <v>65.332999999999998</v>
      </c>
      <c r="BG142" s="74">
        <v>76.394000000000005</v>
      </c>
      <c r="BH142" s="74">
        <v>91.49</v>
      </c>
      <c r="BI142" s="74">
        <v>67.462000000000003</v>
      </c>
      <c r="BJ142" s="74">
        <v>83.521000000000001</v>
      </c>
      <c r="BK142" s="74">
        <v>99.132000000000005</v>
      </c>
      <c r="BL142" s="72">
        <v>1.2792867631314786E-2</v>
      </c>
      <c r="BM142" s="72">
        <v>1.495872422553169E-2</v>
      </c>
      <c r="BN142" s="72">
        <v>1.7914674966540488E-2</v>
      </c>
      <c r="BO142" s="72">
        <v>1.3209747541728654E-2</v>
      </c>
      <c r="BP142" s="72">
        <v>1.6354263502901173E-2</v>
      </c>
      <c r="BQ142" s="72">
        <v>1.9411056495607083E-2</v>
      </c>
      <c r="BR142" s="149">
        <v>1.9411056495607083E-2</v>
      </c>
    </row>
    <row r="143" spans="2:70" ht="16.5" hidden="1" x14ac:dyDescent="0.3">
      <c r="B143" s="85">
        <v>4</v>
      </c>
      <c r="C143" s="86" t="s">
        <v>2999</v>
      </c>
      <c r="D143" s="86">
        <v>1</v>
      </c>
      <c r="E143" s="87">
        <v>1</v>
      </c>
      <c r="F143" s="75">
        <v>0.18</v>
      </c>
      <c r="G143" s="74">
        <v>0</v>
      </c>
      <c r="H143" s="85" t="s">
        <v>1425</v>
      </c>
      <c r="I143" s="86">
        <v>1152</v>
      </c>
      <c r="J143" s="86" t="s">
        <v>4130</v>
      </c>
      <c r="K143" s="92" t="s">
        <v>1426</v>
      </c>
      <c r="L143" s="98">
        <v>0.2340608852965412</v>
      </c>
      <c r="M143" s="99">
        <v>0.25406869169686225</v>
      </c>
      <c r="N143" s="99">
        <v>0.2340608852965412</v>
      </c>
      <c r="O143" s="99">
        <v>0.25406869169686225</v>
      </c>
      <c r="P143" s="100">
        <v>22.430579701228829</v>
      </c>
      <c r="Q143" s="100">
        <v>16.801660614161015</v>
      </c>
      <c r="R143" s="101">
        <v>21.398037387002585</v>
      </c>
      <c r="S143" s="108">
        <v>18.553785064284234</v>
      </c>
      <c r="T143" s="109">
        <v>22.502490716420613</v>
      </c>
      <c r="U143" s="98">
        <v>-2.0456648957490664E-2</v>
      </c>
      <c r="V143" s="114">
        <v>-9.9305081747656093E-2</v>
      </c>
      <c r="W143" s="99">
        <v>0.62903388688823436</v>
      </c>
      <c r="X143" s="115">
        <v>3.2590062988632471E-2</v>
      </c>
      <c r="Y143" s="120">
        <v>14.290836422749042</v>
      </c>
      <c r="Z143" s="121">
        <v>23.302716211089457</v>
      </c>
      <c r="AA143" s="120">
        <v>518840000</v>
      </c>
      <c r="AB143" s="121">
        <v>518840000</v>
      </c>
      <c r="AC143" s="79" t="e">
        <v>#N/A</v>
      </c>
      <c r="AD143" s="80">
        <v>106834000</v>
      </c>
      <c r="AE143" s="125">
        <v>0</v>
      </c>
      <c r="AF143" s="129">
        <v>3688.1771809999996</v>
      </c>
      <c r="AG143" s="130">
        <v>3670.6101809999996</v>
      </c>
      <c r="AH143" s="136">
        <v>18.551083723751038</v>
      </c>
      <c r="AI143" s="137">
        <v>22.623593539479923</v>
      </c>
      <c r="AJ143" s="137">
        <v>2.7000285365528889</v>
      </c>
      <c r="AK143" s="137">
        <v>28.25599291783735</v>
      </c>
      <c r="AL143" s="138">
        <v>6.1168592904375432</v>
      </c>
      <c r="AM143" s="85" t="s">
        <v>493</v>
      </c>
      <c r="AN143" s="86" t="s">
        <v>610</v>
      </c>
      <c r="AO143" s="86" t="s">
        <v>611</v>
      </c>
      <c r="AP143" s="87" t="s">
        <v>1339</v>
      </c>
      <c r="AQ143" s="98">
        <v>0.19176179999999998</v>
      </c>
      <c r="AR143" s="99">
        <v>0.25206890000000004</v>
      </c>
      <c r="AS143" s="143">
        <v>0.2635286</v>
      </c>
      <c r="AT143" s="74" t="s">
        <v>3697</v>
      </c>
      <c r="AU143" s="74" t="s">
        <v>3021</v>
      </c>
      <c r="AV143" s="146" t="s">
        <v>3021</v>
      </c>
      <c r="AW143" s="25">
        <v>1.7908920042957643</v>
      </c>
      <c r="AX143" s="136">
        <v>1.7908920042957643</v>
      </c>
      <c r="AY143" s="137">
        <v>0</v>
      </c>
      <c r="AZ143" s="138">
        <v>1.7908920042957643</v>
      </c>
      <c r="BA143" s="136">
        <v>66.27316554967193</v>
      </c>
      <c r="BB143" s="137">
        <v>0</v>
      </c>
      <c r="BC143" s="138">
        <v>66.27316554967193</v>
      </c>
      <c r="BD143" s="25">
        <v>65.957042549999997</v>
      </c>
      <c r="BE143" s="25">
        <v>3670.6101809999996</v>
      </c>
      <c r="BF143" s="74">
        <v>117.60000000000001</v>
      </c>
      <c r="BG143" s="74">
        <v>129</v>
      </c>
      <c r="BH143" s="74">
        <v>140.375</v>
      </c>
      <c r="BI143" s="74">
        <v>74.45</v>
      </c>
      <c r="BJ143" s="74">
        <v>131.92099999999999</v>
      </c>
      <c r="BK143" s="74">
        <v>124.176</v>
      </c>
      <c r="BL143" s="72">
        <v>3.203826998811455E-2</v>
      </c>
      <c r="BM143" s="72">
        <v>3.5144020650227696E-2</v>
      </c>
      <c r="BN143" s="72">
        <v>3.8242960455625682E-2</v>
      </c>
      <c r="BO143" s="72">
        <v>2.0282731297747689E-2</v>
      </c>
      <c r="BP143" s="72">
        <v>3.5939801148827034E-2</v>
      </c>
      <c r="BQ143" s="72">
        <v>3.3829797738470342E-2</v>
      </c>
      <c r="BR143" s="149">
        <v>3.8242960455625682E-2</v>
      </c>
    </row>
    <row r="144" spans="2:70" ht="16.5" hidden="1" x14ac:dyDescent="0.3">
      <c r="B144" s="85">
        <v>4</v>
      </c>
      <c r="C144" s="86" t="s">
        <v>2999</v>
      </c>
      <c r="D144" s="86">
        <v>4</v>
      </c>
      <c r="E144" s="87">
        <v>2</v>
      </c>
      <c r="F144" s="75" t="s">
        <v>2963</v>
      </c>
      <c r="G144" s="74">
        <v>0</v>
      </c>
      <c r="H144" s="85" t="s">
        <v>33</v>
      </c>
      <c r="I144" s="86">
        <v>1122</v>
      </c>
      <c r="J144" s="86" t="s">
        <v>4102</v>
      </c>
      <c r="K144" s="92" t="s">
        <v>628</v>
      </c>
      <c r="L144" s="98">
        <v>2.9973341026827489</v>
      </c>
      <c r="M144" s="99">
        <v>0.89461198658612073</v>
      </c>
      <c r="N144" s="99">
        <v>4.5473803702560689</v>
      </c>
      <c r="O144" s="99">
        <v>1.3794500987391776</v>
      </c>
      <c r="P144" s="100">
        <v>-13.197568083016154</v>
      </c>
      <c r="Q144" s="100">
        <v>-13.694740812178372</v>
      </c>
      <c r="R144" s="101">
        <v>-31.166532656814631</v>
      </c>
      <c r="S144" s="108">
        <v>-14.182698493967413</v>
      </c>
      <c r="T144" s="109">
        <v>-7.8958435377178793</v>
      </c>
      <c r="U144" s="98">
        <v>-0.25281483323269277</v>
      </c>
      <c r="V144" s="114">
        <v>6.5770225915193086</v>
      </c>
      <c r="W144" s="99">
        <v>0.20095573642781386</v>
      </c>
      <c r="X144" s="115">
        <v>5.4033513830547397E-3</v>
      </c>
      <c r="Y144" s="120">
        <v>53.603867455925432</v>
      </c>
      <c r="Z144" s="121" t="e">
        <v>#N/A</v>
      </c>
      <c r="AA144" s="120">
        <v>-253766999.99999988</v>
      </c>
      <c r="AB144" s="121">
        <v>-164574999.99999988</v>
      </c>
      <c r="AC144" s="79">
        <v>457815000</v>
      </c>
      <c r="AD144" s="80">
        <v>462343000</v>
      </c>
      <c r="AE144" s="125">
        <v>0.99020640520133318</v>
      </c>
      <c r="AF144" s="129">
        <v>22973.045465299998</v>
      </c>
      <c r="AG144" s="130">
        <v>22083.3584653</v>
      </c>
      <c r="AH144" s="136" t="s">
        <v>3021</v>
      </c>
      <c r="AI144" s="137" t="s">
        <v>3021</v>
      </c>
      <c r="AJ144" s="137">
        <v>1.4742187702871568</v>
      </c>
      <c r="AK144" s="137" t="s">
        <v>3021</v>
      </c>
      <c r="AL144" s="138">
        <v>31.682115036364447</v>
      </c>
      <c r="AM144" s="85" t="s">
        <v>506</v>
      </c>
      <c r="AN144" s="86" t="s">
        <v>629</v>
      </c>
      <c r="AO144" s="86" t="s">
        <v>630</v>
      </c>
      <c r="AP144" s="87" t="s">
        <v>574</v>
      </c>
      <c r="AQ144" s="98" t="e">
        <v>#VALUE!</v>
      </c>
      <c r="AR144" s="99" t="e">
        <v>#VALUE!</v>
      </c>
      <c r="AS144" s="143" t="e">
        <v>#VALUE!</v>
      </c>
      <c r="AT144" s="74" t="s">
        <v>3107</v>
      </c>
      <c r="AU144" s="74" t="s">
        <v>3107</v>
      </c>
      <c r="AV144" s="146" t="s">
        <v>3107</v>
      </c>
      <c r="AW144" s="25" t="s">
        <v>3021</v>
      </c>
      <c r="AX144" s="136">
        <v>0</v>
      </c>
      <c r="AY144" s="137">
        <v>0</v>
      </c>
      <c r="AZ144" s="138">
        <v>0</v>
      </c>
      <c r="BA144" s="136" t="s">
        <v>3021</v>
      </c>
      <c r="BB144" s="137">
        <v>0</v>
      </c>
      <c r="BC144" s="138" t="s">
        <v>3021</v>
      </c>
      <c r="BD144" s="25">
        <v>-46.207000000000001</v>
      </c>
      <c r="BE144" s="25">
        <v>22083.3584653</v>
      </c>
      <c r="BF144" s="74">
        <v>360.75700000000001</v>
      </c>
      <c r="BG144" s="74">
        <v>473</v>
      </c>
      <c r="BH144" s="74">
        <v>632.20000000000005</v>
      </c>
      <c r="BI144" s="74">
        <v>438.04900000000004</v>
      </c>
      <c r="BJ144" s="74">
        <v>590.01200000000006</v>
      </c>
      <c r="BK144" s="74">
        <v>808.38499999999999</v>
      </c>
      <c r="BL144" s="72">
        <v>1.6336147446361672E-2</v>
      </c>
      <c r="BM144" s="72">
        <v>2.1418843548785111E-2</v>
      </c>
      <c r="BN144" s="72">
        <v>2.8627891948291646E-2</v>
      </c>
      <c r="BO144" s="72">
        <v>1.9836158557509028E-2</v>
      </c>
      <c r="BP144" s="72">
        <v>2.6717494122422417E-2</v>
      </c>
      <c r="BQ144" s="72">
        <v>3.6606071547959099E-2</v>
      </c>
      <c r="BR144" s="149">
        <v>3.6606071547959099E-2</v>
      </c>
    </row>
    <row r="145" spans="2:70" ht="16.5" hidden="1" x14ac:dyDescent="0.3">
      <c r="B145" s="85">
        <v>4</v>
      </c>
      <c r="C145" s="86" t="s">
        <v>3000</v>
      </c>
      <c r="D145" s="86">
        <v>4</v>
      </c>
      <c r="E145" s="87">
        <v>2</v>
      </c>
      <c r="F145" s="75">
        <v>0.2</v>
      </c>
      <c r="G145" s="74" t="s">
        <v>2556</v>
      </c>
      <c r="H145" s="85" t="s">
        <v>322</v>
      </c>
      <c r="I145" s="86">
        <v>1141</v>
      </c>
      <c r="J145" s="86" t="s">
        <v>4120</v>
      </c>
      <c r="K145" s="92" t="s">
        <v>1003</v>
      </c>
      <c r="L145" s="98">
        <v>0.27623363221089792</v>
      </c>
      <c r="M145" s="99">
        <v>0.24014836795252226</v>
      </c>
      <c r="N145" s="99">
        <v>0.25998621496652219</v>
      </c>
      <c r="O145" s="99">
        <v>0.22834168018621712</v>
      </c>
      <c r="P145" s="100">
        <v>12.742625976984407</v>
      </c>
      <c r="Q145" s="100">
        <v>10.712543034063163</v>
      </c>
      <c r="R145" s="101">
        <v>11.923638508750276</v>
      </c>
      <c r="S145" s="108">
        <v>34.813343965763735</v>
      </c>
      <c r="T145" s="109">
        <v>32.281186718523998</v>
      </c>
      <c r="U145" s="98">
        <v>-0.42783683888245411</v>
      </c>
      <c r="V145" s="114">
        <v>-2.8877601832486808</v>
      </c>
      <c r="W145" s="99">
        <v>0.86020585040961495</v>
      </c>
      <c r="X145" s="115" t="e">
        <v>#N/A</v>
      </c>
      <c r="Y145" s="120">
        <v>14.096332541246316</v>
      </c>
      <c r="Z145" s="121">
        <v>11.744841198380396</v>
      </c>
      <c r="AA145" s="120">
        <v>6740000000</v>
      </c>
      <c r="AB145" s="121">
        <v>7088500000</v>
      </c>
      <c r="AC145" s="79">
        <v>554200000</v>
      </c>
      <c r="AD145" s="80">
        <v>1858200000</v>
      </c>
      <c r="AE145" s="125">
        <v>0.2982456140350877</v>
      </c>
      <c r="AF145" s="129">
        <v>103839.3606495</v>
      </c>
      <c r="AG145" s="130">
        <v>98120.760649499993</v>
      </c>
      <c r="AH145" s="136">
        <v>47.749652367268475</v>
      </c>
      <c r="AI145" s="137">
        <v>58.793672868056795</v>
      </c>
      <c r="AJ145" s="137">
        <v>1.1344989380450496</v>
      </c>
      <c r="AK145" s="137">
        <v>72.363664632822321</v>
      </c>
      <c r="AL145" s="138">
        <v>8.7399891407456014</v>
      </c>
      <c r="AM145" s="85" t="s">
        <v>493</v>
      </c>
      <c r="AN145" s="86" t="s">
        <v>537</v>
      </c>
      <c r="AO145" s="86" t="s">
        <v>825</v>
      </c>
      <c r="AP145" s="87" t="s">
        <v>574</v>
      </c>
      <c r="AQ145" s="98">
        <v>0.30892920000000001</v>
      </c>
      <c r="AR145" s="99">
        <v>0.19118260000000001</v>
      </c>
      <c r="AS145" s="143">
        <v>0.20689660000000001</v>
      </c>
      <c r="AT145" s="74" t="s">
        <v>3120</v>
      </c>
      <c r="AU145" s="74" t="s">
        <v>3120</v>
      </c>
      <c r="AV145" s="146" t="s">
        <v>3120</v>
      </c>
      <c r="AW145" s="25" t="s">
        <v>3021</v>
      </c>
      <c r="AX145" s="136">
        <v>0</v>
      </c>
      <c r="AY145" s="137">
        <v>2.2858384192212657</v>
      </c>
      <c r="AZ145" s="138">
        <v>2.2858384192212657</v>
      </c>
      <c r="BA145" s="136">
        <v>0</v>
      </c>
      <c r="BB145" s="137">
        <v>174.26445828935738</v>
      </c>
      <c r="BC145" s="138">
        <v>174.26445828935738</v>
      </c>
      <c r="BD145" s="25">
        <v>2373.6</v>
      </c>
      <c r="BE145" s="25">
        <v>98120.760649499993</v>
      </c>
      <c r="BF145" s="74">
        <v>1988.636</v>
      </c>
      <c r="BG145" s="74">
        <v>2307.0909999999999</v>
      </c>
      <c r="BH145" s="74">
        <v>2667.125</v>
      </c>
      <c r="BI145" s="74">
        <v>1946.3330000000001</v>
      </c>
      <c r="BJ145" s="74">
        <v>2386.6669999999999</v>
      </c>
      <c r="BK145" s="74">
        <v>2987.5</v>
      </c>
      <c r="BL145" s="72">
        <v>2.0267229756846913E-2</v>
      </c>
      <c r="BM145" s="72">
        <v>2.3512771249717748E-2</v>
      </c>
      <c r="BN145" s="72">
        <v>2.7182066082093618E-2</v>
      </c>
      <c r="BO145" s="72">
        <v>1.9836097754608248E-2</v>
      </c>
      <c r="BP145" s="72">
        <v>2.432377189293795E-2</v>
      </c>
      <c r="BQ145" s="72">
        <v>3.0447175299340934E-2</v>
      </c>
      <c r="BR145" s="149">
        <v>3.0447175299340934E-2</v>
      </c>
    </row>
    <row r="146" spans="2:70" ht="16.5" hidden="1" x14ac:dyDescent="0.3">
      <c r="B146" s="85">
        <v>4</v>
      </c>
      <c r="C146" s="86" t="s">
        <v>3000</v>
      </c>
      <c r="D146" s="86">
        <v>5</v>
      </c>
      <c r="E146" s="87">
        <v>3</v>
      </c>
      <c r="F146" s="75">
        <v>0.18</v>
      </c>
      <c r="G146" s="74" t="s">
        <v>2223</v>
      </c>
      <c r="H146" s="85" t="s">
        <v>311</v>
      </c>
      <c r="I146" s="86">
        <v>1125</v>
      </c>
      <c r="J146" s="86" t="s">
        <v>4105</v>
      </c>
      <c r="K146" s="92" t="s">
        <v>992</v>
      </c>
      <c r="L146" s="98">
        <v>0.28977484353415112</v>
      </c>
      <c r="M146" s="99">
        <v>0.2840379292328557</v>
      </c>
      <c r="N146" s="99">
        <v>0.21532105260214274</v>
      </c>
      <c r="O146" s="99">
        <v>0.20882875048629068</v>
      </c>
      <c r="P146" s="100">
        <v>15.700344559297545</v>
      </c>
      <c r="Q146" s="100">
        <v>13.445803216073726</v>
      </c>
      <c r="R146" s="101">
        <v>16.780328011421698</v>
      </c>
      <c r="S146" s="108">
        <v>19.567441553829571</v>
      </c>
      <c r="T146" s="109">
        <v>19.716990610243677</v>
      </c>
      <c r="U146" s="98">
        <v>0.16532529600131837</v>
      </c>
      <c r="V146" s="114">
        <v>0.79787657097408959</v>
      </c>
      <c r="W146" s="99">
        <v>0.67221868217819192</v>
      </c>
      <c r="X146" s="115">
        <v>3.9044411391600309E-2</v>
      </c>
      <c r="Y146" s="120">
        <v>25.546785099683877</v>
      </c>
      <c r="Z146" s="121">
        <v>23.844873985866187</v>
      </c>
      <c r="AA146" s="120">
        <v>899570000</v>
      </c>
      <c r="AB146" s="121">
        <v>1223548000</v>
      </c>
      <c r="AC146" s="79">
        <v>19445000</v>
      </c>
      <c r="AD146" s="80">
        <v>269186000</v>
      </c>
      <c r="AE146" s="125">
        <v>7.223629757862593E-2</v>
      </c>
      <c r="AF146" s="129">
        <v>4392.6723532800006</v>
      </c>
      <c r="AG146" s="130">
        <v>4625.4113532800002</v>
      </c>
      <c r="AH146" s="136">
        <v>14.973281473563583</v>
      </c>
      <c r="AI146" s="137">
        <v>18.745030894250952</v>
      </c>
      <c r="AJ146" s="137">
        <v>5.0664575187895373</v>
      </c>
      <c r="AK146" s="137">
        <v>22.015795888680888</v>
      </c>
      <c r="AL146" s="138">
        <v>3.6417806362122898</v>
      </c>
      <c r="AM146" s="85" t="s">
        <v>533</v>
      </c>
      <c r="AN146" s="86" t="s">
        <v>729</v>
      </c>
      <c r="AO146" s="86" t="s">
        <v>730</v>
      </c>
      <c r="AP146" s="87" t="s">
        <v>574</v>
      </c>
      <c r="AQ146" s="98" t="e">
        <v>#VALUE!</v>
      </c>
      <c r="AR146" s="99" t="e">
        <v>#VALUE!</v>
      </c>
      <c r="AS146" s="143">
        <v>0.20549630000000002</v>
      </c>
      <c r="AT146" s="74" t="s">
        <v>3109</v>
      </c>
      <c r="AU146" s="74" t="s">
        <v>3109</v>
      </c>
      <c r="AV146" s="146" t="s">
        <v>3109</v>
      </c>
      <c r="AW146" s="25" t="s">
        <v>3021</v>
      </c>
      <c r="AX146" s="136">
        <v>0</v>
      </c>
      <c r="AY146" s="137">
        <v>9.9550815949947455E-2</v>
      </c>
      <c r="AZ146" s="138">
        <v>9.9550815949947455E-2</v>
      </c>
      <c r="BA146" s="136">
        <v>0</v>
      </c>
      <c r="BB146" s="137">
        <v>2.0531291664839424</v>
      </c>
      <c r="BC146" s="138">
        <v>2.0531291664839424</v>
      </c>
      <c r="BD146" s="25">
        <v>4.3729411696979996</v>
      </c>
      <c r="BE146" s="25">
        <v>4392.6723532800006</v>
      </c>
      <c r="BF146" s="74">
        <v>213.4</v>
      </c>
      <c r="BG146" s="74">
        <v>254.4</v>
      </c>
      <c r="BH146" s="74">
        <v>359</v>
      </c>
      <c r="BI146" s="74">
        <v>172.29500000000002</v>
      </c>
      <c r="BJ146" s="74">
        <v>193.27</v>
      </c>
      <c r="BK146" s="74" t="s">
        <v>3021</v>
      </c>
      <c r="BL146" s="72">
        <v>4.8580905389097505E-2</v>
      </c>
      <c r="BM146" s="72">
        <v>5.7914631354200587E-2</v>
      </c>
      <c r="BN146" s="72">
        <v>8.1727015157853813E-2</v>
      </c>
      <c r="BO146" s="72">
        <v>3.9223275979449648E-2</v>
      </c>
      <c r="BP146" s="72">
        <v>4.3998273592084698E-2</v>
      </c>
      <c r="BQ146" s="72">
        <v>0</v>
      </c>
      <c r="BR146" s="149">
        <v>8.1727015157853813E-2</v>
      </c>
    </row>
    <row r="147" spans="2:70" ht="16.5" hidden="1" x14ac:dyDescent="0.3">
      <c r="B147" s="85">
        <v>4</v>
      </c>
      <c r="C147" s="86" t="s">
        <v>3000</v>
      </c>
      <c r="D147" s="86">
        <v>6</v>
      </c>
      <c r="E147" s="87">
        <v>2</v>
      </c>
      <c r="F147" s="75">
        <v>0.18</v>
      </c>
      <c r="G147" s="74" t="s">
        <v>2526</v>
      </c>
      <c r="H147" s="85" t="s">
        <v>67</v>
      </c>
      <c r="I147" s="86">
        <v>1142</v>
      </c>
      <c r="J147" s="86" t="s">
        <v>4121</v>
      </c>
      <c r="K147" s="92" t="s">
        <v>681</v>
      </c>
      <c r="L147" s="98">
        <v>1.0563528038855796</v>
      </c>
      <c r="M147" s="99">
        <v>1.2459770114942528</v>
      </c>
      <c r="N147" s="99">
        <v>0.54512738198837751</v>
      </c>
      <c r="O147" s="99">
        <v>0.60423634336677812</v>
      </c>
      <c r="P147" s="100">
        <v>31.414356787491116</v>
      </c>
      <c r="Q147" s="100">
        <v>23.269893916660088</v>
      </c>
      <c r="R147" s="101">
        <v>40.524433849821214</v>
      </c>
      <c r="S147" s="108">
        <v>10.785140362891617</v>
      </c>
      <c r="T147" s="109">
        <v>13.162743091095189</v>
      </c>
      <c r="U147" s="98">
        <v>-2.4752475247524753E-3</v>
      </c>
      <c r="V147" s="114">
        <v>-1.2962962962962963E-2</v>
      </c>
      <c r="W147" s="99">
        <v>0.27811550151975684</v>
      </c>
      <c r="X147" s="115">
        <v>7.3529411764705885E-2</v>
      </c>
      <c r="Y147" s="120">
        <v>7.8877242886953578</v>
      </c>
      <c r="Z147" s="121">
        <v>12.572139846945628</v>
      </c>
      <c r="AA147" s="120">
        <v>435000000</v>
      </c>
      <c r="AB147" s="121">
        <v>897000000</v>
      </c>
      <c r="AC147" s="79">
        <v>60000000</v>
      </c>
      <c r="AD147" s="80">
        <v>504000000</v>
      </c>
      <c r="AE147" s="125">
        <v>0.11904761904761904</v>
      </c>
      <c r="AF147" s="129">
        <v>7044.1798259799998</v>
      </c>
      <c r="AG147" s="130">
        <v>7037.1798259799998</v>
      </c>
      <c r="AH147" s="136">
        <v>12.2385736104</v>
      </c>
      <c r="AI147" s="137">
        <v>14.752997538742138</v>
      </c>
      <c r="AJ147" s="137">
        <v>6.0277185483460203</v>
      </c>
      <c r="AK147" s="137">
        <v>19.585737305079661</v>
      </c>
      <c r="AL147" s="138">
        <v>7.6977436677099345</v>
      </c>
      <c r="AM147" s="85" t="s">
        <v>493</v>
      </c>
      <c r="AN147" s="86" t="s">
        <v>524</v>
      </c>
      <c r="AO147" s="86" t="s">
        <v>682</v>
      </c>
      <c r="AP147" s="87" t="s">
        <v>574</v>
      </c>
      <c r="AQ147" s="98" t="e">
        <v>#VALUE!</v>
      </c>
      <c r="AR147" s="99" t="e">
        <v>#VALUE!</v>
      </c>
      <c r="AS147" s="143">
        <v>0.1486527</v>
      </c>
      <c r="AT147" s="74" t="s">
        <v>3121</v>
      </c>
      <c r="AU147" s="74" t="s">
        <v>3121</v>
      </c>
      <c r="AV147" s="146" t="s">
        <v>3121</v>
      </c>
      <c r="AW147" s="25" t="s">
        <v>3021</v>
      </c>
      <c r="AX147" s="136">
        <v>0</v>
      </c>
      <c r="AY147" s="137">
        <v>0</v>
      </c>
      <c r="AZ147" s="138">
        <v>0</v>
      </c>
      <c r="BA147" s="136">
        <v>0</v>
      </c>
      <c r="BB147" s="137">
        <v>0</v>
      </c>
      <c r="BC147" s="138" t="s">
        <v>3021</v>
      </c>
      <c r="BD147" s="25" t="s">
        <v>3021</v>
      </c>
      <c r="BE147" s="25">
        <v>7037.1798259799998</v>
      </c>
      <c r="BF147" s="74">
        <v>400.33300000000003</v>
      </c>
      <c r="BG147" s="74">
        <v>353.16700000000003</v>
      </c>
      <c r="BH147" s="74">
        <v>342</v>
      </c>
      <c r="BI147" s="74">
        <v>409.37</v>
      </c>
      <c r="BJ147" s="74">
        <v>467.03000000000003</v>
      </c>
      <c r="BK147" s="74" t="s">
        <v>3021</v>
      </c>
      <c r="BL147" s="72">
        <v>5.6888271992431218E-2</v>
      </c>
      <c r="BM147" s="72">
        <v>5.018587114914573E-2</v>
      </c>
      <c r="BN147" s="72">
        <v>4.8599013874478188E-2</v>
      </c>
      <c r="BO147" s="72">
        <v>5.817245119823139E-2</v>
      </c>
      <c r="BP147" s="72">
        <v>6.6366074414612716E-2</v>
      </c>
      <c r="BQ147" s="72">
        <v>0</v>
      </c>
      <c r="BR147" s="149">
        <v>4.8599013874478188E-2</v>
      </c>
    </row>
    <row r="148" spans="2:70" ht="16.5" hidden="1" x14ac:dyDescent="0.3">
      <c r="B148" s="85">
        <v>4</v>
      </c>
      <c r="C148" s="86" t="s">
        <v>2999</v>
      </c>
      <c r="D148" s="86">
        <v>6</v>
      </c>
      <c r="E148" s="87">
        <v>3</v>
      </c>
      <c r="F148" s="75">
        <v>0.25</v>
      </c>
      <c r="G148" s="74">
        <v>0</v>
      </c>
      <c r="H148" s="85" t="s">
        <v>429</v>
      </c>
      <c r="I148" s="86">
        <v>1126</v>
      </c>
      <c r="J148" s="86" t="s">
        <v>4106</v>
      </c>
      <c r="K148" s="92" t="s">
        <v>1125</v>
      </c>
      <c r="L148" s="98">
        <v>-0.52180319561036281</v>
      </c>
      <c r="M148" s="99">
        <v>-0.63168814838101239</v>
      </c>
      <c r="N148" s="99">
        <v>-0.60958904644725709</v>
      </c>
      <c r="O148" s="99">
        <v>-0.71432634198364753</v>
      </c>
      <c r="P148" s="100">
        <v>111.38161322407996</v>
      </c>
      <c r="Q148" s="100">
        <v>96.131229083206918</v>
      </c>
      <c r="R148" s="101" t="e">
        <v>#N/A</v>
      </c>
      <c r="S148" s="108">
        <v>21.314448062897242</v>
      </c>
      <c r="T148" s="109">
        <v>25.945126092271472</v>
      </c>
      <c r="U148" s="98">
        <v>-0.31743558198345978</v>
      </c>
      <c r="V148" s="114">
        <v>-1.8080037371535347</v>
      </c>
      <c r="W148" s="99">
        <v>4.2906186131630608E-2</v>
      </c>
      <c r="X148" s="115">
        <v>1.9368506002219309E-2</v>
      </c>
      <c r="Y148" s="120">
        <v>25.14119321025678</v>
      </c>
      <c r="Z148" s="121">
        <v>67.791643600368715</v>
      </c>
      <c r="AA148" s="120">
        <v>-1590499999.9999998</v>
      </c>
      <c r="AB148" s="121">
        <v>-1406499999.9999998</v>
      </c>
      <c r="AC148" s="79">
        <v>233300000</v>
      </c>
      <c r="AD148" s="80">
        <v>2203700000</v>
      </c>
      <c r="AE148" s="125">
        <v>0.10586740481916776</v>
      </c>
      <c r="AF148" s="129">
        <v>47921.259895739997</v>
      </c>
      <c r="AG148" s="130">
        <v>45599.05989574</v>
      </c>
      <c r="AH148" s="136">
        <v>34.557832433300497</v>
      </c>
      <c r="AI148" s="137">
        <v>37.657164006722269</v>
      </c>
      <c r="AJ148" s="137">
        <v>4.1364629141051417</v>
      </c>
      <c r="AK148" s="137">
        <v>45.348508305914159</v>
      </c>
      <c r="AL148" s="138">
        <v>149.24443449445559</v>
      </c>
      <c r="AM148" s="85" t="s">
        <v>506</v>
      </c>
      <c r="AN148" s="86" t="s">
        <v>629</v>
      </c>
      <c r="AO148" s="86" t="s">
        <v>630</v>
      </c>
      <c r="AP148" s="87" t="s">
        <v>574</v>
      </c>
      <c r="AQ148" s="98" t="e">
        <v>#VALUE!</v>
      </c>
      <c r="AR148" s="99">
        <v>0.31680209999999998</v>
      </c>
      <c r="AS148" s="143">
        <v>0.48081409999999997</v>
      </c>
      <c r="AT148" s="74" t="s">
        <v>3110</v>
      </c>
      <c r="AU148" s="74" t="s">
        <v>3110</v>
      </c>
      <c r="AV148" s="146" t="s">
        <v>3110</v>
      </c>
      <c r="AW148" s="25" t="s">
        <v>3021</v>
      </c>
      <c r="AX148" s="136">
        <v>0</v>
      </c>
      <c r="AY148" s="137">
        <v>4.1179572579965189</v>
      </c>
      <c r="AZ148" s="138">
        <v>4.1179572579965189</v>
      </c>
      <c r="BA148" s="136">
        <v>0</v>
      </c>
      <c r="BB148" s="137">
        <v>226.64939819948239</v>
      </c>
      <c r="BC148" s="138">
        <v>226.64939819948239</v>
      </c>
      <c r="BD148" s="25">
        <v>1973.3770000000002</v>
      </c>
      <c r="BE148" s="25">
        <v>45599.05989574</v>
      </c>
      <c r="BF148" s="74">
        <v>1206.2060000000001</v>
      </c>
      <c r="BG148" s="74">
        <v>1414.1759999999999</v>
      </c>
      <c r="BH148" s="74">
        <v>1712.625</v>
      </c>
      <c r="BI148" s="74">
        <v>1680.307</v>
      </c>
      <c r="BJ148" s="74">
        <v>2051.2860000000001</v>
      </c>
      <c r="BK148" s="74">
        <v>2530.5280000000002</v>
      </c>
      <c r="BL148" s="72">
        <v>2.6452431316740535E-2</v>
      </c>
      <c r="BM148" s="72">
        <v>3.1013270958511942E-2</v>
      </c>
      <c r="BN148" s="72">
        <v>3.7558340104287949E-2</v>
      </c>
      <c r="BO148" s="72">
        <v>3.6849597422445528E-2</v>
      </c>
      <c r="BP148" s="72">
        <v>4.4985269536042281E-2</v>
      </c>
      <c r="BQ148" s="72">
        <v>5.5495179194174786E-2</v>
      </c>
      <c r="BR148" s="149">
        <v>5.5495179194174786E-2</v>
      </c>
    </row>
    <row r="149" spans="2:70" ht="16.5" hidden="1" x14ac:dyDescent="0.3">
      <c r="B149" s="85">
        <v>4</v>
      </c>
      <c r="C149" s="86" t="s">
        <v>2998</v>
      </c>
      <c r="D149" s="86">
        <v>6</v>
      </c>
      <c r="E149" s="87">
        <v>4</v>
      </c>
      <c r="F149" s="75">
        <v>0.17</v>
      </c>
      <c r="G149" s="74" t="s">
        <v>2222</v>
      </c>
      <c r="H149" s="85" t="s">
        <v>1182</v>
      </c>
      <c r="I149" s="86">
        <v>1127</v>
      </c>
      <c r="J149" s="86" t="s">
        <v>4107</v>
      </c>
      <c r="K149" s="92" t="s">
        <v>4790</v>
      </c>
      <c r="L149" s="98">
        <v>0.2819184019878529</v>
      </c>
      <c r="M149" s="99">
        <v>0.21861252957141664</v>
      </c>
      <c r="N149" s="99">
        <v>0.25923060354228289</v>
      </c>
      <c r="O149" s="99">
        <v>0.20567033150788011</v>
      </c>
      <c r="P149" s="100">
        <v>20.329132866225404</v>
      </c>
      <c r="Q149" s="100">
        <v>14.722393648011245</v>
      </c>
      <c r="R149" s="101">
        <v>15.218417976159445</v>
      </c>
      <c r="S149" s="108">
        <v>23.823052108508982</v>
      </c>
      <c r="T149" s="109">
        <v>21.61722640879325</v>
      </c>
      <c r="U149" s="98">
        <v>-1.3201545136345373E-2</v>
      </c>
      <c r="V149" s="114">
        <v>-6.0817673946165565E-2</v>
      </c>
      <c r="W149" s="99">
        <v>0.8376543371693711</v>
      </c>
      <c r="X149" s="115" t="e">
        <v>#N/A</v>
      </c>
      <c r="Y149" s="120">
        <v>10.762943924946722</v>
      </c>
      <c r="Z149" s="121">
        <v>10.907800962154312</v>
      </c>
      <c r="AA149" s="120">
        <v>562621000</v>
      </c>
      <c r="AB149" s="121">
        <v>598025000</v>
      </c>
      <c r="AC149" s="79">
        <v>0</v>
      </c>
      <c r="AD149" s="80">
        <v>90404000</v>
      </c>
      <c r="AE149" s="125">
        <v>0</v>
      </c>
      <c r="AF149" s="129">
        <v>2777.41928517</v>
      </c>
      <c r="AG149" s="130">
        <v>2768.3182851699999</v>
      </c>
      <c r="AH149" s="136">
        <v>18.594292619357873</v>
      </c>
      <c r="AI149" s="137">
        <v>22.507384672428373</v>
      </c>
      <c r="AJ149" s="137">
        <v>1.6244255012452389</v>
      </c>
      <c r="AK149" s="137">
        <v>31.345233802311647</v>
      </c>
      <c r="AL149" s="138">
        <v>4.5746835423417194</v>
      </c>
      <c r="AM149" s="85" t="s">
        <v>533</v>
      </c>
      <c r="AN149" s="86" t="s">
        <v>729</v>
      </c>
      <c r="AO149" s="86" t="s">
        <v>730</v>
      </c>
      <c r="AP149" s="87" t="s">
        <v>2136</v>
      </c>
      <c r="AQ149" s="98">
        <v>0.1854056</v>
      </c>
      <c r="AR149" s="99">
        <v>0.14039020000000002</v>
      </c>
      <c r="AS149" s="143">
        <v>0.10886220000000001</v>
      </c>
      <c r="AT149" s="74" t="s">
        <v>3697</v>
      </c>
      <c r="AU149" s="74" t="s">
        <v>3021</v>
      </c>
      <c r="AV149" s="146" t="s">
        <v>3021</v>
      </c>
      <c r="AW149" s="25">
        <v>2.6181330527210602</v>
      </c>
      <c r="AX149" s="136">
        <v>2.6181330527210602</v>
      </c>
      <c r="AY149" s="137">
        <v>3.2327458898169608E-16</v>
      </c>
      <c r="AZ149" s="138">
        <v>2.6181330527210607</v>
      </c>
      <c r="BA149" s="136">
        <v>57.545365001444495</v>
      </c>
      <c r="BB149" s="137">
        <v>7.1054273576010019E-15</v>
      </c>
      <c r="BC149" s="138">
        <v>57.545365001444502</v>
      </c>
      <c r="BD149" s="25">
        <v>50.594000000000001</v>
      </c>
      <c r="BE149" s="25">
        <v>2768.3182851699999</v>
      </c>
      <c r="BF149" s="74">
        <v>99.4</v>
      </c>
      <c r="BG149" s="74">
        <v>110.10000000000001</v>
      </c>
      <c r="BH149" s="74">
        <v>120.444</v>
      </c>
      <c r="BI149" s="74">
        <v>81.019000000000005</v>
      </c>
      <c r="BJ149" s="74">
        <v>81.718000000000004</v>
      </c>
      <c r="BK149" s="74">
        <v>86.933999999999997</v>
      </c>
      <c r="BL149" s="72">
        <v>3.5906275854366197E-2</v>
      </c>
      <c r="BM149" s="72">
        <v>3.9771438345731575E-2</v>
      </c>
      <c r="BN149" s="72">
        <v>4.3508002907477687E-2</v>
      </c>
      <c r="BO149" s="72">
        <v>2.926650466242349E-2</v>
      </c>
      <c r="BP149" s="72">
        <v>2.9519004529850072E-2</v>
      </c>
      <c r="BQ149" s="72">
        <v>3.1403180936855846E-2</v>
      </c>
      <c r="BR149" s="149">
        <v>4.3508002907477687E-2</v>
      </c>
    </row>
    <row r="150" spans="2:70" ht="16.5" hidden="1" x14ac:dyDescent="0.3">
      <c r="B150" s="85">
        <v>4</v>
      </c>
      <c r="C150" s="86" t="s">
        <v>2999</v>
      </c>
      <c r="D150" s="86">
        <v>7</v>
      </c>
      <c r="E150" s="87">
        <v>4</v>
      </c>
      <c r="F150" s="75">
        <v>0.14000000000000001</v>
      </c>
      <c r="G150" s="74" t="s">
        <v>2590</v>
      </c>
      <c r="H150" s="85" t="s">
        <v>34</v>
      </c>
      <c r="I150" s="86">
        <v>1176</v>
      </c>
      <c r="J150" s="86" t="s">
        <v>4154</v>
      </c>
      <c r="K150" s="92" t="s">
        <v>631</v>
      </c>
      <c r="L150" s="98">
        <v>2.6797512754729071</v>
      </c>
      <c r="M150" s="99">
        <v>3.1645569620253164</v>
      </c>
      <c r="N150" s="99">
        <v>0.30239235040756313</v>
      </c>
      <c r="O150" s="99">
        <v>0.32230735229114482</v>
      </c>
      <c r="P150" s="100">
        <v>14.404800569139638</v>
      </c>
      <c r="Q150" s="100">
        <v>11.086182638976608</v>
      </c>
      <c r="R150" s="101">
        <v>17.317643244119594</v>
      </c>
      <c r="S150" s="108">
        <v>7.6641376518214033</v>
      </c>
      <c r="T150" s="109">
        <v>6.7467032791596155</v>
      </c>
      <c r="U150" s="98">
        <v>-0.14619639068348153</v>
      </c>
      <c r="V150" s="114">
        <v>-1.0887705281846427</v>
      </c>
      <c r="W150" s="99">
        <v>0.35094533196541111</v>
      </c>
      <c r="X150" s="115">
        <v>3.6665513663092356E-2</v>
      </c>
      <c r="Y150" s="120">
        <v>12.89571248683618</v>
      </c>
      <c r="Z150" s="121">
        <v>10.184851232941817</v>
      </c>
      <c r="AA150" s="120">
        <v>2765000000</v>
      </c>
      <c r="AB150" s="121">
        <v>27148000000</v>
      </c>
      <c r="AC150" s="79">
        <v>403000000</v>
      </c>
      <c r="AD150" s="80">
        <v>11825000000</v>
      </c>
      <c r="AE150" s="125">
        <v>3.4080338266384777E-2</v>
      </c>
      <c r="AF150" s="129">
        <v>104137.47931136</v>
      </c>
      <c r="AG150" s="130">
        <v>91979.479311360003</v>
      </c>
      <c r="AH150" s="136">
        <v>7.9926554841293012</v>
      </c>
      <c r="AI150" s="137">
        <v>9.5961688087344026</v>
      </c>
      <c r="AJ150" s="137">
        <v>10.0656080237111</v>
      </c>
      <c r="AK150" s="137">
        <v>15.476926867275807</v>
      </c>
      <c r="AL150" s="138">
        <v>2.7524782662970217</v>
      </c>
      <c r="AM150" s="85" t="s">
        <v>493</v>
      </c>
      <c r="AN150" s="86" t="s">
        <v>494</v>
      </c>
      <c r="AO150" s="86" t="s">
        <v>632</v>
      </c>
      <c r="AP150" s="87" t="s">
        <v>574</v>
      </c>
      <c r="AQ150" s="98">
        <v>0.14812519999999998</v>
      </c>
      <c r="AR150" s="99">
        <v>0.22589800000000002</v>
      </c>
      <c r="AS150" s="143">
        <v>0.14535640000000002</v>
      </c>
      <c r="AT150" s="74" t="s">
        <v>3142</v>
      </c>
      <c r="AU150" s="74" t="s">
        <v>3142</v>
      </c>
      <c r="AV150" s="146" t="s">
        <v>3142</v>
      </c>
      <c r="AW150" s="25">
        <v>1.3396089962649225</v>
      </c>
      <c r="AX150" s="136">
        <v>1.3396089962649225</v>
      </c>
      <c r="AY150" s="137">
        <v>2.3086182702108258</v>
      </c>
      <c r="AZ150" s="138">
        <v>3.6482272664757485</v>
      </c>
      <c r="BA150" s="136">
        <v>18.825062688690725</v>
      </c>
      <c r="BB150" s="137">
        <v>32.44221543909434</v>
      </c>
      <c r="BC150" s="138">
        <v>51.267278127785069</v>
      </c>
      <c r="BD150" s="25">
        <v>3347</v>
      </c>
      <c r="BE150" s="25">
        <v>91979.479311360003</v>
      </c>
      <c r="BF150" s="74">
        <v>7833.3530000000001</v>
      </c>
      <c r="BG150" s="74">
        <v>8552.9050000000007</v>
      </c>
      <c r="BH150" s="74">
        <v>9495.7060000000001</v>
      </c>
      <c r="BI150" s="74">
        <v>8543.3289999999997</v>
      </c>
      <c r="BJ150" s="74">
        <v>7544.7430000000004</v>
      </c>
      <c r="BK150" s="74">
        <v>8813.9549999999999</v>
      </c>
      <c r="BL150" s="72">
        <v>8.5164137247214611E-2</v>
      </c>
      <c r="BM150" s="72">
        <v>9.2987099557799588E-2</v>
      </c>
      <c r="BN150" s="72">
        <v>0.10323722281418944</v>
      </c>
      <c r="BO150" s="72">
        <v>9.2882989379402245E-2</v>
      </c>
      <c r="BP150" s="72">
        <v>8.2026372148294821E-2</v>
      </c>
      <c r="BQ150" s="72">
        <v>9.5825232606110491E-2</v>
      </c>
      <c r="BR150" s="149">
        <v>0.10323722281418944</v>
      </c>
    </row>
    <row r="151" spans="2:70" ht="16.5" hidden="1" x14ac:dyDescent="0.3">
      <c r="B151" s="85">
        <v>4</v>
      </c>
      <c r="C151" s="86" t="s">
        <v>2999</v>
      </c>
      <c r="D151" s="86">
        <v>9</v>
      </c>
      <c r="E151" s="87">
        <v>1</v>
      </c>
      <c r="F151" s="75">
        <v>0.19</v>
      </c>
      <c r="G151" s="74" t="s">
        <v>2595</v>
      </c>
      <c r="H151" s="85" t="s">
        <v>292</v>
      </c>
      <c r="I151" s="86">
        <v>1180</v>
      </c>
      <c r="J151" s="86" t="s">
        <v>4158</v>
      </c>
      <c r="K151" s="92" t="s">
        <v>970</v>
      </c>
      <c r="L151" s="98">
        <v>0.30522803907724227</v>
      </c>
      <c r="M151" s="99">
        <v>0.30484560730040072</v>
      </c>
      <c r="N151" s="99">
        <v>0.22788266504896879</v>
      </c>
      <c r="O151" s="99">
        <v>0.23006353240152477</v>
      </c>
      <c r="P151" s="100">
        <v>22.863752707225832</v>
      </c>
      <c r="Q151" s="100">
        <v>18.174288949488773</v>
      </c>
      <c r="R151" s="101" t="e">
        <v>#N/A</v>
      </c>
      <c r="S151" s="108">
        <v>20.490548715116045</v>
      </c>
      <c r="T151" s="109">
        <v>20.762704829578471</v>
      </c>
      <c r="U151" s="98">
        <v>0.90724182649648488</v>
      </c>
      <c r="V151" s="114">
        <v>3.2398440038999023</v>
      </c>
      <c r="W151" s="99">
        <v>8.6017091465462551E-3</v>
      </c>
      <c r="X151" s="115">
        <v>4.5731258284648239E-2</v>
      </c>
      <c r="Y151" s="120">
        <v>6.5457817246059395</v>
      </c>
      <c r="Z151" s="121">
        <v>20.687801269637539</v>
      </c>
      <c r="AA151" s="120">
        <v>29697000000</v>
      </c>
      <c r="AB151" s="121">
        <v>39350000000</v>
      </c>
      <c r="AC151" s="79">
        <v>303000000</v>
      </c>
      <c r="AD151" s="80">
        <v>9825000000</v>
      </c>
      <c r="AE151" s="125">
        <v>3.0839694656488548E-2</v>
      </c>
      <c r="AF151" s="129">
        <v>69705.084639999986</v>
      </c>
      <c r="AG151" s="130">
        <v>112345.08463999999</v>
      </c>
      <c r="AH151" s="136">
        <v>9.1278099317517043</v>
      </c>
      <c r="AI151" s="137">
        <v>12.093119982777178</v>
      </c>
      <c r="AJ151" s="137">
        <v>6.8302649580722559</v>
      </c>
      <c r="AK151" s="137">
        <v>14.446315897959725</v>
      </c>
      <c r="AL151" s="138" t="s">
        <v>3021</v>
      </c>
      <c r="AM151" s="85" t="s">
        <v>493</v>
      </c>
      <c r="AN151" s="86" t="s">
        <v>494</v>
      </c>
      <c r="AO151" s="86" t="s">
        <v>971</v>
      </c>
      <c r="AP151" s="87" t="s">
        <v>574</v>
      </c>
      <c r="AQ151" s="98" t="e">
        <v>#VALUE!</v>
      </c>
      <c r="AR151" s="99">
        <v>0.25199929999999998</v>
      </c>
      <c r="AS151" s="143">
        <v>0.26474240000000004</v>
      </c>
      <c r="AT151" s="74" t="s">
        <v>3145</v>
      </c>
      <c r="AU151" s="74" t="s">
        <v>3145</v>
      </c>
      <c r="AV151" s="146" t="s">
        <v>3145</v>
      </c>
      <c r="AW151" s="25">
        <v>0.93647576688287493</v>
      </c>
      <c r="AX151" s="136">
        <v>0.93647576688287493</v>
      </c>
      <c r="AY151" s="137">
        <v>10.079238608528334</v>
      </c>
      <c r="AZ151" s="138">
        <v>11.015714375411209</v>
      </c>
      <c r="BA151" s="136">
        <v>13.070327974276527</v>
      </c>
      <c r="BB151" s="137">
        <v>140.67524115755629</v>
      </c>
      <c r="BC151" s="138">
        <v>153.74556913183281</v>
      </c>
      <c r="BD151" s="25">
        <v>7650.3795200000004</v>
      </c>
      <c r="BE151" s="25">
        <v>69705.084639999986</v>
      </c>
      <c r="BF151" s="74">
        <v>5122.652</v>
      </c>
      <c r="BG151" s="74">
        <v>5468.826</v>
      </c>
      <c r="BH151" s="74">
        <v>5919.8890000000001</v>
      </c>
      <c r="BI151" s="74">
        <v>4447.7650000000003</v>
      </c>
      <c r="BJ151" s="74">
        <v>4538.0569999999998</v>
      </c>
      <c r="BK151" s="74">
        <v>5335.7539999999999</v>
      </c>
      <c r="BL151" s="72">
        <v>7.3490363385347451E-2</v>
      </c>
      <c r="BM151" s="72">
        <v>7.8456629501913497E-2</v>
      </c>
      <c r="BN151" s="72">
        <v>8.4927649547718864E-2</v>
      </c>
      <c r="BO151" s="72">
        <v>6.3808329377562617E-2</v>
      </c>
      <c r="BP151" s="72">
        <v>6.5103672471489321E-2</v>
      </c>
      <c r="BQ151" s="72">
        <v>7.6547557865500368E-2</v>
      </c>
      <c r="BR151" s="149">
        <v>8.4927649547718864E-2</v>
      </c>
    </row>
    <row r="152" spans="2:70" ht="16.5" hidden="1" x14ac:dyDescent="0.3">
      <c r="B152" s="85">
        <v>4</v>
      </c>
      <c r="C152" s="86" t="s">
        <v>2999</v>
      </c>
      <c r="D152" s="86">
        <v>2</v>
      </c>
      <c r="E152" s="87">
        <v>2</v>
      </c>
      <c r="F152" s="75">
        <v>0.2</v>
      </c>
      <c r="G152" s="74" t="s">
        <v>2516</v>
      </c>
      <c r="H152" s="85" t="s">
        <v>2031</v>
      </c>
      <c r="I152" s="86">
        <v>1161</v>
      </c>
      <c r="J152" s="86" t="s">
        <v>4139</v>
      </c>
      <c r="K152" s="92" t="s">
        <v>4786</v>
      </c>
      <c r="L152" s="98">
        <v>1.0919666319552381</v>
      </c>
      <c r="M152" s="99">
        <v>1.1257304763591287</v>
      </c>
      <c r="N152" s="99">
        <v>1.0919666319552381</v>
      </c>
      <c r="O152" s="99">
        <v>1.1257304763591287</v>
      </c>
      <c r="P152" s="100">
        <v>24.000735091426996</v>
      </c>
      <c r="Q152" s="100">
        <v>19.128850793927036</v>
      </c>
      <c r="R152" s="101">
        <v>17.840975261566204</v>
      </c>
      <c r="S152" s="108">
        <v>49.962886271313209</v>
      </c>
      <c r="T152" s="109">
        <v>46.036313806097979</v>
      </c>
      <c r="U152" s="98">
        <v>-0.75642629307649012</v>
      </c>
      <c r="V152" s="114">
        <v>-3.5031136857349745</v>
      </c>
      <c r="W152" s="99">
        <v>0.89921195822127709</v>
      </c>
      <c r="X152" s="115" t="e">
        <v>#N/A</v>
      </c>
      <c r="Y152" s="120">
        <v>64.040770553614195</v>
      </c>
      <c r="Z152" s="121">
        <v>29.36302685154417</v>
      </c>
      <c r="AA152" s="120">
        <v>5647000000</v>
      </c>
      <c r="AB152" s="121">
        <v>5647000000</v>
      </c>
      <c r="AC152" s="79">
        <v>502000000</v>
      </c>
      <c r="AD152" s="80">
        <v>6037000000</v>
      </c>
      <c r="AE152" s="125">
        <v>8.3153884379658774E-2</v>
      </c>
      <c r="AF152" s="129">
        <v>176069.83686499999</v>
      </c>
      <c r="AG152" s="130">
        <v>151880.83686499999</v>
      </c>
      <c r="AH152" s="136">
        <v>21.995776519188993</v>
      </c>
      <c r="AI152" s="137">
        <v>23.258933669984685</v>
      </c>
      <c r="AJ152" s="137">
        <v>3.2301043574722805</v>
      </c>
      <c r="AK152" s="137">
        <v>36.738843030280982</v>
      </c>
      <c r="AL152" s="138">
        <v>6.1204104547035305</v>
      </c>
      <c r="AM152" s="85" t="s">
        <v>493</v>
      </c>
      <c r="AN152" s="86" t="s">
        <v>593</v>
      </c>
      <c r="AO152" s="86" t="s">
        <v>594</v>
      </c>
      <c r="AP152" s="87" t="s">
        <v>2141</v>
      </c>
      <c r="AQ152" s="98">
        <v>0.25494099999999997</v>
      </c>
      <c r="AR152" s="99">
        <v>0.39585970000000004</v>
      </c>
      <c r="AS152" s="143">
        <v>0.18205279999999999</v>
      </c>
      <c r="AT152" s="74" t="s">
        <v>3135</v>
      </c>
      <c r="AU152" s="74" t="s">
        <v>3135</v>
      </c>
      <c r="AV152" s="146" t="s">
        <v>3135</v>
      </c>
      <c r="AW152" s="25" t="s">
        <v>3021</v>
      </c>
      <c r="AX152" s="136">
        <v>0</v>
      </c>
      <c r="AY152" s="137">
        <v>0</v>
      </c>
      <c r="AZ152" s="138">
        <v>0</v>
      </c>
      <c r="BA152" s="136">
        <v>0</v>
      </c>
      <c r="BB152" s="137">
        <v>0</v>
      </c>
      <c r="BC152" s="138" t="s">
        <v>3021</v>
      </c>
      <c r="BD152" s="25" t="s">
        <v>3021</v>
      </c>
      <c r="BE152" s="25">
        <v>151880.83686499999</v>
      </c>
      <c r="BF152" s="74">
        <v>4454.5</v>
      </c>
      <c r="BG152" s="74">
        <v>5666.8330000000005</v>
      </c>
      <c r="BH152" s="74">
        <v>8026.2730000000001</v>
      </c>
      <c r="BI152" s="74">
        <v>5811.3910000000005</v>
      </c>
      <c r="BJ152" s="74">
        <v>5160.2460000000001</v>
      </c>
      <c r="BK152" s="74">
        <v>7947.0250000000005</v>
      </c>
      <c r="BL152" s="72">
        <v>2.9328913982475641E-2</v>
      </c>
      <c r="BM152" s="72">
        <v>3.7311046719060367E-2</v>
      </c>
      <c r="BN152" s="72">
        <v>5.2845857092124082E-2</v>
      </c>
      <c r="BO152" s="72">
        <v>3.8262832362225413E-2</v>
      </c>
      <c r="BP152" s="72">
        <v>3.3975622642813785E-2</v>
      </c>
      <c r="BQ152" s="72">
        <v>5.2324079614229094E-2</v>
      </c>
      <c r="BR152" s="149">
        <v>5.2845857092124082E-2</v>
      </c>
    </row>
    <row r="153" spans="2:70" ht="16.5" hidden="1" x14ac:dyDescent="0.3">
      <c r="B153" s="85">
        <v>4</v>
      </c>
      <c r="C153" s="86" t="s">
        <v>3000</v>
      </c>
      <c r="D153" s="86">
        <v>9</v>
      </c>
      <c r="E153" s="87">
        <v>1</v>
      </c>
      <c r="F153" s="75">
        <v>0.13</v>
      </c>
      <c r="G153" s="74">
        <v>0</v>
      </c>
      <c r="H153" s="85" t="s">
        <v>1903</v>
      </c>
      <c r="I153" s="86">
        <v>1159</v>
      </c>
      <c r="J153" s="86" t="s">
        <v>4137</v>
      </c>
      <c r="K153" s="92" t="s">
        <v>4789</v>
      </c>
      <c r="L153" s="98">
        <v>0.44155180597731025</v>
      </c>
      <c r="M153" s="99">
        <v>0.41947713458920005</v>
      </c>
      <c r="N153" s="99">
        <v>0.29547657841546238</v>
      </c>
      <c r="O153" s="99">
        <v>0.29045704938452782</v>
      </c>
      <c r="P153" s="100">
        <v>16.947203545410417</v>
      </c>
      <c r="Q153" s="100">
        <v>12.057707442413028</v>
      </c>
      <c r="R153" s="101">
        <v>15.042885656717447</v>
      </c>
      <c r="S153" s="108">
        <v>21.940421738781978</v>
      </c>
      <c r="T153" s="109">
        <v>24.989384266431788</v>
      </c>
      <c r="U153" s="98">
        <v>-0.22858738958588518</v>
      </c>
      <c r="V153" s="114">
        <v>-1.2189318945611669</v>
      </c>
      <c r="W153" s="99">
        <v>0.72400357816586791</v>
      </c>
      <c r="X153" s="115">
        <v>5.0670727076107362E-2</v>
      </c>
      <c r="Y153" s="120">
        <v>11.261743480275168</v>
      </c>
      <c r="Z153" s="121">
        <v>15.431476071637174</v>
      </c>
      <c r="AA153" s="120">
        <v>967247000</v>
      </c>
      <c r="AB153" s="121">
        <v>1396895000</v>
      </c>
      <c r="AC153" s="79" t="e">
        <v>#N/A</v>
      </c>
      <c r="AD153" s="80">
        <v>161513000</v>
      </c>
      <c r="AE153" s="125">
        <v>0</v>
      </c>
      <c r="AF153" s="129">
        <v>7428.9337441999996</v>
      </c>
      <c r="AG153" s="130">
        <v>6911.2687441999997</v>
      </c>
      <c r="AH153" s="136">
        <v>15.939324398648889</v>
      </c>
      <c r="AI153" s="137">
        <v>19.218008846447102</v>
      </c>
      <c r="AJ153" s="137">
        <v>1.3741676331458026</v>
      </c>
      <c r="AK153" s="137">
        <v>26.694931356355088</v>
      </c>
      <c r="AL153" s="138">
        <v>3.7853261762764228</v>
      </c>
      <c r="AM153" s="85" t="s">
        <v>493</v>
      </c>
      <c r="AN153" s="86" t="s">
        <v>537</v>
      </c>
      <c r="AO153" s="86" t="s">
        <v>1904</v>
      </c>
      <c r="AP153" s="87" t="s">
        <v>2139</v>
      </c>
      <c r="AQ153" s="98">
        <v>0.15668480000000001</v>
      </c>
      <c r="AR153" s="99">
        <v>0.16919920000000002</v>
      </c>
      <c r="AS153" s="143">
        <v>0.1354283</v>
      </c>
      <c r="AT153" s="74" t="s">
        <v>3727</v>
      </c>
      <c r="AU153" s="74" t="s">
        <v>3021</v>
      </c>
      <c r="AV153" s="146" t="s">
        <v>3727</v>
      </c>
      <c r="AW153" s="25">
        <v>1.3214800863068932</v>
      </c>
      <c r="AX153" s="136">
        <v>1.3214800863068932</v>
      </c>
      <c r="AY153" s="137">
        <v>0</v>
      </c>
      <c r="AZ153" s="138">
        <v>1.3214800863068932</v>
      </c>
      <c r="BA153" s="136">
        <v>26.821442334685159</v>
      </c>
      <c r="BB153" s="137">
        <v>0</v>
      </c>
      <c r="BC153" s="138">
        <v>26.821442334685159</v>
      </c>
      <c r="BD153" s="25">
        <v>80.497</v>
      </c>
      <c r="BE153" s="25">
        <v>6911.2687441999997</v>
      </c>
      <c r="BF153" s="74">
        <v>268.846</v>
      </c>
      <c r="BG153" s="74">
        <v>290.76900000000001</v>
      </c>
      <c r="BH153" s="74">
        <v>341.25</v>
      </c>
      <c r="BI153" s="74">
        <v>214.245</v>
      </c>
      <c r="BJ153" s="74">
        <v>270.75600000000003</v>
      </c>
      <c r="BK153" s="74">
        <v>306.37700000000001</v>
      </c>
      <c r="BL153" s="72">
        <v>3.8899659375222245E-2</v>
      </c>
      <c r="BM153" s="72">
        <v>4.2071725288358383E-2</v>
      </c>
      <c r="BN153" s="72">
        <v>4.93758834492408E-2</v>
      </c>
      <c r="BO153" s="72">
        <v>3.0999373332110169E-2</v>
      </c>
      <c r="BP153" s="72">
        <v>3.9176019631304446E-2</v>
      </c>
      <c r="BQ153" s="72">
        <v>4.4330066061620654E-2</v>
      </c>
      <c r="BR153" s="149">
        <v>4.93758834492408E-2</v>
      </c>
    </row>
    <row r="154" spans="2:70" ht="16.5" hidden="1" x14ac:dyDescent="0.3">
      <c r="B154" s="85">
        <v>4</v>
      </c>
      <c r="C154" s="86" t="s">
        <v>2999</v>
      </c>
      <c r="D154" s="86">
        <v>10</v>
      </c>
      <c r="E154" s="87">
        <v>4</v>
      </c>
      <c r="F154" s="75">
        <v>0.14000000000000001</v>
      </c>
      <c r="G154" s="74" t="s">
        <v>2942</v>
      </c>
      <c r="H154" s="85" t="s">
        <v>55</v>
      </c>
      <c r="I154" s="86">
        <v>1181</v>
      </c>
      <c r="J154" s="86" t="s">
        <v>4159</v>
      </c>
      <c r="K154" s="92" t="s">
        <v>664</v>
      </c>
      <c r="L154" s="98">
        <v>1.0488732974277921</v>
      </c>
      <c r="M154" s="99">
        <v>1.2333510358270348</v>
      </c>
      <c r="N154" s="99">
        <v>0.58151889270282586</v>
      </c>
      <c r="O154" s="99">
        <v>0.74367870522042334</v>
      </c>
      <c r="P154" s="100">
        <v>45.620636623619546</v>
      </c>
      <c r="Q154" s="100">
        <v>40.815833725797837</v>
      </c>
      <c r="R154" s="101">
        <v>156.77831406048085</v>
      </c>
      <c r="S154" s="108">
        <v>43.536777163519943</v>
      </c>
      <c r="T154" s="109">
        <v>45.020958348545399</v>
      </c>
      <c r="U154" s="98">
        <v>0.23911172704168399</v>
      </c>
      <c r="V154" s="114">
        <v>0.63347275108842682</v>
      </c>
      <c r="W154" s="99">
        <v>0.20748144749312428</v>
      </c>
      <c r="X154" s="115">
        <v>4.8974688329398074E-2</v>
      </c>
      <c r="Y154" s="120">
        <v>21.302161600160197</v>
      </c>
      <c r="Z154" s="121">
        <v>36.480118781104551</v>
      </c>
      <c r="AA154" s="120">
        <v>3460906000</v>
      </c>
      <c r="AB154" s="121">
        <v>5739726000</v>
      </c>
      <c r="AC154" s="79">
        <v>171424000</v>
      </c>
      <c r="AD154" s="80">
        <v>3669805000</v>
      </c>
      <c r="AE154" s="125">
        <v>4.671201875848989E-2</v>
      </c>
      <c r="AF154" s="129">
        <v>62100.992012279996</v>
      </c>
      <c r="AG154" s="130">
        <v>64920.965012279994</v>
      </c>
      <c r="AH154" s="136">
        <v>13.738651023406359</v>
      </c>
      <c r="AI154" s="137">
        <v>15.192173290584188</v>
      </c>
      <c r="AJ154" s="137">
        <v>5.2605784878091528</v>
      </c>
      <c r="AK154" s="137">
        <v>18.021260708260026</v>
      </c>
      <c r="AL154" s="138">
        <v>21.273917748155803</v>
      </c>
      <c r="AM154" s="85" t="s">
        <v>506</v>
      </c>
      <c r="AN154" s="86" t="s">
        <v>577</v>
      </c>
      <c r="AO154" s="86" t="s">
        <v>665</v>
      </c>
      <c r="AP154" s="87" t="s">
        <v>574</v>
      </c>
      <c r="AQ154" s="98">
        <v>0.17104749999999999</v>
      </c>
      <c r="AR154" s="99">
        <v>0.3034192</v>
      </c>
      <c r="AS154" s="143">
        <v>0.34510550000000001</v>
      </c>
      <c r="AT154" s="74" t="s">
        <v>3697</v>
      </c>
      <c r="AU154" s="74" t="s">
        <v>3146</v>
      </c>
      <c r="AV154" s="146" t="s">
        <v>3146</v>
      </c>
      <c r="AW154" s="25">
        <v>1.1448196489069473</v>
      </c>
      <c r="AX154" s="136">
        <v>1.1448196489069473</v>
      </c>
      <c r="AY154" s="137">
        <v>1.8828220255522343</v>
      </c>
      <c r="AZ154" s="138">
        <v>3.0276416744591819</v>
      </c>
      <c r="BA154" s="136">
        <v>20.68293656209087</v>
      </c>
      <c r="BB154" s="137">
        <v>34.016090263113213</v>
      </c>
      <c r="BC154" s="138">
        <v>54.699026825204079</v>
      </c>
      <c r="BD154" s="25">
        <v>1937.4669999999999</v>
      </c>
      <c r="BE154" s="25">
        <v>62100.992012279996</v>
      </c>
      <c r="BF154" s="74">
        <v>3012.2629999999999</v>
      </c>
      <c r="BG154" s="74">
        <v>3474.6669999999999</v>
      </c>
      <c r="BH154" s="74">
        <v>3960</v>
      </c>
      <c r="BI154" s="74">
        <v>3393.86</v>
      </c>
      <c r="BJ154" s="74">
        <v>3382.9610000000002</v>
      </c>
      <c r="BK154" s="74">
        <v>3502.2620000000002</v>
      </c>
      <c r="BL154" s="72">
        <v>4.8505875709752719E-2</v>
      </c>
      <c r="BM154" s="72">
        <v>5.595187592676315E-2</v>
      </c>
      <c r="BN154" s="72">
        <v>6.3767097298815134E-2</v>
      </c>
      <c r="BO154" s="72">
        <v>5.465065677741332E-2</v>
      </c>
      <c r="BP154" s="72">
        <v>5.4475152334620448E-2</v>
      </c>
      <c r="BQ154" s="72">
        <v>5.6396232757561338E-2</v>
      </c>
      <c r="BR154" s="149">
        <v>6.3767097298815134E-2</v>
      </c>
    </row>
    <row r="155" spans="2:70" ht="16.5" hidden="1" x14ac:dyDescent="0.3">
      <c r="B155" s="85">
        <v>4</v>
      </c>
      <c r="C155" s="86" t="s">
        <v>2998</v>
      </c>
      <c r="D155" s="86">
        <v>11</v>
      </c>
      <c r="E155" s="87">
        <v>7</v>
      </c>
      <c r="F155" s="75">
        <v>0.14000000000000001</v>
      </c>
      <c r="G155" s="74" t="s">
        <v>2360</v>
      </c>
      <c r="H155" s="85" t="s">
        <v>357</v>
      </c>
      <c r="I155" s="86">
        <v>1145</v>
      </c>
      <c r="J155" s="86" t="s">
        <v>4123</v>
      </c>
      <c r="K155" s="92" t="s">
        <v>1043</v>
      </c>
      <c r="L155" s="98">
        <v>0.23395646281432797</v>
      </c>
      <c r="M155" s="99">
        <v>0.19116457479842391</v>
      </c>
      <c r="N155" s="99">
        <v>9.5190611124686339E-2</v>
      </c>
      <c r="O155" s="99">
        <v>7.8071549601969367E-2</v>
      </c>
      <c r="P155" s="100">
        <v>6.1127881789026528</v>
      </c>
      <c r="Q155" s="100">
        <v>4.2068859399988323</v>
      </c>
      <c r="R155" s="101">
        <v>5.5258615558597697</v>
      </c>
      <c r="S155" s="108">
        <v>37.676314265376774</v>
      </c>
      <c r="T155" s="109">
        <v>34.936251650987899</v>
      </c>
      <c r="U155" s="98">
        <v>0.83349366416771709</v>
      </c>
      <c r="V155" s="114">
        <v>4.4236795774647888</v>
      </c>
      <c r="W155" s="99">
        <v>0.3837784371909001</v>
      </c>
      <c r="X155" s="115">
        <v>4.883629473383147E-2</v>
      </c>
      <c r="Y155" s="120">
        <v>12.504833150628395</v>
      </c>
      <c r="Z155" s="121">
        <v>-12.352677767919173</v>
      </c>
      <c r="AA155" s="120">
        <v>3832300000</v>
      </c>
      <c r="AB155" s="121">
        <v>9383700000</v>
      </c>
      <c r="AC155" s="79">
        <v>86500000</v>
      </c>
      <c r="AD155" s="80">
        <v>705100000</v>
      </c>
      <c r="AE155" s="125">
        <v>0.12267763437810239</v>
      </c>
      <c r="AF155" s="129">
        <v>15322.891</v>
      </c>
      <c r="AG155" s="130">
        <v>20448.391</v>
      </c>
      <c r="AH155" s="136">
        <v>16.266320101821655</v>
      </c>
      <c r="AI155" s="137">
        <v>27.719114816320999</v>
      </c>
      <c r="AJ155" s="137">
        <v>2.5157389839697899</v>
      </c>
      <c r="AK155" s="137">
        <v>43.323377377985366</v>
      </c>
      <c r="AL155" s="138">
        <v>3.5129740820543667</v>
      </c>
      <c r="AM155" s="85" t="s">
        <v>493</v>
      </c>
      <c r="AN155" s="86" t="s">
        <v>524</v>
      </c>
      <c r="AO155" s="86" t="s">
        <v>525</v>
      </c>
      <c r="AP155" s="87" t="s">
        <v>574</v>
      </c>
      <c r="AQ155" s="98" t="e">
        <v>#VALUE!</v>
      </c>
      <c r="AR155" s="99" t="e">
        <v>#VALUE!</v>
      </c>
      <c r="AS155" s="143">
        <v>7.0989449999999996E-2</v>
      </c>
      <c r="AT155" s="74" t="s">
        <v>3124</v>
      </c>
      <c r="AU155" s="74" t="s">
        <v>3124</v>
      </c>
      <c r="AV155" s="146" t="s">
        <v>3124</v>
      </c>
      <c r="AW155" s="25">
        <v>0.52983472547871602</v>
      </c>
      <c r="AX155" s="136">
        <v>0.52983472547871602</v>
      </c>
      <c r="AY155" s="137">
        <v>0.78181267975522639</v>
      </c>
      <c r="AZ155" s="138">
        <v>1.3116474052339424</v>
      </c>
      <c r="BA155" s="136">
        <v>20.76415758730888</v>
      </c>
      <c r="BB155" s="137">
        <v>30.639142558137017</v>
      </c>
      <c r="BC155" s="138">
        <v>51.403300145445897</v>
      </c>
      <c r="BD155" s="25">
        <v>192.60000000000002</v>
      </c>
      <c r="BE155" s="25">
        <v>15322.891</v>
      </c>
      <c r="BF155" s="74">
        <v>687.31299999999999</v>
      </c>
      <c r="BG155" s="74">
        <v>806.44399999999996</v>
      </c>
      <c r="BH155" s="74">
        <v>954.28600000000006</v>
      </c>
      <c r="BI155" s="74">
        <v>516.82799999999997</v>
      </c>
      <c r="BJ155" s="74">
        <v>738.37099999999998</v>
      </c>
      <c r="BK155" s="74">
        <v>850.91499999999996</v>
      </c>
      <c r="BL155" s="72">
        <v>4.4855308309639477E-2</v>
      </c>
      <c r="BM155" s="72">
        <v>5.263001609813709E-2</v>
      </c>
      <c r="BN155" s="72">
        <v>6.2278456460990297E-2</v>
      </c>
      <c r="BO155" s="72">
        <v>3.3729144193481504E-2</v>
      </c>
      <c r="BP155" s="72">
        <v>4.8187447133833945E-2</v>
      </c>
      <c r="BQ155" s="72">
        <v>5.553227520837941E-2</v>
      </c>
      <c r="BR155" s="149">
        <v>6.2278456460990297E-2</v>
      </c>
    </row>
    <row r="156" spans="2:70" ht="16.5" hidden="1" x14ac:dyDescent="0.3">
      <c r="B156" s="85">
        <v>4</v>
      </c>
      <c r="C156" s="86" t="s">
        <v>2999</v>
      </c>
      <c r="D156" s="86">
        <v>13</v>
      </c>
      <c r="E156" s="87">
        <v>2</v>
      </c>
      <c r="F156" s="75">
        <v>0.3</v>
      </c>
      <c r="G156" s="74" t="s">
        <v>2168</v>
      </c>
      <c r="H156" s="85" t="s">
        <v>39</v>
      </c>
      <c r="I156" s="86">
        <v>1185</v>
      </c>
      <c r="J156" s="86" t="s">
        <v>4163</v>
      </c>
      <c r="K156" s="92" t="s">
        <v>640</v>
      </c>
      <c r="L156" s="98">
        <v>2.2424023174224033</v>
      </c>
      <c r="M156" s="99">
        <v>0.67620753206102491</v>
      </c>
      <c r="N156" s="99">
        <v>0.85437704232821399</v>
      </c>
      <c r="O156" s="99">
        <v>0.54566785763845571</v>
      </c>
      <c r="P156" s="100">
        <v>-31.243931406971541</v>
      </c>
      <c r="Q156" s="100">
        <v>-30.464149228933575</v>
      </c>
      <c r="R156" s="101" t="e">
        <v>#N/A</v>
      </c>
      <c r="S156" s="108">
        <v>21.497998679678243</v>
      </c>
      <c r="T156" s="109">
        <v>19.260468467653968</v>
      </c>
      <c r="U156" s="98">
        <v>0.53985023096455487</v>
      </c>
      <c r="V156" s="114">
        <v>-2.0294801800269116</v>
      </c>
      <c r="W156" s="99">
        <v>-0.18070058923555096</v>
      </c>
      <c r="X156" s="115">
        <v>3.0515166330678917E-3</v>
      </c>
      <c r="Y156" s="120">
        <v>43.167760080994277</v>
      </c>
      <c r="Z156" s="121" t="e">
        <v>#N/A</v>
      </c>
      <c r="AA156" s="120">
        <v>575699000</v>
      </c>
      <c r="AB156" s="121">
        <v>713423000</v>
      </c>
      <c r="AC156" s="79">
        <v>376852000</v>
      </c>
      <c r="AD156" s="80">
        <v>690216000</v>
      </c>
      <c r="AE156" s="125">
        <v>0.54599139979368783</v>
      </c>
      <c r="AF156" s="129">
        <v>7988.5161719999996</v>
      </c>
      <c r="AG156" s="130">
        <v>9300.7171720000006</v>
      </c>
      <c r="AH156" s="136">
        <v>19.859154304406687</v>
      </c>
      <c r="AI156" s="137">
        <v>24.782416957326905</v>
      </c>
      <c r="AJ156" s="137">
        <v>8.1114846302549495</v>
      </c>
      <c r="AK156" s="137">
        <v>19.800749233431812</v>
      </c>
      <c r="AL156" s="138" t="s">
        <v>3021</v>
      </c>
      <c r="AM156" s="85" t="s">
        <v>543</v>
      </c>
      <c r="AN156" s="86" t="s">
        <v>570</v>
      </c>
      <c r="AO156" s="86" t="s">
        <v>641</v>
      </c>
      <c r="AP156" s="87" t="s">
        <v>574</v>
      </c>
      <c r="AQ156" s="98" t="e">
        <v>#VALUE!</v>
      </c>
      <c r="AR156" s="99" t="e">
        <v>#VALUE!</v>
      </c>
      <c r="AS156" s="143">
        <v>0.29484050000000001</v>
      </c>
      <c r="AT156" s="74" t="s">
        <v>3148</v>
      </c>
      <c r="AU156" s="74" t="s">
        <v>3148</v>
      </c>
      <c r="AV156" s="146" t="s">
        <v>3148</v>
      </c>
      <c r="AW156" s="25" t="s">
        <v>3021</v>
      </c>
      <c r="AX156" s="136">
        <v>0</v>
      </c>
      <c r="AY156" s="137">
        <v>6.1337132203279472</v>
      </c>
      <c r="AZ156" s="138">
        <v>6.1337132203279472</v>
      </c>
      <c r="BA156" s="136">
        <v>0</v>
      </c>
      <c r="BB156" s="137">
        <v>138.82003824974208</v>
      </c>
      <c r="BC156" s="138">
        <v>138.82003824974208</v>
      </c>
      <c r="BD156" s="25">
        <v>489.99267255000001</v>
      </c>
      <c r="BE156" s="25">
        <v>7988.5161719999996</v>
      </c>
      <c r="BF156" s="74">
        <v>407.13600000000002</v>
      </c>
      <c r="BG156" s="74">
        <v>449.31799999999998</v>
      </c>
      <c r="BH156" s="74">
        <v>501.15800000000002</v>
      </c>
      <c r="BI156" s="74">
        <v>655.72900000000004</v>
      </c>
      <c r="BJ156" s="74">
        <v>782.45400000000006</v>
      </c>
      <c r="BK156" s="74">
        <v>871.16399999999999</v>
      </c>
      <c r="BL156" s="72">
        <v>5.0965159390554217E-2</v>
      </c>
      <c r="BM156" s="72">
        <v>5.6245489190454884E-2</v>
      </c>
      <c r="BN156" s="72">
        <v>6.2734804463008359E-2</v>
      </c>
      <c r="BO156" s="72">
        <v>8.2083954752241825E-2</v>
      </c>
      <c r="BP156" s="72">
        <v>9.7947351316947442E-2</v>
      </c>
      <c r="BQ156" s="72">
        <v>0.10905204186147324</v>
      </c>
      <c r="BR156" s="149">
        <v>0.10905204186147324</v>
      </c>
    </row>
    <row r="157" spans="2:70" ht="16.5" hidden="1" x14ac:dyDescent="0.3">
      <c r="B157" s="85">
        <v>4</v>
      </c>
      <c r="C157" s="86" t="s">
        <v>2998</v>
      </c>
      <c r="D157" s="86">
        <v>14</v>
      </c>
      <c r="E157" s="87">
        <v>4</v>
      </c>
      <c r="F157" s="75">
        <v>0.22</v>
      </c>
      <c r="G157" s="74" t="s">
        <v>2281</v>
      </c>
      <c r="H157" s="85" t="s">
        <v>1669</v>
      </c>
      <c r="I157" s="86">
        <v>1146</v>
      </c>
      <c r="J157" s="86" t="s">
        <v>4124</v>
      </c>
      <c r="K157" s="92" t="s">
        <v>1670</v>
      </c>
      <c r="L157" s="98">
        <v>0.36258419932417701</v>
      </c>
      <c r="M157" s="99">
        <v>0.42843377363793306</v>
      </c>
      <c r="N157" s="99">
        <v>0.27407308017254339</v>
      </c>
      <c r="O157" s="99">
        <v>0.30459852139411409</v>
      </c>
      <c r="P157" s="100">
        <v>10.260745302861054</v>
      </c>
      <c r="Q157" s="100">
        <v>5.6803770873367219</v>
      </c>
      <c r="R157" s="101">
        <v>7.044864664441973</v>
      </c>
      <c r="S157" s="108">
        <v>15.578927029082582</v>
      </c>
      <c r="T157" s="109">
        <v>16.793086419753088</v>
      </c>
      <c r="U157" s="98">
        <v>0.12405698720782649</v>
      </c>
      <c r="V157" s="114">
        <v>0.76106736657917773</v>
      </c>
      <c r="W157" s="99">
        <v>0.32816180044113796</v>
      </c>
      <c r="X157" s="115">
        <v>2.2427010275648343E-3</v>
      </c>
      <c r="Y157" s="120">
        <v>27.35377803833466</v>
      </c>
      <c r="Z157" s="121">
        <v>-10.348197019902106</v>
      </c>
      <c r="AA157" s="120">
        <v>2490700000</v>
      </c>
      <c r="AB157" s="121">
        <v>3503300000</v>
      </c>
      <c r="AC157" s="79">
        <v>0</v>
      </c>
      <c r="AD157" s="80">
        <v>1093300000</v>
      </c>
      <c r="AE157" s="125">
        <v>0</v>
      </c>
      <c r="AF157" s="129">
        <v>7139.7694887374992</v>
      </c>
      <c r="AG157" s="130">
        <v>8523.5694887374993</v>
      </c>
      <c r="AH157" s="136">
        <v>5.012979761652355</v>
      </c>
      <c r="AI157" s="137">
        <v>7.9876014326094085</v>
      </c>
      <c r="AJ157" s="137">
        <v>10.789034412912306</v>
      </c>
      <c r="AK157" s="137">
        <v>49.802957446039272</v>
      </c>
      <c r="AL157" s="138">
        <v>3.3525977001969802</v>
      </c>
      <c r="AM157" s="85" t="s">
        <v>533</v>
      </c>
      <c r="AN157" s="86" t="s">
        <v>534</v>
      </c>
      <c r="AO157" s="86" t="s">
        <v>868</v>
      </c>
      <c r="AP157" s="87" t="s">
        <v>1552</v>
      </c>
      <c r="AQ157" s="98">
        <v>0.2444277</v>
      </c>
      <c r="AR157" s="99">
        <v>0.34805680000000006</v>
      </c>
      <c r="AS157" s="143">
        <v>0.15406040000000001</v>
      </c>
      <c r="AT157" s="74" t="s">
        <v>3697</v>
      </c>
      <c r="AU157" s="74" t="s">
        <v>4747</v>
      </c>
      <c r="AV157" s="146" t="s">
        <v>4747</v>
      </c>
      <c r="AW157" s="25">
        <v>0.58287796861269869</v>
      </c>
      <c r="AX157" s="136">
        <v>0.58287796861269869</v>
      </c>
      <c r="AY157" s="137">
        <v>-1.0498827865079671E-16</v>
      </c>
      <c r="AZ157" s="138">
        <v>0.58287796861269858</v>
      </c>
      <c r="BA157" s="136">
        <v>4.9310231550931078</v>
      </c>
      <c r="BB157" s="137">
        <v>-8.8817841970012523E-16</v>
      </c>
      <c r="BC157" s="138">
        <v>4.931023155093107</v>
      </c>
      <c r="BD157" s="25">
        <v>34.561935775899997</v>
      </c>
      <c r="BE157" s="25">
        <v>7139.7694887374992</v>
      </c>
      <c r="BF157" s="74">
        <v>684.5</v>
      </c>
      <c r="BG157" s="74">
        <v>779.14300000000003</v>
      </c>
      <c r="BH157" s="74">
        <v>870.58299999999997</v>
      </c>
      <c r="BI157" s="74">
        <v>602.75099999999998</v>
      </c>
      <c r="BJ157" s="74">
        <v>771.17899999999997</v>
      </c>
      <c r="BK157" s="74">
        <v>901.64499999999998</v>
      </c>
      <c r="BL157" s="72">
        <v>9.5871442499614615E-2</v>
      </c>
      <c r="BM157" s="72">
        <v>0.10912719258360443</v>
      </c>
      <c r="BN157" s="72">
        <v>0.12193432874454636</v>
      </c>
      <c r="BO157" s="72">
        <v>8.4421633072440036E-2</v>
      </c>
      <c r="BP157" s="72">
        <v>0.10801175040965712</v>
      </c>
      <c r="BQ157" s="72">
        <v>0.12628488936824692</v>
      </c>
      <c r="BR157" s="149">
        <v>0.12628488936824692</v>
      </c>
    </row>
    <row r="158" spans="2:70" ht="16.5" hidden="1" x14ac:dyDescent="0.3">
      <c r="B158" s="85">
        <v>4</v>
      </c>
      <c r="C158" s="86" t="s">
        <v>2998</v>
      </c>
      <c r="D158" s="86">
        <v>16</v>
      </c>
      <c r="E158" s="87">
        <v>1</v>
      </c>
      <c r="F158" s="75">
        <v>0.18</v>
      </c>
      <c r="G158" s="74" t="s">
        <v>2320</v>
      </c>
      <c r="H158" s="85" t="s">
        <v>299</v>
      </c>
      <c r="I158" s="86">
        <v>1147</v>
      </c>
      <c r="J158" s="86" t="s">
        <v>4125</v>
      </c>
      <c r="K158" s="92" t="s">
        <v>979</v>
      </c>
      <c r="L158" s="98">
        <v>0.30012430324626194</v>
      </c>
      <c r="M158" s="99">
        <v>0.3274512749711318</v>
      </c>
      <c r="N158" s="99">
        <v>0.27824894909593173</v>
      </c>
      <c r="O158" s="99">
        <v>0.31069790226438243</v>
      </c>
      <c r="P158" s="100">
        <v>18.869536257837726</v>
      </c>
      <c r="Q158" s="100">
        <v>14.949129873879896</v>
      </c>
      <c r="R158" s="101">
        <v>42.054144258769952</v>
      </c>
      <c r="S158" s="108">
        <v>17.030599011571219</v>
      </c>
      <c r="T158" s="109">
        <v>19.632334475887273</v>
      </c>
      <c r="U158" s="98">
        <v>0.25871889337061366</v>
      </c>
      <c r="V158" s="114">
        <v>1.433328588253616</v>
      </c>
      <c r="W158" s="99">
        <v>0.28259678687288431</v>
      </c>
      <c r="X158" s="115">
        <v>1.7264127458302216E-2</v>
      </c>
      <c r="Y158" s="120">
        <v>8.5501529899964765</v>
      </c>
      <c r="Z158" s="121">
        <v>28.235453206859475</v>
      </c>
      <c r="AA158" s="120">
        <v>4559515000</v>
      </c>
      <c r="AB158" s="121">
        <v>4805372000</v>
      </c>
      <c r="AC158" s="79">
        <v>51915000</v>
      </c>
      <c r="AD158" s="80">
        <v>1513630000</v>
      </c>
      <c r="AE158" s="125">
        <v>3.4298342395433494E-2</v>
      </c>
      <c r="AF158" s="129">
        <v>9600.8125171200008</v>
      </c>
      <c r="AG158" s="130">
        <v>11956.929517120001</v>
      </c>
      <c r="AH158" s="136">
        <v>7.1435490313823333</v>
      </c>
      <c r="AI158" s="137">
        <v>9.1715204219369166</v>
      </c>
      <c r="AJ158" s="137">
        <v>11.394968371520324</v>
      </c>
      <c r="AK158" s="137">
        <v>9.7941645243546418</v>
      </c>
      <c r="AL158" s="138">
        <v>3.5764789779617252</v>
      </c>
      <c r="AM158" s="85" t="s">
        <v>533</v>
      </c>
      <c r="AN158" s="86" t="s">
        <v>534</v>
      </c>
      <c r="AO158" s="86" t="s">
        <v>980</v>
      </c>
      <c r="AP158" s="87" t="s">
        <v>574</v>
      </c>
      <c r="AQ158" s="98">
        <v>0.1933155</v>
      </c>
      <c r="AR158" s="99">
        <v>0.1328299</v>
      </c>
      <c r="AS158" s="143">
        <v>0.3638303</v>
      </c>
      <c r="AT158" s="74" t="s">
        <v>3125</v>
      </c>
      <c r="AU158" s="74" t="s">
        <v>3125</v>
      </c>
      <c r="AV158" s="146" t="s">
        <v>3125</v>
      </c>
      <c r="AW158" s="25">
        <v>3.5423308537017353</v>
      </c>
      <c r="AX158" s="136">
        <v>3.5423308537017353</v>
      </c>
      <c r="AY158" s="137">
        <v>9.5678114584400102</v>
      </c>
      <c r="AZ158" s="138">
        <v>13.110142312141745</v>
      </c>
      <c r="BA158" s="136">
        <v>14.19713208565874</v>
      </c>
      <c r="BB158" s="137">
        <v>38.346356863928719</v>
      </c>
      <c r="BC158" s="138">
        <v>52.543488949587463</v>
      </c>
      <c r="BD158" s="25">
        <v>560.55390663999992</v>
      </c>
      <c r="BE158" s="25">
        <v>9600.8125171200008</v>
      </c>
      <c r="BF158" s="74">
        <v>1032.5</v>
      </c>
      <c r="BG158" s="74">
        <v>1037</v>
      </c>
      <c r="BH158" s="74">
        <v>1072.25</v>
      </c>
      <c r="BI158" s="74">
        <v>782.72800000000007</v>
      </c>
      <c r="BJ158" s="74">
        <v>898.12599999999998</v>
      </c>
      <c r="BK158" s="74">
        <v>885.08</v>
      </c>
      <c r="BL158" s="72">
        <v>0.10754298119652519</v>
      </c>
      <c r="BM158" s="72">
        <v>0.10801169152619529</v>
      </c>
      <c r="BN158" s="72">
        <v>0.11168325577527762</v>
      </c>
      <c r="BO158" s="72">
        <v>8.1527266427112624E-2</v>
      </c>
      <c r="BP158" s="72">
        <v>9.3546874121172283E-2</v>
      </c>
      <c r="BQ158" s="72">
        <v>9.2188030796533191E-2</v>
      </c>
      <c r="BR158" s="149">
        <v>0.11168325577527762</v>
      </c>
    </row>
    <row r="159" spans="2:70" ht="16.5" hidden="1" x14ac:dyDescent="0.3">
      <c r="B159" s="85">
        <v>4</v>
      </c>
      <c r="C159" s="86" t="s">
        <v>2999</v>
      </c>
      <c r="D159" s="86">
        <v>24</v>
      </c>
      <c r="E159" s="87">
        <v>6</v>
      </c>
      <c r="F159" s="75">
        <v>0.16</v>
      </c>
      <c r="G159" s="74" t="s">
        <v>2902</v>
      </c>
      <c r="H159" s="85" t="s">
        <v>37</v>
      </c>
      <c r="I159" s="86">
        <v>1190</v>
      </c>
      <c r="J159" s="86" t="s">
        <v>4168</v>
      </c>
      <c r="K159" s="92" t="s">
        <v>636</v>
      </c>
      <c r="L159" s="98">
        <v>2.5483190896443517</v>
      </c>
      <c r="M159" s="99">
        <v>1.9558841698512714</v>
      </c>
      <c r="N159" s="99">
        <v>0.81372277108279589</v>
      </c>
      <c r="O159" s="99">
        <v>0.68053809664986664</v>
      </c>
      <c r="P159" s="100">
        <v>10.818865585762053</v>
      </c>
      <c r="Q159" s="100">
        <v>12.429377024236734</v>
      </c>
      <c r="R159" s="101">
        <v>14.605113123994972</v>
      </c>
      <c r="S159" s="108">
        <v>27.518269450786921</v>
      </c>
      <c r="T159" s="109">
        <v>23.396703572058318</v>
      </c>
      <c r="U159" s="98">
        <v>-0.79574401255068117</v>
      </c>
      <c r="V159" s="114">
        <v>-8.5743083590996854</v>
      </c>
      <c r="W159" s="99">
        <v>0.79428642254046988</v>
      </c>
      <c r="X159" s="115" t="e">
        <v>#N/A</v>
      </c>
      <c r="Y159" s="120">
        <v>24.074975203663531</v>
      </c>
      <c r="Z159" s="121">
        <v>25.889571969908154</v>
      </c>
      <c r="AA159" s="120">
        <v>234723000</v>
      </c>
      <c r="AB159" s="121">
        <v>674600000</v>
      </c>
      <c r="AC159" s="79">
        <v>382346000</v>
      </c>
      <c r="AD159" s="80">
        <v>976930000</v>
      </c>
      <c r="AE159" s="125">
        <v>0.39137502175181438</v>
      </c>
      <c r="AF159" s="129">
        <v>33578.610235199994</v>
      </c>
      <c r="AG159" s="130">
        <v>29768.376235199994</v>
      </c>
      <c r="AH159" s="136">
        <v>66.988861363973896</v>
      </c>
      <c r="AI159" s="137">
        <v>74.115030798379678</v>
      </c>
      <c r="AJ159" s="137">
        <v>2.8709324410878927</v>
      </c>
      <c r="AK159" s="137">
        <v>62.954817622540936</v>
      </c>
      <c r="AL159" s="138">
        <v>8.0844253902523295</v>
      </c>
      <c r="AM159" s="85" t="s">
        <v>506</v>
      </c>
      <c r="AN159" s="86" t="s">
        <v>507</v>
      </c>
      <c r="AO159" s="86" t="s">
        <v>600</v>
      </c>
      <c r="AP159" s="87" t="s">
        <v>574</v>
      </c>
      <c r="AQ159" s="98" t="e">
        <v>#VALUE!</v>
      </c>
      <c r="AR159" s="99" t="e">
        <v>#VALUE!</v>
      </c>
      <c r="AS159" s="143">
        <v>0.26099230000000001</v>
      </c>
      <c r="AT159" s="74" t="s">
        <v>3150</v>
      </c>
      <c r="AU159" s="74" t="s">
        <v>3150</v>
      </c>
      <c r="AV159" s="146" t="s">
        <v>3150</v>
      </c>
      <c r="AW159" s="25" t="s">
        <v>3021</v>
      </c>
      <c r="AX159" s="136">
        <v>0</v>
      </c>
      <c r="AY159" s="137">
        <v>-0.13000538049141211</v>
      </c>
      <c r="AZ159" s="138">
        <v>-0.13000538049141211</v>
      </c>
      <c r="BA159" s="136">
        <v>0</v>
      </c>
      <c r="BB159" s="137">
        <v>-8.9508843442565809</v>
      </c>
      <c r="BC159" s="138">
        <v>-8.9508843442565809</v>
      </c>
      <c r="BD159" s="25">
        <v>-43.654000000000003</v>
      </c>
      <c r="BE159" s="25">
        <v>29768.376235199994</v>
      </c>
      <c r="BF159" s="74">
        <v>763.31799999999998</v>
      </c>
      <c r="BG159" s="74">
        <v>919.91300000000001</v>
      </c>
      <c r="BH159" s="74">
        <v>1055.8330000000001</v>
      </c>
      <c r="BI159" s="74">
        <v>912.67899999999997</v>
      </c>
      <c r="BJ159" s="74">
        <v>1023.207</v>
      </c>
      <c r="BK159" s="74">
        <v>1181.0609999999999</v>
      </c>
      <c r="BL159" s="72">
        <v>2.5641909184734267E-2</v>
      </c>
      <c r="BM159" s="72">
        <v>3.0902357344981323E-2</v>
      </c>
      <c r="BN159" s="72">
        <v>3.5468276524653598E-2</v>
      </c>
      <c r="BO159" s="72">
        <v>3.0659347785345143E-2</v>
      </c>
      <c r="BP159" s="72">
        <v>3.437228123951537E-2</v>
      </c>
      <c r="BQ159" s="72">
        <v>3.9675022603464657E-2</v>
      </c>
      <c r="BR159" s="149">
        <v>3.9675022603464657E-2</v>
      </c>
    </row>
    <row r="160" spans="2:70" ht="16.5" hidden="1" x14ac:dyDescent="0.3">
      <c r="B160" s="85">
        <v>4</v>
      </c>
      <c r="C160" s="86" t="s">
        <v>2999</v>
      </c>
      <c r="D160" s="86">
        <v>30</v>
      </c>
      <c r="E160" s="87">
        <v>1</v>
      </c>
      <c r="F160" s="75">
        <v>0.17</v>
      </c>
      <c r="G160" s="74">
        <v>0</v>
      </c>
      <c r="H160" s="85" t="s">
        <v>454</v>
      </c>
      <c r="I160" s="86">
        <v>1194</v>
      </c>
      <c r="J160" s="86" t="s">
        <v>4172</v>
      </c>
      <c r="K160" s="92" t="s">
        <v>1149</v>
      </c>
      <c r="L160" s="98">
        <v>-9.3407257101862058</v>
      </c>
      <c r="M160" s="99">
        <v>-30.773869346733669</v>
      </c>
      <c r="N160" s="99">
        <v>0.37058765883673617</v>
      </c>
      <c r="O160" s="99">
        <v>0.48649507467429298</v>
      </c>
      <c r="P160" s="100">
        <v>32.125858008918286</v>
      </c>
      <c r="Q160" s="100">
        <v>25.279120907140523</v>
      </c>
      <c r="R160" s="101">
        <v>33.971275995887098</v>
      </c>
      <c r="S160" s="108">
        <v>38.778426169378299</v>
      </c>
      <c r="T160" s="109">
        <v>40.332841076905602</v>
      </c>
      <c r="U160" s="98">
        <v>-0.20994475138121546</v>
      </c>
      <c r="V160" s="114">
        <v>-0.4699738903394256</v>
      </c>
      <c r="W160" s="99">
        <v>0.54231694740460634</v>
      </c>
      <c r="X160" s="115">
        <v>2.7587890625E-2</v>
      </c>
      <c r="Y160" s="120">
        <v>17.227259768987228</v>
      </c>
      <c r="Z160" s="121">
        <v>18.079291725284243</v>
      </c>
      <c r="AA160" s="120">
        <v>-199000000</v>
      </c>
      <c r="AB160" s="121">
        <v>12588000000</v>
      </c>
      <c r="AC160" s="79">
        <v>1690000000</v>
      </c>
      <c r="AD160" s="80">
        <v>8030000000</v>
      </c>
      <c r="AE160" s="125">
        <v>0.21046077210460773</v>
      </c>
      <c r="AF160" s="129">
        <v>241068.06200000001</v>
      </c>
      <c r="AG160" s="130">
        <v>237648.06200000001</v>
      </c>
      <c r="AH160" s="136">
        <v>32.131971606273659</v>
      </c>
      <c r="AI160" s="137">
        <v>36.38769897412341</v>
      </c>
      <c r="AJ160" s="137">
        <v>3.1361376611186271</v>
      </c>
      <c r="AK160" s="137">
        <v>46.790314447504457</v>
      </c>
      <c r="AL160" s="138">
        <v>15.387963788262727</v>
      </c>
      <c r="AM160" s="85" t="s">
        <v>506</v>
      </c>
      <c r="AN160" s="86" t="s">
        <v>507</v>
      </c>
      <c r="AO160" s="86" t="s">
        <v>1150</v>
      </c>
      <c r="AP160" s="87" t="s">
        <v>574</v>
      </c>
      <c r="AQ160" s="98">
        <v>0.19642570000000001</v>
      </c>
      <c r="AR160" s="99">
        <v>0.27653240000000001</v>
      </c>
      <c r="AS160" s="143">
        <v>0.2052882</v>
      </c>
      <c r="AT160" s="74" t="s">
        <v>3697</v>
      </c>
      <c r="AU160" s="74" t="s">
        <v>3153</v>
      </c>
      <c r="AV160" s="146" t="s">
        <v>3153</v>
      </c>
      <c r="AW160" s="25" t="s">
        <v>3021</v>
      </c>
      <c r="AX160" s="136">
        <v>0</v>
      </c>
      <c r="AY160" s="137">
        <v>2.3271315799601853</v>
      </c>
      <c r="AZ160" s="138">
        <v>2.3271315799601853</v>
      </c>
      <c r="BA160" s="136">
        <v>0</v>
      </c>
      <c r="BB160" s="137">
        <v>116.94697848041412</v>
      </c>
      <c r="BC160" s="138">
        <v>116.94697848041412</v>
      </c>
      <c r="BD160" s="25">
        <v>5609.9709999999995</v>
      </c>
      <c r="BE160" s="25">
        <v>237648.06200000001</v>
      </c>
      <c r="BF160" s="74">
        <v>7283.857</v>
      </c>
      <c r="BG160" s="74">
        <v>8177</v>
      </c>
      <c r="BH160" s="74">
        <v>9254.0500000000011</v>
      </c>
      <c r="BI160" s="74">
        <v>7743.8110000000006</v>
      </c>
      <c r="BJ160" s="74">
        <v>8922.969000000001</v>
      </c>
      <c r="BK160" s="74">
        <v>10101.664000000001</v>
      </c>
      <c r="BL160" s="72">
        <v>3.0649763935377685E-2</v>
      </c>
      <c r="BM160" s="72">
        <v>3.4408023070686772E-2</v>
      </c>
      <c r="BN160" s="72">
        <v>3.8940145028407598E-2</v>
      </c>
      <c r="BO160" s="72">
        <v>3.2585205765321999E-2</v>
      </c>
      <c r="BP160" s="72">
        <v>3.754698828555985E-2</v>
      </c>
      <c r="BQ160" s="72">
        <v>4.2506822546695119E-2</v>
      </c>
      <c r="BR160" s="149">
        <v>4.2506822546695119E-2</v>
      </c>
    </row>
    <row r="161" spans="2:70" ht="16.5" hidden="1" x14ac:dyDescent="0.3">
      <c r="B161" s="85">
        <v>4</v>
      </c>
      <c r="C161" s="86" t="s">
        <v>2999</v>
      </c>
      <c r="D161" s="86">
        <v>33</v>
      </c>
      <c r="E161" s="87">
        <v>8</v>
      </c>
      <c r="F161" s="75">
        <v>0.15</v>
      </c>
      <c r="G161" s="74" t="s">
        <v>2901</v>
      </c>
      <c r="H161" s="85" t="s">
        <v>446</v>
      </c>
      <c r="I161" s="86">
        <v>1197</v>
      </c>
      <c r="J161" s="86" t="s">
        <v>4174</v>
      </c>
      <c r="K161" s="92" t="s">
        <v>1141</v>
      </c>
      <c r="L161" s="98">
        <v>-1.9917758817912112</v>
      </c>
      <c r="M161" s="99">
        <v>-3.7344247051338546</v>
      </c>
      <c r="N161" s="99">
        <v>4.3890216991456015</v>
      </c>
      <c r="O161" s="99">
        <v>7.1433720277101571</v>
      </c>
      <c r="P161" s="100">
        <v>83.982635248756395</v>
      </c>
      <c r="Q161" s="100">
        <v>67.103075883776171</v>
      </c>
      <c r="R161" s="101">
        <v>76.962178836494985</v>
      </c>
      <c r="S161" s="108">
        <v>22.662688871084576</v>
      </c>
      <c r="T161" s="109">
        <v>21.715222843912791</v>
      </c>
      <c r="U161" s="98">
        <v>-0.30302671695774819</v>
      </c>
      <c r="V161" s="114">
        <v>-0.73921373084190634</v>
      </c>
      <c r="W161" s="99">
        <v>0.32362797299399992</v>
      </c>
      <c r="X161" s="115" t="e">
        <v>#N/A</v>
      </c>
      <c r="Y161" s="120">
        <v>8.5232281427199474</v>
      </c>
      <c r="Z161" s="121">
        <v>7.9856830209542817</v>
      </c>
      <c r="AA161" s="120">
        <v>-40865999.99999997</v>
      </c>
      <c r="AB161" s="121">
        <v>21364000.00000003</v>
      </c>
      <c r="AC161" s="79">
        <v>64253000</v>
      </c>
      <c r="AD161" s="80">
        <v>194434000</v>
      </c>
      <c r="AE161" s="125">
        <v>0.33046175051688492</v>
      </c>
      <c r="AF161" s="129">
        <v>12264.691341759999</v>
      </c>
      <c r="AG161" s="130">
        <v>12123.85634176</v>
      </c>
      <c r="AH161" s="136">
        <v>63.632603654876689</v>
      </c>
      <c r="AI161" s="137">
        <v>67.711370673100546</v>
      </c>
      <c r="AJ161" s="137">
        <v>1.5219898293215213</v>
      </c>
      <c r="AK161" s="137">
        <v>85.720038775219166</v>
      </c>
      <c r="AL161" s="138">
        <v>71.912248417917212</v>
      </c>
      <c r="AM161" s="85" t="s">
        <v>506</v>
      </c>
      <c r="AN161" s="86" t="s">
        <v>507</v>
      </c>
      <c r="AO161" s="86" t="s">
        <v>600</v>
      </c>
      <c r="AP161" s="87" t="s">
        <v>574</v>
      </c>
      <c r="AQ161" s="98">
        <v>0.18727519999999998</v>
      </c>
      <c r="AR161" s="99">
        <v>0.27906439999999999</v>
      </c>
      <c r="AS161" s="143">
        <v>0.28893270000000004</v>
      </c>
      <c r="AT161" s="74" t="s">
        <v>3155</v>
      </c>
      <c r="AU161" s="74" t="s">
        <v>3155</v>
      </c>
      <c r="AV161" s="146" t="s">
        <v>3155</v>
      </c>
      <c r="AW161" s="25" t="s">
        <v>3021</v>
      </c>
      <c r="AX161" s="136">
        <v>0</v>
      </c>
      <c r="AY161" s="137">
        <v>1.4297139252330915</v>
      </c>
      <c r="AZ161" s="138">
        <v>1.4297139252330915</v>
      </c>
      <c r="BA161" s="136">
        <v>0</v>
      </c>
      <c r="BB161" s="137">
        <v>136.04762372866077</v>
      </c>
      <c r="BC161" s="138">
        <v>136.04762372866077</v>
      </c>
      <c r="BD161" s="25">
        <v>175.35</v>
      </c>
      <c r="BE161" s="25">
        <v>12123.85634176</v>
      </c>
      <c r="BF161" s="74">
        <v>193.857</v>
      </c>
      <c r="BG161" s="74">
        <v>220.5</v>
      </c>
      <c r="BH161" s="74">
        <v>260.75</v>
      </c>
      <c r="BI161" s="74">
        <v>207.94900000000001</v>
      </c>
      <c r="BJ161" s="74">
        <v>247.61</v>
      </c>
      <c r="BK161" s="74">
        <v>295.05900000000003</v>
      </c>
      <c r="BL161" s="72">
        <v>1.598971437266784E-2</v>
      </c>
      <c r="BM161" s="72">
        <v>1.8187282477152018E-2</v>
      </c>
      <c r="BN161" s="72">
        <v>2.1507183246790879E-2</v>
      </c>
      <c r="BO161" s="72">
        <v>1.7152050811071587E-2</v>
      </c>
      <c r="BP161" s="72">
        <v>2.0423369678764677E-2</v>
      </c>
      <c r="BQ161" s="72">
        <v>2.4337058414630373E-2</v>
      </c>
      <c r="BR161" s="149">
        <v>2.4337058414630373E-2</v>
      </c>
    </row>
    <row r="162" spans="2:70" ht="16.5" hidden="1" x14ac:dyDescent="0.3">
      <c r="B162" s="85">
        <v>4</v>
      </c>
      <c r="C162" s="86" t="s">
        <v>2999</v>
      </c>
      <c r="D162" s="86">
        <v>36</v>
      </c>
      <c r="E162" s="87">
        <v>9</v>
      </c>
      <c r="F162" s="75">
        <v>0.14000000000000001</v>
      </c>
      <c r="G162" s="74">
        <v>0</v>
      </c>
      <c r="H162" s="85" t="s">
        <v>453</v>
      </c>
      <c r="I162" s="86">
        <v>1198</v>
      </c>
      <c r="J162" s="86" t="s">
        <v>4175</v>
      </c>
      <c r="K162" s="92" t="s">
        <v>1148</v>
      </c>
      <c r="L162" s="98">
        <v>-5.6283844075260605</v>
      </c>
      <c r="M162" s="99">
        <v>0.56322074098307029</v>
      </c>
      <c r="N162" s="99">
        <v>0.29528540361638794</v>
      </c>
      <c r="O162" s="99">
        <v>0.15883065213630859</v>
      </c>
      <c r="P162" s="100">
        <v>16.447439159886741</v>
      </c>
      <c r="Q162" s="100">
        <v>15.66231866373127</v>
      </c>
      <c r="R162" s="101" t="e">
        <v>#N/A</v>
      </c>
      <c r="S162" s="108">
        <v>44.811115689116569</v>
      </c>
      <c r="T162" s="109">
        <v>41.524202266084799</v>
      </c>
      <c r="U162" s="98">
        <v>1.0322606640163319</v>
      </c>
      <c r="V162" s="114">
        <v>3.8653188493260915</v>
      </c>
      <c r="W162" s="99">
        <v>2.0788514729771262E-2</v>
      </c>
      <c r="X162" s="115">
        <v>4.0375080109285928E-2</v>
      </c>
      <c r="Y162" s="120">
        <v>5.4057212510422765</v>
      </c>
      <c r="Z162" s="121">
        <v>30.142562462025204</v>
      </c>
      <c r="AA162" s="120">
        <v>24454000000</v>
      </c>
      <c r="AB162" s="121">
        <v>86715000000</v>
      </c>
      <c r="AC162" s="79">
        <v>3646000000</v>
      </c>
      <c r="AD162" s="80">
        <v>17745000000</v>
      </c>
      <c r="AE162" s="125">
        <v>0.20546632854325161</v>
      </c>
      <c r="AF162" s="129">
        <v>312093.01010999997</v>
      </c>
      <c r="AG162" s="130">
        <v>389422.01010999997</v>
      </c>
      <c r="AH162" s="136">
        <v>18.969360909445175</v>
      </c>
      <c r="AI162" s="137">
        <v>27.020677914931998</v>
      </c>
      <c r="AJ162" s="137">
        <v>3.0516387425693789</v>
      </c>
      <c r="AK162" s="137">
        <v>32.377233459744865</v>
      </c>
      <c r="AL162" s="138">
        <v>131.64535866266564</v>
      </c>
      <c r="AM162" s="85" t="s">
        <v>506</v>
      </c>
      <c r="AN162" s="86" t="s">
        <v>507</v>
      </c>
      <c r="AO162" s="86" t="s">
        <v>600</v>
      </c>
      <c r="AP162" s="87" t="s">
        <v>574</v>
      </c>
      <c r="AQ162" s="98">
        <v>0.13472039999999999</v>
      </c>
      <c r="AR162" s="99">
        <v>0.14578630000000001</v>
      </c>
      <c r="AS162" s="143">
        <v>0.20261690000000002</v>
      </c>
      <c r="AT162" s="74" t="s">
        <v>3697</v>
      </c>
      <c r="AU162" s="74" t="s">
        <v>3156</v>
      </c>
      <c r="AV162" s="146" t="s">
        <v>3156</v>
      </c>
      <c r="AW162" s="25">
        <v>1.4046177015554895</v>
      </c>
      <c r="AX162" s="136">
        <v>1.4046177015554895</v>
      </c>
      <c r="AY162" s="137">
        <v>4.2139756930499195E-3</v>
      </c>
      <c r="AZ162" s="138">
        <v>1.4088316772485394</v>
      </c>
      <c r="BA162" s="136">
        <v>40.75314341585441</v>
      </c>
      <c r="BB162" s="137">
        <v>0.12226298698899285</v>
      </c>
      <c r="BC162" s="138">
        <v>40.875406402843403</v>
      </c>
      <c r="BD162" s="25">
        <v>3677.5599999999995</v>
      </c>
      <c r="BE162" s="25">
        <v>312093.01010999997</v>
      </c>
      <c r="BF162" s="74">
        <v>15578.269</v>
      </c>
      <c r="BG162" s="74">
        <v>17468.922999999999</v>
      </c>
      <c r="BH162" s="74">
        <v>19969.350000000002</v>
      </c>
      <c r="BI162" s="74">
        <v>10855.056</v>
      </c>
      <c r="BJ162" s="74">
        <v>13043.331</v>
      </c>
      <c r="BK162" s="74">
        <v>15560.497000000001</v>
      </c>
      <c r="BL162" s="72">
        <v>4.9915469092080271E-2</v>
      </c>
      <c r="BM162" s="72">
        <v>5.597345161252705E-2</v>
      </c>
      <c r="BN162" s="72">
        <v>6.3985252322574043E-2</v>
      </c>
      <c r="BO162" s="72">
        <v>3.4781477471007884E-2</v>
      </c>
      <c r="BP162" s="72">
        <v>4.17930891672414E-2</v>
      </c>
      <c r="BQ162" s="72">
        <v>4.9858524529324016E-2</v>
      </c>
      <c r="BR162" s="149">
        <v>6.3985252322574043E-2</v>
      </c>
    </row>
    <row r="163" spans="2:70" ht="16.5" hidden="1" x14ac:dyDescent="0.3">
      <c r="B163" s="85">
        <v>5</v>
      </c>
      <c r="C163" s="86" t="s">
        <v>2999</v>
      </c>
      <c r="D163" s="86">
        <v>24</v>
      </c>
      <c r="E163" s="87">
        <v>5</v>
      </c>
      <c r="F163" s="75">
        <v>0.13</v>
      </c>
      <c r="G163" s="74">
        <v>0</v>
      </c>
      <c r="H163" s="85" t="s">
        <v>1449</v>
      </c>
      <c r="I163" s="86">
        <v>1232</v>
      </c>
      <c r="J163" s="86" t="s">
        <v>4206</v>
      </c>
      <c r="K163" s="92" t="s">
        <v>1450</v>
      </c>
      <c r="L163" s="98">
        <v>-0.32495426429862634</v>
      </c>
      <c r="M163" s="99">
        <v>-0.30959891843172599</v>
      </c>
      <c r="N163" s="99">
        <v>5.3892615799051367</v>
      </c>
      <c r="O163" s="99">
        <v>-1.1188925081433225</v>
      </c>
      <c r="P163" s="100">
        <v>23.010909090909092</v>
      </c>
      <c r="Q163" s="100">
        <v>15.784922394678494</v>
      </c>
      <c r="R163" s="101" t="e">
        <v>#N/A</v>
      </c>
      <c r="S163" s="108">
        <v>41.413137760041785</v>
      </c>
      <c r="T163" s="109">
        <v>41.90054160512063</v>
      </c>
      <c r="U163" s="98">
        <v>0.15197505197505198</v>
      </c>
      <c r="V163" s="114">
        <v>1.5357142857142858</v>
      </c>
      <c r="W163" s="99">
        <v>-4.3602800763844686E-2</v>
      </c>
      <c r="X163" s="115">
        <v>1.2413463833850561E-2</v>
      </c>
      <c r="Y163" s="120">
        <v>11.344544359500038</v>
      </c>
      <c r="Z163" s="121">
        <v>8.2998093909164794</v>
      </c>
      <c r="AA163" s="120">
        <v>-2219000000</v>
      </c>
      <c r="AB163" s="121">
        <v>-614000000</v>
      </c>
      <c r="AC163" s="79">
        <v>22000000</v>
      </c>
      <c r="AD163" s="80">
        <v>999000000</v>
      </c>
      <c r="AE163" s="125">
        <v>2.2022022022022022E-2</v>
      </c>
      <c r="AF163" s="129">
        <v>14506.057989079998</v>
      </c>
      <c r="AG163" s="130">
        <v>16083.057989079998</v>
      </c>
      <c r="AH163" s="136">
        <v>16.893968475924368</v>
      </c>
      <c r="AI163" s="137">
        <v>20.332563829431098</v>
      </c>
      <c r="AJ163" s="137">
        <v>-1.5825346659368633</v>
      </c>
      <c r="AK163" s="137">
        <v>34.654831392725207</v>
      </c>
      <c r="AL163" s="138" t="s">
        <v>3021</v>
      </c>
      <c r="AM163" s="85" t="s">
        <v>493</v>
      </c>
      <c r="AN163" s="86" t="s">
        <v>524</v>
      </c>
      <c r="AO163" s="86" t="s">
        <v>524</v>
      </c>
      <c r="AP163" s="87" t="s">
        <v>1339</v>
      </c>
      <c r="AQ163" s="98" t="e">
        <v>#VALUE!</v>
      </c>
      <c r="AR163" s="99">
        <v>0.12837029999999999</v>
      </c>
      <c r="AS163" s="143">
        <v>0.21137039999999999</v>
      </c>
      <c r="AT163" s="74" t="s">
        <v>3744</v>
      </c>
      <c r="AU163" s="74" t="s">
        <v>3021</v>
      </c>
      <c r="AV163" s="146" t="s">
        <v>3744</v>
      </c>
      <c r="AW163" s="25">
        <v>1.7205781142463867</v>
      </c>
      <c r="AX163" s="136">
        <v>1.7205781142463867</v>
      </c>
      <c r="AY163" s="137">
        <v>0</v>
      </c>
      <c r="AZ163" s="138">
        <v>1.7205781142463867</v>
      </c>
      <c r="BA163" s="136">
        <v>60.994115874792712</v>
      </c>
      <c r="BB163" s="137">
        <v>0</v>
      </c>
      <c r="BC163" s="138" t="s">
        <v>3021</v>
      </c>
      <c r="BD163" s="25" t="s">
        <v>3021</v>
      </c>
      <c r="BE163" s="25">
        <v>14506.057989079998</v>
      </c>
      <c r="BF163" s="74">
        <v>497.76900000000001</v>
      </c>
      <c r="BG163" s="74">
        <v>600.38499999999999</v>
      </c>
      <c r="BH163" s="74">
        <v>696.077</v>
      </c>
      <c r="BI163" s="74">
        <v>745.22199999999998</v>
      </c>
      <c r="BJ163" s="74">
        <v>887.78700000000003</v>
      </c>
      <c r="BK163" s="74">
        <v>931.81799999999998</v>
      </c>
      <c r="BL163" s="72">
        <v>3.4314560190970907E-2</v>
      </c>
      <c r="BM163" s="72">
        <v>4.1388570240927153E-2</v>
      </c>
      <c r="BN163" s="72">
        <v>4.7985262469238656E-2</v>
      </c>
      <c r="BO163" s="72">
        <v>5.1373157377489799E-2</v>
      </c>
      <c r="BP163" s="72">
        <v>6.120112029528052E-2</v>
      </c>
      <c r="BQ163" s="72">
        <v>6.4236472837862796E-2</v>
      </c>
      <c r="BR163" s="149">
        <v>6.4236472837862796E-2</v>
      </c>
    </row>
    <row r="164" spans="2:70" ht="16.5" hidden="1" x14ac:dyDescent="0.3">
      <c r="B164" s="85">
        <v>5</v>
      </c>
      <c r="C164" s="86" t="s">
        <v>2998</v>
      </c>
      <c r="D164" s="86">
        <v>1</v>
      </c>
      <c r="E164" s="87">
        <v>1</v>
      </c>
      <c r="F164" s="75">
        <v>0.22</v>
      </c>
      <c r="G164" s="74" t="s">
        <v>2193</v>
      </c>
      <c r="H164" s="85" t="s">
        <v>1644</v>
      </c>
      <c r="I164" s="86">
        <v>1133</v>
      </c>
      <c r="J164" s="86" t="s">
        <v>4113</v>
      </c>
      <c r="K164" s="92" t="s">
        <v>1645</v>
      </c>
      <c r="L164" s="98">
        <v>0.52415450416493214</v>
      </c>
      <c r="M164" s="99">
        <v>0.54943502824858759</v>
      </c>
      <c r="N164" s="99">
        <v>0.38898580427155038</v>
      </c>
      <c r="O164" s="99">
        <v>0.35639028859367844</v>
      </c>
      <c r="P164" s="100">
        <v>21.062299096892698</v>
      </c>
      <c r="Q164" s="100">
        <v>15.495834335571057</v>
      </c>
      <c r="R164" s="101">
        <v>16.830708661417322</v>
      </c>
      <c r="S164" s="108">
        <v>21.368385424123815</v>
      </c>
      <c r="T164" s="109">
        <v>21.667354519191086</v>
      </c>
      <c r="U164" s="98">
        <v>-0.3180778032036613</v>
      </c>
      <c r="V164" s="114">
        <v>-1.145211122554068</v>
      </c>
      <c r="W164" s="99">
        <v>0.75981198589894239</v>
      </c>
      <c r="X164" s="115" t="e">
        <v>#N/A</v>
      </c>
      <c r="Y164" s="120">
        <v>14.330319314774295</v>
      </c>
      <c r="Z164" s="121">
        <v>15.492396191336821</v>
      </c>
      <c r="AA164" s="120">
        <v>141600000</v>
      </c>
      <c r="AB164" s="121">
        <v>218300000</v>
      </c>
      <c r="AC164" s="79">
        <v>3800000</v>
      </c>
      <c r="AD164" s="80">
        <v>96600000</v>
      </c>
      <c r="AE164" s="125">
        <v>3.9337474120082816E-2</v>
      </c>
      <c r="AF164" s="129">
        <v>1136.6909892000001</v>
      </c>
      <c r="AG164" s="130">
        <v>1024.1909892000001</v>
      </c>
      <c r="AH164" s="136">
        <v>9.3448082956204388</v>
      </c>
      <c r="AI164" s="137">
        <v>12.597675143911438</v>
      </c>
      <c r="AJ164" s="137">
        <v>7.9627664379150103</v>
      </c>
      <c r="AK164" s="137">
        <v>22.069059179031001</v>
      </c>
      <c r="AL164" s="138">
        <v>3.4954324186691315</v>
      </c>
      <c r="AM164" s="85" t="s">
        <v>543</v>
      </c>
      <c r="AN164" s="86" t="s">
        <v>584</v>
      </c>
      <c r="AO164" s="86" t="s">
        <v>1646</v>
      </c>
      <c r="AP164" s="87" t="s">
        <v>1552</v>
      </c>
      <c r="AQ164" s="98" t="e">
        <v>#VALUE!</v>
      </c>
      <c r="AR164" s="99" t="e">
        <v>#VALUE!</v>
      </c>
      <c r="AS164" s="143">
        <v>0.12062150000000001</v>
      </c>
      <c r="AT164" s="74" t="s">
        <v>3115</v>
      </c>
      <c r="AU164" s="74" t="s">
        <v>3115</v>
      </c>
      <c r="AV164" s="146" t="s">
        <v>3115</v>
      </c>
      <c r="AW164" s="25">
        <v>1.3418803255782168</v>
      </c>
      <c r="AX164" s="136">
        <v>1.3418803255782168</v>
      </c>
      <c r="AY164" s="137">
        <v>-0.28634967736770628</v>
      </c>
      <c r="AZ164" s="138">
        <v>1.0555306482105105</v>
      </c>
      <c r="BA164" s="136">
        <v>23.528327340751179</v>
      </c>
      <c r="BB164" s="137">
        <v>-5.0208120758628496</v>
      </c>
      <c r="BC164" s="138">
        <v>18.50751526488833</v>
      </c>
      <c r="BD164" s="25">
        <v>11.427095150000001</v>
      </c>
      <c r="BE164" s="25">
        <v>1024.1909892000001</v>
      </c>
      <c r="BF164" s="74">
        <v>73.350000000000009</v>
      </c>
      <c r="BG164" s="74">
        <v>77.766999999999996</v>
      </c>
      <c r="BH164" s="74">
        <v>83.42</v>
      </c>
      <c r="BI164" s="74">
        <v>71.194000000000003</v>
      </c>
      <c r="BJ164" s="74">
        <v>72.778999999999996</v>
      </c>
      <c r="BK164" s="74">
        <v>73.45</v>
      </c>
      <c r="BL164" s="72">
        <v>7.1617501787722235E-2</v>
      </c>
      <c r="BM164" s="72">
        <v>7.5930173981265087E-2</v>
      </c>
      <c r="BN164" s="72">
        <v>8.1449652339901674E-2</v>
      </c>
      <c r="BO164" s="72">
        <v>6.9512425661555508E-2</v>
      </c>
      <c r="BP164" s="72">
        <v>7.1059988583621475E-2</v>
      </c>
      <c r="BQ164" s="72">
        <v>7.1715139826969296E-2</v>
      </c>
      <c r="BR164" s="149">
        <v>8.1449652339901674E-2</v>
      </c>
    </row>
    <row r="165" spans="2:70" ht="16.5" hidden="1" x14ac:dyDescent="0.3">
      <c r="B165" s="85">
        <v>5</v>
      </c>
      <c r="C165" s="86" t="s">
        <v>2999</v>
      </c>
      <c r="D165" s="86">
        <v>31</v>
      </c>
      <c r="E165" s="87">
        <v>2</v>
      </c>
      <c r="F165" s="75">
        <v>0.2</v>
      </c>
      <c r="G165" s="74" t="s">
        <v>2900</v>
      </c>
      <c r="H165" s="85" t="s">
        <v>1888</v>
      </c>
      <c r="I165" s="86">
        <v>1195</v>
      </c>
      <c r="J165" s="86" t="s">
        <v>4173</v>
      </c>
      <c r="K165" s="92" t="s">
        <v>4794</v>
      </c>
      <c r="L165" s="98">
        <v>3.3800117825099116</v>
      </c>
      <c r="M165" s="99">
        <v>4.8225732450982441</v>
      </c>
      <c r="N165" s="99">
        <v>3.3800117825099116</v>
      </c>
      <c r="O165" s="99">
        <v>4.8225732450982441</v>
      </c>
      <c r="P165" s="100">
        <v>76.341321502941938</v>
      </c>
      <c r="Q165" s="100">
        <v>50.454867839658299</v>
      </c>
      <c r="R165" s="101">
        <v>72.548813420417304</v>
      </c>
      <c r="S165" s="108">
        <v>31.737647642719303</v>
      </c>
      <c r="T165" s="109">
        <v>30.804981518006031</v>
      </c>
      <c r="U165" s="98">
        <v>-0.46924235787041574</v>
      </c>
      <c r="V165" s="114">
        <v>-0.93685954659756132</v>
      </c>
      <c r="W165" s="99">
        <v>0.45830395507238969</v>
      </c>
      <c r="X165" s="115" t="e">
        <v>#N/A</v>
      </c>
      <c r="Y165" s="120">
        <v>18.430046115813628</v>
      </c>
      <c r="Z165" s="121">
        <v>22.421296289092439</v>
      </c>
      <c r="AA165" s="120">
        <v>6466815</v>
      </c>
      <c r="AB165" s="121">
        <v>6466815</v>
      </c>
      <c r="AC165" s="79" t="e">
        <v>#N/A</v>
      </c>
      <c r="AD165" s="80">
        <v>43142559</v>
      </c>
      <c r="AE165" s="125">
        <v>0</v>
      </c>
      <c r="AF165" s="129">
        <v>1697.9945359999999</v>
      </c>
      <c r="AG165" s="130">
        <v>1655.439443</v>
      </c>
      <c r="AH165" s="136">
        <v>36.430477543018476</v>
      </c>
      <c r="AI165" s="137">
        <v>39.839743864033856</v>
      </c>
      <c r="AJ165" s="137">
        <v>2.4302531088945747</v>
      </c>
      <c r="AK165" s="137">
        <v>62.180523894941416</v>
      </c>
      <c r="AL165" s="138">
        <v>40.850915667319654</v>
      </c>
      <c r="AM165" s="85" t="s">
        <v>506</v>
      </c>
      <c r="AN165" s="86" t="s">
        <v>507</v>
      </c>
      <c r="AO165" s="86" t="s">
        <v>1115</v>
      </c>
      <c r="AP165" s="87" t="s">
        <v>2139</v>
      </c>
      <c r="AQ165" s="98">
        <v>0.28673110000000002</v>
      </c>
      <c r="AR165" s="99">
        <v>0.3699731</v>
      </c>
      <c r="AS165" s="143">
        <v>0.39193</v>
      </c>
      <c r="AT165" s="74" t="s">
        <v>3736</v>
      </c>
      <c r="AU165" s="74" t="s">
        <v>3021</v>
      </c>
      <c r="AV165" s="146" t="s">
        <v>3736</v>
      </c>
      <c r="AW165" s="25">
        <v>0.85915494972551365</v>
      </c>
      <c r="AX165" s="136">
        <v>0.85915494972551365</v>
      </c>
      <c r="AY165" s="137">
        <v>0</v>
      </c>
      <c r="AZ165" s="138">
        <v>0.85915494972551365</v>
      </c>
      <c r="BA165" s="136">
        <v>74.338113292711043</v>
      </c>
      <c r="BB165" s="137">
        <v>0</v>
      </c>
      <c r="BC165" s="138">
        <v>74.338113292711043</v>
      </c>
      <c r="BD165" s="25">
        <v>14.474707519999999</v>
      </c>
      <c r="BE165" s="25">
        <v>1655.439443</v>
      </c>
      <c r="BF165" s="74">
        <v>28.98</v>
      </c>
      <c r="BG165" s="74">
        <v>33.700000000000003</v>
      </c>
      <c r="BH165" s="74">
        <v>41.54</v>
      </c>
      <c r="BI165" s="74">
        <v>31.25</v>
      </c>
      <c r="BJ165" s="74">
        <v>34.9</v>
      </c>
      <c r="BK165" s="74">
        <v>44.774999999999999</v>
      </c>
      <c r="BL165" s="72">
        <v>1.7505925766443154E-2</v>
      </c>
      <c r="BM165" s="72">
        <v>2.0357132447520163E-2</v>
      </c>
      <c r="BN165" s="72">
        <v>2.5093035070326036E-2</v>
      </c>
      <c r="BO165" s="72">
        <v>1.8877162877893323E-2</v>
      </c>
      <c r="BP165" s="72">
        <v>2.1082015502031263E-2</v>
      </c>
      <c r="BQ165" s="72">
        <v>2.7047198971445554E-2</v>
      </c>
      <c r="BR165" s="149">
        <v>2.7047198971445554E-2</v>
      </c>
    </row>
    <row r="166" spans="2:70" ht="16.5" hidden="1" x14ac:dyDescent="0.3">
      <c r="B166" s="85">
        <v>5</v>
      </c>
      <c r="C166" s="86" t="s">
        <v>3000</v>
      </c>
      <c r="D166" s="86">
        <v>2</v>
      </c>
      <c r="E166" s="87">
        <v>1</v>
      </c>
      <c r="F166" s="75">
        <v>0.18</v>
      </c>
      <c r="G166" s="74" t="s">
        <v>2834</v>
      </c>
      <c r="H166" s="85" t="s">
        <v>1782</v>
      </c>
      <c r="I166" s="86">
        <v>1163</v>
      </c>
      <c r="J166" s="86" t="s">
        <v>4141</v>
      </c>
      <c r="K166" s="92" t="s">
        <v>1783</v>
      </c>
      <c r="L166" s="98">
        <v>0.41044455536018526</v>
      </c>
      <c r="M166" s="99">
        <v>0.21213431330162846</v>
      </c>
      <c r="N166" s="99">
        <v>0.22856229661216859</v>
      </c>
      <c r="O166" s="99">
        <v>0.1380604014256237</v>
      </c>
      <c r="P166" s="100">
        <v>16.284476863460224</v>
      </c>
      <c r="Q166" s="100">
        <v>12.450991931523149</v>
      </c>
      <c r="R166" s="101">
        <v>16.861293078894903</v>
      </c>
      <c r="S166" s="108">
        <v>19.066210629342947</v>
      </c>
      <c r="T166" s="109">
        <v>16.893759873617693</v>
      </c>
      <c r="U166" s="98">
        <v>0.20915793558401241</v>
      </c>
      <c r="V166" s="114">
        <v>1.0517073170731708</v>
      </c>
      <c r="W166" s="99">
        <v>0.61406005407713105</v>
      </c>
      <c r="X166" s="115">
        <v>6.6041014946124438E-2</v>
      </c>
      <c r="Y166" s="120">
        <v>20.26605856969109</v>
      </c>
      <c r="Z166" s="121">
        <v>16.513426871984095</v>
      </c>
      <c r="AA166" s="120">
        <v>693900000</v>
      </c>
      <c r="AB166" s="121">
        <v>1066200000</v>
      </c>
      <c r="AC166" s="79">
        <v>3500000</v>
      </c>
      <c r="AD166" s="80">
        <v>148200000</v>
      </c>
      <c r="AE166" s="125">
        <v>2.3616734143049933E-2</v>
      </c>
      <c r="AF166" s="129">
        <v>4224.7671563200001</v>
      </c>
      <c r="AG166" s="130">
        <v>4446.6671563199998</v>
      </c>
      <c r="AH166" s="136">
        <v>21.215015058778626</v>
      </c>
      <c r="AI166" s="137">
        <v>24.272200634934499</v>
      </c>
      <c r="AJ166" s="137">
        <v>3.2947538003230146</v>
      </c>
      <c r="AK166" s="137">
        <v>33.265542828858699</v>
      </c>
      <c r="AL166" s="138">
        <v>4.9314429278860743</v>
      </c>
      <c r="AM166" s="85" t="s">
        <v>498</v>
      </c>
      <c r="AN166" s="86" t="s">
        <v>738</v>
      </c>
      <c r="AO166" s="86" t="s">
        <v>1784</v>
      </c>
      <c r="AP166" s="87" t="s">
        <v>1552</v>
      </c>
      <c r="AQ166" s="98">
        <v>0.24192920000000001</v>
      </c>
      <c r="AR166" s="99">
        <v>0.19726250000000001</v>
      </c>
      <c r="AS166" s="143">
        <v>0.19167510000000001</v>
      </c>
      <c r="AT166" s="74" t="s">
        <v>3697</v>
      </c>
      <c r="AU166" s="74" t="s">
        <v>3021</v>
      </c>
      <c r="AV166" s="146" t="s">
        <v>3021</v>
      </c>
      <c r="AW166" s="25">
        <v>1.7589058281507808</v>
      </c>
      <c r="AX166" s="136">
        <v>1.7589058281507808</v>
      </c>
      <c r="AY166" s="137">
        <v>7.3421481821254297E-2</v>
      </c>
      <c r="AZ166" s="138">
        <v>1.832327309972035</v>
      </c>
      <c r="BA166" s="136">
        <v>69.117243450215867</v>
      </c>
      <c r="BB166" s="137">
        <v>2.8851404960380904</v>
      </c>
      <c r="BC166" s="138">
        <v>72.002383946253957</v>
      </c>
      <c r="BD166" s="25">
        <v>69.877593595999997</v>
      </c>
      <c r="BE166" s="25">
        <v>4224.7671563200001</v>
      </c>
      <c r="BF166" s="74">
        <v>149.53800000000001</v>
      </c>
      <c r="BG166" s="74">
        <v>164.846</v>
      </c>
      <c r="BH166" s="74">
        <v>177.61500000000001</v>
      </c>
      <c r="BI166" s="74">
        <v>147.03900000000002</v>
      </c>
      <c r="BJ166" s="74">
        <v>168.71299999999999</v>
      </c>
      <c r="BK166" s="74">
        <v>183.09300000000002</v>
      </c>
      <c r="BL166" s="72">
        <v>3.5395560149699627E-2</v>
      </c>
      <c r="BM166" s="72">
        <v>3.9018955104638181E-2</v>
      </c>
      <c r="BN166" s="72">
        <v>4.204137019345517E-2</v>
      </c>
      <c r="BO166" s="72">
        <v>3.4804048260988402E-2</v>
      </c>
      <c r="BP166" s="72">
        <v>3.9934271820783164E-2</v>
      </c>
      <c r="BQ166" s="72">
        <v>4.3338009699801748E-2</v>
      </c>
      <c r="BR166" s="149">
        <v>4.3338009699801748E-2</v>
      </c>
    </row>
    <row r="167" spans="2:70" ht="16.5" hidden="1" x14ac:dyDescent="0.3">
      <c r="B167" s="85">
        <v>5</v>
      </c>
      <c r="C167" s="86" t="s">
        <v>3000</v>
      </c>
      <c r="D167" s="86">
        <v>3</v>
      </c>
      <c r="E167" s="87">
        <v>1</v>
      </c>
      <c r="F167" s="75">
        <v>0.25</v>
      </c>
      <c r="G167" s="74" t="s">
        <v>2587</v>
      </c>
      <c r="H167" s="85" t="s">
        <v>457</v>
      </c>
      <c r="I167" s="86">
        <v>1167</v>
      </c>
      <c r="J167" s="86" t="s">
        <v>4145</v>
      </c>
      <c r="K167" s="92" t="s">
        <v>1153</v>
      </c>
      <c r="L167" s="98">
        <v>-15.761917564797546</v>
      </c>
      <c r="M167" s="99">
        <v>-2.8990170073334371</v>
      </c>
      <c r="N167" s="99">
        <v>0.28192996335957787</v>
      </c>
      <c r="O167" s="99">
        <v>0.49217057152090643</v>
      </c>
      <c r="P167" s="100">
        <v>52.42739039501204</v>
      </c>
      <c r="Q167" s="100">
        <v>44.388912694906693</v>
      </c>
      <c r="R167" s="101">
        <v>79.683885204475075</v>
      </c>
      <c r="S167" s="108">
        <v>20.992385112702042</v>
      </c>
      <c r="T167" s="109">
        <v>22.391294222723904</v>
      </c>
      <c r="U167" s="98">
        <v>0.23536348520298381</v>
      </c>
      <c r="V167" s="114">
        <v>0.47405824349731496</v>
      </c>
      <c r="W167" s="99">
        <v>0.27795112506734482</v>
      </c>
      <c r="X167" s="115" t="e">
        <v>#N/A</v>
      </c>
      <c r="Y167" s="120">
        <v>25.034660853811307</v>
      </c>
      <c r="Z167" s="121">
        <v>42.994549702372083</v>
      </c>
      <c r="AA167" s="120">
        <v>-96135000</v>
      </c>
      <c r="AB167" s="121">
        <v>566261000</v>
      </c>
      <c r="AC167" s="79">
        <v>21731000</v>
      </c>
      <c r="AD167" s="80">
        <v>407769000</v>
      </c>
      <c r="AE167" s="125">
        <v>5.3292427820653361E-2</v>
      </c>
      <c r="AF167" s="129">
        <v>8556.9651845400003</v>
      </c>
      <c r="AG167" s="130">
        <v>8732.2031845399997</v>
      </c>
      <c r="AH167" s="136">
        <v>23.622575603035262</v>
      </c>
      <c r="AI167" s="137">
        <v>26.682432457407508</v>
      </c>
      <c r="AJ167" s="137">
        <v>4.3053650949927951</v>
      </c>
      <c r="AK167" s="137">
        <v>33.450419472679577</v>
      </c>
      <c r="AL167" s="138">
        <v>21.881464533096338</v>
      </c>
      <c r="AM167" s="85" t="s">
        <v>493</v>
      </c>
      <c r="AN167" s="86" t="s">
        <v>494</v>
      </c>
      <c r="AO167" s="86" t="s">
        <v>495</v>
      </c>
      <c r="AP167" s="87" t="s">
        <v>574</v>
      </c>
      <c r="AQ167" s="98" t="e">
        <v>#VALUE!</v>
      </c>
      <c r="AR167" s="99" t="e">
        <v>#VALUE!</v>
      </c>
      <c r="AS167" s="143">
        <v>0.41059030000000002</v>
      </c>
      <c r="AT167" s="74" t="s">
        <v>3138</v>
      </c>
      <c r="AU167" s="74" t="s">
        <v>3138</v>
      </c>
      <c r="AV167" s="146" t="s">
        <v>3138</v>
      </c>
      <c r="AW167" s="25" t="s">
        <v>3021</v>
      </c>
      <c r="AX167" s="136">
        <v>0</v>
      </c>
      <c r="AY167" s="137">
        <v>9.6485843075728681</v>
      </c>
      <c r="AZ167" s="138">
        <v>9.6485843075728681</v>
      </c>
      <c r="BA167" s="136">
        <v>0</v>
      </c>
      <c r="BB167" s="137">
        <v>336.48479019269013</v>
      </c>
      <c r="BC167" s="138">
        <v>336.48479019269013</v>
      </c>
      <c r="BD167" s="25">
        <v>825.62600000000009</v>
      </c>
      <c r="BE167" s="25">
        <v>8556.9651845400003</v>
      </c>
      <c r="BF167" s="74">
        <v>272</v>
      </c>
      <c r="BG167" s="74">
        <v>312.66700000000003</v>
      </c>
      <c r="BH167" s="74">
        <v>358</v>
      </c>
      <c r="BI167" s="74">
        <v>314.70400000000001</v>
      </c>
      <c r="BJ167" s="74">
        <v>374.27800000000002</v>
      </c>
      <c r="BK167" s="74">
        <v>423.53399999999999</v>
      </c>
      <c r="BL167" s="72">
        <v>3.1786970512796588E-2</v>
      </c>
      <c r="BM167" s="72">
        <v>3.6539473196046217E-2</v>
      </c>
      <c r="BN167" s="72">
        <v>4.1837262660224923E-2</v>
      </c>
      <c r="BO167" s="72">
        <v>3.677752488330565E-2</v>
      </c>
      <c r="BP167" s="72">
        <v>4.3739572608781183E-2</v>
      </c>
      <c r="BQ167" s="72">
        <v>4.9495819004289669E-2</v>
      </c>
      <c r="BR167" s="149">
        <v>4.9495819004289669E-2</v>
      </c>
    </row>
    <row r="168" spans="2:70" ht="16.5" hidden="1" x14ac:dyDescent="0.3">
      <c r="B168" s="85">
        <v>5</v>
      </c>
      <c r="C168" s="86" t="s">
        <v>3000</v>
      </c>
      <c r="D168" s="86">
        <v>3</v>
      </c>
      <c r="E168" s="87">
        <v>2</v>
      </c>
      <c r="F168" s="75" t="s">
        <v>2149</v>
      </c>
      <c r="G168" s="74" t="s">
        <v>2850</v>
      </c>
      <c r="H168" s="85" t="s">
        <v>1411</v>
      </c>
      <c r="I168" s="86">
        <v>1166</v>
      </c>
      <c r="J168" s="86" t="s">
        <v>4144</v>
      </c>
      <c r="K168" s="92" t="s">
        <v>1412</v>
      </c>
      <c r="L168" s="98">
        <v>0.28889885832810591</v>
      </c>
      <c r="M168" s="99">
        <v>0.365248434482355</v>
      </c>
      <c r="N168" s="99">
        <v>0.20711449684345071</v>
      </c>
      <c r="O168" s="99">
        <v>0.25038112813929231</v>
      </c>
      <c r="P168" s="100">
        <v>23.432538778238609</v>
      </c>
      <c r="Q168" s="100">
        <v>17.405573091381203</v>
      </c>
      <c r="R168" s="101">
        <v>45.383485716992752</v>
      </c>
      <c r="S168" s="108">
        <v>26.615552013473565</v>
      </c>
      <c r="T168" s="109">
        <v>27.450395345367745</v>
      </c>
      <c r="U168" s="98">
        <v>0.36976517407690485</v>
      </c>
      <c r="V168" s="114">
        <v>1.2898777236370322</v>
      </c>
      <c r="W168" s="99">
        <v>0.21431130216729358</v>
      </c>
      <c r="X168" s="115" t="e">
        <v>#N/A</v>
      </c>
      <c r="Y168" s="120">
        <v>10.37769417563327</v>
      </c>
      <c r="Z168" s="121">
        <v>109.74354694763493</v>
      </c>
      <c r="AA168" s="120">
        <v>1708700000</v>
      </c>
      <c r="AB168" s="121">
        <v>2492600000</v>
      </c>
      <c r="AC168" s="79" t="e">
        <v>#N/A</v>
      </c>
      <c r="AD168" s="80">
        <v>791500000</v>
      </c>
      <c r="AE168" s="125">
        <v>0</v>
      </c>
      <c r="AF168" s="129">
        <v>4859.7721324200002</v>
      </c>
      <c r="AG168" s="130">
        <v>6331.2721324200002</v>
      </c>
      <c r="AH168" s="136">
        <v>5.6183087518147126</v>
      </c>
      <c r="AI168" s="137">
        <v>7.8125273104886466</v>
      </c>
      <c r="AJ168" s="137">
        <v>7.7635644609392207</v>
      </c>
      <c r="AK168" s="137">
        <v>10.305314154783218</v>
      </c>
      <c r="AL168" s="138">
        <v>5.4684059161453051</v>
      </c>
      <c r="AM168" s="85" t="s">
        <v>498</v>
      </c>
      <c r="AN168" s="86" t="s">
        <v>510</v>
      </c>
      <c r="AO168" s="86" t="s">
        <v>1053</v>
      </c>
      <c r="AP168" s="87" t="s">
        <v>1339</v>
      </c>
      <c r="AQ168" s="98" t="e">
        <v>#VALUE!</v>
      </c>
      <c r="AR168" s="99" t="e">
        <v>#VALUE!</v>
      </c>
      <c r="AS168" s="143" t="e">
        <v>#VALUE!</v>
      </c>
      <c r="AT168" s="74" t="s">
        <v>3137</v>
      </c>
      <c r="AU168" s="74" t="s">
        <v>3137</v>
      </c>
      <c r="AV168" s="146" t="s">
        <v>3137</v>
      </c>
      <c r="AW168" s="25">
        <v>3.5282257463662856</v>
      </c>
      <c r="AX168" s="136">
        <v>3.5282257463662856</v>
      </c>
      <c r="AY168" s="137">
        <v>-0.26790673886715227</v>
      </c>
      <c r="AZ168" s="138">
        <v>3.2603190074991333</v>
      </c>
      <c r="BA168" s="136">
        <v>43.747248294365662</v>
      </c>
      <c r="BB168" s="137">
        <v>-3.3218346748434939</v>
      </c>
      <c r="BC168" s="138">
        <v>40.425413619522168</v>
      </c>
      <c r="BD168" s="25">
        <v>158.20485619999999</v>
      </c>
      <c r="BE168" s="25">
        <v>4859.7721324200002</v>
      </c>
      <c r="BF168" s="74">
        <v>547.9</v>
      </c>
      <c r="BG168" s="74">
        <v>540.36400000000003</v>
      </c>
      <c r="BH168" s="74">
        <v>541.5</v>
      </c>
      <c r="BI168" s="74">
        <v>416.33699999999999</v>
      </c>
      <c r="BJ168" s="74">
        <v>448.649</v>
      </c>
      <c r="BK168" s="74">
        <v>481.93600000000004</v>
      </c>
      <c r="BL168" s="72">
        <v>0.11274191156924976</v>
      </c>
      <c r="BM168" s="72">
        <v>0.11119122157913137</v>
      </c>
      <c r="BN168" s="72">
        <v>0.11142497739505156</v>
      </c>
      <c r="BO168" s="72">
        <v>8.5670066137993675E-2</v>
      </c>
      <c r="BP168" s="72">
        <v>9.2318937549976887E-2</v>
      </c>
      <c r="BQ168" s="72">
        <v>9.9168435652560602E-2</v>
      </c>
      <c r="BR168" s="149">
        <v>0.11142497739505156</v>
      </c>
    </row>
    <row r="169" spans="2:70" ht="16.5" hidden="1" x14ac:dyDescent="0.3">
      <c r="B169" s="85">
        <v>5</v>
      </c>
      <c r="C169" s="86" t="s">
        <v>2999</v>
      </c>
      <c r="D169" s="86">
        <v>3</v>
      </c>
      <c r="E169" s="87">
        <v>3</v>
      </c>
      <c r="F169" s="75">
        <v>0.12</v>
      </c>
      <c r="G169" s="74">
        <v>0</v>
      </c>
      <c r="H169" s="85" t="s">
        <v>1860</v>
      </c>
      <c r="I169" s="86">
        <v>1168</v>
      </c>
      <c r="J169" s="86" t="s">
        <v>4146</v>
      </c>
      <c r="K169" s="92" t="s">
        <v>1861</v>
      </c>
      <c r="L169" s="98">
        <v>-36.745385898152755</v>
      </c>
      <c r="M169" s="99">
        <v>-7.572916666666667</v>
      </c>
      <c r="N169" s="99">
        <v>1.2160124109342656</v>
      </c>
      <c r="O169" s="99">
        <v>3.0418410041841004</v>
      </c>
      <c r="P169" s="100">
        <v>60.299116247450712</v>
      </c>
      <c r="Q169" s="100">
        <v>46.194496234123747</v>
      </c>
      <c r="R169" s="101" t="e">
        <v>#N/A</v>
      </c>
      <c r="S169" s="108">
        <v>16.776193576227278</v>
      </c>
      <c r="T169" s="109">
        <v>20.426515930113052</v>
      </c>
      <c r="U169" s="98">
        <v>0.58344249410531834</v>
      </c>
      <c r="V169" s="114">
        <v>2.3368310598111228</v>
      </c>
      <c r="W169" s="99">
        <v>-0.43786127167630057</v>
      </c>
      <c r="X169" s="115" t="e">
        <v>#N/A</v>
      </c>
      <c r="Y169" s="120">
        <v>5.0749816745218075</v>
      </c>
      <c r="Z169" s="121">
        <v>3.9450386557507766</v>
      </c>
      <c r="AA169" s="120">
        <v>-96000000</v>
      </c>
      <c r="AB169" s="121">
        <v>239000000</v>
      </c>
      <c r="AC169" s="79">
        <v>29000000</v>
      </c>
      <c r="AD169" s="80">
        <v>786000000</v>
      </c>
      <c r="AE169" s="125">
        <v>3.689567430025445E-2</v>
      </c>
      <c r="AF169" s="129">
        <v>10349.595862300001</v>
      </c>
      <c r="AG169" s="130">
        <v>15055.631793596585</v>
      </c>
      <c r="AH169" s="136">
        <v>15.238493718215167</v>
      </c>
      <c r="AI169" s="137">
        <v>16.32931864815248</v>
      </c>
      <c r="AJ169" s="137">
        <v>5.3921200676908825</v>
      </c>
      <c r="AK169" s="137">
        <v>21.793592287983561</v>
      </c>
      <c r="AL169" s="138" t="s">
        <v>3021</v>
      </c>
      <c r="AM169" s="85" t="s">
        <v>533</v>
      </c>
      <c r="AN169" s="86" t="s">
        <v>703</v>
      </c>
      <c r="AO169" s="86" t="s">
        <v>704</v>
      </c>
      <c r="AP169" s="87" t="s">
        <v>1552</v>
      </c>
      <c r="AQ169" s="98" t="e">
        <v>#VALUE!</v>
      </c>
      <c r="AR169" s="99">
        <v>0.1385699</v>
      </c>
      <c r="AS169" s="143">
        <v>3.9113040000000002E-2</v>
      </c>
      <c r="AT169" s="74" t="s">
        <v>3728</v>
      </c>
      <c r="AU169" s="74" t="s">
        <v>3021</v>
      </c>
      <c r="AV169" s="146" t="s">
        <v>3728</v>
      </c>
      <c r="AW169" s="25">
        <v>1.8351256962079434</v>
      </c>
      <c r="AX169" s="136">
        <v>1.8351256962079434</v>
      </c>
      <c r="AY169" s="137">
        <v>0</v>
      </c>
      <c r="AZ169" s="138">
        <v>1.8351256962079434</v>
      </c>
      <c r="BA169" s="136">
        <v>62.482290731317967</v>
      </c>
      <c r="BB169" s="137">
        <v>0</v>
      </c>
      <c r="BC169" s="138">
        <v>62.482290731317967</v>
      </c>
      <c r="BD169" s="25">
        <v>250.50399999999999</v>
      </c>
      <c r="BE169" s="25">
        <v>10349.595862300001</v>
      </c>
      <c r="BF169" s="74">
        <v>623.85</v>
      </c>
      <c r="BG169" s="74">
        <v>671.05000000000007</v>
      </c>
      <c r="BH169" s="74">
        <v>729.25</v>
      </c>
      <c r="BI169" s="74">
        <v>613.28399999999999</v>
      </c>
      <c r="BJ169" s="74">
        <v>667.44</v>
      </c>
      <c r="BK169" s="74">
        <v>716.17</v>
      </c>
      <c r="BL169" s="72">
        <v>6.0277715990096764E-2</v>
      </c>
      <c r="BM169" s="72">
        <v>6.4838280540441509E-2</v>
      </c>
      <c r="BN169" s="72">
        <v>7.046168852412929E-2</v>
      </c>
      <c r="BO169" s="72">
        <v>5.9256806561305601E-2</v>
      </c>
      <c r="BP169" s="72">
        <v>6.4489474650044371E-2</v>
      </c>
      <c r="BQ169" s="72">
        <v>6.9197871059754099E-2</v>
      </c>
      <c r="BR169" s="149">
        <v>7.046168852412929E-2</v>
      </c>
    </row>
    <row r="170" spans="2:70" ht="16.5" hidden="1" x14ac:dyDescent="0.3">
      <c r="B170" s="85">
        <v>5</v>
      </c>
      <c r="C170" s="86" t="s">
        <v>2999</v>
      </c>
      <c r="D170" s="86">
        <v>4</v>
      </c>
      <c r="E170" s="87">
        <v>2</v>
      </c>
      <c r="F170" s="75">
        <v>0.2</v>
      </c>
      <c r="G170" s="74" t="s">
        <v>2750</v>
      </c>
      <c r="H170" s="85" t="s">
        <v>2029</v>
      </c>
      <c r="I170" s="86">
        <v>1169</v>
      </c>
      <c r="J170" s="86" t="s">
        <v>4147</v>
      </c>
      <c r="K170" s="92" t="s">
        <v>4792</v>
      </c>
      <c r="L170" s="98">
        <v>0.9342051815961433</v>
      </c>
      <c r="M170" s="99">
        <v>1.0313418086043527</v>
      </c>
      <c r="N170" s="99">
        <v>0.9342051815961433</v>
      </c>
      <c r="O170" s="99">
        <v>1.0313418086043527</v>
      </c>
      <c r="P170" s="100">
        <v>45.726950442521755</v>
      </c>
      <c r="Q170" s="100">
        <v>35.465779886760004</v>
      </c>
      <c r="R170" s="101">
        <v>40.138748010383637</v>
      </c>
      <c r="S170" s="108">
        <v>47.828817701679874</v>
      </c>
      <c r="T170" s="109">
        <v>56.758932245621487</v>
      </c>
      <c r="U170" s="98">
        <v>-0.47024663513562803</v>
      </c>
      <c r="V170" s="114">
        <v>-1.2329538435790253</v>
      </c>
      <c r="W170" s="99">
        <v>0.81012377351149589</v>
      </c>
      <c r="X170" s="115">
        <v>0.15195530726256984</v>
      </c>
      <c r="Y170" s="120">
        <v>32.905619206539441</v>
      </c>
      <c r="Z170" s="121">
        <v>54.410530967720085</v>
      </c>
      <c r="AA170" s="120">
        <v>223631000</v>
      </c>
      <c r="AB170" s="121">
        <v>223631000</v>
      </c>
      <c r="AC170" s="79">
        <v>0</v>
      </c>
      <c r="AD170" s="80">
        <v>154146000</v>
      </c>
      <c r="AE170" s="125">
        <v>0</v>
      </c>
      <c r="AF170" s="129">
        <v>6710.3959024000005</v>
      </c>
      <c r="AG170" s="130">
        <v>6400.9849024000005</v>
      </c>
      <c r="AH170" s="136">
        <v>25.498884206668532</v>
      </c>
      <c r="AI170" s="137">
        <v>27.753143003815474</v>
      </c>
      <c r="AJ170" s="137">
        <v>1.9814776926618027</v>
      </c>
      <c r="AK170" s="137">
        <v>37.550544346891805</v>
      </c>
      <c r="AL170" s="138">
        <v>12.58886918594839</v>
      </c>
      <c r="AM170" s="85" t="s">
        <v>498</v>
      </c>
      <c r="AN170" s="86" t="s">
        <v>590</v>
      </c>
      <c r="AO170" s="86" t="s">
        <v>1639</v>
      </c>
      <c r="AP170" s="87" t="s">
        <v>2141</v>
      </c>
      <c r="AQ170" s="98" t="e">
        <v>#VALUE!</v>
      </c>
      <c r="AR170" s="99">
        <v>0.62717900000000004</v>
      </c>
      <c r="AS170" s="143">
        <v>0.72366039999999998</v>
      </c>
      <c r="AT170" s="74" t="s">
        <v>3729</v>
      </c>
      <c r="AU170" s="74" t="s">
        <v>3021</v>
      </c>
      <c r="AV170" s="146" t="s">
        <v>3729</v>
      </c>
      <c r="AW170" s="25">
        <v>1.5560165975103732</v>
      </c>
      <c r="AX170" s="136">
        <v>1.5560165975103732</v>
      </c>
      <c r="AY170" s="137">
        <v>0</v>
      </c>
      <c r="AZ170" s="138">
        <v>1.5560165975103732</v>
      </c>
      <c r="BA170" s="136">
        <v>0</v>
      </c>
      <c r="BB170" s="137">
        <v>0</v>
      </c>
      <c r="BC170" s="138">
        <v>0</v>
      </c>
      <c r="BD170" s="25">
        <v>0</v>
      </c>
      <c r="BE170" s="25">
        <v>6400.9849024000005</v>
      </c>
      <c r="BF170" s="74">
        <v>146.5</v>
      </c>
      <c r="BG170" s="74">
        <v>187</v>
      </c>
      <c r="BH170" s="74">
        <v>229.5</v>
      </c>
      <c r="BI170" s="74">
        <v>134.5</v>
      </c>
      <c r="BJ170" s="74">
        <v>153</v>
      </c>
      <c r="BK170" s="74">
        <v>182</v>
      </c>
      <c r="BL170" s="72">
        <v>2.2887102880850562E-2</v>
      </c>
      <c r="BM170" s="72">
        <v>2.9214254189208567E-2</v>
      </c>
      <c r="BN170" s="72">
        <v>3.5853857414028696E-2</v>
      </c>
      <c r="BO170" s="72">
        <v>2.1012391382077819E-2</v>
      </c>
      <c r="BP170" s="72">
        <v>2.3902571609352462E-2</v>
      </c>
      <c r="BQ170" s="72">
        <v>2.8433124398053258E-2</v>
      </c>
      <c r="BR170" s="149">
        <v>3.5853857414028696E-2</v>
      </c>
    </row>
    <row r="171" spans="2:70" ht="16.5" hidden="1" x14ac:dyDescent="0.3">
      <c r="B171" s="85">
        <v>5</v>
      </c>
      <c r="C171" s="86" t="s">
        <v>2998</v>
      </c>
      <c r="D171" s="86">
        <v>4</v>
      </c>
      <c r="E171" s="87">
        <v>2</v>
      </c>
      <c r="F171" s="75">
        <v>0.15</v>
      </c>
      <c r="G171" s="74" t="s">
        <v>2838</v>
      </c>
      <c r="H171" s="85" t="s">
        <v>239</v>
      </c>
      <c r="I171" s="86">
        <v>1171</v>
      </c>
      <c r="J171" s="86" t="s">
        <v>4149</v>
      </c>
      <c r="K171" s="92" t="s">
        <v>906</v>
      </c>
      <c r="L171" s="98">
        <v>0.35175545422038468</v>
      </c>
      <c r="M171" s="99">
        <v>0.24400296917367481</v>
      </c>
      <c r="N171" s="99">
        <v>0.17008493815516917</v>
      </c>
      <c r="O171" s="99">
        <v>0.13004316300307495</v>
      </c>
      <c r="P171" s="100">
        <v>13.327213468446786</v>
      </c>
      <c r="Q171" s="100">
        <v>10.058819981414402</v>
      </c>
      <c r="R171" s="101">
        <v>21.725652896528949</v>
      </c>
      <c r="S171" s="108">
        <v>21.24921919971851</v>
      </c>
      <c r="T171" s="109">
        <v>20.130720935753395</v>
      </c>
      <c r="U171" s="98">
        <v>0.64227453234862153</v>
      </c>
      <c r="V171" s="114">
        <v>3.1410626751032376</v>
      </c>
      <c r="W171" s="99">
        <v>0.34501789319030884</v>
      </c>
      <c r="X171" s="115">
        <v>4.447923869720273E-2</v>
      </c>
      <c r="Y171" s="120">
        <v>6.2546038809007412</v>
      </c>
      <c r="Z171" s="121">
        <v>15.421980069291275</v>
      </c>
      <c r="AA171" s="120">
        <v>12128627000</v>
      </c>
      <c r="AB171" s="121">
        <v>22757221000</v>
      </c>
      <c r="AC171" s="79">
        <v>142720000</v>
      </c>
      <c r="AD171" s="80">
        <v>2979930000</v>
      </c>
      <c r="AE171" s="125">
        <v>4.7893742470460715E-2</v>
      </c>
      <c r="AF171" s="129">
        <v>50360.520960119997</v>
      </c>
      <c r="AG171" s="130">
        <v>62790.853960119995</v>
      </c>
      <c r="AH171" s="136">
        <v>16.360472125725092</v>
      </c>
      <c r="AI171" s="137">
        <v>21.165073070175502</v>
      </c>
      <c r="AJ171" s="137">
        <v>5.1633428819334295</v>
      </c>
      <c r="AK171" s="137">
        <v>21.877057048013675</v>
      </c>
      <c r="AL171" s="138">
        <v>4.8767043359747237</v>
      </c>
      <c r="AM171" s="85" t="s">
        <v>498</v>
      </c>
      <c r="AN171" s="86" t="s">
        <v>738</v>
      </c>
      <c r="AO171" s="86" t="s">
        <v>739</v>
      </c>
      <c r="AP171" s="87" t="s">
        <v>574</v>
      </c>
      <c r="AQ171" s="98">
        <v>0.15120069999999999</v>
      </c>
      <c r="AR171" s="99">
        <v>0.17708390000000002</v>
      </c>
      <c r="AS171" s="143">
        <v>0.14900350000000001</v>
      </c>
      <c r="AT171" s="74" t="s">
        <v>3697</v>
      </c>
      <c r="AU171" s="74" t="s">
        <v>3140</v>
      </c>
      <c r="AV171" s="146" t="s">
        <v>3140</v>
      </c>
      <c r="AW171" s="25">
        <v>1.5097419351968646</v>
      </c>
      <c r="AX171" s="136">
        <v>1.5097419351968646</v>
      </c>
      <c r="AY171" s="137">
        <v>0.40767568906312118</v>
      </c>
      <c r="AZ171" s="138">
        <v>1.9174176242599859</v>
      </c>
      <c r="BA171" s="136">
        <v>34.412243371132753</v>
      </c>
      <c r="BB171" s="137">
        <v>9.2923397711046789</v>
      </c>
      <c r="BC171" s="138">
        <v>43.704583142237432</v>
      </c>
      <c r="BD171" s="25">
        <v>894.16973627000004</v>
      </c>
      <c r="BE171" s="25">
        <v>50360.520960119997</v>
      </c>
      <c r="BF171" s="74">
        <v>2875.75</v>
      </c>
      <c r="BG171" s="74">
        <v>3200.125</v>
      </c>
      <c r="BH171" s="74">
        <v>3531.2000000000003</v>
      </c>
      <c r="BI171" s="74">
        <v>2906.9859999999999</v>
      </c>
      <c r="BJ171" s="74">
        <v>3081.029</v>
      </c>
      <c r="BK171" s="74">
        <v>3531.4110000000001</v>
      </c>
      <c r="BL171" s="72">
        <v>5.7103261546425983E-2</v>
      </c>
      <c r="BM171" s="72">
        <v>6.354431882335268E-2</v>
      </c>
      <c r="BN171" s="72">
        <v>7.0118416820912619E-2</v>
      </c>
      <c r="BO171" s="72">
        <v>5.7723509300112552E-2</v>
      </c>
      <c r="BP171" s="72">
        <v>6.1179450515212834E-2</v>
      </c>
      <c r="BQ171" s="72">
        <v>7.0122606610771354E-2</v>
      </c>
      <c r="BR171" s="149">
        <v>7.0122606610771354E-2</v>
      </c>
    </row>
    <row r="172" spans="2:70" ht="16.5" hidden="1" x14ac:dyDescent="0.3">
      <c r="B172" s="85">
        <v>5</v>
      </c>
      <c r="C172" s="86" t="s">
        <v>3000</v>
      </c>
      <c r="D172" s="86">
        <v>9</v>
      </c>
      <c r="E172" s="87">
        <v>1</v>
      </c>
      <c r="F172" s="75">
        <v>0.24</v>
      </c>
      <c r="G172" s="74" t="s">
        <v>2936</v>
      </c>
      <c r="H172" s="85" t="s">
        <v>1465</v>
      </c>
      <c r="I172" s="86">
        <v>1178</v>
      </c>
      <c r="J172" s="86" t="s">
        <v>4156</v>
      </c>
      <c r="K172" s="92" t="s">
        <v>1466</v>
      </c>
      <c r="L172" s="98">
        <v>0.38132196992096407</v>
      </c>
      <c r="M172" s="99">
        <v>0.91849646445850386</v>
      </c>
      <c r="N172" s="99">
        <v>0.13244327473381129</v>
      </c>
      <c r="O172" s="99">
        <v>0.32225631651106612</v>
      </c>
      <c r="P172" s="100">
        <v>20.242827397852952</v>
      </c>
      <c r="Q172" s="100">
        <v>16.812666033880554</v>
      </c>
      <c r="R172" s="101">
        <v>36.645962732919259</v>
      </c>
      <c r="S172" s="108">
        <v>35.555187175797109</v>
      </c>
      <c r="T172" s="109">
        <v>47.345702385460051</v>
      </c>
      <c r="U172" s="98">
        <v>0.52777175875767424</v>
      </c>
      <c r="V172" s="114">
        <v>1.4821501014198784</v>
      </c>
      <c r="W172" s="99">
        <v>0.3562513133011137</v>
      </c>
      <c r="X172" s="115">
        <v>3.3393017009847807E-2</v>
      </c>
      <c r="Y172" s="120">
        <v>7.677998602811952</v>
      </c>
      <c r="Z172" s="121">
        <v>30.33880457798519</v>
      </c>
      <c r="AA172" s="120">
        <v>5374000000</v>
      </c>
      <c r="AB172" s="121">
        <v>15317000000</v>
      </c>
      <c r="AC172" s="79">
        <v>387000000</v>
      </c>
      <c r="AD172" s="80">
        <v>3608000000</v>
      </c>
      <c r="AE172" s="125">
        <v>0.10726164079822616</v>
      </c>
      <c r="AF172" s="129">
        <v>50884.985208919992</v>
      </c>
      <c r="AG172" s="130">
        <v>58496.985208919992</v>
      </c>
      <c r="AH172" s="136">
        <v>10.23927624871696</v>
      </c>
      <c r="AI172" s="137">
        <v>12.924654266221827</v>
      </c>
      <c r="AJ172" s="137">
        <v>5.1296732315090185</v>
      </c>
      <c r="AK172" s="137">
        <v>15.277563150779631</v>
      </c>
      <c r="AL172" s="138">
        <v>6.2345464709221705</v>
      </c>
      <c r="AM172" s="85" t="s">
        <v>506</v>
      </c>
      <c r="AN172" s="86" t="s">
        <v>577</v>
      </c>
      <c r="AO172" s="86" t="s">
        <v>787</v>
      </c>
      <c r="AP172" s="87" t="s">
        <v>1458</v>
      </c>
      <c r="AQ172" s="98" t="e">
        <v>#VALUE!</v>
      </c>
      <c r="AR172" s="99">
        <v>0.22416910000000001</v>
      </c>
      <c r="AS172" s="143">
        <v>0.12163690000000001</v>
      </c>
      <c r="AT172" s="74" t="s">
        <v>3144</v>
      </c>
      <c r="AU172" s="74" t="s">
        <v>3144</v>
      </c>
      <c r="AV172" s="146" t="s">
        <v>3144</v>
      </c>
      <c r="AW172" s="25">
        <v>2.0550236777101549</v>
      </c>
      <c r="AX172" s="136">
        <v>2.0550236777101549</v>
      </c>
      <c r="AY172" s="137">
        <v>3.1760370011294712</v>
      </c>
      <c r="AZ172" s="138">
        <v>5.2310606788396257</v>
      </c>
      <c r="BA172" s="136">
        <v>23.91634274782966</v>
      </c>
      <c r="BB172" s="137">
        <v>36.962683361118401</v>
      </c>
      <c r="BC172" s="138">
        <v>60.879026108948061</v>
      </c>
      <c r="BD172" s="25">
        <v>2253.1510200000002</v>
      </c>
      <c r="BE172" s="25">
        <v>50884.985208919992</v>
      </c>
      <c r="BF172" s="74">
        <v>3632.652</v>
      </c>
      <c r="BG172" s="74">
        <v>3789.7310000000002</v>
      </c>
      <c r="BH172" s="74">
        <v>3997.6669999999999</v>
      </c>
      <c r="BI172" s="74">
        <v>2929.8310000000001</v>
      </c>
      <c r="BJ172" s="74">
        <v>3499.3450000000003</v>
      </c>
      <c r="BK172" s="74">
        <v>3773.0050000000001</v>
      </c>
      <c r="BL172" s="72">
        <v>7.138946754303481E-2</v>
      </c>
      <c r="BM172" s="72">
        <v>7.4476409582127007E-2</v>
      </c>
      <c r="BN172" s="72">
        <v>7.8562801651344896E-2</v>
      </c>
      <c r="BO172" s="72">
        <v>5.7577515016873956E-2</v>
      </c>
      <c r="BP172" s="72">
        <v>6.8769696711763514E-2</v>
      </c>
      <c r="BQ172" s="72">
        <v>7.4147707511539235E-2</v>
      </c>
      <c r="BR172" s="149">
        <v>7.8562801651344896E-2</v>
      </c>
    </row>
    <row r="173" spans="2:70" ht="16.5" hidden="1" x14ac:dyDescent="0.3">
      <c r="B173" s="85">
        <v>5</v>
      </c>
      <c r="C173" s="86" t="s">
        <v>2999</v>
      </c>
      <c r="D173" s="86">
        <v>4</v>
      </c>
      <c r="E173" s="87">
        <v>2</v>
      </c>
      <c r="F173" s="75">
        <v>0.15</v>
      </c>
      <c r="G173" s="74" t="s">
        <v>2684</v>
      </c>
      <c r="H173" s="85" t="s">
        <v>1445</v>
      </c>
      <c r="I173" s="86">
        <v>1172</v>
      </c>
      <c r="J173" s="86" t="s">
        <v>4150</v>
      </c>
      <c r="K173" s="92" t="s">
        <v>1446</v>
      </c>
      <c r="L173" s="98">
        <v>0.22040976343707594</v>
      </c>
      <c r="M173" s="99">
        <v>0.38949152542372883</v>
      </c>
      <c r="N173" s="99">
        <v>0.13976378602406597</v>
      </c>
      <c r="O173" s="99">
        <v>0.21094180282724437</v>
      </c>
      <c r="P173" s="100">
        <v>13.640865996886939</v>
      </c>
      <c r="Q173" s="100">
        <v>9.9469786857950417</v>
      </c>
      <c r="R173" s="101">
        <v>31.115479115479118</v>
      </c>
      <c r="S173" s="108">
        <v>17.479445456659512</v>
      </c>
      <c r="T173" s="109">
        <v>18.803462582594889</v>
      </c>
      <c r="U173" s="98">
        <v>-2.0082638904919091E-3</v>
      </c>
      <c r="V173" s="114">
        <v>-2.3169107856191744E-2</v>
      </c>
      <c r="W173" s="99">
        <v>0.23250176122000746</v>
      </c>
      <c r="X173" s="115">
        <v>1.7176997759522031E-2</v>
      </c>
      <c r="Y173" s="120">
        <v>7.7540884215369186</v>
      </c>
      <c r="Z173" s="121">
        <v>10.492002940237644</v>
      </c>
      <c r="AA173" s="120">
        <v>5900000000</v>
      </c>
      <c r="AB173" s="121">
        <v>10894000000</v>
      </c>
      <c r="AC173" s="79" t="e">
        <v>#N/A</v>
      </c>
      <c r="AD173" s="80">
        <v>3536000000</v>
      </c>
      <c r="AE173" s="125">
        <v>0</v>
      </c>
      <c r="AF173" s="129">
        <v>64670.155485759999</v>
      </c>
      <c r="AG173" s="130">
        <v>65060.155485760006</v>
      </c>
      <c r="AH173" s="136">
        <v>16.012836693517109</v>
      </c>
      <c r="AI173" s="137">
        <v>23.936775381074323</v>
      </c>
      <c r="AJ173" s="137">
        <v>4.5752383171693234</v>
      </c>
      <c r="AK173" s="137">
        <v>20.222063346568646</v>
      </c>
      <c r="AL173" s="138">
        <v>5.8834456940746609</v>
      </c>
      <c r="AM173" s="85" t="s">
        <v>498</v>
      </c>
      <c r="AN173" s="86" t="s">
        <v>828</v>
      </c>
      <c r="AO173" s="86" t="s">
        <v>939</v>
      </c>
      <c r="AP173" s="87" t="s">
        <v>1339</v>
      </c>
      <c r="AQ173" s="98">
        <v>0.15259800000000001</v>
      </c>
      <c r="AR173" s="99">
        <v>0.16827670000000003</v>
      </c>
      <c r="AS173" s="143">
        <v>0.10763719999999999</v>
      </c>
      <c r="AT173" s="74" t="s">
        <v>3730</v>
      </c>
      <c r="AU173" s="74" t="s">
        <v>3021</v>
      </c>
      <c r="AV173" s="146" t="s">
        <v>3730</v>
      </c>
      <c r="AW173" s="25">
        <v>0.89238499725136033</v>
      </c>
      <c r="AX173" s="136">
        <v>0.89238499725136033</v>
      </c>
      <c r="AY173" s="137">
        <v>0</v>
      </c>
      <c r="AZ173" s="138">
        <v>0.89238499725136033</v>
      </c>
      <c r="BA173" s="136" t="s">
        <v>3021</v>
      </c>
      <c r="BB173" s="137">
        <v>0</v>
      </c>
      <c r="BC173" s="138" t="s">
        <v>3021</v>
      </c>
      <c r="BD173" s="25">
        <v>852</v>
      </c>
      <c r="BE173" s="25">
        <v>64670.155485759999</v>
      </c>
      <c r="BF173" s="74">
        <v>2231.4120000000003</v>
      </c>
      <c r="BG173" s="74">
        <v>2837.2220000000002</v>
      </c>
      <c r="BH173" s="74">
        <v>3428.471</v>
      </c>
      <c r="BI173" s="74">
        <v>2666.578</v>
      </c>
      <c r="BJ173" s="74">
        <v>2660.3440000000001</v>
      </c>
      <c r="BK173" s="74">
        <v>3189.4050000000002</v>
      </c>
      <c r="BL173" s="72">
        <v>3.4504509587754813E-2</v>
      </c>
      <c r="BM173" s="72">
        <v>4.3872200069547389E-2</v>
      </c>
      <c r="BN173" s="72">
        <v>5.3014732595701428E-2</v>
      </c>
      <c r="BO173" s="72">
        <v>4.1233517686333154E-2</v>
      </c>
      <c r="BP173" s="72">
        <v>4.1137120825166296E-2</v>
      </c>
      <c r="BQ173" s="72">
        <v>4.9318035128310296E-2</v>
      </c>
      <c r="BR173" s="149">
        <v>5.3014732595701428E-2</v>
      </c>
    </row>
    <row r="174" spans="2:70" ht="16.5" hidden="1" x14ac:dyDescent="0.3">
      <c r="B174" s="85">
        <v>5</v>
      </c>
      <c r="C174" s="86" t="s">
        <v>3000</v>
      </c>
      <c r="D174" s="86">
        <v>4</v>
      </c>
      <c r="E174" s="87">
        <v>3</v>
      </c>
      <c r="F174" s="75">
        <v>0.18</v>
      </c>
      <c r="G174" s="74">
        <v>0</v>
      </c>
      <c r="H174" s="85" t="s">
        <v>1210</v>
      </c>
      <c r="I174" s="86">
        <v>1175</v>
      </c>
      <c r="J174" s="86" t="s">
        <v>4153</v>
      </c>
      <c r="K174" s="92" t="s">
        <v>4797</v>
      </c>
      <c r="L174" s="98">
        <v>-2.0241119241499823</v>
      </c>
      <c r="M174" s="99">
        <v>-1.1445086705202312</v>
      </c>
      <c r="N174" s="99">
        <v>0.17957154468330455</v>
      </c>
      <c r="O174" s="99">
        <v>0.19898321116103099</v>
      </c>
      <c r="P174" s="100">
        <v>11.734636767284803</v>
      </c>
      <c r="Q174" s="100">
        <v>7.9180990983041415</v>
      </c>
      <c r="R174" s="101">
        <v>10.155935478676293</v>
      </c>
      <c r="S174" s="108">
        <v>37.525277385514883</v>
      </c>
      <c r="T174" s="109">
        <v>42.136057120190408</v>
      </c>
      <c r="U174" s="98">
        <v>-0.19083258605228667</v>
      </c>
      <c r="V174" s="114">
        <v>-1.3736345580933467</v>
      </c>
      <c r="W174" s="99">
        <v>0.45954023459089888</v>
      </c>
      <c r="X174" s="115" t="e">
        <v>#N/A</v>
      </c>
      <c r="Y174" s="120">
        <v>18.29774499686577</v>
      </c>
      <c r="Z174" s="121">
        <v>13.358179078578747</v>
      </c>
      <c r="AA174" s="120">
        <v>-294100000</v>
      </c>
      <c r="AB174" s="121">
        <v>1691600000</v>
      </c>
      <c r="AC174" s="79">
        <v>0</v>
      </c>
      <c r="AD174" s="80">
        <v>430700000</v>
      </c>
      <c r="AE174" s="125">
        <v>0</v>
      </c>
      <c r="AF174" s="129">
        <v>5791.5140151100004</v>
      </c>
      <c r="AG174" s="130">
        <v>5441.7140151100002</v>
      </c>
      <c r="AH174" s="136">
        <v>12.807046399411625</v>
      </c>
      <c r="AI174" s="137">
        <v>16.166708303951278</v>
      </c>
      <c r="AJ174" s="137">
        <v>7.2710606805693452</v>
      </c>
      <c r="AK174" s="137">
        <v>30.239528391829232</v>
      </c>
      <c r="AL174" s="138">
        <v>2.8248364738517795</v>
      </c>
      <c r="AM174" s="85" t="s">
        <v>502</v>
      </c>
      <c r="AN174" s="86" t="s">
        <v>503</v>
      </c>
      <c r="AO174" s="86" t="s">
        <v>657</v>
      </c>
      <c r="AP174" s="87" t="s">
        <v>2136</v>
      </c>
      <c r="AQ174" s="98" t="e">
        <v>#VALUE!</v>
      </c>
      <c r="AR174" s="99" t="e">
        <v>#VALUE!</v>
      </c>
      <c r="AS174" s="143">
        <v>0.18934100000000001</v>
      </c>
      <c r="AT174" s="74" t="s">
        <v>3141</v>
      </c>
      <c r="AU174" s="74" t="s">
        <v>3141</v>
      </c>
      <c r="AV174" s="146" t="s">
        <v>3141</v>
      </c>
      <c r="AW174" s="25">
        <v>3.8471352476191907</v>
      </c>
      <c r="AX174" s="136">
        <v>3.8471352476191907</v>
      </c>
      <c r="AY174" s="137">
        <v>0</v>
      </c>
      <c r="AZ174" s="138">
        <v>3.8471352476191907</v>
      </c>
      <c r="BA174" s="136">
        <v>82.012949413065229</v>
      </c>
      <c r="BB174" s="137">
        <v>0</v>
      </c>
      <c r="BC174" s="138" t="s">
        <v>3021</v>
      </c>
      <c r="BD174" s="25" t="s">
        <v>3021</v>
      </c>
      <c r="BE174" s="25">
        <v>5441.7140151100002</v>
      </c>
      <c r="BF174" s="74">
        <v>276.66700000000003</v>
      </c>
      <c r="BG174" s="74">
        <v>298.75</v>
      </c>
      <c r="BH174" s="74">
        <v>314.88900000000001</v>
      </c>
      <c r="BI174" s="74">
        <v>372.80700000000002</v>
      </c>
      <c r="BJ174" s="74">
        <v>387.37400000000002</v>
      </c>
      <c r="BK174" s="74">
        <v>405.20499999999998</v>
      </c>
      <c r="BL174" s="72">
        <v>5.0841885338292148E-2</v>
      </c>
      <c r="BM174" s="72">
        <v>5.4899981728268203E-2</v>
      </c>
      <c r="BN174" s="72">
        <v>5.786577521818459E-2</v>
      </c>
      <c r="BO174" s="72">
        <v>6.8509112931114585E-2</v>
      </c>
      <c r="BP174" s="72">
        <v>7.1186026851903492E-2</v>
      </c>
      <c r="BQ174" s="72">
        <v>7.4462751786453271E-2</v>
      </c>
      <c r="BR174" s="149">
        <v>7.4462751786453271E-2</v>
      </c>
    </row>
    <row r="175" spans="2:70" ht="16.5" hidden="1" x14ac:dyDescent="0.3">
      <c r="B175" s="85">
        <v>5</v>
      </c>
      <c r="C175" s="86" t="s">
        <v>3000</v>
      </c>
      <c r="D175" s="86">
        <v>4</v>
      </c>
      <c r="E175" s="87">
        <v>3</v>
      </c>
      <c r="F175" s="75">
        <v>0.13</v>
      </c>
      <c r="G175" s="74" t="s">
        <v>2785</v>
      </c>
      <c r="H175" s="85" t="s">
        <v>474</v>
      </c>
      <c r="I175" s="86">
        <v>1170</v>
      </c>
      <c r="J175" s="86" t="s">
        <v>4148</v>
      </c>
      <c r="K175" s="92" t="s">
        <v>539</v>
      </c>
      <c r="L175" s="98">
        <v>0.16290846625400449</v>
      </c>
      <c r="M175" s="99">
        <v>0.17028244152139557</v>
      </c>
      <c r="N175" s="99">
        <v>8.3330685775897126E-2</v>
      </c>
      <c r="O175" s="99">
        <v>8.8947726663758372E-2</v>
      </c>
      <c r="P175" s="100">
        <v>10.182477535986681</v>
      </c>
      <c r="Q175" s="100">
        <v>7.9998229041671989</v>
      </c>
      <c r="R175" s="101">
        <v>11.708378365468283</v>
      </c>
      <c r="S175" s="108">
        <v>31.386614869793</v>
      </c>
      <c r="T175" s="109">
        <v>31.145977756913993</v>
      </c>
      <c r="U175" s="98">
        <v>0.6718880114624578</v>
      </c>
      <c r="V175" s="114">
        <v>3.0272059411517236</v>
      </c>
      <c r="W175" s="99">
        <v>0.42970393144928432</v>
      </c>
      <c r="X175" s="115">
        <v>3.5683334618070356E-2</v>
      </c>
      <c r="Y175" s="120">
        <v>10.19340541679613</v>
      </c>
      <c r="Z175" s="121">
        <v>4.1663621617417324</v>
      </c>
      <c r="AA175" s="120">
        <v>7548359000</v>
      </c>
      <c r="AB175" s="121">
        <v>14450656000</v>
      </c>
      <c r="AC175" s="79">
        <v>77238000</v>
      </c>
      <c r="AD175" s="80">
        <v>2065526000</v>
      </c>
      <c r="AE175" s="125">
        <v>3.7393864807317843E-2</v>
      </c>
      <c r="AF175" s="129">
        <v>49426.445766149998</v>
      </c>
      <c r="AG175" s="130">
        <v>43567.707099437357</v>
      </c>
      <c r="AH175" s="136">
        <v>18.417019751861183</v>
      </c>
      <c r="AI175" s="137">
        <v>31.983059244403481</v>
      </c>
      <c r="AJ175" s="137">
        <v>3.0911676001732622</v>
      </c>
      <c r="AK175" s="137">
        <v>41.32884771630588</v>
      </c>
      <c r="AL175" s="138">
        <v>4.907961277111216</v>
      </c>
      <c r="AM175" s="85" t="s">
        <v>498</v>
      </c>
      <c r="AN175" s="86" t="s">
        <v>540</v>
      </c>
      <c r="AO175" s="86" t="s">
        <v>541</v>
      </c>
      <c r="AP175" s="87" t="s">
        <v>496</v>
      </c>
      <c r="AQ175" s="98">
        <v>0.16651890000000003</v>
      </c>
      <c r="AR175" s="99">
        <v>0.20697679999999999</v>
      </c>
      <c r="AS175" s="143">
        <v>0.15539420000000001</v>
      </c>
      <c r="AT175" s="74" t="s">
        <v>3139</v>
      </c>
      <c r="AU175" s="74" t="s">
        <v>3139</v>
      </c>
      <c r="AV175" s="146" t="s">
        <v>3139</v>
      </c>
      <c r="AW175" s="25">
        <v>0.71695076477909769</v>
      </c>
      <c r="AX175" s="136">
        <v>0.71695076477909769</v>
      </c>
      <c r="AY175" s="137">
        <v>-1.0341206368318841E-2</v>
      </c>
      <c r="AZ175" s="138">
        <v>0.70660955841077888</v>
      </c>
      <c r="BA175" s="136">
        <v>28.161204239375952</v>
      </c>
      <c r="BB175" s="137">
        <v>-0.4061936173671441</v>
      </c>
      <c r="BC175" s="138">
        <v>27.755010622008808</v>
      </c>
      <c r="BD175" s="25">
        <v>239.49499900000001</v>
      </c>
      <c r="BE175" s="25">
        <v>43567.707099437357</v>
      </c>
      <c r="BF175" s="74">
        <v>1071.556</v>
      </c>
      <c r="BG175" s="74">
        <v>1224.3890000000001</v>
      </c>
      <c r="BH175" s="74">
        <v>1368.7</v>
      </c>
      <c r="BI175" s="74">
        <v>1221.2450000000001</v>
      </c>
      <c r="BJ175" s="74">
        <v>1384.3869999999999</v>
      </c>
      <c r="BK175" s="74">
        <v>1540.923</v>
      </c>
      <c r="BL175" s="72">
        <v>2.4595189220179052E-2</v>
      </c>
      <c r="BM175" s="72">
        <v>2.8103131459397187E-2</v>
      </c>
      <c r="BN175" s="72">
        <v>3.1415470106703772E-2</v>
      </c>
      <c r="BO175" s="72">
        <v>2.8030967918799922E-2</v>
      </c>
      <c r="BP175" s="72">
        <v>3.1775530367947183E-2</v>
      </c>
      <c r="BQ175" s="72">
        <v>3.5368466751831883E-2</v>
      </c>
      <c r="BR175" s="149">
        <v>3.5368466751831883E-2</v>
      </c>
    </row>
    <row r="176" spans="2:70" ht="16.5" hidden="1" x14ac:dyDescent="0.3">
      <c r="B176" s="85">
        <v>5</v>
      </c>
      <c r="C176" s="86" t="s">
        <v>3000</v>
      </c>
      <c r="D176" s="86">
        <v>5</v>
      </c>
      <c r="E176" s="87">
        <v>1</v>
      </c>
      <c r="F176" s="75">
        <v>0.18</v>
      </c>
      <c r="G176" s="74" t="s">
        <v>2737</v>
      </c>
      <c r="H176" s="85" t="s">
        <v>268</v>
      </c>
      <c r="I176" s="86">
        <v>1173</v>
      </c>
      <c r="J176" s="86" t="s">
        <v>4151</v>
      </c>
      <c r="K176" s="92" t="s">
        <v>941</v>
      </c>
      <c r="L176" s="98">
        <v>0.33996082563796509</v>
      </c>
      <c r="M176" s="99">
        <v>0.41588653698648409</v>
      </c>
      <c r="N176" s="99">
        <v>0.24199552894424822</v>
      </c>
      <c r="O176" s="99">
        <v>0.2805451822523316</v>
      </c>
      <c r="P176" s="100">
        <v>22.486552264802537</v>
      </c>
      <c r="Q176" s="100">
        <v>16.92863174831367</v>
      </c>
      <c r="R176" s="101">
        <v>17.35415323371927</v>
      </c>
      <c r="S176" s="108">
        <v>21.810955731840036</v>
      </c>
      <c r="T176" s="109">
        <v>20.684161763041757</v>
      </c>
      <c r="U176" s="98">
        <v>-0.2476427936310053</v>
      </c>
      <c r="V176" s="114">
        <v>-1.0386460800295267</v>
      </c>
      <c r="W176" s="99">
        <v>0.72141153913829614</v>
      </c>
      <c r="X176" s="115" t="e">
        <v>#N/A</v>
      </c>
      <c r="Y176" s="120">
        <v>8.9666501146394744</v>
      </c>
      <c r="Z176" s="121">
        <v>21.580551983711317</v>
      </c>
      <c r="AA176" s="120">
        <v>209901000</v>
      </c>
      <c r="AB176" s="121">
        <v>311162000</v>
      </c>
      <c r="AC176" s="79">
        <v>4904000</v>
      </c>
      <c r="AD176" s="80">
        <v>94278000</v>
      </c>
      <c r="AE176" s="125">
        <v>5.2016377097520099E-2</v>
      </c>
      <c r="AF176" s="129">
        <v>4715.19801783</v>
      </c>
      <c r="AG176" s="130">
        <v>4580.1200178299996</v>
      </c>
      <c r="AH176" s="136">
        <v>35.217605402685081</v>
      </c>
      <c r="AI176" s="137">
        <v>45.395815545478868</v>
      </c>
      <c r="AJ176" s="137">
        <v>1.7909459420863634</v>
      </c>
      <c r="AK176" s="137">
        <v>61.152091950971368</v>
      </c>
      <c r="AL176" s="138">
        <v>9.8990884388086879</v>
      </c>
      <c r="AM176" s="85" t="s">
        <v>498</v>
      </c>
      <c r="AN176" s="86" t="s">
        <v>590</v>
      </c>
      <c r="AO176" s="86" t="s">
        <v>591</v>
      </c>
      <c r="AP176" s="87" t="s">
        <v>574</v>
      </c>
      <c r="AQ176" s="98">
        <v>0.2087726</v>
      </c>
      <c r="AR176" s="99">
        <v>0.20373240000000001</v>
      </c>
      <c r="AS176" s="143">
        <v>0.23945640000000001</v>
      </c>
      <c r="AT176" s="74" t="s">
        <v>3697</v>
      </c>
      <c r="AU176" s="74" t="s">
        <v>3021</v>
      </c>
      <c r="AV176" s="146" t="s">
        <v>3021</v>
      </c>
      <c r="AW176" s="25">
        <v>0.67164181773342302</v>
      </c>
      <c r="AX176" s="136">
        <v>0.67164181773342302</v>
      </c>
      <c r="AY176" s="137">
        <v>-1.898071224741104E-2</v>
      </c>
      <c r="AZ176" s="138">
        <v>0.65266110548601197</v>
      </c>
      <c r="BA176" s="136">
        <v>37.409769008662181</v>
      </c>
      <c r="BB176" s="137">
        <v>-1.0572064485081825</v>
      </c>
      <c r="BC176" s="138">
        <v>36.352562560153999</v>
      </c>
      <c r="BD176" s="25">
        <v>24.173000000000002</v>
      </c>
      <c r="BE176" s="25">
        <v>4580.1200178299996</v>
      </c>
      <c r="BF176" s="74">
        <v>89.875</v>
      </c>
      <c r="BG176" s="74">
        <v>96.966999999999999</v>
      </c>
      <c r="BH176" s="74">
        <v>107.667</v>
      </c>
      <c r="BI176" s="74">
        <v>85.242999999999995</v>
      </c>
      <c r="BJ176" s="74">
        <v>104.11800000000001</v>
      </c>
      <c r="BK176" s="74">
        <v>112.495</v>
      </c>
      <c r="BL176" s="72">
        <v>1.9622848233261273E-2</v>
      </c>
      <c r="BM176" s="72">
        <v>2.1171279272708159E-2</v>
      </c>
      <c r="BN176" s="72">
        <v>2.3507462595054703E-2</v>
      </c>
      <c r="BO176" s="72">
        <v>1.861152102306415E-2</v>
      </c>
      <c r="BP176" s="72">
        <v>2.2732592070661445E-2</v>
      </c>
      <c r="BQ176" s="72">
        <v>2.4561583443679855E-2</v>
      </c>
      <c r="BR176" s="149">
        <v>2.4561583443679855E-2</v>
      </c>
    </row>
    <row r="177" spans="2:70" ht="16.5" hidden="1" x14ac:dyDescent="0.3">
      <c r="B177" s="85">
        <v>5</v>
      </c>
      <c r="C177" s="86" t="s">
        <v>2999</v>
      </c>
      <c r="D177" s="86">
        <v>6</v>
      </c>
      <c r="E177" s="87">
        <v>5</v>
      </c>
      <c r="F177" s="75">
        <v>0.15</v>
      </c>
      <c r="G177" s="74" t="s">
        <v>2662</v>
      </c>
      <c r="H177" s="85" t="s">
        <v>50</v>
      </c>
      <c r="I177" s="86">
        <v>1204</v>
      </c>
      <c r="J177" s="86" t="s">
        <v>4181</v>
      </c>
      <c r="K177" s="92" t="s">
        <v>656</v>
      </c>
      <c r="L177" s="98">
        <v>1.3798731939736297</v>
      </c>
      <c r="M177" s="99">
        <v>2.0248070562293274</v>
      </c>
      <c r="N177" s="99">
        <v>0.27366253859727585</v>
      </c>
      <c r="O177" s="99">
        <v>0.36344745695626363</v>
      </c>
      <c r="P177" s="100">
        <v>32.840075455879273</v>
      </c>
      <c r="Q177" s="100">
        <v>28.419208966047261</v>
      </c>
      <c r="R177" s="101">
        <v>714.28571428571433</v>
      </c>
      <c r="S177" s="108">
        <v>30.320498051255527</v>
      </c>
      <c r="T177" s="109">
        <v>32.951358281913613</v>
      </c>
      <c r="U177" s="98">
        <v>0.39849759832424431</v>
      </c>
      <c r="V177" s="114">
        <v>2.6416088101508262</v>
      </c>
      <c r="W177" s="99">
        <v>4.4938833254736608E-3</v>
      </c>
      <c r="X177" s="115">
        <v>3.7255867388806825E-2</v>
      </c>
      <c r="Y177" s="120">
        <v>3.4222132173139328</v>
      </c>
      <c r="Z177" s="121">
        <v>32.033157428022683</v>
      </c>
      <c r="AA177" s="120">
        <v>1814000000</v>
      </c>
      <c r="AB177" s="121">
        <v>10106000000</v>
      </c>
      <c r="AC177" s="79">
        <v>412000000</v>
      </c>
      <c r="AD177" s="80">
        <v>3219000000</v>
      </c>
      <c r="AE177" s="125">
        <v>0.12799005902454177</v>
      </c>
      <c r="AF177" s="129">
        <v>68195.701134880001</v>
      </c>
      <c r="AG177" s="130">
        <v>79326.701134880001</v>
      </c>
      <c r="AH177" s="136">
        <v>19.023189720594726</v>
      </c>
      <c r="AI177" s="137">
        <v>20.288158858025575</v>
      </c>
      <c r="AJ177" s="137">
        <v>4.2163399378486339</v>
      </c>
      <c r="AK177" s="137">
        <v>26.233948322502233</v>
      </c>
      <c r="AL177" s="138">
        <v>1050.8878883713942</v>
      </c>
      <c r="AM177" s="85" t="s">
        <v>502</v>
      </c>
      <c r="AN177" s="86" t="s">
        <v>503</v>
      </c>
      <c r="AO177" s="86" t="s">
        <v>657</v>
      </c>
      <c r="AP177" s="87" t="s">
        <v>574</v>
      </c>
      <c r="AQ177" s="98">
        <v>0.16818719999999998</v>
      </c>
      <c r="AR177" s="99">
        <v>0.20197470000000001</v>
      </c>
      <c r="AS177" s="143">
        <v>0.19845160000000001</v>
      </c>
      <c r="AT177" s="74" t="s">
        <v>3738</v>
      </c>
      <c r="AU177" s="74" t="s">
        <v>3021</v>
      </c>
      <c r="AV177" s="146" t="s">
        <v>3738</v>
      </c>
      <c r="AW177" s="25">
        <v>0.7318814822524613</v>
      </c>
      <c r="AX177" s="136">
        <v>0.7318814822524613</v>
      </c>
      <c r="AY177" s="137">
        <v>4.9714195716716869</v>
      </c>
      <c r="AZ177" s="138">
        <v>5.7033010539241484</v>
      </c>
      <c r="BA177" s="136">
        <v>17.862654320987652</v>
      </c>
      <c r="BB177" s="137">
        <v>121.33487654320987</v>
      </c>
      <c r="BC177" s="138">
        <v>139.19753086419752</v>
      </c>
      <c r="BD177" s="25">
        <v>3608</v>
      </c>
      <c r="BE177" s="25">
        <v>68195.701134880001</v>
      </c>
      <c r="BF177" s="74">
        <v>2917.3890000000001</v>
      </c>
      <c r="BG177" s="74">
        <v>3201.6109999999999</v>
      </c>
      <c r="BH177" s="74">
        <v>3424.2310000000002</v>
      </c>
      <c r="BI177" s="74">
        <v>3246.6179999999999</v>
      </c>
      <c r="BJ177" s="74">
        <v>3650.2249999999999</v>
      </c>
      <c r="BK177" s="74">
        <v>3904.4880000000003</v>
      </c>
      <c r="BL177" s="72">
        <v>4.2779661348885896E-2</v>
      </c>
      <c r="BM177" s="72">
        <v>4.6947402060838618E-2</v>
      </c>
      <c r="BN177" s="72">
        <v>5.0211830702164471E-2</v>
      </c>
      <c r="BO177" s="72">
        <v>4.7607370346977117E-2</v>
      </c>
      <c r="BP177" s="72">
        <v>5.3525734602837334E-2</v>
      </c>
      <c r="BQ177" s="72">
        <v>5.7254166098792039E-2</v>
      </c>
      <c r="BR177" s="149">
        <v>5.7254166098792039E-2</v>
      </c>
    </row>
    <row r="178" spans="2:70" ht="16.5" hidden="1" x14ac:dyDescent="0.3">
      <c r="B178" s="85">
        <v>5</v>
      </c>
      <c r="C178" s="86" t="s">
        <v>3000</v>
      </c>
      <c r="D178" s="86">
        <v>7</v>
      </c>
      <c r="E178" s="87">
        <v>2</v>
      </c>
      <c r="F178" s="75">
        <v>0.2</v>
      </c>
      <c r="G178" s="74">
        <v>0</v>
      </c>
      <c r="H178" s="85" t="s">
        <v>377</v>
      </c>
      <c r="I178" s="86">
        <v>1174</v>
      </c>
      <c r="J178" s="86" t="s">
        <v>4152</v>
      </c>
      <c r="K178" s="92" t="s">
        <v>1065</v>
      </c>
      <c r="L178" s="98">
        <v>0.21042712688550608</v>
      </c>
      <c r="M178" s="99">
        <v>0.30788004574970096</v>
      </c>
      <c r="N178" s="99">
        <v>0.20800484418713677</v>
      </c>
      <c r="O178" s="99">
        <v>0.30426682789458537</v>
      </c>
      <c r="P178" s="100">
        <v>23.721520793977575</v>
      </c>
      <c r="Q178" s="100">
        <v>18.068617815187878</v>
      </c>
      <c r="R178" s="101">
        <v>21.344171906904926</v>
      </c>
      <c r="S178" s="108">
        <v>19.084233941173157</v>
      </c>
      <c r="T178" s="109">
        <v>23.590492600974837</v>
      </c>
      <c r="U178" s="98">
        <v>-4.3010622856260693E-2</v>
      </c>
      <c r="V178" s="114">
        <v>-0.16396811384062512</v>
      </c>
      <c r="W178" s="99">
        <v>0.74717118699111851</v>
      </c>
      <c r="X178" s="115">
        <v>1.7721818464109067E-2</v>
      </c>
      <c r="Y178" s="120">
        <v>12.856160427715952</v>
      </c>
      <c r="Z178" s="121">
        <v>23.853532154868496</v>
      </c>
      <c r="AA178" s="120">
        <v>1528316000</v>
      </c>
      <c r="AB178" s="121">
        <v>1546465000</v>
      </c>
      <c r="AC178" s="79" t="e">
        <v>#N/A</v>
      </c>
      <c r="AD178" s="80">
        <v>556526000</v>
      </c>
      <c r="AE178" s="125">
        <v>0</v>
      </c>
      <c r="AF178" s="129">
        <v>10794.858751419999</v>
      </c>
      <c r="AG178" s="130">
        <v>10695.118751419999</v>
      </c>
      <c r="AH178" s="136">
        <v>17.58202965785043</v>
      </c>
      <c r="AI178" s="137">
        <v>24.282072018577221</v>
      </c>
      <c r="AJ178" s="137">
        <v>1.0943634495074406</v>
      </c>
      <c r="AK178" s="137">
        <v>32.311441405029747</v>
      </c>
      <c r="AL178" s="138">
        <v>6.1818363797022098</v>
      </c>
      <c r="AM178" s="85" t="s">
        <v>498</v>
      </c>
      <c r="AN178" s="86" t="s">
        <v>516</v>
      </c>
      <c r="AO178" s="86" t="s">
        <v>580</v>
      </c>
      <c r="AP178" s="87" t="s">
        <v>574</v>
      </c>
      <c r="AQ178" s="98">
        <v>0.21229790000000001</v>
      </c>
      <c r="AR178" s="99">
        <v>0.34359720000000005</v>
      </c>
      <c r="AS178" s="143">
        <v>0.33231169999999999</v>
      </c>
      <c r="AT178" s="74" t="s">
        <v>3731</v>
      </c>
      <c r="AU178" s="74" t="s">
        <v>3021</v>
      </c>
      <c r="AV178" s="146" t="s">
        <v>3731</v>
      </c>
      <c r="AW178" s="25" t="s">
        <v>3021</v>
      </c>
      <c r="AX178" s="136">
        <v>0</v>
      </c>
      <c r="AY178" s="137">
        <v>5.9036852730024632E-2</v>
      </c>
      <c r="AZ178" s="138">
        <v>5.9036852730024632E-2</v>
      </c>
      <c r="BA178" s="136">
        <v>0</v>
      </c>
      <c r="BB178" s="137">
        <v>1.7828339173561349</v>
      </c>
      <c r="BC178" s="138">
        <v>1.7828339173561349</v>
      </c>
      <c r="BD178" s="25">
        <v>6.3729448634900008</v>
      </c>
      <c r="BE178" s="25">
        <v>10695.118751419999</v>
      </c>
      <c r="BF178" s="74">
        <v>341.267</v>
      </c>
      <c r="BG178" s="74">
        <v>412.25</v>
      </c>
      <c r="BH178" s="74">
        <v>481.125</v>
      </c>
      <c r="BI178" s="74">
        <v>108.85000000000001</v>
      </c>
      <c r="BJ178" s="74">
        <v>163.83799999999999</v>
      </c>
      <c r="BK178" s="74">
        <v>226.26500000000001</v>
      </c>
      <c r="BL178" s="72">
        <v>3.190866861152801E-2</v>
      </c>
      <c r="BM178" s="72">
        <v>3.8545621566405258E-2</v>
      </c>
      <c r="BN178" s="72">
        <v>4.4985475260489335E-2</v>
      </c>
      <c r="BO178" s="72">
        <v>1.0177540103100577E-2</v>
      </c>
      <c r="BP178" s="72">
        <v>1.5318950991380727E-2</v>
      </c>
      <c r="BQ178" s="72">
        <v>2.1155912828921011E-2</v>
      </c>
      <c r="BR178" s="149">
        <v>4.4985475260489335E-2</v>
      </c>
    </row>
    <row r="179" spans="2:70" ht="16.5" hidden="1" x14ac:dyDescent="0.3">
      <c r="B179" s="85">
        <v>5</v>
      </c>
      <c r="C179" s="86" t="s">
        <v>2999</v>
      </c>
      <c r="D179" s="86">
        <v>7</v>
      </c>
      <c r="E179" s="87">
        <v>6</v>
      </c>
      <c r="F179" s="75">
        <v>0.14000000000000001</v>
      </c>
      <c r="G179" s="74">
        <v>0</v>
      </c>
      <c r="H179" s="85" t="s">
        <v>103</v>
      </c>
      <c r="I179" s="86">
        <v>1205</v>
      </c>
      <c r="J179" s="86" t="s">
        <v>4182</v>
      </c>
      <c r="K179" s="92" t="s">
        <v>733</v>
      </c>
      <c r="L179" s="98">
        <v>0.74998416759025877</v>
      </c>
      <c r="M179" s="99">
        <v>0.73039215686274506</v>
      </c>
      <c r="N179" s="99">
        <v>0.19653883151430379</v>
      </c>
      <c r="O179" s="99">
        <v>0.20931559769963562</v>
      </c>
      <c r="P179" s="100">
        <v>17.65352956795509</v>
      </c>
      <c r="Q179" s="100">
        <v>13.175920977647756</v>
      </c>
      <c r="R179" s="101">
        <v>28.975015449810186</v>
      </c>
      <c r="S179" s="108">
        <v>26.628989321396098</v>
      </c>
      <c r="T179" s="109">
        <v>28.055019305019304</v>
      </c>
      <c r="U179" s="98">
        <v>0.44945733845383201</v>
      </c>
      <c r="V179" s="114">
        <v>2.3678747361013373</v>
      </c>
      <c r="W179" s="99">
        <v>0.2606837606837607</v>
      </c>
      <c r="X179" s="115">
        <v>3.6021872863978129E-2</v>
      </c>
      <c r="Y179" s="120">
        <v>7.9338081443320334</v>
      </c>
      <c r="Z179" s="121">
        <v>15.403309705888347</v>
      </c>
      <c r="AA179" s="120">
        <v>6528000000</v>
      </c>
      <c r="AB179" s="121">
        <v>22779000000</v>
      </c>
      <c r="AC179" s="79">
        <v>463000000</v>
      </c>
      <c r="AD179" s="80">
        <v>3550000000</v>
      </c>
      <c r="AE179" s="125">
        <v>0.13042253521126759</v>
      </c>
      <c r="AF179" s="129">
        <v>96908.782092509995</v>
      </c>
      <c r="AG179" s="130">
        <v>122109.78209250999</v>
      </c>
      <c r="AH179" s="136">
        <v>19.644430838563384</v>
      </c>
      <c r="AI179" s="137">
        <v>23.275703271110626</v>
      </c>
      <c r="AJ179" s="137">
        <v>3.2164441248711326</v>
      </c>
      <c r="AK179" s="137">
        <v>26.622144326433741</v>
      </c>
      <c r="AL179" s="138">
        <v>8.1036543768145215</v>
      </c>
      <c r="AM179" s="85" t="s">
        <v>502</v>
      </c>
      <c r="AN179" s="86" t="s">
        <v>503</v>
      </c>
      <c r="AO179" s="86" t="s">
        <v>657</v>
      </c>
      <c r="AP179" s="87" t="s">
        <v>574</v>
      </c>
      <c r="AQ179" s="98">
        <v>9.6420530000000004E-2</v>
      </c>
      <c r="AR179" s="99">
        <v>0.1978558</v>
      </c>
      <c r="AS179" s="143">
        <v>0.18408349999999998</v>
      </c>
      <c r="AT179" s="74" t="s">
        <v>3697</v>
      </c>
      <c r="AU179" s="74" t="s">
        <v>3162</v>
      </c>
      <c r="AV179" s="146" t="s">
        <v>3162</v>
      </c>
      <c r="AW179" s="25">
        <v>1.4475762853200018</v>
      </c>
      <c r="AX179" s="136">
        <v>1.4475762853200018</v>
      </c>
      <c r="AY179" s="137">
        <v>1.8965382606544414</v>
      </c>
      <c r="AZ179" s="138">
        <v>3.3441145459744432</v>
      </c>
      <c r="BA179" s="136">
        <v>32.542667052357537</v>
      </c>
      <c r="BB179" s="137">
        <v>42.635689596760194</v>
      </c>
      <c r="BC179" s="138">
        <v>75.178356649117731</v>
      </c>
      <c r="BD179" s="25">
        <v>2598.91578936</v>
      </c>
      <c r="BE179" s="25">
        <v>96908.782092509995</v>
      </c>
      <c r="BF179" s="74">
        <v>3857.9470000000001</v>
      </c>
      <c r="BG179" s="74">
        <v>4218.2110000000002</v>
      </c>
      <c r="BH179" s="74">
        <v>4572.0709999999999</v>
      </c>
      <c r="BI179" s="74">
        <v>3579.1570000000002</v>
      </c>
      <c r="BJ179" s="74">
        <v>4337.567</v>
      </c>
      <c r="BK179" s="74">
        <v>4753.9620000000004</v>
      </c>
      <c r="BL179" s="72">
        <v>3.9810086523604946E-2</v>
      </c>
      <c r="BM179" s="72">
        <v>4.3527644336436487E-2</v>
      </c>
      <c r="BN179" s="72">
        <v>4.717911938708981E-2</v>
      </c>
      <c r="BO179" s="72">
        <v>3.6933257468691583E-2</v>
      </c>
      <c r="BP179" s="72">
        <v>4.4759276779057236E-2</v>
      </c>
      <c r="BQ179" s="72">
        <v>4.9056049383241922E-2</v>
      </c>
      <c r="BR179" s="149">
        <v>4.9056049383241922E-2</v>
      </c>
    </row>
    <row r="180" spans="2:70" ht="16.5" hidden="1" x14ac:dyDescent="0.3">
      <c r="B180" s="85">
        <v>5</v>
      </c>
      <c r="C180" s="86" t="s">
        <v>3000</v>
      </c>
      <c r="D180" s="86">
        <v>8</v>
      </c>
      <c r="E180" s="87">
        <v>3</v>
      </c>
      <c r="F180" s="75">
        <v>0.19</v>
      </c>
      <c r="G180" s="74">
        <v>0</v>
      </c>
      <c r="H180" s="85" t="s">
        <v>1216</v>
      </c>
      <c r="I180" s="86">
        <v>1177</v>
      </c>
      <c r="J180" s="86" t="s">
        <v>4155</v>
      </c>
      <c r="K180" s="92" t="s">
        <v>4798</v>
      </c>
      <c r="L180" s="98">
        <v>0.22971273389678748</v>
      </c>
      <c r="M180" s="99">
        <v>0.27378626613880108</v>
      </c>
      <c r="N180" s="99">
        <v>0.19946006158419519</v>
      </c>
      <c r="O180" s="99">
        <v>0.24865938647487612</v>
      </c>
      <c r="P180" s="100">
        <v>23.441740472178648</v>
      </c>
      <c r="Q180" s="100">
        <v>17.019703352093231</v>
      </c>
      <c r="R180" s="101">
        <v>27.02569454874056</v>
      </c>
      <c r="S180" s="108">
        <v>12.548849198256002</v>
      </c>
      <c r="T180" s="109">
        <v>14.660142019261382</v>
      </c>
      <c r="U180" s="98">
        <v>0.20417548422795073</v>
      </c>
      <c r="V180" s="114">
        <v>0.79141635338684835</v>
      </c>
      <c r="W180" s="99">
        <v>0.50153512281418178</v>
      </c>
      <c r="X180" s="115">
        <v>1.0079137524942916E-2</v>
      </c>
      <c r="Y180" s="120">
        <v>17.622323822739602</v>
      </c>
      <c r="Z180" s="121">
        <v>31.638964197124043</v>
      </c>
      <c r="AA180" s="120">
        <v>2166208000</v>
      </c>
      <c r="AB180" s="121">
        <v>2385102000</v>
      </c>
      <c r="AC180" s="79" t="e">
        <v>#N/A</v>
      </c>
      <c r="AD180" s="80">
        <v>757205000</v>
      </c>
      <c r="AE180" s="125">
        <v>0</v>
      </c>
      <c r="AF180" s="129">
        <v>6485.9934766799997</v>
      </c>
      <c r="AG180" s="130">
        <v>7144.2864766799994</v>
      </c>
      <c r="AH180" s="136">
        <v>8.5861913483890113</v>
      </c>
      <c r="AI180" s="137">
        <v>12.046116154502442</v>
      </c>
      <c r="AJ180" s="137">
        <v>6.9952425623787358</v>
      </c>
      <c r="AK180" s="137">
        <v>15.208503269936484</v>
      </c>
      <c r="AL180" s="138">
        <v>3.7560574710052457</v>
      </c>
      <c r="AM180" s="85" t="s">
        <v>498</v>
      </c>
      <c r="AN180" s="86" t="s">
        <v>516</v>
      </c>
      <c r="AO180" s="86" t="s">
        <v>580</v>
      </c>
      <c r="AP180" s="87" t="s">
        <v>2137</v>
      </c>
      <c r="AQ180" s="98">
        <v>0.27189920000000001</v>
      </c>
      <c r="AR180" s="99">
        <v>0.21912109999999999</v>
      </c>
      <c r="AS180" s="143">
        <v>0.2336153</v>
      </c>
      <c r="AT180" s="74" t="s">
        <v>3143</v>
      </c>
      <c r="AU180" s="74" t="s">
        <v>3143</v>
      </c>
      <c r="AV180" s="146" t="s">
        <v>3143</v>
      </c>
      <c r="AW180" s="25">
        <v>3.708879541599349</v>
      </c>
      <c r="AX180" s="136">
        <v>3.708879541599349</v>
      </c>
      <c r="AY180" s="137">
        <v>6.4919765396615657E-16</v>
      </c>
      <c r="AZ180" s="138">
        <v>3.7088795415993494</v>
      </c>
      <c r="BA180" s="136">
        <v>40.593452548583144</v>
      </c>
      <c r="BB180" s="137">
        <v>7.1054273576010019E-15</v>
      </c>
      <c r="BC180" s="138">
        <v>40.593452548583151</v>
      </c>
      <c r="BD180" s="25">
        <v>173.202</v>
      </c>
      <c r="BE180" s="25">
        <v>6485.9934766799997</v>
      </c>
      <c r="BF180" s="74">
        <v>281.66700000000003</v>
      </c>
      <c r="BG180" s="74">
        <v>329.66700000000003</v>
      </c>
      <c r="BH180" s="74">
        <v>379.5</v>
      </c>
      <c r="BI180" s="74">
        <v>209</v>
      </c>
      <c r="BJ180" s="74">
        <v>302</v>
      </c>
      <c r="BK180" s="74">
        <v>362</v>
      </c>
      <c r="BL180" s="72">
        <v>4.3426963195802901E-2</v>
      </c>
      <c r="BM180" s="72">
        <v>5.0827525680575837E-2</v>
      </c>
      <c r="BN180" s="72">
        <v>5.8510697145236032E-2</v>
      </c>
      <c r="BO180" s="72">
        <v>3.2223282485782163E-2</v>
      </c>
      <c r="BP180" s="72">
        <v>4.6561872300029727E-2</v>
      </c>
      <c r="BQ180" s="72">
        <v>5.58125754059959E-2</v>
      </c>
      <c r="BR180" s="149">
        <v>5.8510697145236032E-2</v>
      </c>
    </row>
    <row r="181" spans="2:70" ht="16.5" hidden="1" x14ac:dyDescent="0.3">
      <c r="B181" s="85">
        <v>5</v>
      </c>
      <c r="C181" s="86" t="s">
        <v>2998</v>
      </c>
      <c r="D181" s="86">
        <v>12</v>
      </c>
      <c r="E181" s="87">
        <v>3</v>
      </c>
      <c r="F181" s="75">
        <v>0.14000000000000001</v>
      </c>
      <c r="G181" s="74" t="s">
        <v>2523</v>
      </c>
      <c r="H181" s="85" t="s">
        <v>1891</v>
      </c>
      <c r="I181" s="86">
        <v>1130</v>
      </c>
      <c r="J181" s="86" t="s">
        <v>4110</v>
      </c>
      <c r="K181" s="92" t="s">
        <v>4799</v>
      </c>
      <c r="L181" s="98">
        <v>-13.744289764036349</v>
      </c>
      <c r="M181" s="99">
        <v>0.9108614125802601</v>
      </c>
      <c r="N181" s="99">
        <v>1.3268051217299377</v>
      </c>
      <c r="O181" s="99">
        <v>0.26442848953973169</v>
      </c>
      <c r="P181" s="100">
        <v>27.499036481104671</v>
      </c>
      <c r="Q181" s="100">
        <v>19.187098042448195</v>
      </c>
      <c r="R181" s="101">
        <v>27.342146757233582</v>
      </c>
      <c r="S181" s="108">
        <v>21.338001459344611</v>
      </c>
      <c r="T181" s="109">
        <v>22.698687210124987</v>
      </c>
      <c r="U181" s="98">
        <v>0.46458362275684195</v>
      </c>
      <c r="V181" s="114">
        <v>0.80298996732333194</v>
      </c>
      <c r="W181" s="99">
        <v>0.48156089701823179</v>
      </c>
      <c r="X181" s="115" t="e">
        <v>#N/A</v>
      </c>
      <c r="Y181" s="120">
        <v>17.071539172710544</v>
      </c>
      <c r="Z181" s="121">
        <v>11.938963229092803</v>
      </c>
      <c r="AA181" s="120">
        <v>70396000</v>
      </c>
      <c r="AB181" s="121">
        <v>242489000</v>
      </c>
      <c r="AC181" s="79" t="e">
        <v>#N/A</v>
      </c>
      <c r="AD181" s="80">
        <v>90819000</v>
      </c>
      <c r="AE181" s="125">
        <v>0</v>
      </c>
      <c r="AF181" s="129">
        <v>601.53991200000007</v>
      </c>
      <c r="AG181" s="130">
        <v>680.72991200000001</v>
      </c>
      <c r="AH181" s="136" t="s">
        <v>3021</v>
      </c>
      <c r="AI181" s="137" t="s">
        <v>3021</v>
      </c>
      <c r="AJ181" s="137">
        <v>13.852417414891121</v>
      </c>
      <c r="AK181" s="137">
        <v>14.723007589800508</v>
      </c>
      <c r="AL181" s="138">
        <v>3.7519403125509827</v>
      </c>
      <c r="AM181" s="85" t="s">
        <v>493</v>
      </c>
      <c r="AN181" s="86" t="s">
        <v>524</v>
      </c>
      <c r="AO181" s="86" t="s">
        <v>682</v>
      </c>
      <c r="AP181" s="87" t="s">
        <v>2139</v>
      </c>
      <c r="AQ181" s="98">
        <v>0.2058702</v>
      </c>
      <c r="AR181" s="99">
        <v>0.14122670000000001</v>
      </c>
      <c r="AS181" s="143">
        <v>9.8531870000000008E-2</v>
      </c>
      <c r="AT181" s="74" t="s">
        <v>3113</v>
      </c>
      <c r="AU181" s="74" t="s">
        <v>3113</v>
      </c>
      <c r="AV181" s="146" t="s">
        <v>3113</v>
      </c>
      <c r="AW181" s="25">
        <v>4.269449715370019</v>
      </c>
      <c r="AX181" s="136">
        <v>4.269449715370019</v>
      </c>
      <c r="AY181" s="137">
        <v>-5.4399254656676564E-16</v>
      </c>
      <c r="AZ181" s="138">
        <v>4.2694497153700182</v>
      </c>
      <c r="BA181" s="136">
        <v>111.53191344605563</v>
      </c>
      <c r="BB181" s="137">
        <v>-1.4210854715202004E-14</v>
      </c>
      <c r="BC181" s="138">
        <v>111.53191344605561</v>
      </c>
      <c r="BD181" s="25">
        <v>43.114172400000001</v>
      </c>
      <c r="BE181" s="25">
        <v>601.53991200000007</v>
      </c>
      <c r="BF181" s="74">
        <v>47.2</v>
      </c>
      <c r="BG181" s="74">
        <v>50.300000000000004</v>
      </c>
      <c r="BH181" s="74">
        <v>56</v>
      </c>
      <c r="BI181" s="74">
        <v>53.1</v>
      </c>
      <c r="BJ181" s="74">
        <v>58.2</v>
      </c>
      <c r="BK181" s="74">
        <v>56.800000000000004</v>
      </c>
      <c r="BL181" s="72">
        <v>7.8465283946113282E-2</v>
      </c>
      <c r="BM181" s="72">
        <v>8.3618724205285974E-2</v>
      </c>
      <c r="BN181" s="72">
        <v>9.3094404681829307E-2</v>
      </c>
      <c r="BO181" s="72">
        <v>8.8273444439377444E-2</v>
      </c>
      <c r="BP181" s="72">
        <v>9.6751684865758331E-2</v>
      </c>
      <c r="BQ181" s="72">
        <v>9.4424324748712596E-2</v>
      </c>
      <c r="BR181" s="149">
        <v>9.4424324748712596E-2</v>
      </c>
    </row>
    <row r="182" spans="2:70" ht="16.5" hidden="1" x14ac:dyDescent="0.3">
      <c r="B182" s="85">
        <v>5</v>
      </c>
      <c r="C182" s="86" t="s">
        <v>2999</v>
      </c>
      <c r="D182" s="86">
        <v>21</v>
      </c>
      <c r="E182" s="87">
        <v>12</v>
      </c>
      <c r="F182" s="75">
        <v>0.2</v>
      </c>
      <c r="G182" s="74" t="s">
        <v>2365</v>
      </c>
      <c r="H182" s="85" t="s">
        <v>1517</v>
      </c>
      <c r="I182" s="86">
        <v>1227</v>
      </c>
      <c r="J182" s="86" t="s">
        <v>4202</v>
      </c>
      <c r="K182" s="92" t="s">
        <v>1518</v>
      </c>
      <c r="L182" s="98">
        <v>-0.26001373025250807</v>
      </c>
      <c r="M182" s="99">
        <v>-0.17011743074370758</v>
      </c>
      <c r="N182" s="99">
        <v>-0.26001373025250807</v>
      </c>
      <c r="O182" s="99">
        <v>-0.17011743074370758</v>
      </c>
      <c r="P182" s="100">
        <v>24.514212794244607</v>
      </c>
      <c r="Q182" s="100">
        <v>18.859645347229275</v>
      </c>
      <c r="R182" s="101">
        <v>23.339799430999953</v>
      </c>
      <c r="S182" s="108">
        <v>10.529631742692752</v>
      </c>
      <c r="T182" s="109">
        <v>8.1503995641708222</v>
      </c>
      <c r="U182" s="98">
        <v>-0.81637655588940428</v>
      </c>
      <c r="V182" s="114">
        <v>-9.0147200559497946</v>
      </c>
      <c r="W182" s="99">
        <v>0.357771173502336</v>
      </c>
      <c r="X182" s="115">
        <v>1.9486194060476726E-2</v>
      </c>
      <c r="Y182" s="120">
        <v>38.642257124426109</v>
      </c>
      <c r="Z182" s="121">
        <v>40.547032624006718</v>
      </c>
      <c r="AA182" s="120">
        <v>-3907154000</v>
      </c>
      <c r="AB182" s="121">
        <v>-3907154000</v>
      </c>
      <c r="AC182" s="79">
        <v>29469000</v>
      </c>
      <c r="AD182" s="80">
        <v>959124000</v>
      </c>
      <c r="AE182" s="125">
        <v>3.0724911481727075E-2</v>
      </c>
      <c r="AF182" s="129">
        <v>21598.984589</v>
      </c>
      <c r="AG182" s="130">
        <v>15360.356588999999</v>
      </c>
      <c r="AH182" s="136">
        <v>22.195475448992774</v>
      </c>
      <c r="AI182" s="137">
        <v>25.061643667921349</v>
      </c>
      <c r="AJ182" s="137">
        <v>3.9329719695030616</v>
      </c>
      <c r="AK182" s="137">
        <v>38.264792473796028</v>
      </c>
      <c r="AL182" s="138">
        <v>7.9000424241249378</v>
      </c>
      <c r="AM182" s="85" t="s">
        <v>493</v>
      </c>
      <c r="AN182" s="86" t="s">
        <v>524</v>
      </c>
      <c r="AO182" s="86" t="s">
        <v>525</v>
      </c>
      <c r="AP182" s="87" t="s">
        <v>1458</v>
      </c>
      <c r="AQ182" s="98" t="e">
        <v>#VALUE!</v>
      </c>
      <c r="AR182" s="99" t="e">
        <v>#VALUE!</v>
      </c>
      <c r="AS182" s="143" t="e">
        <v>#VALUE!</v>
      </c>
      <c r="AT182" s="74" t="s">
        <v>3179</v>
      </c>
      <c r="AU182" s="74" t="s">
        <v>3179</v>
      </c>
      <c r="AV182" s="146" t="s">
        <v>3179</v>
      </c>
      <c r="AW182" s="25" t="s">
        <v>3021</v>
      </c>
      <c r="AX182" s="136">
        <v>0</v>
      </c>
      <c r="AY182" s="137">
        <v>0</v>
      </c>
      <c r="AZ182" s="138">
        <v>0</v>
      </c>
      <c r="BA182" s="136">
        <v>0</v>
      </c>
      <c r="BB182" s="137">
        <v>0</v>
      </c>
      <c r="BC182" s="138">
        <v>0</v>
      </c>
      <c r="BD182" s="25">
        <v>0</v>
      </c>
      <c r="BE182" s="25">
        <v>15360.356588999999</v>
      </c>
      <c r="BF182" s="74">
        <v>622.96600000000001</v>
      </c>
      <c r="BG182" s="74">
        <v>773.4</v>
      </c>
      <c r="BH182" s="74">
        <v>995.19200000000001</v>
      </c>
      <c r="BI182" s="74">
        <v>613.62</v>
      </c>
      <c r="BJ182" s="74">
        <v>771.02</v>
      </c>
      <c r="BK182" s="74">
        <v>1047.3589999999999</v>
      </c>
      <c r="BL182" s="72">
        <v>4.0556740749503446E-2</v>
      </c>
      <c r="BM182" s="72">
        <v>5.0350393593977784E-2</v>
      </c>
      <c r="BN182" s="72">
        <v>6.4789641713961649E-2</v>
      </c>
      <c r="BO182" s="72">
        <v>3.9948291333251416E-2</v>
      </c>
      <c r="BP182" s="72">
        <v>5.0195449274410074E-2</v>
      </c>
      <c r="BQ182" s="72">
        <v>6.8185851931982122E-2</v>
      </c>
      <c r="BR182" s="149">
        <v>6.8185851931982122E-2</v>
      </c>
    </row>
    <row r="183" spans="2:70" ht="16.5" hidden="1" x14ac:dyDescent="0.3">
      <c r="B183" s="85">
        <v>5</v>
      </c>
      <c r="C183" s="86" t="s">
        <v>3000</v>
      </c>
      <c r="D183" s="86">
        <v>9</v>
      </c>
      <c r="E183" s="87">
        <v>7</v>
      </c>
      <c r="F183" s="75">
        <v>0.13</v>
      </c>
      <c r="G183" s="74">
        <v>0</v>
      </c>
      <c r="H183" s="85" t="s">
        <v>207</v>
      </c>
      <c r="I183" s="86">
        <v>1179</v>
      </c>
      <c r="J183" s="86" t="s">
        <v>4157</v>
      </c>
      <c r="K183" s="92" t="s">
        <v>862</v>
      </c>
      <c r="L183" s="98">
        <v>0.45056317697641407</v>
      </c>
      <c r="M183" s="99">
        <v>0.39945584007101093</v>
      </c>
      <c r="N183" s="99">
        <v>0.37112336583797612</v>
      </c>
      <c r="O183" s="99">
        <v>0.33385748038480456</v>
      </c>
      <c r="P183" s="100">
        <v>27.107783520826999</v>
      </c>
      <c r="Q183" s="100">
        <v>23.269634706252173</v>
      </c>
      <c r="R183" s="101">
        <v>66.272279878624062</v>
      </c>
      <c r="S183" s="108">
        <v>33.486190075319811</v>
      </c>
      <c r="T183" s="109">
        <v>34.346247906549785</v>
      </c>
      <c r="U183" s="98">
        <v>0.31518416244375197</v>
      </c>
      <c r="V183" s="114">
        <v>1.8596015862125106</v>
      </c>
      <c r="W183" s="99">
        <v>0.2034024154413106</v>
      </c>
      <c r="X183" s="115">
        <v>2.0648246546227416E-2</v>
      </c>
      <c r="Y183" s="120">
        <v>5.9087023077530834</v>
      </c>
      <c r="Z183" s="121" t="e">
        <v>#N/A</v>
      </c>
      <c r="AA183" s="120">
        <v>20729200000</v>
      </c>
      <c r="AB183" s="121">
        <v>24802200000</v>
      </c>
      <c r="AC183" s="79">
        <v>470700000</v>
      </c>
      <c r="AD183" s="80">
        <v>6127000000</v>
      </c>
      <c r="AE183" s="125">
        <v>7.6823894238615964E-2</v>
      </c>
      <c r="AF183" s="129">
        <v>546471.25928917993</v>
      </c>
      <c r="AG183" s="130">
        <v>562547.65928917995</v>
      </c>
      <c r="AH183" s="136">
        <v>60.176466233345103</v>
      </c>
      <c r="AI183" s="137">
        <v>71.372993388462021</v>
      </c>
      <c r="AJ183" s="137">
        <v>0.69375907735084763</v>
      </c>
      <c r="AK183" s="137">
        <v>70.493556945969459</v>
      </c>
      <c r="AL183" s="138">
        <v>49.392247985907147</v>
      </c>
      <c r="AM183" s="85" t="s">
        <v>493</v>
      </c>
      <c r="AN183" s="86" t="s">
        <v>654</v>
      </c>
      <c r="AO183" s="86" t="s">
        <v>655</v>
      </c>
      <c r="AP183" s="87" t="s">
        <v>574</v>
      </c>
      <c r="AQ183" s="98">
        <v>0.1370236</v>
      </c>
      <c r="AR183" s="99">
        <v>0.26900000000000002</v>
      </c>
      <c r="AS183" s="143">
        <v>0.39151760000000002</v>
      </c>
      <c r="AT183" s="74" t="s">
        <v>3732</v>
      </c>
      <c r="AU183" s="74" t="s">
        <v>3021</v>
      </c>
      <c r="AV183" s="146" t="s">
        <v>3732</v>
      </c>
      <c r="AW183" s="25">
        <v>0.78464048552694421</v>
      </c>
      <c r="AX183" s="136">
        <v>0.78464048552694421</v>
      </c>
      <c r="AY183" s="137">
        <v>0.32093705952190993</v>
      </c>
      <c r="AZ183" s="138">
        <v>1.1055775450488541</v>
      </c>
      <c r="BA183" s="136">
        <v>53.553319320153939</v>
      </c>
      <c r="BB183" s="137">
        <v>21.904611280293018</v>
      </c>
      <c r="BC183" s="138">
        <v>75.457930600446957</v>
      </c>
      <c r="BD183" s="25">
        <v>5167.5967799999999</v>
      </c>
      <c r="BE183" s="25">
        <v>546471.25928917993</v>
      </c>
      <c r="BF183" s="74">
        <v>8883.2109999999993</v>
      </c>
      <c r="BG183" s="74">
        <v>11476.237999999999</v>
      </c>
      <c r="BH183" s="74">
        <v>15361.526</v>
      </c>
      <c r="BI183" s="74">
        <v>6555.7970000000005</v>
      </c>
      <c r="BJ183" s="74">
        <v>8658.7990000000009</v>
      </c>
      <c r="BK183" s="74">
        <v>11477.98</v>
      </c>
      <c r="BL183" s="72">
        <v>1.6255586819981706E-2</v>
      </c>
      <c r="BM183" s="72">
        <v>2.1000625019013196E-2</v>
      </c>
      <c r="BN183" s="72">
        <v>2.8110400572541432E-2</v>
      </c>
      <c r="BO183" s="72">
        <v>1.199659980019338E-2</v>
      </c>
      <c r="BP183" s="72">
        <v>1.5844930273666898E-2</v>
      </c>
      <c r="BQ183" s="72">
        <v>2.100381274383932E-2</v>
      </c>
      <c r="BR183" s="149">
        <v>2.8110400572541432E-2</v>
      </c>
    </row>
    <row r="184" spans="2:70" ht="16.5" hidden="1" x14ac:dyDescent="0.3">
      <c r="B184" s="85">
        <v>5</v>
      </c>
      <c r="C184" s="86" t="s">
        <v>3000</v>
      </c>
      <c r="D184" s="86">
        <v>13</v>
      </c>
      <c r="E184" s="87">
        <v>6</v>
      </c>
      <c r="F184" s="75">
        <v>0.17</v>
      </c>
      <c r="G184" s="74" t="s">
        <v>2941</v>
      </c>
      <c r="H184" s="85" t="s">
        <v>1491</v>
      </c>
      <c r="I184" s="86">
        <v>1186</v>
      </c>
      <c r="J184" s="86" t="s">
        <v>4164</v>
      </c>
      <c r="K184" s="92" t="s">
        <v>1492</v>
      </c>
      <c r="L184" s="98">
        <v>0.21781679124574921</v>
      </c>
      <c r="M184" s="99">
        <v>0.31186710655442623</v>
      </c>
      <c r="N184" s="99">
        <v>0.20813230678908176</v>
      </c>
      <c r="O184" s="99">
        <v>0.26926630582881433</v>
      </c>
      <c r="P184" s="100">
        <v>24.390487084585811</v>
      </c>
      <c r="Q184" s="100">
        <v>20.342161961986321</v>
      </c>
      <c r="R184" s="101">
        <v>22.132943558276274</v>
      </c>
      <c r="S184" s="108">
        <v>28.5895519731822</v>
      </c>
      <c r="T184" s="109">
        <v>31.308911468493232</v>
      </c>
      <c r="U184" s="98">
        <v>-0.12661609823235148</v>
      </c>
      <c r="V184" s="114">
        <v>-0.53844830946675681</v>
      </c>
      <c r="W184" s="99">
        <v>0.75585672956230809</v>
      </c>
      <c r="X184" s="115" t="e">
        <v>#N/A</v>
      </c>
      <c r="Y184" s="120">
        <v>29.534363739629789</v>
      </c>
      <c r="Z184" s="121">
        <v>15.72292306943579</v>
      </c>
      <c r="AA184" s="120">
        <v>2027790000</v>
      </c>
      <c r="AB184" s="121">
        <v>2348608000</v>
      </c>
      <c r="AC184" s="79" t="e">
        <v>#N/A</v>
      </c>
      <c r="AD184" s="80">
        <v>661538000</v>
      </c>
      <c r="AE184" s="125">
        <v>0</v>
      </c>
      <c r="AF184" s="129">
        <v>18987.976714199998</v>
      </c>
      <c r="AG184" s="130">
        <v>18518.336714199999</v>
      </c>
      <c r="AH184" s="136">
        <v>21.233824339909301</v>
      </c>
      <c r="AI184" s="137">
        <v>25.839671804181322</v>
      </c>
      <c r="AJ184" s="137">
        <v>2.8216238022116329</v>
      </c>
      <c r="AK184" s="137">
        <v>30.781249510936245</v>
      </c>
      <c r="AL184" s="138">
        <v>6.2154821722469134</v>
      </c>
      <c r="AM184" s="85" t="s">
        <v>506</v>
      </c>
      <c r="AN184" s="86" t="s">
        <v>577</v>
      </c>
      <c r="AO184" s="86" t="s">
        <v>665</v>
      </c>
      <c r="AP184" s="87" t="s">
        <v>1458</v>
      </c>
      <c r="AQ184" s="98">
        <v>0.2123584</v>
      </c>
      <c r="AR184" s="99">
        <v>0.34027470000000004</v>
      </c>
      <c r="AS184" s="143">
        <v>0.4656536</v>
      </c>
      <c r="AT184" s="74" t="s">
        <v>3697</v>
      </c>
      <c r="AU184" s="74" t="s">
        <v>3149</v>
      </c>
      <c r="AV184" s="146" t="s">
        <v>3149</v>
      </c>
      <c r="AW184" s="25">
        <v>0.65036420395421446</v>
      </c>
      <c r="AX184" s="136">
        <v>0.65036420395421446</v>
      </c>
      <c r="AY184" s="137">
        <v>0</v>
      </c>
      <c r="AZ184" s="138">
        <v>0.65036420395421446</v>
      </c>
      <c r="BA184" s="136">
        <v>22.465723710532</v>
      </c>
      <c r="BB184" s="137">
        <v>0</v>
      </c>
      <c r="BC184" s="138">
        <v>22.465723710532</v>
      </c>
      <c r="BD184" s="25">
        <v>123.3157975</v>
      </c>
      <c r="BE184" s="25">
        <v>18518.336714199999</v>
      </c>
      <c r="BF184" s="74">
        <v>592.52600000000007</v>
      </c>
      <c r="BG184" s="74">
        <v>690.44399999999996</v>
      </c>
      <c r="BH184" s="74">
        <v>830.05600000000004</v>
      </c>
      <c r="BI184" s="74">
        <v>494.02000000000004</v>
      </c>
      <c r="BJ184" s="74">
        <v>467.15199999999999</v>
      </c>
      <c r="BK184" s="74">
        <v>608.89700000000005</v>
      </c>
      <c r="BL184" s="72">
        <v>3.1996718125642823E-2</v>
      </c>
      <c r="BM184" s="72">
        <v>3.7284342036537348E-2</v>
      </c>
      <c r="BN184" s="72">
        <v>4.4823464051364122E-2</v>
      </c>
      <c r="BO184" s="72">
        <v>2.6677341903022091E-2</v>
      </c>
      <c r="BP184" s="72">
        <v>2.5226455659043308E-2</v>
      </c>
      <c r="BQ184" s="72">
        <v>3.2880760804672768E-2</v>
      </c>
      <c r="BR184" s="149">
        <v>4.4823464051364122E-2</v>
      </c>
    </row>
    <row r="185" spans="2:70" ht="16.5" hidden="1" x14ac:dyDescent="0.3">
      <c r="B185" s="85">
        <v>5</v>
      </c>
      <c r="C185" s="86" t="s">
        <v>2999</v>
      </c>
      <c r="D185" s="86">
        <v>11</v>
      </c>
      <c r="E185" s="87">
        <v>5</v>
      </c>
      <c r="F185" s="75">
        <v>0.14000000000000001</v>
      </c>
      <c r="G185" s="74" t="s">
        <v>2945</v>
      </c>
      <c r="H185" s="85" t="s">
        <v>105</v>
      </c>
      <c r="I185" s="86">
        <v>1183</v>
      </c>
      <c r="J185" s="86" t="s">
        <v>4161</v>
      </c>
      <c r="K185" s="92" t="s">
        <v>735</v>
      </c>
      <c r="L185" s="98">
        <v>0.72467095549137617</v>
      </c>
      <c r="M185" s="99">
        <v>0.66947709078521545</v>
      </c>
      <c r="N185" s="99">
        <v>0.48821651048406417</v>
      </c>
      <c r="O185" s="99">
        <v>0.50906618313689933</v>
      </c>
      <c r="P185" s="100">
        <v>41.139274422592578</v>
      </c>
      <c r="Q185" s="100">
        <v>35.374395449721604</v>
      </c>
      <c r="R185" s="101">
        <v>47.439531715937122</v>
      </c>
      <c r="S185" s="108">
        <v>30.35572214247431</v>
      </c>
      <c r="T185" s="109">
        <v>32.569323249951523</v>
      </c>
      <c r="U185" s="98">
        <v>-2.0128945198290726E-2</v>
      </c>
      <c r="V185" s="114">
        <v>-6.4706591155560905E-2</v>
      </c>
      <c r="W185" s="99">
        <v>0.4963170009865176</v>
      </c>
      <c r="X185" s="115">
        <v>3.9513171057019007E-2</v>
      </c>
      <c r="Y185" s="120">
        <v>10.498300170015046</v>
      </c>
      <c r="Z185" s="121">
        <v>19.350700851955892</v>
      </c>
      <c r="AA185" s="120">
        <v>11742000000</v>
      </c>
      <c r="AB185" s="121">
        <v>15442000000</v>
      </c>
      <c r="AC185" s="79">
        <v>474000000</v>
      </c>
      <c r="AD185" s="80">
        <v>8002000000</v>
      </c>
      <c r="AE185" s="125">
        <v>5.9235191202199451E-2</v>
      </c>
      <c r="AF185" s="129">
        <v>115650.80503899998</v>
      </c>
      <c r="AG185" s="130">
        <v>115113.80503899998</v>
      </c>
      <c r="AH185" s="136">
        <v>13.758073985777457</v>
      </c>
      <c r="AI185" s="137">
        <v>14.862983220012909</v>
      </c>
      <c r="AJ185" s="137">
        <v>5.9917160123697304</v>
      </c>
      <c r="AK185" s="137">
        <v>17.761701813851968</v>
      </c>
      <c r="AL185" s="138">
        <v>7.6576558669581916</v>
      </c>
      <c r="AM185" s="85" t="s">
        <v>506</v>
      </c>
      <c r="AN185" s="86" t="s">
        <v>577</v>
      </c>
      <c r="AO185" s="86" t="s">
        <v>665</v>
      </c>
      <c r="AP185" s="87" t="s">
        <v>574</v>
      </c>
      <c r="AQ185" s="98">
        <v>0.14109080000000002</v>
      </c>
      <c r="AR185" s="99">
        <v>0.29277429999999999</v>
      </c>
      <c r="AS185" s="143">
        <v>0.2233975</v>
      </c>
      <c r="AT185" s="74" t="s">
        <v>3697</v>
      </c>
      <c r="AU185" s="74" t="s">
        <v>3147</v>
      </c>
      <c r="AV185" s="146" t="s">
        <v>3147</v>
      </c>
      <c r="AW185" s="25">
        <v>0.92592590522986873</v>
      </c>
      <c r="AX185" s="136">
        <v>0.92592590522986873</v>
      </c>
      <c r="AY185" s="137">
        <v>6.2619318951628236</v>
      </c>
      <c r="AZ185" s="138">
        <v>7.1878578003926918</v>
      </c>
      <c r="BA185" s="136">
        <v>13.414259373079288</v>
      </c>
      <c r="BB185" s="137">
        <v>90.719114935464049</v>
      </c>
      <c r="BC185" s="138">
        <v>104.13337430854334</v>
      </c>
      <c r="BD185" s="25">
        <v>6777</v>
      </c>
      <c r="BE185" s="25">
        <v>115113.80503899998</v>
      </c>
      <c r="BF185" s="74">
        <v>6657.7039999999997</v>
      </c>
      <c r="BG185" s="74">
        <v>6428.5</v>
      </c>
      <c r="BH185" s="74">
        <v>7114.4740000000002</v>
      </c>
      <c r="BI185" s="74">
        <v>7425.26</v>
      </c>
      <c r="BJ185" s="74">
        <v>5806.8550000000005</v>
      </c>
      <c r="BK185" s="74">
        <v>6273.9180000000006</v>
      </c>
      <c r="BL185" s="72">
        <v>5.7835843387718813E-2</v>
      </c>
      <c r="BM185" s="72">
        <v>5.5844735545159473E-2</v>
      </c>
      <c r="BN185" s="72">
        <v>6.1803829676116188E-2</v>
      </c>
      <c r="BO185" s="72">
        <v>6.4503644871128696E-2</v>
      </c>
      <c r="BP185" s="72">
        <v>5.044447100009132E-2</v>
      </c>
      <c r="BQ185" s="72">
        <v>5.4501873149570793E-2</v>
      </c>
      <c r="BR185" s="149">
        <v>6.1803829676116188E-2</v>
      </c>
    </row>
    <row r="186" spans="2:70" ht="16.5" hidden="1" x14ac:dyDescent="0.3">
      <c r="B186" s="85">
        <v>5</v>
      </c>
      <c r="C186" s="86" t="s">
        <v>2999</v>
      </c>
      <c r="D186" s="86">
        <v>3</v>
      </c>
      <c r="E186" s="87">
        <v>3</v>
      </c>
      <c r="F186" s="75">
        <v>0.13</v>
      </c>
      <c r="G186" s="74">
        <v>0</v>
      </c>
      <c r="H186" s="85" t="s">
        <v>1388</v>
      </c>
      <c r="I186" s="86">
        <v>1165</v>
      </c>
      <c r="J186" s="86" t="s">
        <v>4143</v>
      </c>
      <c r="K186" s="92" t="s">
        <v>1389</v>
      </c>
      <c r="L186" s="98">
        <v>0.36661610358740793</v>
      </c>
      <c r="M186" s="99">
        <v>0.42460860765521757</v>
      </c>
      <c r="N186" s="99">
        <v>0.22225044457479104</v>
      </c>
      <c r="O186" s="99">
        <v>0.2598405118457045</v>
      </c>
      <c r="P186" s="100">
        <v>21.701838060048988</v>
      </c>
      <c r="Q186" s="100">
        <v>16.365363171608529</v>
      </c>
      <c r="R186" s="101">
        <v>21.686304275610702</v>
      </c>
      <c r="S186" s="108">
        <v>24.61258810385425</v>
      </c>
      <c r="T186" s="109">
        <v>24.360046627601239</v>
      </c>
      <c r="U186" s="98">
        <v>0.12133830156066409</v>
      </c>
      <c r="V186" s="114">
        <v>0.50054489408296909</v>
      </c>
      <c r="W186" s="99">
        <v>0.54710915533606352</v>
      </c>
      <c r="X186" s="115">
        <v>1.3972055888223553E-2</v>
      </c>
      <c r="Y186" s="120">
        <v>9.4364655625927423</v>
      </c>
      <c r="Z186" s="121">
        <v>9.9005125011044637</v>
      </c>
      <c r="AA186" s="120">
        <v>18478900000</v>
      </c>
      <c r="AB186" s="121">
        <v>30196600000</v>
      </c>
      <c r="AC186" s="79">
        <v>163500000</v>
      </c>
      <c r="AD186" s="80">
        <v>7124500000</v>
      </c>
      <c r="AE186" s="125">
        <v>2.2948978875710575E-2</v>
      </c>
      <c r="AF186" s="129">
        <v>218095.33360159997</v>
      </c>
      <c r="AG186" s="130">
        <v>222923.93360159997</v>
      </c>
      <c r="AH186" s="136">
        <v>21.988078355716876</v>
      </c>
      <c r="AI186" s="137">
        <v>26.60221883335123</v>
      </c>
      <c r="AJ186" s="137">
        <v>2.6123107452236796</v>
      </c>
      <c r="AK186" s="137">
        <v>37.31696038876445</v>
      </c>
      <c r="AL186" s="138">
        <v>7.80103438043193</v>
      </c>
      <c r="AM186" s="85" t="s">
        <v>493</v>
      </c>
      <c r="AN186" s="86" t="s">
        <v>610</v>
      </c>
      <c r="AO186" s="86" t="s">
        <v>611</v>
      </c>
      <c r="AP186" s="87" t="s">
        <v>1339</v>
      </c>
      <c r="AQ186" s="98">
        <v>0.109085</v>
      </c>
      <c r="AR186" s="99">
        <v>0.1626408</v>
      </c>
      <c r="AS186" s="143">
        <v>0.18311250000000001</v>
      </c>
      <c r="AT186" s="74" t="s">
        <v>3697</v>
      </c>
      <c r="AU186" s="74" t="s">
        <v>3021</v>
      </c>
      <c r="AV186" s="146" t="s">
        <v>3021</v>
      </c>
      <c r="AW186" s="25">
        <v>1.4740203906154035</v>
      </c>
      <c r="AX186" s="136">
        <v>1.4740203906154035</v>
      </c>
      <c r="AY186" s="137">
        <v>-4.7372547292368082E-2</v>
      </c>
      <c r="AZ186" s="138">
        <v>1.4266478433230354</v>
      </c>
      <c r="BA186" s="136">
        <v>54.702043746380028</v>
      </c>
      <c r="BB186" s="137">
        <v>-1.7580320943068344</v>
      </c>
      <c r="BC186" s="138">
        <v>52.944011652073193</v>
      </c>
      <c r="BD186" s="25">
        <v>3107.9193720000003</v>
      </c>
      <c r="BE186" s="25">
        <v>218095.33360159997</v>
      </c>
      <c r="BF186" s="74">
        <v>6478.1360000000004</v>
      </c>
      <c r="BG186" s="74">
        <v>7001.1819999999998</v>
      </c>
      <c r="BH186" s="74">
        <v>7599</v>
      </c>
      <c r="BI186" s="74">
        <v>6449.933</v>
      </c>
      <c r="BJ186" s="74">
        <v>7183.33</v>
      </c>
      <c r="BK186" s="74">
        <v>7767.7290000000003</v>
      </c>
      <c r="BL186" s="72">
        <v>2.9703230660742923E-2</v>
      </c>
      <c r="BM186" s="72">
        <v>3.2101475462052886E-2</v>
      </c>
      <c r="BN186" s="72">
        <v>3.4842561161263899E-2</v>
      </c>
      <c r="BO186" s="72">
        <v>2.9573915651869238E-2</v>
      </c>
      <c r="BP186" s="72">
        <v>3.2936651515533856E-2</v>
      </c>
      <c r="BQ186" s="72">
        <v>3.5616209075749868E-2</v>
      </c>
      <c r="BR186" s="149">
        <v>3.5616209075749868E-2</v>
      </c>
    </row>
    <row r="187" spans="2:70" ht="16.5" hidden="1" x14ac:dyDescent="0.3">
      <c r="B187" s="85">
        <v>5</v>
      </c>
      <c r="C187" s="86" t="s">
        <v>2999</v>
      </c>
      <c r="D187" s="86">
        <v>12</v>
      </c>
      <c r="E187" s="87">
        <v>5</v>
      </c>
      <c r="F187" s="75">
        <v>0.18</v>
      </c>
      <c r="G187" s="74">
        <v>0</v>
      </c>
      <c r="H187" s="85" t="s">
        <v>27</v>
      </c>
      <c r="I187" s="86">
        <v>1184</v>
      </c>
      <c r="J187" s="86" t="s">
        <v>4162</v>
      </c>
      <c r="K187" s="92" t="s">
        <v>620</v>
      </c>
      <c r="L187" s="98">
        <v>6.8769059200841571</v>
      </c>
      <c r="M187" s="99">
        <v>24.229415105053999</v>
      </c>
      <c r="N187" s="99">
        <v>3.1567563890773807</v>
      </c>
      <c r="O187" s="99">
        <v>7.4269799825935641</v>
      </c>
      <c r="P187" s="100">
        <v>68.751447764651374</v>
      </c>
      <c r="Q187" s="100">
        <v>57.620827153783907</v>
      </c>
      <c r="R187" s="101">
        <v>80.903690719641645</v>
      </c>
      <c r="S187" s="108">
        <v>40.113096934565782</v>
      </c>
      <c r="T187" s="109">
        <v>42.568165175132428</v>
      </c>
      <c r="U187" s="98">
        <v>-0.23825748658794954</v>
      </c>
      <c r="V187" s="114">
        <v>-0.52599906999644397</v>
      </c>
      <c r="W187" s="99">
        <v>0.44348544778322213</v>
      </c>
      <c r="X187" s="115" t="e">
        <v>#N/A</v>
      </c>
      <c r="Y187" s="120">
        <v>14.414024232038548</v>
      </c>
      <c r="Z187" s="121">
        <v>15.160403721413452</v>
      </c>
      <c r="AA187" s="120">
        <v>1760999.9999999963</v>
      </c>
      <c r="AB187" s="121">
        <v>5744999.9999999963</v>
      </c>
      <c r="AC187" s="79">
        <v>5139000</v>
      </c>
      <c r="AD187" s="80" t="e">
        <v>#N/A</v>
      </c>
      <c r="AE187" s="125">
        <v>0</v>
      </c>
      <c r="AF187" s="129">
        <v>615.91973141999995</v>
      </c>
      <c r="AG187" s="130">
        <v>596.68973141999993</v>
      </c>
      <c r="AH187" s="136">
        <v>14.930680898308477</v>
      </c>
      <c r="AI187" s="137">
        <v>15.570240995115999</v>
      </c>
      <c r="AJ187" s="137">
        <v>5.6433785805427945</v>
      </c>
      <c r="AK187" s="137">
        <v>21.047184253948291</v>
      </c>
      <c r="AL187" s="138">
        <v>17.475741078844024</v>
      </c>
      <c r="AM187" s="85" t="s">
        <v>502</v>
      </c>
      <c r="AN187" s="86" t="s">
        <v>528</v>
      </c>
      <c r="AO187" s="86" t="s">
        <v>529</v>
      </c>
      <c r="AP187" s="87" t="s">
        <v>574</v>
      </c>
      <c r="AQ187" s="98" t="e">
        <v>#VALUE!</v>
      </c>
      <c r="AR187" s="99">
        <v>0.26957999999999999</v>
      </c>
      <c r="AS187" s="143">
        <v>0.17473259999999999</v>
      </c>
      <c r="AT187" s="74" t="s">
        <v>3734</v>
      </c>
      <c r="AU187" s="74" t="s">
        <v>3021</v>
      </c>
      <c r="AV187" s="146" t="s">
        <v>3734</v>
      </c>
      <c r="AW187" s="25">
        <v>1.3074269631563999</v>
      </c>
      <c r="AX187" s="136">
        <v>1.3074269631563999</v>
      </c>
      <c r="AY187" s="137">
        <v>0.14215427911513515</v>
      </c>
      <c r="AZ187" s="138">
        <v>1.4495812422715351</v>
      </c>
      <c r="BA187" s="136">
        <v>72.678509744975955</v>
      </c>
      <c r="BB187" s="137">
        <v>7.9022090343133584</v>
      </c>
      <c r="BC187" s="138">
        <v>80.580718779289313</v>
      </c>
      <c r="BD187" s="25">
        <v>28.552270840000002</v>
      </c>
      <c r="BE187" s="25">
        <v>596.68973141999993</v>
      </c>
      <c r="BF187" s="74">
        <v>28.400000000000002</v>
      </c>
      <c r="BG187" s="74">
        <v>31.8</v>
      </c>
      <c r="BH187" s="74" t="s">
        <v>3021</v>
      </c>
      <c r="BI187" s="74">
        <v>23.882999999999999</v>
      </c>
      <c r="BJ187" s="74">
        <v>38.965000000000003</v>
      </c>
      <c r="BK187" s="74" t="s">
        <v>3021</v>
      </c>
      <c r="BL187" s="72">
        <v>4.7595925494500785E-2</v>
      </c>
      <c r="BM187" s="72">
        <v>5.3294029250884681E-2</v>
      </c>
      <c r="BN187" s="72">
        <v>0</v>
      </c>
      <c r="BO187" s="72">
        <v>4.0025827062857823E-2</v>
      </c>
      <c r="BP187" s="72">
        <v>6.5301944961028979E-2</v>
      </c>
      <c r="BQ187" s="72">
        <v>0</v>
      </c>
      <c r="BR187" s="149">
        <v>6.5301944961028979E-2</v>
      </c>
    </row>
    <row r="188" spans="2:70" ht="16.5" hidden="1" x14ac:dyDescent="0.3">
      <c r="B188" s="85">
        <v>5</v>
      </c>
      <c r="C188" s="86" t="s">
        <v>2999</v>
      </c>
      <c r="D188" s="86">
        <v>12</v>
      </c>
      <c r="E188" s="87">
        <v>5</v>
      </c>
      <c r="F188" s="75">
        <v>0.14000000000000001</v>
      </c>
      <c r="G188" s="74" t="s">
        <v>2756</v>
      </c>
      <c r="H188" s="85" t="s">
        <v>1725</v>
      </c>
      <c r="I188" s="86">
        <v>1208</v>
      </c>
      <c r="J188" s="86" t="s">
        <v>4185</v>
      </c>
      <c r="K188" s="92" t="s">
        <v>1726</v>
      </c>
      <c r="L188" s="98">
        <v>0.36080626225057993</v>
      </c>
      <c r="M188" s="99">
        <v>0.29206585433913124</v>
      </c>
      <c r="N188" s="99">
        <v>0.15922921075535668</v>
      </c>
      <c r="O188" s="99">
        <v>0.14301329932592458</v>
      </c>
      <c r="P188" s="100">
        <v>14.112801738931472</v>
      </c>
      <c r="Q188" s="100">
        <v>11.343497246763787</v>
      </c>
      <c r="R188" s="101">
        <v>15.625520573046812</v>
      </c>
      <c r="S188" s="108">
        <v>23.270667667074768</v>
      </c>
      <c r="T188" s="109">
        <v>22.430915371329878</v>
      </c>
      <c r="U188" s="98">
        <v>0.35775526110678096</v>
      </c>
      <c r="V188" s="114">
        <v>1.4553658536585365</v>
      </c>
      <c r="W188" s="99">
        <v>0.57341127528331659</v>
      </c>
      <c r="X188" s="115">
        <v>1.9968676585747847E-2</v>
      </c>
      <c r="Y188" s="120">
        <v>11.743441639428658</v>
      </c>
      <c r="Z188" s="121">
        <v>8.7387772602607541</v>
      </c>
      <c r="AA188" s="120">
        <v>1075100000</v>
      </c>
      <c r="AB188" s="121">
        <v>2195600000</v>
      </c>
      <c r="AC188" s="79">
        <v>12900000</v>
      </c>
      <c r="AD188" s="80">
        <v>241200000</v>
      </c>
      <c r="AE188" s="125">
        <v>5.3482587064676616E-2</v>
      </c>
      <c r="AF188" s="129">
        <v>8143.3923713999993</v>
      </c>
      <c r="AG188" s="130">
        <v>8740.1923713999986</v>
      </c>
      <c r="AH188" s="136">
        <v>21.030299257459092</v>
      </c>
      <c r="AI188" s="137">
        <v>27.835007552229296</v>
      </c>
      <c r="AJ188" s="137">
        <v>2.6175725919769972</v>
      </c>
      <c r="AK188" s="137">
        <v>34.585338718649474</v>
      </c>
      <c r="AL188" s="138">
        <v>5.0934403123592693</v>
      </c>
      <c r="AM188" s="85" t="s">
        <v>498</v>
      </c>
      <c r="AN188" s="86" t="s">
        <v>590</v>
      </c>
      <c r="AO188" s="86" t="s">
        <v>591</v>
      </c>
      <c r="AP188" s="87" t="s">
        <v>1552</v>
      </c>
      <c r="AQ188" s="98">
        <v>0.1864779</v>
      </c>
      <c r="AR188" s="99">
        <v>0.17917620000000001</v>
      </c>
      <c r="AS188" s="143">
        <v>0.1222196</v>
      </c>
      <c r="AT188" s="74" t="s">
        <v>3697</v>
      </c>
      <c r="AU188" s="74" t="s">
        <v>3021</v>
      </c>
      <c r="AV188" s="146" t="s">
        <v>3021</v>
      </c>
      <c r="AW188" s="25">
        <v>0.94260386201304036</v>
      </c>
      <c r="AX188" s="136">
        <v>0.94260386201304036</v>
      </c>
      <c r="AY188" s="137">
        <v>0.27549234761324759</v>
      </c>
      <c r="AZ188" s="138">
        <v>1.218096209626288</v>
      </c>
      <c r="BA188" s="136">
        <v>31.353114971009667</v>
      </c>
      <c r="BB188" s="137">
        <v>9.1634923178704497</v>
      </c>
      <c r="BC188" s="138">
        <v>40.516607288880117</v>
      </c>
      <c r="BD188" s="25">
        <v>98.6</v>
      </c>
      <c r="BE188" s="25">
        <v>8143.3923713999993</v>
      </c>
      <c r="BF188" s="74">
        <v>306.923</v>
      </c>
      <c r="BG188" s="74">
        <v>328.76900000000001</v>
      </c>
      <c r="BH188" s="74">
        <v>349.81799999999998</v>
      </c>
      <c r="BI188" s="74">
        <v>279.185</v>
      </c>
      <c r="BJ188" s="74">
        <v>301.39499999999998</v>
      </c>
      <c r="BK188" s="74">
        <v>318.67500000000001</v>
      </c>
      <c r="BL188" s="72">
        <v>3.768982090043075E-2</v>
      </c>
      <c r="BM188" s="72">
        <v>4.0372486674552628E-2</v>
      </c>
      <c r="BN188" s="72">
        <v>4.2957281688719588E-2</v>
      </c>
      <c r="BO188" s="72">
        <v>3.4283623736529219E-2</v>
      </c>
      <c r="BP188" s="72">
        <v>3.7010988326991866E-2</v>
      </c>
      <c r="BQ188" s="72">
        <v>3.9132954113718324E-2</v>
      </c>
      <c r="BR188" s="149">
        <v>4.2957281688719588E-2</v>
      </c>
    </row>
    <row r="189" spans="2:70" ht="16.5" hidden="1" x14ac:dyDescent="0.3">
      <c r="B189" s="85">
        <v>5</v>
      </c>
      <c r="C189" s="86" t="s">
        <v>3000</v>
      </c>
      <c r="D189" s="86">
        <v>13</v>
      </c>
      <c r="E189" s="87">
        <v>6</v>
      </c>
      <c r="F189" s="75">
        <v>0.13</v>
      </c>
      <c r="G189" s="74" t="s">
        <v>2755</v>
      </c>
      <c r="H189" s="85" t="s">
        <v>1713</v>
      </c>
      <c r="I189" s="86">
        <v>1187</v>
      </c>
      <c r="J189" s="86" t="s">
        <v>4165</v>
      </c>
      <c r="K189" s="92" t="s">
        <v>1714</v>
      </c>
      <c r="L189" s="98">
        <v>0.36734948727262273</v>
      </c>
      <c r="M189" s="99">
        <v>0.38443804034582135</v>
      </c>
      <c r="N189" s="99">
        <v>0.2165096079106259</v>
      </c>
      <c r="O189" s="99">
        <v>0.24236918604651161</v>
      </c>
      <c r="P189" s="100">
        <v>17.056504599211568</v>
      </c>
      <c r="Q189" s="100">
        <v>14.939133077672595</v>
      </c>
      <c r="R189" s="101">
        <v>17.746820109024831</v>
      </c>
      <c r="S189" s="108">
        <v>19.015151324836985</v>
      </c>
      <c r="T189" s="109">
        <v>19.518776703395552</v>
      </c>
      <c r="U189" s="98">
        <v>-0.14628960238145863</v>
      </c>
      <c r="V189" s="114">
        <v>-0.80941176470588239</v>
      </c>
      <c r="W189" s="99">
        <v>0.60139860139860135</v>
      </c>
      <c r="X189" s="115">
        <v>2.7334851936218679E-2</v>
      </c>
      <c r="Y189" s="120">
        <v>8.7166794082870034</v>
      </c>
      <c r="Z189" s="121">
        <v>-2.5472040303302967</v>
      </c>
      <c r="AA189" s="120">
        <v>173500000</v>
      </c>
      <c r="AB189" s="121">
        <v>275200000</v>
      </c>
      <c r="AC189" s="79">
        <v>2400000</v>
      </c>
      <c r="AD189" s="80">
        <v>67600000</v>
      </c>
      <c r="AE189" s="125">
        <v>3.5502958579881658E-2</v>
      </c>
      <c r="AF189" s="129">
        <v>1324.1406773000001</v>
      </c>
      <c r="AG189" s="130">
        <v>1255.3406773000002</v>
      </c>
      <c r="AH189" s="136">
        <v>14.462450199308755</v>
      </c>
      <c r="AI189" s="137">
        <v>18.820699809595204</v>
      </c>
      <c r="AJ189" s="137">
        <v>2.6715506345878772</v>
      </c>
      <c r="AK189" s="137">
        <v>22.542786997241709</v>
      </c>
      <c r="AL189" s="138">
        <v>3.8419082360465118</v>
      </c>
      <c r="AM189" s="85" t="s">
        <v>498</v>
      </c>
      <c r="AN189" s="86" t="s">
        <v>590</v>
      </c>
      <c r="AO189" s="86" t="s">
        <v>591</v>
      </c>
      <c r="AP189" s="87" t="s">
        <v>1552</v>
      </c>
      <c r="AQ189" s="98">
        <v>0.18917420000000001</v>
      </c>
      <c r="AR189" s="99">
        <v>7.6075939999999995E-2</v>
      </c>
      <c r="AS189" s="143">
        <v>0.24630270000000001</v>
      </c>
      <c r="AT189" s="74" t="s">
        <v>3697</v>
      </c>
      <c r="AU189" s="74" t="s">
        <v>3021</v>
      </c>
      <c r="AV189" s="146" t="s">
        <v>3021</v>
      </c>
      <c r="AW189" s="25">
        <v>0.85152838427947597</v>
      </c>
      <c r="AX189" s="136">
        <v>0.85152838427947597</v>
      </c>
      <c r="AY189" s="137">
        <v>-7.5664918722197086E-3</v>
      </c>
      <c r="AZ189" s="138">
        <v>0.84396189240725628</v>
      </c>
      <c r="BA189" s="136">
        <v>19.528595578538209</v>
      </c>
      <c r="BB189" s="137">
        <v>-0.17352675782605331</v>
      </c>
      <c r="BC189" s="138">
        <v>19.355068820712155</v>
      </c>
      <c r="BD189" s="25">
        <v>11.153939060000001</v>
      </c>
      <c r="BE189" s="25">
        <v>1255.3406773000002</v>
      </c>
      <c r="BF189" s="74">
        <v>63.800000000000004</v>
      </c>
      <c r="BG189" s="74">
        <v>65.742999999999995</v>
      </c>
      <c r="BH189" s="74">
        <v>69.156999999999996</v>
      </c>
      <c r="BI189" s="74">
        <v>51.058</v>
      </c>
      <c r="BJ189" s="74">
        <v>62.164000000000001</v>
      </c>
      <c r="BK189" s="74">
        <v>69.421000000000006</v>
      </c>
      <c r="BL189" s="72">
        <v>5.0822857216115798E-2</v>
      </c>
      <c r="BM189" s="72">
        <v>5.2370644231333863E-2</v>
      </c>
      <c r="BN189" s="72">
        <v>5.5090224709951723E-2</v>
      </c>
      <c r="BO189" s="72">
        <v>4.0672624510038245E-2</v>
      </c>
      <c r="BP189" s="72">
        <v>4.9519625328881225E-2</v>
      </c>
      <c r="BQ189" s="72">
        <v>5.5300526188087382E-2</v>
      </c>
      <c r="BR189" s="149">
        <v>5.5300526188087382E-2</v>
      </c>
    </row>
    <row r="190" spans="2:70" ht="16.5" hidden="1" x14ac:dyDescent="0.3">
      <c r="B190" s="85">
        <v>5</v>
      </c>
      <c r="C190" s="86" t="s">
        <v>3000</v>
      </c>
      <c r="D190" s="86">
        <v>1</v>
      </c>
      <c r="E190" s="87">
        <v>1</v>
      </c>
      <c r="F190" s="75">
        <v>0.16</v>
      </c>
      <c r="G190" s="74" t="s">
        <v>2850</v>
      </c>
      <c r="H190" s="85" t="s">
        <v>1222</v>
      </c>
      <c r="I190" s="86">
        <v>1160</v>
      </c>
      <c r="J190" s="86" t="s">
        <v>4138</v>
      </c>
      <c r="K190" s="92" t="s">
        <v>1242</v>
      </c>
      <c r="L190" s="98">
        <v>0.20688916263706036</v>
      </c>
      <c r="M190" s="99">
        <v>0.18619331533196812</v>
      </c>
      <c r="N190" s="99">
        <v>0.16644259429744804</v>
      </c>
      <c r="O190" s="99">
        <v>0.15371176280889798</v>
      </c>
      <c r="P190" s="100">
        <v>18.083993530029382</v>
      </c>
      <c r="Q190" s="100">
        <v>14.62144344544666</v>
      </c>
      <c r="R190" s="101">
        <v>20.828107706783971</v>
      </c>
      <c r="S190" s="108">
        <v>25.055721005811094</v>
      </c>
      <c r="T190" s="109">
        <v>20.080321881623245</v>
      </c>
      <c r="U190" s="98">
        <v>0.16882241432843625</v>
      </c>
      <c r="V190" s="114">
        <v>0.88700234506222198</v>
      </c>
      <c r="W190" s="99">
        <v>0.53337480095769163</v>
      </c>
      <c r="X190" s="115" t="e">
        <v>#N/A</v>
      </c>
      <c r="Y190" s="120">
        <v>10.75106405014343</v>
      </c>
      <c r="Z190" s="121">
        <v>18.108717219753288</v>
      </c>
      <c r="AA190" s="120">
        <v>993258000</v>
      </c>
      <c r="AB190" s="121">
        <v>1203148000</v>
      </c>
      <c r="AC190" s="79" t="e">
        <v>#N/A</v>
      </c>
      <c r="AD190" s="80">
        <v>222719000</v>
      </c>
      <c r="AE190" s="125">
        <v>0</v>
      </c>
      <c r="AF190" s="129">
        <v>2553.3951686999999</v>
      </c>
      <c r="AG190" s="130">
        <v>2883.9791686999997</v>
      </c>
      <c r="AH190" s="136">
        <v>7.719306351343393</v>
      </c>
      <c r="AI190" s="137">
        <v>10.251997514121483</v>
      </c>
      <c r="AJ190" s="137">
        <v>2.8056411760865823</v>
      </c>
      <c r="AK190" s="137">
        <v>11.525625025796886</v>
      </c>
      <c r="AL190" s="138">
        <v>2.1911216427648474</v>
      </c>
      <c r="AM190" s="85" t="s">
        <v>498</v>
      </c>
      <c r="AN190" s="86" t="s">
        <v>510</v>
      </c>
      <c r="AO190" s="86" t="s">
        <v>1053</v>
      </c>
      <c r="AP190" s="87" t="s">
        <v>1226</v>
      </c>
      <c r="AQ190" s="98">
        <v>0.17206199999999999</v>
      </c>
      <c r="AR190" s="99">
        <v>0.19506989999999999</v>
      </c>
      <c r="AS190" s="143">
        <v>6.3616560000000003E-2</v>
      </c>
      <c r="AT190" s="74" t="s">
        <v>3697</v>
      </c>
      <c r="AU190" s="74" t="s">
        <v>3021</v>
      </c>
      <c r="AV190" s="146" t="s">
        <v>3021</v>
      </c>
      <c r="AW190" s="25">
        <v>1.4706378092117403</v>
      </c>
      <c r="AX190" s="136">
        <v>1.4706378092117403</v>
      </c>
      <c r="AY190" s="137">
        <v>3.0294226548978883E-16</v>
      </c>
      <c r="AZ190" s="138">
        <v>1.4706378092117405</v>
      </c>
      <c r="BA190" s="136">
        <v>17.246702281375327</v>
      </c>
      <c r="BB190" s="137">
        <v>3.5527136788005009E-15</v>
      </c>
      <c r="BC190" s="138">
        <v>17.246702281375331</v>
      </c>
      <c r="BD190" s="25">
        <v>27.199343000399999</v>
      </c>
      <c r="BE190" s="25">
        <v>2553.3951686999999</v>
      </c>
      <c r="BF190" s="74">
        <v>235.77799999999999</v>
      </c>
      <c r="BG190" s="74">
        <v>230.22200000000001</v>
      </c>
      <c r="BH190" s="74">
        <v>234.333</v>
      </c>
      <c r="BI190" s="74">
        <v>115.697</v>
      </c>
      <c r="BJ190" s="74">
        <v>159.691</v>
      </c>
      <c r="BK190" s="74">
        <v>154.07300000000001</v>
      </c>
      <c r="BL190" s="72">
        <v>9.2339017042959604E-2</v>
      </c>
      <c r="BM190" s="72">
        <v>9.0163090626200273E-2</v>
      </c>
      <c r="BN190" s="72">
        <v>9.1773103855015539E-2</v>
      </c>
      <c r="BO190" s="72">
        <v>4.5311043671671221E-2</v>
      </c>
      <c r="BP190" s="72">
        <v>6.254065252316697E-2</v>
      </c>
      <c r="BQ190" s="72">
        <v>6.0340444710108306E-2</v>
      </c>
      <c r="BR190" s="149">
        <v>9.1773103855015539E-2</v>
      </c>
    </row>
    <row r="191" spans="2:70" ht="16.5" hidden="1" x14ac:dyDescent="0.3">
      <c r="B191" s="85">
        <v>5</v>
      </c>
      <c r="C191" s="86" t="s">
        <v>3000</v>
      </c>
      <c r="D191" s="86">
        <v>16</v>
      </c>
      <c r="E191" s="87">
        <v>4</v>
      </c>
      <c r="F191" s="75">
        <v>0.14000000000000001</v>
      </c>
      <c r="G191" s="74" t="s">
        <v>2377</v>
      </c>
      <c r="H191" s="85" t="s">
        <v>1605</v>
      </c>
      <c r="I191" s="86">
        <v>1188</v>
      </c>
      <c r="J191" s="86" t="s">
        <v>4166</v>
      </c>
      <c r="K191" s="92" t="s">
        <v>1606</v>
      </c>
      <c r="L191" s="98">
        <v>1.1374261968881438</v>
      </c>
      <c r="M191" s="99">
        <v>1.3427922814982973</v>
      </c>
      <c r="N191" s="99">
        <v>0.2213388399532617</v>
      </c>
      <c r="O191" s="99">
        <v>0.23310344827586207</v>
      </c>
      <c r="P191" s="100">
        <v>22.659074475777295</v>
      </c>
      <c r="Q191" s="100">
        <v>17.449304322084071</v>
      </c>
      <c r="R191" s="101">
        <v>50.46216060080878</v>
      </c>
      <c r="S191" s="108">
        <v>35.946577357726682</v>
      </c>
      <c r="T191" s="109">
        <v>36.840874546942594</v>
      </c>
      <c r="U191" s="98">
        <v>1.0102548635198312</v>
      </c>
      <c r="V191" s="114">
        <v>2.0214242607121302</v>
      </c>
      <c r="W191" s="99">
        <v>0.22154014050883294</v>
      </c>
      <c r="X191" s="115" t="e">
        <v>#N/A</v>
      </c>
      <c r="Y191" s="120">
        <v>4.8483763393582064</v>
      </c>
      <c r="Z191" s="121">
        <v>2.2401659203236113</v>
      </c>
      <c r="AA191" s="120">
        <v>1762000000</v>
      </c>
      <c r="AB191" s="121">
        <v>10150000000</v>
      </c>
      <c r="AC191" s="79">
        <v>49000000</v>
      </c>
      <c r="AD191" s="80">
        <v>2506000000</v>
      </c>
      <c r="AE191" s="125">
        <v>1.9553072625698324E-2</v>
      </c>
      <c r="AF191" s="129">
        <v>52924.65322113</v>
      </c>
      <c r="AG191" s="130">
        <v>59599.65322113</v>
      </c>
      <c r="AH191" s="136">
        <v>17.581018649300884</v>
      </c>
      <c r="AI191" s="137">
        <v>23.073810770859467</v>
      </c>
      <c r="AJ191" s="137">
        <v>4.6279449832104689</v>
      </c>
      <c r="AK191" s="137">
        <v>30.540298136158011</v>
      </c>
      <c r="AL191" s="138">
        <v>16.161829767726161</v>
      </c>
      <c r="AM191" s="85" t="s">
        <v>493</v>
      </c>
      <c r="AN191" s="86" t="s">
        <v>524</v>
      </c>
      <c r="AO191" s="86" t="s">
        <v>524</v>
      </c>
      <c r="AP191" s="87" t="s">
        <v>1552</v>
      </c>
      <c r="AQ191" s="98">
        <v>0.1116419</v>
      </c>
      <c r="AR191" s="99">
        <v>0.1729028</v>
      </c>
      <c r="AS191" s="143">
        <v>0.10450139999999999</v>
      </c>
      <c r="AT191" s="74" t="s">
        <v>3697</v>
      </c>
      <c r="AU191" s="74" t="s">
        <v>3021</v>
      </c>
      <c r="AV191" s="146" t="s">
        <v>3021</v>
      </c>
      <c r="AW191" s="25">
        <v>1.9985699508716088</v>
      </c>
      <c r="AX191" s="136">
        <v>1.9985699508716088</v>
      </c>
      <c r="AY191" s="137">
        <v>1.1961665063384488</v>
      </c>
      <c r="AZ191" s="138">
        <v>3.1947364572100576</v>
      </c>
      <c r="BA191" s="136">
        <v>61.509557522123892</v>
      </c>
      <c r="BB191" s="137">
        <v>36.814159292035406</v>
      </c>
      <c r="BC191" s="138">
        <v>98.323716814159297</v>
      </c>
      <c r="BD191" s="25">
        <v>1666.587</v>
      </c>
      <c r="BE191" s="25">
        <v>52924.65322113</v>
      </c>
      <c r="BF191" s="74">
        <v>2124.2139999999999</v>
      </c>
      <c r="BG191" s="74">
        <v>2286.143</v>
      </c>
      <c r="BH191" s="74">
        <v>2445.2310000000002</v>
      </c>
      <c r="BI191" s="74">
        <v>2133.1350000000002</v>
      </c>
      <c r="BJ191" s="74">
        <v>2277.4720000000002</v>
      </c>
      <c r="BK191" s="74">
        <v>2453.2350000000001</v>
      </c>
      <c r="BL191" s="72">
        <v>4.0136569079151078E-2</v>
      </c>
      <c r="BM191" s="72">
        <v>4.3196182891327185E-2</v>
      </c>
      <c r="BN191" s="72">
        <v>4.6202116616302163E-2</v>
      </c>
      <c r="BO191" s="72">
        <v>4.030512946560702E-2</v>
      </c>
      <c r="BP191" s="72">
        <v>4.303234620138667E-2</v>
      </c>
      <c r="BQ191" s="72">
        <v>4.635335048393957E-2</v>
      </c>
      <c r="BR191" s="149">
        <v>4.635335048393957E-2</v>
      </c>
    </row>
    <row r="192" spans="2:70" ht="16.5" hidden="1" x14ac:dyDescent="0.3">
      <c r="B192" s="85">
        <v>5</v>
      </c>
      <c r="C192" s="86" t="s">
        <v>2999</v>
      </c>
      <c r="D192" s="86">
        <v>20</v>
      </c>
      <c r="E192" s="87">
        <v>1</v>
      </c>
      <c r="F192" s="75">
        <v>0.2</v>
      </c>
      <c r="G192" s="74" t="s">
        <v>2506</v>
      </c>
      <c r="H192" s="85" t="s">
        <v>414</v>
      </c>
      <c r="I192" s="86">
        <v>1224</v>
      </c>
      <c r="J192" s="86" t="s">
        <v>4199</v>
      </c>
      <c r="K192" s="92" t="s">
        <v>1107</v>
      </c>
      <c r="L192" s="98">
        <v>3.582049622173341E-2</v>
      </c>
      <c r="M192" s="99">
        <v>-9.4739506627393222E-2</v>
      </c>
      <c r="N192" s="99">
        <v>-0.19997827090928705</v>
      </c>
      <c r="O192" s="99">
        <v>-0.29017479560191711</v>
      </c>
      <c r="P192" s="100">
        <v>9.4478392915950096</v>
      </c>
      <c r="Q192" s="100">
        <v>7.3357141736082045</v>
      </c>
      <c r="R192" s="101">
        <v>44.904003267973856</v>
      </c>
      <c r="S192" s="108">
        <v>4.556259652984803</v>
      </c>
      <c r="T192" s="109">
        <v>10.067172515850102</v>
      </c>
      <c r="U192" s="98">
        <v>-0.27364073853278387</v>
      </c>
      <c r="V192" s="114">
        <v>-4.730694548170276</v>
      </c>
      <c r="W192" s="99">
        <v>0.12057016364275813</v>
      </c>
      <c r="X192" s="115">
        <v>1.1978684987008412E-2</v>
      </c>
      <c r="Y192" s="120">
        <v>24.900152312590063</v>
      </c>
      <c r="Z192" s="121" t="e">
        <v>#N/A</v>
      </c>
      <c r="AA192" s="120">
        <v>-4345600000</v>
      </c>
      <c r="AB192" s="121">
        <v>-1418800000</v>
      </c>
      <c r="AC192" s="79">
        <v>1145100000</v>
      </c>
      <c r="AD192" s="80">
        <v>2777500000</v>
      </c>
      <c r="AE192" s="125">
        <v>0.41227722772277225</v>
      </c>
      <c r="AF192" s="129">
        <v>74124.423880799994</v>
      </c>
      <c r="AG192" s="130">
        <v>70957.223880799997</v>
      </c>
      <c r="AH192" s="136">
        <v>102.25857310966998</v>
      </c>
      <c r="AI192" s="137">
        <v>172.35177041729415</v>
      </c>
      <c r="AJ192" s="137">
        <v>3.6266814618065113</v>
      </c>
      <c r="AK192" s="137">
        <v>183.50810426518234</v>
      </c>
      <c r="AL192" s="138">
        <v>42.355101269242205</v>
      </c>
      <c r="AM192" s="85" t="s">
        <v>543</v>
      </c>
      <c r="AN192" s="86" t="s">
        <v>570</v>
      </c>
      <c r="AO192" s="86" t="s">
        <v>1108</v>
      </c>
      <c r="AP192" s="87" t="s">
        <v>574</v>
      </c>
      <c r="AQ192" s="98" t="e">
        <v>#VALUE!</v>
      </c>
      <c r="AR192" s="99">
        <v>0.28857840000000001</v>
      </c>
      <c r="AS192" s="143">
        <v>0.35398820000000003</v>
      </c>
      <c r="AT192" s="74" t="s">
        <v>3176</v>
      </c>
      <c r="AU192" s="74" t="s">
        <v>3176</v>
      </c>
      <c r="AV192" s="146" t="s">
        <v>3176</v>
      </c>
      <c r="AW192" s="25" t="s">
        <v>3021</v>
      </c>
      <c r="AX192" s="136">
        <v>0</v>
      </c>
      <c r="AY192" s="137">
        <v>-1.2452036072270654E-2</v>
      </c>
      <c r="AZ192" s="138">
        <v>-1.2452036072270654E-2</v>
      </c>
      <c r="BA192" s="136">
        <v>0</v>
      </c>
      <c r="BB192" s="137">
        <v>-2.0351599794499595</v>
      </c>
      <c r="BC192" s="138">
        <v>-2.0351599794499595</v>
      </c>
      <c r="BD192" s="25">
        <v>-9.2300000000000182</v>
      </c>
      <c r="BE192" s="25">
        <v>70957.223880799997</v>
      </c>
      <c r="BF192" s="74">
        <v>1818.1110000000001</v>
      </c>
      <c r="BG192" s="74">
        <v>2194.194</v>
      </c>
      <c r="BH192" s="74">
        <v>2747.5</v>
      </c>
      <c r="BI192" s="74">
        <v>3083.1460000000002</v>
      </c>
      <c r="BJ192" s="74">
        <v>3631.1</v>
      </c>
      <c r="BK192" s="74">
        <v>4313.1540000000005</v>
      </c>
      <c r="BL192" s="72">
        <v>2.5622634321971476E-2</v>
      </c>
      <c r="BM192" s="72">
        <v>3.0922771213343893E-2</v>
      </c>
      <c r="BN192" s="72">
        <v>3.872051145371027E-2</v>
      </c>
      <c r="BO192" s="72">
        <v>4.3450769793070429E-2</v>
      </c>
      <c r="BP192" s="72">
        <v>5.1173084309214689E-2</v>
      </c>
      <c r="BQ192" s="72">
        <v>6.07852698302516E-2</v>
      </c>
      <c r="BR192" s="149">
        <v>6.07852698302516E-2</v>
      </c>
    </row>
    <row r="193" spans="2:70" ht="16.5" hidden="1" x14ac:dyDescent="0.3">
      <c r="B193" s="85">
        <v>5</v>
      </c>
      <c r="C193" s="86" t="s">
        <v>2998</v>
      </c>
      <c r="D193" s="86">
        <v>9</v>
      </c>
      <c r="E193" s="87">
        <v>2</v>
      </c>
      <c r="F193" s="75">
        <v>0.2</v>
      </c>
      <c r="G193" s="74">
        <v>0</v>
      </c>
      <c r="H193" s="85" t="s">
        <v>1248</v>
      </c>
      <c r="I193" s="86">
        <v>1129</v>
      </c>
      <c r="J193" s="86" t="s">
        <v>4109</v>
      </c>
      <c r="K193" s="92" t="s">
        <v>1249</v>
      </c>
      <c r="L193" s="98">
        <v>0.82658356099985009</v>
      </c>
      <c r="M193" s="99">
        <v>0.65148462980180344</v>
      </c>
      <c r="N193" s="99">
        <v>0.2945208171230827</v>
      </c>
      <c r="O193" s="99">
        <v>0.19591833564666108</v>
      </c>
      <c r="P193" s="100">
        <v>23.171430560254606</v>
      </c>
      <c r="Q193" s="100">
        <v>16.290400633591325</v>
      </c>
      <c r="R193" s="101">
        <v>20.783773497928269</v>
      </c>
      <c r="S193" s="108">
        <v>15.073183543387653</v>
      </c>
      <c r="T193" s="109">
        <v>12.436743633646621</v>
      </c>
      <c r="U193" s="98">
        <v>-6.8154778880124514E-2</v>
      </c>
      <c r="V193" s="114">
        <v>-0.28884989577082654</v>
      </c>
      <c r="W193" s="99">
        <v>0.478958317514322</v>
      </c>
      <c r="X193" s="115">
        <v>3.3993315846237833E-2</v>
      </c>
      <c r="Y193" s="120">
        <v>16.43660935336046</v>
      </c>
      <c r="Z193" s="121">
        <v>16.998496363238381</v>
      </c>
      <c r="AA193" s="120">
        <v>271044000</v>
      </c>
      <c r="AB193" s="121">
        <v>901299000</v>
      </c>
      <c r="AC193" s="79" t="e">
        <v>#N/A</v>
      </c>
      <c r="AD193" s="80">
        <v>213154000</v>
      </c>
      <c r="AE193" s="125">
        <v>0</v>
      </c>
      <c r="AF193" s="129">
        <v>3294.0762354000003</v>
      </c>
      <c r="AG193" s="130">
        <v>3194.2382354000001</v>
      </c>
      <c r="AH193" s="136">
        <v>13.105965089199257</v>
      </c>
      <c r="AI193" s="137">
        <v>17.907733474984862</v>
      </c>
      <c r="AJ193" s="137">
        <v>5.2517921197574351</v>
      </c>
      <c r="AK193" s="137">
        <v>16.937972981915671</v>
      </c>
      <c r="AL193" s="138">
        <v>3.2375923173688408</v>
      </c>
      <c r="AM193" s="85" t="s">
        <v>543</v>
      </c>
      <c r="AN193" s="86" t="s">
        <v>570</v>
      </c>
      <c r="AO193" s="86" t="s">
        <v>765</v>
      </c>
      <c r="AP193" s="87" t="s">
        <v>1250</v>
      </c>
      <c r="AQ193" s="98">
        <v>0.2113766</v>
      </c>
      <c r="AR193" s="99">
        <v>0.34153550000000005</v>
      </c>
      <c r="AS193" s="143">
        <v>0.1687707</v>
      </c>
      <c r="AT193" s="74" t="s">
        <v>3112</v>
      </c>
      <c r="AU193" s="74" t="s">
        <v>3112</v>
      </c>
      <c r="AV193" s="146" t="s">
        <v>3112</v>
      </c>
      <c r="AW193" s="25">
        <v>1.1357183418512209</v>
      </c>
      <c r="AX193" s="136">
        <v>1.1357183418512209</v>
      </c>
      <c r="AY193" s="137">
        <v>0</v>
      </c>
      <c r="AZ193" s="138">
        <v>1.1357183418512209</v>
      </c>
      <c r="BA193" s="136">
        <v>33.134693828718788</v>
      </c>
      <c r="BB193" s="137">
        <v>0</v>
      </c>
      <c r="BC193" s="138">
        <v>33.134693828718788</v>
      </c>
      <c r="BD193" s="25">
        <v>37.278236</v>
      </c>
      <c r="BE193" s="25">
        <v>3194.2382354000001</v>
      </c>
      <c r="BF193" s="74">
        <v>183.375</v>
      </c>
      <c r="BG193" s="74">
        <v>211.857</v>
      </c>
      <c r="BH193" s="74">
        <v>235</v>
      </c>
      <c r="BI193" s="74">
        <v>179.49299999999999</v>
      </c>
      <c r="BJ193" s="74">
        <v>208.155</v>
      </c>
      <c r="BK193" s="74">
        <v>219.83600000000001</v>
      </c>
      <c r="BL193" s="72">
        <v>5.7408053653529939E-2</v>
      </c>
      <c r="BM193" s="72">
        <v>6.6324733594415222E-2</v>
      </c>
      <c r="BN193" s="72">
        <v>7.3569966508954518E-2</v>
      </c>
      <c r="BO193" s="72">
        <v>5.6192740419539464E-2</v>
      </c>
      <c r="BP193" s="72">
        <v>6.5165771824133745E-2</v>
      </c>
      <c r="BQ193" s="72">
        <v>6.8822668755159688E-2</v>
      </c>
      <c r="BR193" s="149">
        <v>7.3569966508954518E-2</v>
      </c>
    </row>
    <row r="194" spans="2:70" ht="16.5" hidden="1" x14ac:dyDescent="0.3">
      <c r="B194" s="85">
        <v>5</v>
      </c>
      <c r="C194" s="86" t="s">
        <v>2999</v>
      </c>
      <c r="D194" s="86">
        <v>22</v>
      </c>
      <c r="E194" s="87">
        <v>1</v>
      </c>
      <c r="F194" s="75">
        <v>0.15</v>
      </c>
      <c r="G194" s="74" t="s">
        <v>2350</v>
      </c>
      <c r="H194" s="85" t="s">
        <v>94</v>
      </c>
      <c r="I194" s="86">
        <v>1228</v>
      </c>
      <c r="J194" s="86" t="s">
        <v>4203</v>
      </c>
      <c r="K194" s="92" t="s">
        <v>718</v>
      </c>
      <c r="L194" s="98">
        <v>0.77824152604326602</v>
      </c>
      <c r="M194" s="99">
        <v>0.74588949561284157</v>
      </c>
      <c r="N194" s="99">
        <v>0.34060343013521188</v>
      </c>
      <c r="O194" s="99">
        <v>0.32714132265379464</v>
      </c>
      <c r="P194" s="100">
        <v>28.77616379096462</v>
      </c>
      <c r="Q194" s="100">
        <v>20.787706933136029</v>
      </c>
      <c r="R194" s="101">
        <v>31.374648684455934</v>
      </c>
      <c r="S194" s="108">
        <v>23.913506592975917</v>
      </c>
      <c r="T194" s="109">
        <v>25.316127950536814</v>
      </c>
      <c r="U194" s="98">
        <v>0.30249856276793191</v>
      </c>
      <c r="V194" s="114">
        <v>0.64765077544809491</v>
      </c>
      <c r="W194" s="99">
        <v>0.51637345008136715</v>
      </c>
      <c r="X194" s="115" t="e">
        <v>#N/A</v>
      </c>
      <c r="Y194" s="120">
        <v>10.358968074856941</v>
      </c>
      <c r="Z194" s="121">
        <v>14.328273043245732</v>
      </c>
      <c r="AA194" s="120">
        <v>661476000</v>
      </c>
      <c r="AB194" s="121">
        <v>1508180000</v>
      </c>
      <c r="AC194" s="79">
        <v>22205000</v>
      </c>
      <c r="AD194" s="80">
        <v>499299000</v>
      </c>
      <c r="AE194" s="125">
        <v>4.4472350235029511E-2</v>
      </c>
      <c r="AF194" s="129">
        <v>17926.09935683</v>
      </c>
      <c r="AG194" s="130">
        <v>18395.980356830001</v>
      </c>
      <c r="AH194" s="136">
        <v>25.38931477598695</v>
      </c>
      <c r="AI194" s="137">
        <v>34.73115301817365</v>
      </c>
      <c r="AJ194" s="137">
        <v>2.5780313112491973</v>
      </c>
      <c r="AK194" s="137">
        <v>47.099733376193548</v>
      </c>
      <c r="AL194" s="138">
        <v>13.596194511532834</v>
      </c>
      <c r="AM194" s="85" t="s">
        <v>493</v>
      </c>
      <c r="AN194" s="86" t="s">
        <v>524</v>
      </c>
      <c r="AO194" s="86" t="s">
        <v>719</v>
      </c>
      <c r="AP194" s="87" t="s">
        <v>574</v>
      </c>
      <c r="AQ194" s="98">
        <v>0.1943309</v>
      </c>
      <c r="AR194" s="99">
        <v>0.21318410000000002</v>
      </c>
      <c r="AS194" s="143">
        <v>0.1554468</v>
      </c>
      <c r="AT194" s="74" t="s">
        <v>3697</v>
      </c>
      <c r="AU194" s="74" t="s">
        <v>3180</v>
      </c>
      <c r="AV194" s="146" t="s">
        <v>3180</v>
      </c>
      <c r="AW194" s="25">
        <v>1.4042667591858322</v>
      </c>
      <c r="AX194" s="136">
        <v>1.4042667591858322</v>
      </c>
      <c r="AY194" s="137">
        <v>0</v>
      </c>
      <c r="AZ194" s="138">
        <v>1.4042667591858322</v>
      </c>
      <c r="BA194" s="136">
        <v>57.430703827194328</v>
      </c>
      <c r="BB194" s="137">
        <v>0</v>
      </c>
      <c r="BC194" s="138">
        <v>57.430703827194328</v>
      </c>
      <c r="BD194" s="25">
        <v>211.68899999999999</v>
      </c>
      <c r="BE194" s="25">
        <v>17926.09935683</v>
      </c>
      <c r="BF194" s="74">
        <v>427.625</v>
      </c>
      <c r="BG194" s="74">
        <v>482.875</v>
      </c>
      <c r="BH194" s="74">
        <v>537.5</v>
      </c>
      <c r="BI194" s="74">
        <v>496.87400000000002</v>
      </c>
      <c r="BJ194" s="74">
        <v>562.86</v>
      </c>
      <c r="BK194" s="74">
        <v>622.84</v>
      </c>
      <c r="BL194" s="72">
        <v>2.3854882843604857E-2</v>
      </c>
      <c r="BM194" s="72">
        <v>2.6936981123895223E-2</v>
      </c>
      <c r="BN194" s="72">
        <v>2.9984214039023935E-2</v>
      </c>
      <c r="BO194" s="72">
        <v>2.7717909518932052E-2</v>
      </c>
      <c r="BP194" s="72">
        <v>3.1398911095823274E-2</v>
      </c>
      <c r="BQ194" s="72">
        <v>3.474487045965706E-2</v>
      </c>
      <c r="BR194" s="149">
        <v>3.474487045965706E-2</v>
      </c>
    </row>
    <row r="195" spans="2:70" ht="16.5" hidden="1" x14ac:dyDescent="0.3">
      <c r="B195" s="85">
        <v>5</v>
      </c>
      <c r="C195" s="86" t="s">
        <v>2999</v>
      </c>
      <c r="D195" s="86">
        <v>22</v>
      </c>
      <c r="E195" s="87">
        <v>4</v>
      </c>
      <c r="F195" s="75">
        <v>0.12</v>
      </c>
      <c r="G195" s="74" t="s">
        <v>2890</v>
      </c>
      <c r="H195" s="85" t="s">
        <v>48</v>
      </c>
      <c r="I195" s="86">
        <v>1239</v>
      </c>
      <c r="J195" s="86" t="s">
        <v>4213</v>
      </c>
      <c r="K195" s="92" t="s">
        <v>652</v>
      </c>
      <c r="L195" s="98">
        <v>1.6920687553354754</v>
      </c>
      <c r="M195" s="99">
        <v>2.1405559065066329</v>
      </c>
      <c r="N195" s="99">
        <v>0.58884205321017125</v>
      </c>
      <c r="O195" s="99">
        <v>0.73033263883899702</v>
      </c>
      <c r="P195" s="100">
        <v>48.35303351011963</v>
      </c>
      <c r="Q195" s="100">
        <v>36.764075327267498</v>
      </c>
      <c r="R195" s="101">
        <v>47.345859175483405</v>
      </c>
      <c r="S195" s="108">
        <v>42.917725097687189</v>
      </c>
      <c r="T195" s="109">
        <v>44.546743624053846</v>
      </c>
      <c r="U195" s="98">
        <v>-8.1424177035030548E-2</v>
      </c>
      <c r="V195" s="114">
        <v>-0.31804528132705678</v>
      </c>
      <c r="W195" s="99">
        <v>0.3312220283698703</v>
      </c>
      <c r="X195" s="115">
        <v>4.1422121896162525E-2</v>
      </c>
      <c r="Y195" s="120">
        <v>8.2895996478782852</v>
      </c>
      <c r="Z195" s="121">
        <v>9.3521062182361661</v>
      </c>
      <c r="AA195" s="120">
        <v>949800000</v>
      </c>
      <c r="AB195" s="121">
        <v>2783800000</v>
      </c>
      <c r="AC195" s="79">
        <v>62600000</v>
      </c>
      <c r="AD195" s="80">
        <v>1699400000</v>
      </c>
      <c r="AE195" s="125">
        <v>3.6836530540190655E-2</v>
      </c>
      <c r="AF195" s="129">
        <v>41865.733962109996</v>
      </c>
      <c r="AG195" s="130">
        <v>41156.333962109995</v>
      </c>
      <c r="AH195" s="136">
        <v>18.451618005877602</v>
      </c>
      <c r="AI195" s="137">
        <v>20.243142964984504</v>
      </c>
      <c r="AJ195" s="137">
        <v>3.7236916535421964</v>
      </c>
      <c r="AK195" s="137">
        <v>26.989790384192723</v>
      </c>
      <c r="AL195" s="138">
        <v>11.968162555840914</v>
      </c>
      <c r="AM195" s="85" t="s">
        <v>506</v>
      </c>
      <c r="AN195" s="86" t="s">
        <v>507</v>
      </c>
      <c r="AO195" s="86" t="s">
        <v>508</v>
      </c>
      <c r="AP195" s="87" t="s">
        <v>574</v>
      </c>
      <c r="AQ195" s="98">
        <v>0.1033501</v>
      </c>
      <c r="AR195" s="99">
        <v>0.1635742</v>
      </c>
      <c r="AS195" s="143">
        <v>0.12710170000000001</v>
      </c>
      <c r="AT195" s="74" t="s">
        <v>3697</v>
      </c>
      <c r="AU195" s="74" t="s">
        <v>3186</v>
      </c>
      <c r="AV195" s="146" t="s">
        <v>3186</v>
      </c>
      <c r="AW195" s="25">
        <v>3.0697593711990523</v>
      </c>
      <c r="AX195" s="136">
        <v>3.0697593711990523</v>
      </c>
      <c r="AY195" s="137">
        <v>0</v>
      </c>
      <c r="AZ195" s="138">
        <v>3.0697593711990523</v>
      </c>
      <c r="BA195" s="136">
        <v>75.507248053198225</v>
      </c>
      <c r="BB195" s="137">
        <v>0</v>
      </c>
      <c r="BC195" s="138">
        <v>75.507248053198225</v>
      </c>
      <c r="BD195" s="25">
        <v>1175</v>
      </c>
      <c r="BE195" s="25">
        <v>41156.333962109995</v>
      </c>
      <c r="BF195" s="74">
        <v>1694.8130000000001</v>
      </c>
      <c r="BG195" s="74">
        <v>1800.941</v>
      </c>
      <c r="BH195" s="74">
        <v>1924.625</v>
      </c>
      <c r="BI195" s="74">
        <v>1928.3389999999999</v>
      </c>
      <c r="BJ195" s="74">
        <v>1948.395</v>
      </c>
      <c r="BK195" s="74">
        <v>2067.7600000000002</v>
      </c>
      <c r="BL195" s="72">
        <v>4.1179882580414134E-2</v>
      </c>
      <c r="BM195" s="72">
        <v>4.3758537912001863E-2</v>
      </c>
      <c r="BN195" s="72">
        <v>4.6763761849436813E-2</v>
      </c>
      <c r="BO195" s="72">
        <v>4.6854003123196014E-2</v>
      </c>
      <c r="BP195" s="72">
        <v>4.7341315720534356E-2</v>
      </c>
      <c r="BQ195" s="72">
        <v>5.0241598338269258E-2</v>
      </c>
      <c r="BR195" s="149">
        <v>5.0241598338269258E-2</v>
      </c>
    </row>
    <row r="196" spans="2:70" ht="16.5" hidden="1" x14ac:dyDescent="0.3">
      <c r="B196" s="85">
        <v>5</v>
      </c>
      <c r="C196" s="86" t="s">
        <v>2999</v>
      </c>
      <c r="D196" s="86">
        <v>28</v>
      </c>
      <c r="E196" s="87">
        <v>1</v>
      </c>
      <c r="F196" s="75">
        <v>0.2</v>
      </c>
      <c r="G196" s="74" t="s">
        <v>2881</v>
      </c>
      <c r="H196" s="85" t="s">
        <v>1386</v>
      </c>
      <c r="I196" s="86">
        <v>1192</v>
      </c>
      <c r="J196" s="86" t="s">
        <v>4170</v>
      </c>
      <c r="K196" s="92" t="s">
        <v>1387</v>
      </c>
      <c r="L196" s="98">
        <v>0.3967727630932476</v>
      </c>
      <c r="M196" s="99">
        <v>0.3926671802208283</v>
      </c>
      <c r="N196" s="99">
        <v>0.33093022043545706</v>
      </c>
      <c r="O196" s="99">
        <v>0.30243826637283155</v>
      </c>
      <c r="P196" s="100">
        <v>16.622996473943868</v>
      </c>
      <c r="Q196" s="100">
        <v>17.166877531311528</v>
      </c>
      <c r="R196" s="101">
        <v>15.847123595387675</v>
      </c>
      <c r="S196" s="108">
        <v>20.353581548927838</v>
      </c>
      <c r="T196" s="109">
        <v>20.002893318321625</v>
      </c>
      <c r="U196" s="98">
        <v>-0.19070213275820752</v>
      </c>
      <c r="V196" s="114">
        <v>-0.83140801767111427</v>
      </c>
      <c r="W196" s="99">
        <v>0.60769093339740388</v>
      </c>
      <c r="X196" s="115" t="e">
        <v>#N/A</v>
      </c>
      <c r="Y196" s="120">
        <v>16.162275984064401</v>
      </c>
      <c r="Z196" s="121">
        <v>14.30797852304504</v>
      </c>
      <c r="AA196" s="120">
        <v>54522000</v>
      </c>
      <c r="AB196" s="121">
        <v>70788000</v>
      </c>
      <c r="AC196" s="79" t="e">
        <v>#N/A</v>
      </c>
      <c r="AD196" s="80">
        <v>28060469.477075066</v>
      </c>
      <c r="AE196" s="125">
        <v>0</v>
      </c>
      <c r="AF196" s="129">
        <v>784.47212999999999</v>
      </c>
      <c r="AG196" s="130">
        <v>756.61913000000004</v>
      </c>
      <c r="AH196" s="136">
        <v>23.791558078108295</v>
      </c>
      <c r="AI196" s="137">
        <v>35.341171002849272</v>
      </c>
      <c r="AJ196" s="137">
        <v>1.0060953415033409</v>
      </c>
      <c r="AK196" s="137">
        <v>49.542456360717864</v>
      </c>
      <c r="AL196" s="138">
        <v>7.8886690118713325</v>
      </c>
      <c r="AM196" s="85" t="s">
        <v>506</v>
      </c>
      <c r="AN196" s="86" t="s">
        <v>507</v>
      </c>
      <c r="AO196" s="86" t="s">
        <v>554</v>
      </c>
      <c r="AP196" s="87" t="s">
        <v>1339</v>
      </c>
      <c r="AQ196" s="98">
        <v>0.221494</v>
      </c>
      <c r="AR196" s="99">
        <v>0.27458050000000001</v>
      </c>
      <c r="AS196" s="143">
        <v>0.20408180000000001</v>
      </c>
      <c r="AT196" s="74" t="s">
        <v>3151</v>
      </c>
      <c r="AU196" s="74" t="s">
        <v>3151</v>
      </c>
      <c r="AV196" s="146" t="s">
        <v>3151</v>
      </c>
      <c r="AW196" s="25">
        <v>0.57736720554272514</v>
      </c>
      <c r="AX196" s="136">
        <v>0.57736720554272514</v>
      </c>
      <c r="AY196" s="137">
        <v>0</v>
      </c>
      <c r="AZ196" s="138">
        <v>0.57736720554272514</v>
      </c>
      <c r="BA196" s="136">
        <v>21.509714870150511</v>
      </c>
      <c r="BB196" s="137">
        <v>0</v>
      </c>
      <c r="BC196" s="138" t="s">
        <v>3021</v>
      </c>
      <c r="BD196" s="25" t="s">
        <v>3021</v>
      </c>
      <c r="BE196" s="25">
        <v>756.61913000000004</v>
      </c>
      <c r="BF196" s="74">
        <v>17.900000000000002</v>
      </c>
      <c r="BG196" s="74">
        <v>21.925000000000001</v>
      </c>
      <c r="BH196" s="74">
        <v>26.766999999999999</v>
      </c>
      <c r="BI196" s="74">
        <v>17.959</v>
      </c>
      <c r="BJ196" s="74">
        <v>19.147000000000002</v>
      </c>
      <c r="BK196" s="74">
        <v>22.734999999999999</v>
      </c>
      <c r="BL196" s="72">
        <v>2.3657873942468256E-2</v>
      </c>
      <c r="BM196" s="72">
        <v>2.8977591407185276E-2</v>
      </c>
      <c r="BN196" s="72">
        <v>3.5377112392069705E-2</v>
      </c>
      <c r="BO196" s="72">
        <v>2.3735852409652924E-2</v>
      </c>
      <c r="BP196" s="72">
        <v>2.5305995104829032E-2</v>
      </c>
      <c r="BQ196" s="72">
        <v>3.0048143244805346E-2</v>
      </c>
      <c r="BR196" s="149">
        <v>3.5377112392069705E-2</v>
      </c>
    </row>
    <row r="197" spans="2:70" ht="16.5" hidden="1" x14ac:dyDescent="0.3">
      <c r="B197" s="85">
        <v>5</v>
      </c>
      <c r="C197" s="86" t="s">
        <v>2999</v>
      </c>
      <c r="D197" s="86">
        <v>25</v>
      </c>
      <c r="E197" s="87">
        <v>2</v>
      </c>
      <c r="F197" s="75">
        <v>0.14000000000000001</v>
      </c>
      <c r="G197" s="74" t="s">
        <v>2392</v>
      </c>
      <c r="H197" s="85" t="s">
        <v>435</v>
      </c>
      <c r="I197" s="86">
        <v>1234</v>
      </c>
      <c r="J197" s="86" t="s">
        <v>4208</v>
      </c>
      <c r="K197" s="92" t="s">
        <v>1131</v>
      </c>
      <c r="L197" s="98">
        <v>-1.011324367586689</v>
      </c>
      <c r="M197" s="99">
        <v>-4.9255436511707664</v>
      </c>
      <c r="N197" s="99">
        <v>0.2441638474176088</v>
      </c>
      <c r="O197" s="99">
        <v>0.44345265773624631</v>
      </c>
      <c r="P197" s="100">
        <v>37.132190046321369</v>
      </c>
      <c r="Q197" s="100">
        <v>29.043303833395996</v>
      </c>
      <c r="R197" s="101" t="e">
        <v>#N/A</v>
      </c>
      <c r="S197" s="108">
        <v>22.008779733789702</v>
      </c>
      <c r="T197" s="109">
        <v>26.572752411225583</v>
      </c>
      <c r="U197" s="98">
        <v>0.44018325033362626</v>
      </c>
      <c r="V197" s="114">
        <v>1.2716931355135304</v>
      </c>
      <c r="W197" s="99">
        <v>7.9732373853867347E-2</v>
      </c>
      <c r="X197" s="115" t="e">
        <v>#N/A</v>
      </c>
      <c r="Y197" s="120">
        <v>8.7043437234576295</v>
      </c>
      <c r="Z197" s="121">
        <v>66.200713278245075</v>
      </c>
      <c r="AA197" s="120">
        <v>-242021000</v>
      </c>
      <c r="AB197" s="121">
        <v>2688190000</v>
      </c>
      <c r="AC197" s="79">
        <v>111348000</v>
      </c>
      <c r="AD197" s="80">
        <v>1118361000</v>
      </c>
      <c r="AE197" s="125">
        <v>9.9563557742088651E-2</v>
      </c>
      <c r="AF197" s="129">
        <v>27599.863231079999</v>
      </c>
      <c r="AG197" s="130">
        <v>29547.28323108</v>
      </c>
      <c r="AH197" s="136">
        <v>18.302342376996023</v>
      </c>
      <c r="AI197" s="137">
        <v>21.804648714425824</v>
      </c>
      <c r="AJ197" s="137">
        <v>3.6091675000655092</v>
      </c>
      <c r="AK197" s="137">
        <v>28.917508268622903</v>
      </c>
      <c r="AL197" s="138">
        <v>47.267690081616927</v>
      </c>
      <c r="AM197" s="85" t="s">
        <v>493</v>
      </c>
      <c r="AN197" s="86" t="s">
        <v>524</v>
      </c>
      <c r="AO197" s="86" t="s">
        <v>691</v>
      </c>
      <c r="AP197" s="87" t="s">
        <v>574</v>
      </c>
      <c r="AQ197" s="98">
        <v>0.19420760000000001</v>
      </c>
      <c r="AR197" s="99">
        <v>0.21328800000000001</v>
      </c>
      <c r="AS197" s="143">
        <v>0.2095128</v>
      </c>
      <c r="AT197" s="74" t="s">
        <v>3745</v>
      </c>
      <c r="AU197" s="74" t="s">
        <v>3183</v>
      </c>
      <c r="AV197" s="146" t="s">
        <v>3745</v>
      </c>
      <c r="AW197" s="25" t="s">
        <v>3021</v>
      </c>
      <c r="AX197" s="136">
        <v>0</v>
      </c>
      <c r="AY197" s="137">
        <v>3.863564264692458</v>
      </c>
      <c r="AZ197" s="138">
        <v>3.863564264692458</v>
      </c>
      <c r="BA197" s="136">
        <v>0</v>
      </c>
      <c r="BB197" s="137">
        <v>127.3539932507049</v>
      </c>
      <c r="BC197" s="138">
        <v>127.3539932507049</v>
      </c>
      <c r="BD197" s="25">
        <v>1066.3384529</v>
      </c>
      <c r="BE197" s="25">
        <v>27599.863231079999</v>
      </c>
      <c r="BF197" s="74">
        <v>816</v>
      </c>
      <c r="BG197" s="74">
        <v>880.25</v>
      </c>
      <c r="BH197" s="74">
        <v>996.6</v>
      </c>
      <c r="BI197" s="74">
        <v>994.50099999999998</v>
      </c>
      <c r="BJ197" s="74">
        <v>1123.742</v>
      </c>
      <c r="BK197" s="74">
        <v>1145.1859999999999</v>
      </c>
      <c r="BL197" s="72">
        <v>2.9565363899380071E-2</v>
      </c>
      <c r="BM197" s="72">
        <v>3.1893273985820231E-2</v>
      </c>
      <c r="BN197" s="72">
        <v>3.6108874585934043E-2</v>
      </c>
      <c r="BO197" s="72">
        <v>3.6032823484433062E-2</v>
      </c>
      <c r="BP197" s="72">
        <v>4.0715491616442598E-2</v>
      </c>
      <c r="BQ197" s="72">
        <v>4.1492451988327773E-2</v>
      </c>
      <c r="BR197" s="149">
        <v>4.1492451988327773E-2</v>
      </c>
    </row>
    <row r="198" spans="2:70" ht="16.5" hidden="1" x14ac:dyDescent="0.3">
      <c r="B198" s="85">
        <v>5</v>
      </c>
      <c r="C198" s="86" t="s">
        <v>2999</v>
      </c>
      <c r="D198" s="86">
        <v>27</v>
      </c>
      <c r="E198" s="87">
        <v>1</v>
      </c>
      <c r="F198" s="75">
        <v>0.14000000000000001</v>
      </c>
      <c r="G198" s="74" t="s">
        <v>2393</v>
      </c>
      <c r="H198" s="85" t="s">
        <v>203</v>
      </c>
      <c r="I198" s="86">
        <v>1235</v>
      </c>
      <c r="J198" s="86" t="s">
        <v>4209</v>
      </c>
      <c r="K198" s="92" t="s">
        <v>858</v>
      </c>
      <c r="L198" s="98">
        <v>0.45463524048402137</v>
      </c>
      <c r="M198" s="99">
        <v>0.40408617060920793</v>
      </c>
      <c r="N198" s="99">
        <v>0.22266670203884997</v>
      </c>
      <c r="O198" s="99">
        <v>0.2175999612883209</v>
      </c>
      <c r="P198" s="100">
        <v>13.156712009859719</v>
      </c>
      <c r="Q198" s="100">
        <v>9.96432263454059</v>
      </c>
      <c r="R198" s="101">
        <v>28.130716403261307</v>
      </c>
      <c r="S198" s="108">
        <v>30.165534901117354</v>
      </c>
      <c r="T198" s="109">
        <v>29.600470810319955</v>
      </c>
      <c r="U198" s="98">
        <v>0.18240369797221026</v>
      </c>
      <c r="V198" s="114">
        <v>2.1866415598827378</v>
      </c>
      <c r="W198" s="99">
        <v>0.1049452816492534</v>
      </c>
      <c r="X198" s="115">
        <v>4.5616979720026568E-2</v>
      </c>
      <c r="Y198" s="120">
        <v>5.5809009344694491</v>
      </c>
      <c r="Z198" s="121">
        <v>4.1688660404562539</v>
      </c>
      <c r="AA198" s="120">
        <v>2270193999.9999995</v>
      </c>
      <c r="AB198" s="121">
        <v>4215781999.9999995</v>
      </c>
      <c r="AC198" s="79">
        <v>15458000</v>
      </c>
      <c r="AD198" s="80">
        <v>716483000</v>
      </c>
      <c r="AE198" s="125">
        <v>2.1574831503329457E-2</v>
      </c>
      <c r="AF198" s="129">
        <v>9163.0778686000012</v>
      </c>
      <c r="AG198" s="130">
        <v>11665.8228686</v>
      </c>
      <c r="AH198" s="136">
        <v>10.345737766773059</v>
      </c>
      <c r="AI198" s="137">
        <v>14.010004910181367</v>
      </c>
      <c r="AJ198" s="137">
        <v>3.446043441918567</v>
      </c>
      <c r="AK198" s="137">
        <v>19.860071082464348</v>
      </c>
      <c r="AL198" s="138">
        <v>5.5726500820411013</v>
      </c>
      <c r="AM198" s="85" t="s">
        <v>493</v>
      </c>
      <c r="AN198" s="86" t="s">
        <v>524</v>
      </c>
      <c r="AO198" s="86" t="s">
        <v>556</v>
      </c>
      <c r="AP198" s="87" t="s">
        <v>574</v>
      </c>
      <c r="AQ198" s="98">
        <v>0.17361489999999999</v>
      </c>
      <c r="AR198" s="99">
        <v>0.17776800000000001</v>
      </c>
      <c r="AS198" s="143">
        <v>0.1233727</v>
      </c>
      <c r="AT198" s="74" t="s">
        <v>3697</v>
      </c>
      <c r="AU198" s="74" t="s">
        <v>3021</v>
      </c>
      <c r="AV198" s="146" t="s">
        <v>3021</v>
      </c>
      <c r="AW198" s="25">
        <v>1.9097793326002614</v>
      </c>
      <c r="AX198" s="136">
        <v>1.9097793326002614</v>
      </c>
      <c r="AY198" s="137">
        <v>7.5573250503020537</v>
      </c>
      <c r="AZ198" s="138">
        <v>9.4671043829023152</v>
      </c>
      <c r="BA198" s="136">
        <v>28.750621259362909</v>
      </c>
      <c r="BB198" s="137">
        <v>113.77114965386883</v>
      </c>
      <c r="BC198" s="138">
        <v>142.52177091323173</v>
      </c>
      <c r="BD198" s="25">
        <v>793.32100000000003</v>
      </c>
      <c r="BE198" s="25">
        <v>9163.0778686000012</v>
      </c>
      <c r="BF198" s="74">
        <v>530.4</v>
      </c>
      <c r="BG198" s="74">
        <v>563.20000000000005</v>
      </c>
      <c r="BH198" s="74">
        <v>599.66700000000003</v>
      </c>
      <c r="BI198" s="74">
        <v>525.25200000000007</v>
      </c>
      <c r="BJ198" s="74">
        <v>593.11500000000001</v>
      </c>
      <c r="BK198" s="74">
        <v>567.51300000000003</v>
      </c>
      <c r="BL198" s="72">
        <v>5.7884480259364879E-2</v>
      </c>
      <c r="BM198" s="72">
        <v>6.1464063503156682E-2</v>
      </c>
      <c r="BN198" s="72">
        <v>6.5443839788258976E-2</v>
      </c>
      <c r="BO198" s="72">
        <v>5.7322660303906349E-2</v>
      </c>
      <c r="BP198" s="72">
        <v>6.4728796208584474E-2</v>
      </c>
      <c r="BQ198" s="72">
        <v>6.1934756872988203E-2</v>
      </c>
      <c r="BR198" s="149">
        <v>6.5443839788258976E-2</v>
      </c>
    </row>
    <row r="199" spans="2:70" ht="16.5" hidden="1" x14ac:dyDescent="0.3">
      <c r="B199" s="85">
        <v>5</v>
      </c>
      <c r="C199" s="86" t="s">
        <v>3000</v>
      </c>
      <c r="D199" s="86">
        <v>27</v>
      </c>
      <c r="E199" s="87">
        <v>1</v>
      </c>
      <c r="F199" s="75" t="s">
        <v>2149</v>
      </c>
      <c r="G199" s="74" t="s">
        <v>2913</v>
      </c>
      <c r="H199" s="85" t="s">
        <v>193</v>
      </c>
      <c r="I199" s="86">
        <v>1191</v>
      </c>
      <c r="J199" s="86" t="s">
        <v>4169</v>
      </c>
      <c r="K199" s="92" t="s">
        <v>847</v>
      </c>
      <c r="L199" s="98">
        <v>0.47060290108144132</v>
      </c>
      <c r="M199" s="99">
        <v>0.46285691455359046</v>
      </c>
      <c r="N199" s="99">
        <v>0.20038290336898443</v>
      </c>
      <c r="O199" s="99">
        <v>0.21092740083792383</v>
      </c>
      <c r="P199" s="100">
        <v>14.156717629233276</v>
      </c>
      <c r="Q199" s="100">
        <v>8.2298733837098776</v>
      </c>
      <c r="R199" s="101">
        <v>9.7856742684836586</v>
      </c>
      <c r="S199" s="108">
        <v>14.769650664537888</v>
      </c>
      <c r="T199" s="109">
        <v>11.168076576501774</v>
      </c>
      <c r="U199" s="98">
        <v>-8.9485850703780262E-2</v>
      </c>
      <c r="V199" s="114">
        <v>-0.49489290146347181</v>
      </c>
      <c r="W199" s="99">
        <v>0.56815774511865547</v>
      </c>
      <c r="X199" s="115">
        <v>5.1646882082721848E-2</v>
      </c>
      <c r="Y199" s="120">
        <v>24.948340997930998</v>
      </c>
      <c r="Z199" s="121">
        <v>6.3498797185099098</v>
      </c>
      <c r="AA199" s="120">
        <v>225264000</v>
      </c>
      <c r="AB199" s="121">
        <v>494317000</v>
      </c>
      <c r="AC199" s="79">
        <v>16784000</v>
      </c>
      <c r="AD199" s="80">
        <v>80486000</v>
      </c>
      <c r="AE199" s="125">
        <v>0.20853316104664166</v>
      </c>
      <c r="AF199" s="129">
        <v>1875.3764108399998</v>
      </c>
      <c r="AG199" s="130">
        <v>1825.5664108399999</v>
      </c>
      <c r="AH199" s="136">
        <v>13.405244493365545</v>
      </c>
      <c r="AI199" s="137">
        <v>16.122907275731755</v>
      </c>
      <c r="AJ199" s="137">
        <v>3.9910319969142058</v>
      </c>
      <c r="AK199" s="137">
        <v>23.895337131837039</v>
      </c>
      <c r="AL199" s="138">
        <v>2.6796493168025335</v>
      </c>
      <c r="AM199" s="85" t="s">
        <v>506</v>
      </c>
      <c r="AN199" s="86" t="s">
        <v>507</v>
      </c>
      <c r="AO199" s="86" t="s">
        <v>604</v>
      </c>
      <c r="AP199" s="87" t="s">
        <v>574</v>
      </c>
      <c r="AQ199" s="98" t="e">
        <v>#VALUE!</v>
      </c>
      <c r="AR199" s="99">
        <v>0.19197929999999999</v>
      </c>
      <c r="AS199" s="143">
        <v>5.133016E-2</v>
      </c>
      <c r="AT199" s="74" t="s">
        <v>3697</v>
      </c>
      <c r="AU199" s="74" t="s">
        <v>3021</v>
      </c>
      <c r="AV199" s="146" t="s">
        <v>3021</v>
      </c>
      <c r="AW199" s="25" t="s">
        <v>3021</v>
      </c>
      <c r="AX199" s="136">
        <v>0</v>
      </c>
      <c r="AY199" s="137">
        <v>0</v>
      </c>
      <c r="AZ199" s="138">
        <v>0</v>
      </c>
      <c r="BA199" s="136">
        <v>0</v>
      </c>
      <c r="BB199" s="137">
        <v>0</v>
      </c>
      <c r="BC199" s="138" t="s">
        <v>3021</v>
      </c>
      <c r="BD199" s="25" t="s">
        <v>3021</v>
      </c>
      <c r="BE199" s="25">
        <v>1825.5664108399999</v>
      </c>
      <c r="BF199" s="74">
        <v>59.1</v>
      </c>
      <c r="BG199" s="74">
        <v>75.900000000000006</v>
      </c>
      <c r="BH199" s="74">
        <v>88.100000000000009</v>
      </c>
      <c r="BI199" s="74">
        <v>34.300000000000004</v>
      </c>
      <c r="BJ199" s="74">
        <v>74.900000000000006</v>
      </c>
      <c r="BK199" s="74" t="s">
        <v>3021</v>
      </c>
      <c r="BL199" s="72">
        <v>3.2373514131872227E-2</v>
      </c>
      <c r="BM199" s="72">
        <v>4.1576137438394285E-2</v>
      </c>
      <c r="BN199" s="72">
        <v>4.8258994839559116E-2</v>
      </c>
      <c r="BO199" s="72">
        <v>1.8788689250815865E-2</v>
      </c>
      <c r="BP199" s="72">
        <v>4.10283622415775E-2</v>
      </c>
      <c r="BQ199" s="72">
        <v>0</v>
      </c>
      <c r="BR199" s="149">
        <v>4.8258994839559116E-2</v>
      </c>
    </row>
    <row r="200" spans="2:70" ht="16.5" hidden="1" x14ac:dyDescent="0.3">
      <c r="B200" s="85">
        <v>5</v>
      </c>
      <c r="C200" s="86" t="s">
        <v>3000</v>
      </c>
      <c r="D200" s="86">
        <v>2</v>
      </c>
      <c r="E200" s="87">
        <v>1</v>
      </c>
      <c r="F200" s="75">
        <v>0.17</v>
      </c>
      <c r="G200" s="74">
        <v>0</v>
      </c>
      <c r="H200" s="85" t="s">
        <v>1336</v>
      </c>
      <c r="I200" s="86">
        <v>1162</v>
      </c>
      <c r="J200" s="86" t="s">
        <v>4140</v>
      </c>
      <c r="K200" s="92" t="s">
        <v>4796</v>
      </c>
      <c r="L200" s="98">
        <v>0.14046259579782458</v>
      </c>
      <c r="M200" s="99">
        <v>0.13579380589657314</v>
      </c>
      <c r="N200" s="99">
        <v>0.13770462871073838</v>
      </c>
      <c r="O200" s="99">
        <v>0.13286105138612195</v>
      </c>
      <c r="P200" s="100">
        <v>11.71096292000902</v>
      </c>
      <c r="Q200" s="100">
        <v>10.589906996185986</v>
      </c>
      <c r="R200" s="101">
        <v>13.952937276549914</v>
      </c>
      <c r="S200" s="108">
        <v>16.492718823564783</v>
      </c>
      <c r="T200" s="109">
        <v>16.1298660356318</v>
      </c>
      <c r="U200" s="98">
        <v>0.12806493248610012</v>
      </c>
      <c r="V200" s="114">
        <v>0.72375154303669642</v>
      </c>
      <c r="W200" s="99">
        <v>0.93937725367897873</v>
      </c>
      <c r="X200" s="115" t="e">
        <v>#N/A</v>
      </c>
      <c r="Y200" s="120">
        <v>7.8214944296776663</v>
      </c>
      <c r="Z200" s="121">
        <v>6.5019934914890332</v>
      </c>
      <c r="AA200" s="120">
        <v>855039000</v>
      </c>
      <c r="AB200" s="121">
        <v>873913000</v>
      </c>
      <c r="AC200" s="79" t="e">
        <v>#N/A</v>
      </c>
      <c r="AD200" s="80">
        <v>58029000</v>
      </c>
      <c r="AE200" s="125">
        <v>0</v>
      </c>
      <c r="AF200" s="129">
        <v>1323.35</v>
      </c>
      <c r="AG200" s="130">
        <v>1572.0259999999998</v>
      </c>
      <c r="AH200" s="136" t="s">
        <v>3021</v>
      </c>
      <c r="AI200" s="137">
        <v>12.2999029794692</v>
      </c>
      <c r="AJ200" s="137" t="s">
        <v>3021</v>
      </c>
      <c r="AK200" s="137">
        <v>12.622322113122822</v>
      </c>
      <c r="AL200" s="138">
        <v>1.7520852305471513</v>
      </c>
      <c r="AM200" s="85" t="s">
        <v>498</v>
      </c>
      <c r="AN200" s="86" t="s">
        <v>510</v>
      </c>
      <c r="AO200" s="86" t="s">
        <v>511</v>
      </c>
      <c r="AP200" s="87" t="s">
        <v>2135</v>
      </c>
      <c r="AQ200" s="98">
        <v>0.16937819999999998</v>
      </c>
      <c r="AR200" s="99">
        <v>0.23505389999999998</v>
      </c>
      <c r="AS200" s="143">
        <v>1.5016089999999999E-2</v>
      </c>
      <c r="AT200" s="74" t="s">
        <v>3697</v>
      </c>
      <c r="AU200" s="74" t="s">
        <v>3021</v>
      </c>
      <c r="AV200" s="146" t="s">
        <v>3021</v>
      </c>
      <c r="AW200" s="25">
        <v>2.0100502812083643</v>
      </c>
      <c r="AX200" s="136">
        <v>2.0100502812083643</v>
      </c>
      <c r="AY200" s="137">
        <v>0</v>
      </c>
      <c r="AZ200" s="138">
        <v>2.0100502812083643</v>
      </c>
      <c r="BA200" s="136">
        <v>38.755524634200142</v>
      </c>
      <c r="BB200" s="137">
        <v>0</v>
      </c>
      <c r="BC200" s="138">
        <v>38.755524634200142</v>
      </c>
      <c r="BD200" s="25">
        <v>38.57</v>
      </c>
      <c r="BE200" s="25">
        <v>1323.35</v>
      </c>
      <c r="BF200" s="74">
        <v>83.66</v>
      </c>
      <c r="BG200" s="74">
        <v>93.9</v>
      </c>
      <c r="BH200" s="74">
        <v>108.5</v>
      </c>
      <c r="BI200" s="74">
        <v>1.44</v>
      </c>
      <c r="BJ200" s="74">
        <v>100.146</v>
      </c>
      <c r="BK200" s="74">
        <v>101.21000000000001</v>
      </c>
      <c r="BL200" s="72">
        <v>6.3218347375977632E-2</v>
      </c>
      <c r="BM200" s="72">
        <v>7.0956285185325124E-2</v>
      </c>
      <c r="BN200" s="72">
        <v>8.1988891827558849E-2</v>
      </c>
      <c r="BO200" s="72">
        <v>1.0881475044394906E-3</v>
      </c>
      <c r="BP200" s="72">
        <v>7.5676124985831414E-2</v>
      </c>
      <c r="BQ200" s="72">
        <v>7.6480145086333939E-2</v>
      </c>
      <c r="BR200" s="149">
        <v>8.1988891827558849E-2</v>
      </c>
    </row>
    <row r="201" spans="2:70" ht="16.5" hidden="1" x14ac:dyDescent="0.3">
      <c r="B201" s="85">
        <v>5</v>
      </c>
      <c r="C201" s="86" t="s">
        <v>2999</v>
      </c>
      <c r="D201" s="86">
        <v>11</v>
      </c>
      <c r="E201" s="87">
        <v>2</v>
      </c>
      <c r="F201" s="75" t="s">
        <v>2149</v>
      </c>
      <c r="G201" s="74">
        <v>0</v>
      </c>
      <c r="H201" s="85" t="s">
        <v>2439</v>
      </c>
      <c r="I201" s="86">
        <v>1182</v>
      </c>
      <c r="J201" s="86" t="s">
        <v>4160</v>
      </c>
      <c r="K201" s="92" t="s">
        <v>4793</v>
      </c>
      <c r="L201" s="98">
        <v>0.16383429648936448</v>
      </c>
      <c r="M201" s="99">
        <v>1.7526595744680851</v>
      </c>
      <c r="N201" s="99">
        <v>-0.19922799191197146</v>
      </c>
      <c r="O201" s="99">
        <v>-0.83207070707070707</v>
      </c>
      <c r="P201" s="100">
        <v>-21.894843789687577</v>
      </c>
      <c r="Q201" s="100">
        <v>-24.058928117856233</v>
      </c>
      <c r="R201" s="101">
        <v>-45.510907003444316</v>
      </c>
      <c r="S201" s="108">
        <v>-0.75762103756255639</v>
      </c>
      <c r="T201" s="109">
        <v>-4.1613370853585741</v>
      </c>
      <c r="U201" s="98">
        <v>-0.27141466580142765</v>
      </c>
      <c r="V201" s="114">
        <v>2.460294117647059</v>
      </c>
      <c r="W201" s="99">
        <v>0.2809080962800875</v>
      </c>
      <c r="X201" s="115">
        <v>2.3522662076878944E-2</v>
      </c>
      <c r="Y201" s="120">
        <v>22.131510950497134</v>
      </c>
      <c r="Z201" s="121" t="e">
        <v>#N/A</v>
      </c>
      <c r="AA201" s="120">
        <v>-376000000</v>
      </c>
      <c r="AB201" s="121">
        <v>792000000</v>
      </c>
      <c r="AC201" s="79">
        <v>410000000</v>
      </c>
      <c r="AD201" s="80">
        <v>42000000</v>
      </c>
      <c r="AE201" s="125">
        <v>9.7619047619047628</v>
      </c>
      <c r="AF201" s="129">
        <v>30695.135279443341</v>
      </c>
      <c r="AG201" s="130">
        <v>27096.047609403337</v>
      </c>
      <c r="AH201" s="136" t="s">
        <v>3021</v>
      </c>
      <c r="AI201" s="137" t="s">
        <v>3021</v>
      </c>
      <c r="AJ201" s="137">
        <v>9.7012894240965666E-2</v>
      </c>
      <c r="AK201" s="137" t="s">
        <v>3021</v>
      </c>
      <c r="AL201" s="138">
        <v>14.298051341926827</v>
      </c>
      <c r="AM201" s="85" t="s">
        <v>543</v>
      </c>
      <c r="AN201" s="86" t="s">
        <v>570</v>
      </c>
      <c r="AO201" s="86" t="s">
        <v>588</v>
      </c>
      <c r="AP201" s="87" t="s">
        <v>4617</v>
      </c>
      <c r="AQ201" s="98" t="e">
        <v>#VALUE!</v>
      </c>
      <c r="AR201" s="99" t="e">
        <v>#VALUE!</v>
      </c>
      <c r="AS201" s="143" t="e">
        <v>#VALUE!</v>
      </c>
      <c r="AT201" s="74" t="s">
        <v>3733</v>
      </c>
      <c r="AU201" s="74" t="s">
        <v>3021</v>
      </c>
      <c r="AV201" s="146" t="s">
        <v>3733</v>
      </c>
      <c r="AW201" s="25" t="s">
        <v>3021</v>
      </c>
      <c r="AX201" s="136">
        <v>0</v>
      </c>
      <c r="AY201" s="137">
        <v>0</v>
      </c>
      <c r="AZ201" s="138">
        <v>0</v>
      </c>
      <c r="BA201" s="136" t="s">
        <v>3021</v>
      </c>
      <c r="BB201" s="137">
        <v>0</v>
      </c>
      <c r="BC201" s="138" t="s">
        <v>3021</v>
      </c>
      <c r="BD201" s="25">
        <v>-43</v>
      </c>
      <c r="BE201" s="25">
        <v>27096.047609403337</v>
      </c>
      <c r="BF201" s="74">
        <v>-531.88900000000001</v>
      </c>
      <c r="BG201" s="74">
        <v>99.03</v>
      </c>
      <c r="BH201" s="74">
        <v>446.79200000000003</v>
      </c>
      <c r="BI201" s="74">
        <v>315.43299999999999</v>
      </c>
      <c r="BJ201" s="74">
        <v>718.48</v>
      </c>
      <c r="BK201" s="74">
        <v>1078.7470000000001</v>
      </c>
      <c r="BL201" s="72">
        <v>-1.9629763265378037E-2</v>
      </c>
      <c r="BM201" s="72">
        <v>3.6547765721238585E-3</v>
      </c>
      <c r="BN201" s="72">
        <v>1.6489194529055468E-2</v>
      </c>
      <c r="BO201" s="72">
        <v>1.164129191633591E-2</v>
      </c>
      <c r="BP201" s="72">
        <v>2.6516044345547309E-2</v>
      </c>
      <c r="BQ201" s="72">
        <v>3.9811968725122653E-2</v>
      </c>
      <c r="BR201" s="149">
        <v>3.9811968725122653E-2</v>
      </c>
    </row>
    <row r="202" spans="2:70" ht="16.5" hidden="1" x14ac:dyDescent="0.3">
      <c r="B202" s="85">
        <v>5</v>
      </c>
      <c r="C202" s="86" t="s">
        <v>2999</v>
      </c>
      <c r="D202" s="86">
        <v>39</v>
      </c>
      <c r="E202" s="87">
        <v>2</v>
      </c>
      <c r="F202" s="75">
        <v>0.2</v>
      </c>
      <c r="G202" s="74" t="s">
        <v>2911</v>
      </c>
      <c r="H202" s="85" t="s">
        <v>1160</v>
      </c>
      <c r="I202" s="86">
        <v>1199</v>
      </c>
      <c r="J202" s="86" t="s">
        <v>4176</v>
      </c>
      <c r="K202" s="92" t="s">
        <v>4795</v>
      </c>
      <c r="L202" s="98">
        <v>1.4992722842080102</v>
      </c>
      <c r="M202" s="99">
        <v>1.7181595415054982</v>
      </c>
      <c r="N202" s="99">
        <v>1.4992722842080102</v>
      </c>
      <c r="O202" s="99">
        <v>1.7181595415054982</v>
      </c>
      <c r="P202" s="100">
        <v>66.793645227744548</v>
      </c>
      <c r="Q202" s="100">
        <v>47.034588809096576</v>
      </c>
      <c r="R202" s="101">
        <v>50.433249621634211</v>
      </c>
      <c r="S202" s="108">
        <v>71.631816634785352</v>
      </c>
      <c r="T202" s="109">
        <v>74.272217774219357</v>
      </c>
      <c r="U202" s="98">
        <v>-0.44226383357657012</v>
      </c>
      <c r="V202" s="114">
        <v>-0.97448167607752512</v>
      </c>
      <c r="W202" s="99">
        <v>0.68655106735597493</v>
      </c>
      <c r="X202" s="115">
        <v>4.1058887088060506E-2</v>
      </c>
      <c r="Y202" s="120">
        <v>30.422888870788171</v>
      </c>
      <c r="Z202" s="121">
        <v>43.595515695035189</v>
      </c>
      <c r="AA202" s="120">
        <v>49379000</v>
      </c>
      <c r="AB202" s="121">
        <v>49379000</v>
      </c>
      <c r="AC202" s="79">
        <v>1233000</v>
      </c>
      <c r="AD202" s="80">
        <v>64772999.999999993</v>
      </c>
      <c r="AE202" s="125">
        <v>1.9035709323329167E-2</v>
      </c>
      <c r="AF202" s="129">
        <v>7407.9683866799996</v>
      </c>
      <c r="AG202" s="130">
        <v>7318.5713866799997</v>
      </c>
      <c r="AH202" s="136">
        <v>78.892820501908034</v>
      </c>
      <c r="AI202" s="137">
        <v>86.262200901450953</v>
      </c>
      <c r="AJ202" s="137">
        <v>0.87063523181735414</v>
      </c>
      <c r="AK202" s="137">
        <v>122.09398098168471</v>
      </c>
      <c r="AL202" s="138">
        <v>53.368991695529729</v>
      </c>
      <c r="AM202" s="85" t="s">
        <v>506</v>
      </c>
      <c r="AN202" s="86" t="s">
        <v>507</v>
      </c>
      <c r="AO202" s="86" t="s">
        <v>604</v>
      </c>
      <c r="AP202" s="87" t="s">
        <v>2136</v>
      </c>
      <c r="AQ202" s="98">
        <v>0.2670112</v>
      </c>
      <c r="AR202" s="99">
        <v>0.64426709999999998</v>
      </c>
      <c r="AS202" s="143">
        <v>0.45375650000000001</v>
      </c>
      <c r="AT202" s="74" t="s">
        <v>3157</v>
      </c>
      <c r="AU202" s="74" t="s">
        <v>3157</v>
      </c>
      <c r="AV202" s="146" t="s">
        <v>3157</v>
      </c>
      <c r="AW202" s="25">
        <v>0.60430222053818294</v>
      </c>
      <c r="AX202" s="136">
        <v>0.60430222053818294</v>
      </c>
      <c r="AY202" s="137">
        <v>-8.4106126230047435E-17</v>
      </c>
      <c r="AZ202" s="138">
        <v>0.60430222053818283</v>
      </c>
      <c r="BA202" s="136">
        <v>51.05247052190407</v>
      </c>
      <c r="BB202" s="137">
        <v>-7.1054273576010019E-15</v>
      </c>
      <c r="BC202" s="138">
        <v>51.052470521904063</v>
      </c>
      <c r="BD202" s="25">
        <v>31.329675899999998</v>
      </c>
      <c r="BE202" s="25">
        <v>7318.5713866799997</v>
      </c>
      <c r="BF202" s="74">
        <v>76.766999999999996</v>
      </c>
      <c r="BG202" s="74">
        <v>95.091999999999999</v>
      </c>
      <c r="BH202" s="74">
        <v>118.10900000000001</v>
      </c>
      <c r="BI202" s="74">
        <v>75.001999999999995</v>
      </c>
      <c r="BJ202" s="74">
        <v>93.882999999999996</v>
      </c>
      <c r="BK202" s="74">
        <v>119.09</v>
      </c>
      <c r="BL202" s="72">
        <v>1.0489342242355938E-2</v>
      </c>
      <c r="BM202" s="72">
        <v>1.2993246219210219E-2</v>
      </c>
      <c r="BN202" s="72">
        <v>1.6138258925090437E-2</v>
      </c>
      <c r="BO202" s="72">
        <v>1.0248174956181433E-2</v>
      </c>
      <c r="BP202" s="72">
        <v>1.282805004414791E-2</v>
      </c>
      <c r="BQ202" s="72">
        <v>1.6272301479049185E-2</v>
      </c>
      <c r="BR202" s="149">
        <v>1.6272301479049185E-2</v>
      </c>
    </row>
    <row r="203" spans="2:70" ht="16.5" hidden="1" x14ac:dyDescent="0.3">
      <c r="B203" s="85">
        <v>6</v>
      </c>
      <c r="C203" s="86" t="s">
        <v>2999</v>
      </c>
      <c r="D203" s="86">
        <v>0</v>
      </c>
      <c r="E203" s="87">
        <v>0</v>
      </c>
      <c r="F203" s="75">
        <v>0</v>
      </c>
      <c r="G203" s="74">
        <v>0</v>
      </c>
      <c r="H203" s="85" t="s">
        <v>4399</v>
      </c>
      <c r="I203" s="86">
        <v>0</v>
      </c>
      <c r="J203" s="86">
        <v>0</v>
      </c>
      <c r="K203" s="92" t="s">
        <v>4494</v>
      </c>
      <c r="L203" s="98">
        <v>0.38021113882364205</v>
      </c>
      <c r="M203" s="99">
        <v>0.49104161860187318</v>
      </c>
      <c r="N203" s="99">
        <v>0.37881537261282022</v>
      </c>
      <c r="O203" s="99">
        <v>0.48980014919309578</v>
      </c>
      <c r="P203" s="100">
        <v>28.169970649925496</v>
      </c>
      <c r="Q203" s="100">
        <v>24.510259476536202</v>
      </c>
      <c r="R203" s="101">
        <v>33.967913303023728</v>
      </c>
      <c r="S203" s="108">
        <v>66.185050125190429</v>
      </c>
      <c r="T203" s="109">
        <v>68.877640393344464</v>
      </c>
      <c r="U203" s="98">
        <v>-0.10520449325379258</v>
      </c>
      <c r="V203" s="114">
        <v>-0.35700794020078164</v>
      </c>
      <c r="W203" s="99">
        <v>0.62248567006245203</v>
      </c>
      <c r="X203" s="115">
        <v>1.3371558193049788E-2</v>
      </c>
      <c r="Y203" s="120">
        <v>17.543535800049256</v>
      </c>
      <c r="Z203" s="121" t="e">
        <v>#N/A</v>
      </c>
      <c r="AA203" s="120">
        <v>2285062177000</v>
      </c>
      <c r="AB203" s="121">
        <v>2290853998000</v>
      </c>
      <c r="AC203" s="79">
        <v>388899000</v>
      </c>
      <c r="AD203" s="80">
        <v>1480857724000</v>
      </c>
      <c r="AE203" s="125">
        <v>2.6261739645691985E-4</v>
      </c>
      <c r="AF203" s="129">
        <v>462887.46717149997</v>
      </c>
      <c r="AG203" s="130">
        <v>14271089.722936239</v>
      </c>
      <c r="AH203" s="136" t="s">
        <v>3697</v>
      </c>
      <c r="AI203" s="137" t="s">
        <v>3697</v>
      </c>
      <c r="AJ203" s="137" t="s">
        <v>3697</v>
      </c>
      <c r="AK203" s="137" t="s">
        <v>3697</v>
      </c>
      <c r="AL203" s="138" t="s">
        <v>3697</v>
      </c>
      <c r="AM203" s="85" t="s">
        <v>506</v>
      </c>
      <c r="AN203" s="86" t="s">
        <v>577</v>
      </c>
      <c r="AO203" s="86" t="s">
        <v>787</v>
      </c>
      <c r="AP203" s="87" t="s">
        <v>4619</v>
      </c>
      <c r="AQ203" s="98">
        <v>0.19254940000000001</v>
      </c>
      <c r="AR203" s="99">
        <v>0.21854220000000002</v>
      </c>
      <c r="AS203" s="143">
        <v>0.2189943</v>
      </c>
      <c r="AT203" s="74" t="s">
        <v>4546</v>
      </c>
      <c r="AU203" s="74" t="s">
        <v>4547</v>
      </c>
      <c r="AV203" s="146" t="s">
        <v>4546</v>
      </c>
      <c r="AW203" s="25">
        <v>2.1158258053479861</v>
      </c>
      <c r="AX203" s="136">
        <v>2.1158258053479861</v>
      </c>
      <c r="AY203" s="137">
        <v>-2.6828562001851123E-16</v>
      </c>
      <c r="AZ203" s="138">
        <v>2.1158258053479857</v>
      </c>
      <c r="BA203" s="136">
        <v>28.018360731000875</v>
      </c>
      <c r="BB203" s="137">
        <v>-3.5527136788005009E-15</v>
      </c>
      <c r="BC203" s="138">
        <v>28.018360731000872</v>
      </c>
      <c r="BD203" s="25">
        <v>285234.185</v>
      </c>
      <c r="BE203" s="25">
        <v>462887.46717149997</v>
      </c>
      <c r="BF203" s="74">
        <v>778609.05700000003</v>
      </c>
      <c r="BG203" s="74">
        <v>946937.26500000001</v>
      </c>
      <c r="BH203" s="74">
        <v>1138639.476</v>
      </c>
      <c r="BI203" s="74">
        <v>342764.984</v>
      </c>
      <c r="BJ203" s="74">
        <v>632062.41899999999</v>
      </c>
      <c r="BK203" s="74">
        <v>769897.71499999997</v>
      </c>
      <c r="BL203" s="72">
        <v>1.6820698597819783</v>
      </c>
      <c r="BM203" s="72">
        <v>2.0457180895095597</v>
      </c>
      <c r="BN203" s="72">
        <v>2.4598624001589866</v>
      </c>
      <c r="BO203" s="72">
        <v>0.74049311832632847</v>
      </c>
      <c r="BP203" s="72">
        <v>1.365477494697044</v>
      </c>
      <c r="BQ203" s="72">
        <v>1.6632502921379648</v>
      </c>
      <c r="BR203" s="149">
        <v>7.69567951889739E-2</v>
      </c>
    </row>
    <row r="204" spans="2:70" ht="16.5" hidden="1" x14ac:dyDescent="0.3">
      <c r="B204" s="85">
        <v>6</v>
      </c>
      <c r="C204" s="86" t="s">
        <v>2999</v>
      </c>
      <c r="D204" s="86">
        <v>0</v>
      </c>
      <c r="E204" s="87">
        <v>0</v>
      </c>
      <c r="F204" s="75">
        <v>0</v>
      </c>
      <c r="G204" s="74">
        <v>0</v>
      </c>
      <c r="H204" s="85" t="s">
        <v>4405</v>
      </c>
      <c r="I204" s="86">
        <v>0</v>
      </c>
      <c r="J204" s="86">
        <v>0</v>
      </c>
      <c r="K204" s="92" t="s">
        <v>4460</v>
      </c>
      <c r="L204" s="98">
        <v>1.8765169493537635</v>
      </c>
      <c r="M204" s="99">
        <v>1.2821376459762168</v>
      </c>
      <c r="N204" s="99">
        <v>1.8765169493537635</v>
      </c>
      <c r="O204" s="99">
        <v>1.2821376459762168</v>
      </c>
      <c r="P204" s="100">
        <v>27.049360326173062</v>
      </c>
      <c r="Q204" s="100">
        <v>19.459862788230307</v>
      </c>
      <c r="R204" s="101">
        <v>22.511848449044049</v>
      </c>
      <c r="S204" s="108">
        <v>30.81107668381021</v>
      </c>
      <c r="T204" s="109">
        <v>32.179709142355172</v>
      </c>
      <c r="U204" s="98">
        <v>-0.59105980035637784</v>
      </c>
      <c r="V204" s="114">
        <v>-2.9356820384529363</v>
      </c>
      <c r="W204" s="99">
        <v>0.78779776259847589</v>
      </c>
      <c r="X204" s="115" t="e">
        <v>#N/A</v>
      </c>
      <c r="Y204" s="120">
        <v>10.793175816297692</v>
      </c>
      <c r="Z204" s="121">
        <v>27.938487580588145</v>
      </c>
      <c r="AA204" s="120">
        <v>393386000000</v>
      </c>
      <c r="AB204" s="121">
        <v>393386000000</v>
      </c>
      <c r="AC204" s="79" t="e">
        <v>#N/A</v>
      </c>
      <c r="AD204" s="80">
        <v>380145561880.75562</v>
      </c>
      <c r="AE204" s="125">
        <v>0</v>
      </c>
      <c r="AF204" s="129">
        <v>8231097.2200000007</v>
      </c>
      <c r="AG204" s="130">
        <v>6358249.2200000007</v>
      </c>
      <c r="AH204" s="136">
        <v>12.336174189730606</v>
      </c>
      <c r="AI204" s="137">
        <v>12.606194240396531</v>
      </c>
      <c r="AJ204" s="137" t="s">
        <v>3021</v>
      </c>
      <c r="AK204" s="137">
        <v>14.913292077460646</v>
      </c>
      <c r="AL204" s="138">
        <v>3.1258884131735867</v>
      </c>
      <c r="AM204" s="85" t="s">
        <v>533</v>
      </c>
      <c r="AN204" s="86" t="s">
        <v>956</v>
      </c>
      <c r="AO204" s="86" t="s">
        <v>957</v>
      </c>
      <c r="AP204" s="87" t="s">
        <v>4618</v>
      </c>
      <c r="AQ204" s="98">
        <v>0.1135468</v>
      </c>
      <c r="AR204" s="99">
        <v>0.23128579999999999</v>
      </c>
      <c r="AS204" s="143">
        <v>0.12080600000000001</v>
      </c>
      <c r="AT204" s="74" t="s">
        <v>4511</v>
      </c>
      <c r="AU204" s="74" t="s">
        <v>3021</v>
      </c>
      <c r="AV204" s="146" t="s">
        <v>4511</v>
      </c>
      <c r="AW204" s="25">
        <v>2.9346797096875985</v>
      </c>
      <c r="AX204" s="136">
        <v>2.9346797096875985</v>
      </c>
      <c r="AY204" s="137">
        <v>0.68743651821739238</v>
      </c>
      <c r="AZ204" s="138">
        <v>3.622116227904991</v>
      </c>
      <c r="BA204" s="136">
        <v>49.973470647105394</v>
      </c>
      <c r="BB204" s="137">
        <v>11.706077685916256</v>
      </c>
      <c r="BC204" s="138">
        <v>61.67954833302165</v>
      </c>
      <c r="BD204" s="25">
        <v>267271</v>
      </c>
      <c r="BE204" s="25">
        <v>6358249.2200000007</v>
      </c>
      <c r="BF204" s="74">
        <v>420113.15</v>
      </c>
      <c r="BG204" s="74">
        <v>352187.21100000001</v>
      </c>
      <c r="BH204" s="74">
        <v>357635.93800000002</v>
      </c>
      <c r="BI204" s="74">
        <v>367193.16499999998</v>
      </c>
      <c r="BJ204" s="74">
        <v>312511.22000000003</v>
      </c>
      <c r="BK204" s="74">
        <v>266785.80800000002</v>
      </c>
      <c r="BL204" s="72">
        <v>6.6073715493649682E-2</v>
      </c>
      <c r="BM204" s="72">
        <v>5.5390595557687182E-2</v>
      </c>
      <c r="BN204" s="72">
        <v>5.6247549541633093E-2</v>
      </c>
      <c r="BO204" s="72">
        <v>5.7750671968784507E-2</v>
      </c>
      <c r="BP204" s="72">
        <v>4.9150514424157785E-2</v>
      </c>
      <c r="BQ204" s="72">
        <v>4.1959004557547051E-2</v>
      </c>
      <c r="BR204" s="149">
        <v>5.6247549541633093E-2</v>
      </c>
    </row>
    <row r="205" spans="2:70" ht="16.5" hidden="1" x14ac:dyDescent="0.3">
      <c r="B205" s="85">
        <v>6</v>
      </c>
      <c r="C205" s="86" t="s">
        <v>2999</v>
      </c>
      <c r="D205" s="86">
        <v>0</v>
      </c>
      <c r="E205" s="87">
        <v>0</v>
      </c>
      <c r="F205" s="75">
        <v>0</v>
      </c>
      <c r="G205" s="74">
        <v>0</v>
      </c>
      <c r="H205" s="85" t="s">
        <v>4450</v>
      </c>
      <c r="I205" s="86">
        <v>0</v>
      </c>
      <c r="J205" s="86">
        <v>0</v>
      </c>
      <c r="K205" s="92" t="s">
        <v>4500</v>
      </c>
      <c r="L205" s="98">
        <v>-0.13224939126189297</v>
      </c>
      <c r="M205" s="99">
        <v>-0.17208513624137528</v>
      </c>
      <c r="N205" s="99">
        <v>-0.15648473153816531</v>
      </c>
      <c r="O205" s="99">
        <v>-0.21387692810813758</v>
      </c>
      <c r="P205" s="100">
        <v>23.743276836158191</v>
      </c>
      <c r="Q205" s="100">
        <v>21.050852210933122</v>
      </c>
      <c r="R205" s="101">
        <v>22.923920915052133</v>
      </c>
      <c r="S205" s="108">
        <v>84.540705666916793</v>
      </c>
      <c r="T205" s="109">
        <v>78.132750679107119</v>
      </c>
      <c r="U205" s="98">
        <v>-0.3054936432982201</v>
      </c>
      <c r="V205" s="114">
        <v>-7.2035082910785251</v>
      </c>
      <c r="W205" s="99">
        <v>0.14566200082799055</v>
      </c>
      <c r="X205" s="115">
        <v>6.3739376770538245E-2</v>
      </c>
      <c r="Y205" s="120">
        <v>4.2855293192360309</v>
      </c>
      <c r="Z205" s="121">
        <v>4.7587943057090909</v>
      </c>
      <c r="AA205" s="120">
        <v>-68408000000</v>
      </c>
      <c r="AB205" s="121">
        <v>-55041000000</v>
      </c>
      <c r="AC205" s="79">
        <v>351000000</v>
      </c>
      <c r="AD205" s="80">
        <v>14101000000</v>
      </c>
      <c r="AE205" s="125">
        <v>2.4891851641727539E-2</v>
      </c>
      <c r="AF205" s="129">
        <v>370461.94071899995</v>
      </c>
      <c r="AG205" s="130">
        <v>265756.94071899995</v>
      </c>
      <c r="AH205" s="136">
        <v>18.134216357488906</v>
      </c>
      <c r="AI205" s="137">
        <v>20.142257141048958</v>
      </c>
      <c r="AJ205" s="137" t="s">
        <v>3021</v>
      </c>
      <c r="AK205" s="137">
        <v>31.984431639522917</v>
      </c>
      <c r="AL205" s="138">
        <v>7.172545728490336</v>
      </c>
      <c r="AM205" s="85" t="s">
        <v>502</v>
      </c>
      <c r="AN205" s="86" t="s">
        <v>528</v>
      </c>
      <c r="AO205" s="86" t="s">
        <v>529</v>
      </c>
      <c r="AP205" s="87" t="s">
        <v>4620</v>
      </c>
      <c r="AQ205" s="98">
        <v>0.22283840000000002</v>
      </c>
      <c r="AR205" s="99">
        <v>0.10590949999999999</v>
      </c>
      <c r="AS205" s="143">
        <v>6.3306180000000004E-2</v>
      </c>
      <c r="AT205" s="74" t="s">
        <v>4553</v>
      </c>
      <c r="AU205" s="74" t="s">
        <v>4553</v>
      </c>
      <c r="AV205" s="146" t="s">
        <v>4553</v>
      </c>
      <c r="AW205" s="25">
        <v>2.8028745997205</v>
      </c>
      <c r="AX205" s="136">
        <v>2.8028745997205</v>
      </c>
      <c r="AY205" s="137">
        <v>0</v>
      </c>
      <c r="AZ205" s="138">
        <v>2.8028745997205</v>
      </c>
      <c r="BA205" s="136">
        <v>89.30993225295498</v>
      </c>
      <c r="BB205" s="137">
        <v>0</v>
      </c>
      <c r="BC205" s="138" t="s">
        <v>3021</v>
      </c>
      <c r="BD205" s="25" t="s">
        <v>3021</v>
      </c>
      <c r="BE205" s="25">
        <v>265756.94071899995</v>
      </c>
      <c r="BF205" s="74">
        <v>12296.043</v>
      </c>
      <c r="BG205" s="74">
        <v>13415.913</v>
      </c>
      <c r="BH205" s="74">
        <v>14521.429</v>
      </c>
      <c r="BI205" s="74">
        <v>14320.531000000001</v>
      </c>
      <c r="BJ205" s="74">
        <v>12941.02</v>
      </c>
      <c r="BK205" s="74">
        <v>13725.548000000001</v>
      </c>
      <c r="BL205" s="72">
        <v>4.6268003261677036E-2</v>
      </c>
      <c r="BM205" s="72">
        <v>5.0481891324093073E-2</v>
      </c>
      <c r="BN205" s="72">
        <v>5.4641767626887078E-2</v>
      </c>
      <c r="BO205" s="72">
        <v>5.3885821236713885E-2</v>
      </c>
      <c r="BP205" s="72">
        <v>4.8694946461184933E-2</v>
      </c>
      <c r="BQ205" s="72">
        <v>5.1646997300863758E-2</v>
      </c>
      <c r="BR205" s="149">
        <v>5.4641767626887078E-2</v>
      </c>
    </row>
    <row r="206" spans="2:70" ht="16.5" hidden="1" x14ac:dyDescent="0.3">
      <c r="B206" s="85">
        <v>6</v>
      </c>
      <c r="C206" s="86" t="s">
        <v>2999</v>
      </c>
      <c r="D206" s="86">
        <v>0</v>
      </c>
      <c r="E206" s="87">
        <v>0</v>
      </c>
      <c r="F206" s="75">
        <v>0</v>
      </c>
      <c r="G206" s="74">
        <v>0</v>
      </c>
      <c r="H206" s="85" t="s">
        <v>4404</v>
      </c>
      <c r="I206" s="86">
        <v>0</v>
      </c>
      <c r="J206" s="86">
        <v>0</v>
      </c>
      <c r="K206" s="92" t="s">
        <v>4459</v>
      </c>
      <c r="L206" s="98">
        <v>0.54223285083961714</v>
      </c>
      <c r="M206" s="99">
        <v>0.542204249873385</v>
      </c>
      <c r="N206" s="99">
        <v>0.54157816958739102</v>
      </c>
      <c r="O206" s="99">
        <v>0.5420305954656095</v>
      </c>
      <c r="P206" s="100">
        <v>41.125479096228638</v>
      </c>
      <c r="Q206" s="100">
        <v>31.201553746637366</v>
      </c>
      <c r="R206" s="101">
        <v>31.381644231901284</v>
      </c>
      <c r="S206" s="108">
        <v>27.378951334213262</v>
      </c>
      <c r="T206" s="109">
        <v>29.914464526204998</v>
      </c>
      <c r="U206" s="98">
        <v>-0.3328308911952676</v>
      </c>
      <c r="V206" s="114">
        <v>-1.1572975069305129</v>
      </c>
      <c r="W206" s="99">
        <v>0.70629497071439618</v>
      </c>
      <c r="X206" s="115" t="e">
        <v>#N/A</v>
      </c>
      <c r="Y206" s="120">
        <v>13.03811826606071</v>
      </c>
      <c r="Z206" s="121">
        <v>16.549952990249306</v>
      </c>
      <c r="AA206" s="120">
        <v>1139281000000</v>
      </c>
      <c r="AB206" s="121">
        <v>1139646000000</v>
      </c>
      <c r="AC206" s="79" t="e">
        <v>#N/A</v>
      </c>
      <c r="AD206" s="80">
        <v>482014000000</v>
      </c>
      <c r="AE206" s="125">
        <v>0</v>
      </c>
      <c r="AF206" s="129">
        <v>10326398.689035</v>
      </c>
      <c r="AG206" s="130">
        <v>9866520.6890350003</v>
      </c>
      <c r="AH206" s="136">
        <v>14.930768667068694</v>
      </c>
      <c r="AI206" s="137">
        <v>15.972402984889667</v>
      </c>
      <c r="AJ206" s="137">
        <v>3.8532768684530656</v>
      </c>
      <c r="AK206" s="137">
        <v>22.885882019209927</v>
      </c>
      <c r="AL206" s="138">
        <v>6.6418842431079552</v>
      </c>
      <c r="AM206" s="85" t="s">
        <v>506</v>
      </c>
      <c r="AN206" s="86" t="s">
        <v>577</v>
      </c>
      <c r="AO206" s="86" t="s">
        <v>665</v>
      </c>
      <c r="AP206" s="87" t="s">
        <v>4618</v>
      </c>
      <c r="AQ206" s="98">
        <v>0.14890880000000001</v>
      </c>
      <c r="AR206" s="99">
        <v>0.33703110000000003</v>
      </c>
      <c r="AS206" s="143">
        <v>0.26362160000000001</v>
      </c>
      <c r="AT206" s="74" t="s">
        <v>4510</v>
      </c>
      <c r="AU206" s="74" t="s">
        <v>4510</v>
      </c>
      <c r="AV206" s="146" t="s">
        <v>4510</v>
      </c>
      <c r="AW206" s="25">
        <v>1.4615208951815484</v>
      </c>
      <c r="AX206" s="136">
        <v>1.4615208951815484</v>
      </c>
      <c r="AY206" s="137">
        <v>9.4267385824054178E-3</v>
      </c>
      <c r="AZ206" s="138">
        <v>1.4709476337639538</v>
      </c>
      <c r="BA206" s="136">
        <v>56.782966997600717</v>
      </c>
      <c r="BB206" s="137">
        <v>0.36624737120384765</v>
      </c>
      <c r="BC206" s="138">
        <v>57.149214368804564</v>
      </c>
      <c r="BD206" s="25">
        <v>269637</v>
      </c>
      <c r="BE206" s="25">
        <v>9866520.6890350003</v>
      </c>
      <c r="BF206" s="74">
        <v>308199.76199999999</v>
      </c>
      <c r="BG206" s="74">
        <v>410187.4</v>
      </c>
      <c r="BH206" s="74">
        <v>505831</v>
      </c>
      <c r="BI206" s="74">
        <v>433020.13500000001</v>
      </c>
      <c r="BJ206" s="74">
        <v>279079.22200000001</v>
      </c>
      <c r="BK206" s="74">
        <v>325846.2</v>
      </c>
      <c r="BL206" s="72">
        <v>3.1236924516107573E-2</v>
      </c>
      <c r="BM206" s="72">
        <v>4.1573662380889262E-2</v>
      </c>
      <c r="BN206" s="72">
        <v>5.1267413908344321E-2</v>
      </c>
      <c r="BO206" s="72">
        <v>4.3887825166294941E-2</v>
      </c>
      <c r="BP206" s="72">
        <v>2.8285474768238235E-2</v>
      </c>
      <c r="BQ206" s="72">
        <v>3.3025441315105535E-2</v>
      </c>
      <c r="BR206" s="149">
        <v>5.1267413908344321E-2</v>
      </c>
    </row>
    <row r="207" spans="2:70" ht="16.5" hidden="1" x14ac:dyDescent="0.3">
      <c r="B207" s="85">
        <v>6</v>
      </c>
      <c r="C207" s="86" t="s">
        <v>2999</v>
      </c>
      <c r="D207" s="86">
        <v>0</v>
      </c>
      <c r="E207" s="87">
        <v>0</v>
      </c>
      <c r="F207" s="75">
        <v>0</v>
      </c>
      <c r="G207" s="74">
        <v>0</v>
      </c>
      <c r="H207" s="85" t="s">
        <v>4457</v>
      </c>
      <c r="I207" s="86">
        <v>0</v>
      </c>
      <c r="J207" s="86">
        <v>0</v>
      </c>
      <c r="K207" s="92" t="s">
        <v>4498</v>
      </c>
      <c r="L207" s="98">
        <v>0.23823738054113069</v>
      </c>
      <c r="M207" s="99">
        <v>0.12297592997811817</v>
      </c>
      <c r="N207" s="99">
        <v>0.13013932460997613</v>
      </c>
      <c r="O207" s="99">
        <v>5.0269835117326099E-2</v>
      </c>
      <c r="P207" s="100">
        <v>3.3374651792021535</v>
      </c>
      <c r="Q207" s="100">
        <v>2.6790743211231836</v>
      </c>
      <c r="R207" s="101">
        <v>4.4643387668601084</v>
      </c>
      <c r="S207" s="108">
        <v>50.262552697223803</v>
      </c>
      <c r="T207" s="109">
        <v>46.222394420767145</v>
      </c>
      <c r="U207" s="98">
        <v>6.4655589065460307E-3</v>
      </c>
      <c r="V207" s="114">
        <v>1.6333943833943834</v>
      </c>
      <c r="W207" s="99">
        <v>3.1512230485948846E-2</v>
      </c>
      <c r="X207" s="115">
        <v>2.112755620833804E-2</v>
      </c>
      <c r="Y207" s="120">
        <v>36.674294367490447</v>
      </c>
      <c r="Z207" s="121">
        <v>3.5898979242489526</v>
      </c>
      <c r="AA207" s="120">
        <v>13710000000</v>
      </c>
      <c r="AB207" s="121">
        <v>33539000000</v>
      </c>
      <c r="AC207" s="79">
        <v>155000000</v>
      </c>
      <c r="AD207" s="80">
        <v>2790000000</v>
      </c>
      <c r="AE207" s="125">
        <v>5.5555555555555552E-2</v>
      </c>
      <c r="AF207" s="129">
        <v>45212.598439819994</v>
      </c>
      <c r="AG207" s="130">
        <v>52684.598439819994</v>
      </c>
      <c r="AH207" s="136">
        <v>14.493699708341126</v>
      </c>
      <c r="AI207" s="137">
        <v>32.703040620620726</v>
      </c>
      <c r="AJ207" s="137">
        <v>5.7736544367778357</v>
      </c>
      <c r="AK207" s="137">
        <v>69.198477202771258</v>
      </c>
      <c r="AL207" s="138">
        <v>1.8735973624226638</v>
      </c>
      <c r="AM207" s="85" t="s">
        <v>502</v>
      </c>
      <c r="AN207" s="86" t="s">
        <v>528</v>
      </c>
      <c r="AO207" s="86" t="s">
        <v>529</v>
      </c>
      <c r="AP207" s="87" t="s">
        <v>1552</v>
      </c>
      <c r="AQ207" s="98">
        <v>0.19781230000000002</v>
      </c>
      <c r="AR207" s="99">
        <v>0.23991800000000002</v>
      </c>
      <c r="AS207" s="143">
        <v>0.16856760000000001</v>
      </c>
      <c r="AT207" s="74" t="s">
        <v>4551</v>
      </c>
      <c r="AU207" s="74" t="s">
        <v>3021</v>
      </c>
      <c r="AV207" s="146" t="s">
        <v>4551</v>
      </c>
      <c r="AW207" s="25">
        <v>1.329022988505747</v>
      </c>
      <c r="AX207" s="136">
        <v>1.329022988505747</v>
      </c>
      <c r="AY207" s="137">
        <v>0</v>
      </c>
      <c r="AZ207" s="138">
        <v>1.329022988505747</v>
      </c>
      <c r="BA207" s="136">
        <v>59.155562251234088</v>
      </c>
      <c r="BB207" s="137">
        <v>0</v>
      </c>
      <c r="BC207" s="138">
        <v>59.155562251234088</v>
      </c>
      <c r="BD207" s="25">
        <v>592.78</v>
      </c>
      <c r="BE207" s="25">
        <v>45212.598439819994</v>
      </c>
      <c r="BF207" s="74">
        <v>1794.1880000000001</v>
      </c>
      <c r="BG207" s="74">
        <v>1956.8820000000001</v>
      </c>
      <c r="BH207" s="74">
        <v>2197.1880000000001</v>
      </c>
      <c r="BI207" s="74">
        <v>2510.393</v>
      </c>
      <c r="BJ207" s="74">
        <v>1563.4929999999999</v>
      </c>
      <c r="BK207" s="74">
        <v>1679.3969999999999</v>
      </c>
      <c r="BL207" s="72">
        <v>3.9683363971839511E-2</v>
      </c>
      <c r="BM207" s="72">
        <v>4.3281785774925065E-2</v>
      </c>
      <c r="BN207" s="72">
        <v>4.8596808761711768E-2</v>
      </c>
      <c r="BO207" s="72">
        <v>5.5524192075389035E-2</v>
      </c>
      <c r="BP207" s="72">
        <v>3.4580914478540302E-2</v>
      </c>
      <c r="BQ207" s="72">
        <v>3.7144447741382369E-2</v>
      </c>
      <c r="BR207" s="149">
        <v>4.8596808761711768E-2</v>
      </c>
    </row>
    <row r="208" spans="2:70" ht="16.5" hidden="1" x14ac:dyDescent="0.3">
      <c r="B208" s="85">
        <v>6</v>
      </c>
      <c r="C208" s="86" t="s">
        <v>2999</v>
      </c>
      <c r="D208" s="86">
        <v>0</v>
      </c>
      <c r="E208" s="87">
        <v>0</v>
      </c>
      <c r="F208" s="75">
        <v>0</v>
      </c>
      <c r="G208" s="74">
        <v>0</v>
      </c>
      <c r="H208" s="85" t="s">
        <v>4406</v>
      </c>
      <c r="I208" s="86">
        <v>0</v>
      </c>
      <c r="J208" s="86">
        <v>0</v>
      </c>
      <c r="K208" s="92" t="s">
        <v>4461</v>
      </c>
      <c r="L208" s="98">
        <v>0.80606820204691743</v>
      </c>
      <c r="M208" s="99">
        <v>0.61983544289779968</v>
      </c>
      <c r="N208" s="99">
        <v>0.56654879419431281</v>
      </c>
      <c r="O208" s="99">
        <v>0.50274999176649171</v>
      </c>
      <c r="P208" s="100">
        <v>33.475649114929247</v>
      </c>
      <c r="Q208" s="100">
        <v>25.413542522135955</v>
      </c>
      <c r="R208" s="101">
        <v>28.982631109961744</v>
      </c>
      <c r="S208" s="108">
        <v>28.132455522359315</v>
      </c>
      <c r="T208" s="109">
        <v>33.794723585348571</v>
      </c>
      <c r="U208" s="98">
        <v>-1.3088793730306213E-2</v>
      </c>
      <c r="V208" s="114">
        <v>-4.4641794690331998E-2</v>
      </c>
      <c r="W208" s="99">
        <v>0.631291140073723</v>
      </c>
      <c r="X208" s="115" t="e">
        <v>#N/A</v>
      </c>
      <c r="Y208" s="120">
        <v>17.7479938726622</v>
      </c>
      <c r="Z208" s="121">
        <v>28.534571032675405</v>
      </c>
      <c r="AA208" s="120">
        <v>270909000000</v>
      </c>
      <c r="AB208" s="121">
        <v>334001000000</v>
      </c>
      <c r="AC208" s="79">
        <v>1715000000</v>
      </c>
      <c r="AD208" s="80">
        <v>62269000000</v>
      </c>
      <c r="AE208" s="125">
        <v>2.7541794472369881E-2</v>
      </c>
      <c r="AF208" s="129">
        <v>3184274.5952499998</v>
      </c>
      <c r="AG208" s="130">
        <v>3177146.5952499998</v>
      </c>
      <c r="AH208" s="136">
        <v>19.86921193004509</v>
      </c>
      <c r="AI208" s="137">
        <v>23.122496235580947</v>
      </c>
      <c r="AJ208" s="137">
        <v>1.2215360969036633</v>
      </c>
      <c r="AK208" s="137">
        <v>29.980884368462817</v>
      </c>
      <c r="AL208" s="138">
        <v>7.9964604067665395</v>
      </c>
      <c r="AM208" s="85" t="s">
        <v>506</v>
      </c>
      <c r="AN208" s="86" t="s">
        <v>577</v>
      </c>
      <c r="AO208" s="86" t="s">
        <v>665</v>
      </c>
      <c r="AP208" s="87" t="s">
        <v>4618</v>
      </c>
      <c r="AQ208" s="98">
        <v>0.1157469</v>
      </c>
      <c r="AR208" s="99">
        <v>0.30973870000000003</v>
      </c>
      <c r="AS208" s="143">
        <v>0.52598809999999996</v>
      </c>
      <c r="AT208" s="74" t="s">
        <v>4512</v>
      </c>
      <c r="AU208" s="74" t="s">
        <v>4512</v>
      </c>
      <c r="AV208" s="146" t="s">
        <v>4512</v>
      </c>
      <c r="AW208" s="25">
        <v>0.81203007518796999</v>
      </c>
      <c r="AX208" s="136">
        <v>0.81203007518796999</v>
      </c>
      <c r="AY208" s="137">
        <v>1.5845556342066405</v>
      </c>
      <c r="AZ208" s="138">
        <v>2.3965857093946106</v>
      </c>
      <c r="BA208" s="136">
        <v>19.175632246010117</v>
      </c>
      <c r="BB208" s="137">
        <v>37.418387622966222</v>
      </c>
      <c r="BC208" s="138">
        <v>56.594019868976339</v>
      </c>
      <c r="BD208" s="25">
        <v>73952</v>
      </c>
      <c r="BE208" s="25">
        <v>3177146.5952499998</v>
      </c>
      <c r="BF208" s="74">
        <v>83330.118000000002</v>
      </c>
      <c r="BG208" s="74">
        <v>122303.167</v>
      </c>
      <c r="BH208" s="74">
        <v>149383.28599999999</v>
      </c>
      <c r="BI208" s="74">
        <v>106698.8</v>
      </c>
      <c r="BJ208" s="74">
        <v>101517.8</v>
      </c>
      <c r="BK208" s="74">
        <v>139789.6</v>
      </c>
      <c r="BL208" s="72">
        <v>2.6227973907336503E-2</v>
      </c>
      <c r="BM208" s="72">
        <v>3.849465655215583E-2</v>
      </c>
      <c r="BN208" s="72">
        <v>4.701806527383276E-2</v>
      </c>
      <c r="BO208" s="72">
        <v>3.358321588293102E-2</v>
      </c>
      <c r="BP208" s="72">
        <v>3.1952507369906825E-2</v>
      </c>
      <c r="BQ208" s="72">
        <v>4.3998473412902243E-2</v>
      </c>
      <c r="BR208" s="149">
        <v>4.701806527383276E-2</v>
      </c>
    </row>
    <row r="209" spans="2:70" ht="16.5" hidden="1" x14ac:dyDescent="0.3">
      <c r="B209" s="85">
        <v>6</v>
      </c>
      <c r="C209" s="86" t="s">
        <v>2999</v>
      </c>
      <c r="D209" s="86">
        <v>0</v>
      </c>
      <c r="E209" s="87">
        <v>0</v>
      </c>
      <c r="F209" s="75">
        <v>0</v>
      </c>
      <c r="G209" s="74">
        <v>0</v>
      </c>
      <c r="H209" s="85" t="s">
        <v>4409</v>
      </c>
      <c r="I209" s="86">
        <v>0</v>
      </c>
      <c r="J209" s="86">
        <v>0</v>
      </c>
      <c r="K209" s="92" t="s">
        <v>4464</v>
      </c>
      <c r="L209" s="98">
        <v>0.71307691051753963</v>
      </c>
      <c r="M209" s="99">
        <v>0.72004929275610796</v>
      </c>
      <c r="N209" s="99">
        <v>0.41777368197952447</v>
      </c>
      <c r="O209" s="99">
        <v>0.40634845763562588</v>
      </c>
      <c r="P209" s="100">
        <v>20.087092557852891</v>
      </c>
      <c r="Q209" s="100">
        <v>14.0831326845375</v>
      </c>
      <c r="R209" s="101">
        <v>17.055451212610826</v>
      </c>
      <c r="S209" s="108">
        <v>65.974180521968918</v>
      </c>
      <c r="T209" s="109">
        <v>64.307304221925349</v>
      </c>
      <c r="U209" s="98">
        <v>-1.9590299338381224E-3</v>
      </c>
      <c r="V209" s="114">
        <v>-1.558393181110646</v>
      </c>
      <c r="W209" s="99">
        <v>4.2787582975310741E-3</v>
      </c>
      <c r="X209" s="115">
        <v>1.5626488804192473E-3</v>
      </c>
      <c r="Y209" s="120">
        <v>2.3665805479811284</v>
      </c>
      <c r="Z209" s="121">
        <v>0.73376652690104738</v>
      </c>
      <c r="AA209" s="120">
        <v>93320000000</v>
      </c>
      <c r="AB209" s="121">
        <v>165363000000</v>
      </c>
      <c r="AC209" s="79" t="e">
        <v>#N/A</v>
      </c>
      <c r="AD209" s="80">
        <v>62019000000</v>
      </c>
      <c r="AE209" s="125">
        <v>0</v>
      </c>
      <c r="AF209" s="129">
        <v>1384082.6477585</v>
      </c>
      <c r="AG209" s="130">
        <v>1248298.6477585</v>
      </c>
      <c r="AH209" s="136">
        <v>13.363078850691545</v>
      </c>
      <c r="AI209" s="137">
        <v>16.775501905048916</v>
      </c>
      <c r="AJ209" s="137">
        <v>4.3319093456465554</v>
      </c>
      <c r="AK209" s="137">
        <v>26.401492236337969</v>
      </c>
      <c r="AL209" s="138">
        <v>4.4226509975193915</v>
      </c>
      <c r="AM209" s="85" t="s">
        <v>502</v>
      </c>
      <c r="AN209" s="86" t="s">
        <v>528</v>
      </c>
      <c r="AO209" s="86" t="s">
        <v>529</v>
      </c>
      <c r="AP209" s="87" t="s">
        <v>4618</v>
      </c>
      <c r="AQ209" s="98" t="e">
        <v>#VALUE!</v>
      </c>
      <c r="AR209" s="99">
        <v>0.2152538</v>
      </c>
      <c r="AS209" s="143">
        <v>7.8669760000000005E-2</v>
      </c>
      <c r="AT209" s="74" t="s">
        <v>4515</v>
      </c>
      <c r="AU209" s="74" t="s">
        <v>4515</v>
      </c>
      <c r="AV209" s="146" t="s">
        <v>4515</v>
      </c>
      <c r="AW209" s="25">
        <v>2.1768187893832347</v>
      </c>
      <c r="AX209" s="136">
        <v>2.1768187893832347</v>
      </c>
      <c r="AY209" s="137">
        <v>0.78904257803246225</v>
      </c>
      <c r="AZ209" s="138">
        <v>2.9658613674156968</v>
      </c>
      <c r="BA209" s="136">
        <v>71.177492040841457</v>
      </c>
      <c r="BB209" s="137">
        <v>25.800067553488546</v>
      </c>
      <c r="BC209" s="138">
        <v>96.977559594330003</v>
      </c>
      <c r="BD209" s="25">
        <v>45117</v>
      </c>
      <c r="BE209" s="25">
        <v>1248298.6477585</v>
      </c>
      <c r="BF209" s="74">
        <v>53252</v>
      </c>
      <c r="BG209" s="74">
        <v>52433.667000000001</v>
      </c>
      <c r="BH209" s="74">
        <v>57667.25</v>
      </c>
      <c r="BI209" s="74">
        <v>48861</v>
      </c>
      <c r="BJ209" s="74">
        <v>50464</v>
      </c>
      <c r="BK209" s="74">
        <v>56746</v>
      </c>
      <c r="BL209" s="72">
        <v>4.2659663291009439E-2</v>
      </c>
      <c r="BM209" s="72">
        <v>4.2004104622040732E-2</v>
      </c>
      <c r="BN209" s="72">
        <v>4.6196677456592505E-2</v>
      </c>
      <c r="BO209" s="72">
        <v>3.9142075566401487E-2</v>
      </c>
      <c r="BP209" s="72">
        <v>4.0426223396632995E-2</v>
      </c>
      <c r="BQ209" s="72">
        <v>4.5458672972125393E-2</v>
      </c>
      <c r="BR209" s="149">
        <v>4.6196677456592505E-2</v>
      </c>
    </row>
    <row r="210" spans="2:70" ht="16.5" hidden="1" x14ac:dyDescent="0.3">
      <c r="B210" s="85">
        <v>6</v>
      </c>
      <c r="C210" s="86" t="s">
        <v>2999</v>
      </c>
      <c r="D210" s="86">
        <v>0</v>
      </c>
      <c r="E210" s="87">
        <v>0</v>
      </c>
      <c r="F210" s="75">
        <v>0</v>
      </c>
      <c r="G210" s="74" t="s">
        <v>4442</v>
      </c>
      <c r="H210" s="85" t="s">
        <v>4413</v>
      </c>
      <c r="I210" s="86">
        <v>0</v>
      </c>
      <c r="J210" s="86">
        <v>0</v>
      </c>
      <c r="K210" s="92" t="s">
        <v>4468</v>
      </c>
      <c r="L210" s="98">
        <v>0.49540630467320212</v>
      </c>
      <c r="M210" s="99">
        <v>0.4436506291163666</v>
      </c>
      <c r="N210" s="99">
        <v>0.48984276624207163</v>
      </c>
      <c r="O210" s="99">
        <v>0.44356574562732187</v>
      </c>
      <c r="P210" s="100">
        <v>20.686265496488758</v>
      </c>
      <c r="Q210" s="100">
        <v>14.069626901117131</v>
      </c>
      <c r="R210" s="101">
        <v>20.462069275439028</v>
      </c>
      <c r="S210" s="108">
        <v>7.8935277534013961</v>
      </c>
      <c r="T210" s="109">
        <v>8.0432532883659071</v>
      </c>
      <c r="U210" s="98">
        <v>-0.22537841507300799</v>
      </c>
      <c r="V210" s="114">
        <v>-1.2987232062356397</v>
      </c>
      <c r="W210" s="99">
        <v>0.5489171852367758</v>
      </c>
      <c r="X210" s="115">
        <v>1.60736991099489E-3</v>
      </c>
      <c r="Y210" s="120">
        <v>11.256040293496271</v>
      </c>
      <c r="Z210" s="121">
        <v>15.084949175884921</v>
      </c>
      <c r="AA210" s="120">
        <v>62707000000</v>
      </c>
      <c r="AB210" s="121">
        <v>62719000000</v>
      </c>
      <c r="AC210" s="79" t="e">
        <v>#N/A</v>
      </c>
      <c r="AD210" s="80">
        <v>32167698098.086529</v>
      </c>
      <c r="AE210" s="125">
        <v>0</v>
      </c>
      <c r="AF210" s="129">
        <v>1012593.6000000001</v>
      </c>
      <c r="AG210" s="130">
        <v>967939.60000000009</v>
      </c>
      <c r="AH210" s="136">
        <v>28.151691242765324</v>
      </c>
      <c r="AI210" s="137">
        <v>33.090820826638407</v>
      </c>
      <c r="AJ210" s="137" t="s">
        <v>3021</v>
      </c>
      <c r="AK210" s="137">
        <v>39.62526766595289</v>
      </c>
      <c r="AL210" s="138">
        <v>7.4880666336897663</v>
      </c>
      <c r="AM210" s="85" t="s">
        <v>493</v>
      </c>
      <c r="AN210" s="86" t="s">
        <v>513</v>
      </c>
      <c r="AO210" s="86" t="s">
        <v>514</v>
      </c>
      <c r="AP210" s="87" t="s">
        <v>4618</v>
      </c>
      <c r="AQ210" s="98" t="e">
        <v>#VALUE!</v>
      </c>
      <c r="AR210" s="99">
        <v>0.46955449999999999</v>
      </c>
      <c r="AS210" s="143">
        <v>0.43038020000000005</v>
      </c>
      <c r="AT210" s="74" t="s">
        <v>4520</v>
      </c>
      <c r="AU210" s="74" t="s">
        <v>4520</v>
      </c>
      <c r="AV210" s="146" t="s">
        <v>4520</v>
      </c>
      <c r="AW210" s="25">
        <v>0.59443393677384493</v>
      </c>
      <c r="AX210" s="136">
        <v>0.59443393677384493</v>
      </c>
      <c r="AY210" s="137">
        <v>-9.475947292269625E-2</v>
      </c>
      <c r="AZ210" s="138">
        <v>0.49967446385114866</v>
      </c>
      <c r="BA210" s="136">
        <v>22.32876213952866</v>
      </c>
      <c r="BB210" s="137">
        <v>-3.5594564853436026</v>
      </c>
      <c r="BC210" s="138">
        <v>18.769305654185057</v>
      </c>
      <c r="BD210" s="25">
        <v>4055</v>
      </c>
      <c r="BE210" s="25">
        <v>967939.60000000009</v>
      </c>
      <c r="BF210" s="74">
        <v>20868.462</v>
      </c>
      <c r="BG210" s="74">
        <v>24037.922999999999</v>
      </c>
      <c r="BH210" s="74">
        <v>27068.799999999999</v>
      </c>
      <c r="BI210" s="74">
        <v>15008.4</v>
      </c>
      <c r="BJ210" s="74">
        <v>16596.400000000001</v>
      </c>
      <c r="BK210" s="74">
        <v>16062.4</v>
      </c>
      <c r="BL210" s="72">
        <v>2.1559673764767966E-2</v>
      </c>
      <c r="BM210" s="72">
        <v>2.4834114649302495E-2</v>
      </c>
      <c r="BN210" s="72">
        <v>2.7965381310982623E-2</v>
      </c>
      <c r="BO210" s="72">
        <v>1.550551294729547E-2</v>
      </c>
      <c r="BP210" s="72">
        <v>1.7146111182970509E-2</v>
      </c>
      <c r="BQ210" s="72">
        <v>1.659442386694376E-2</v>
      </c>
      <c r="BR210" s="149">
        <v>2.7965381310982623E-2</v>
      </c>
    </row>
    <row r="211" spans="2:70" ht="16.5" hidden="1" x14ac:dyDescent="0.3">
      <c r="B211" s="85">
        <v>6</v>
      </c>
      <c r="C211" s="86" t="s">
        <v>2999</v>
      </c>
      <c r="D211" s="86">
        <v>4</v>
      </c>
      <c r="E211" s="87">
        <v>4</v>
      </c>
      <c r="F211" s="75">
        <v>0.15</v>
      </c>
      <c r="G211" s="74" t="s">
        <v>2326</v>
      </c>
      <c r="H211" s="85" t="s">
        <v>77</v>
      </c>
      <c r="I211" s="86">
        <v>1247</v>
      </c>
      <c r="J211" s="86" t="s">
        <v>4221</v>
      </c>
      <c r="K211" s="92" t="s">
        <v>694</v>
      </c>
      <c r="L211" s="98">
        <v>0.93443697065272846</v>
      </c>
      <c r="M211" s="99">
        <v>1.2373730514987906</v>
      </c>
      <c r="N211" s="99">
        <v>0.88083056129465442</v>
      </c>
      <c r="O211" s="99">
        <v>1.2373730514987906</v>
      </c>
      <c r="P211" s="100">
        <v>45.643680553022683</v>
      </c>
      <c r="Q211" s="100">
        <v>32.863480342099102</v>
      </c>
      <c r="R211" s="101" t="e">
        <v>#N/A</v>
      </c>
      <c r="S211" s="108">
        <v>23.879929297919332</v>
      </c>
      <c r="T211" s="109">
        <v>24.201722543023667</v>
      </c>
      <c r="U211" s="98">
        <v>1.0485926077913481</v>
      </c>
      <c r="V211" s="114">
        <v>3.3222737043521993</v>
      </c>
      <c r="W211" s="99">
        <v>-0.77149366593658875</v>
      </c>
      <c r="X211" s="115">
        <v>7.1535488965176447E-2</v>
      </c>
      <c r="Y211" s="120">
        <v>4.8819108225368382</v>
      </c>
      <c r="Z211" s="121">
        <v>14.736709040480033</v>
      </c>
      <c r="AA211" s="120">
        <v>272453000</v>
      </c>
      <c r="AB211" s="121">
        <v>272453000</v>
      </c>
      <c r="AC211" s="79">
        <v>7881000</v>
      </c>
      <c r="AD211" s="80">
        <v>189627000</v>
      </c>
      <c r="AE211" s="125">
        <v>4.1560537265262855E-2</v>
      </c>
      <c r="AF211" s="129">
        <v>1687.1952764</v>
      </c>
      <c r="AG211" s="130">
        <v>2770.6252764000001</v>
      </c>
      <c r="AH211" s="136">
        <v>8.0402131086837922</v>
      </c>
      <c r="AI211" s="137">
        <v>8.2068770442952861</v>
      </c>
      <c r="AJ211" s="137">
        <v>10.656690560638221</v>
      </c>
      <c r="AK211" s="137">
        <v>9.7825592828752939</v>
      </c>
      <c r="AL211" s="138" t="s">
        <v>3021</v>
      </c>
      <c r="AM211" s="85" t="s">
        <v>493</v>
      </c>
      <c r="AN211" s="86" t="s">
        <v>661</v>
      </c>
      <c r="AO211" s="86" t="s">
        <v>662</v>
      </c>
      <c r="AP211" s="87" t="s">
        <v>574</v>
      </c>
      <c r="AQ211" s="98">
        <v>0.16085070000000001</v>
      </c>
      <c r="AR211" s="99">
        <v>0.1411462</v>
      </c>
      <c r="AS211" s="143">
        <v>6.5016309999999994E-2</v>
      </c>
      <c r="AT211" s="74" t="s">
        <v>3697</v>
      </c>
      <c r="AU211" s="74" t="s">
        <v>3192</v>
      </c>
      <c r="AV211" s="146" t="s">
        <v>3192</v>
      </c>
      <c r="AW211" s="25">
        <v>7.3937154521342778</v>
      </c>
      <c r="AX211" s="136">
        <v>7.3937154521342778</v>
      </c>
      <c r="AY211" s="137">
        <v>0.32186255619862264</v>
      </c>
      <c r="AZ211" s="138">
        <v>7.7155780083329004</v>
      </c>
      <c r="BA211" s="136">
        <v>78.426974638475116</v>
      </c>
      <c r="BB211" s="137">
        <v>3.4140760075879797</v>
      </c>
      <c r="BC211" s="138">
        <v>81.841050646063096</v>
      </c>
      <c r="BD211" s="25">
        <v>127.5219987</v>
      </c>
      <c r="BE211" s="25">
        <v>1687.1952764</v>
      </c>
      <c r="BF211" s="74">
        <v>181</v>
      </c>
      <c r="BG211" s="74">
        <v>208</v>
      </c>
      <c r="BH211" s="74">
        <v>253</v>
      </c>
      <c r="BI211" s="74" t="s">
        <v>3021</v>
      </c>
      <c r="BJ211" s="74" t="s">
        <v>3021</v>
      </c>
      <c r="BK211" s="74" t="s">
        <v>3021</v>
      </c>
      <c r="BL211" s="72">
        <v>0.1072786313071022</v>
      </c>
      <c r="BM211" s="72">
        <v>0.12328152106009535</v>
      </c>
      <c r="BN211" s="72">
        <v>0.1499530039817506</v>
      </c>
      <c r="BO211" s="72">
        <v>0</v>
      </c>
      <c r="BP211" s="72">
        <v>0</v>
      </c>
      <c r="BQ211" s="72">
        <v>0</v>
      </c>
      <c r="BR211" s="149">
        <v>0.1499530039817506</v>
      </c>
    </row>
    <row r="212" spans="2:70" ht="16.5" hidden="1" x14ac:dyDescent="0.3">
      <c r="B212" s="85">
        <v>6</v>
      </c>
      <c r="C212" s="86" t="s">
        <v>2999</v>
      </c>
      <c r="D212" s="86">
        <v>4</v>
      </c>
      <c r="E212" s="87">
        <v>4</v>
      </c>
      <c r="F212" s="75">
        <v>0.12</v>
      </c>
      <c r="G212" s="74">
        <v>0</v>
      </c>
      <c r="H212" s="85" t="s">
        <v>172</v>
      </c>
      <c r="I212" s="86">
        <v>1268</v>
      </c>
      <c r="J212" s="86" t="s">
        <v>4239</v>
      </c>
      <c r="K212" s="92" t="s">
        <v>820</v>
      </c>
      <c r="L212" s="98">
        <v>0.519589193985871</v>
      </c>
      <c r="M212" s="99">
        <v>0.34746244768446821</v>
      </c>
      <c r="N212" s="99">
        <v>0.40233246519277638</v>
      </c>
      <c r="O212" s="99">
        <v>0.29312852845722659</v>
      </c>
      <c r="P212" s="100">
        <v>26.287333676107842</v>
      </c>
      <c r="Q212" s="100">
        <v>20.115104926444772</v>
      </c>
      <c r="R212" s="101">
        <v>125.63128956166103</v>
      </c>
      <c r="S212" s="108">
        <v>37.301898085195241</v>
      </c>
      <c r="T212" s="109">
        <v>35.733610851749965</v>
      </c>
      <c r="U212" s="98">
        <v>0.73638696962286598</v>
      </c>
      <c r="V212" s="114">
        <v>2.7970673955867276</v>
      </c>
      <c r="W212" s="99">
        <v>2.5433853425741157E-2</v>
      </c>
      <c r="X212" s="115">
        <v>3.5285908552625263E-2</v>
      </c>
      <c r="Y212" s="120">
        <v>10.029221545605553</v>
      </c>
      <c r="Z212" s="121">
        <v>16.688574295091186</v>
      </c>
      <c r="AA212" s="120">
        <v>1179620999.9999998</v>
      </c>
      <c r="AB212" s="121">
        <v>1398273999.9999998</v>
      </c>
      <c r="AC212" s="79">
        <v>48893000</v>
      </c>
      <c r="AD212" s="80">
        <v>333451000</v>
      </c>
      <c r="AE212" s="125">
        <v>0.14662724058407381</v>
      </c>
      <c r="AF212" s="129">
        <v>6318.8617408500004</v>
      </c>
      <c r="AG212" s="130">
        <v>7740.1887408500006</v>
      </c>
      <c r="AH212" s="136">
        <v>14.772254681297333</v>
      </c>
      <c r="AI212" s="137">
        <v>17.594777026532462</v>
      </c>
      <c r="AJ212" s="137">
        <v>3.7129815020346411</v>
      </c>
      <c r="AK212" s="137">
        <v>21.831108416555541</v>
      </c>
      <c r="AL212" s="138">
        <v>115.96932711527414</v>
      </c>
      <c r="AM212" s="85" t="s">
        <v>533</v>
      </c>
      <c r="AN212" s="86" t="s">
        <v>703</v>
      </c>
      <c r="AO212" s="86" t="s">
        <v>704</v>
      </c>
      <c r="AP212" s="87" t="s">
        <v>574</v>
      </c>
      <c r="AQ212" s="98">
        <v>0.1529182</v>
      </c>
      <c r="AR212" s="99">
        <v>0.13919510000000002</v>
      </c>
      <c r="AS212" s="143">
        <v>8.642031E-2</v>
      </c>
      <c r="AT212" s="74" t="s">
        <v>3752</v>
      </c>
      <c r="AU212" s="74" t="s">
        <v>3021</v>
      </c>
      <c r="AV212" s="146" t="s">
        <v>3752</v>
      </c>
      <c r="AW212" s="25">
        <v>0.91728481786563143</v>
      </c>
      <c r="AX212" s="136">
        <v>0.91728481786563143</v>
      </c>
      <c r="AY212" s="137">
        <v>7.6207050473089364</v>
      </c>
      <c r="AZ212" s="138">
        <v>8.537989865174568</v>
      </c>
      <c r="BA212" s="136">
        <v>17.838189672369083</v>
      </c>
      <c r="BB212" s="137">
        <v>148.19778919636531</v>
      </c>
      <c r="BC212" s="138">
        <v>166.03597886873439</v>
      </c>
      <c r="BD212" s="25">
        <v>482.75624999999997</v>
      </c>
      <c r="BE212" s="25">
        <v>6318.8617408500004</v>
      </c>
      <c r="BF212" s="74">
        <v>302.55599999999998</v>
      </c>
      <c r="BG212" s="74">
        <v>338</v>
      </c>
      <c r="BH212" s="74">
        <v>345</v>
      </c>
      <c r="BI212" s="74">
        <v>248.96600000000001</v>
      </c>
      <c r="BJ212" s="74">
        <v>324.58199999999999</v>
      </c>
      <c r="BK212" s="74">
        <v>319.60000000000002</v>
      </c>
      <c r="BL212" s="72">
        <v>4.7881408457482844E-2</v>
      </c>
      <c r="BM212" s="72">
        <v>5.3490646553461849E-2</v>
      </c>
      <c r="BN212" s="72">
        <v>5.4598441008711057E-2</v>
      </c>
      <c r="BO212" s="72">
        <v>3.9400450620796397E-2</v>
      </c>
      <c r="BP212" s="72">
        <v>5.136716283909986E-2</v>
      </c>
      <c r="BQ212" s="72">
        <v>5.0578729699663927E-2</v>
      </c>
      <c r="BR212" s="149">
        <v>5.4598441008711057E-2</v>
      </c>
    </row>
    <row r="213" spans="2:70" ht="16.5" hidden="1" x14ac:dyDescent="0.3">
      <c r="B213" s="85">
        <v>6</v>
      </c>
      <c r="C213" s="86" t="s">
        <v>2999</v>
      </c>
      <c r="D213" s="86">
        <v>23</v>
      </c>
      <c r="E213" s="87">
        <v>7</v>
      </c>
      <c r="F213" s="75">
        <v>0.3</v>
      </c>
      <c r="G213" s="74" t="s">
        <v>2427</v>
      </c>
      <c r="H213" s="85" t="s">
        <v>2428</v>
      </c>
      <c r="I213" s="86">
        <v>1245</v>
      </c>
      <c r="J213" s="86" t="s">
        <v>4219</v>
      </c>
      <c r="K213" s="92" t="s">
        <v>4801</v>
      </c>
      <c r="L213" s="98">
        <v>1.2805250622422513</v>
      </c>
      <c r="M213" s="99">
        <v>0.78257967628900382</v>
      </c>
      <c r="N213" s="99">
        <v>1.1297563516137823</v>
      </c>
      <c r="O213" s="99">
        <v>0.38795599305153444</v>
      </c>
      <c r="P213" s="100">
        <v>33.674980745304815</v>
      </c>
      <c r="Q213" s="100">
        <v>26.032095247515812</v>
      </c>
      <c r="R213" s="101">
        <v>34.942254082039028</v>
      </c>
      <c r="S213" s="108">
        <v>43.180153940546525</v>
      </c>
      <c r="T213" s="109">
        <v>46.52347730657678</v>
      </c>
      <c r="U213" s="98">
        <v>-0.13123644251626898</v>
      </c>
      <c r="V213" s="114">
        <v>-0.33780011166945839</v>
      </c>
      <c r="W213" s="99">
        <v>0.58557457212713937</v>
      </c>
      <c r="X213" s="115" t="e">
        <v>#N/A</v>
      </c>
      <c r="Y213" s="120">
        <v>35.726361811852392</v>
      </c>
      <c r="Z213" s="121">
        <v>49.20982573017276</v>
      </c>
      <c r="AA213" s="120">
        <v>599300000</v>
      </c>
      <c r="AB213" s="121">
        <v>1208900000</v>
      </c>
      <c r="AC213" s="79" t="e">
        <v>#N/A</v>
      </c>
      <c r="AD213" s="80">
        <v>580600000</v>
      </c>
      <c r="AE213" s="125">
        <v>0</v>
      </c>
      <c r="AF213" s="129">
        <v>35511.531328000005</v>
      </c>
      <c r="AG213" s="130">
        <v>35269.531328000005</v>
      </c>
      <c r="AH213" s="136">
        <v>49.14929114827202</v>
      </c>
      <c r="AI213" s="137">
        <v>61.919823258426987</v>
      </c>
      <c r="AJ213" s="137">
        <v>1.6240369727849919</v>
      </c>
      <c r="AK213" s="137">
        <v>82.028171378122252</v>
      </c>
      <c r="AL213" s="138">
        <v>24.712270251521385</v>
      </c>
      <c r="AM213" s="85" t="s">
        <v>506</v>
      </c>
      <c r="AN213" s="86" t="s">
        <v>507</v>
      </c>
      <c r="AO213" s="86" t="s">
        <v>618</v>
      </c>
      <c r="AP213" s="87" t="s">
        <v>4617</v>
      </c>
      <c r="AQ213" s="98" t="e">
        <v>#VALUE!</v>
      </c>
      <c r="AR213" s="99">
        <v>0.60211519999999996</v>
      </c>
      <c r="AS213" s="143">
        <v>0.63741010000000009</v>
      </c>
      <c r="AT213" s="74" t="s">
        <v>3746</v>
      </c>
      <c r="AU213" s="74" t="s">
        <v>3021</v>
      </c>
      <c r="AV213" s="146" t="s">
        <v>3746</v>
      </c>
      <c r="AW213" s="25">
        <v>0.20597321887708717</v>
      </c>
      <c r="AX213" s="136">
        <v>0.20597321887708717</v>
      </c>
      <c r="AY213" s="137">
        <v>-2.5324576091445093E-3</v>
      </c>
      <c r="AZ213" s="138">
        <v>0.20344076126794267</v>
      </c>
      <c r="BA213" s="136">
        <v>20.877827063140025</v>
      </c>
      <c r="BB213" s="137">
        <v>-0.25669459503860637</v>
      </c>
      <c r="BC213" s="138">
        <v>20.621132468101418</v>
      </c>
      <c r="BD213" s="25">
        <v>72.3</v>
      </c>
      <c r="BE213" s="25">
        <v>35269.531328000005</v>
      </c>
      <c r="BF213" s="74">
        <v>526.85699999999997</v>
      </c>
      <c r="BG213" s="74">
        <v>778.57100000000003</v>
      </c>
      <c r="BH213" s="74">
        <v>1043.857</v>
      </c>
      <c r="BI213" s="74">
        <v>484.88300000000004</v>
      </c>
      <c r="BJ213" s="74">
        <v>721.94600000000003</v>
      </c>
      <c r="BK213" s="74">
        <v>969.37800000000004</v>
      </c>
      <c r="BL213" s="72">
        <v>1.4938021010268863E-2</v>
      </c>
      <c r="BM213" s="72">
        <v>2.2074889307698371E-2</v>
      </c>
      <c r="BN213" s="72">
        <v>2.9596565667185264E-2</v>
      </c>
      <c r="BO213" s="72">
        <v>1.3747928643867688E-2</v>
      </c>
      <c r="BP213" s="72">
        <v>2.0469395901126047E-2</v>
      </c>
      <c r="BQ213" s="72">
        <v>2.7484856290971579E-2</v>
      </c>
      <c r="BR213" s="149">
        <v>2.9596565667185264E-2</v>
      </c>
    </row>
    <row r="214" spans="2:70" ht="16.5" hidden="1" x14ac:dyDescent="0.3">
      <c r="B214" s="85">
        <v>6</v>
      </c>
      <c r="C214" s="86" t="s">
        <v>3000</v>
      </c>
      <c r="D214" s="86">
        <v>7</v>
      </c>
      <c r="E214" s="87">
        <v>5</v>
      </c>
      <c r="F214" s="75">
        <v>0.3</v>
      </c>
      <c r="G214" s="74" t="s">
        <v>2225</v>
      </c>
      <c r="H214" s="85" t="s">
        <v>2093</v>
      </c>
      <c r="I214" s="86">
        <v>1128</v>
      </c>
      <c r="J214" s="86" t="s">
        <v>4108</v>
      </c>
      <c r="K214" s="92" t="s">
        <v>4802</v>
      </c>
      <c r="L214" s="98">
        <v>0.19549840401898649</v>
      </c>
      <c r="M214" s="99">
        <v>0.21560091104895168</v>
      </c>
      <c r="N214" s="99">
        <v>0.19549840401898649</v>
      </c>
      <c r="O214" s="99">
        <v>0.21560091104895168</v>
      </c>
      <c r="P214" s="100">
        <v>23.581674073187962</v>
      </c>
      <c r="Q214" s="100">
        <v>19.011030106669644</v>
      </c>
      <c r="R214" s="101">
        <v>25.363855257111602</v>
      </c>
      <c r="S214" s="108">
        <v>9.4839917734413852</v>
      </c>
      <c r="T214" s="109">
        <v>11.113411961261523</v>
      </c>
      <c r="U214" s="98">
        <v>0.2040807611974936</v>
      </c>
      <c r="V214" s="114">
        <v>1.0001880457497112</v>
      </c>
      <c r="W214" s="99">
        <v>0.57593811402490913</v>
      </c>
      <c r="X214" s="115">
        <v>6.1155925248900143E-2</v>
      </c>
      <c r="Y214" s="120">
        <v>25.976568997395134</v>
      </c>
      <c r="Z214" s="121">
        <v>36.301580256127266</v>
      </c>
      <c r="AA214" s="120">
        <v>1308821000</v>
      </c>
      <c r="AB214" s="121">
        <v>1308821000</v>
      </c>
      <c r="AC214" s="79" t="e">
        <v>#N/A</v>
      </c>
      <c r="AD214" s="80">
        <v>130704000</v>
      </c>
      <c r="AE214" s="125">
        <v>0</v>
      </c>
      <c r="AF214" s="129">
        <v>2821.3920000000003</v>
      </c>
      <c r="AG214" s="130">
        <v>3151.1610000000001</v>
      </c>
      <c r="AH214" s="136">
        <v>9.5574585920226145</v>
      </c>
      <c r="AI214" s="137">
        <v>10.80082055992761</v>
      </c>
      <c r="AJ214" s="137">
        <v>3.2423710843585392</v>
      </c>
      <c r="AK214" s="137">
        <v>13.344544633775492</v>
      </c>
      <c r="AL214" s="138">
        <v>3.0316555523138553</v>
      </c>
      <c r="AM214" s="85" t="s">
        <v>533</v>
      </c>
      <c r="AN214" s="86" t="s">
        <v>729</v>
      </c>
      <c r="AO214" s="86" t="s">
        <v>730</v>
      </c>
      <c r="AP214" s="87" t="s">
        <v>2085</v>
      </c>
      <c r="AQ214" s="98" t="e">
        <v>#VALUE!</v>
      </c>
      <c r="AR214" s="99" t="e">
        <v>#VALUE!</v>
      </c>
      <c r="AS214" s="143">
        <v>0.3069402</v>
      </c>
      <c r="AT214" s="74" t="s">
        <v>3111</v>
      </c>
      <c r="AU214" s="74" t="s">
        <v>3111</v>
      </c>
      <c r="AV214" s="146" t="s">
        <v>3111</v>
      </c>
      <c r="AW214" s="25">
        <v>0.69605571211352424</v>
      </c>
      <c r="AX214" s="136">
        <v>0.69605571211352424</v>
      </c>
      <c r="AY214" s="137">
        <v>0</v>
      </c>
      <c r="AZ214" s="138">
        <v>0.69605571211352424</v>
      </c>
      <c r="BA214" s="136">
        <v>0</v>
      </c>
      <c r="BB214" s="137">
        <v>0</v>
      </c>
      <c r="BC214" s="138">
        <v>0</v>
      </c>
      <c r="BD214" s="25">
        <v>0</v>
      </c>
      <c r="BE214" s="25">
        <v>2821.3920000000003</v>
      </c>
      <c r="BF214" s="74">
        <v>228.5</v>
      </c>
      <c r="BG214" s="74">
        <v>280.5</v>
      </c>
      <c r="BH214" s="74">
        <v>322.5</v>
      </c>
      <c r="BI214" s="74">
        <v>-8</v>
      </c>
      <c r="BJ214" s="74">
        <v>66</v>
      </c>
      <c r="BK214" s="74" t="s">
        <v>3021</v>
      </c>
      <c r="BL214" s="72">
        <v>8.0988391545733451E-2</v>
      </c>
      <c r="BM214" s="72">
        <v>9.9419010190714363E-2</v>
      </c>
      <c r="BN214" s="72">
        <v>0.11430527909627587</v>
      </c>
      <c r="BO214" s="72">
        <v>-2.8354797915355256E-3</v>
      </c>
      <c r="BP214" s="72">
        <v>2.3392708280168085E-2</v>
      </c>
      <c r="BQ214" s="72">
        <v>0</v>
      </c>
      <c r="BR214" s="149">
        <v>0.11430527909627587</v>
      </c>
    </row>
    <row r="215" spans="2:70" ht="16.5" hidden="1" x14ac:dyDescent="0.3">
      <c r="B215" s="85">
        <v>6</v>
      </c>
      <c r="C215" s="86" t="s">
        <v>3000</v>
      </c>
      <c r="D215" s="86">
        <v>5</v>
      </c>
      <c r="E215" s="87">
        <v>4</v>
      </c>
      <c r="F215" s="75">
        <v>0.18</v>
      </c>
      <c r="G215" s="74" t="s">
        <v>4565</v>
      </c>
      <c r="H215" s="85" t="s">
        <v>1209</v>
      </c>
      <c r="I215" s="86">
        <v>1212</v>
      </c>
      <c r="J215" s="86" t="s">
        <v>4189</v>
      </c>
      <c r="K215" s="92" t="s">
        <v>4804</v>
      </c>
      <c r="L215" s="98">
        <v>0.21268198678769851</v>
      </c>
      <c r="M215" s="99">
        <v>-0.60670080005890104</v>
      </c>
      <c r="N215" s="99">
        <v>0.19324970761014035</v>
      </c>
      <c r="O215" s="99">
        <v>0.28895655611884891</v>
      </c>
      <c r="P215" s="100">
        <v>5.4071607481760084</v>
      </c>
      <c r="Q215" s="100">
        <v>3.8977859628028479</v>
      </c>
      <c r="R215" s="101">
        <v>6.1145633769953998</v>
      </c>
      <c r="S215" s="108">
        <v>34.242240225846054</v>
      </c>
      <c r="T215" s="109">
        <v>42.229413909744579</v>
      </c>
      <c r="U215" s="98">
        <v>-0.2194344344098286</v>
      </c>
      <c r="V215" s="114">
        <v>-2.4873522650753483</v>
      </c>
      <c r="W215" s="99">
        <v>0.38960970754711638</v>
      </c>
      <c r="X215" s="115" t="e">
        <v>#N/A</v>
      </c>
      <c r="Y215" s="120">
        <v>33.634095587987019</v>
      </c>
      <c r="Z215" s="121">
        <v>-1.2198713709091646</v>
      </c>
      <c r="AA215" s="120">
        <v>-465680000</v>
      </c>
      <c r="AB215" s="121">
        <v>977754000</v>
      </c>
      <c r="AC215" s="79">
        <v>10591000</v>
      </c>
      <c r="AD215" s="80">
        <v>202238000</v>
      </c>
      <c r="AE215" s="125">
        <v>5.2368990990812804E-2</v>
      </c>
      <c r="AF215" s="129">
        <v>3287.9424546</v>
      </c>
      <c r="AG215" s="130">
        <v>2985.8434545999999</v>
      </c>
      <c r="AH215" s="136">
        <v>8.9303349423761826</v>
      </c>
      <c r="AI215" s="137">
        <v>14.189488815025241</v>
      </c>
      <c r="AJ215" s="137">
        <v>6.1620668555184448</v>
      </c>
      <c r="AK215" s="137">
        <v>47.778752591294044</v>
      </c>
      <c r="AL215" s="138">
        <v>2.3659328486498574</v>
      </c>
      <c r="AM215" s="85" t="s">
        <v>502</v>
      </c>
      <c r="AN215" s="86" t="s">
        <v>503</v>
      </c>
      <c r="AO215" s="86" t="s">
        <v>657</v>
      </c>
      <c r="AP215" s="87" t="s">
        <v>2136</v>
      </c>
      <c r="AQ215" s="98" t="e">
        <v>#VALUE!</v>
      </c>
      <c r="AR215" s="99">
        <v>0.1819347</v>
      </c>
      <c r="AS215" s="143">
        <v>0.2139366</v>
      </c>
      <c r="AT215" s="74" t="s">
        <v>3036</v>
      </c>
      <c r="AU215" s="74" t="s">
        <v>3036</v>
      </c>
      <c r="AV215" s="146" t="s">
        <v>3036</v>
      </c>
      <c r="AW215" s="25">
        <v>3.0144596115575153</v>
      </c>
      <c r="AX215" s="136">
        <v>3.0144596115575153</v>
      </c>
      <c r="AY215" s="137">
        <v>-7.1282240689242586</v>
      </c>
      <c r="AZ215" s="138">
        <v>-4.1137644573667433</v>
      </c>
      <c r="BA215" s="136">
        <v>42.558408547245314</v>
      </c>
      <c r="BB215" s="137">
        <v>-100.63690055042483</v>
      </c>
      <c r="BC215" s="138">
        <v>-58.078492003179505</v>
      </c>
      <c r="BD215" s="25">
        <v>-93.085999999999999</v>
      </c>
      <c r="BE215" s="25">
        <v>2985.8434545999999</v>
      </c>
      <c r="BF215" s="74">
        <v>163.81800000000001</v>
      </c>
      <c r="BG215" s="74">
        <v>183.09100000000001</v>
      </c>
      <c r="BH215" s="74">
        <v>196.55600000000001</v>
      </c>
      <c r="BI215" s="74">
        <v>191.75200000000001</v>
      </c>
      <c r="BJ215" s="74">
        <v>218.261</v>
      </c>
      <c r="BK215" s="74">
        <v>225.358</v>
      </c>
      <c r="BL215" s="72">
        <v>5.4864899145205176E-2</v>
      </c>
      <c r="BM215" s="72">
        <v>6.1319691666329473E-2</v>
      </c>
      <c r="BN215" s="72">
        <v>6.5829305182488793E-2</v>
      </c>
      <c r="BO215" s="72">
        <v>6.4220379573010189E-2</v>
      </c>
      <c r="BP215" s="72">
        <v>7.3098607920568104E-2</v>
      </c>
      <c r="BQ215" s="72">
        <v>7.547549073706887E-2</v>
      </c>
      <c r="BR215" s="149">
        <v>7.547549073706887E-2</v>
      </c>
    </row>
    <row r="216" spans="2:70" ht="16.5" hidden="1" x14ac:dyDescent="0.3">
      <c r="B216" s="85">
        <v>6</v>
      </c>
      <c r="C216" s="86" t="s">
        <v>2998</v>
      </c>
      <c r="D216" s="86">
        <v>5</v>
      </c>
      <c r="E216" s="87">
        <v>4</v>
      </c>
      <c r="F216" s="75">
        <v>0.16</v>
      </c>
      <c r="G216" s="74" t="s">
        <v>2763</v>
      </c>
      <c r="H216" s="85" t="s">
        <v>177</v>
      </c>
      <c r="I216" s="86">
        <v>1211</v>
      </c>
      <c r="J216" s="86" t="s">
        <v>4188</v>
      </c>
      <c r="K216" s="92" t="s">
        <v>826</v>
      </c>
      <c r="L216" s="98">
        <v>0.50967129177864012</v>
      </c>
      <c r="M216" s="99">
        <v>0.49254459265792083</v>
      </c>
      <c r="N216" s="99">
        <v>0.25553073940597515</v>
      </c>
      <c r="O216" s="99">
        <v>0.27202967716921267</v>
      </c>
      <c r="P216" s="100">
        <v>25.388568481513378</v>
      </c>
      <c r="Q216" s="100">
        <v>18.328923394588706</v>
      </c>
      <c r="R216" s="101">
        <v>23.793738453667476</v>
      </c>
      <c r="S216" s="108">
        <v>6.8381265697905533</v>
      </c>
      <c r="T216" s="109">
        <v>6.6849943843150852</v>
      </c>
      <c r="U216" s="98">
        <v>1.3234852366900484E-2</v>
      </c>
      <c r="V216" s="114">
        <v>8.3241140663281962E-2</v>
      </c>
      <c r="W216" s="99">
        <v>0.35853176608235837</v>
      </c>
      <c r="X216" s="115">
        <v>2.0953874058815672E-2</v>
      </c>
      <c r="Y216" s="120">
        <v>8.7156698210575971</v>
      </c>
      <c r="Z216" s="121">
        <v>19.431676292384957</v>
      </c>
      <c r="AA216" s="120">
        <v>1133875000</v>
      </c>
      <c r="AB216" s="121">
        <v>2053026000</v>
      </c>
      <c r="AC216" s="79">
        <v>13197000</v>
      </c>
      <c r="AD216" s="80">
        <v>731716000</v>
      </c>
      <c r="AE216" s="125">
        <v>1.8035685976526411E-2</v>
      </c>
      <c r="AF216" s="129">
        <v>10033.16163436</v>
      </c>
      <c r="AG216" s="130">
        <v>10099.775634359999</v>
      </c>
      <c r="AH216" s="136">
        <v>12.755140858225353</v>
      </c>
      <c r="AI216" s="137">
        <v>14.877706417088822</v>
      </c>
      <c r="AJ216" s="137">
        <v>6.5957483494072298</v>
      </c>
      <c r="AK216" s="137">
        <v>21.159045786317254</v>
      </c>
      <c r="AL216" s="138">
        <v>4.7379746812818366</v>
      </c>
      <c r="AM216" s="85" t="s">
        <v>498</v>
      </c>
      <c r="AN216" s="86" t="s">
        <v>716</v>
      </c>
      <c r="AO216" s="86" t="s">
        <v>758</v>
      </c>
      <c r="AP216" s="87" t="s">
        <v>574</v>
      </c>
      <c r="AQ216" s="98">
        <v>0.14117979999999999</v>
      </c>
      <c r="AR216" s="99">
        <v>0.1790832</v>
      </c>
      <c r="AS216" s="143">
        <v>0.16509100000000002</v>
      </c>
      <c r="AT216" s="74" t="s">
        <v>3697</v>
      </c>
      <c r="AU216" s="74" t="s">
        <v>3166</v>
      </c>
      <c r="AV216" s="146" t="s">
        <v>3166</v>
      </c>
      <c r="AW216" s="25">
        <v>0.33825050672283635</v>
      </c>
      <c r="AX216" s="136">
        <v>0.33825050672283635</v>
      </c>
      <c r="AY216" s="137">
        <v>-0.10173518201613389</v>
      </c>
      <c r="AZ216" s="138">
        <v>0.23651532470670245</v>
      </c>
      <c r="BA216" s="136">
        <v>6.7785913400534827</v>
      </c>
      <c r="BB216" s="137">
        <v>-2.038788442550385</v>
      </c>
      <c r="BC216" s="138">
        <v>4.7398028975030977</v>
      </c>
      <c r="BD216" s="25">
        <v>19.010000000000002</v>
      </c>
      <c r="BE216" s="25">
        <v>10033.16163436</v>
      </c>
      <c r="BF216" s="74">
        <v>526.33299999999997</v>
      </c>
      <c r="BG216" s="74">
        <v>572.66700000000003</v>
      </c>
      <c r="BH216" s="74" t="s">
        <v>3021</v>
      </c>
      <c r="BI216" s="74">
        <v>628.25099999999998</v>
      </c>
      <c r="BJ216" s="74">
        <v>664.66899999999998</v>
      </c>
      <c r="BK216" s="74" t="s">
        <v>3021</v>
      </c>
      <c r="BL216" s="72">
        <v>5.2459336267193901E-2</v>
      </c>
      <c r="BM216" s="72">
        <v>5.7077421940340302E-2</v>
      </c>
      <c r="BN216" s="72">
        <v>0</v>
      </c>
      <c r="BO216" s="72">
        <v>6.2617450300856747E-2</v>
      </c>
      <c r="BP216" s="72">
        <v>6.624721341314245E-2</v>
      </c>
      <c r="BQ216" s="72">
        <v>0</v>
      </c>
      <c r="BR216" s="149">
        <v>6.624721341314245E-2</v>
      </c>
    </row>
    <row r="217" spans="2:70" ht="16.5" hidden="1" x14ac:dyDescent="0.3">
      <c r="B217" s="85">
        <v>6</v>
      </c>
      <c r="C217" s="86" t="s">
        <v>2999</v>
      </c>
      <c r="D217" s="86">
        <v>5</v>
      </c>
      <c r="E217" s="87">
        <v>5</v>
      </c>
      <c r="F217" s="75">
        <v>0.16</v>
      </c>
      <c r="G217" s="74" t="s">
        <v>2325</v>
      </c>
      <c r="H217" s="85" t="s">
        <v>156</v>
      </c>
      <c r="I217" s="86">
        <v>1200</v>
      </c>
      <c r="J217" s="86" t="s">
        <v>4177</v>
      </c>
      <c r="K217" s="92" t="s">
        <v>802</v>
      </c>
      <c r="L217" s="98">
        <v>0.55545076459455989</v>
      </c>
      <c r="M217" s="99">
        <v>0.8850922509225092</v>
      </c>
      <c r="N217" s="99">
        <v>0.4338128297060021</v>
      </c>
      <c r="O217" s="99">
        <v>0.64041223901318955</v>
      </c>
      <c r="P217" s="100">
        <v>40.053902767699803</v>
      </c>
      <c r="Q217" s="100">
        <v>31.955780845652381</v>
      </c>
      <c r="R217" s="101" t="e">
        <v>#N/A</v>
      </c>
      <c r="S217" s="108">
        <v>55.427339993919269</v>
      </c>
      <c r="T217" s="109">
        <v>59.06322505800464</v>
      </c>
      <c r="U217" s="98">
        <v>0.86693455419781962</v>
      </c>
      <c r="V217" s="114">
        <v>2.2262539118667006</v>
      </c>
      <c r="W217" s="99">
        <v>-0.10166617318510941</v>
      </c>
      <c r="X217" s="115" t="e">
        <v>#N/A</v>
      </c>
      <c r="Y217" s="120">
        <v>1.3443286656850177</v>
      </c>
      <c r="Z217" s="121">
        <v>-7.2807229227994874</v>
      </c>
      <c r="AA217" s="120">
        <v>13550000000</v>
      </c>
      <c r="AB217" s="121">
        <v>18727000000</v>
      </c>
      <c r="AC217" s="79" t="e">
        <v>#N/A</v>
      </c>
      <c r="AD217" s="80">
        <v>8803000000</v>
      </c>
      <c r="AE217" s="125">
        <v>0</v>
      </c>
      <c r="AF217" s="129">
        <v>77248.772647049991</v>
      </c>
      <c r="AG217" s="130">
        <v>103619.77264704999</v>
      </c>
      <c r="AH217" s="136">
        <v>8.4243717599227637</v>
      </c>
      <c r="AI217" s="137">
        <v>8.5856137747162151</v>
      </c>
      <c r="AJ217" s="137">
        <v>10.998429092237908</v>
      </c>
      <c r="AK217" s="137">
        <v>8.5807330661203114</v>
      </c>
      <c r="AL217" s="138" t="s">
        <v>3021</v>
      </c>
      <c r="AM217" s="85" t="s">
        <v>493</v>
      </c>
      <c r="AN217" s="86" t="s">
        <v>661</v>
      </c>
      <c r="AO217" s="86" t="s">
        <v>662</v>
      </c>
      <c r="AP217" s="87" t="s">
        <v>574</v>
      </c>
      <c r="AQ217" s="98">
        <v>0.1428546</v>
      </c>
      <c r="AR217" s="99">
        <v>9.7490939999999998E-2</v>
      </c>
      <c r="AS217" s="143">
        <v>-1.0015909999999999E-2</v>
      </c>
      <c r="AT217" s="74" t="s">
        <v>3697</v>
      </c>
      <c r="AU217" s="74" t="s">
        <v>3158</v>
      </c>
      <c r="AV217" s="146" t="s">
        <v>3158</v>
      </c>
      <c r="AW217" s="25">
        <v>9.0114944282619422</v>
      </c>
      <c r="AX217" s="136">
        <v>9.0114944282619422</v>
      </c>
      <c r="AY217" s="137">
        <v>2.4782967648550409</v>
      </c>
      <c r="AZ217" s="138">
        <v>11.489791193116982</v>
      </c>
      <c r="BA217" s="136">
        <v>75.779376498800957</v>
      </c>
      <c r="BB217" s="137">
        <v>20.840470480758256</v>
      </c>
      <c r="BC217" s="138">
        <v>96.619846979559213</v>
      </c>
      <c r="BD217" s="25">
        <v>8461</v>
      </c>
      <c r="BE217" s="25">
        <v>77248.772647049991</v>
      </c>
      <c r="BF217" s="74">
        <v>8808.3639999999996</v>
      </c>
      <c r="BG217" s="74">
        <v>9079.4549999999999</v>
      </c>
      <c r="BH217" s="74">
        <v>9364.5</v>
      </c>
      <c r="BI217" s="74">
        <v>8235.18</v>
      </c>
      <c r="BJ217" s="74">
        <v>8364.3580000000002</v>
      </c>
      <c r="BK217" s="74">
        <v>8794.8690000000006</v>
      </c>
      <c r="BL217" s="72">
        <v>0.11402594110129693</v>
      </c>
      <c r="BM217" s="72">
        <v>0.11753526546608155</v>
      </c>
      <c r="BN217" s="72">
        <v>0.12122522700504829</v>
      </c>
      <c r="BO217" s="72">
        <v>0.10660596560707283</v>
      </c>
      <c r="BP217" s="72">
        <v>0.10827819929536993</v>
      </c>
      <c r="BQ217" s="72">
        <v>0.113851245769092</v>
      </c>
      <c r="BR217" s="149">
        <v>0.12122522700504829</v>
      </c>
    </row>
    <row r="218" spans="2:70" ht="16.5" hidden="1" x14ac:dyDescent="0.3">
      <c r="B218" s="85">
        <v>6</v>
      </c>
      <c r="C218" s="86" t="s">
        <v>2999</v>
      </c>
      <c r="D218" s="86">
        <v>6</v>
      </c>
      <c r="E218" s="87">
        <v>6</v>
      </c>
      <c r="F218" s="75">
        <v>0.15</v>
      </c>
      <c r="G218" s="74" t="s">
        <v>2238</v>
      </c>
      <c r="H218" s="85" t="s">
        <v>288</v>
      </c>
      <c r="I218" s="86">
        <v>1269</v>
      </c>
      <c r="J218" s="86" t="s">
        <v>4240</v>
      </c>
      <c r="K218" s="92" t="s">
        <v>966</v>
      </c>
      <c r="L218" s="98">
        <v>0.31024268833485269</v>
      </c>
      <c r="M218" s="99">
        <v>0.40356286133444241</v>
      </c>
      <c r="N218" s="99">
        <v>0.24725710222609099</v>
      </c>
      <c r="O218" s="99">
        <v>0.33379253097376393</v>
      </c>
      <c r="P218" s="100">
        <v>26.521473473478757</v>
      </c>
      <c r="Q218" s="100">
        <v>22.530860170800167</v>
      </c>
      <c r="R218" s="101">
        <v>27.636848787371349</v>
      </c>
      <c r="S218" s="108">
        <v>10.73188570926196</v>
      </c>
      <c r="T218" s="109">
        <v>13.25846014430992</v>
      </c>
      <c r="U218" s="98">
        <v>0.14500551421671021</v>
      </c>
      <c r="V218" s="114">
        <v>0.63620534919377292</v>
      </c>
      <c r="W218" s="99">
        <v>0.59762208777895054</v>
      </c>
      <c r="X218" s="115" t="e">
        <v>#N/A</v>
      </c>
      <c r="Y218" s="120">
        <v>10.287640280382943</v>
      </c>
      <c r="Z218" s="121">
        <v>18.67524044780118</v>
      </c>
      <c r="AA218" s="120">
        <v>2060591000</v>
      </c>
      <c r="AB218" s="121">
        <v>2491302000</v>
      </c>
      <c r="AC218" s="79">
        <v>27389000</v>
      </c>
      <c r="AD218" s="80">
        <v>409713000</v>
      </c>
      <c r="AE218" s="125">
        <v>6.6849233487831727E-2</v>
      </c>
      <c r="AF218" s="129">
        <v>13777.275470420002</v>
      </c>
      <c r="AG218" s="130">
        <v>14724.054470420002</v>
      </c>
      <c r="AH218" s="136">
        <v>17.595688415521533</v>
      </c>
      <c r="AI218" s="137">
        <v>18.316302706035877</v>
      </c>
      <c r="AJ218" s="137">
        <v>3.0042577658146294</v>
      </c>
      <c r="AK218" s="137">
        <v>23.780175567235965</v>
      </c>
      <c r="AL218" s="138">
        <v>6.7611746955300065</v>
      </c>
      <c r="AM218" s="85" t="s">
        <v>533</v>
      </c>
      <c r="AN218" s="86" t="s">
        <v>856</v>
      </c>
      <c r="AO218" s="86" t="s">
        <v>856</v>
      </c>
      <c r="AP218" s="87" t="s">
        <v>574</v>
      </c>
      <c r="AQ218" s="98">
        <v>0.20333080000000001</v>
      </c>
      <c r="AR218" s="99">
        <v>0.2019415</v>
      </c>
      <c r="AS218" s="143">
        <v>0.1984966</v>
      </c>
      <c r="AT218" s="74" t="s">
        <v>3697</v>
      </c>
      <c r="AU218" s="74" t="s">
        <v>3021</v>
      </c>
      <c r="AV218" s="146" t="s">
        <v>3021</v>
      </c>
      <c r="AW218" s="25">
        <v>2.7780928083498311</v>
      </c>
      <c r="AX218" s="136">
        <v>2.7780928083498311</v>
      </c>
      <c r="AY218" s="137">
        <v>0.58651832249367342</v>
      </c>
      <c r="AZ218" s="138">
        <v>3.3646111308435045</v>
      </c>
      <c r="BA218" s="136">
        <v>50.580609988572213</v>
      </c>
      <c r="BB218" s="137">
        <v>10.678712544101721</v>
      </c>
      <c r="BC218" s="138">
        <v>61.259322532673934</v>
      </c>
      <c r="BD218" s="25">
        <v>368.27083148999992</v>
      </c>
      <c r="BE218" s="25">
        <v>13777.275470420002</v>
      </c>
      <c r="BF218" s="74">
        <v>508</v>
      </c>
      <c r="BG218" s="74">
        <v>532.077</v>
      </c>
      <c r="BH218" s="74">
        <v>578.1</v>
      </c>
      <c r="BI218" s="74">
        <v>546.61099999999999</v>
      </c>
      <c r="BJ218" s="74">
        <v>677.14</v>
      </c>
      <c r="BK218" s="74">
        <v>682.95</v>
      </c>
      <c r="BL218" s="72">
        <v>3.6872312025021413E-2</v>
      </c>
      <c r="BM218" s="72">
        <v>3.8619899931766379E-2</v>
      </c>
      <c r="BN218" s="72">
        <v>4.1960400751308823E-2</v>
      </c>
      <c r="BO218" s="72">
        <v>3.9674825488797208E-2</v>
      </c>
      <c r="BP218" s="72">
        <v>4.914904993036024E-2</v>
      </c>
      <c r="BQ218" s="72">
        <v>4.9570758853323578E-2</v>
      </c>
      <c r="BR218" s="149">
        <v>4.9570758853323578E-2</v>
      </c>
    </row>
    <row r="219" spans="2:70" ht="16.5" hidden="1" x14ac:dyDescent="0.3">
      <c r="B219" s="85">
        <v>6</v>
      </c>
      <c r="C219" s="86" t="s">
        <v>2999</v>
      </c>
      <c r="D219" s="86">
        <v>19</v>
      </c>
      <c r="E219" s="87">
        <v>7</v>
      </c>
      <c r="F219" s="75">
        <v>0.13</v>
      </c>
      <c r="G219" s="74" t="s">
        <v>2651</v>
      </c>
      <c r="H219" s="85" t="s">
        <v>1910</v>
      </c>
      <c r="I219" s="86">
        <v>1223</v>
      </c>
      <c r="J219" s="86" t="s">
        <v>4198</v>
      </c>
      <c r="K219" s="92" t="s">
        <v>4800</v>
      </c>
      <c r="L219" s="98">
        <v>0.38018640737623877</v>
      </c>
      <c r="M219" s="99">
        <v>0.32529094961000371</v>
      </c>
      <c r="N219" s="99">
        <v>0.1968360882946017</v>
      </c>
      <c r="O219" s="99">
        <v>0.16984638756232173</v>
      </c>
      <c r="P219" s="100">
        <v>17.691246248572387</v>
      </c>
      <c r="Q219" s="100">
        <v>13.026352694171264</v>
      </c>
      <c r="R219" s="101">
        <v>20.295634407808098</v>
      </c>
      <c r="S219" s="108">
        <v>60.271832780447291</v>
      </c>
      <c r="T219" s="109">
        <v>58.110664459683143</v>
      </c>
      <c r="U219" s="98">
        <v>1.0968030411017231E-2</v>
      </c>
      <c r="V219" s="114">
        <v>1.091318054620807</v>
      </c>
      <c r="W219" s="99">
        <v>3.1028433402875873E-2</v>
      </c>
      <c r="X219" s="115" t="e">
        <v>#N/A</v>
      </c>
      <c r="Y219" s="120">
        <v>12.922361767714557</v>
      </c>
      <c r="Z219" s="121">
        <v>13.755781382715071</v>
      </c>
      <c r="AA219" s="120">
        <v>6461600000</v>
      </c>
      <c r="AB219" s="121">
        <v>12375300000</v>
      </c>
      <c r="AC219" s="79" t="e">
        <v>#N/A</v>
      </c>
      <c r="AD219" s="80">
        <v>2256800000</v>
      </c>
      <c r="AE219" s="125">
        <v>0</v>
      </c>
      <c r="AF219" s="129">
        <v>31359.500000000004</v>
      </c>
      <c r="AG219" s="130">
        <v>34986.400000000001</v>
      </c>
      <c r="AH219" s="136">
        <v>12.514361340630256</v>
      </c>
      <c r="AI219" s="137">
        <v>14.410742235769009</v>
      </c>
      <c r="AJ219" s="137" t="s">
        <v>3021</v>
      </c>
      <c r="AK219" s="137">
        <v>18.382541636846721</v>
      </c>
      <c r="AL219" s="138">
        <v>3.6308697524007476</v>
      </c>
      <c r="AM219" s="85" t="s">
        <v>502</v>
      </c>
      <c r="AN219" s="86" t="s">
        <v>528</v>
      </c>
      <c r="AO219" s="86" t="s">
        <v>529</v>
      </c>
      <c r="AP219" s="87" t="s">
        <v>2139</v>
      </c>
      <c r="AQ219" s="98">
        <v>0.14421039999999999</v>
      </c>
      <c r="AR219" s="99">
        <v>0.16341940000000002</v>
      </c>
      <c r="AS219" s="143">
        <v>0.13235040000000001</v>
      </c>
      <c r="AT219" s="74" t="s">
        <v>3175</v>
      </c>
      <c r="AU219" s="74" t="s">
        <v>3175</v>
      </c>
      <c r="AV219" s="146" t="s">
        <v>3175</v>
      </c>
      <c r="AW219" s="25">
        <v>2.1818181240197387</v>
      </c>
      <c r="AX219" s="136">
        <v>2.1818181240197387</v>
      </c>
      <c r="AY219" s="137">
        <v>-3.9251999738352708E-2</v>
      </c>
      <c r="AZ219" s="138">
        <v>2.142566124281386</v>
      </c>
      <c r="BA219" s="136">
        <v>45.496516332271788</v>
      </c>
      <c r="BB219" s="137">
        <v>-0.81850509330269716</v>
      </c>
      <c r="BC219" s="138">
        <v>44.678011238969091</v>
      </c>
      <c r="BD219" s="25">
        <v>649.560202</v>
      </c>
      <c r="BE219" s="25">
        <v>31359.500000000004</v>
      </c>
      <c r="BF219" s="74">
        <v>1794.6320000000001</v>
      </c>
      <c r="BG219" s="74">
        <v>1869.444</v>
      </c>
      <c r="BH219" s="74">
        <v>1928.588</v>
      </c>
      <c r="BI219" s="74">
        <v>1956.08</v>
      </c>
      <c r="BJ219" s="74">
        <v>1770.8720000000001</v>
      </c>
      <c r="BK219" s="74">
        <v>1708.566</v>
      </c>
      <c r="BL219" s="72">
        <v>5.7227698145697468E-2</v>
      </c>
      <c r="BM219" s="72">
        <v>5.9613322916500573E-2</v>
      </c>
      <c r="BN219" s="72">
        <v>6.1499322374400096E-2</v>
      </c>
      <c r="BO219" s="72">
        <v>6.2375994515218663E-2</v>
      </c>
      <c r="BP219" s="72">
        <v>5.6470033004352743E-2</v>
      </c>
      <c r="BQ219" s="72">
        <v>5.4483202857188405E-2</v>
      </c>
      <c r="BR219" s="149">
        <v>6.1499322374400096E-2</v>
      </c>
    </row>
    <row r="220" spans="2:70" ht="16.5" hidden="1" x14ac:dyDescent="0.3">
      <c r="B220" s="85">
        <v>6</v>
      </c>
      <c r="C220" s="86" t="s">
        <v>2999</v>
      </c>
      <c r="D220" s="86">
        <v>8</v>
      </c>
      <c r="E220" s="87">
        <v>7</v>
      </c>
      <c r="F220" s="75">
        <v>0.13</v>
      </c>
      <c r="G220" s="74">
        <v>0</v>
      </c>
      <c r="H220" s="85" t="s">
        <v>334</v>
      </c>
      <c r="I220" s="86">
        <v>1253</v>
      </c>
      <c r="J220" s="86" t="s">
        <v>4226</v>
      </c>
      <c r="K220" s="92" t="s">
        <v>1019</v>
      </c>
      <c r="L220" s="98">
        <v>0.26413161376523775</v>
      </c>
      <c r="M220" s="99">
        <v>0.33773890739388324</v>
      </c>
      <c r="N220" s="99">
        <v>0.10359061657516641</v>
      </c>
      <c r="O220" s="99">
        <v>0.12554043764690304</v>
      </c>
      <c r="P220" s="100">
        <v>9.7087028299759126</v>
      </c>
      <c r="Q220" s="100">
        <v>8.0715092472460537</v>
      </c>
      <c r="R220" s="101">
        <v>11.583803711649415</v>
      </c>
      <c r="S220" s="108">
        <v>23.902502171792889</v>
      </c>
      <c r="T220" s="109">
        <v>30.856446776611687</v>
      </c>
      <c r="U220" s="98">
        <v>0.14532228087978744</v>
      </c>
      <c r="V220" s="114">
        <v>2.8336520076481833</v>
      </c>
      <c r="W220" s="99">
        <v>0.19203461037575509</v>
      </c>
      <c r="X220" s="115">
        <v>3.7420306079263881E-2</v>
      </c>
      <c r="Y220" s="120">
        <v>6.9759631331220167</v>
      </c>
      <c r="Z220" s="121">
        <v>10.602644029802132</v>
      </c>
      <c r="AA220" s="120">
        <v>5614100000</v>
      </c>
      <c r="AB220" s="121">
        <v>15103500000</v>
      </c>
      <c r="AC220" s="79">
        <v>26800000</v>
      </c>
      <c r="AD220" s="80">
        <v>1798000000</v>
      </c>
      <c r="AE220" s="125">
        <v>1.4905450500556174E-2</v>
      </c>
      <c r="AF220" s="129">
        <v>49596.550840000004</v>
      </c>
      <c r="AG220" s="130">
        <v>56013.450839999998</v>
      </c>
      <c r="AH220" s="136">
        <v>20.94587197666592</v>
      </c>
      <c r="AI220" s="137">
        <v>27.462958835065695</v>
      </c>
      <c r="AJ220" s="137">
        <v>3.3286658257954307</v>
      </c>
      <c r="AK220" s="137">
        <v>35.250671176464493</v>
      </c>
      <c r="AL220" s="138">
        <v>4.7707388505313961</v>
      </c>
      <c r="AM220" s="85" t="s">
        <v>502</v>
      </c>
      <c r="AN220" s="86" t="s">
        <v>503</v>
      </c>
      <c r="AO220" s="86" t="s">
        <v>657</v>
      </c>
      <c r="AP220" s="87" t="s">
        <v>574</v>
      </c>
      <c r="AQ220" s="98">
        <v>0.13978759999999998</v>
      </c>
      <c r="AR220" s="99">
        <v>0.2205107</v>
      </c>
      <c r="AS220" s="143">
        <v>0.27490600000000004</v>
      </c>
      <c r="AT220" s="74" t="s">
        <v>3697</v>
      </c>
      <c r="AU220" s="74" t="s">
        <v>3197</v>
      </c>
      <c r="AV220" s="146" t="s">
        <v>3197</v>
      </c>
      <c r="AW220" s="25">
        <v>0.95593988341171277</v>
      </c>
      <c r="AX220" s="136">
        <v>0.95593988341171277</v>
      </c>
      <c r="AY220" s="137">
        <v>-0.14133811039137897</v>
      </c>
      <c r="AZ220" s="138">
        <v>0.81460177302033376</v>
      </c>
      <c r="BA220" s="136">
        <v>32.651799984778137</v>
      </c>
      <c r="BB220" s="137">
        <v>-4.8276505571200161</v>
      </c>
      <c r="BC220" s="138">
        <v>27.824149427658121</v>
      </c>
      <c r="BD220" s="25">
        <v>365.58149933000004</v>
      </c>
      <c r="BE220" s="25">
        <v>49596.550840000004</v>
      </c>
      <c r="BF220" s="74">
        <v>1914.2139999999999</v>
      </c>
      <c r="BG220" s="74">
        <v>2176.8240000000001</v>
      </c>
      <c r="BH220" s="74">
        <v>2544.636</v>
      </c>
      <c r="BI220" s="74">
        <v>1809.356</v>
      </c>
      <c r="BJ220" s="74">
        <v>2467.7110000000002</v>
      </c>
      <c r="BK220" s="74">
        <v>2490.741</v>
      </c>
      <c r="BL220" s="72">
        <v>3.8595708120415732E-2</v>
      </c>
      <c r="BM220" s="72">
        <v>4.3890632778527304E-2</v>
      </c>
      <c r="BN220" s="72">
        <v>5.1306713005286879E-2</v>
      </c>
      <c r="BO220" s="72">
        <v>3.6481488517962429E-2</v>
      </c>
      <c r="BP220" s="72">
        <v>4.975569789038177E-2</v>
      </c>
      <c r="BQ220" s="72">
        <v>5.0220044696963041E-2</v>
      </c>
      <c r="BR220" s="149">
        <v>5.1306713005286879E-2</v>
      </c>
    </row>
    <row r="221" spans="2:70" ht="16.5" hidden="1" x14ac:dyDescent="0.3">
      <c r="B221" s="85">
        <v>6</v>
      </c>
      <c r="C221" s="86" t="s">
        <v>3000</v>
      </c>
      <c r="D221" s="86">
        <v>9</v>
      </c>
      <c r="E221" s="87">
        <v>3</v>
      </c>
      <c r="F221" s="75">
        <v>0.18</v>
      </c>
      <c r="G221" s="74" t="s">
        <v>2313</v>
      </c>
      <c r="H221" s="85" t="s">
        <v>75</v>
      </c>
      <c r="I221" s="86">
        <v>1144</v>
      </c>
      <c r="J221" s="86" t="s">
        <v>4122</v>
      </c>
      <c r="K221" s="92" t="s">
        <v>692</v>
      </c>
      <c r="L221" s="98">
        <v>0.91981686502289739</v>
      </c>
      <c r="M221" s="99">
        <v>0.76558001585231816</v>
      </c>
      <c r="N221" s="99">
        <v>0.90039428407238908</v>
      </c>
      <c r="O221" s="99">
        <v>0.75647928629319983</v>
      </c>
      <c r="P221" s="100">
        <v>73.537789239322876</v>
      </c>
      <c r="Q221" s="100">
        <v>58.650765673542146</v>
      </c>
      <c r="R221" s="101" t="e">
        <v>#N/A</v>
      </c>
      <c r="S221" s="108">
        <v>19.566115227179303</v>
      </c>
      <c r="T221" s="109">
        <v>19.304044514209114</v>
      </c>
      <c r="U221" s="98">
        <v>3.2500893036336165</v>
      </c>
      <c r="V221" s="114">
        <v>5.5630720701743011</v>
      </c>
      <c r="W221" s="99">
        <v>-2.6103522807720987</v>
      </c>
      <c r="X221" s="115">
        <v>3.7884121767958842E-2</v>
      </c>
      <c r="Y221" s="120">
        <v>7.9310528186519758</v>
      </c>
      <c r="Z221" s="121">
        <v>13.415952754680816</v>
      </c>
      <c r="AA221" s="120">
        <v>977774999.99999952</v>
      </c>
      <c r="AB221" s="121">
        <v>989537999.99999952</v>
      </c>
      <c r="AC221" s="79">
        <v>30036000</v>
      </c>
      <c r="AD221" s="80">
        <v>564193000</v>
      </c>
      <c r="AE221" s="125">
        <v>5.3237101488320483E-2</v>
      </c>
      <c r="AF221" s="129">
        <v>13633.435217920001</v>
      </c>
      <c r="AG221" s="130">
        <v>18783.143217920002</v>
      </c>
      <c r="AH221" s="136">
        <v>20.721928270791828</v>
      </c>
      <c r="AI221" s="137">
        <v>23.841218313293627</v>
      </c>
      <c r="AJ221" s="137">
        <v>3.4178192266436578</v>
      </c>
      <c r="AK221" s="137">
        <v>30.340372530711594</v>
      </c>
      <c r="AL221" s="138" t="s">
        <v>3021</v>
      </c>
      <c r="AM221" s="85" t="s">
        <v>533</v>
      </c>
      <c r="AN221" s="86" t="s">
        <v>534</v>
      </c>
      <c r="AO221" s="86" t="s">
        <v>535</v>
      </c>
      <c r="AP221" s="87" t="s">
        <v>574</v>
      </c>
      <c r="AQ221" s="98" t="e">
        <v>#VALUE!</v>
      </c>
      <c r="AR221" s="99">
        <v>0.2283163</v>
      </c>
      <c r="AS221" s="143">
        <v>0.12219200000000001</v>
      </c>
      <c r="AT221" s="74" t="s">
        <v>3724</v>
      </c>
      <c r="AU221" s="74" t="s">
        <v>3123</v>
      </c>
      <c r="AV221" s="146" t="s">
        <v>3724</v>
      </c>
      <c r="AW221" s="25">
        <v>1.2458814231332092</v>
      </c>
      <c r="AX221" s="136">
        <v>1.2458814231332092</v>
      </c>
      <c r="AY221" s="137">
        <v>2.2984214102294676</v>
      </c>
      <c r="AZ221" s="138">
        <v>3.5443028333626767</v>
      </c>
      <c r="BA221" s="136">
        <v>36.87146072967257</v>
      </c>
      <c r="BB221" s="137">
        <v>68.021043731746403</v>
      </c>
      <c r="BC221" s="138">
        <v>104.89250446141898</v>
      </c>
      <c r="BD221" s="25">
        <v>458.34730824999997</v>
      </c>
      <c r="BE221" s="25">
        <v>13633.435217920001</v>
      </c>
      <c r="BF221" s="74">
        <v>485.714</v>
      </c>
      <c r="BG221" s="74">
        <v>548.92899999999997</v>
      </c>
      <c r="BH221" s="74">
        <v>602.375</v>
      </c>
      <c r="BI221" s="74">
        <v>510.78100000000001</v>
      </c>
      <c r="BJ221" s="74">
        <v>541.52099999999996</v>
      </c>
      <c r="BK221" s="74">
        <v>613.56200000000001</v>
      </c>
      <c r="BL221" s="72">
        <v>3.5626677520099258E-2</v>
      </c>
      <c r="BM221" s="72">
        <v>4.0263439934674648E-2</v>
      </c>
      <c r="BN221" s="72">
        <v>4.4183655136911408E-2</v>
      </c>
      <c r="BO221" s="72">
        <v>3.7465319036292584E-2</v>
      </c>
      <c r="BP221" s="72">
        <v>3.9720069912256323E-2</v>
      </c>
      <c r="BQ221" s="72">
        <v>4.5004211351921376E-2</v>
      </c>
      <c r="BR221" s="149">
        <v>4.5004211351921376E-2</v>
      </c>
    </row>
    <row r="222" spans="2:70" ht="16.5" hidden="1" x14ac:dyDescent="0.3">
      <c r="B222" s="85">
        <v>6</v>
      </c>
      <c r="C222" s="86" t="s">
        <v>2999</v>
      </c>
      <c r="D222" s="86">
        <v>5</v>
      </c>
      <c r="E222" s="87">
        <v>2</v>
      </c>
      <c r="F222" s="75">
        <v>0.16</v>
      </c>
      <c r="G222" s="74" t="s">
        <v>2842</v>
      </c>
      <c r="H222" s="85" t="s">
        <v>1413</v>
      </c>
      <c r="I222" s="86">
        <v>1210</v>
      </c>
      <c r="J222" s="86" t="s">
        <v>4187</v>
      </c>
      <c r="K222" s="92" t="s">
        <v>1414</v>
      </c>
      <c r="L222" s="98">
        <v>0.26655585407661586</v>
      </c>
      <c r="M222" s="99">
        <v>0.23024303330288032</v>
      </c>
      <c r="N222" s="99">
        <v>0.14488316643662585</v>
      </c>
      <c r="O222" s="99">
        <v>0.11981050186730874</v>
      </c>
      <c r="P222" s="100">
        <v>11.158727930833468</v>
      </c>
      <c r="Q222" s="100">
        <v>8.7208787257429137</v>
      </c>
      <c r="R222" s="101">
        <v>17.336739401987373</v>
      </c>
      <c r="S222" s="108">
        <v>16.561635175458363</v>
      </c>
      <c r="T222" s="109">
        <v>15.739786629986506</v>
      </c>
      <c r="U222" s="98">
        <v>0.54034927171509184</v>
      </c>
      <c r="V222" s="114">
        <v>2.5385133489058624</v>
      </c>
      <c r="W222" s="99">
        <v>0.42714483507943274</v>
      </c>
      <c r="X222" s="115">
        <v>1.7616046156211283E-2</v>
      </c>
      <c r="Y222" s="120">
        <v>12.686293361833391</v>
      </c>
      <c r="Z222" s="121">
        <v>18.659086019056168</v>
      </c>
      <c r="AA222" s="120">
        <v>220011000</v>
      </c>
      <c r="AB222" s="121">
        <v>422801000</v>
      </c>
      <c r="AC222" s="79" t="e">
        <v>#N/A</v>
      </c>
      <c r="AD222" s="80">
        <v>56470000</v>
      </c>
      <c r="AE222" s="125">
        <v>0</v>
      </c>
      <c r="AF222" s="129">
        <v>562.94116199999996</v>
      </c>
      <c r="AG222" s="130">
        <v>738.76616199999989</v>
      </c>
      <c r="AH222" s="136">
        <v>10.62193443660048</v>
      </c>
      <c r="AI222" s="137">
        <v>13.623082889229009</v>
      </c>
      <c r="AJ222" s="137">
        <v>8.5865800271972077</v>
      </c>
      <c r="AK222" s="137">
        <v>14.215325198327015</v>
      </c>
      <c r="AL222" s="138">
        <v>2.3388305006607859</v>
      </c>
      <c r="AM222" s="85" t="s">
        <v>498</v>
      </c>
      <c r="AN222" s="86" t="s">
        <v>738</v>
      </c>
      <c r="AO222" s="86" t="s">
        <v>738</v>
      </c>
      <c r="AP222" s="87" t="s">
        <v>1339</v>
      </c>
      <c r="AQ222" s="98">
        <v>0.1855831</v>
      </c>
      <c r="AR222" s="99">
        <v>0.30522010000000005</v>
      </c>
      <c r="AS222" s="143">
        <v>0.10643810000000001</v>
      </c>
      <c r="AT222" s="74" t="s">
        <v>3165</v>
      </c>
      <c r="AU222" s="74" t="s">
        <v>3165</v>
      </c>
      <c r="AV222" s="146" t="s">
        <v>3165</v>
      </c>
      <c r="AW222" s="25">
        <v>1.4379085278978534</v>
      </c>
      <c r="AX222" s="136">
        <v>1.4379085278978534</v>
      </c>
      <c r="AY222" s="137">
        <v>0</v>
      </c>
      <c r="AZ222" s="138">
        <v>1.4379085278978534</v>
      </c>
      <c r="BA222" s="136">
        <v>23.092234814175576</v>
      </c>
      <c r="BB222" s="137">
        <v>0</v>
      </c>
      <c r="BC222" s="138">
        <v>23.092234814175576</v>
      </c>
      <c r="BD222" s="25">
        <v>8.094578799999999</v>
      </c>
      <c r="BE222" s="25">
        <v>562.94116199999996</v>
      </c>
      <c r="BF222" s="74">
        <v>39.36</v>
      </c>
      <c r="BG222" s="74">
        <v>41.300000000000004</v>
      </c>
      <c r="BH222" s="74">
        <v>44.867000000000004</v>
      </c>
      <c r="BI222" s="74">
        <v>43.02</v>
      </c>
      <c r="BJ222" s="74">
        <v>44</v>
      </c>
      <c r="BK222" s="74">
        <v>45.867000000000004</v>
      </c>
      <c r="BL222" s="72">
        <v>6.9918497095083632E-2</v>
      </c>
      <c r="BM222" s="72">
        <v>7.3364683181579127E-2</v>
      </c>
      <c r="BN222" s="72">
        <v>7.9701046980821075E-2</v>
      </c>
      <c r="BO222" s="72">
        <v>7.6420064660327691E-2</v>
      </c>
      <c r="BP222" s="72">
        <v>7.8160921549382104E-2</v>
      </c>
      <c r="BQ222" s="72">
        <v>8.1477431561488844E-2</v>
      </c>
      <c r="BR222" s="149">
        <v>8.1477431561488844E-2</v>
      </c>
    </row>
    <row r="223" spans="2:70" ht="16.5" hidden="1" x14ac:dyDescent="0.3">
      <c r="B223" s="85">
        <v>6</v>
      </c>
      <c r="C223" s="86" t="s">
        <v>3000</v>
      </c>
      <c r="D223" s="86">
        <v>11</v>
      </c>
      <c r="E223" s="87">
        <v>1</v>
      </c>
      <c r="F223" s="75">
        <v>0.2</v>
      </c>
      <c r="G223" s="74" t="s">
        <v>2965</v>
      </c>
      <c r="H223" s="85" t="s">
        <v>1914</v>
      </c>
      <c r="I223" s="86">
        <v>1214</v>
      </c>
      <c r="J223" s="86" t="s">
        <v>4191</v>
      </c>
      <c r="K223" s="92" t="s">
        <v>4805</v>
      </c>
      <c r="L223" s="98">
        <v>0.30943948861789516</v>
      </c>
      <c r="M223" s="99">
        <v>0.29498834671121033</v>
      </c>
      <c r="N223" s="99">
        <v>0.20774680994123487</v>
      </c>
      <c r="O223" s="99">
        <v>0.20272377515620424</v>
      </c>
      <c r="P223" s="100">
        <v>18.299391950583921</v>
      </c>
      <c r="Q223" s="100">
        <v>13.033850880333475</v>
      </c>
      <c r="R223" s="101">
        <v>17.284927166138829</v>
      </c>
      <c r="S223" s="108">
        <v>7.0372604225562112</v>
      </c>
      <c r="T223" s="109">
        <v>7.8176894333691376</v>
      </c>
      <c r="U223" s="98">
        <v>9.6957342249825051E-2</v>
      </c>
      <c r="V223" s="114">
        <v>0.54380335089226572</v>
      </c>
      <c r="W223" s="99">
        <v>0.46934584687199127</v>
      </c>
      <c r="X223" s="115" t="e">
        <v>#N/A</v>
      </c>
      <c r="Y223" s="120">
        <v>11.051485065506995</v>
      </c>
      <c r="Z223" s="121">
        <v>19.989873259568448</v>
      </c>
      <c r="AA223" s="120">
        <v>1217682000</v>
      </c>
      <c r="AB223" s="121">
        <v>1771879000</v>
      </c>
      <c r="AC223" s="79" t="e">
        <v>#N/A</v>
      </c>
      <c r="AD223" s="80">
        <v>376799000</v>
      </c>
      <c r="AE223" s="125">
        <v>0</v>
      </c>
      <c r="AF223" s="129">
        <v>5671.2599999999993</v>
      </c>
      <c r="AG223" s="130">
        <v>5936.4679999999989</v>
      </c>
      <c r="AH223" s="136">
        <v>12.060868452222527</v>
      </c>
      <c r="AI223" s="137">
        <v>15.984286229718302</v>
      </c>
      <c r="AJ223" s="137">
        <v>5.0132952924475092</v>
      </c>
      <c r="AK223" s="137">
        <v>22.01413889867343</v>
      </c>
      <c r="AL223" s="138">
        <v>3.5862340629918883</v>
      </c>
      <c r="AM223" s="85" t="s">
        <v>506</v>
      </c>
      <c r="AN223" s="86" t="s">
        <v>629</v>
      </c>
      <c r="AO223" s="86" t="s">
        <v>1218</v>
      </c>
      <c r="AP223" s="87" t="s">
        <v>2139</v>
      </c>
      <c r="AQ223" s="98">
        <v>0.21167629999999998</v>
      </c>
      <c r="AR223" s="99">
        <v>0.22367210000000001</v>
      </c>
      <c r="AS223" s="143">
        <v>9.8820549999999993E-2</v>
      </c>
      <c r="AT223" s="74" t="s">
        <v>3740</v>
      </c>
      <c r="AU223" s="74" t="s">
        <v>3021</v>
      </c>
      <c r="AV223" s="146" t="s">
        <v>3740</v>
      </c>
      <c r="AW223" s="25">
        <v>1.444765450451527</v>
      </c>
      <c r="AX223" s="136">
        <v>1.444765450451527</v>
      </c>
      <c r="AY223" s="137">
        <v>3.1852549937208367E-16</v>
      </c>
      <c r="AZ223" s="138">
        <v>1.4447654504515273</v>
      </c>
      <c r="BA223" s="136">
        <v>32.228741426328405</v>
      </c>
      <c r="BB223" s="137">
        <v>7.1054273576010019E-15</v>
      </c>
      <c r="BC223" s="138">
        <v>32.228741426328412</v>
      </c>
      <c r="BD223" s="25">
        <v>81.900000000000006</v>
      </c>
      <c r="BE223" s="25">
        <v>5671.2599999999993</v>
      </c>
      <c r="BF223" s="74">
        <v>265.92900000000003</v>
      </c>
      <c r="BG223" s="74">
        <v>291.85700000000003</v>
      </c>
      <c r="BH223" s="74">
        <v>316.83300000000003</v>
      </c>
      <c r="BI223" s="74">
        <v>284.87200000000001</v>
      </c>
      <c r="BJ223" s="74">
        <v>253.614</v>
      </c>
      <c r="BK223" s="74">
        <v>269.63499999999999</v>
      </c>
      <c r="BL223" s="72">
        <v>4.6890638059267263E-2</v>
      </c>
      <c r="BM223" s="72">
        <v>5.1462461604652239E-2</v>
      </c>
      <c r="BN223" s="72">
        <v>5.58664212185652E-2</v>
      </c>
      <c r="BO223" s="72">
        <v>5.0230812905774032E-2</v>
      </c>
      <c r="BP223" s="72">
        <v>4.471916293733668E-2</v>
      </c>
      <c r="BQ223" s="72">
        <v>4.7544108363926189E-2</v>
      </c>
      <c r="BR223" s="149">
        <v>5.58664212185652E-2</v>
      </c>
    </row>
    <row r="224" spans="2:70" ht="16.5" hidden="1" x14ac:dyDescent="0.3">
      <c r="B224" s="85">
        <v>6</v>
      </c>
      <c r="C224" s="86" t="s">
        <v>3000</v>
      </c>
      <c r="D224" s="86">
        <v>12</v>
      </c>
      <c r="E224" s="87">
        <v>1</v>
      </c>
      <c r="F224" s="75">
        <v>0.16</v>
      </c>
      <c r="G224" s="74" t="s">
        <v>2434</v>
      </c>
      <c r="H224" s="85" t="s">
        <v>2435</v>
      </c>
      <c r="I224" s="86">
        <v>1215</v>
      </c>
      <c r="J224" s="86" t="s">
        <v>4192</v>
      </c>
      <c r="K224" s="92" t="s">
        <v>4806</v>
      </c>
      <c r="L224" s="98">
        <v>0.90004301654663466</v>
      </c>
      <c r="M224" s="99">
        <v>1.1927308422223677</v>
      </c>
      <c r="N224" s="99">
        <v>0.79096055837461721</v>
      </c>
      <c r="O224" s="99">
        <v>1.0506445863279907</v>
      </c>
      <c r="P224" s="100">
        <v>18.173539834810391</v>
      </c>
      <c r="Q224" s="100">
        <v>14.218668729915807</v>
      </c>
      <c r="R224" s="101">
        <v>16.339591391637427</v>
      </c>
      <c r="S224" s="108">
        <v>23.00492225926979</v>
      </c>
      <c r="T224" s="109">
        <v>23.294333047467365</v>
      </c>
      <c r="U224" s="98">
        <v>-0.27282037180326862</v>
      </c>
      <c r="V224" s="114">
        <v>-1.3160375233169026</v>
      </c>
      <c r="W224" s="99">
        <v>0.93819485247895396</v>
      </c>
      <c r="X224" s="115" t="e">
        <v>#N/A</v>
      </c>
      <c r="Y224" s="120">
        <v>14.260520871493901</v>
      </c>
      <c r="Z224" s="121">
        <v>12.894937742701696</v>
      </c>
      <c r="AA224" s="120">
        <v>382025000</v>
      </c>
      <c r="AB224" s="121">
        <v>433689000</v>
      </c>
      <c r="AC224" s="79" t="e">
        <v>#N/A</v>
      </c>
      <c r="AD224" s="80">
        <v>406321000</v>
      </c>
      <c r="AE224" s="125">
        <v>0</v>
      </c>
      <c r="AF224" s="129">
        <v>28361.062759499997</v>
      </c>
      <c r="AG224" s="130">
        <v>27630.852759499998</v>
      </c>
      <c r="AH224" s="136">
        <v>49.798330662064856</v>
      </c>
      <c r="AI224" s="137">
        <v>59.986741145552912</v>
      </c>
      <c r="AJ224" s="137">
        <v>1.276718381769709</v>
      </c>
      <c r="AK224" s="137">
        <v>73.222478600100359</v>
      </c>
      <c r="AL224" s="138">
        <v>20.304210064600639</v>
      </c>
      <c r="AM224" s="85" t="s">
        <v>493</v>
      </c>
      <c r="AN224" s="86" t="s">
        <v>537</v>
      </c>
      <c r="AO224" s="86" t="s">
        <v>2436</v>
      </c>
      <c r="AP224" s="87" t="s">
        <v>4617</v>
      </c>
      <c r="AQ224" s="98">
        <v>0.18497509999999998</v>
      </c>
      <c r="AR224" s="99">
        <v>0.37334780000000001</v>
      </c>
      <c r="AS224" s="143">
        <v>0.36539990000000006</v>
      </c>
      <c r="AT224" s="74" t="s">
        <v>3167</v>
      </c>
      <c r="AU224" s="74" t="s">
        <v>3167</v>
      </c>
      <c r="AV224" s="146" t="s">
        <v>3167</v>
      </c>
      <c r="AW224" s="25">
        <v>0.75187971554467381</v>
      </c>
      <c r="AX224" s="136">
        <v>0.75187971554467381</v>
      </c>
      <c r="AY224" s="137">
        <v>0</v>
      </c>
      <c r="AZ224" s="138">
        <v>0.75187971554467381</v>
      </c>
      <c r="BA224" s="136">
        <v>0</v>
      </c>
      <c r="BB224" s="137">
        <v>0</v>
      </c>
      <c r="BC224" s="138">
        <v>0</v>
      </c>
      <c r="BD224" s="25">
        <v>0</v>
      </c>
      <c r="BE224" s="25">
        <v>27630.852759499998</v>
      </c>
      <c r="BF224" s="74">
        <v>437</v>
      </c>
      <c r="BG224" s="74">
        <v>499</v>
      </c>
      <c r="BH224" s="74">
        <v>497</v>
      </c>
      <c r="BI224" s="74" t="s">
        <v>3021</v>
      </c>
      <c r="BJ224" s="74" t="s">
        <v>3021</v>
      </c>
      <c r="BK224" s="74" t="s">
        <v>3021</v>
      </c>
      <c r="BL224" s="72">
        <v>1.5815653747774806E-2</v>
      </c>
      <c r="BM224" s="72">
        <v>1.8059522242882445E-2</v>
      </c>
      <c r="BN224" s="72">
        <v>1.7987139388201553E-2</v>
      </c>
      <c r="BO224" s="72">
        <v>0</v>
      </c>
      <c r="BP224" s="72">
        <v>0</v>
      </c>
      <c r="BQ224" s="72">
        <v>0</v>
      </c>
      <c r="BR224" s="149">
        <v>1.7987139388201553E-2</v>
      </c>
    </row>
    <row r="225" spans="2:70" ht="16.5" hidden="1" x14ac:dyDescent="0.3">
      <c r="B225" s="85">
        <v>6</v>
      </c>
      <c r="C225" s="86" t="s">
        <v>2999</v>
      </c>
      <c r="D225" s="86">
        <v>15</v>
      </c>
      <c r="E225" s="87">
        <v>3</v>
      </c>
      <c r="F225" s="75">
        <v>0.17</v>
      </c>
      <c r="G225" s="74" t="s">
        <v>2379</v>
      </c>
      <c r="H225" s="85" t="s">
        <v>221</v>
      </c>
      <c r="I225" s="86">
        <v>1219</v>
      </c>
      <c r="J225" s="86" t="s">
        <v>4194</v>
      </c>
      <c r="K225" s="92" t="s">
        <v>881</v>
      </c>
      <c r="L225" s="98">
        <v>0.4551374285463492</v>
      </c>
      <c r="M225" s="99">
        <v>0.53778293684213352</v>
      </c>
      <c r="N225" s="99">
        <v>0.23236296772563217</v>
      </c>
      <c r="O225" s="99">
        <v>0.28130450998169543</v>
      </c>
      <c r="P225" s="100">
        <v>28.058488025563356</v>
      </c>
      <c r="Q225" s="100">
        <v>22.334872133590501</v>
      </c>
      <c r="R225" s="101">
        <v>37.589955190763426</v>
      </c>
      <c r="S225" s="108">
        <v>24.389270487733068</v>
      </c>
      <c r="T225" s="109">
        <v>25.994623951693836</v>
      </c>
      <c r="U225" s="98">
        <v>0.46341933879826708</v>
      </c>
      <c r="V225" s="114">
        <v>1.1102352652657981</v>
      </c>
      <c r="W225" s="99">
        <v>0.45212088052498633</v>
      </c>
      <c r="X225" s="115">
        <v>4.1685014163955612E-2</v>
      </c>
      <c r="Y225" s="120">
        <v>6.453486063082515</v>
      </c>
      <c r="Z225" s="121">
        <v>11.519157711497741</v>
      </c>
      <c r="AA225" s="120">
        <v>3352029000</v>
      </c>
      <c r="AB225" s="121">
        <v>6408230000</v>
      </c>
      <c r="AC225" s="79">
        <v>103621000</v>
      </c>
      <c r="AD225" s="80">
        <v>1597814000</v>
      </c>
      <c r="AE225" s="125">
        <v>6.4851728674301265E-2</v>
      </c>
      <c r="AF225" s="129">
        <v>52752.235489280007</v>
      </c>
      <c r="AG225" s="130">
        <v>55296.479489280006</v>
      </c>
      <c r="AH225" s="136">
        <v>24.129801062337396</v>
      </c>
      <c r="AI225" s="137">
        <v>30.588444472062314</v>
      </c>
      <c r="AJ225" s="137">
        <v>2.4187600191802834</v>
      </c>
      <c r="AK225" s="137">
        <v>39.682589914471784</v>
      </c>
      <c r="AL225" s="138">
        <v>13.561176601164318</v>
      </c>
      <c r="AM225" s="85" t="s">
        <v>493</v>
      </c>
      <c r="AN225" s="86" t="s">
        <v>524</v>
      </c>
      <c r="AO225" s="86" t="s">
        <v>524</v>
      </c>
      <c r="AP225" s="87" t="s">
        <v>574</v>
      </c>
      <c r="AQ225" s="98">
        <v>0.13839180000000001</v>
      </c>
      <c r="AR225" s="99">
        <v>0.2842673</v>
      </c>
      <c r="AS225" s="143">
        <v>0.24752389999999999</v>
      </c>
      <c r="AT225" s="74" t="s">
        <v>3697</v>
      </c>
      <c r="AU225" s="74" t="s">
        <v>3171</v>
      </c>
      <c r="AV225" s="146" t="s">
        <v>3171</v>
      </c>
      <c r="AW225" s="25">
        <v>1.0483808525602685</v>
      </c>
      <c r="AX225" s="136">
        <v>1.0483808525602685</v>
      </c>
      <c r="AY225" s="137">
        <v>0.84933923135191869</v>
      </c>
      <c r="AZ225" s="138">
        <v>1.8977200839121871</v>
      </c>
      <c r="BA225" s="136">
        <v>34.685721916009527</v>
      </c>
      <c r="BB225" s="137">
        <v>28.100422016565169</v>
      </c>
      <c r="BC225" s="138">
        <v>62.786143932574696</v>
      </c>
      <c r="BD225" s="25">
        <v>846.36349882550007</v>
      </c>
      <c r="BE225" s="25">
        <v>52752.235489280007</v>
      </c>
      <c r="BF225" s="74">
        <v>1483.1759999999999</v>
      </c>
      <c r="BG225" s="74">
        <v>1640.2940000000001</v>
      </c>
      <c r="BH225" s="74">
        <v>1808.6670000000001</v>
      </c>
      <c r="BI225" s="74">
        <v>1523.146</v>
      </c>
      <c r="BJ225" s="74">
        <v>1682.9069999999999</v>
      </c>
      <c r="BK225" s="74">
        <v>1814.692</v>
      </c>
      <c r="BL225" s="72">
        <v>2.8115889047041466E-2</v>
      </c>
      <c r="BM225" s="72">
        <v>3.1094303109359806E-2</v>
      </c>
      <c r="BN225" s="72">
        <v>3.4286073058790972E-2</v>
      </c>
      <c r="BO225" s="72">
        <v>2.8873582055295544E-2</v>
      </c>
      <c r="BP225" s="72">
        <v>3.1902098259740864E-2</v>
      </c>
      <c r="BQ225" s="72">
        <v>3.4400286228036168E-2</v>
      </c>
      <c r="BR225" s="149">
        <v>3.4400286228036168E-2</v>
      </c>
    </row>
    <row r="226" spans="2:70" ht="16.5" hidden="1" x14ac:dyDescent="0.3">
      <c r="B226" s="85">
        <v>6</v>
      </c>
      <c r="C226" s="86" t="s">
        <v>3000</v>
      </c>
      <c r="D226" s="86">
        <v>15</v>
      </c>
      <c r="E226" s="87">
        <v>5</v>
      </c>
      <c r="F226" s="75">
        <v>0.15</v>
      </c>
      <c r="G226" s="74" t="s">
        <v>2182</v>
      </c>
      <c r="H226" s="85" t="s">
        <v>1197</v>
      </c>
      <c r="I226" s="86">
        <v>1217</v>
      </c>
      <c r="J226" s="86" t="s">
        <v>4193</v>
      </c>
      <c r="K226" s="92" t="s">
        <v>4807</v>
      </c>
      <c r="L226" s="98">
        <v>0.55652387846690254</v>
      </c>
      <c r="M226" s="99">
        <v>0.30330094609656622</v>
      </c>
      <c r="N226" s="99">
        <v>0.20384576209736044</v>
      </c>
      <c r="O226" s="99">
        <v>7.5267800874609478E-2</v>
      </c>
      <c r="P226" s="100">
        <v>9.3619708888327207</v>
      </c>
      <c r="Q226" s="100">
        <v>8.6745418436278747</v>
      </c>
      <c r="R226" s="101">
        <v>31.643486887119636</v>
      </c>
      <c r="S226" s="108">
        <v>55.850148313222896</v>
      </c>
      <c r="T226" s="109">
        <v>53.859653164984707</v>
      </c>
      <c r="U226" s="98">
        <v>0.67318444761161589</v>
      </c>
      <c r="V226" s="114">
        <v>2.6072838898699424</v>
      </c>
      <c r="W226" s="99">
        <v>0.66699191275008762</v>
      </c>
      <c r="X226" s="115">
        <v>4.5025266202520745E-2</v>
      </c>
      <c r="Y226" s="120">
        <v>17.240885112107385</v>
      </c>
      <c r="Z226" s="121">
        <v>20.257237843138086</v>
      </c>
      <c r="AA226" s="120">
        <v>1034461000</v>
      </c>
      <c r="AB226" s="121">
        <v>4168489000</v>
      </c>
      <c r="AC226" s="79">
        <v>2683334</v>
      </c>
      <c r="AD226" s="80">
        <v>254383000</v>
      </c>
      <c r="AE226" s="125">
        <v>1.0548401426195933E-2</v>
      </c>
      <c r="AF226" s="129">
        <v>11032.781814569998</v>
      </c>
      <c r="AG226" s="130">
        <v>12132.262814569998</v>
      </c>
      <c r="AH226" s="136">
        <v>28.83341013180566</v>
      </c>
      <c r="AI226" s="137">
        <v>38.668197003917093</v>
      </c>
      <c r="AJ226" s="137">
        <v>2.3349142430489396</v>
      </c>
      <c r="AK226" s="137">
        <v>16.133066413265787</v>
      </c>
      <c r="AL226" s="138">
        <v>3.5930147764831277</v>
      </c>
      <c r="AM226" s="85" t="s">
        <v>543</v>
      </c>
      <c r="AN226" s="86" t="s">
        <v>570</v>
      </c>
      <c r="AO226" s="86" t="s">
        <v>582</v>
      </c>
      <c r="AP226" s="87" t="s">
        <v>2136</v>
      </c>
      <c r="AQ226" s="98" t="e">
        <v>#VALUE!</v>
      </c>
      <c r="AR226" s="99">
        <v>0.17289169999999998</v>
      </c>
      <c r="AS226" s="143">
        <v>0.14965610000000001</v>
      </c>
      <c r="AT226" s="74" t="s">
        <v>3169</v>
      </c>
      <c r="AU226" s="74" t="s">
        <v>3169</v>
      </c>
      <c r="AV226" s="146" t="s">
        <v>3169</v>
      </c>
      <c r="AW226" s="25">
        <v>2.7392753204225802</v>
      </c>
      <c r="AX226" s="136">
        <v>2.7392753204225802</v>
      </c>
      <c r="AY226" s="137">
        <v>-20.103899460288396</v>
      </c>
      <c r="AZ226" s="138">
        <v>-17.364624139865818</v>
      </c>
      <c r="BA226" s="136">
        <v>66.479364778189449</v>
      </c>
      <c r="BB226" s="137">
        <v>-487.90074357271294</v>
      </c>
      <c r="BC226" s="138">
        <v>-421.42137879452349</v>
      </c>
      <c r="BD226" s="25">
        <v>-1456.7795363299999</v>
      </c>
      <c r="BE226" s="25">
        <v>11032.781814569998</v>
      </c>
      <c r="BF226" s="74">
        <v>319.06700000000001</v>
      </c>
      <c r="BG226" s="74">
        <v>364.93299999999999</v>
      </c>
      <c r="BH226" s="74">
        <v>408.08300000000003</v>
      </c>
      <c r="BI226" s="74">
        <v>337.55200000000002</v>
      </c>
      <c r="BJ226" s="74">
        <v>381.75600000000003</v>
      </c>
      <c r="BK226" s="74">
        <v>414.267</v>
      </c>
      <c r="BL226" s="72">
        <v>2.8919904822067362E-2</v>
      </c>
      <c r="BM226" s="72">
        <v>3.3077151903617451E-2</v>
      </c>
      <c r="BN226" s="72">
        <v>3.6988223537701224E-2</v>
      </c>
      <c r="BO226" s="72">
        <v>3.0595366216181814E-2</v>
      </c>
      <c r="BP226" s="72">
        <v>3.4601971326565104E-2</v>
      </c>
      <c r="BQ226" s="72">
        <v>3.7548734939443378E-2</v>
      </c>
      <c r="BR226" s="149">
        <v>3.7548734939443378E-2</v>
      </c>
    </row>
    <row r="227" spans="2:70" ht="16.5" hidden="1" x14ac:dyDescent="0.3">
      <c r="B227" s="85">
        <v>6</v>
      </c>
      <c r="C227" s="86" t="s">
        <v>3000</v>
      </c>
      <c r="D227" s="86">
        <v>16</v>
      </c>
      <c r="E227" s="87">
        <v>2</v>
      </c>
      <c r="F227" s="75">
        <v>0.14000000000000001</v>
      </c>
      <c r="G227" s="74" t="s">
        <v>2546</v>
      </c>
      <c r="H227" s="85" t="s">
        <v>307</v>
      </c>
      <c r="I227" s="86">
        <v>1189</v>
      </c>
      <c r="J227" s="86" t="s">
        <v>4167</v>
      </c>
      <c r="K227" s="92" t="s">
        <v>988</v>
      </c>
      <c r="L227" s="98">
        <v>0.29267629405107176</v>
      </c>
      <c r="M227" s="99">
        <v>0.35830476038593412</v>
      </c>
      <c r="N227" s="99">
        <v>0.10659913473288829</v>
      </c>
      <c r="O227" s="99">
        <v>0.13861554122836783</v>
      </c>
      <c r="P227" s="100">
        <v>10.716012858077546</v>
      </c>
      <c r="Q227" s="100">
        <v>9.2656449631981435</v>
      </c>
      <c r="R227" s="101">
        <v>13.02953167359947</v>
      </c>
      <c r="S227" s="108">
        <v>31.275499963923608</v>
      </c>
      <c r="T227" s="109">
        <v>36.376346477709639</v>
      </c>
      <c r="U227" s="98">
        <v>0.27136742708379297</v>
      </c>
      <c r="V227" s="114">
        <v>1.2605042016806722</v>
      </c>
      <c r="W227" s="99">
        <v>0.60922004193069657</v>
      </c>
      <c r="X227" s="115">
        <v>1.1544910179640719E-2</v>
      </c>
      <c r="Y227" s="120">
        <v>10.695114235528029</v>
      </c>
      <c r="Z227" s="121">
        <v>17.71170462264071</v>
      </c>
      <c r="AA227" s="120">
        <v>25082000000</v>
      </c>
      <c r="AB227" s="121">
        <v>64834000000</v>
      </c>
      <c r="AC227" s="79">
        <v>705000000</v>
      </c>
      <c r="AD227" s="80">
        <v>8424000000</v>
      </c>
      <c r="AE227" s="125">
        <v>8.3689458689458693E-2</v>
      </c>
      <c r="AF227" s="129">
        <v>188464.37709849997</v>
      </c>
      <c r="AG227" s="130">
        <v>200772.37709849997</v>
      </c>
      <c r="AH227" s="136">
        <v>20.190303408940061</v>
      </c>
      <c r="AI227" s="137">
        <v>26.00678459825129</v>
      </c>
      <c r="AJ227" s="137">
        <v>3.8611561480389183</v>
      </c>
      <c r="AK227" s="137">
        <v>28.913497046971948</v>
      </c>
      <c r="AL227" s="138">
        <v>3.6434672055070001</v>
      </c>
      <c r="AM227" s="85" t="s">
        <v>493</v>
      </c>
      <c r="AN227" s="86" t="s">
        <v>537</v>
      </c>
      <c r="AO227" s="86" t="s">
        <v>698</v>
      </c>
      <c r="AP227" s="87" t="s">
        <v>574</v>
      </c>
      <c r="AQ227" s="98">
        <v>0.1589303</v>
      </c>
      <c r="AR227" s="99">
        <v>0.18523520000000002</v>
      </c>
      <c r="AS227" s="143">
        <v>0.19393380000000002</v>
      </c>
      <c r="AT227" s="74" t="s">
        <v>3735</v>
      </c>
      <c r="AU227" s="74" t="s">
        <v>3021</v>
      </c>
      <c r="AV227" s="146" t="s">
        <v>3735</v>
      </c>
      <c r="AW227" s="25">
        <v>0.42311461034881259</v>
      </c>
      <c r="AX227" s="136">
        <v>0.42311461034881259</v>
      </c>
      <c r="AY227" s="137">
        <v>-1.8089302056010413E-2</v>
      </c>
      <c r="AZ227" s="138">
        <v>0.4050253082928022</v>
      </c>
      <c r="BA227" s="136">
        <v>10.111063551543081</v>
      </c>
      <c r="BB227" s="137">
        <v>-0.43227550696157024</v>
      </c>
      <c r="BC227" s="138">
        <v>9.6787880445815109</v>
      </c>
      <c r="BD227" s="25">
        <v>694.1</v>
      </c>
      <c r="BE227" s="25">
        <v>188464.37709849997</v>
      </c>
      <c r="BF227" s="74">
        <v>6591.6500000000005</v>
      </c>
      <c r="BG227" s="74">
        <v>7235.75</v>
      </c>
      <c r="BH227" s="74">
        <v>8105.125</v>
      </c>
      <c r="BI227" s="74">
        <v>6697.6080000000002</v>
      </c>
      <c r="BJ227" s="74">
        <v>7266.1570000000002</v>
      </c>
      <c r="BK227" s="74">
        <v>8243.1910000000007</v>
      </c>
      <c r="BL227" s="72">
        <v>3.4975575233270252E-2</v>
      </c>
      <c r="BM227" s="72">
        <v>3.8393197225904771E-2</v>
      </c>
      <c r="BN227" s="72">
        <v>4.3006137949156815E-2</v>
      </c>
      <c r="BO227" s="72">
        <v>3.5537792887509606E-2</v>
      </c>
      <c r="BP227" s="72">
        <v>3.8554538061070176E-2</v>
      </c>
      <c r="BQ227" s="72">
        <v>4.3738722016902633E-2</v>
      </c>
      <c r="BR227" s="149">
        <v>4.3738722016902633E-2</v>
      </c>
    </row>
    <row r="228" spans="2:70" ht="16.5" hidden="1" x14ac:dyDescent="0.3">
      <c r="B228" s="85">
        <v>6</v>
      </c>
      <c r="C228" s="86" t="s">
        <v>3000</v>
      </c>
      <c r="D228" s="86">
        <v>17</v>
      </c>
      <c r="E228" s="87">
        <v>3</v>
      </c>
      <c r="F228" s="75">
        <v>0.13</v>
      </c>
      <c r="G228" s="74" t="s">
        <v>2546</v>
      </c>
      <c r="H228" s="85" t="s">
        <v>316</v>
      </c>
      <c r="I228" s="86">
        <v>1220</v>
      </c>
      <c r="J228" s="86" t="s">
        <v>4195</v>
      </c>
      <c r="K228" s="92" t="s">
        <v>997</v>
      </c>
      <c r="L228" s="98">
        <v>0.28396595571799338</v>
      </c>
      <c r="M228" s="99">
        <v>0.28163011048818071</v>
      </c>
      <c r="N228" s="99">
        <v>0.12280476425451385</v>
      </c>
      <c r="O228" s="99">
        <v>0.11980975494093198</v>
      </c>
      <c r="P228" s="100">
        <v>8.8894186516214049</v>
      </c>
      <c r="Q228" s="100">
        <v>8.2649929160384517</v>
      </c>
      <c r="R228" s="101">
        <v>13.297693067580918</v>
      </c>
      <c r="S228" s="108">
        <v>29.115423920321621</v>
      </c>
      <c r="T228" s="109">
        <v>27.434042079483469</v>
      </c>
      <c r="U228" s="98">
        <v>0.60739298079949633</v>
      </c>
      <c r="V228" s="114">
        <v>3.0533030063291138</v>
      </c>
      <c r="W228" s="99">
        <v>0.4666595823813825</v>
      </c>
      <c r="X228" s="115">
        <v>3.1404375441072691E-2</v>
      </c>
      <c r="Y228" s="120">
        <v>14.509441848260234</v>
      </c>
      <c r="Z228" s="121">
        <v>19.835232793278944</v>
      </c>
      <c r="AA228" s="120">
        <v>30501000000</v>
      </c>
      <c r="AB228" s="121">
        <v>71697000000</v>
      </c>
      <c r="AC228" s="79">
        <v>302000000</v>
      </c>
      <c r="AD228" s="80">
        <v>7693000000</v>
      </c>
      <c r="AE228" s="125">
        <v>3.9256466917977385E-2</v>
      </c>
      <c r="AF228" s="129">
        <v>198968.68647468998</v>
      </c>
      <c r="AG228" s="130">
        <v>230006.68647468998</v>
      </c>
      <c r="AH228" s="136">
        <v>21.590790056762412</v>
      </c>
      <c r="AI228" s="137">
        <v>31.711938022154968</v>
      </c>
      <c r="AJ228" s="137">
        <v>2.9122233458355384</v>
      </c>
      <c r="AK228" s="137">
        <v>32.773741065583273</v>
      </c>
      <c r="AL228" s="138">
        <v>4.5476480568159685</v>
      </c>
      <c r="AM228" s="85" t="s">
        <v>493</v>
      </c>
      <c r="AN228" s="86" t="s">
        <v>537</v>
      </c>
      <c r="AO228" s="86" t="s">
        <v>698</v>
      </c>
      <c r="AP228" s="87" t="s">
        <v>574</v>
      </c>
      <c r="AQ228" s="98">
        <v>0.17471739999999999</v>
      </c>
      <c r="AR228" s="99">
        <v>0.2259912</v>
      </c>
      <c r="AS228" s="143">
        <v>0.20487279999999999</v>
      </c>
      <c r="AT228" s="74" t="s">
        <v>3697</v>
      </c>
      <c r="AU228" s="74" t="s">
        <v>3172</v>
      </c>
      <c r="AV228" s="146" t="s">
        <v>3172</v>
      </c>
      <c r="AW228" s="25">
        <v>0.27161786783038283</v>
      </c>
      <c r="AX228" s="136">
        <v>0.27161786783038283</v>
      </c>
      <c r="AY228" s="137">
        <v>1.7322568101427478</v>
      </c>
      <c r="AZ228" s="138">
        <v>2.0038746779731307</v>
      </c>
      <c r="BA228" s="136">
        <v>6.5417296757919834</v>
      </c>
      <c r="BB228" s="137">
        <v>41.720214769081529</v>
      </c>
      <c r="BC228" s="138">
        <v>48.261944444873514</v>
      </c>
      <c r="BD228" s="25">
        <v>3470.4</v>
      </c>
      <c r="BE228" s="25">
        <v>198968.68647468998</v>
      </c>
      <c r="BF228" s="74">
        <v>8683.6</v>
      </c>
      <c r="BG228" s="74">
        <v>9332.5709999999999</v>
      </c>
      <c r="BH228" s="74">
        <v>10323.389000000001</v>
      </c>
      <c r="BI228" s="74">
        <v>6629.6220000000003</v>
      </c>
      <c r="BJ228" s="74">
        <v>8025.8829999999998</v>
      </c>
      <c r="BK228" s="74">
        <v>9161.0460000000003</v>
      </c>
      <c r="BL228" s="72">
        <v>4.364304833014318E-2</v>
      </c>
      <c r="BM228" s="72">
        <v>4.6904722372920524E-2</v>
      </c>
      <c r="BN228" s="72">
        <v>5.1884490886022906E-2</v>
      </c>
      <c r="BO228" s="72">
        <v>3.3319926454072099E-2</v>
      </c>
      <c r="BP228" s="72">
        <v>4.0337417621847449E-2</v>
      </c>
      <c r="BQ228" s="72">
        <v>4.6042652048996366E-2</v>
      </c>
      <c r="BR228" s="149">
        <v>5.1884490886022906E-2</v>
      </c>
    </row>
    <row r="229" spans="2:70" ht="16.5" hidden="1" x14ac:dyDescent="0.3">
      <c r="B229" s="85">
        <v>6</v>
      </c>
      <c r="C229" s="86" t="s">
        <v>3000</v>
      </c>
      <c r="D229" s="86">
        <v>18</v>
      </c>
      <c r="E229" s="87">
        <v>6</v>
      </c>
      <c r="F229" s="75">
        <v>0.13</v>
      </c>
      <c r="G229" s="74" t="s">
        <v>2642</v>
      </c>
      <c r="H229" s="85" t="s">
        <v>184</v>
      </c>
      <c r="I229" s="86">
        <v>1221</v>
      </c>
      <c r="J229" s="86" t="s">
        <v>4196</v>
      </c>
      <c r="K229" s="92" t="s">
        <v>837</v>
      </c>
      <c r="L229" s="98">
        <v>0.49375459091987733</v>
      </c>
      <c r="M229" s="99">
        <v>0.56782125339953149</v>
      </c>
      <c r="N229" s="99">
        <v>0.1699777175855933</v>
      </c>
      <c r="O229" s="99">
        <v>0.20073871326578616</v>
      </c>
      <c r="P229" s="100">
        <v>17.2183568768009</v>
      </c>
      <c r="Q229" s="100">
        <v>11.741592126607737</v>
      </c>
      <c r="R229" s="101">
        <v>18.757489568745218</v>
      </c>
      <c r="S229" s="108">
        <v>69.427532935943432</v>
      </c>
      <c r="T229" s="109">
        <v>66.972977805039903</v>
      </c>
      <c r="U229" s="98">
        <v>0.30220579174368445</v>
      </c>
      <c r="V229" s="114">
        <v>1.0398575305291722</v>
      </c>
      <c r="W229" s="99">
        <v>0.50923442515877093</v>
      </c>
      <c r="X229" s="115">
        <v>4.0952107829079439E-2</v>
      </c>
      <c r="Y229" s="120">
        <v>10.115449961562174</v>
      </c>
      <c r="Z229" s="121">
        <v>5.9919783726381182</v>
      </c>
      <c r="AA229" s="120">
        <v>1707700000</v>
      </c>
      <c r="AB229" s="121">
        <v>4830500000</v>
      </c>
      <c r="AC229" s="79">
        <v>40600000</v>
      </c>
      <c r="AD229" s="80">
        <v>553400000</v>
      </c>
      <c r="AE229" s="125">
        <v>7.3364654860860135E-2</v>
      </c>
      <c r="AF229" s="129">
        <v>15749.445777299998</v>
      </c>
      <c r="AG229" s="130">
        <v>16975.645777299997</v>
      </c>
      <c r="AH229" s="136">
        <v>14.319397534626736</v>
      </c>
      <c r="AI229" s="137">
        <v>17.13097792168373</v>
      </c>
      <c r="AJ229" s="137">
        <v>3.1294894018663615</v>
      </c>
      <c r="AK229" s="137">
        <v>24.131813204761162</v>
      </c>
      <c r="AL229" s="138">
        <v>4.2979587309187846</v>
      </c>
      <c r="AM229" s="85" t="s">
        <v>502</v>
      </c>
      <c r="AN229" s="86" t="s">
        <v>528</v>
      </c>
      <c r="AO229" s="86" t="s">
        <v>529</v>
      </c>
      <c r="AP229" s="87" t="s">
        <v>574</v>
      </c>
      <c r="AQ229" s="98" t="e">
        <v>#VALUE!</v>
      </c>
      <c r="AR229" s="99">
        <v>0.1759501</v>
      </c>
      <c r="AS229" s="143">
        <v>3.3530070000000002E-2</v>
      </c>
      <c r="AT229" s="74" t="s">
        <v>3173</v>
      </c>
      <c r="AU229" s="74" t="s">
        <v>3173</v>
      </c>
      <c r="AV229" s="146" t="s">
        <v>3173</v>
      </c>
      <c r="AW229" s="25">
        <v>1.4725569261604523</v>
      </c>
      <c r="AX229" s="136">
        <v>1.4725569261604523</v>
      </c>
      <c r="AY229" s="137">
        <v>2.7955031768502283</v>
      </c>
      <c r="AZ229" s="138">
        <v>4.2680601030106811</v>
      </c>
      <c r="BA229" s="136">
        <v>7.4654852986826201</v>
      </c>
      <c r="BB229" s="137">
        <v>14.172482909446405</v>
      </c>
      <c r="BC229" s="138">
        <v>21.637968208129024</v>
      </c>
      <c r="BD229" s="25">
        <v>154.05000000000001</v>
      </c>
      <c r="BE229" s="25">
        <v>15749.445777299998</v>
      </c>
      <c r="BF229" s="74">
        <v>773.14300000000003</v>
      </c>
      <c r="BG229" s="74">
        <v>796.66700000000003</v>
      </c>
      <c r="BH229" s="74">
        <v>831.41700000000003</v>
      </c>
      <c r="BI229" s="74">
        <v>997.995</v>
      </c>
      <c r="BJ229" s="74">
        <v>795.37400000000002</v>
      </c>
      <c r="BK229" s="74">
        <v>831.90700000000004</v>
      </c>
      <c r="BL229" s="72">
        <v>4.9090171865879058E-2</v>
      </c>
      <c r="BM229" s="72">
        <v>5.0583811726775341E-2</v>
      </c>
      <c r="BN229" s="72">
        <v>5.2790238574511525E-2</v>
      </c>
      <c r="BO229" s="72">
        <v>6.3366991709538814E-2</v>
      </c>
      <c r="BP229" s="72">
        <v>5.0501713599750225E-2</v>
      </c>
      <c r="BQ229" s="72">
        <v>5.2821350780422056E-2</v>
      </c>
      <c r="BR229" s="149">
        <v>5.2821350780422056E-2</v>
      </c>
    </row>
    <row r="230" spans="2:70" ht="16.5" hidden="1" x14ac:dyDescent="0.3">
      <c r="B230" s="85">
        <v>6</v>
      </c>
      <c r="C230" s="86" t="s">
        <v>2999</v>
      </c>
      <c r="D230" s="86">
        <v>18</v>
      </c>
      <c r="E230" s="87">
        <v>7</v>
      </c>
      <c r="F230" s="75">
        <v>0.12</v>
      </c>
      <c r="G230" s="74" t="s">
        <v>2944</v>
      </c>
      <c r="H230" s="85" t="s">
        <v>58</v>
      </c>
      <c r="I230" s="86">
        <v>1540</v>
      </c>
      <c r="J230" s="86" t="s">
        <v>5074</v>
      </c>
      <c r="K230" s="92" t="s">
        <v>669</v>
      </c>
      <c r="L230" s="98">
        <v>1.229935088019154</v>
      </c>
      <c r="M230" s="99">
        <v>0.72215352323736071</v>
      </c>
      <c r="N230" s="99">
        <v>0.71943727535315749</v>
      </c>
      <c r="O230" s="99">
        <v>0.53775481834584427</v>
      </c>
      <c r="P230" s="100">
        <v>25.733353565464405</v>
      </c>
      <c r="Q230" s="100">
        <v>22.430304295428776</v>
      </c>
      <c r="R230" s="101">
        <v>23.634498008758463</v>
      </c>
      <c r="S230" s="108">
        <v>32.056143017140535</v>
      </c>
      <c r="T230" s="109">
        <v>31.18177395251098</v>
      </c>
      <c r="U230" s="98">
        <v>-0.23300196527675801</v>
      </c>
      <c r="V230" s="114">
        <v>-0.93690853010800801</v>
      </c>
      <c r="W230" s="99">
        <v>0.71721873070633091</v>
      </c>
      <c r="X230" s="115">
        <v>3.2397097301370907E-2</v>
      </c>
      <c r="Y230" s="120">
        <v>8.7827501619412871</v>
      </c>
      <c r="Z230" s="121">
        <v>29.368752555543722</v>
      </c>
      <c r="AA230" s="120">
        <v>1175822000</v>
      </c>
      <c r="AB230" s="121">
        <v>1579017000</v>
      </c>
      <c r="AC230" s="79">
        <v>55555000</v>
      </c>
      <c r="AD230" s="80">
        <v>617110000</v>
      </c>
      <c r="AE230" s="125">
        <v>9.0024468895334706E-2</v>
      </c>
      <c r="AF230" s="129">
        <v>14706.771650639999</v>
      </c>
      <c r="AG230" s="130">
        <v>14011.77665064</v>
      </c>
      <c r="AH230" s="136">
        <v>18.462590193852378</v>
      </c>
      <c r="AI230" s="137">
        <v>21.623212222649176</v>
      </c>
      <c r="AJ230" s="137">
        <v>3.1108339791530342</v>
      </c>
      <c r="AK230" s="137">
        <v>20.539909430756804</v>
      </c>
      <c r="AL230" s="138">
        <v>6.0452975320392586</v>
      </c>
      <c r="AM230" s="85" t="s">
        <v>506</v>
      </c>
      <c r="AN230" s="86" t="s">
        <v>577</v>
      </c>
      <c r="AO230" s="86" t="s">
        <v>665</v>
      </c>
      <c r="AP230" s="87" t="s">
        <v>574</v>
      </c>
      <c r="AQ230" s="98">
        <v>0.11427609999999999</v>
      </c>
      <c r="AR230" s="99">
        <v>0.20501819999999998</v>
      </c>
      <c r="AS230" s="143">
        <v>0.2015738</v>
      </c>
      <c r="AT230" s="74" t="s">
        <v>3697</v>
      </c>
      <c r="AU230" s="74" t="s">
        <v>3363</v>
      </c>
      <c r="AV230" s="146" t="s">
        <v>3363</v>
      </c>
      <c r="AW230" s="25">
        <v>0.46073298179666411</v>
      </c>
      <c r="AX230" s="136">
        <v>0.46073298179666411</v>
      </c>
      <c r="AY230" s="137">
        <v>5.3813986829867728</v>
      </c>
      <c r="AZ230" s="138">
        <v>5.8421316647834374</v>
      </c>
      <c r="BA230" s="136">
        <v>9.6464912593974219</v>
      </c>
      <c r="BB230" s="137">
        <v>112.67180212784272</v>
      </c>
      <c r="BC230" s="138">
        <v>122.31829338724015</v>
      </c>
      <c r="BD230" s="25">
        <v>883.94064000000003</v>
      </c>
      <c r="BE230" s="25">
        <v>14011.77665064</v>
      </c>
      <c r="BF230" s="74">
        <v>461.214</v>
      </c>
      <c r="BG230" s="74">
        <v>731.66700000000003</v>
      </c>
      <c r="BH230" s="74">
        <v>979</v>
      </c>
      <c r="BI230" s="74">
        <v>412.45</v>
      </c>
      <c r="BJ230" s="74">
        <v>660.54300000000001</v>
      </c>
      <c r="BK230" s="74">
        <v>843.51499999999999</v>
      </c>
      <c r="BL230" s="72">
        <v>3.2916168413156491E-2</v>
      </c>
      <c r="BM230" s="72">
        <v>5.2218003344107006E-2</v>
      </c>
      <c r="BN230" s="72">
        <v>6.9869797700156985E-2</v>
      </c>
      <c r="BO230" s="72">
        <v>2.9435953076026297E-2</v>
      </c>
      <c r="BP230" s="72">
        <v>4.7141987520178542E-2</v>
      </c>
      <c r="BQ230" s="72">
        <v>6.0200431467873253E-2</v>
      </c>
      <c r="BR230" s="149">
        <v>6.9869797700156985E-2</v>
      </c>
    </row>
    <row r="231" spans="2:70" ht="16.5" hidden="1" x14ac:dyDescent="0.3">
      <c r="B231" s="85">
        <v>6</v>
      </c>
      <c r="C231" s="86" t="s">
        <v>2999</v>
      </c>
      <c r="D231" s="86">
        <v>19</v>
      </c>
      <c r="E231" s="87">
        <v>3</v>
      </c>
      <c r="F231" s="75">
        <v>0.25</v>
      </c>
      <c r="G231" s="74">
        <v>0</v>
      </c>
      <c r="H231" s="85" t="s">
        <v>391</v>
      </c>
      <c r="I231" s="86">
        <v>1222</v>
      </c>
      <c r="J231" s="86" t="s">
        <v>4197</v>
      </c>
      <c r="K231" s="92" t="s">
        <v>1080</v>
      </c>
      <c r="L231" s="98">
        <v>0.18390568015737113</v>
      </c>
      <c r="M231" s="99">
        <v>0.18270891849367496</v>
      </c>
      <c r="N231" s="99">
        <v>0.18390568015737113</v>
      </c>
      <c r="O231" s="99">
        <v>0.18270891849367496</v>
      </c>
      <c r="P231" s="100">
        <v>14.918633830999811</v>
      </c>
      <c r="Q231" s="100">
        <v>13.17180590230608</v>
      </c>
      <c r="R231" s="101">
        <v>20.264564522222614</v>
      </c>
      <c r="S231" s="108">
        <v>18.214004512371275</v>
      </c>
      <c r="T231" s="109">
        <v>20.66444202299185</v>
      </c>
      <c r="U231" s="98">
        <v>0.16562614201615258</v>
      </c>
      <c r="V231" s="114">
        <v>1.4068360579315382</v>
      </c>
      <c r="W231" s="99">
        <v>0.44929851195080084</v>
      </c>
      <c r="X231" s="115">
        <v>4.0734470221919415E-2</v>
      </c>
      <c r="Y231" s="120">
        <v>18.661440372940934</v>
      </c>
      <c r="Z231" s="121">
        <v>33.796359106993748</v>
      </c>
      <c r="AA231" s="120">
        <v>31650513000</v>
      </c>
      <c r="AB231" s="121">
        <v>31650513000</v>
      </c>
      <c r="AC231" s="79">
        <v>482980000</v>
      </c>
      <c r="AD231" s="80">
        <v>4619640000</v>
      </c>
      <c r="AE231" s="125">
        <v>0.10454927223766354</v>
      </c>
      <c r="AF231" s="129">
        <v>175902.67134194</v>
      </c>
      <c r="AG231" s="130">
        <v>184319.37334193999</v>
      </c>
      <c r="AH231" s="136">
        <v>32.502626132034059</v>
      </c>
      <c r="AI231" s="137">
        <v>34.694679345782227</v>
      </c>
      <c r="AJ231" s="137">
        <v>2.4130057376729743</v>
      </c>
      <c r="AK231" s="137">
        <v>41.83195622950965</v>
      </c>
      <c r="AL231" s="138">
        <v>7.7041440098492959</v>
      </c>
      <c r="AM231" s="85" t="s">
        <v>543</v>
      </c>
      <c r="AN231" s="86" t="s">
        <v>570</v>
      </c>
      <c r="AO231" s="86" t="s">
        <v>588</v>
      </c>
      <c r="AP231" s="87" t="s">
        <v>574</v>
      </c>
      <c r="AQ231" s="98">
        <v>0.36149960000000003</v>
      </c>
      <c r="AR231" s="99">
        <v>0.39642000000000005</v>
      </c>
      <c r="AS231" s="143">
        <v>0.1631493</v>
      </c>
      <c r="AT231" s="74" t="s">
        <v>3741</v>
      </c>
      <c r="AU231" s="74" t="s">
        <v>3174</v>
      </c>
      <c r="AV231" s="146" t="s">
        <v>3741</v>
      </c>
      <c r="AW231" s="25" t="s">
        <v>3021</v>
      </c>
      <c r="AX231" s="136">
        <v>0</v>
      </c>
      <c r="AY231" s="137">
        <v>-2.0321465118919531E-2</v>
      </c>
      <c r="AZ231" s="138">
        <v>-2.0321465118919531E-2</v>
      </c>
      <c r="BA231" s="136">
        <v>0</v>
      </c>
      <c r="BB231" s="137">
        <v>-0.82526325825214619</v>
      </c>
      <c r="BC231" s="138">
        <v>-0.82526325825214619</v>
      </c>
      <c r="BD231" s="25">
        <v>-35.746000000000002</v>
      </c>
      <c r="BE231" s="25">
        <v>175902.67134194</v>
      </c>
      <c r="BF231" s="74">
        <v>5378.8130000000001</v>
      </c>
      <c r="BG231" s="74">
        <v>6943.4380000000001</v>
      </c>
      <c r="BH231" s="74">
        <v>8627.1540000000005</v>
      </c>
      <c r="BI231" s="74">
        <v>5057.6090000000004</v>
      </c>
      <c r="BJ231" s="74">
        <v>5292.9310000000005</v>
      </c>
      <c r="BK231" s="74">
        <v>7476.87</v>
      </c>
      <c r="BL231" s="72">
        <v>3.0578347440466325E-2</v>
      </c>
      <c r="BM231" s="72">
        <v>3.9473181089459068E-2</v>
      </c>
      <c r="BN231" s="72">
        <v>4.9045042546451943E-2</v>
      </c>
      <c r="BO231" s="72">
        <v>2.8752314910376966E-2</v>
      </c>
      <c r="BP231" s="72">
        <v>3.0090111535094242E-2</v>
      </c>
      <c r="BQ231" s="72">
        <v>4.2505721732136709E-2</v>
      </c>
      <c r="BR231" s="149">
        <v>4.9045042546451943E-2</v>
      </c>
    </row>
    <row r="232" spans="2:70" ht="16.5" hidden="1" x14ac:dyDescent="0.3">
      <c r="B232" s="85">
        <v>6</v>
      </c>
      <c r="C232" s="86" t="s">
        <v>3000</v>
      </c>
      <c r="D232" s="86">
        <v>14</v>
      </c>
      <c r="E232" s="87">
        <v>1</v>
      </c>
      <c r="F232" s="75">
        <v>0.25</v>
      </c>
      <c r="G232" s="74" t="s">
        <v>2545</v>
      </c>
      <c r="H232" s="85" t="s">
        <v>2418</v>
      </c>
      <c r="I232" s="86">
        <v>1209</v>
      </c>
      <c r="J232" s="86" t="s">
        <v>4186</v>
      </c>
      <c r="K232" s="92" t="s">
        <v>4803</v>
      </c>
      <c r="L232" s="98">
        <v>0.47193540787435301</v>
      </c>
      <c r="M232" s="99">
        <v>0.46104946833102173</v>
      </c>
      <c r="N232" s="99">
        <v>0.19012412171120766</v>
      </c>
      <c r="O232" s="99">
        <v>0.200462334790693</v>
      </c>
      <c r="P232" s="100">
        <v>12.467306015693111</v>
      </c>
      <c r="Q232" s="100">
        <v>9.156510736466295</v>
      </c>
      <c r="R232" s="101">
        <v>12.556183250175252</v>
      </c>
      <c r="S232" s="108">
        <v>21.911554328781499</v>
      </c>
      <c r="T232" s="109">
        <v>23.84929472902747</v>
      </c>
      <c r="U232" s="98">
        <v>0.37696040204488346</v>
      </c>
      <c r="V232" s="114">
        <v>1.5192945695826785</v>
      </c>
      <c r="W232" s="99">
        <v>0.78001106935826847</v>
      </c>
      <c r="X232" s="115" t="e">
        <v>#N/A</v>
      </c>
      <c r="Y232" s="120">
        <v>16.62728870891106</v>
      </c>
      <c r="Z232" s="121">
        <v>20.49192460570708</v>
      </c>
      <c r="AA232" s="120">
        <v>8652000000</v>
      </c>
      <c r="AB232" s="121">
        <v>19899000000</v>
      </c>
      <c r="AC232" s="79" t="e">
        <v>#N/A</v>
      </c>
      <c r="AD232" s="80">
        <v>3646000000</v>
      </c>
      <c r="AE232" s="125">
        <v>0</v>
      </c>
      <c r="AF232" s="129">
        <v>89412.478654999999</v>
      </c>
      <c r="AG232" s="130">
        <v>98233.478654999999</v>
      </c>
      <c r="AH232" s="136">
        <v>16.977787531109573</v>
      </c>
      <c r="AI232" s="137">
        <v>21.868539326580589</v>
      </c>
      <c r="AJ232" s="137">
        <v>3.7187226470105661</v>
      </c>
      <c r="AK232" s="137">
        <v>29.336811639868202</v>
      </c>
      <c r="AL232" s="138">
        <v>6.1249775566731373</v>
      </c>
      <c r="AM232" s="85" t="s">
        <v>493</v>
      </c>
      <c r="AN232" s="86" t="s">
        <v>537</v>
      </c>
      <c r="AO232" s="86" t="s">
        <v>2419</v>
      </c>
      <c r="AP232" s="87" t="s">
        <v>4617</v>
      </c>
      <c r="AQ232" s="98" t="e">
        <v>#VALUE!</v>
      </c>
      <c r="AR232" s="99" t="e">
        <v>#VALUE!</v>
      </c>
      <c r="AS232" s="143">
        <v>0.30639569999999999</v>
      </c>
      <c r="AT232" s="74" t="s">
        <v>3164</v>
      </c>
      <c r="AU232" s="74" t="s">
        <v>3164</v>
      </c>
      <c r="AV232" s="146" t="s">
        <v>3164</v>
      </c>
      <c r="AW232" s="25">
        <v>0.91463412211193296</v>
      </c>
      <c r="AX232" s="136">
        <v>0.91463412211193296</v>
      </c>
      <c r="AY232" s="137">
        <v>0</v>
      </c>
      <c r="AZ232" s="138">
        <v>0.91463412211193296</v>
      </c>
      <c r="BA232" s="136">
        <v>29.069354017515568</v>
      </c>
      <c r="BB232" s="137">
        <v>0</v>
      </c>
      <c r="BC232" s="138">
        <v>29.069354017515568</v>
      </c>
      <c r="BD232" s="25">
        <v>817.6</v>
      </c>
      <c r="BE232" s="25">
        <v>89412.478654999999</v>
      </c>
      <c r="BF232" s="74">
        <v>3233.8</v>
      </c>
      <c r="BG232" s="74">
        <v>3233</v>
      </c>
      <c r="BH232" s="74">
        <v>3560.8</v>
      </c>
      <c r="BI232" s="74">
        <v>1580.3879999999999</v>
      </c>
      <c r="BJ232" s="74">
        <v>3747.5680000000002</v>
      </c>
      <c r="BK232" s="74">
        <v>3880.884</v>
      </c>
      <c r="BL232" s="72">
        <v>3.6167211206365145E-2</v>
      </c>
      <c r="BM232" s="72">
        <v>3.6158263909387874E-2</v>
      </c>
      <c r="BN232" s="72">
        <v>3.98244188458238E-2</v>
      </c>
      <c r="BO232" s="72">
        <v>1.7675250969140018E-2</v>
      </c>
      <c r="BP232" s="72">
        <v>4.1913254798136991E-2</v>
      </c>
      <c r="BQ232" s="72">
        <v>4.3404277102913967E-2</v>
      </c>
      <c r="BR232" s="149">
        <v>4.3404277102913967E-2</v>
      </c>
    </row>
    <row r="233" spans="2:70" ht="16.5" hidden="1" x14ac:dyDescent="0.3">
      <c r="B233" s="85">
        <v>6</v>
      </c>
      <c r="C233" s="86" t="s">
        <v>3000</v>
      </c>
      <c r="D233" s="86">
        <v>20</v>
      </c>
      <c r="E233" s="87">
        <v>8</v>
      </c>
      <c r="F233" s="75">
        <v>0.14000000000000001</v>
      </c>
      <c r="G233" s="74" t="s">
        <v>2645</v>
      </c>
      <c r="H233" s="85" t="s">
        <v>1207</v>
      </c>
      <c r="I233" s="86">
        <v>1225</v>
      </c>
      <c r="J233" s="86" t="s">
        <v>4200</v>
      </c>
      <c r="K233" s="92" t="s">
        <v>4808</v>
      </c>
      <c r="L233" s="98">
        <v>0.41288629022028955</v>
      </c>
      <c r="M233" s="99">
        <v>-6.2991803278688527</v>
      </c>
      <c r="N233" s="99">
        <v>6.9661558723513924E-3</v>
      </c>
      <c r="O233" s="99">
        <v>0.27693693693693694</v>
      </c>
      <c r="P233" s="100">
        <v>16.382652721337685</v>
      </c>
      <c r="Q233" s="100">
        <v>11.623917058319426</v>
      </c>
      <c r="R233" s="101">
        <v>8.5226967499328499</v>
      </c>
      <c r="S233" s="108">
        <v>71.90750844376791</v>
      </c>
      <c r="T233" s="109">
        <v>64.366571512944191</v>
      </c>
      <c r="U233" s="98">
        <v>-9.7866448052798025E-2</v>
      </c>
      <c r="V233" s="114">
        <v>-2.1725034408931032</v>
      </c>
      <c r="W233" s="99">
        <v>0.21627369559147641</v>
      </c>
      <c r="X233" s="115" t="e">
        <v>#N/A</v>
      </c>
      <c r="Y233" s="120">
        <v>4.255661254381442</v>
      </c>
      <c r="Z233" s="121">
        <v>-6.5519542571914835</v>
      </c>
      <c r="AA233" s="120">
        <v>-97600000</v>
      </c>
      <c r="AB233" s="121">
        <v>2220000000</v>
      </c>
      <c r="AC233" s="79">
        <v>-900000</v>
      </c>
      <c r="AD233" s="80">
        <v>-3404000000</v>
      </c>
      <c r="AE233" s="125">
        <v>2.6439482961222092E-4</v>
      </c>
      <c r="AF233" s="129">
        <v>10955.550217579999</v>
      </c>
      <c r="AG233" s="130">
        <v>9534.9502175799989</v>
      </c>
      <c r="AH233" s="136">
        <v>14.581664195717998</v>
      </c>
      <c r="AI233" s="137">
        <v>15.509027679863369</v>
      </c>
      <c r="AJ233" s="137">
        <v>-32.014714175160719</v>
      </c>
      <c r="AK233" s="137">
        <v>22.19459397603968</v>
      </c>
      <c r="AL233" s="138">
        <v>3.009035195052455</v>
      </c>
      <c r="AM233" s="85" t="s">
        <v>502</v>
      </c>
      <c r="AN233" s="86" t="s">
        <v>528</v>
      </c>
      <c r="AO233" s="86" t="s">
        <v>529</v>
      </c>
      <c r="AP233" s="87" t="s">
        <v>2136</v>
      </c>
      <c r="AQ233" s="98">
        <v>0.1587392</v>
      </c>
      <c r="AR233" s="99">
        <v>0.13216939999999999</v>
      </c>
      <c r="AS233" s="143">
        <v>7.6326359999999996E-2</v>
      </c>
      <c r="AT233" s="74" t="s">
        <v>3177</v>
      </c>
      <c r="AU233" s="74" t="s">
        <v>3177</v>
      </c>
      <c r="AV233" s="146" t="s">
        <v>3177</v>
      </c>
      <c r="AW233" s="25">
        <v>5.7632595769380339</v>
      </c>
      <c r="AX233" s="136">
        <v>5.7632595769380339</v>
      </c>
      <c r="AY233" s="137">
        <v>0</v>
      </c>
      <c r="AZ233" s="138">
        <v>5.7632595769380339</v>
      </c>
      <c r="BA233" s="136">
        <v>144.12228175228492</v>
      </c>
      <c r="BB233" s="137">
        <v>0</v>
      </c>
      <c r="BC233" s="138">
        <v>144.12228175228492</v>
      </c>
      <c r="BD233" s="25">
        <v>457.3</v>
      </c>
      <c r="BE233" s="25">
        <v>9534.9502175799989</v>
      </c>
      <c r="BF233" s="74">
        <v>489.66700000000003</v>
      </c>
      <c r="BG233" s="74">
        <v>505.58300000000003</v>
      </c>
      <c r="BH233" s="74">
        <v>521.4</v>
      </c>
      <c r="BI233" s="74">
        <v>428.69100000000003</v>
      </c>
      <c r="BJ233" s="74">
        <v>547.86199999999997</v>
      </c>
      <c r="BK233" s="74">
        <v>431.274</v>
      </c>
      <c r="BL233" s="72">
        <v>5.1354961360698018E-2</v>
      </c>
      <c r="BM233" s="72">
        <v>5.30241887438316E-2</v>
      </c>
      <c r="BN233" s="72">
        <v>5.4683033272546332E-2</v>
      </c>
      <c r="BO233" s="72">
        <v>4.4959962057232766E-2</v>
      </c>
      <c r="BP233" s="72">
        <v>5.7458296844579551E-2</v>
      </c>
      <c r="BQ233" s="72">
        <v>4.5230860167978802E-2</v>
      </c>
      <c r="BR233" s="149">
        <v>5.4683033272546332E-2</v>
      </c>
    </row>
    <row r="234" spans="2:70" ht="16.5" hidden="1" x14ac:dyDescent="0.3">
      <c r="B234" s="85">
        <v>6</v>
      </c>
      <c r="C234" s="86" t="s">
        <v>3000</v>
      </c>
      <c r="D234" s="86">
        <v>21</v>
      </c>
      <c r="E234" s="87">
        <v>1</v>
      </c>
      <c r="F234" s="75">
        <v>0.18</v>
      </c>
      <c r="G234" s="74" t="s">
        <v>2286</v>
      </c>
      <c r="H234" s="85" t="s">
        <v>1164</v>
      </c>
      <c r="I234" s="86">
        <v>1226</v>
      </c>
      <c r="J234" s="86" t="s">
        <v>4201</v>
      </c>
      <c r="K234" s="92" t="s">
        <v>4809</v>
      </c>
      <c r="L234" s="98">
        <v>0.6990419974293216</v>
      </c>
      <c r="M234" s="99">
        <v>0.67246175243393602</v>
      </c>
      <c r="N234" s="99">
        <v>0.38247792173394107</v>
      </c>
      <c r="O234" s="99">
        <v>0.40771582165067988</v>
      </c>
      <c r="P234" s="100">
        <v>38.934737481646501</v>
      </c>
      <c r="Q234" s="100">
        <v>27.339262860221858</v>
      </c>
      <c r="R234" s="101">
        <v>38.86069854439053</v>
      </c>
      <c r="S234" s="108">
        <v>9.5795913903869909</v>
      </c>
      <c r="T234" s="109">
        <v>10.365245574669659</v>
      </c>
      <c r="U234" s="98">
        <v>0.1920495196752281</v>
      </c>
      <c r="V234" s="114">
        <v>0.4810712847362062</v>
      </c>
      <c r="W234" s="99">
        <v>0.43883891310395995</v>
      </c>
      <c r="X234" s="115">
        <v>4.0146542512593496E-2</v>
      </c>
      <c r="Y234" s="120">
        <v>7.1063018025680904</v>
      </c>
      <c r="Z234" s="121">
        <v>18.900174061526553</v>
      </c>
      <c r="AA234" s="120">
        <v>1150400000</v>
      </c>
      <c r="AB234" s="121">
        <v>1897400000</v>
      </c>
      <c r="AC234" s="79">
        <v>13800000</v>
      </c>
      <c r="AD234" s="80">
        <v>716400000</v>
      </c>
      <c r="AE234" s="125">
        <v>1.9262981574539362E-2</v>
      </c>
      <c r="AF234" s="129">
        <v>5045.7632231499992</v>
      </c>
      <c r="AG234" s="130">
        <v>5523.5632231499994</v>
      </c>
      <c r="AH234" s="136">
        <v>5.5357418552315094</v>
      </c>
      <c r="AI234" s="137">
        <v>7.1400765552611158</v>
      </c>
      <c r="AJ234" s="137">
        <v>12.775080636135277</v>
      </c>
      <c r="AK234" s="137">
        <v>9.6159138526410537</v>
      </c>
      <c r="AL234" s="138">
        <v>3.5543557269515458</v>
      </c>
      <c r="AM234" s="85" t="s">
        <v>533</v>
      </c>
      <c r="AN234" s="86" t="s">
        <v>534</v>
      </c>
      <c r="AO234" s="86" t="s">
        <v>696</v>
      </c>
      <c r="AP234" s="87" t="s">
        <v>2136</v>
      </c>
      <c r="AQ234" s="98" t="e">
        <v>#VALUE!</v>
      </c>
      <c r="AR234" s="99">
        <v>0.23807880000000001</v>
      </c>
      <c r="AS234" s="143">
        <v>0.20370550000000001</v>
      </c>
      <c r="AT234" s="74" t="s">
        <v>3178</v>
      </c>
      <c r="AU234" s="74" t="s">
        <v>3178</v>
      </c>
      <c r="AV234" s="146" t="s">
        <v>3178</v>
      </c>
      <c r="AW234" s="25">
        <v>9.6579486603080777</v>
      </c>
      <c r="AX234" s="136">
        <v>9.6579486603080777</v>
      </c>
      <c r="AY234" s="137">
        <v>0</v>
      </c>
      <c r="AZ234" s="138">
        <v>9.6579486603080777</v>
      </c>
      <c r="BA234" s="136">
        <v>64.624303739911326</v>
      </c>
      <c r="BB234" s="137">
        <v>0</v>
      </c>
      <c r="BC234" s="138" t="s">
        <v>3021</v>
      </c>
      <c r="BD234" s="25" t="s">
        <v>3021</v>
      </c>
      <c r="BE234" s="25">
        <v>5045.7632231499992</v>
      </c>
      <c r="BF234" s="74">
        <v>372.38499999999999</v>
      </c>
      <c r="BG234" s="74">
        <v>375.923</v>
      </c>
      <c r="BH234" s="74">
        <v>394.83300000000003</v>
      </c>
      <c r="BI234" s="74">
        <v>445.21800000000002</v>
      </c>
      <c r="BJ234" s="74">
        <v>424.87299999999999</v>
      </c>
      <c r="BK234" s="74">
        <v>447.505</v>
      </c>
      <c r="BL234" s="72">
        <v>7.3801520905993928E-2</v>
      </c>
      <c r="BM234" s="72">
        <v>7.4502703233330983E-2</v>
      </c>
      <c r="BN234" s="72">
        <v>7.8250401879442794E-2</v>
      </c>
      <c r="BO234" s="72">
        <v>8.823600718268676E-2</v>
      </c>
      <c r="BP234" s="72">
        <v>8.4203911521388772E-2</v>
      </c>
      <c r="BQ234" s="72">
        <v>8.8689258732324916E-2</v>
      </c>
      <c r="BR234" s="149">
        <v>8.8689258732324916E-2</v>
      </c>
    </row>
    <row r="235" spans="2:70" ht="16.5" hidden="1" x14ac:dyDescent="0.3">
      <c r="B235" s="85">
        <v>6</v>
      </c>
      <c r="C235" s="86" t="s">
        <v>3000</v>
      </c>
      <c r="D235" s="86">
        <v>23</v>
      </c>
      <c r="E235" s="87">
        <v>7</v>
      </c>
      <c r="F235" s="75">
        <v>0.13</v>
      </c>
      <c r="G235" s="74">
        <v>0</v>
      </c>
      <c r="H235" s="85" t="s">
        <v>317</v>
      </c>
      <c r="I235" s="86">
        <v>1230</v>
      </c>
      <c r="J235" s="86" t="s">
        <v>4204</v>
      </c>
      <c r="K235" s="92" t="s">
        <v>998</v>
      </c>
      <c r="L235" s="98">
        <v>0.2814711933319119</v>
      </c>
      <c r="M235" s="99">
        <v>0.28103753150916116</v>
      </c>
      <c r="N235" s="99">
        <v>0.259501034145868</v>
      </c>
      <c r="O235" s="99">
        <v>0.2607162979472375</v>
      </c>
      <c r="P235" s="100">
        <v>25.66825548363877</v>
      </c>
      <c r="Q235" s="100">
        <v>20.613628838966317</v>
      </c>
      <c r="R235" s="101" t="e">
        <v>#N/A</v>
      </c>
      <c r="S235" s="108">
        <v>55.706862644728901</v>
      </c>
      <c r="T235" s="109">
        <v>59.546815283876704</v>
      </c>
      <c r="U235" s="98">
        <v>0.9867820716443314</v>
      </c>
      <c r="V235" s="114">
        <v>3.6330140757687386</v>
      </c>
      <c r="W235" s="99">
        <v>-9.9105903810316795E-2</v>
      </c>
      <c r="X235" s="115">
        <v>2.659294637054764E-2</v>
      </c>
      <c r="Y235" s="120">
        <v>2.5556581886857521</v>
      </c>
      <c r="Z235" s="121">
        <v>9.8035765853985879</v>
      </c>
      <c r="AA235" s="120">
        <v>37211400000</v>
      </c>
      <c r="AB235" s="121">
        <v>40111800000</v>
      </c>
      <c r="AC235" s="79">
        <v>169000000</v>
      </c>
      <c r="AD235" s="80">
        <v>8729300000</v>
      </c>
      <c r="AE235" s="125">
        <v>1.9360086146655516E-2</v>
      </c>
      <c r="AF235" s="129">
        <v>202763.85524995998</v>
      </c>
      <c r="AG235" s="130">
        <v>249609.75524995997</v>
      </c>
      <c r="AH235" s="136">
        <v>18.925601277576767</v>
      </c>
      <c r="AI235" s="137">
        <v>22.133233600230547</v>
      </c>
      <c r="AJ235" s="137">
        <v>3.2550907948226051</v>
      </c>
      <c r="AK235" s="137">
        <v>24.882902083939889</v>
      </c>
      <c r="AL235" s="138" t="s">
        <v>3021</v>
      </c>
      <c r="AM235" s="85" t="s">
        <v>533</v>
      </c>
      <c r="AN235" s="86" t="s">
        <v>534</v>
      </c>
      <c r="AO235" s="86" t="s">
        <v>535</v>
      </c>
      <c r="AP235" s="87" t="s">
        <v>574</v>
      </c>
      <c r="AQ235" s="98">
        <v>0.1841074</v>
      </c>
      <c r="AR235" s="99">
        <v>0.15402150000000001</v>
      </c>
      <c r="AS235" s="143">
        <v>0.1316985</v>
      </c>
      <c r="AT235" s="74" t="s">
        <v>3742</v>
      </c>
      <c r="AU235" s="74" t="s">
        <v>3181</v>
      </c>
      <c r="AV235" s="146" t="s">
        <v>3742</v>
      </c>
      <c r="AW235" s="25">
        <v>2.1856351728039591</v>
      </c>
      <c r="AX235" s="136">
        <v>2.1856351728039591</v>
      </c>
      <c r="AY235" s="137">
        <v>1.8812418881128514</v>
      </c>
      <c r="AZ235" s="138">
        <v>4.066877060916811</v>
      </c>
      <c r="BA235" s="136">
        <v>59.241281801576243</v>
      </c>
      <c r="BB235" s="137">
        <v>50.990751895544769</v>
      </c>
      <c r="BC235" s="138">
        <v>110.23203369712101</v>
      </c>
      <c r="BD235" s="25">
        <v>7755.8950259599997</v>
      </c>
      <c r="BE235" s="25">
        <v>202763.85524995998</v>
      </c>
      <c r="BF235" s="74">
        <v>8419.0740000000005</v>
      </c>
      <c r="BG235" s="74">
        <v>8966.0370000000003</v>
      </c>
      <c r="BH235" s="74">
        <v>9573.5380000000005</v>
      </c>
      <c r="BI235" s="74">
        <v>8050.8829999999998</v>
      </c>
      <c r="BJ235" s="74">
        <v>8759.2690000000002</v>
      </c>
      <c r="BK235" s="74">
        <v>9788.523000000001</v>
      </c>
      <c r="BL235" s="72">
        <v>4.1521571927211925E-2</v>
      </c>
      <c r="BM235" s="72">
        <v>4.4219108918337503E-2</v>
      </c>
      <c r="BN235" s="72">
        <v>4.7215209970229099E-2</v>
      </c>
      <c r="BO235" s="72">
        <v>3.9705710813572576E-2</v>
      </c>
      <c r="BP235" s="72">
        <v>4.3199361095210428E-2</v>
      </c>
      <c r="BQ235" s="72">
        <v>4.8275482767542878E-2</v>
      </c>
      <c r="BR235" s="149">
        <v>4.8275482767542878E-2</v>
      </c>
    </row>
    <row r="236" spans="2:70" ht="16.5" hidden="1" x14ac:dyDescent="0.3">
      <c r="B236" s="85">
        <v>6</v>
      </c>
      <c r="C236" s="86" t="s">
        <v>3000</v>
      </c>
      <c r="D236" s="86">
        <v>5</v>
      </c>
      <c r="E236" s="87">
        <v>3</v>
      </c>
      <c r="F236" s="75">
        <v>0.15</v>
      </c>
      <c r="G236" s="74" t="s">
        <v>2586</v>
      </c>
      <c r="H236" s="85" t="s">
        <v>1873</v>
      </c>
      <c r="I236" s="86">
        <v>1201</v>
      </c>
      <c r="J236" s="86" t="s">
        <v>4178</v>
      </c>
      <c r="K236" s="92" t="s">
        <v>1874</v>
      </c>
      <c r="L236" s="98">
        <v>0.53329301695407105</v>
      </c>
      <c r="M236" s="99">
        <v>0.22449905296042114</v>
      </c>
      <c r="N236" s="99">
        <v>0.20037391271174201</v>
      </c>
      <c r="O236" s="99">
        <v>7.0005223606405473E-2</v>
      </c>
      <c r="P236" s="100">
        <v>6.1248643238352276</v>
      </c>
      <c r="Q236" s="100">
        <v>5.5097544156978771</v>
      </c>
      <c r="R236" s="101">
        <v>6.018620798298806</v>
      </c>
      <c r="S236" s="108">
        <v>18.000054367307634</v>
      </c>
      <c r="T236" s="109">
        <v>19.130992822215557</v>
      </c>
      <c r="U236" s="98">
        <v>0.51383983661974131</v>
      </c>
      <c r="V236" s="114">
        <v>2.8811485520441105</v>
      </c>
      <c r="W236" s="99">
        <v>0.5141813667094155</v>
      </c>
      <c r="X236" s="115">
        <v>6.9790696810408975E-2</v>
      </c>
      <c r="Y236" s="120">
        <v>40.976033567782359</v>
      </c>
      <c r="Z236" s="121">
        <v>2.7618372767022059</v>
      </c>
      <c r="AA236" s="120">
        <v>4065300000</v>
      </c>
      <c r="AB236" s="121">
        <v>13036970000</v>
      </c>
      <c r="AC236" s="79">
        <v>63694000</v>
      </c>
      <c r="AD236" s="80">
        <v>533730000</v>
      </c>
      <c r="AE236" s="125">
        <v>0.11933749273977479</v>
      </c>
      <c r="AF236" s="129">
        <v>21499.751033789998</v>
      </c>
      <c r="AG236" s="130">
        <v>25669.087033789998</v>
      </c>
      <c r="AH236" s="136">
        <v>16.391749958996819</v>
      </c>
      <c r="AI236" s="137">
        <v>25.883871398656044</v>
      </c>
      <c r="AJ236" s="137">
        <v>1.7760621225673252</v>
      </c>
      <c r="AK236" s="137">
        <v>41.940703758826629</v>
      </c>
      <c r="AL236" s="138">
        <v>2.4441422134199406</v>
      </c>
      <c r="AM236" s="85" t="s">
        <v>493</v>
      </c>
      <c r="AN236" s="86" t="s">
        <v>494</v>
      </c>
      <c r="AO236" s="86" t="s">
        <v>495</v>
      </c>
      <c r="AP236" s="87" t="s">
        <v>2138</v>
      </c>
      <c r="AQ236" s="98">
        <v>0.19283650000000002</v>
      </c>
      <c r="AR236" s="99">
        <v>0.2329676</v>
      </c>
      <c r="AS236" s="143">
        <v>0.15720110000000001</v>
      </c>
      <c r="AT236" s="74" t="s">
        <v>3737</v>
      </c>
      <c r="AU236" s="74" t="s">
        <v>3159</v>
      </c>
      <c r="AV236" s="146" t="s">
        <v>3737</v>
      </c>
      <c r="AW236" s="25" t="s">
        <v>3021</v>
      </c>
      <c r="AX236" s="136">
        <v>0</v>
      </c>
      <c r="AY236" s="137">
        <v>0</v>
      </c>
      <c r="AZ236" s="138">
        <v>0</v>
      </c>
      <c r="BA236" s="136">
        <v>0</v>
      </c>
      <c r="BB236" s="137">
        <v>0</v>
      </c>
      <c r="BC236" s="138">
        <v>0</v>
      </c>
      <c r="BD236" s="25">
        <v>0</v>
      </c>
      <c r="BE236" s="25">
        <v>21499.751033789998</v>
      </c>
      <c r="BF236" s="74">
        <v>1052.846</v>
      </c>
      <c r="BG236" s="74">
        <v>1214.538</v>
      </c>
      <c r="BH236" s="74">
        <v>1390.5450000000001</v>
      </c>
      <c r="BI236" s="74">
        <v>969.67600000000004</v>
      </c>
      <c r="BJ236" s="74">
        <v>1275.825</v>
      </c>
      <c r="BK236" s="74">
        <v>1523.6949999999999</v>
      </c>
      <c r="BL236" s="72">
        <v>4.8970148461035611E-2</v>
      </c>
      <c r="BM236" s="72">
        <v>5.6490793688316492E-2</v>
      </c>
      <c r="BN236" s="72">
        <v>6.4677260579183243E-2</v>
      </c>
      <c r="BO236" s="72">
        <v>4.5101731572426702E-2</v>
      </c>
      <c r="BP236" s="72">
        <v>5.934138483719438E-2</v>
      </c>
      <c r="BQ236" s="72">
        <v>7.0870355549945238E-2</v>
      </c>
      <c r="BR236" s="149">
        <v>7.0870355549945238E-2</v>
      </c>
    </row>
    <row r="237" spans="2:70" ht="16.5" hidden="1" x14ac:dyDescent="0.3">
      <c r="B237" s="85">
        <v>6</v>
      </c>
      <c r="C237" s="86" t="s">
        <v>3000</v>
      </c>
      <c r="D237" s="86">
        <v>24</v>
      </c>
      <c r="E237" s="87">
        <v>8</v>
      </c>
      <c r="F237" s="75">
        <v>0.14000000000000001</v>
      </c>
      <c r="G237" s="74" t="s">
        <v>2312</v>
      </c>
      <c r="H237" s="85" t="s">
        <v>76</v>
      </c>
      <c r="I237" s="86">
        <v>1231</v>
      </c>
      <c r="J237" s="86" t="s">
        <v>4205</v>
      </c>
      <c r="K237" s="92" t="s">
        <v>693</v>
      </c>
      <c r="L237" s="98">
        <v>0.91327141407837975</v>
      </c>
      <c r="M237" s="99">
        <v>0.77302158273381294</v>
      </c>
      <c r="N237" s="99">
        <v>0.71074944462874057</v>
      </c>
      <c r="O237" s="99">
        <v>0.6287302516091281</v>
      </c>
      <c r="P237" s="100">
        <v>43.912570467807335</v>
      </c>
      <c r="Q237" s="100">
        <v>36.13093730973312</v>
      </c>
      <c r="R237" s="101" t="e">
        <v>#N/A</v>
      </c>
      <c r="S237" s="108">
        <v>35.430138736493134</v>
      </c>
      <c r="T237" s="109">
        <v>34.682841274481149</v>
      </c>
      <c r="U237" s="98">
        <v>2.2805838294603418</v>
      </c>
      <c r="V237" s="114">
        <v>5.0275190516511428</v>
      </c>
      <c r="W237" s="99">
        <v>-1.4425444596443229</v>
      </c>
      <c r="X237" s="115">
        <v>4.1910331384015592E-2</v>
      </c>
      <c r="Y237" s="120">
        <v>4.1660794457242698</v>
      </c>
      <c r="Z237" s="121">
        <v>1.087212085035083</v>
      </c>
      <c r="AA237" s="120">
        <v>2780000000</v>
      </c>
      <c r="AB237" s="121">
        <v>3418000000</v>
      </c>
      <c r="AC237" s="79">
        <v>86000000</v>
      </c>
      <c r="AD237" s="80">
        <v>1583000000</v>
      </c>
      <c r="AE237" s="125">
        <v>5.4327226784586229E-2</v>
      </c>
      <c r="AF237" s="129">
        <v>35864.241855189997</v>
      </c>
      <c r="AG237" s="130">
        <v>47739.241855189997</v>
      </c>
      <c r="AH237" s="136">
        <v>20.288670571691455</v>
      </c>
      <c r="AI237" s="137">
        <v>21.591696904201719</v>
      </c>
      <c r="AJ237" s="137">
        <v>3.5344149279222683</v>
      </c>
      <c r="AK237" s="137">
        <v>26.562213225273997</v>
      </c>
      <c r="AL237" s="138" t="s">
        <v>3021</v>
      </c>
      <c r="AM237" s="85" t="s">
        <v>533</v>
      </c>
      <c r="AN237" s="86" t="s">
        <v>534</v>
      </c>
      <c r="AO237" s="86" t="s">
        <v>535</v>
      </c>
      <c r="AP237" s="87" t="s">
        <v>574</v>
      </c>
      <c r="AQ237" s="98">
        <v>0.16392700000000002</v>
      </c>
      <c r="AR237" s="99">
        <v>0.12820529999999999</v>
      </c>
      <c r="AS237" s="143">
        <v>0.12083579999999999</v>
      </c>
      <c r="AT237" s="74" t="s">
        <v>3743</v>
      </c>
      <c r="AU237" s="74" t="s">
        <v>3182</v>
      </c>
      <c r="AV237" s="146" t="s">
        <v>3743</v>
      </c>
      <c r="AW237" s="25">
        <v>1.8904773660604213</v>
      </c>
      <c r="AX237" s="136">
        <v>1.8904773660604213</v>
      </c>
      <c r="AY237" s="137">
        <v>3.4791752183328888</v>
      </c>
      <c r="AZ237" s="138">
        <v>5.3696525843933101</v>
      </c>
      <c r="BA237" s="136">
        <v>50.943750000000001</v>
      </c>
      <c r="BB237" s="137">
        <v>93.755278804687521</v>
      </c>
      <c r="BC237" s="138">
        <v>144.69902880468752</v>
      </c>
      <c r="BD237" s="25">
        <v>1852.1475687000002</v>
      </c>
      <c r="BE237" s="25">
        <v>35864.241855189997</v>
      </c>
      <c r="BF237" s="74">
        <v>1490.625</v>
      </c>
      <c r="BG237" s="74">
        <v>1649.1670000000001</v>
      </c>
      <c r="BH237" s="74">
        <v>1827.7860000000001</v>
      </c>
      <c r="BI237" s="74">
        <v>1436.499</v>
      </c>
      <c r="BJ237" s="74">
        <v>1593.835</v>
      </c>
      <c r="BK237" s="74">
        <v>1749.3700000000001</v>
      </c>
      <c r="BL237" s="72">
        <v>4.1562986498327112E-2</v>
      </c>
      <c r="BM237" s="72">
        <v>4.598360134472898E-2</v>
      </c>
      <c r="BN237" s="72">
        <v>5.0964021695484328E-2</v>
      </c>
      <c r="BO237" s="72">
        <v>4.0053795248208235E-2</v>
      </c>
      <c r="BP237" s="72">
        <v>4.4440783285911077E-2</v>
      </c>
      <c r="BQ237" s="72">
        <v>4.8777554173973003E-2</v>
      </c>
      <c r="BR237" s="149">
        <v>5.0964021695484328E-2</v>
      </c>
    </row>
    <row r="238" spans="2:70" ht="16.5" hidden="1" x14ac:dyDescent="0.3">
      <c r="B238" s="85">
        <v>6</v>
      </c>
      <c r="C238" s="86" t="s">
        <v>3000</v>
      </c>
      <c r="D238" s="86">
        <v>25</v>
      </c>
      <c r="E238" s="87">
        <v>1</v>
      </c>
      <c r="F238" s="75">
        <v>0.13</v>
      </c>
      <c r="G238" s="74" t="s">
        <v>2297</v>
      </c>
      <c r="H238" s="85" t="s">
        <v>2076</v>
      </c>
      <c r="I238" s="86">
        <v>1233</v>
      </c>
      <c r="J238" s="86" t="s">
        <v>4207</v>
      </c>
      <c r="K238" s="92" t="s">
        <v>4810</v>
      </c>
      <c r="L238" s="98">
        <v>0.19168873401755165</v>
      </c>
      <c r="M238" s="99">
        <v>0.32211141459696374</v>
      </c>
      <c r="N238" s="99">
        <v>0.16342619974510164</v>
      </c>
      <c r="O238" s="99">
        <v>0.31009600684889621</v>
      </c>
      <c r="P238" s="100">
        <v>14.349890899756129</v>
      </c>
      <c r="Q238" s="100">
        <v>11.792528813429348</v>
      </c>
      <c r="R238" s="101">
        <v>1.6145255719186031</v>
      </c>
      <c r="S238" s="108">
        <v>25.640821518253301</v>
      </c>
      <c r="T238" s="109">
        <v>32.797073121836313</v>
      </c>
      <c r="U238" s="98">
        <v>-6.6191623010651235E-2</v>
      </c>
      <c r="V238" s="114">
        <v>-0.40990159901599016</v>
      </c>
      <c r="W238" s="99">
        <v>0.46516007532956688</v>
      </c>
      <c r="X238" s="115">
        <v>1.9335077531746538E-2</v>
      </c>
      <c r="Y238" s="120">
        <v>13.534976869871461</v>
      </c>
      <c r="Z238" s="121">
        <v>-24.158220466720483</v>
      </c>
      <c r="AA238" s="120">
        <v>15743000000</v>
      </c>
      <c r="AB238" s="121">
        <v>16353000000</v>
      </c>
      <c r="AC238" s="79">
        <v>94000000</v>
      </c>
      <c r="AD238" s="80">
        <v>4491000000</v>
      </c>
      <c r="AE238" s="125">
        <v>2.0930750389668226E-2</v>
      </c>
      <c r="AF238" s="129">
        <v>68961.42</v>
      </c>
      <c r="AG238" s="130">
        <v>69524.707394153927</v>
      </c>
      <c r="AH238" s="136">
        <v>10.624191227713009</v>
      </c>
      <c r="AI238" s="137">
        <v>13.710255845820139</v>
      </c>
      <c r="AJ238" s="137">
        <v>5.1174176983543918</v>
      </c>
      <c r="AK238" s="137">
        <v>18.218440590925074</v>
      </c>
      <c r="AL238" s="138">
        <v>3.7787220053018049</v>
      </c>
      <c r="AM238" s="85" t="s">
        <v>533</v>
      </c>
      <c r="AN238" s="86" t="s">
        <v>534</v>
      </c>
      <c r="AO238" s="86" t="s">
        <v>1184</v>
      </c>
      <c r="AP238" s="87" t="s">
        <v>4616</v>
      </c>
      <c r="AQ238" s="98">
        <v>0.1466412</v>
      </c>
      <c r="AR238" s="99">
        <v>9.6764530000000001E-2</v>
      </c>
      <c r="AS238" s="143">
        <v>0.1273879</v>
      </c>
      <c r="AT238" s="74" t="s">
        <v>3697</v>
      </c>
      <c r="AU238" s="74" t="s">
        <v>3021</v>
      </c>
      <c r="AV238" s="146" t="s">
        <v>3021</v>
      </c>
      <c r="AW238" s="25">
        <v>2.083333333333333</v>
      </c>
      <c r="AX238" s="136">
        <v>2.083333333333333</v>
      </c>
      <c r="AY238" s="137">
        <v>-0.32146823309369338</v>
      </c>
      <c r="AZ238" s="138">
        <v>1.7618651002396397</v>
      </c>
      <c r="BA238" s="136">
        <v>32.645311674795884</v>
      </c>
      <c r="BB238" s="137">
        <v>-5.0373267181869856</v>
      </c>
      <c r="BC238" s="138">
        <v>27.607984956608899</v>
      </c>
      <c r="BD238" s="25">
        <v>1085.175</v>
      </c>
      <c r="BE238" s="25">
        <v>68961.42</v>
      </c>
      <c r="BF238" s="74">
        <v>4205.6210000000001</v>
      </c>
      <c r="BG238" s="74">
        <v>4608.357</v>
      </c>
      <c r="BH238" s="74">
        <v>5018.5650000000005</v>
      </c>
      <c r="BI238" s="74">
        <v>4351.6660000000002</v>
      </c>
      <c r="BJ238" s="74">
        <v>4353.7309999999998</v>
      </c>
      <c r="BK238" s="74">
        <v>4791.9800000000005</v>
      </c>
      <c r="BL238" s="72">
        <v>6.0985127626432288E-2</v>
      </c>
      <c r="BM238" s="72">
        <v>6.6825146581958442E-2</v>
      </c>
      <c r="BN238" s="72">
        <v>7.2773515974584063E-2</v>
      </c>
      <c r="BO238" s="72">
        <v>6.310290594364211E-2</v>
      </c>
      <c r="BP238" s="72">
        <v>6.3132850222631723E-2</v>
      </c>
      <c r="BQ238" s="72">
        <v>6.9487838272471777E-2</v>
      </c>
      <c r="BR238" s="149">
        <v>7.2773515974584063E-2</v>
      </c>
    </row>
    <row r="239" spans="2:70" ht="16.5" hidden="1" x14ac:dyDescent="0.3">
      <c r="B239" s="85">
        <v>6</v>
      </c>
      <c r="C239" s="86" t="s">
        <v>2999</v>
      </c>
      <c r="D239" s="86">
        <v>27</v>
      </c>
      <c r="E239" s="87">
        <v>1</v>
      </c>
      <c r="F239" s="75" t="s">
        <v>2149</v>
      </c>
      <c r="G239" s="74" t="s">
        <v>2510</v>
      </c>
      <c r="H239" s="85" t="s">
        <v>1789</v>
      </c>
      <c r="I239" s="86">
        <v>1264</v>
      </c>
      <c r="J239" s="86" t="s">
        <v>4235</v>
      </c>
      <c r="K239" s="92" t="s">
        <v>1790</v>
      </c>
      <c r="L239" s="98" t="e">
        <v>#N/A</v>
      </c>
      <c r="M239" s="99">
        <v>0.64121463565344039</v>
      </c>
      <c r="N239" s="99" t="e">
        <v>#N/A</v>
      </c>
      <c r="O239" s="99">
        <v>7.742588768236626E-2</v>
      </c>
      <c r="P239" s="100">
        <v>7.0257480997522759</v>
      </c>
      <c r="Q239" s="100">
        <v>6.1863357532997947</v>
      </c>
      <c r="R239" s="101">
        <v>7.0345393914509824</v>
      </c>
      <c r="S239" s="108" t="e">
        <v>#N/A</v>
      </c>
      <c r="T239" s="109">
        <v>75.714473640937939</v>
      </c>
      <c r="U239" s="98">
        <v>0.48543899411181851</v>
      </c>
      <c r="V239" s="114">
        <v>0.92568139863177323</v>
      </c>
      <c r="W239" s="99">
        <v>0.79626774925556054</v>
      </c>
      <c r="X239" s="115">
        <v>3.7335169959680309E-2</v>
      </c>
      <c r="Y239" s="120" t="e">
        <v>#N/A</v>
      </c>
      <c r="Z239" s="121" t="e">
        <v>#N/A</v>
      </c>
      <c r="AA239" s="120">
        <v>45314000</v>
      </c>
      <c r="AB239" s="121">
        <v>375275000</v>
      </c>
      <c r="AC239" s="79">
        <v>0</v>
      </c>
      <c r="AD239" s="80">
        <v>42661000</v>
      </c>
      <c r="AE239" s="125">
        <v>0</v>
      </c>
      <c r="AF239" s="129">
        <v>1024.2051156</v>
      </c>
      <c r="AG239" s="130">
        <v>1231.9373382156414</v>
      </c>
      <c r="AH239" s="136">
        <v>26.755073041929446</v>
      </c>
      <c r="AI239" s="137">
        <v>42.398724470527306</v>
      </c>
      <c r="AJ239" s="137">
        <v>3.5565913155997864</v>
      </c>
      <c r="AK239" s="137">
        <v>51.361086988561276</v>
      </c>
      <c r="AL239" s="138">
        <v>3.5909893783029241</v>
      </c>
      <c r="AM239" s="85" t="s">
        <v>543</v>
      </c>
      <c r="AN239" s="86" t="s">
        <v>570</v>
      </c>
      <c r="AO239" s="86" t="s">
        <v>900</v>
      </c>
      <c r="AP239" s="87" t="s">
        <v>1552</v>
      </c>
      <c r="AQ239" s="98" t="e">
        <v>#VALUE!</v>
      </c>
      <c r="AR239" s="99" t="e">
        <v>#VALUE!</v>
      </c>
      <c r="AS239" s="143" t="e">
        <v>#VALUE!</v>
      </c>
      <c r="AT239" s="74" t="s">
        <v>3203</v>
      </c>
      <c r="AU239" s="74" t="s">
        <v>3203</v>
      </c>
      <c r="AV239" s="146" t="s">
        <v>3203</v>
      </c>
      <c r="AW239" s="25">
        <v>1.4093346065945096</v>
      </c>
      <c r="AX239" s="136">
        <v>1.4093346065945096</v>
      </c>
      <c r="AY239" s="137">
        <v>0</v>
      </c>
      <c r="AZ239" s="138">
        <v>1.4093346065945096</v>
      </c>
      <c r="BA239" s="136">
        <v>47.029937540383372</v>
      </c>
      <c r="BB239" s="137">
        <v>0</v>
      </c>
      <c r="BC239" s="138">
        <v>47.029937540383372</v>
      </c>
      <c r="BD239" s="25">
        <v>10.917999999999999</v>
      </c>
      <c r="BE239" s="25">
        <v>1024.2051156</v>
      </c>
      <c r="BF239" s="74">
        <v>41.2</v>
      </c>
      <c r="BG239" s="74">
        <v>48.300000000000004</v>
      </c>
      <c r="BH239" s="74">
        <v>55.6</v>
      </c>
      <c r="BI239" s="74">
        <v>43.9</v>
      </c>
      <c r="BJ239" s="74">
        <v>51.5</v>
      </c>
      <c r="BK239" s="74">
        <v>59.2</v>
      </c>
      <c r="BL239" s="72">
        <v>4.0226317338655559E-2</v>
      </c>
      <c r="BM239" s="72">
        <v>4.715852251109378E-2</v>
      </c>
      <c r="BN239" s="72">
        <v>5.4286001068671097E-2</v>
      </c>
      <c r="BO239" s="72">
        <v>4.2862508038033473E-2</v>
      </c>
      <c r="BP239" s="72">
        <v>5.0282896673319449E-2</v>
      </c>
      <c r="BQ239" s="72">
        <v>5.7800922001174981E-2</v>
      </c>
      <c r="BR239" s="149">
        <v>5.7800922001174981E-2</v>
      </c>
    </row>
    <row r="240" spans="2:70" ht="16.5" hidden="1" x14ac:dyDescent="0.3">
      <c r="B240" s="85">
        <v>6</v>
      </c>
      <c r="C240" s="86" t="s">
        <v>3000</v>
      </c>
      <c r="D240" s="86">
        <v>36</v>
      </c>
      <c r="E240" s="87">
        <v>15</v>
      </c>
      <c r="F240" s="75">
        <v>0.11</v>
      </c>
      <c r="G240" s="74" t="s">
        <v>2359</v>
      </c>
      <c r="H240" s="85" t="s">
        <v>45</v>
      </c>
      <c r="I240" s="86">
        <v>1236</v>
      </c>
      <c r="J240" s="86" t="s">
        <v>4210</v>
      </c>
      <c r="K240" s="92" t="s">
        <v>649</v>
      </c>
      <c r="L240" s="98">
        <v>1.5572462245218059</v>
      </c>
      <c r="M240" s="99">
        <v>0.42652461425422483</v>
      </c>
      <c r="N240" s="99">
        <v>0.19986879683378694</v>
      </c>
      <c r="O240" s="99">
        <v>0.10973016398090828</v>
      </c>
      <c r="P240" s="100">
        <v>4.6756879346840039</v>
      </c>
      <c r="Q240" s="100">
        <v>1.9153973394648642</v>
      </c>
      <c r="R240" s="101">
        <v>1.8413826522371186</v>
      </c>
      <c r="S240" s="108">
        <v>28.898349855634685</v>
      </c>
      <c r="T240" s="109">
        <v>23.543248155671979</v>
      </c>
      <c r="U240" s="98">
        <v>0.5188447576339954</v>
      </c>
      <c r="V240" s="114">
        <v>2.7689458689458695</v>
      </c>
      <c r="W240" s="99">
        <v>0.35732670117701493</v>
      </c>
      <c r="X240" s="115">
        <v>3.9478557143915266E-2</v>
      </c>
      <c r="Y240" s="120">
        <v>14.925552072735083</v>
      </c>
      <c r="Z240" s="121">
        <v>-32.017583015552923</v>
      </c>
      <c r="AA240" s="120">
        <v>544400000</v>
      </c>
      <c r="AB240" s="121">
        <v>2116100000</v>
      </c>
      <c r="AC240" s="79">
        <v>76100000</v>
      </c>
      <c r="AD240" s="80">
        <v>253500000</v>
      </c>
      <c r="AE240" s="125">
        <v>0.30019723865877712</v>
      </c>
      <c r="AF240" s="129">
        <v>10662.998463</v>
      </c>
      <c r="AG240" s="130">
        <v>11634.898463</v>
      </c>
      <c r="AH240" s="136">
        <v>27.728547337940892</v>
      </c>
      <c r="AI240" s="137">
        <v>58.543101636566938</v>
      </c>
      <c r="AJ240" s="137">
        <v>0.83310262366746135</v>
      </c>
      <c r="AK240" s="137">
        <v>140.81310171458861</v>
      </c>
      <c r="AL240" s="138">
        <v>8.6297862970969632</v>
      </c>
      <c r="AM240" s="85" t="s">
        <v>493</v>
      </c>
      <c r="AN240" s="86" t="s">
        <v>524</v>
      </c>
      <c r="AO240" s="86" t="s">
        <v>525</v>
      </c>
      <c r="AP240" s="87" t="s">
        <v>574</v>
      </c>
      <c r="AQ240" s="98" t="e">
        <v>#VALUE!</v>
      </c>
      <c r="AR240" s="99">
        <v>0.1238417</v>
      </c>
      <c r="AS240" s="143">
        <v>0.14503840000000001</v>
      </c>
      <c r="AT240" s="74" t="s">
        <v>3184</v>
      </c>
      <c r="AU240" s="74" t="s">
        <v>3184</v>
      </c>
      <c r="AV240" s="146" t="s">
        <v>3184</v>
      </c>
      <c r="AW240" s="25">
        <v>0.60069680829762517</v>
      </c>
      <c r="AX240" s="136">
        <v>0.60069680829762517</v>
      </c>
      <c r="AY240" s="137">
        <v>2.2132928964813576</v>
      </c>
      <c r="AZ240" s="138">
        <v>2.813989704778983</v>
      </c>
      <c r="BA240" s="136">
        <v>51.649841288551734</v>
      </c>
      <c r="BB240" s="137">
        <v>190.30603334203369</v>
      </c>
      <c r="BC240" s="138">
        <v>241.95587463058541</v>
      </c>
      <c r="BD240" s="25">
        <v>287.36857273999999</v>
      </c>
      <c r="BE240" s="25">
        <v>10662.998463</v>
      </c>
      <c r="BF240" s="74">
        <v>110</v>
      </c>
      <c r="BG240" s="74">
        <v>171</v>
      </c>
      <c r="BH240" s="74">
        <v>239</v>
      </c>
      <c r="BI240" s="74" t="s">
        <v>3021</v>
      </c>
      <c r="BJ240" s="74" t="s">
        <v>3021</v>
      </c>
      <c r="BK240" s="74" t="s">
        <v>3021</v>
      </c>
      <c r="BL240" s="72">
        <v>1.0316047627850062E-2</v>
      </c>
      <c r="BM240" s="72">
        <v>1.6036764948748731E-2</v>
      </c>
      <c r="BN240" s="72">
        <v>2.2413958027783315E-2</v>
      </c>
      <c r="BO240" s="72">
        <v>0</v>
      </c>
      <c r="BP240" s="72">
        <v>0</v>
      </c>
      <c r="BQ240" s="72">
        <v>0</v>
      </c>
      <c r="BR240" s="149">
        <v>2.2413958027783315E-2</v>
      </c>
    </row>
    <row r="241" spans="2:70" ht="16.5" hidden="1" x14ac:dyDescent="0.3">
      <c r="B241" s="85">
        <v>6</v>
      </c>
      <c r="C241" s="86" t="s">
        <v>3000</v>
      </c>
      <c r="D241" s="86">
        <v>37</v>
      </c>
      <c r="E241" s="87">
        <v>16</v>
      </c>
      <c r="F241" s="75">
        <v>0.2</v>
      </c>
      <c r="G241" s="74" t="s">
        <v>4566</v>
      </c>
      <c r="H241" s="85" t="s">
        <v>1178</v>
      </c>
      <c r="I241" s="86">
        <v>1237</v>
      </c>
      <c r="J241" s="86" t="s">
        <v>4211</v>
      </c>
      <c r="K241" s="92" t="s">
        <v>4811</v>
      </c>
      <c r="L241" s="98">
        <v>0.45142558173188263</v>
      </c>
      <c r="M241" s="99">
        <v>0.25476555369965387</v>
      </c>
      <c r="N241" s="99">
        <v>0.23502851141804348</v>
      </c>
      <c r="O241" s="99">
        <v>0.14897494763976155</v>
      </c>
      <c r="P241" s="100">
        <v>16.515177147107249</v>
      </c>
      <c r="Q241" s="100">
        <v>14.883301138680963</v>
      </c>
      <c r="R241" s="101">
        <v>19.051445134323721</v>
      </c>
      <c r="S241" s="108">
        <v>33.469704730519084</v>
      </c>
      <c r="T241" s="109">
        <v>28.137857704220796</v>
      </c>
      <c r="U241" s="98">
        <v>0.6988768227000044</v>
      </c>
      <c r="V241" s="114">
        <v>2.4373305845073112</v>
      </c>
      <c r="W241" s="99">
        <v>0.26752999917035608</v>
      </c>
      <c r="X241" s="115">
        <v>3.6474295957902039E-2</v>
      </c>
      <c r="Y241" s="120">
        <v>17.753712885436354</v>
      </c>
      <c r="Z241" s="121">
        <v>-1.9432282219631225</v>
      </c>
      <c r="AA241" s="120">
        <v>58073000</v>
      </c>
      <c r="AB241" s="121">
        <v>99312000</v>
      </c>
      <c r="AC241" s="79">
        <v>0</v>
      </c>
      <c r="AD241" s="80">
        <v>19497000</v>
      </c>
      <c r="AE241" s="125">
        <v>0</v>
      </c>
      <c r="AF241" s="129">
        <v>196.65</v>
      </c>
      <c r="AG241" s="130">
        <v>275.423</v>
      </c>
      <c r="AH241" s="136">
        <v>11.312864536268792</v>
      </c>
      <c r="AI241" s="137">
        <v>18.615951334910442</v>
      </c>
      <c r="AJ241" s="137">
        <v>8.8288840349216962</v>
      </c>
      <c r="AK241" s="137">
        <v>50.065874841714866</v>
      </c>
      <c r="AL241" s="138">
        <v>9.5744678343716192</v>
      </c>
      <c r="AM241" s="85" t="s">
        <v>493</v>
      </c>
      <c r="AN241" s="86" t="s">
        <v>524</v>
      </c>
      <c r="AO241" s="86" t="s">
        <v>525</v>
      </c>
      <c r="AP241" s="87" t="s">
        <v>2136</v>
      </c>
      <c r="AQ241" s="98" t="e">
        <v>#VALUE!</v>
      </c>
      <c r="AR241" s="99" t="e">
        <v>#VALUE!</v>
      </c>
      <c r="AS241" s="143">
        <v>0.26041350000000002</v>
      </c>
      <c r="AT241" s="74" t="s">
        <v>3185</v>
      </c>
      <c r="AU241" s="74" t="s">
        <v>3185</v>
      </c>
      <c r="AV241" s="146" t="s">
        <v>3185</v>
      </c>
      <c r="AW241" s="25">
        <v>1.7229159036544694</v>
      </c>
      <c r="AX241" s="136">
        <v>1.7229159036544694</v>
      </c>
      <c r="AY241" s="137">
        <v>-2.5666575931583894E-16</v>
      </c>
      <c r="AZ241" s="138">
        <v>1.7229159036544692</v>
      </c>
      <c r="BA241" s="136">
        <v>47.696482106940927</v>
      </c>
      <c r="BB241" s="137">
        <v>-7.1054273576010019E-15</v>
      </c>
      <c r="BC241" s="138">
        <v>47.69648210694092</v>
      </c>
      <c r="BD241" s="25">
        <v>1.25685</v>
      </c>
      <c r="BE241" s="25">
        <v>196.65</v>
      </c>
      <c r="BF241" s="74" t="s">
        <v>3021</v>
      </c>
      <c r="BG241" s="74" t="s">
        <v>3021</v>
      </c>
      <c r="BH241" s="74" t="s">
        <v>3021</v>
      </c>
      <c r="BI241" s="74" t="s">
        <v>3021</v>
      </c>
      <c r="BJ241" s="74" t="s">
        <v>3021</v>
      </c>
      <c r="BK241" s="74" t="s">
        <v>3021</v>
      </c>
      <c r="BL241" s="72">
        <v>0</v>
      </c>
      <c r="BM241" s="72">
        <v>0</v>
      </c>
      <c r="BN241" s="72">
        <v>0</v>
      </c>
      <c r="BO241" s="72">
        <v>0</v>
      </c>
      <c r="BP241" s="72">
        <v>0</v>
      </c>
      <c r="BQ241" s="72">
        <v>0</v>
      </c>
      <c r="BR241" s="149">
        <v>0</v>
      </c>
    </row>
    <row r="242" spans="2:70" ht="16.5" hidden="1" x14ac:dyDescent="0.3">
      <c r="B242" s="85">
        <v>6</v>
      </c>
      <c r="C242" s="86" t="s">
        <v>3000</v>
      </c>
      <c r="D242" s="86">
        <v>40</v>
      </c>
      <c r="E242" s="87">
        <v>9</v>
      </c>
      <c r="F242" s="75">
        <v>0.2</v>
      </c>
      <c r="G242" s="74" t="s">
        <v>2371</v>
      </c>
      <c r="H242" s="85" t="s">
        <v>379</v>
      </c>
      <c r="I242" s="86">
        <v>1238</v>
      </c>
      <c r="J242" s="86" t="s">
        <v>4212</v>
      </c>
      <c r="K242" s="92" t="s">
        <v>1067</v>
      </c>
      <c r="L242" s="98">
        <v>0.19990927595048147</v>
      </c>
      <c r="M242" s="99">
        <v>0.18439589553807981</v>
      </c>
      <c r="N242" s="99">
        <v>0.11465915033164369</v>
      </c>
      <c r="O242" s="99">
        <v>0.10663561857049053</v>
      </c>
      <c r="P242" s="100">
        <v>10.571738764775143</v>
      </c>
      <c r="Q242" s="100">
        <v>8.0929222556227352</v>
      </c>
      <c r="R242" s="101">
        <v>10.550651114484301</v>
      </c>
      <c r="S242" s="108">
        <v>12.973887574877718</v>
      </c>
      <c r="T242" s="109">
        <v>14.40956936968977</v>
      </c>
      <c r="U242" s="98">
        <v>0.47815929932371437</v>
      </c>
      <c r="V242" s="114">
        <v>2.126990277582077</v>
      </c>
      <c r="W242" s="99">
        <v>0.54453619503366468</v>
      </c>
      <c r="X242" s="115">
        <v>4.591396129857668E-2</v>
      </c>
      <c r="Y242" s="120">
        <v>8.8531207130781606</v>
      </c>
      <c r="Z242" s="121">
        <v>9.383111925721499</v>
      </c>
      <c r="AA242" s="120">
        <v>95116000</v>
      </c>
      <c r="AB242" s="121">
        <v>164476000</v>
      </c>
      <c r="AC242" s="79">
        <v>7363000</v>
      </c>
      <c r="AD242" s="80">
        <v>22444000</v>
      </c>
      <c r="AE242" s="125">
        <v>0.32806095170201388</v>
      </c>
      <c r="AF242" s="129">
        <v>912.50496864000002</v>
      </c>
      <c r="AG242" s="130">
        <v>972.88596863999999</v>
      </c>
      <c r="AH242" s="136">
        <v>32.740567680969207</v>
      </c>
      <c r="AI242" s="137">
        <v>52.274782045027131</v>
      </c>
      <c r="AJ242" s="137">
        <v>1.4587406761748409</v>
      </c>
      <c r="AK242" s="137">
        <v>75.721599676247564</v>
      </c>
      <c r="AL242" s="138">
        <v>7.902655339391039</v>
      </c>
      <c r="AM242" s="85" t="s">
        <v>493</v>
      </c>
      <c r="AN242" s="86" t="s">
        <v>524</v>
      </c>
      <c r="AO242" s="86" t="s">
        <v>524</v>
      </c>
      <c r="AP242" s="87" t="s">
        <v>574</v>
      </c>
      <c r="AQ242" s="98">
        <v>0.20229070000000002</v>
      </c>
      <c r="AR242" s="99">
        <v>0.28912460000000001</v>
      </c>
      <c r="AS242" s="143">
        <v>0.38487969999999999</v>
      </c>
      <c r="AT242" s="74" t="s">
        <v>3697</v>
      </c>
      <c r="AU242" s="74" t="s">
        <v>3021</v>
      </c>
      <c r="AV242" s="146" t="s">
        <v>3021</v>
      </c>
      <c r="AW242" s="25" t="s">
        <v>3021</v>
      </c>
      <c r="AX242" s="136">
        <v>0</v>
      </c>
      <c r="AY242" s="137">
        <v>-2.3123161763653192E-2</v>
      </c>
      <c r="AZ242" s="138">
        <v>-2.3123161763653192E-2</v>
      </c>
      <c r="BA242" s="136">
        <v>0</v>
      </c>
      <c r="BB242" s="137">
        <v>-1.8084934049988131</v>
      </c>
      <c r="BC242" s="138">
        <v>-1.8084934049988131</v>
      </c>
      <c r="BD242" s="25">
        <v>-0.21100000000000002</v>
      </c>
      <c r="BE242" s="25">
        <v>912.50496864000002</v>
      </c>
      <c r="BF242" s="74">
        <v>14.3</v>
      </c>
      <c r="BG242" s="74">
        <v>18.400000000000002</v>
      </c>
      <c r="BH242" s="74">
        <v>18.5</v>
      </c>
      <c r="BI242" s="74">
        <v>4.5149999999999997</v>
      </c>
      <c r="BJ242" s="74">
        <v>12.654</v>
      </c>
      <c r="BK242" s="74" t="s">
        <v>3021</v>
      </c>
      <c r="BL242" s="72">
        <v>1.5671147545982967E-2</v>
      </c>
      <c r="BM242" s="72">
        <v>2.0164273765460601E-2</v>
      </c>
      <c r="BN242" s="72">
        <v>2.0273862209838102E-2</v>
      </c>
      <c r="BO242" s="72">
        <v>4.9479182636442721E-3</v>
      </c>
      <c r="BP242" s="72">
        <v>1.3867321751529263E-2</v>
      </c>
      <c r="BQ242" s="72">
        <v>0</v>
      </c>
      <c r="BR242" s="149">
        <v>2.0273862209838102E-2</v>
      </c>
    </row>
    <row r="243" spans="2:70" ht="16.5" hidden="1" x14ac:dyDescent="0.3">
      <c r="B243" s="85">
        <v>7</v>
      </c>
      <c r="C243" s="86" t="s">
        <v>2999</v>
      </c>
      <c r="D243" s="86">
        <v>0</v>
      </c>
      <c r="E243" s="87">
        <v>0</v>
      </c>
      <c r="F243" s="75">
        <v>0.11</v>
      </c>
      <c r="G243" s="74">
        <v>0</v>
      </c>
      <c r="H243" s="85" t="s">
        <v>4419</v>
      </c>
      <c r="I243" s="86">
        <v>0</v>
      </c>
      <c r="J243" s="86">
        <v>0</v>
      </c>
      <c r="K243" s="92" t="s">
        <v>4474</v>
      </c>
      <c r="L243" s="98">
        <v>0.42326025864944955</v>
      </c>
      <c r="M243" s="99">
        <v>0.50898180047366559</v>
      </c>
      <c r="N243" s="99">
        <v>0.15898702742649867</v>
      </c>
      <c r="O243" s="99">
        <v>0.17861253039990554</v>
      </c>
      <c r="P243" s="100">
        <v>13.431197186952144</v>
      </c>
      <c r="Q243" s="100">
        <v>10.366269789527875</v>
      </c>
      <c r="R243" s="101">
        <v>12.343943531856773</v>
      </c>
      <c r="S243" s="108">
        <v>31.230156071344009</v>
      </c>
      <c r="T243" s="109">
        <v>32.837101818324108</v>
      </c>
      <c r="U243" s="98">
        <v>7.8409527299343126E-2</v>
      </c>
      <c r="V243" s="114">
        <v>0.39152868561124887</v>
      </c>
      <c r="W243" s="99">
        <v>0.56632003963090494</v>
      </c>
      <c r="X243" s="115">
        <v>2.2114956606312606E-2</v>
      </c>
      <c r="Y243" s="120">
        <v>5.2848352076590572</v>
      </c>
      <c r="Z243" s="121">
        <v>4.1869475684293667</v>
      </c>
      <c r="AA243" s="120">
        <v>1322452000000</v>
      </c>
      <c r="AB243" s="121">
        <v>3768515000000</v>
      </c>
      <c r="AC243" s="79" t="e">
        <v>#N/A</v>
      </c>
      <c r="AD243" s="80">
        <v>580475000000</v>
      </c>
      <c r="AE243" s="125">
        <v>0</v>
      </c>
      <c r="AF243" s="129">
        <v>6666000</v>
      </c>
      <c r="AG243" s="130">
        <v>7086808</v>
      </c>
      <c r="AH243" s="136">
        <v>7.9816373443076785</v>
      </c>
      <c r="AI243" s="137">
        <v>10.139191246323067</v>
      </c>
      <c r="AJ243" s="137">
        <v>8.3300505045113624</v>
      </c>
      <c r="AK243" s="137">
        <v>12.703821437555746</v>
      </c>
      <c r="AL243" s="138">
        <v>1.5296901371556622</v>
      </c>
      <c r="AM243" s="85" t="s">
        <v>493</v>
      </c>
      <c r="AN243" s="86" t="s">
        <v>661</v>
      </c>
      <c r="AO243" s="86" t="s">
        <v>662</v>
      </c>
      <c r="AP243" s="87" t="s">
        <v>4618</v>
      </c>
      <c r="AQ243" s="98">
        <v>0.10517030000000001</v>
      </c>
      <c r="AR243" s="99">
        <v>7.6699359999999994E-2</v>
      </c>
      <c r="AS243" s="143">
        <v>3.9655610000000001E-2</v>
      </c>
      <c r="AT243" s="74" t="s">
        <v>4526</v>
      </c>
      <c r="AU243" s="74" t="s">
        <v>4526</v>
      </c>
      <c r="AV243" s="146" t="s">
        <v>4526</v>
      </c>
      <c r="AW243" s="25">
        <v>5.6405640564056405</v>
      </c>
      <c r="AX243" s="136">
        <v>5.6405640564056405</v>
      </c>
      <c r="AY243" s="137">
        <v>2.1188957511142753E-5</v>
      </c>
      <c r="AZ243" s="138">
        <v>5.6405852453631518</v>
      </c>
      <c r="BA243" s="136">
        <v>57.635479248068712</v>
      </c>
      <c r="BB243" s="137">
        <v>2.1650950307616768E-4</v>
      </c>
      <c r="BC243" s="138">
        <v>57.635695757571789</v>
      </c>
      <c r="BD243" s="25">
        <v>266204</v>
      </c>
      <c r="BE243" s="25">
        <v>6666000</v>
      </c>
      <c r="BF243" s="74">
        <v>453388</v>
      </c>
      <c r="BG243" s="74">
        <v>466880.91700000002</v>
      </c>
      <c r="BH243" s="74">
        <v>483921.09100000001</v>
      </c>
      <c r="BI243" s="74">
        <v>495236.09100000001</v>
      </c>
      <c r="BJ243" s="74">
        <v>510634.21500000003</v>
      </c>
      <c r="BK243" s="74">
        <v>475725.09500000003</v>
      </c>
      <c r="BL243" s="72">
        <v>6.801500150015001E-2</v>
      </c>
      <c r="BM243" s="72">
        <v>7.0039141464146415E-2</v>
      </c>
      <c r="BN243" s="72">
        <v>7.2595423192319236E-2</v>
      </c>
      <c r="BO243" s="72">
        <v>7.4292842934293432E-2</v>
      </c>
      <c r="BP243" s="72">
        <v>7.6602792529252936E-2</v>
      </c>
      <c r="BQ243" s="72">
        <v>7.1365900840084012E-2</v>
      </c>
      <c r="BR243" s="149">
        <v>7.2595423192319236E-2</v>
      </c>
    </row>
    <row r="244" spans="2:70" ht="16.5" hidden="1" x14ac:dyDescent="0.3">
      <c r="B244" s="85">
        <v>7</v>
      </c>
      <c r="C244" s="86" t="s">
        <v>2999</v>
      </c>
      <c r="D244" s="86">
        <v>0</v>
      </c>
      <c r="E244" s="87">
        <v>0</v>
      </c>
      <c r="F244" s="75">
        <v>0.13</v>
      </c>
      <c r="G244" s="74">
        <v>0</v>
      </c>
      <c r="H244" s="85" t="s">
        <v>3011</v>
      </c>
      <c r="I244" s="86">
        <v>1358</v>
      </c>
      <c r="J244" s="86" t="s">
        <v>4301</v>
      </c>
      <c r="K244" s="92" t="s">
        <v>3012</v>
      </c>
      <c r="L244" s="98">
        <v>0.14900341648475743</v>
      </c>
      <c r="M244" s="99">
        <v>0.1696149843912591</v>
      </c>
      <c r="N244" s="99">
        <v>0.14900341648475743</v>
      </c>
      <c r="O244" s="99">
        <v>0.1696149843912591</v>
      </c>
      <c r="P244" s="100">
        <v>10.592050298078421</v>
      </c>
      <c r="Q244" s="100">
        <v>8.272239419712335</v>
      </c>
      <c r="R244" s="101">
        <v>19.927114832906877</v>
      </c>
      <c r="S244" s="108">
        <v>46.797155036944822</v>
      </c>
      <c r="T244" s="109">
        <v>47.461749705766969</v>
      </c>
      <c r="U244" s="98">
        <v>0.37118259850742469</v>
      </c>
      <c r="V244" s="114">
        <v>2.9163498098859315</v>
      </c>
      <c r="W244" s="99">
        <v>0.32194798909859657</v>
      </c>
      <c r="X244" s="115">
        <v>4.6202657148522702E-2</v>
      </c>
      <c r="Y244" s="120">
        <v>3.3357033558647382</v>
      </c>
      <c r="Z244" s="121">
        <v>-11.050124516108728</v>
      </c>
      <c r="AA244" s="120">
        <v>27869000000</v>
      </c>
      <c r="AB244" s="121">
        <v>27869000000</v>
      </c>
      <c r="AC244" s="79">
        <v>39000000</v>
      </c>
      <c r="AD244" s="80">
        <v>4057000000</v>
      </c>
      <c r="AE244" s="125">
        <v>9.6130145427655907E-3</v>
      </c>
      <c r="AF244" s="129">
        <v>46317.926966309999</v>
      </c>
      <c r="AG244" s="130">
        <v>60890.926966309999</v>
      </c>
      <c r="AH244" s="136">
        <v>12.358621263712198</v>
      </c>
      <c r="AI244" s="137">
        <v>16.591533233326974</v>
      </c>
      <c r="AJ244" s="137">
        <v>4.248145613943743</v>
      </c>
      <c r="AK244" s="137">
        <v>18.752548687583243</v>
      </c>
      <c r="AL244" s="138">
        <v>3.6643929342714983</v>
      </c>
      <c r="AM244" s="85" t="s">
        <v>498</v>
      </c>
      <c r="AN244" s="86" t="s">
        <v>516</v>
      </c>
      <c r="AO244" s="86" t="s">
        <v>517</v>
      </c>
      <c r="AP244" s="87" t="s">
        <v>574</v>
      </c>
      <c r="AQ244" s="98">
        <v>0.14970710000000001</v>
      </c>
      <c r="AR244" s="99">
        <v>0.1566623</v>
      </c>
      <c r="AS244" s="143">
        <v>0.1058123</v>
      </c>
      <c r="AT244" s="74" t="s">
        <v>3697</v>
      </c>
      <c r="AU244" s="74" t="s">
        <v>3261</v>
      </c>
      <c r="AV244" s="146" t="s">
        <v>3261</v>
      </c>
      <c r="AW244" s="25">
        <v>2.645891565175869</v>
      </c>
      <c r="AX244" s="136">
        <v>2.645891565175869</v>
      </c>
      <c r="AY244" s="137">
        <v>7.028503729258949</v>
      </c>
      <c r="AZ244" s="138">
        <v>9.6743952944348184</v>
      </c>
      <c r="BA244" s="136">
        <v>36.409357236008759</v>
      </c>
      <c r="BB244" s="137">
        <v>96.717230018532263</v>
      </c>
      <c r="BC244" s="138">
        <v>133.12658725454102</v>
      </c>
      <c r="BD244" s="25">
        <v>4267</v>
      </c>
      <c r="BE244" s="25">
        <v>46317.926966309999</v>
      </c>
      <c r="BF244" s="74">
        <v>2811.5</v>
      </c>
      <c r="BG244" s="74">
        <v>3025.7310000000002</v>
      </c>
      <c r="BH244" s="74">
        <v>3248.8820000000001</v>
      </c>
      <c r="BI244" s="74">
        <v>1729.0889999999999</v>
      </c>
      <c r="BJ244" s="74">
        <v>2336.585</v>
      </c>
      <c r="BK244" s="74">
        <v>2643.386</v>
      </c>
      <c r="BL244" s="72">
        <v>6.0700039577440162E-2</v>
      </c>
      <c r="BM244" s="72">
        <v>6.5325268166703754E-2</v>
      </c>
      <c r="BN244" s="72">
        <v>7.0143078777319207E-2</v>
      </c>
      <c r="BO244" s="72">
        <v>3.7330880573685374E-2</v>
      </c>
      <c r="BP244" s="72">
        <v>5.0446666183906468E-2</v>
      </c>
      <c r="BQ244" s="72">
        <v>5.7070472992513339E-2</v>
      </c>
      <c r="BR244" s="149">
        <v>7.0143078777319207E-2</v>
      </c>
    </row>
    <row r="245" spans="2:70" ht="16.5" hidden="1" x14ac:dyDescent="0.3">
      <c r="B245" s="85">
        <v>7</v>
      </c>
      <c r="C245" s="86" t="s">
        <v>2999</v>
      </c>
      <c r="D245" s="86">
        <v>0</v>
      </c>
      <c r="E245" s="87">
        <v>0</v>
      </c>
      <c r="F245" s="75">
        <v>0.15</v>
      </c>
      <c r="G245" s="74">
        <v>0</v>
      </c>
      <c r="H245" s="85" t="s">
        <v>3007</v>
      </c>
      <c r="I245" s="86">
        <v>1356</v>
      </c>
      <c r="J245" s="86" t="s">
        <v>4299</v>
      </c>
      <c r="K245" s="92" t="s">
        <v>3008</v>
      </c>
      <c r="L245" s="98">
        <v>0.18119302746272054</v>
      </c>
      <c r="M245" s="99">
        <v>0.20070776810186308</v>
      </c>
      <c r="N245" s="99">
        <v>0.18031657307219554</v>
      </c>
      <c r="O245" s="99">
        <v>0.19851074051197584</v>
      </c>
      <c r="P245" s="100">
        <v>15.784961553172689</v>
      </c>
      <c r="Q245" s="100">
        <v>12.018931569093438</v>
      </c>
      <c r="R245" s="101">
        <v>32.376678083540014</v>
      </c>
      <c r="S245" s="108">
        <v>51.896300664670989</v>
      </c>
      <c r="T245" s="109">
        <v>49.781188985390159</v>
      </c>
      <c r="U245" s="98">
        <v>0.42444618318744193</v>
      </c>
      <c r="V245" s="114">
        <v>2.2992052980132449</v>
      </c>
      <c r="W245" s="99">
        <v>0.2977897469490744</v>
      </c>
      <c r="X245" s="115">
        <v>4.3168596748763118E-2</v>
      </c>
      <c r="Y245" s="120">
        <v>5.9341879347632194</v>
      </c>
      <c r="Z245" s="121">
        <v>-3.0079652902723852</v>
      </c>
      <c r="AA245" s="120">
        <v>28823000000</v>
      </c>
      <c r="AB245" s="121">
        <v>29142000000</v>
      </c>
      <c r="AC245" s="79">
        <v>55000000</v>
      </c>
      <c r="AD245" s="80">
        <v>5572000000</v>
      </c>
      <c r="AE245" s="125">
        <v>9.8707824838478106E-3</v>
      </c>
      <c r="AF245" s="129">
        <v>61895.282258450003</v>
      </c>
      <c r="AG245" s="130">
        <v>79258.282258449995</v>
      </c>
      <c r="AH245" s="136">
        <v>10.641552397751074</v>
      </c>
      <c r="AI245" s="137">
        <v>13.474716466924514</v>
      </c>
      <c r="AJ245" s="137">
        <v>5.0515486368739948</v>
      </c>
      <c r="AK245" s="137">
        <v>16.035987344549543</v>
      </c>
      <c r="AL245" s="138">
        <v>5.0444980289619341</v>
      </c>
      <c r="AM245" s="85" t="s">
        <v>498</v>
      </c>
      <c r="AN245" s="86" t="s">
        <v>516</v>
      </c>
      <c r="AO245" s="86" t="s">
        <v>517</v>
      </c>
      <c r="AP245" s="87" t="s">
        <v>574</v>
      </c>
      <c r="AQ245" s="98">
        <v>0.18135410000000002</v>
      </c>
      <c r="AR245" s="99">
        <v>0.1897634</v>
      </c>
      <c r="AS245" s="143">
        <v>0.13405510000000001</v>
      </c>
      <c r="AT245" s="74" t="s">
        <v>3765</v>
      </c>
      <c r="AU245" s="74" t="s">
        <v>3021</v>
      </c>
      <c r="AV245" s="146" t="s">
        <v>3765</v>
      </c>
      <c r="AW245" s="25">
        <v>1.4262560700674691</v>
      </c>
      <c r="AX245" s="136">
        <v>1.4262560700674691</v>
      </c>
      <c r="AY245" s="137">
        <v>7.8976058938694509</v>
      </c>
      <c r="AZ245" s="138">
        <v>9.3238619639369205</v>
      </c>
      <c r="BA245" s="136">
        <v>21.862957333456158</v>
      </c>
      <c r="BB245" s="137">
        <v>121.0617253926581</v>
      </c>
      <c r="BC245" s="138">
        <v>142.92468272611427</v>
      </c>
      <c r="BD245" s="25">
        <v>5585.4680159999998</v>
      </c>
      <c r="BE245" s="25">
        <v>61895.282258450003</v>
      </c>
      <c r="BF245" s="74">
        <v>3804.6</v>
      </c>
      <c r="BG245" s="74">
        <v>3950.3850000000002</v>
      </c>
      <c r="BH245" s="74">
        <v>4179.0560000000005</v>
      </c>
      <c r="BI245" s="74">
        <v>3120.038</v>
      </c>
      <c r="BJ245" s="74">
        <v>3521.2950000000001</v>
      </c>
      <c r="BK245" s="74">
        <v>3667.348</v>
      </c>
      <c r="BL245" s="72">
        <v>6.1468335892120314E-2</v>
      </c>
      <c r="BM245" s="72">
        <v>6.3823685034745767E-2</v>
      </c>
      <c r="BN245" s="72">
        <v>6.7518166934758136E-2</v>
      </c>
      <c r="BO245" s="72">
        <v>5.0408333012715995E-2</v>
      </c>
      <c r="BP245" s="72">
        <v>5.6891169593451037E-2</v>
      </c>
      <c r="BQ245" s="72">
        <v>5.9250848629894243E-2</v>
      </c>
      <c r="BR245" s="149">
        <v>6.7518166934758136E-2</v>
      </c>
    </row>
    <row r="246" spans="2:70" ht="16.5" hidden="1" x14ac:dyDescent="0.3">
      <c r="B246" s="85">
        <v>7</v>
      </c>
      <c r="C246" s="86" t="s">
        <v>2999</v>
      </c>
      <c r="D246" s="86">
        <v>0</v>
      </c>
      <c r="E246" s="87">
        <v>0</v>
      </c>
      <c r="F246" s="75">
        <v>0.14000000000000001</v>
      </c>
      <c r="G246" s="74">
        <v>0</v>
      </c>
      <c r="H246" s="85" t="s">
        <v>4507</v>
      </c>
      <c r="I246" s="86">
        <v>0</v>
      </c>
      <c r="J246" s="86">
        <v>0</v>
      </c>
      <c r="K246" s="92" t="s">
        <v>4508</v>
      </c>
      <c r="L246" s="98">
        <v>1.6882654108511925</v>
      </c>
      <c r="M246" s="99">
        <v>0.80064638183824688</v>
      </c>
      <c r="N246" s="99">
        <v>0.58851720043122691</v>
      </c>
      <c r="O246" s="99">
        <v>0.43283900110798601</v>
      </c>
      <c r="P246" s="100">
        <v>30.865037042339218</v>
      </c>
      <c r="Q246" s="100">
        <v>25.390393884837799</v>
      </c>
      <c r="R246" s="101">
        <v>68.304953560371516</v>
      </c>
      <c r="S246" s="108">
        <v>18.972423705787698</v>
      </c>
      <c r="T246" s="109">
        <v>17.937681862269642</v>
      </c>
      <c r="U246" s="98">
        <v>0.30037026611523721</v>
      </c>
      <c r="V246" s="114">
        <v>1.3851223165252122</v>
      </c>
      <c r="W246" s="99">
        <v>0.16216785425953878</v>
      </c>
      <c r="X246" s="115">
        <v>4.4001139925904813E-2</v>
      </c>
      <c r="Y246" s="120">
        <v>5.3082634636940345</v>
      </c>
      <c r="Z246" s="121">
        <v>24.72853650323712</v>
      </c>
      <c r="AA246" s="120">
        <v>12686000000</v>
      </c>
      <c r="AB246" s="121">
        <v>23466000000</v>
      </c>
      <c r="AC246" s="79">
        <v>250000000</v>
      </c>
      <c r="AD246" s="80">
        <v>7725000000</v>
      </c>
      <c r="AE246" s="125">
        <v>3.2362459546925564E-2</v>
      </c>
      <c r="AF246" s="129">
        <v>106789.1314611</v>
      </c>
      <c r="AG246" s="130">
        <v>120661.1314611</v>
      </c>
      <c r="AH246" s="136">
        <v>10.595462896127502</v>
      </c>
      <c r="AI246" s="137">
        <v>12.069734066329898</v>
      </c>
      <c r="AJ246" s="137">
        <v>5.4637660253330793</v>
      </c>
      <c r="AK246" s="137">
        <v>13.374269790015878</v>
      </c>
      <c r="AL246" s="138">
        <v>11.519106811259215</v>
      </c>
      <c r="AM246" s="85" t="s">
        <v>498</v>
      </c>
      <c r="AN246" s="86" t="s">
        <v>828</v>
      </c>
      <c r="AO246" s="86" t="s">
        <v>828</v>
      </c>
      <c r="AP246" s="87" t="s">
        <v>574</v>
      </c>
      <c r="AQ246" s="98">
        <v>0.13681850000000001</v>
      </c>
      <c r="AR246" s="99">
        <v>0.19953499999999999</v>
      </c>
      <c r="AS246" s="143">
        <v>9.6446150000000008E-2</v>
      </c>
      <c r="AT246" s="74" t="s">
        <v>4554</v>
      </c>
      <c r="AU246" s="74" t="s">
        <v>3021</v>
      </c>
      <c r="AV246" s="146" t="s">
        <v>4554</v>
      </c>
      <c r="AW246" s="25">
        <v>2.8298549699327906</v>
      </c>
      <c r="AX246" s="136">
        <v>2.8298549699327906</v>
      </c>
      <c r="AY246" s="137">
        <v>7.4271941071325722</v>
      </c>
      <c r="AZ246" s="138">
        <v>10.257049077065362</v>
      </c>
      <c r="BA246" s="136">
        <v>42.537495884037988</v>
      </c>
      <c r="BB246" s="137">
        <v>111.64326162255816</v>
      </c>
      <c r="BC246" s="138">
        <v>154.18075750659614</v>
      </c>
      <c r="BD246" s="25">
        <v>10910</v>
      </c>
      <c r="BE246" s="25">
        <v>106789.1314611</v>
      </c>
      <c r="BF246" s="74">
        <v>6843.7139999999999</v>
      </c>
      <c r="BG246" s="74">
        <v>6884.857</v>
      </c>
      <c r="BH246" s="74">
        <v>7003.7219999999998</v>
      </c>
      <c r="BI246" s="74">
        <v>6240.7970000000005</v>
      </c>
      <c r="BJ246" s="74">
        <v>6487.8640000000005</v>
      </c>
      <c r="BK246" s="74">
        <v>6468.116</v>
      </c>
      <c r="BL246" s="72">
        <v>6.4086240859566823E-2</v>
      </c>
      <c r="BM246" s="72">
        <v>6.4471514149433293E-2</v>
      </c>
      <c r="BN246" s="72">
        <v>6.5584595587344405E-2</v>
      </c>
      <c r="BO246" s="72">
        <v>5.8440376044010915E-2</v>
      </c>
      <c r="BP246" s="72">
        <v>6.0753972911216439E-2</v>
      </c>
      <c r="BQ246" s="72">
        <v>6.056904772519979E-2</v>
      </c>
      <c r="BR246" s="149">
        <v>6.5584595587344405E-2</v>
      </c>
    </row>
    <row r="247" spans="2:70" ht="16.5" hidden="1" x14ac:dyDescent="0.3">
      <c r="B247" s="85">
        <v>7</v>
      </c>
      <c r="C247" s="86" t="s">
        <v>2999</v>
      </c>
      <c r="D247" s="86">
        <v>0</v>
      </c>
      <c r="E247" s="87">
        <v>0</v>
      </c>
      <c r="F247" s="75">
        <v>0.13</v>
      </c>
      <c r="G247" s="74">
        <v>0</v>
      </c>
      <c r="H247" s="85" t="s">
        <v>3009</v>
      </c>
      <c r="I247" s="86">
        <v>1357</v>
      </c>
      <c r="J247" s="86" t="s">
        <v>4300</v>
      </c>
      <c r="K247" s="92" t="s">
        <v>3010</v>
      </c>
      <c r="L247" s="98">
        <v>0.20200262945793165</v>
      </c>
      <c r="M247" s="99">
        <v>0.21711025791197588</v>
      </c>
      <c r="N247" s="99">
        <v>0.20200262945793165</v>
      </c>
      <c r="O247" s="99">
        <v>0.21711025791197588</v>
      </c>
      <c r="P247" s="100">
        <v>15.69133630399395</v>
      </c>
      <c r="Q247" s="100">
        <v>12.006988221052234</v>
      </c>
      <c r="R247" s="101">
        <v>51.976528721432977</v>
      </c>
      <c r="S247" s="108">
        <v>51.456013215726713</v>
      </c>
      <c r="T247" s="109">
        <v>50.625125628140701</v>
      </c>
      <c r="U247" s="98">
        <v>0.51542410612875378</v>
      </c>
      <c r="V247" s="114">
        <v>2.8784675236806496</v>
      </c>
      <c r="W247" s="99">
        <v>0.19980918631593295</v>
      </c>
      <c r="X247" s="115">
        <v>3.7946364548974619E-2</v>
      </c>
      <c r="Y247" s="120">
        <v>2.711675976931855</v>
      </c>
      <c r="Z247" s="121">
        <v>-5.3263077838981099</v>
      </c>
      <c r="AA247" s="120">
        <v>46101000000</v>
      </c>
      <c r="AB247" s="121">
        <v>46101000000</v>
      </c>
      <c r="AC247" s="79">
        <v>95000000</v>
      </c>
      <c r="AD247" s="80">
        <v>9053000000</v>
      </c>
      <c r="AE247" s="125">
        <v>1.049375897492544E-2</v>
      </c>
      <c r="AF247" s="129">
        <v>130009.19978379998</v>
      </c>
      <c r="AG247" s="130">
        <v>164044.1997838</v>
      </c>
      <c r="AH247" s="136">
        <v>13.766717000990266</v>
      </c>
      <c r="AI247" s="137">
        <v>17.025864014924753</v>
      </c>
      <c r="AJ247" s="137">
        <v>4.1769992054217306</v>
      </c>
      <c r="AK247" s="137">
        <v>19.268926835368717</v>
      </c>
      <c r="AL247" s="138">
        <v>9.8527317912331096</v>
      </c>
      <c r="AM247" s="85" t="s">
        <v>498</v>
      </c>
      <c r="AN247" s="86" t="s">
        <v>516</v>
      </c>
      <c r="AO247" s="86" t="s">
        <v>517</v>
      </c>
      <c r="AP247" s="87" t="s">
        <v>574</v>
      </c>
      <c r="AQ247" s="98">
        <v>0.15854469999999998</v>
      </c>
      <c r="AR247" s="99">
        <v>0.14343830000000002</v>
      </c>
      <c r="AS247" s="143">
        <v>0.10349800000000001</v>
      </c>
      <c r="AT247" s="74" t="s">
        <v>3697</v>
      </c>
      <c r="AU247" s="74" t="s">
        <v>3260</v>
      </c>
      <c r="AV247" s="146" t="s">
        <v>3260</v>
      </c>
      <c r="AW247" s="25">
        <v>2.4382237582712696</v>
      </c>
      <c r="AX247" s="136">
        <v>2.4382237582712696</v>
      </c>
      <c r="AY247" s="137">
        <v>4.8610157206041125</v>
      </c>
      <c r="AZ247" s="138">
        <v>7.299239478875382</v>
      </c>
      <c r="BA247" s="136">
        <v>44.71487194000283</v>
      </c>
      <c r="BB247" s="137">
        <v>89.146738361398036</v>
      </c>
      <c r="BC247" s="138">
        <v>133.86161030140087</v>
      </c>
      <c r="BD247" s="25">
        <v>9460</v>
      </c>
      <c r="BE247" s="25">
        <v>130009.19978379998</v>
      </c>
      <c r="BF247" s="74">
        <v>6380.1540000000005</v>
      </c>
      <c r="BG247" s="74">
        <v>7015.2960000000003</v>
      </c>
      <c r="BH247" s="74">
        <v>7640.8240000000005</v>
      </c>
      <c r="BI247" s="74">
        <v>5119.0190000000002</v>
      </c>
      <c r="BJ247" s="74">
        <v>6055.2849999999999</v>
      </c>
      <c r="BK247" s="74">
        <v>6556.3620000000001</v>
      </c>
      <c r="BL247" s="72">
        <v>4.9074634799767536E-2</v>
      </c>
      <c r="BM247" s="72">
        <v>5.3959996766891519E-2</v>
      </c>
      <c r="BN247" s="72">
        <v>5.8771410121025131E-2</v>
      </c>
      <c r="BO247" s="72">
        <v>3.9374282808545248E-2</v>
      </c>
      <c r="BP247" s="72">
        <v>4.6575819327168332E-2</v>
      </c>
      <c r="BQ247" s="72">
        <v>5.0429985038773897E-2</v>
      </c>
      <c r="BR247" s="149">
        <v>5.8771410121025131E-2</v>
      </c>
    </row>
    <row r="248" spans="2:70" ht="16.5" hidden="1" x14ac:dyDescent="0.3">
      <c r="B248" s="85">
        <v>7</v>
      </c>
      <c r="C248" s="86" t="s">
        <v>2999</v>
      </c>
      <c r="D248" s="86">
        <v>0</v>
      </c>
      <c r="E248" s="87">
        <v>0</v>
      </c>
      <c r="F248" s="75">
        <v>0.3</v>
      </c>
      <c r="G248" s="74">
        <v>0</v>
      </c>
      <c r="H248" s="85" t="s">
        <v>4418</v>
      </c>
      <c r="I248" s="86">
        <v>0</v>
      </c>
      <c r="J248" s="86">
        <v>0</v>
      </c>
      <c r="K248" s="92" t="s">
        <v>4473</v>
      </c>
      <c r="L248" s="98" t="e">
        <v>#N/A</v>
      </c>
      <c r="M248" s="99" t="e">
        <v>#N/A</v>
      </c>
      <c r="N248" s="99" t="e">
        <v>#N/A</v>
      </c>
      <c r="O248" s="99" t="e">
        <v>#N/A</v>
      </c>
      <c r="P248" s="100" t="e">
        <v>#N/A</v>
      </c>
      <c r="Q248" s="100" t="e">
        <v>#N/A</v>
      </c>
      <c r="R248" s="101">
        <v>50.760470221139897</v>
      </c>
      <c r="S248" s="108">
        <v>37.817356645156281</v>
      </c>
      <c r="T248" s="109">
        <v>43.036144262981573</v>
      </c>
      <c r="U248" s="98" t="e">
        <v>#N/A</v>
      </c>
      <c r="V248" s="114">
        <v>-0.2339916581778739</v>
      </c>
      <c r="W248" s="99">
        <v>0.40188677855759386</v>
      </c>
      <c r="X248" s="115" t="e">
        <v>#N/A</v>
      </c>
      <c r="Y248" s="120">
        <v>49.222828017960069</v>
      </c>
      <c r="Z248" s="121">
        <v>60.26148478289992</v>
      </c>
      <c r="AA248" s="120" t="e">
        <v>#N/A</v>
      </c>
      <c r="AB248" s="121" t="e">
        <v>#N/A</v>
      </c>
      <c r="AC248" s="79" t="e">
        <v>#N/A</v>
      </c>
      <c r="AD248" s="80">
        <v>40548000000</v>
      </c>
      <c r="AE248" s="125">
        <v>0</v>
      </c>
      <c r="AF248" s="129">
        <v>2140772.7119999998</v>
      </c>
      <c r="AG248" s="130">
        <v>2127297.949</v>
      </c>
      <c r="AH248" s="136">
        <v>59.131092839157439</v>
      </c>
      <c r="AI248" s="137">
        <v>34.153161157223821</v>
      </c>
      <c r="AJ248" s="137">
        <v>1.0644491134138268</v>
      </c>
      <c r="AK248" s="137">
        <v>44.352893144787139</v>
      </c>
      <c r="AL248" s="138">
        <v>18.761093943944587</v>
      </c>
      <c r="AM248" s="85" t="s">
        <v>506</v>
      </c>
      <c r="AN248" s="86" t="s">
        <v>577</v>
      </c>
      <c r="AO248" s="86" t="s">
        <v>665</v>
      </c>
      <c r="AP248" s="87" t="s">
        <v>4618</v>
      </c>
      <c r="AQ248" s="98">
        <v>0.30662790000000001</v>
      </c>
      <c r="AR248" s="99">
        <v>0.59225969999999994</v>
      </c>
      <c r="AS248" s="143">
        <v>0.65275159999999999</v>
      </c>
      <c r="AT248" s="74" t="s">
        <v>4525</v>
      </c>
      <c r="AU248" s="74" t="s">
        <v>3021</v>
      </c>
      <c r="AV248" s="146" t="s">
        <v>4525</v>
      </c>
      <c r="AW248" s="25">
        <v>0.8059898700726712</v>
      </c>
      <c r="AX248" s="136">
        <v>0.8059898700726712</v>
      </c>
      <c r="AY248" s="137">
        <v>1.6287378373130881E-16</v>
      </c>
      <c r="AZ248" s="138">
        <v>0.80598987007267131</v>
      </c>
      <c r="BA248" s="136">
        <v>35.161597781821328</v>
      </c>
      <c r="BB248" s="137">
        <v>7.1054273576010019E-15</v>
      </c>
      <c r="BC248" s="138">
        <v>35.161597781821335</v>
      </c>
      <c r="BD248" s="25">
        <v>16232</v>
      </c>
      <c r="BE248" s="25">
        <v>2127297.949</v>
      </c>
      <c r="BF248" s="74">
        <v>56991</v>
      </c>
      <c r="BG248" s="74">
        <v>83266.667000000001</v>
      </c>
      <c r="BH248" s="74">
        <v>110960.5</v>
      </c>
      <c r="BI248" s="74">
        <v>33728.794000000002</v>
      </c>
      <c r="BJ248" s="74">
        <v>59608.881999999998</v>
      </c>
      <c r="BK248" s="74">
        <v>85747.565000000002</v>
      </c>
      <c r="BL248" s="72">
        <v>2.6790323389720899E-2</v>
      </c>
      <c r="BM248" s="72">
        <v>3.9141986217371187E-2</v>
      </c>
      <c r="BN248" s="72">
        <v>5.2160300371727572E-2</v>
      </c>
      <c r="BO248" s="72">
        <v>1.5855227997495711E-2</v>
      </c>
      <c r="BP248" s="72">
        <v>2.8020937089710887E-2</v>
      </c>
      <c r="BQ248" s="72">
        <v>4.0308206492799099E-2</v>
      </c>
      <c r="BR248" s="149">
        <v>5.2160300371727572E-2</v>
      </c>
    </row>
    <row r="249" spans="2:70" ht="16.5" hidden="1" x14ac:dyDescent="0.3">
      <c r="B249" s="85">
        <v>7</v>
      </c>
      <c r="C249" s="86" t="s">
        <v>2999</v>
      </c>
      <c r="D249" s="86">
        <v>0</v>
      </c>
      <c r="E249" s="87">
        <v>0</v>
      </c>
      <c r="F249" s="75">
        <v>0.28999999999999998</v>
      </c>
      <c r="G249" s="74" t="s">
        <v>3006</v>
      </c>
      <c r="H249" s="85" t="s">
        <v>3004</v>
      </c>
      <c r="I249" s="86">
        <v>1355</v>
      </c>
      <c r="J249" s="86" t="s">
        <v>4298</v>
      </c>
      <c r="K249" s="92" t="s">
        <v>3005</v>
      </c>
      <c r="L249" s="98">
        <v>1.7567099335240717</v>
      </c>
      <c r="M249" s="99">
        <v>2.1231791030123621</v>
      </c>
      <c r="N249" s="99">
        <v>1.7567099335240717</v>
      </c>
      <c r="O249" s="99">
        <v>2.1231791030123621</v>
      </c>
      <c r="P249" s="100">
        <v>60.937583763892142</v>
      </c>
      <c r="Q249" s="100">
        <v>48.223980625757193</v>
      </c>
      <c r="R249" s="101">
        <v>54.347674335918306</v>
      </c>
      <c r="S249" s="108">
        <v>84.14098283839165</v>
      </c>
      <c r="T249" s="109">
        <v>86.674248076928833</v>
      </c>
      <c r="U249" s="98">
        <v>-0.60844641694396617</v>
      </c>
      <c r="V249" s="114">
        <v>-1.1585270543940216</v>
      </c>
      <c r="W249" s="99">
        <v>0.8863764375966221</v>
      </c>
      <c r="X249" s="115" t="e">
        <v>#N/A</v>
      </c>
      <c r="Y249" s="120">
        <v>29.521995189300167</v>
      </c>
      <c r="Z249" s="121">
        <v>20.792205665028952</v>
      </c>
      <c r="AA249" s="120">
        <v>264842000</v>
      </c>
      <c r="AB249" s="121">
        <v>264842000</v>
      </c>
      <c r="AC249" s="79">
        <v>5791000</v>
      </c>
      <c r="AD249" s="80">
        <v>451008000</v>
      </c>
      <c r="AE249" s="125">
        <v>1.2840127004399035E-2</v>
      </c>
      <c r="AF249" s="129">
        <v>13598.227206719999</v>
      </c>
      <c r="AG249" s="130">
        <v>12988.975206719999</v>
      </c>
      <c r="AH249" s="136">
        <v>24.699269244644739</v>
      </c>
      <c r="AI249" s="137">
        <v>25.392997327014886</v>
      </c>
      <c r="AJ249" s="137">
        <v>3.0212478892055117</v>
      </c>
      <c r="AK249" s="137">
        <v>32.768177522982192</v>
      </c>
      <c r="AL249" s="138">
        <v>15.323854717936088</v>
      </c>
      <c r="AM249" s="85" t="s">
        <v>519</v>
      </c>
      <c r="AN249" s="86" t="s">
        <v>520</v>
      </c>
      <c r="AO249" s="86" t="s">
        <v>521</v>
      </c>
      <c r="AP249" s="87" t="s">
        <v>574</v>
      </c>
      <c r="AQ249" s="98">
        <v>0.29398610000000003</v>
      </c>
      <c r="AR249" s="99">
        <v>0.36953150000000001</v>
      </c>
      <c r="AS249" s="143">
        <v>0.2366962</v>
      </c>
      <c r="AT249" s="74" t="s">
        <v>3764</v>
      </c>
      <c r="AU249" s="74" t="s">
        <v>3021</v>
      </c>
      <c r="AV249" s="146" t="s">
        <v>3764</v>
      </c>
      <c r="AW249" s="25">
        <v>0.73303865555297365</v>
      </c>
      <c r="AX249" s="136">
        <v>0.73303865555297365</v>
      </c>
      <c r="AY249" s="137">
        <v>0.2607584524197783</v>
      </c>
      <c r="AZ249" s="138">
        <v>0.99379710797275189</v>
      </c>
      <c r="BA249" s="136">
        <v>55.35924294630815</v>
      </c>
      <c r="BB249" s="137">
        <v>19.692536551050488</v>
      </c>
      <c r="BC249" s="138">
        <v>75.051779497358638</v>
      </c>
      <c r="BD249" s="25">
        <v>335.00262399999997</v>
      </c>
      <c r="BE249" s="25">
        <v>12988.975206719999</v>
      </c>
      <c r="BF249" s="74">
        <v>399</v>
      </c>
      <c r="BG249" s="74">
        <v>550</v>
      </c>
      <c r="BH249" s="74">
        <v>655</v>
      </c>
      <c r="BI249" s="74">
        <v>520</v>
      </c>
      <c r="BJ249" s="74">
        <v>569</v>
      </c>
      <c r="BK249" s="74">
        <v>676</v>
      </c>
      <c r="BL249" s="72">
        <v>3.0718358734996482E-2</v>
      </c>
      <c r="BM249" s="72">
        <v>4.2343602266285876E-2</v>
      </c>
      <c r="BN249" s="72">
        <v>5.0427380880758634E-2</v>
      </c>
      <c r="BO249" s="72">
        <v>4.0033951233579376E-2</v>
      </c>
      <c r="BP249" s="72">
        <v>4.3806381253666662E-2</v>
      </c>
      <c r="BQ249" s="72">
        <v>5.2044136603653188E-2</v>
      </c>
      <c r="BR249" s="149">
        <v>5.2044136603653188E-2</v>
      </c>
    </row>
    <row r="250" spans="2:70" ht="16.5" hidden="1" x14ac:dyDescent="0.3">
      <c r="B250" s="85">
        <v>7</v>
      </c>
      <c r="C250" s="86" t="s">
        <v>2999</v>
      </c>
      <c r="D250" s="86">
        <v>0</v>
      </c>
      <c r="E250" s="87">
        <v>0</v>
      </c>
      <c r="F250" s="75">
        <v>0.2</v>
      </c>
      <c r="G250" s="74">
        <v>0</v>
      </c>
      <c r="H250" s="85" t="s">
        <v>4415</v>
      </c>
      <c r="I250" s="86">
        <v>0</v>
      </c>
      <c r="J250" s="86">
        <v>0</v>
      </c>
      <c r="K250" s="92" t="s">
        <v>4470</v>
      </c>
      <c r="L250" s="98">
        <v>0.57341999867872084</v>
      </c>
      <c r="M250" s="99">
        <v>0.44927779330910445</v>
      </c>
      <c r="N250" s="99">
        <v>0.57341999867872084</v>
      </c>
      <c r="O250" s="99">
        <v>0.44927779330910445</v>
      </c>
      <c r="P250" s="100">
        <v>21.152348010345577</v>
      </c>
      <c r="Q250" s="100">
        <v>14.321177028893867</v>
      </c>
      <c r="R250" s="101">
        <v>15.096191778057083</v>
      </c>
      <c r="S250" s="108">
        <v>22.731688329746426</v>
      </c>
      <c r="T250" s="109">
        <v>20.58649289099526</v>
      </c>
      <c r="U250" s="98">
        <v>-0.44790873400220327</v>
      </c>
      <c r="V250" s="114">
        <v>-2.337410294004167</v>
      </c>
      <c r="W250" s="99">
        <v>0.84556349951572241</v>
      </c>
      <c r="X250" s="115">
        <v>2.0238713025428127E-2</v>
      </c>
      <c r="Y250" s="120">
        <v>18.442640897679556</v>
      </c>
      <c r="Z250" s="121">
        <v>15.224009650581705</v>
      </c>
      <c r="AA250" s="120">
        <v>53655000000</v>
      </c>
      <c r="AB250" s="121">
        <v>53655000000</v>
      </c>
      <c r="AC250" s="79" t="e">
        <v>#N/A</v>
      </c>
      <c r="AD250" s="80">
        <v>11322409445.682367</v>
      </c>
      <c r="AE250" s="125">
        <v>0</v>
      </c>
      <c r="AF250" s="129">
        <v>403914.03695999994</v>
      </c>
      <c r="AG250" s="130">
        <v>343333.03695999994</v>
      </c>
      <c r="AH250" s="136">
        <v>13.000114992805752</v>
      </c>
      <c r="AI250" s="137">
        <v>14.242638221189743</v>
      </c>
      <c r="AJ250" s="137" t="s">
        <v>3021</v>
      </c>
      <c r="AK250" s="137">
        <v>24.474310652648285</v>
      </c>
      <c r="AL250" s="138">
        <v>3.5215903249683032</v>
      </c>
      <c r="AM250" s="85" t="s">
        <v>533</v>
      </c>
      <c r="AN250" s="86" t="s">
        <v>534</v>
      </c>
      <c r="AO250" s="86" t="s">
        <v>868</v>
      </c>
      <c r="AP250" s="87" t="s">
        <v>4618</v>
      </c>
      <c r="AQ250" s="98">
        <v>0.18418090000000001</v>
      </c>
      <c r="AR250" s="99">
        <v>0.24808530000000001</v>
      </c>
      <c r="AS250" s="143">
        <v>0.20973420000000001</v>
      </c>
      <c r="AT250" s="74" t="s">
        <v>4522</v>
      </c>
      <c r="AU250" s="74" t="s">
        <v>4522</v>
      </c>
      <c r="AV250" s="146" t="s">
        <v>4522</v>
      </c>
      <c r="AW250" s="25">
        <v>1.3779128672745693</v>
      </c>
      <c r="AX250" s="136">
        <v>1.3779128672745693</v>
      </c>
      <c r="AY250" s="137">
        <v>0</v>
      </c>
      <c r="AZ250" s="138">
        <v>1.3779128672745693</v>
      </c>
      <c r="BA250" s="136">
        <v>33.302815255198048</v>
      </c>
      <c r="BB250" s="137">
        <v>0</v>
      </c>
      <c r="BC250" s="138">
        <v>33.302815255198048</v>
      </c>
      <c r="BD250" s="25">
        <v>5549</v>
      </c>
      <c r="BE250" s="25">
        <v>343333.03695999994</v>
      </c>
      <c r="BF250" s="74">
        <v>16800</v>
      </c>
      <c r="BG250" s="74">
        <v>16600</v>
      </c>
      <c r="BH250" s="74" t="s">
        <v>3021</v>
      </c>
      <c r="BI250" s="74" t="s">
        <v>3021</v>
      </c>
      <c r="BJ250" s="74" t="s">
        <v>3021</v>
      </c>
      <c r="BK250" s="74" t="s">
        <v>3021</v>
      </c>
      <c r="BL250" s="72">
        <v>4.8932081074264014E-2</v>
      </c>
      <c r="BM250" s="72">
        <v>4.8349556299570391E-2</v>
      </c>
      <c r="BN250" s="72">
        <v>0</v>
      </c>
      <c r="BO250" s="72">
        <v>0</v>
      </c>
      <c r="BP250" s="72">
        <v>0</v>
      </c>
      <c r="BQ250" s="72">
        <v>0</v>
      </c>
      <c r="BR250" s="149">
        <v>4.8349556299570391E-2</v>
      </c>
    </row>
    <row r="251" spans="2:70" ht="16.5" hidden="1" x14ac:dyDescent="0.3">
      <c r="B251" s="85">
        <v>7</v>
      </c>
      <c r="C251" s="86" t="s">
        <v>2999</v>
      </c>
      <c r="D251" s="86">
        <v>0</v>
      </c>
      <c r="E251" s="87">
        <v>0</v>
      </c>
      <c r="F251" s="75">
        <v>0.15</v>
      </c>
      <c r="G251" s="74">
        <v>0</v>
      </c>
      <c r="H251" s="85" t="s">
        <v>3013</v>
      </c>
      <c r="I251" s="86">
        <v>1359</v>
      </c>
      <c r="J251" s="86" t="s">
        <v>4302</v>
      </c>
      <c r="K251" s="92" t="s">
        <v>3014</v>
      </c>
      <c r="L251" s="98">
        <v>-10.51754395936706</v>
      </c>
      <c r="M251" s="99">
        <v>-20.766779722602116</v>
      </c>
      <c r="N251" s="99">
        <v>-10.51754395936706</v>
      </c>
      <c r="O251" s="99">
        <v>-20.766779722602116</v>
      </c>
      <c r="P251" s="100">
        <v>20121.158552133322</v>
      </c>
      <c r="Q251" s="100">
        <v>20121.158552133322</v>
      </c>
      <c r="R251" s="101">
        <v>20152.527220761229</v>
      </c>
      <c r="S251" s="108" t="e">
        <v>#N/A</v>
      </c>
      <c r="T251" s="109" t="e">
        <v>#N/A</v>
      </c>
      <c r="U251" s="98">
        <v>-0.9466992974772146</v>
      </c>
      <c r="V251" s="114" t="e">
        <v>#N/A</v>
      </c>
      <c r="W251" s="99">
        <v>5.3300702522785355E-2</v>
      </c>
      <c r="X251" s="115" t="e">
        <v>#N/A</v>
      </c>
      <c r="Y251" s="120">
        <v>43.00141994044867</v>
      </c>
      <c r="Z251" s="121">
        <v>12.308007930023557</v>
      </c>
      <c r="AA251" s="120">
        <v>-2576011</v>
      </c>
      <c r="AB251" s="121">
        <v>-2576011</v>
      </c>
      <c r="AC251" s="79" t="e">
        <v>#N/A</v>
      </c>
      <c r="AD251" s="80" t="e">
        <v>#N/A</v>
      </c>
      <c r="AE251" s="125">
        <v>0</v>
      </c>
      <c r="AF251" s="129">
        <v>988.57256315999996</v>
      </c>
      <c r="AG251" s="130">
        <v>985.03033815999993</v>
      </c>
      <c r="AH251" s="136" t="s">
        <v>3021</v>
      </c>
      <c r="AI251" s="137">
        <v>18.631122571136778</v>
      </c>
      <c r="AJ251" s="137" t="s">
        <v>3021</v>
      </c>
      <c r="AK251" s="137">
        <v>18.76991069422359</v>
      </c>
      <c r="AL251" s="138">
        <v>4956.9154577646268</v>
      </c>
      <c r="AM251" s="85" t="s">
        <v>519</v>
      </c>
      <c r="AN251" s="86" t="s">
        <v>520</v>
      </c>
      <c r="AO251" s="86" t="s">
        <v>521</v>
      </c>
      <c r="AP251" s="87" t="s">
        <v>574</v>
      </c>
      <c r="AQ251" s="98">
        <v>0.1506989</v>
      </c>
      <c r="AR251" s="99">
        <v>0.139684</v>
      </c>
      <c r="AS251" s="143">
        <v>0.28556339999999997</v>
      </c>
      <c r="AT251" s="74" t="s">
        <v>3766</v>
      </c>
      <c r="AU251" s="74" t="s">
        <v>3021</v>
      </c>
      <c r="AV251" s="146" t="s">
        <v>3766</v>
      </c>
      <c r="AW251" s="25">
        <v>1.3874646743213535</v>
      </c>
      <c r="AX251" s="136">
        <v>1.3874646743213535</v>
      </c>
      <c r="AY251" s="137">
        <v>1.9696351848429519E-16</v>
      </c>
      <c r="AZ251" s="138">
        <v>1.3874646743213537</v>
      </c>
      <c r="BA251" s="136">
        <v>100.10513145269564</v>
      </c>
      <c r="BB251" s="137">
        <v>1.4210854715202004E-14</v>
      </c>
      <c r="BC251" s="138">
        <v>100.10513145269566</v>
      </c>
      <c r="BD251" s="25">
        <v>53.6001154</v>
      </c>
      <c r="BE251" s="25">
        <v>985.03033815999993</v>
      </c>
      <c r="BF251" s="74" t="s">
        <v>3021</v>
      </c>
      <c r="BG251" s="74" t="s">
        <v>3021</v>
      </c>
      <c r="BH251" s="74" t="s">
        <v>3021</v>
      </c>
      <c r="BI251" s="74" t="s">
        <v>3021</v>
      </c>
      <c r="BJ251" s="74" t="s">
        <v>3021</v>
      </c>
      <c r="BK251" s="74" t="s">
        <v>3021</v>
      </c>
      <c r="BL251" s="72">
        <v>0</v>
      </c>
      <c r="BM251" s="72">
        <v>0</v>
      </c>
      <c r="BN251" s="72">
        <v>0</v>
      </c>
      <c r="BO251" s="72">
        <v>0</v>
      </c>
      <c r="BP251" s="72">
        <v>0</v>
      </c>
      <c r="BQ251" s="72">
        <v>0</v>
      </c>
      <c r="BR251" s="149">
        <v>0</v>
      </c>
    </row>
    <row r="252" spans="2:70" ht="16.5" hidden="1" x14ac:dyDescent="0.3">
      <c r="B252" s="85">
        <v>7</v>
      </c>
      <c r="C252" s="86" t="s">
        <v>2999</v>
      </c>
      <c r="D252" s="86">
        <v>1</v>
      </c>
      <c r="E252" s="87">
        <v>1</v>
      </c>
      <c r="F252" s="75">
        <v>0.23</v>
      </c>
      <c r="G252" s="74">
        <v>0</v>
      </c>
      <c r="H252" s="85" t="s">
        <v>1617</v>
      </c>
      <c r="I252" s="86">
        <v>1240</v>
      </c>
      <c r="J252" s="86" t="s">
        <v>4214</v>
      </c>
      <c r="K252" s="92" t="s">
        <v>1618</v>
      </c>
      <c r="L252" s="98">
        <v>0.90426266499228236</v>
      </c>
      <c r="M252" s="99">
        <v>0.89400206825232675</v>
      </c>
      <c r="N252" s="99">
        <v>0.89419819829585201</v>
      </c>
      <c r="O252" s="99">
        <v>0.88757700205338808</v>
      </c>
      <c r="P252" s="100">
        <v>62.25310899780542</v>
      </c>
      <c r="Q252" s="100">
        <v>49.37241166981547</v>
      </c>
      <c r="R252" s="101">
        <v>57.343550446998726</v>
      </c>
      <c r="S252" s="108">
        <v>44.259489401386773</v>
      </c>
      <c r="T252" s="109">
        <v>45.11469838572642</v>
      </c>
      <c r="U252" s="98">
        <v>-0.12384757221880764</v>
      </c>
      <c r="V252" s="114">
        <v>-0.19217930376728665</v>
      </c>
      <c r="W252" s="99">
        <v>0.71940024479804165</v>
      </c>
      <c r="X252" s="115">
        <v>1.8036072144288578E-2</v>
      </c>
      <c r="Y252" s="120">
        <v>16.763519493485383</v>
      </c>
      <c r="Z252" s="121">
        <v>17.653919248752594</v>
      </c>
      <c r="AA252" s="120">
        <v>193400000</v>
      </c>
      <c r="AB252" s="121">
        <v>194800000</v>
      </c>
      <c r="AC252" s="79">
        <v>1000000</v>
      </c>
      <c r="AD252" s="80">
        <v>193900000</v>
      </c>
      <c r="AE252" s="125">
        <v>5.1572975760701394E-3</v>
      </c>
      <c r="AF252" s="129">
        <v>3706.1364428000002</v>
      </c>
      <c r="AG252" s="130">
        <v>3665.8364428</v>
      </c>
      <c r="AH252" s="136">
        <v>17.259116962335217</v>
      </c>
      <c r="AI252" s="137">
        <v>21.20206155465587</v>
      </c>
      <c r="AJ252" s="137">
        <v>4.8368729608140582</v>
      </c>
      <c r="AK252" s="137">
        <v>27.489361909900321</v>
      </c>
      <c r="AL252" s="138">
        <v>15.748194810718843</v>
      </c>
      <c r="AM252" s="85" t="s">
        <v>533</v>
      </c>
      <c r="AN252" s="86" t="s">
        <v>956</v>
      </c>
      <c r="AO252" s="86" t="s">
        <v>957</v>
      </c>
      <c r="AP252" s="87" t="s">
        <v>1552</v>
      </c>
      <c r="AQ252" s="98">
        <v>0.22878060000000003</v>
      </c>
      <c r="AR252" s="99">
        <v>0.37752059999999998</v>
      </c>
      <c r="AS252" s="143">
        <v>0.34090930000000003</v>
      </c>
      <c r="AT252" s="74" t="s">
        <v>3697</v>
      </c>
      <c r="AU252" s="74" t="s">
        <v>3187</v>
      </c>
      <c r="AV252" s="146" t="s">
        <v>3187</v>
      </c>
      <c r="AW252" s="25">
        <v>1.7761989342806392</v>
      </c>
      <c r="AX252" s="136">
        <v>1.7761989342806392</v>
      </c>
      <c r="AY252" s="137">
        <v>-3.3843232636489078E-2</v>
      </c>
      <c r="AZ252" s="138">
        <v>1.7423557016441502</v>
      </c>
      <c r="BA252" s="136">
        <v>99.803364417626611</v>
      </c>
      <c r="BB252" s="137">
        <v>-1.901627354178089</v>
      </c>
      <c r="BC252" s="138">
        <v>97.901737063448522</v>
      </c>
      <c r="BD252" s="25">
        <v>133.85615000000001</v>
      </c>
      <c r="BE252" s="25">
        <v>3665.8364428</v>
      </c>
      <c r="BF252" s="74">
        <v>148.5</v>
      </c>
      <c r="BG252" s="74">
        <v>154</v>
      </c>
      <c r="BH252" s="74">
        <v>167</v>
      </c>
      <c r="BI252" s="74">
        <v>128</v>
      </c>
      <c r="BJ252" s="74">
        <v>122.9</v>
      </c>
      <c r="BK252" s="74">
        <v>128.19999999999999</v>
      </c>
      <c r="BL252" s="72">
        <v>4.0509172276811757E-2</v>
      </c>
      <c r="BM252" s="72">
        <v>4.2009511990767752E-2</v>
      </c>
      <c r="BN252" s="72">
        <v>4.5555769496481914E-2</v>
      </c>
      <c r="BO252" s="72">
        <v>3.4916996979339428E-2</v>
      </c>
      <c r="BP252" s="72">
        <v>3.3525772880943876E-2</v>
      </c>
      <c r="BQ252" s="72">
        <v>3.4971554787119642E-2</v>
      </c>
      <c r="BR252" s="149">
        <v>4.5555769496481914E-2</v>
      </c>
    </row>
    <row r="253" spans="2:70" ht="16.5" hidden="1" x14ac:dyDescent="0.3">
      <c r="B253" s="85">
        <v>7</v>
      </c>
      <c r="C253" s="86" t="s">
        <v>3000</v>
      </c>
      <c r="D253" s="86">
        <v>2</v>
      </c>
      <c r="E253" s="87">
        <v>2</v>
      </c>
      <c r="F253" s="75">
        <v>0.2</v>
      </c>
      <c r="G253" s="74" t="s">
        <v>2592</v>
      </c>
      <c r="H253" s="85" t="s">
        <v>430</v>
      </c>
      <c r="I253" s="86">
        <v>1164</v>
      </c>
      <c r="J253" s="86" t="s">
        <v>4142</v>
      </c>
      <c r="K253" s="92" t="s">
        <v>1126</v>
      </c>
      <c r="L253" s="98">
        <v>-0.60275151000854632</v>
      </c>
      <c r="M253" s="99">
        <v>-0.45760000000000001</v>
      </c>
      <c r="N253" s="99">
        <v>-0.78582960140017144</v>
      </c>
      <c r="O253" s="99">
        <v>-0.71144278606965172</v>
      </c>
      <c r="P253" s="100">
        <v>24.557217582820957</v>
      </c>
      <c r="Q253" s="100">
        <v>18.317924516175896</v>
      </c>
      <c r="R253" s="101">
        <v>28.398697876298247</v>
      </c>
      <c r="S253" s="108">
        <v>5.9506598853936552</v>
      </c>
      <c r="T253" s="109">
        <v>5.1197848251704512</v>
      </c>
      <c r="U253" s="98">
        <v>-0.52099407130674902</v>
      </c>
      <c r="V253" s="114">
        <v>-4.109545163356823</v>
      </c>
      <c r="W253" s="99">
        <v>0.26506112290461897</v>
      </c>
      <c r="X253" s="115">
        <v>4.6199076018479633E-2</v>
      </c>
      <c r="Y253" s="120">
        <v>12.029696193134624</v>
      </c>
      <c r="Z253" s="121" t="e">
        <v>#N/A</v>
      </c>
      <c r="AA253" s="120">
        <v>-3125000000</v>
      </c>
      <c r="AB253" s="121">
        <v>-2010000000</v>
      </c>
      <c r="AC253" s="79">
        <v>135000000</v>
      </c>
      <c r="AD253" s="80">
        <v>904000000</v>
      </c>
      <c r="AE253" s="125">
        <v>0.14933628318584072</v>
      </c>
      <c r="AF253" s="129">
        <v>19099.080000000002</v>
      </c>
      <c r="AG253" s="130">
        <v>12684.080000000002</v>
      </c>
      <c r="AH253" s="136">
        <v>7.0702787068004467</v>
      </c>
      <c r="AI253" s="137">
        <v>8.0738892425206892</v>
      </c>
      <c r="AJ253" s="137">
        <v>4.2596629612247234</v>
      </c>
      <c r="AK253" s="137">
        <v>17.474884846512833</v>
      </c>
      <c r="AL253" s="138">
        <v>5.2473903214592399</v>
      </c>
      <c r="AM253" s="85" t="s">
        <v>493</v>
      </c>
      <c r="AN253" s="86" t="s">
        <v>494</v>
      </c>
      <c r="AO253" s="86" t="s">
        <v>632</v>
      </c>
      <c r="AP253" s="87" t="s">
        <v>574</v>
      </c>
      <c r="AQ253" s="98" t="e">
        <v>#VALUE!</v>
      </c>
      <c r="AR253" s="99">
        <v>0.25802059999999999</v>
      </c>
      <c r="AS253" s="143">
        <v>0.28269290000000002</v>
      </c>
      <c r="AT253" s="74" t="s">
        <v>3136</v>
      </c>
      <c r="AU253" s="74" t="s">
        <v>3136</v>
      </c>
      <c r="AV253" s="146" t="s">
        <v>3136</v>
      </c>
      <c r="AW253" s="25" t="s">
        <v>3021</v>
      </c>
      <c r="AX253" s="136">
        <v>0</v>
      </c>
      <c r="AY253" s="137">
        <v>1.3301208749321956</v>
      </c>
      <c r="AZ253" s="138">
        <v>1.3301208749321956</v>
      </c>
      <c r="BA253" s="136">
        <v>0</v>
      </c>
      <c r="BB253" s="137">
        <v>26.162806385169926</v>
      </c>
      <c r="BC253" s="138">
        <v>26.162806385169926</v>
      </c>
      <c r="BD253" s="25">
        <v>254.04085000000001</v>
      </c>
      <c r="BE253" s="25">
        <v>12684.080000000002</v>
      </c>
      <c r="BF253" s="74">
        <v>1188.1669999999999</v>
      </c>
      <c r="BG253" s="74">
        <v>1320.308</v>
      </c>
      <c r="BH253" s="74">
        <v>1472.2</v>
      </c>
      <c r="BI253" s="74">
        <v>1512.8</v>
      </c>
      <c r="BJ253" s="74">
        <v>1690.0730000000001</v>
      </c>
      <c r="BK253" s="74">
        <v>1896.2850000000001</v>
      </c>
      <c r="BL253" s="72">
        <v>9.3673880959438904E-2</v>
      </c>
      <c r="BM253" s="72">
        <v>0.10409174335071994</v>
      </c>
      <c r="BN253" s="72">
        <v>0.1160667545458559</v>
      </c>
      <c r="BO253" s="72">
        <v>0.11926761735971389</v>
      </c>
      <c r="BP253" s="72">
        <v>0.13324364084742449</v>
      </c>
      <c r="BQ253" s="72">
        <v>0.14950118573834284</v>
      </c>
      <c r="BR253" s="149">
        <v>0.14950118573834284</v>
      </c>
    </row>
    <row r="254" spans="2:70" ht="16.5" hidden="1" x14ac:dyDescent="0.3">
      <c r="B254" s="85">
        <v>7</v>
      </c>
      <c r="C254" s="86" t="s">
        <v>2999</v>
      </c>
      <c r="D254" s="86">
        <v>3</v>
      </c>
      <c r="E254" s="87">
        <v>2</v>
      </c>
      <c r="F254" s="75">
        <v>0.17</v>
      </c>
      <c r="G254" s="74">
        <v>0</v>
      </c>
      <c r="H254" s="85" t="s">
        <v>1180</v>
      </c>
      <c r="I254" s="86">
        <v>1280</v>
      </c>
      <c r="J254" s="86" t="s">
        <v>4249</v>
      </c>
      <c r="K254" s="92" t="s">
        <v>4814</v>
      </c>
      <c r="L254" s="98">
        <v>0.36541312239755835</v>
      </c>
      <c r="M254" s="99">
        <v>0.27463275299238304</v>
      </c>
      <c r="N254" s="99">
        <v>0.13411186644771711</v>
      </c>
      <c r="O254" s="99">
        <v>9.7683734536593708E-2</v>
      </c>
      <c r="P254" s="100">
        <v>10.615274729405776</v>
      </c>
      <c r="Q254" s="100">
        <v>7.5114898011852365</v>
      </c>
      <c r="R254" s="101">
        <v>12.957839438246507</v>
      </c>
      <c r="S254" s="108">
        <v>32.558736496428288</v>
      </c>
      <c r="T254" s="109">
        <v>27.057799340721683</v>
      </c>
      <c r="U254" s="98">
        <v>0.24138093084184617</v>
      </c>
      <c r="V254" s="114">
        <v>1.7151443687324561</v>
      </c>
      <c r="W254" s="99">
        <v>0.42178969240095698</v>
      </c>
      <c r="X254" s="115" t="e">
        <v>#N/A</v>
      </c>
      <c r="Y254" s="120">
        <v>21.485459176968217</v>
      </c>
      <c r="Z254" s="121">
        <v>6.2400661990523965</v>
      </c>
      <c r="AA254" s="120">
        <v>220560000</v>
      </c>
      <c r="AB254" s="121">
        <v>620093000</v>
      </c>
      <c r="AC254" s="79">
        <v>2814000</v>
      </c>
      <c r="AD254" s="80">
        <v>82731000</v>
      </c>
      <c r="AE254" s="125">
        <v>3.4013852123146102E-2</v>
      </c>
      <c r="AF254" s="129">
        <v>1710.1495759599998</v>
      </c>
      <c r="AG254" s="130">
        <v>1876.5795759599998</v>
      </c>
      <c r="AH254" s="136">
        <v>22.61320675728436</v>
      </c>
      <c r="AI254" s="137">
        <v>30.980462845822395</v>
      </c>
      <c r="AJ254" s="137">
        <v>4.8171179595078923</v>
      </c>
      <c r="AK254" s="137">
        <v>30.238927082781192</v>
      </c>
      <c r="AL254" s="138">
        <v>3.7319674414038371</v>
      </c>
      <c r="AM254" s="85" t="s">
        <v>502</v>
      </c>
      <c r="AN254" s="86" t="s">
        <v>503</v>
      </c>
      <c r="AO254" s="86" t="s">
        <v>657</v>
      </c>
      <c r="AP254" s="87" t="s">
        <v>2136</v>
      </c>
      <c r="AQ254" s="98" t="e">
        <v>#VALUE!</v>
      </c>
      <c r="AR254" s="99" t="e">
        <v>#VALUE!</v>
      </c>
      <c r="AS254" s="143">
        <v>0.15211630000000001</v>
      </c>
      <c r="AT254" s="74" t="s">
        <v>3213</v>
      </c>
      <c r="AU254" s="74" t="s">
        <v>3213</v>
      </c>
      <c r="AV254" s="146" t="s">
        <v>3213</v>
      </c>
      <c r="AW254" s="25">
        <v>4.3841535929872206</v>
      </c>
      <c r="AX254" s="136">
        <v>4.3841535929872206</v>
      </c>
      <c r="AY254" s="137">
        <v>0</v>
      </c>
      <c r="AZ254" s="138">
        <v>4.3841535929872206</v>
      </c>
      <c r="BA254" s="136">
        <v>84.570387473430316</v>
      </c>
      <c r="BB254" s="137">
        <v>0</v>
      </c>
      <c r="BC254" s="138">
        <v>84.570387473430316</v>
      </c>
      <c r="BD254" s="25">
        <v>29.521999999999998</v>
      </c>
      <c r="BE254" s="25">
        <v>1710.1495759599998</v>
      </c>
      <c r="BF254" s="74">
        <v>81.338000000000008</v>
      </c>
      <c r="BG254" s="74">
        <v>89.625</v>
      </c>
      <c r="BH254" s="74">
        <v>95.4</v>
      </c>
      <c r="BI254" s="74">
        <v>65.5</v>
      </c>
      <c r="BJ254" s="74">
        <v>65.75</v>
      </c>
      <c r="BK254" s="74">
        <v>102</v>
      </c>
      <c r="BL254" s="72">
        <v>4.7561921567205942E-2</v>
      </c>
      <c r="BM254" s="72">
        <v>5.2407696531274826E-2</v>
      </c>
      <c r="BN254" s="72">
        <v>5.57845941320348E-2</v>
      </c>
      <c r="BO254" s="72">
        <v>3.8300743350610893E-2</v>
      </c>
      <c r="BP254" s="72">
        <v>3.8446929393933835E-2</v>
      </c>
      <c r="BQ254" s="72">
        <v>5.9643905675760472E-2</v>
      </c>
      <c r="BR254" s="149">
        <v>5.9643905675760472E-2</v>
      </c>
    </row>
    <row r="255" spans="2:70" ht="16.5" hidden="1" x14ac:dyDescent="0.3">
      <c r="B255" s="85">
        <v>7</v>
      </c>
      <c r="C255" s="86" t="s">
        <v>2999</v>
      </c>
      <c r="D255" s="86">
        <v>24</v>
      </c>
      <c r="E255" s="87">
        <v>4</v>
      </c>
      <c r="F255" s="75">
        <v>0.28000000000000003</v>
      </c>
      <c r="G255" s="74" t="s">
        <v>2431</v>
      </c>
      <c r="H255" s="85" t="s">
        <v>2432</v>
      </c>
      <c r="I255" s="86">
        <v>1293</v>
      </c>
      <c r="J255" s="86" t="s">
        <v>4255</v>
      </c>
      <c r="K255" s="92" t="s">
        <v>4815</v>
      </c>
      <c r="L255" s="98">
        <v>-3.4029497346699578</v>
      </c>
      <c r="M255" s="99">
        <v>-1.4356503785271852</v>
      </c>
      <c r="N255" s="99">
        <v>-4.0547750405757714</v>
      </c>
      <c r="O255" s="99">
        <v>-1.4587412587412587</v>
      </c>
      <c r="P255" s="100">
        <v>49.864007252946507</v>
      </c>
      <c r="Q255" s="100">
        <v>43.087035358114235</v>
      </c>
      <c r="R255" s="101">
        <v>44.047757041845372</v>
      </c>
      <c r="S255" s="108">
        <v>57.098385746088852</v>
      </c>
      <c r="T255" s="109">
        <v>62.829805740794434</v>
      </c>
      <c r="U255" s="98">
        <v>-3.5880730718688109E-2</v>
      </c>
      <c r="V255" s="114">
        <v>-5.3361740078283706</v>
      </c>
      <c r="W255" s="99">
        <v>1.7537236090136507E-2</v>
      </c>
      <c r="X255" s="115" t="e">
        <v>#N/A</v>
      </c>
      <c r="Y255" s="120">
        <v>28.265682274998408</v>
      </c>
      <c r="Z255" s="121">
        <v>37.54440034252098</v>
      </c>
      <c r="AA255" s="120">
        <v>-1453000000</v>
      </c>
      <c r="AB255" s="121">
        <v>-1430000000</v>
      </c>
      <c r="AC255" s="79" t="e">
        <v>#N/A</v>
      </c>
      <c r="AD255" s="80">
        <v>2356000000</v>
      </c>
      <c r="AE255" s="125">
        <v>0</v>
      </c>
      <c r="AF255" s="129">
        <v>31815.177210899998</v>
      </c>
      <c r="AG255" s="130">
        <v>22122.177210899998</v>
      </c>
      <c r="AH255" s="136" t="s">
        <v>3021</v>
      </c>
      <c r="AI255" s="137">
        <v>9.9024965133840634</v>
      </c>
      <c r="AJ255" s="137">
        <v>7.4328286058081661</v>
      </c>
      <c r="AK255" s="137">
        <v>16.669407643769915</v>
      </c>
      <c r="AL255" s="138">
        <v>6.7004370667025626</v>
      </c>
      <c r="AM255" s="85" t="s">
        <v>502</v>
      </c>
      <c r="AN255" s="86" t="s">
        <v>528</v>
      </c>
      <c r="AO255" s="86" t="s">
        <v>625</v>
      </c>
      <c r="AP255" s="87" t="s">
        <v>4617</v>
      </c>
      <c r="AQ255" s="98">
        <v>0.28069070000000002</v>
      </c>
      <c r="AR255" s="99">
        <v>0.26297540000000003</v>
      </c>
      <c r="AS255" s="143">
        <v>0.27148270000000002</v>
      </c>
      <c r="AT255" s="74" t="s">
        <v>3697</v>
      </c>
      <c r="AU255" s="74" t="s">
        <v>3021</v>
      </c>
      <c r="AV255" s="146" t="s">
        <v>3021</v>
      </c>
      <c r="AW255" s="25">
        <v>3.6982248520710055</v>
      </c>
      <c r="AX255" s="136">
        <v>3.6982248520710055</v>
      </c>
      <c r="AY255" s="137">
        <v>0</v>
      </c>
      <c r="AZ255" s="138">
        <v>3.6982248520710055</v>
      </c>
      <c r="BA255" s="136">
        <v>70.506764885954382</v>
      </c>
      <c r="BB255" s="137">
        <v>0</v>
      </c>
      <c r="BC255" s="138">
        <v>70.506764885954382</v>
      </c>
      <c r="BD255" s="25">
        <v>1174.642703</v>
      </c>
      <c r="BE255" s="25">
        <v>22122.177210899998</v>
      </c>
      <c r="BF255" s="74">
        <v>1988.7860000000001</v>
      </c>
      <c r="BG255" s="74">
        <v>1994</v>
      </c>
      <c r="BH255" s="74">
        <v>2015.357</v>
      </c>
      <c r="BI255" s="74" t="s">
        <v>3021</v>
      </c>
      <c r="BJ255" s="74" t="s">
        <v>3021</v>
      </c>
      <c r="BK255" s="74" t="s">
        <v>3021</v>
      </c>
      <c r="BL255" s="72">
        <v>8.9900102555009326E-2</v>
      </c>
      <c r="BM255" s="72">
        <v>9.0135793642296652E-2</v>
      </c>
      <c r="BN255" s="72">
        <v>9.1101204948624906E-2</v>
      </c>
      <c r="BO255" s="72">
        <v>0</v>
      </c>
      <c r="BP255" s="72">
        <v>0</v>
      </c>
      <c r="BQ255" s="72">
        <v>0</v>
      </c>
      <c r="BR255" s="149">
        <v>9.1101204948624906E-2</v>
      </c>
    </row>
    <row r="256" spans="2:70" ht="16.5" hidden="1" x14ac:dyDescent="0.3">
      <c r="B256" s="85">
        <v>7</v>
      </c>
      <c r="C256" s="86" t="s">
        <v>3000</v>
      </c>
      <c r="D256" s="86">
        <v>4</v>
      </c>
      <c r="E256" s="87">
        <v>1</v>
      </c>
      <c r="F256" s="75">
        <v>0.14000000000000001</v>
      </c>
      <c r="G256" s="74" t="s">
        <v>2798</v>
      </c>
      <c r="H256" s="85" t="s">
        <v>71</v>
      </c>
      <c r="I256" s="86">
        <v>1248</v>
      </c>
      <c r="J256" s="86" t="s">
        <v>4222</v>
      </c>
      <c r="K256" s="92" t="s">
        <v>686</v>
      </c>
      <c r="L256" s="98">
        <v>1.0060852403192095</v>
      </c>
      <c r="M256" s="99">
        <v>0.49328268818560095</v>
      </c>
      <c r="N256" s="99">
        <v>0.41527092200689192</v>
      </c>
      <c r="O256" s="99">
        <v>0.23369123708261158</v>
      </c>
      <c r="P256" s="100">
        <v>21.604790737199913</v>
      </c>
      <c r="Q256" s="100">
        <v>19.060325366431641</v>
      </c>
      <c r="R256" s="101">
        <v>49.4873046875</v>
      </c>
      <c r="S256" s="108">
        <v>21.317033494099157</v>
      </c>
      <c r="T256" s="109">
        <v>24.578501108190299</v>
      </c>
      <c r="U256" s="98">
        <v>0.45377001889983087</v>
      </c>
      <c r="V256" s="114">
        <v>1.9517595464755588</v>
      </c>
      <c r="W256" s="99">
        <v>0.30844822153909035</v>
      </c>
      <c r="X256" s="115">
        <v>3.3467692683522655E-2</v>
      </c>
      <c r="Y256" s="120">
        <v>5.6825387764910698</v>
      </c>
      <c r="Z256" s="121">
        <v>31.760813137445432</v>
      </c>
      <c r="AA256" s="120">
        <v>3172399999.999999</v>
      </c>
      <c r="AB256" s="121">
        <v>6696399999.999999</v>
      </c>
      <c r="AC256" s="79">
        <v>84300000</v>
      </c>
      <c r="AD256" s="80">
        <v>934500000</v>
      </c>
      <c r="AE256" s="125">
        <v>9.020866773675762E-2</v>
      </c>
      <c r="AF256" s="129">
        <v>32758.097953199998</v>
      </c>
      <c r="AG256" s="130">
        <v>36686.4979532</v>
      </c>
      <c r="AH256" s="136">
        <v>19.544763300498118</v>
      </c>
      <c r="AI256" s="137">
        <v>22.447148990852632</v>
      </c>
      <c r="AJ256" s="137">
        <v>2.4241799669794828</v>
      </c>
      <c r="AK256" s="137">
        <v>24.758789518093558</v>
      </c>
      <c r="AL256" s="138">
        <v>9.8018310010133671</v>
      </c>
      <c r="AM256" s="85" t="s">
        <v>498</v>
      </c>
      <c r="AN256" s="86" t="s">
        <v>499</v>
      </c>
      <c r="AO256" s="86" t="s">
        <v>687</v>
      </c>
      <c r="AP256" s="87" t="s">
        <v>574</v>
      </c>
      <c r="AQ256" s="98">
        <v>0.16910070000000002</v>
      </c>
      <c r="AR256" s="99">
        <v>0.1626166</v>
      </c>
      <c r="AS256" s="143">
        <v>0.1198512</v>
      </c>
      <c r="AT256" s="74" t="s">
        <v>3747</v>
      </c>
      <c r="AU256" s="74" t="s">
        <v>3193</v>
      </c>
      <c r="AV256" s="146" t="s">
        <v>3747</v>
      </c>
      <c r="AW256" s="25">
        <v>1.6549788885664976</v>
      </c>
      <c r="AX256" s="136">
        <v>1.6549788885664976</v>
      </c>
      <c r="AY256" s="137">
        <v>0.71615886318786914</v>
      </c>
      <c r="AZ256" s="138">
        <v>2.3711377517543668</v>
      </c>
      <c r="BA256" s="136">
        <v>42.808701246639032</v>
      </c>
      <c r="BB256" s="137">
        <v>18.524605377834874</v>
      </c>
      <c r="BC256" s="138">
        <v>61.333306624473906</v>
      </c>
      <c r="BD256" s="25">
        <v>746.1657363999999</v>
      </c>
      <c r="BE256" s="25">
        <v>32758.097953199998</v>
      </c>
      <c r="BF256" s="74">
        <v>1380</v>
      </c>
      <c r="BG256" s="74">
        <v>1501.136</v>
      </c>
      <c r="BH256" s="74">
        <v>1610.0830000000001</v>
      </c>
      <c r="BI256" s="74">
        <v>1165.0989999999999</v>
      </c>
      <c r="BJ256" s="74">
        <v>1569.008</v>
      </c>
      <c r="BK256" s="74">
        <v>1670.9929999999999</v>
      </c>
      <c r="BL256" s="72">
        <v>4.2126988019009624E-2</v>
      </c>
      <c r="BM256" s="72">
        <v>4.5824882816597121E-2</v>
      </c>
      <c r="BN256" s="72">
        <v>4.9150686413486286E-2</v>
      </c>
      <c r="BO256" s="72">
        <v>3.5566747546347893E-2</v>
      </c>
      <c r="BP256" s="72">
        <v>4.7896797983862503E-2</v>
      </c>
      <c r="BQ256" s="72">
        <v>5.1010073978876046E-2</v>
      </c>
      <c r="BR256" s="149">
        <v>5.1010073978876046E-2</v>
      </c>
    </row>
    <row r="257" spans="2:70" ht="16.5" hidden="1" x14ac:dyDescent="0.3">
      <c r="B257" s="85">
        <v>7</v>
      </c>
      <c r="C257" s="86" t="s">
        <v>2999</v>
      </c>
      <c r="D257" s="86">
        <v>6</v>
      </c>
      <c r="E257" s="87">
        <v>3</v>
      </c>
      <c r="F257" s="75">
        <v>0.11</v>
      </c>
      <c r="G257" s="74">
        <v>0</v>
      </c>
      <c r="H257" s="85" t="s">
        <v>1451</v>
      </c>
      <c r="I257" s="86">
        <v>1306</v>
      </c>
      <c r="J257" s="86" t="s">
        <v>4266</v>
      </c>
      <c r="K257" s="92" t="s">
        <v>1452</v>
      </c>
      <c r="L257" s="98">
        <v>-0.37831827087725639</v>
      </c>
      <c r="M257" s="99">
        <v>-0.6229257384959398</v>
      </c>
      <c r="N257" s="99">
        <v>8.6529486345442039E-2</v>
      </c>
      <c r="O257" s="99">
        <v>1.1338903170522707</v>
      </c>
      <c r="P257" s="100">
        <v>15.970605355064027</v>
      </c>
      <c r="Q257" s="100">
        <v>13.657822395925015</v>
      </c>
      <c r="R257" s="101">
        <v>32.540549626018993</v>
      </c>
      <c r="S257" s="108">
        <v>11.959595744699786</v>
      </c>
      <c r="T257" s="109">
        <v>13.629324574987661</v>
      </c>
      <c r="U257" s="98">
        <v>-6.4749695556541517E-2</v>
      </c>
      <c r="V257" s="114">
        <v>-0.98097826086956519</v>
      </c>
      <c r="W257" s="99">
        <v>0.12726616228199078</v>
      </c>
      <c r="X257" s="115">
        <v>3.3949717085690952E-2</v>
      </c>
      <c r="Y257" s="120">
        <v>0.27578909020435666</v>
      </c>
      <c r="Z257" s="121">
        <v>15.463410532783728</v>
      </c>
      <c r="AA257" s="120">
        <v>-8497000000</v>
      </c>
      <c r="AB257" s="121">
        <v>4668000000</v>
      </c>
      <c r="AC257" s="79" t="e">
        <v>#N/A</v>
      </c>
      <c r="AD257" s="80">
        <v>6804000000</v>
      </c>
      <c r="AE257" s="125">
        <v>0</v>
      </c>
      <c r="AF257" s="129">
        <v>103020.16393774</v>
      </c>
      <c r="AG257" s="130">
        <v>96198.163937739999</v>
      </c>
      <c r="AH257" s="136">
        <v>13.179636106006303</v>
      </c>
      <c r="AI257" s="137">
        <v>20.480767285020224</v>
      </c>
      <c r="AJ257" s="137">
        <v>3.8826073570604565</v>
      </c>
      <c r="AK257" s="137">
        <v>26.556711812376566</v>
      </c>
      <c r="AL257" s="138">
        <v>6.8034437913783448</v>
      </c>
      <c r="AM257" s="85" t="s">
        <v>498</v>
      </c>
      <c r="AN257" s="86" t="s">
        <v>828</v>
      </c>
      <c r="AO257" s="86" t="s">
        <v>939</v>
      </c>
      <c r="AP257" s="87" t="s">
        <v>1339</v>
      </c>
      <c r="AQ257" s="98">
        <v>0.15208479999999999</v>
      </c>
      <c r="AR257" s="99">
        <v>0.17015840000000002</v>
      </c>
      <c r="AS257" s="143">
        <v>0.10035880000000001</v>
      </c>
      <c r="AT257" s="74" t="s">
        <v>3229</v>
      </c>
      <c r="AU257" s="74" t="s">
        <v>3229</v>
      </c>
      <c r="AV257" s="146" t="s">
        <v>3229</v>
      </c>
      <c r="AW257" s="25">
        <v>1.3801563811656834</v>
      </c>
      <c r="AX257" s="136">
        <v>1.3801563811656834</v>
      </c>
      <c r="AY257" s="137">
        <v>-0.14116970876283821</v>
      </c>
      <c r="AZ257" s="138">
        <v>1.2389866724028451</v>
      </c>
      <c r="BA257" s="136">
        <v>32.788331546200993</v>
      </c>
      <c r="BB257" s="137">
        <v>-3.3537643113218429</v>
      </c>
      <c r="BC257" s="138">
        <v>29.43456723487915</v>
      </c>
      <c r="BD257" s="25">
        <v>1272.6035144</v>
      </c>
      <c r="BE257" s="25">
        <v>96198.163937739999</v>
      </c>
      <c r="BF257" s="74">
        <v>4452.2380000000003</v>
      </c>
      <c r="BG257" s="74">
        <v>5359</v>
      </c>
      <c r="BH257" s="74">
        <v>6658.2110000000002</v>
      </c>
      <c r="BI257" s="74">
        <v>3382.9590000000003</v>
      </c>
      <c r="BJ257" s="74">
        <v>5313.634</v>
      </c>
      <c r="BK257" s="74">
        <v>6751.8630000000003</v>
      </c>
      <c r="BL257" s="72">
        <v>4.6281943622973033E-2</v>
      </c>
      <c r="BM257" s="72">
        <v>5.5707923941961883E-2</v>
      </c>
      <c r="BN257" s="72">
        <v>6.9213493558039546E-2</v>
      </c>
      <c r="BO257" s="72">
        <v>3.5166565155957348E-2</v>
      </c>
      <c r="BP257" s="72">
        <v>5.523633489968701E-2</v>
      </c>
      <c r="BQ257" s="72">
        <v>7.01870256522759E-2</v>
      </c>
      <c r="BR257" s="149">
        <v>7.01870256522759E-2</v>
      </c>
    </row>
    <row r="258" spans="2:70" ht="16.5" hidden="1" x14ac:dyDescent="0.3">
      <c r="B258" s="85">
        <v>7</v>
      </c>
      <c r="C258" s="86" t="s">
        <v>2999</v>
      </c>
      <c r="D258" s="86">
        <v>5</v>
      </c>
      <c r="E258" s="87">
        <v>1</v>
      </c>
      <c r="F258" s="75">
        <v>0.15</v>
      </c>
      <c r="G258" s="74" t="s">
        <v>2811</v>
      </c>
      <c r="H258" s="85" t="s">
        <v>149</v>
      </c>
      <c r="I258" s="86">
        <v>1301</v>
      </c>
      <c r="J258" s="86" t="s">
        <v>4261</v>
      </c>
      <c r="K258" s="92" t="s">
        <v>795</v>
      </c>
      <c r="L258" s="98">
        <v>0.57764581505136703</v>
      </c>
      <c r="M258" s="99">
        <v>0.44781686346785565</v>
      </c>
      <c r="N258" s="99">
        <v>0.4085081239487825</v>
      </c>
      <c r="O258" s="99">
        <v>0.34771426593857352</v>
      </c>
      <c r="P258" s="100">
        <v>29.118870064920234</v>
      </c>
      <c r="Q258" s="100">
        <v>23.934735455663709</v>
      </c>
      <c r="R258" s="101">
        <v>26.118364376529108</v>
      </c>
      <c r="S258" s="108">
        <v>29.862553536910394</v>
      </c>
      <c r="T258" s="109">
        <v>30.370777799704314</v>
      </c>
      <c r="U258" s="98">
        <v>-0.15714441668860735</v>
      </c>
      <c r="V258" s="114">
        <v>-0.53977130689755581</v>
      </c>
      <c r="W258" s="99">
        <v>0.78158121670405967</v>
      </c>
      <c r="X258" s="115">
        <v>3.9259481141904563E-2</v>
      </c>
      <c r="Y258" s="120">
        <v>7.0238480166575954</v>
      </c>
      <c r="Z258" s="121">
        <v>12.337390964873229</v>
      </c>
      <c r="AA258" s="120">
        <v>1278871000</v>
      </c>
      <c r="AB258" s="121">
        <v>1647042000</v>
      </c>
      <c r="AC258" s="79">
        <v>28726000</v>
      </c>
      <c r="AD258" s="80">
        <v>524732000</v>
      </c>
      <c r="AE258" s="125">
        <v>5.474413605421434E-2</v>
      </c>
      <c r="AF258" s="129">
        <v>12716.706544499999</v>
      </c>
      <c r="AG258" s="130">
        <v>12349.641544499998</v>
      </c>
      <c r="AH258" s="136">
        <v>18.160222729465115</v>
      </c>
      <c r="AI258" s="137">
        <v>20.266011917909598</v>
      </c>
      <c r="AJ258" s="137">
        <v>2.5248308370480594</v>
      </c>
      <c r="AK258" s="137">
        <v>25.595238095238095</v>
      </c>
      <c r="AL258" s="138">
        <v>6.0089138978891059</v>
      </c>
      <c r="AM258" s="85" t="s">
        <v>498</v>
      </c>
      <c r="AN258" s="86" t="s">
        <v>499</v>
      </c>
      <c r="AO258" s="86" t="s">
        <v>790</v>
      </c>
      <c r="AP258" s="87" t="s">
        <v>574</v>
      </c>
      <c r="AQ258" s="98">
        <v>0.15727920000000001</v>
      </c>
      <c r="AR258" s="99">
        <v>0.18286860000000002</v>
      </c>
      <c r="AS258" s="143">
        <v>0.13895390000000002</v>
      </c>
      <c r="AT258" s="74" t="s">
        <v>3697</v>
      </c>
      <c r="AU258" s="74" t="s">
        <v>3021</v>
      </c>
      <c r="AV258" s="146" t="s">
        <v>3021</v>
      </c>
      <c r="AW258" s="25">
        <v>1.2491694320475937</v>
      </c>
      <c r="AX258" s="136">
        <v>1.2491694320475937</v>
      </c>
      <c r="AY258" s="137">
        <v>1.5498236502212814</v>
      </c>
      <c r="AZ258" s="138">
        <v>2.7989930822688751</v>
      </c>
      <c r="BA258" s="136">
        <v>31.725836598682282</v>
      </c>
      <c r="BB258" s="137">
        <v>39.361715570558673</v>
      </c>
      <c r="BC258" s="138">
        <v>71.087552169240951</v>
      </c>
      <c r="BD258" s="25">
        <v>327.46125469000003</v>
      </c>
      <c r="BE258" s="25">
        <v>12349.641544499998</v>
      </c>
      <c r="BF258" s="74">
        <v>515.45500000000004</v>
      </c>
      <c r="BG258" s="74">
        <v>541.18200000000002</v>
      </c>
      <c r="BH258" s="74">
        <v>580.14300000000003</v>
      </c>
      <c r="BI258" s="74">
        <v>430.00600000000003</v>
      </c>
      <c r="BJ258" s="74">
        <v>492.86900000000003</v>
      </c>
      <c r="BK258" s="74">
        <v>453.34000000000003</v>
      </c>
      <c r="BL258" s="72">
        <v>4.1738458411334348E-2</v>
      </c>
      <c r="BM258" s="72">
        <v>4.3821676770935861E-2</v>
      </c>
      <c r="BN258" s="72">
        <v>4.6976505181105507E-2</v>
      </c>
      <c r="BO258" s="72">
        <v>3.4819310216457761E-2</v>
      </c>
      <c r="BP258" s="72">
        <v>3.9909579417671662E-2</v>
      </c>
      <c r="BQ258" s="72">
        <v>3.6708757769726381E-2</v>
      </c>
      <c r="BR258" s="149">
        <v>4.6976505181105507E-2</v>
      </c>
    </row>
    <row r="259" spans="2:70" ht="16.5" hidden="1" x14ac:dyDescent="0.3">
      <c r="B259" s="85">
        <v>7</v>
      </c>
      <c r="C259" s="86" t="s">
        <v>2999</v>
      </c>
      <c r="D259" s="86">
        <v>5</v>
      </c>
      <c r="E259" s="87">
        <v>4</v>
      </c>
      <c r="F259" s="75">
        <v>0.11</v>
      </c>
      <c r="G259" s="74">
        <v>0</v>
      </c>
      <c r="H259" s="85" t="s">
        <v>2688</v>
      </c>
      <c r="I259" s="86">
        <v>1303</v>
      </c>
      <c r="J259" s="86" t="s">
        <v>4263</v>
      </c>
      <c r="K259" s="92" t="s">
        <v>2689</v>
      </c>
      <c r="L259" s="98">
        <v>-0.66421464646340367</v>
      </c>
      <c r="M259" s="99">
        <v>-0.26258807355215674</v>
      </c>
      <c r="N259" s="99">
        <v>0.32916469512818319</v>
      </c>
      <c r="O259" s="99">
        <v>-0.17966606568942542</v>
      </c>
      <c r="P259" s="100">
        <v>-8.591825131088509</v>
      </c>
      <c r="Q259" s="100">
        <v>-10.725048960768211</v>
      </c>
      <c r="R259" s="101" t="e">
        <v>#N/A</v>
      </c>
      <c r="S259" s="108">
        <v>0.82146670040345204</v>
      </c>
      <c r="T259" s="109">
        <v>-3.3914845063656016</v>
      </c>
      <c r="U259" s="98">
        <v>0.3038835794275252</v>
      </c>
      <c r="V259" s="114">
        <v>-25.808310991957104</v>
      </c>
      <c r="W259" s="99">
        <v>-0.11495540682921038</v>
      </c>
      <c r="X259" s="115">
        <v>4.8270452284380504E-2</v>
      </c>
      <c r="Y259" s="120">
        <v>-4.0182656858769574</v>
      </c>
      <c r="Z259" s="121" t="e">
        <v>#N/A</v>
      </c>
      <c r="AA259" s="120">
        <v>17457000000</v>
      </c>
      <c r="AB259" s="121">
        <v>25514000000</v>
      </c>
      <c r="AC259" s="79">
        <v>976000000</v>
      </c>
      <c r="AD259" s="80">
        <v>9204000000</v>
      </c>
      <c r="AE259" s="125">
        <v>0.10604085180356367</v>
      </c>
      <c r="AF259" s="129">
        <v>125532.69162294004</v>
      </c>
      <c r="AG259" s="130">
        <v>164062.69162294004</v>
      </c>
      <c r="AH259" s="136" t="s">
        <v>3021</v>
      </c>
      <c r="AI259" s="137" t="s">
        <v>3021</v>
      </c>
      <c r="AJ259" s="137">
        <v>6.2736193447899673</v>
      </c>
      <c r="AK259" s="137" t="s">
        <v>3021</v>
      </c>
      <c r="AL259" s="138" t="s">
        <v>3021</v>
      </c>
      <c r="AM259" s="85" t="s">
        <v>498</v>
      </c>
      <c r="AN259" s="86" t="s">
        <v>828</v>
      </c>
      <c r="AO259" s="86" t="s">
        <v>828</v>
      </c>
      <c r="AP259" s="87" t="s">
        <v>574</v>
      </c>
      <c r="AQ259" s="98">
        <v>0.11606080000000001</v>
      </c>
      <c r="AR259" s="99">
        <v>0.12192349999999999</v>
      </c>
      <c r="AS259" s="143">
        <v>-5.0658109999999999E-2</v>
      </c>
      <c r="AT259" s="74" t="s">
        <v>3226</v>
      </c>
      <c r="AU259" s="74" t="s">
        <v>3226</v>
      </c>
      <c r="AV259" s="146" t="s">
        <v>3226</v>
      </c>
      <c r="AW259" s="25" t="s">
        <v>3021</v>
      </c>
      <c r="AX259" s="136">
        <v>0</v>
      </c>
      <c r="AY259" s="137">
        <v>0</v>
      </c>
      <c r="AZ259" s="138">
        <v>0</v>
      </c>
      <c r="BA259" s="136" t="s">
        <v>3021</v>
      </c>
      <c r="BB259" s="137">
        <v>0</v>
      </c>
      <c r="BC259" s="138" t="s">
        <v>3021</v>
      </c>
      <c r="BD259" s="25">
        <v>-9.6940464196200011</v>
      </c>
      <c r="BE259" s="25">
        <v>125532.69162294004</v>
      </c>
      <c r="BF259" s="74">
        <v>-1398.588</v>
      </c>
      <c r="BG259" s="74">
        <v>3694.875</v>
      </c>
      <c r="BH259" s="74">
        <v>5963</v>
      </c>
      <c r="BI259" s="74">
        <v>3932.8720000000003</v>
      </c>
      <c r="BJ259" s="74">
        <v>7011.6419999999998</v>
      </c>
      <c r="BK259" s="74">
        <v>10069.35</v>
      </c>
      <c r="BL259" s="72">
        <v>-1.1141225300903369E-2</v>
      </c>
      <c r="BM259" s="72">
        <v>2.9433567879658153E-2</v>
      </c>
      <c r="BN259" s="72">
        <v>4.7501570490585357E-2</v>
      </c>
      <c r="BO259" s="72">
        <v>3.1329464453873794E-2</v>
      </c>
      <c r="BP259" s="72">
        <v>5.5855107616593805E-2</v>
      </c>
      <c r="BQ259" s="72">
        <v>8.0212969783561239E-2</v>
      </c>
      <c r="BR259" s="149">
        <v>8.0212969783561239E-2</v>
      </c>
    </row>
    <row r="260" spans="2:70" ht="16.5" hidden="1" x14ac:dyDescent="0.3">
      <c r="B260" s="85">
        <v>7</v>
      </c>
      <c r="C260" s="86" t="s">
        <v>3000</v>
      </c>
      <c r="D260" s="86">
        <v>6</v>
      </c>
      <c r="E260" s="87">
        <v>1</v>
      </c>
      <c r="F260" s="75">
        <v>0.17</v>
      </c>
      <c r="G260" s="74" t="s">
        <v>2802</v>
      </c>
      <c r="H260" s="85" t="s">
        <v>202</v>
      </c>
      <c r="I260" s="86">
        <v>1241</v>
      </c>
      <c r="J260" s="86" t="s">
        <v>4215</v>
      </c>
      <c r="K260" s="92" t="s">
        <v>857</v>
      </c>
      <c r="L260" s="98">
        <v>0.45477532495109052</v>
      </c>
      <c r="M260" s="99">
        <v>0.46038809119684387</v>
      </c>
      <c r="N260" s="99">
        <v>0.37371722023918097</v>
      </c>
      <c r="O260" s="99">
        <v>0.39378482304010043</v>
      </c>
      <c r="P260" s="100">
        <v>18.95378960936204</v>
      </c>
      <c r="Q260" s="100">
        <v>14.479670490945521</v>
      </c>
      <c r="R260" s="101">
        <v>47.731755424063117</v>
      </c>
      <c r="S260" s="108">
        <v>21.660475754112461</v>
      </c>
      <c r="T260" s="109">
        <v>22.909256899404681</v>
      </c>
      <c r="U260" s="98">
        <v>-3.1035280625333238E-2</v>
      </c>
      <c r="V260" s="114">
        <v>-0.18329273364624799</v>
      </c>
      <c r="W260" s="99">
        <v>0.22391365320076984</v>
      </c>
      <c r="X260" s="115">
        <v>3.2652797310185409E-2</v>
      </c>
      <c r="Y260" s="120">
        <v>11.927517182302045</v>
      </c>
      <c r="Z260" s="121">
        <v>39.694995424965015</v>
      </c>
      <c r="AA260" s="120">
        <v>21799000000</v>
      </c>
      <c r="AB260" s="121">
        <v>25486000000</v>
      </c>
      <c r="AC260" s="79">
        <v>133000000</v>
      </c>
      <c r="AD260" s="80">
        <v>7177000000</v>
      </c>
      <c r="AE260" s="125">
        <v>1.8531419813292462E-2</v>
      </c>
      <c r="AF260" s="129">
        <v>118687.91778747</v>
      </c>
      <c r="AG260" s="130">
        <v>115706.91778747</v>
      </c>
      <c r="AH260" s="136">
        <v>6.8996373158896835</v>
      </c>
      <c r="AI260" s="137">
        <v>7.8227920889371916</v>
      </c>
      <c r="AJ260" s="137">
        <v>2.3373493643543326</v>
      </c>
      <c r="AK260" s="137">
        <v>12.544538664584255</v>
      </c>
      <c r="AL260" s="138">
        <v>5.1495970829881799</v>
      </c>
      <c r="AM260" s="85" t="s">
        <v>498</v>
      </c>
      <c r="AN260" s="86" t="s">
        <v>499</v>
      </c>
      <c r="AO260" s="86" t="s">
        <v>843</v>
      </c>
      <c r="AP260" s="87" t="s">
        <v>574</v>
      </c>
      <c r="AQ260" s="98">
        <v>0.1731355</v>
      </c>
      <c r="AR260" s="99">
        <v>0.1818179</v>
      </c>
      <c r="AS260" s="143">
        <v>0.20709450000000001</v>
      </c>
      <c r="AT260" s="74" t="s">
        <v>3697</v>
      </c>
      <c r="AU260" s="74" t="s">
        <v>3188</v>
      </c>
      <c r="AV260" s="146" t="s">
        <v>3188</v>
      </c>
      <c r="AW260" s="25">
        <v>1.3101072578406112</v>
      </c>
      <c r="AX260" s="136">
        <v>1.3101072578406112</v>
      </c>
      <c r="AY260" s="137">
        <v>3.563066624043898</v>
      </c>
      <c r="AZ260" s="138">
        <v>4.873173881884509</v>
      </c>
      <c r="BA260" s="136">
        <v>18.938593150198354</v>
      </c>
      <c r="BB260" s="137">
        <v>51.506827976086029</v>
      </c>
      <c r="BC260" s="138">
        <v>70.445421126284387</v>
      </c>
      <c r="BD260" s="25">
        <v>4938.3155999999999</v>
      </c>
      <c r="BE260" s="25">
        <v>115706.91778747</v>
      </c>
      <c r="BF260" s="74">
        <v>9963.2080000000005</v>
      </c>
      <c r="BG260" s="74">
        <v>9429.7919999999995</v>
      </c>
      <c r="BH260" s="74">
        <v>9293</v>
      </c>
      <c r="BI260" s="74">
        <v>8664.0670000000009</v>
      </c>
      <c r="BJ260" s="74">
        <v>9172.1139999999996</v>
      </c>
      <c r="BK260" s="74">
        <v>8917.478000000001</v>
      </c>
      <c r="BL260" s="72">
        <v>8.6107280277747791E-2</v>
      </c>
      <c r="BM260" s="72">
        <v>8.1497218838035276E-2</v>
      </c>
      <c r="BN260" s="72">
        <v>8.0314990475066891E-2</v>
      </c>
      <c r="BO260" s="72">
        <v>7.4879420916855843E-2</v>
      </c>
      <c r="BP260" s="72">
        <v>7.9270230124419194E-2</v>
      </c>
      <c r="BQ260" s="72">
        <v>7.7069531973702629E-2</v>
      </c>
      <c r="BR260" s="149">
        <v>8.0314990475066891E-2</v>
      </c>
    </row>
    <row r="261" spans="2:70" ht="16.5" hidden="1" x14ac:dyDescent="0.3">
      <c r="B261" s="85">
        <v>7</v>
      </c>
      <c r="C261" s="86" t="s">
        <v>2999</v>
      </c>
      <c r="D261" s="86">
        <v>6</v>
      </c>
      <c r="E261" s="87">
        <v>2</v>
      </c>
      <c r="F261" s="75">
        <v>0.17</v>
      </c>
      <c r="G261" s="74" t="s">
        <v>2202</v>
      </c>
      <c r="H261" s="85" t="s">
        <v>69</v>
      </c>
      <c r="I261" s="86">
        <v>1304</v>
      </c>
      <c r="J261" s="86" t="s">
        <v>4264</v>
      </c>
      <c r="K261" s="92" t="s">
        <v>684</v>
      </c>
      <c r="L261" s="98">
        <v>1.0283898827776483</v>
      </c>
      <c r="M261" s="99">
        <v>0.94863013698630139</v>
      </c>
      <c r="N261" s="99">
        <v>0.44561651414950953</v>
      </c>
      <c r="O261" s="99">
        <v>0.36202389843166544</v>
      </c>
      <c r="P261" s="100">
        <v>29.487465595477204</v>
      </c>
      <c r="Q261" s="100">
        <v>22.771229182074126</v>
      </c>
      <c r="R261" s="101" t="e">
        <v>#N/A</v>
      </c>
      <c r="S261" s="108">
        <v>28.537969589735621</v>
      </c>
      <c r="T261" s="109">
        <v>27.480245829675155</v>
      </c>
      <c r="U261" s="98">
        <v>0.64865468348777489</v>
      </c>
      <c r="V261" s="114">
        <v>2.3138191955396255</v>
      </c>
      <c r="W261" s="99">
        <v>2.8648383937316356E-2</v>
      </c>
      <c r="X261" s="115">
        <v>3.8190184049079756E-2</v>
      </c>
      <c r="Y261" s="120">
        <v>7.2897307638603097</v>
      </c>
      <c r="Z261" s="121" t="e">
        <v>#N/A</v>
      </c>
      <c r="AA261" s="120">
        <v>2044000000</v>
      </c>
      <c r="AB261" s="121">
        <v>5356000000</v>
      </c>
      <c r="AC261" s="79">
        <v>199000000</v>
      </c>
      <c r="AD261" s="80">
        <v>1746000000</v>
      </c>
      <c r="AE261" s="125">
        <v>0.11397479954180985</v>
      </c>
      <c r="AF261" s="129">
        <v>47301.629978719997</v>
      </c>
      <c r="AG261" s="130">
        <v>53125.629978719997</v>
      </c>
      <c r="AH261" s="136">
        <v>19.234478630963068</v>
      </c>
      <c r="AI261" s="137">
        <v>23.791146430237347</v>
      </c>
      <c r="AJ261" s="137">
        <v>3.1562474935340772</v>
      </c>
      <c r="AK261" s="137">
        <v>28.868990319757451</v>
      </c>
      <c r="AL261" s="138">
        <v>140.42845570369008</v>
      </c>
      <c r="AM261" s="85" t="s">
        <v>543</v>
      </c>
      <c r="AN261" s="86" t="s">
        <v>584</v>
      </c>
      <c r="AO261" s="86" t="s">
        <v>585</v>
      </c>
      <c r="AP261" s="87" t="s">
        <v>574</v>
      </c>
      <c r="AQ261" s="98">
        <v>0.13114439999999999</v>
      </c>
      <c r="AR261" s="99">
        <v>0.19291989999999998</v>
      </c>
      <c r="AS261" s="143">
        <v>0.25803480000000001</v>
      </c>
      <c r="AT261" s="74" t="s">
        <v>3697</v>
      </c>
      <c r="AU261" s="74" t="s">
        <v>3227</v>
      </c>
      <c r="AV261" s="146" t="s">
        <v>3227</v>
      </c>
      <c r="AW261" s="25">
        <v>1.2428939588738088</v>
      </c>
      <c r="AX261" s="136">
        <v>1.2428939588738088</v>
      </c>
      <c r="AY261" s="137">
        <v>1.5946564000645096</v>
      </c>
      <c r="AZ261" s="138">
        <v>2.8375503589383184</v>
      </c>
      <c r="BA261" s="136">
        <v>34.646184016996237</v>
      </c>
      <c r="BB261" s="137">
        <v>44.451707795391407</v>
      </c>
      <c r="BC261" s="138">
        <v>79.097891812387644</v>
      </c>
      <c r="BD261" s="25">
        <v>1210</v>
      </c>
      <c r="BE261" s="25">
        <v>47301.629978719997</v>
      </c>
      <c r="BF261" s="74">
        <v>1967.4290000000001</v>
      </c>
      <c r="BG261" s="74">
        <v>2039.125</v>
      </c>
      <c r="BH261" s="74">
        <v>2284.75</v>
      </c>
      <c r="BI261" s="74">
        <v>1538.6949999999999</v>
      </c>
      <c r="BJ261" s="74">
        <v>1916.1780000000001</v>
      </c>
      <c r="BK261" s="74">
        <v>2150.2339999999999</v>
      </c>
      <c r="BL261" s="72">
        <v>4.1593260124124787E-2</v>
      </c>
      <c r="BM261" s="72">
        <v>4.3108979561959263E-2</v>
      </c>
      <c r="BN261" s="72">
        <v>4.830171816548099E-2</v>
      </c>
      <c r="BO261" s="72">
        <v>3.2529428704512427E-2</v>
      </c>
      <c r="BP261" s="72">
        <v>4.0509766806388028E-2</v>
      </c>
      <c r="BQ261" s="72">
        <v>4.5457926100376342E-2</v>
      </c>
      <c r="BR261" s="149">
        <v>4.830171816548099E-2</v>
      </c>
    </row>
    <row r="262" spans="2:70" ht="16.5" hidden="1" x14ac:dyDescent="0.3">
      <c r="B262" s="85">
        <v>7</v>
      </c>
      <c r="C262" s="86" t="s">
        <v>2999</v>
      </c>
      <c r="D262" s="86">
        <v>41</v>
      </c>
      <c r="E262" s="87">
        <v>1</v>
      </c>
      <c r="F262" s="75">
        <v>0.2</v>
      </c>
      <c r="G262" s="74" t="s">
        <v>2903</v>
      </c>
      <c r="H262" s="85" t="s">
        <v>2042</v>
      </c>
      <c r="I262" s="86">
        <v>1396</v>
      </c>
      <c r="J262" s="86" t="s">
        <v>4319</v>
      </c>
      <c r="K262" s="92" t="s">
        <v>4819</v>
      </c>
      <c r="L262" s="98">
        <v>0.64658454736190851</v>
      </c>
      <c r="M262" s="99">
        <v>0.39415358886588769</v>
      </c>
      <c r="N262" s="99">
        <v>0.50765111263116225</v>
      </c>
      <c r="O262" s="99">
        <v>0.33070133719417827</v>
      </c>
      <c r="P262" s="100">
        <v>33.645996219657306</v>
      </c>
      <c r="Q262" s="100">
        <v>25.852020978901812</v>
      </c>
      <c r="R262" s="101">
        <v>30.699225637128812</v>
      </c>
      <c r="S262" s="108">
        <v>29.137736121260719</v>
      </c>
      <c r="T262" s="109">
        <v>25.088596854009499</v>
      </c>
      <c r="U262" s="98">
        <v>-2.0330133186155612E-2</v>
      </c>
      <c r="V262" s="114">
        <v>-7.1281254774150843E-2</v>
      </c>
      <c r="W262" s="99">
        <v>0.60895246402663228</v>
      </c>
      <c r="X262" s="115" t="e">
        <v>#N/A</v>
      </c>
      <c r="Y262" s="120">
        <v>10.354044842374744</v>
      </c>
      <c r="Z262" s="121">
        <v>5.6888168700122144</v>
      </c>
      <c r="AA262" s="120">
        <v>319307000</v>
      </c>
      <c r="AB262" s="121">
        <v>380573000</v>
      </c>
      <c r="AC262" s="79" t="e">
        <v>#N/A</v>
      </c>
      <c r="AD262" s="80">
        <v>77206000</v>
      </c>
      <c r="AE262" s="125">
        <v>0</v>
      </c>
      <c r="AF262" s="129">
        <v>29625.75</v>
      </c>
      <c r="AG262" s="130">
        <v>3962.493459645586</v>
      </c>
      <c r="AH262" s="136">
        <v>25.095591146359542</v>
      </c>
      <c r="AI262" s="137">
        <v>27.704707253545415</v>
      </c>
      <c r="AJ262" s="137">
        <v>1.9236513446170358</v>
      </c>
      <c r="AK262" s="137">
        <v>37.306402475196791</v>
      </c>
      <c r="AL262" s="138">
        <v>10.369317678232155</v>
      </c>
      <c r="AM262" s="85" t="s">
        <v>506</v>
      </c>
      <c r="AN262" s="86" t="s">
        <v>507</v>
      </c>
      <c r="AO262" s="86" t="s">
        <v>2043</v>
      </c>
      <c r="AP262" s="87" t="s">
        <v>2141</v>
      </c>
      <c r="AQ262" s="98">
        <v>0.23128190000000001</v>
      </c>
      <c r="AR262" s="99">
        <v>0.20050590000000001</v>
      </c>
      <c r="AS262" s="143">
        <v>0.15606249999999999</v>
      </c>
      <c r="AT262" s="74" t="s">
        <v>3280</v>
      </c>
      <c r="AU262" s="74" t="s">
        <v>3280</v>
      </c>
      <c r="AV262" s="146" t="s">
        <v>3280</v>
      </c>
      <c r="AW262" s="25">
        <v>1.0252904989747096</v>
      </c>
      <c r="AX262" s="136">
        <v>1.0252904989747096</v>
      </c>
      <c r="AY262" s="137">
        <v>0</v>
      </c>
      <c r="AZ262" s="138">
        <v>1.0252904989747096</v>
      </c>
      <c r="BA262" s="136">
        <v>39.962757329679413</v>
      </c>
      <c r="BB262" s="137">
        <v>0</v>
      </c>
      <c r="BC262" s="138">
        <v>39.962757329679413</v>
      </c>
      <c r="BD262" s="25">
        <v>39.664635159999996</v>
      </c>
      <c r="BE262" s="25">
        <v>3962.493459645586</v>
      </c>
      <c r="BF262" s="74">
        <v>99.3</v>
      </c>
      <c r="BG262" s="74">
        <v>115.5</v>
      </c>
      <c r="BH262" s="74">
        <v>132.5</v>
      </c>
      <c r="BI262" s="74">
        <v>33</v>
      </c>
      <c r="BJ262" s="74">
        <v>30.5</v>
      </c>
      <c r="BK262" s="74">
        <v>44.1</v>
      </c>
      <c r="BL262" s="72">
        <v>2.5059978271580945E-2</v>
      </c>
      <c r="BM262" s="72">
        <v>2.9148313095343398E-2</v>
      </c>
      <c r="BN262" s="72">
        <v>3.3438540996822516E-2</v>
      </c>
      <c r="BO262" s="72">
        <v>8.3280894558123986E-3</v>
      </c>
      <c r="BP262" s="72">
        <v>7.697173587947824E-3</v>
      </c>
      <c r="BQ262" s="72">
        <v>1.1129355909131116E-2</v>
      </c>
      <c r="BR262" s="149">
        <v>3.3438540996822516E-2</v>
      </c>
    </row>
    <row r="263" spans="2:70" ht="16.5" hidden="1" x14ac:dyDescent="0.3">
      <c r="B263" s="85">
        <v>7</v>
      </c>
      <c r="C263" s="86" t="s">
        <v>2999</v>
      </c>
      <c r="D263" s="86">
        <v>4</v>
      </c>
      <c r="E263" s="87">
        <v>1</v>
      </c>
      <c r="F263" s="75">
        <v>0.4</v>
      </c>
      <c r="G263" s="74" t="s">
        <v>2411</v>
      </c>
      <c r="H263" s="85" t="s">
        <v>2412</v>
      </c>
      <c r="I263" s="86">
        <v>1298</v>
      </c>
      <c r="J263" s="86" t="s">
        <v>4259</v>
      </c>
      <c r="K263" s="92" t="s">
        <v>4816</v>
      </c>
      <c r="L263" s="98">
        <v>0.90868440995182931</v>
      </c>
      <c r="M263" s="99">
        <v>0.8698961752088854</v>
      </c>
      <c r="N263" s="99">
        <v>0.59022255342301766</v>
      </c>
      <c r="O263" s="99">
        <v>0.27032042691040681</v>
      </c>
      <c r="P263" s="100">
        <v>28.731419558385777</v>
      </c>
      <c r="Q263" s="100">
        <v>26.74695745136184</v>
      </c>
      <c r="R263" s="101">
        <v>29.728364722869838</v>
      </c>
      <c r="S263" s="108">
        <v>58.903660015140133</v>
      </c>
      <c r="T263" s="109">
        <v>69.225948129277967</v>
      </c>
      <c r="U263" s="98">
        <v>-0.22513994221520717</v>
      </c>
      <c r="V263" s="114">
        <v>-0.40091201367586637</v>
      </c>
      <c r="W263" s="99">
        <v>0.77967450289813245</v>
      </c>
      <c r="X263" s="115" t="e">
        <v>#N/A</v>
      </c>
      <c r="Y263" s="120">
        <v>52.39654834153388</v>
      </c>
      <c r="Z263" s="121">
        <v>62.267111159960443</v>
      </c>
      <c r="AA263" s="120">
        <v>1043874000</v>
      </c>
      <c r="AB263" s="121">
        <v>3359206000</v>
      </c>
      <c r="AC263" s="79" t="e">
        <v>#N/A</v>
      </c>
      <c r="AD263" s="80">
        <v>1008744000</v>
      </c>
      <c r="AE263" s="125">
        <v>0</v>
      </c>
      <c r="AF263" s="129">
        <v>259631.2724634</v>
      </c>
      <c r="AG263" s="130">
        <v>21246.335189973441</v>
      </c>
      <c r="AH263" s="136">
        <v>18.436677692955488</v>
      </c>
      <c r="AI263" s="137">
        <v>20.441118644335766</v>
      </c>
      <c r="AJ263" s="137">
        <v>4.4446853044828947</v>
      </c>
      <c r="AK263" s="137">
        <v>22.325015049619161</v>
      </c>
      <c r="AL263" s="138">
        <v>6.2955880142503533</v>
      </c>
      <c r="AM263" s="85" t="s">
        <v>533</v>
      </c>
      <c r="AN263" s="86" t="s">
        <v>816</v>
      </c>
      <c r="AO263" s="86" t="s">
        <v>1880</v>
      </c>
      <c r="AP263" s="87" t="s">
        <v>4617</v>
      </c>
      <c r="AQ263" s="98" t="e">
        <v>#VALUE!</v>
      </c>
      <c r="AR263" s="99" t="e">
        <v>#VALUE!</v>
      </c>
      <c r="AS263" s="143">
        <v>0.58707290000000001</v>
      </c>
      <c r="AT263" s="74" t="s">
        <v>3224</v>
      </c>
      <c r="AU263" s="74" t="s">
        <v>3224</v>
      </c>
      <c r="AV263" s="146" t="s">
        <v>3224</v>
      </c>
      <c r="AW263" s="25">
        <v>1.8851393145434663</v>
      </c>
      <c r="AX263" s="136">
        <v>1.8851393145434663</v>
      </c>
      <c r="AY263" s="137">
        <v>0</v>
      </c>
      <c r="AZ263" s="138">
        <v>1.8851393145434663</v>
      </c>
      <c r="BA263" s="136">
        <v>50.668016187611229</v>
      </c>
      <c r="BB263" s="137">
        <v>0</v>
      </c>
      <c r="BC263" s="138">
        <v>50.668016187611229</v>
      </c>
      <c r="BD263" s="25">
        <v>427.31428799999998</v>
      </c>
      <c r="BE263" s="25">
        <v>21246.335189973441</v>
      </c>
      <c r="BF263" s="74">
        <v>1074.5630000000001</v>
      </c>
      <c r="BG263" s="74">
        <v>1203.8130000000001</v>
      </c>
      <c r="BH263" s="74">
        <v>1417.3330000000001</v>
      </c>
      <c r="BI263" s="74">
        <v>984.62900000000002</v>
      </c>
      <c r="BJ263" s="74">
        <v>1074.249</v>
      </c>
      <c r="BK263" s="74">
        <v>1309.644</v>
      </c>
      <c r="BL263" s="72">
        <v>5.0576393076350756E-2</v>
      </c>
      <c r="BM263" s="72">
        <v>5.6659795171079809E-2</v>
      </c>
      <c r="BN263" s="72">
        <v>6.6709528364631426E-2</v>
      </c>
      <c r="BO263" s="72">
        <v>4.634347482499785E-2</v>
      </c>
      <c r="BP263" s="72">
        <v>5.0561614056948471E-2</v>
      </c>
      <c r="BQ263" s="72">
        <v>6.1640936579878798E-2</v>
      </c>
      <c r="BR263" s="149">
        <v>6.6709528364631426E-2</v>
      </c>
    </row>
    <row r="264" spans="2:70" ht="16.5" hidden="1" x14ac:dyDescent="0.3">
      <c r="B264" s="85">
        <v>7</v>
      </c>
      <c r="C264" s="86" t="s">
        <v>3000</v>
      </c>
      <c r="D264" s="86">
        <v>10</v>
      </c>
      <c r="E264" s="87">
        <v>1</v>
      </c>
      <c r="F264" s="75">
        <v>0.17</v>
      </c>
      <c r="G264" s="74" t="s">
        <v>2664</v>
      </c>
      <c r="H264" s="85" t="s">
        <v>1167</v>
      </c>
      <c r="I264" s="86">
        <v>1242</v>
      </c>
      <c r="J264" s="86" t="s">
        <v>4216</v>
      </c>
      <c r="K264" s="92" t="s">
        <v>4821</v>
      </c>
      <c r="L264" s="98">
        <v>0.53724084517249315</v>
      </c>
      <c r="M264" s="99">
        <v>0.78963916754005092</v>
      </c>
      <c r="N264" s="99">
        <v>0.36865754818588969</v>
      </c>
      <c r="O264" s="99">
        <v>0.51070010651689746</v>
      </c>
      <c r="P264" s="100">
        <v>17.647401538103004</v>
      </c>
      <c r="Q264" s="100">
        <v>11.990105583313094</v>
      </c>
      <c r="R264" s="101">
        <v>22.8544776119403</v>
      </c>
      <c r="S264" s="108" t="e">
        <v>#N/A</v>
      </c>
      <c r="T264" s="109" t="e">
        <v>#N/A</v>
      </c>
      <c r="U264" s="98">
        <v>2.7645592567414466E-2</v>
      </c>
      <c r="V264" s="114">
        <v>6.1076345431789756</v>
      </c>
      <c r="W264" s="99">
        <v>0.46192488262910797</v>
      </c>
      <c r="X264" s="115">
        <v>4.7978067169294036E-2</v>
      </c>
      <c r="Y264" s="120">
        <v>6.6852166463058378</v>
      </c>
      <c r="Z264" s="121">
        <v>7.0854835608517686</v>
      </c>
      <c r="AA264" s="120">
        <v>667900000</v>
      </c>
      <c r="AB264" s="121">
        <v>1032700000</v>
      </c>
      <c r="AC264" s="79">
        <v>2400000</v>
      </c>
      <c r="AD264" s="80">
        <v>246700000</v>
      </c>
      <c r="AE264" s="125">
        <v>9.7284150790433732E-3</v>
      </c>
      <c r="AF264" s="129">
        <v>3688.6098511499995</v>
      </c>
      <c r="AG264" s="130">
        <v>3740.4098511499997</v>
      </c>
      <c r="AH264" s="136" t="s">
        <v>3021</v>
      </c>
      <c r="AI264" s="137">
        <v>7.0921688493553274</v>
      </c>
      <c r="AJ264" s="137">
        <v>5.2696873969622899</v>
      </c>
      <c r="AK264" s="137">
        <v>18.44452046529727</v>
      </c>
      <c r="AL264" s="138">
        <v>3.7556134226463778</v>
      </c>
      <c r="AM264" s="85" t="s">
        <v>502</v>
      </c>
      <c r="AN264" s="86" t="s">
        <v>503</v>
      </c>
      <c r="AO264" s="86" t="s">
        <v>548</v>
      </c>
      <c r="AP264" s="87" t="s">
        <v>2136</v>
      </c>
      <c r="AQ264" s="98" t="e">
        <v>#VALUE!</v>
      </c>
      <c r="AR264" s="99">
        <v>0.21016089999999998</v>
      </c>
      <c r="AS264" s="143">
        <v>9.2252299999999995E-2</v>
      </c>
      <c r="AT264" s="74" t="s">
        <v>3189</v>
      </c>
      <c r="AU264" s="74" t="s">
        <v>3189</v>
      </c>
      <c r="AV264" s="146" t="s">
        <v>3189</v>
      </c>
      <c r="AW264" s="25">
        <v>5.2424601302390643</v>
      </c>
      <c r="AX264" s="136">
        <v>5.2424601302390643</v>
      </c>
      <c r="AY264" s="137">
        <v>-6.390217673545842</v>
      </c>
      <c r="AZ264" s="138">
        <v>-1.1477575433067777</v>
      </c>
      <c r="BA264" s="136">
        <v>38.219081272084807</v>
      </c>
      <c r="BB264" s="137">
        <v>-46.586572438162548</v>
      </c>
      <c r="BC264" s="138">
        <v>-8.3674911660777447</v>
      </c>
      <c r="BD264" s="25">
        <v>-29.600000000000023</v>
      </c>
      <c r="BE264" s="25">
        <v>3688.6098511499995</v>
      </c>
      <c r="BF264" s="74">
        <v>212.273</v>
      </c>
      <c r="BG264" s="74">
        <v>227.636</v>
      </c>
      <c r="BH264" s="74">
        <v>235.9</v>
      </c>
      <c r="BI264" s="74">
        <v>192</v>
      </c>
      <c r="BJ264" s="74">
        <v>257</v>
      </c>
      <c r="BK264" s="74">
        <v>323</v>
      </c>
      <c r="BL264" s="72">
        <v>5.754823864980449E-2</v>
      </c>
      <c r="BM264" s="72">
        <v>6.17132223753699E-2</v>
      </c>
      <c r="BN264" s="72">
        <v>6.3953632810055352E-2</v>
      </c>
      <c r="BO264" s="72">
        <v>5.2052130137900075E-2</v>
      </c>
      <c r="BP264" s="72">
        <v>6.9673945028335002E-2</v>
      </c>
      <c r="BQ264" s="72">
        <v>8.7566864763238147E-2</v>
      </c>
      <c r="BR264" s="149">
        <v>8.7566864763238147E-2</v>
      </c>
    </row>
    <row r="265" spans="2:70" ht="16.5" hidden="1" x14ac:dyDescent="0.3">
      <c r="B265" s="85">
        <v>7</v>
      </c>
      <c r="C265" s="86" t="s">
        <v>3000</v>
      </c>
      <c r="D265" s="86">
        <v>10</v>
      </c>
      <c r="E265" s="87">
        <v>4</v>
      </c>
      <c r="F265" s="75">
        <v>0.15</v>
      </c>
      <c r="G265" s="74" t="s">
        <v>2582</v>
      </c>
      <c r="H265" s="85" t="s">
        <v>290</v>
      </c>
      <c r="I265" s="86">
        <v>1243</v>
      </c>
      <c r="J265" s="86" t="s">
        <v>4217</v>
      </c>
      <c r="K265" s="92" t="s">
        <v>968</v>
      </c>
      <c r="L265" s="98">
        <v>0.31014905833201944</v>
      </c>
      <c r="M265" s="99">
        <v>0.57888980038282745</v>
      </c>
      <c r="N265" s="99">
        <v>7.5820112682647309E-2</v>
      </c>
      <c r="O265" s="99">
        <v>0.12043463420184321</v>
      </c>
      <c r="P265" s="100">
        <v>9.4234156052987572</v>
      </c>
      <c r="Q265" s="100">
        <v>7.6777312055894757</v>
      </c>
      <c r="R265" s="101">
        <v>19.747747747747749</v>
      </c>
      <c r="S265" s="108">
        <v>21.744690110113133</v>
      </c>
      <c r="T265" s="109">
        <v>23.719639139486468</v>
      </c>
      <c r="U265" s="98">
        <v>1.0564176083656602</v>
      </c>
      <c r="V265" s="114">
        <v>4.2278096523793449</v>
      </c>
      <c r="W265" s="99">
        <v>0.22077123982178523</v>
      </c>
      <c r="X265" s="115">
        <v>3.8947143162850417E-2</v>
      </c>
      <c r="Y265" s="120">
        <v>7.8764807744540217</v>
      </c>
      <c r="Z265" s="121">
        <v>3.4459001979447734E-2</v>
      </c>
      <c r="AA265" s="120">
        <v>3657000000</v>
      </c>
      <c r="AB265" s="121">
        <v>17578000000</v>
      </c>
      <c r="AC265" s="79">
        <v>244000000</v>
      </c>
      <c r="AD265" s="80">
        <v>2242000000</v>
      </c>
      <c r="AE265" s="125">
        <v>0.10883140053523639</v>
      </c>
      <c r="AF265" s="129">
        <v>38768.81260605</v>
      </c>
      <c r="AG265" s="130">
        <v>51295.81260605</v>
      </c>
      <c r="AH265" s="136">
        <v>15.93532544456353</v>
      </c>
      <c r="AI265" s="137">
        <v>24.403336158920077</v>
      </c>
      <c r="AJ265" s="137">
        <v>4.0203331195178897</v>
      </c>
      <c r="AK265" s="137">
        <v>30.910306634709595</v>
      </c>
      <c r="AL265" s="138">
        <v>6.743928710735748</v>
      </c>
      <c r="AM265" s="85" t="s">
        <v>493</v>
      </c>
      <c r="AN265" s="86" t="s">
        <v>494</v>
      </c>
      <c r="AO265" s="86" t="s">
        <v>495</v>
      </c>
      <c r="AP265" s="87" t="s">
        <v>574</v>
      </c>
      <c r="AQ265" s="98" t="e">
        <v>#VALUE!</v>
      </c>
      <c r="AR265" s="99" t="e">
        <v>#VALUE!</v>
      </c>
      <c r="AS265" s="143">
        <v>0.16326149999999998</v>
      </c>
      <c r="AT265" s="74" t="s">
        <v>3190</v>
      </c>
      <c r="AU265" s="74" t="s">
        <v>3190</v>
      </c>
      <c r="AV265" s="146" t="s">
        <v>3190</v>
      </c>
      <c r="AW265" s="25" t="s">
        <v>3021</v>
      </c>
      <c r="AX265" s="136">
        <v>0</v>
      </c>
      <c r="AY265" s="137">
        <v>5.200314026861326E-2</v>
      </c>
      <c r="AZ265" s="138">
        <v>5.200314026861326E-2</v>
      </c>
      <c r="BA265" s="136">
        <v>0</v>
      </c>
      <c r="BB265" s="137">
        <v>1.4991810976977633</v>
      </c>
      <c r="BC265" s="138">
        <v>1.4991810976977633</v>
      </c>
      <c r="BD265" s="25">
        <v>20.161000000000001</v>
      </c>
      <c r="BE265" s="25">
        <v>38768.81260605</v>
      </c>
      <c r="BF265" s="74">
        <v>1935.8330000000001</v>
      </c>
      <c r="BG265" s="74">
        <v>2143.6840000000002</v>
      </c>
      <c r="BH265" s="74">
        <v>2458.5880000000002</v>
      </c>
      <c r="BI265" s="74">
        <v>1636.7640000000001</v>
      </c>
      <c r="BJ265" s="74">
        <v>2002.0640000000001</v>
      </c>
      <c r="BK265" s="74">
        <v>2332.3830000000003</v>
      </c>
      <c r="BL265" s="72">
        <v>4.9932738969103919E-2</v>
      </c>
      <c r="BM265" s="72">
        <v>5.5294032906890507E-2</v>
      </c>
      <c r="BN265" s="72">
        <v>6.3416644326536056E-2</v>
      </c>
      <c r="BO265" s="72">
        <v>4.2218574415265372E-2</v>
      </c>
      <c r="BP265" s="72">
        <v>5.1641096681087711E-2</v>
      </c>
      <c r="BQ265" s="72">
        <v>6.0161321516357821E-2</v>
      </c>
      <c r="BR265" s="149">
        <v>6.3416644326536056E-2</v>
      </c>
    </row>
    <row r="266" spans="2:70" ht="16.5" hidden="1" x14ac:dyDescent="0.3">
      <c r="B266" s="85">
        <v>7</v>
      </c>
      <c r="C266" s="86" t="s">
        <v>3000</v>
      </c>
      <c r="D266" s="86">
        <v>10</v>
      </c>
      <c r="E266" s="87">
        <v>5</v>
      </c>
      <c r="F266" s="75">
        <v>0.14000000000000001</v>
      </c>
      <c r="G266" s="74" t="s">
        <v>2567</v>
      </c>
      <c r="H266" s="85" t="s">
        <v>2061</v>
      </c>
      <c r="I266" s="86">
        <v>1244</v>
      </c>
      <c r="J266" s="86" t="s">
        <v>4218</v>
      </c>
      <c r="K266" s="92" t="s">
        <v>4822</v>
      </c>
      <c r="L266" s="98">
        <v>0.46793708121667626</v>
      </c>
      <c r="M266" s="99">
        <v>0.45393069166098954</v>
      </c>
      <c r="N266" s="99">
        <v>0.3177506033091243</v>
      </c>
      <c r="O266" s="99">
        <v>0.3259788149010715</v>
      </c>
      <c r="P266" s="100">
        <v>19.606157957083092</v>
      </c>
      <c r="Q266" s="100">
        <v>16.800785224722777</v>
      </c>
      <c r="R266" s="101">
        <v>20.602508686385647</v>
      </c>
      <c r="S266" s="108">
        <v>31.859715580169951</v>
      </c>
      <c r="T266" s="109">
        <v>33.137580603114891</v>
      </c>
      <c r="U266" s="98">
        <v>3.4655939836353566E-2</v>
      </c>
      <c r="V266" s="114">
        <v>0.14874518031467407</v>
      </c>
      <c r="W266" s="99">
        <v>0.5535958640651244</v>
      </c>
      <c r="X266" s="115" t="e">
        <v>#N/A</v>
      </c>
      <c r="Y266" s="120">
        <v>14.078791869268121</v>
      </c>
      <c r="Z266" s="121">
        <v>7.1737010003171564</v>
      </c>
      <c r="AA266" s="120">
        <v>1335770000</v>
      </c>
      <c r="AB266" s="121">
        <v>1860081000</v>
      </c>
      <c r="AC266" s="79">
        <v>14982000</v>
      </c>
      <c r="AD266" s="80">
        <v>457911000</v>
      </c>
      <c r="AE266" s="125">
        <v>3.2718148286457409E-2</v>
      </c>
      <c r="AF266" s="129">
        <v>20466.079925649999</v>
      </c>
      <c r="AG266" s="130">
        <v>20568.770925649998</v>
      </c>
      <c r="AH266" s="136">
        <v>26.778871582169959</v>
      </c>
      <c r="AI266" s="137">
        <v>34.2663790012178</v>
      </c>
      <c r="AJ266" s="137">
        <v>1.4487775767933748</v>
      </c>
      <c r="AK266" s="137">
        <v>54.547133907795427</v>
      </c>
      <c r="AL266" s="138">
        <v>10.805642237237208</v>
      </c>
      <c r="AM266" s="85" t="s">
        <v>493</v>
      </c>
      <c r="AN266" s="86" t="s">
        <v>537</v>
      </c>
      <c r="AO266" s="86" t="s">
        <v>538</v>
      </c>
      <c r="AP266" s="87" t="s">
        <v>4616</v>
      </c>
      <c r="AQ266" s="98">
        <v>0.1465601</v>
      </c>
      <c r="AR266" s="99">
        <v>0.29158030000000001</v>
      </c>
      <c r="AS266" s="143">
        <v>0.15316060000000001</v>
      </c>
      <c r="AT266" s="74" t="s">
        <v>3191</v>
      </c>
      <c r="AU266" s="74" t="s">
        <v>3191</v>
      </c>
      <c r="AV266" s="146" t="s">
        <v>3191</v>
      </c>
      <c r="AW266" s="25">
        <v>0.62329568517407785</v>
      </c>
      <c r="AX266" s="136">
        <v>0.62329568517407785</v>
      </c>
      <c r="AY266" s="137">
        <v>0</v>
      </c>
      <c r="AZ266" s="138">
        <v>0.62329568517407785</v>
      </c>
      <c r="BA266" s="136">
        <v>26.189459347958877</v>
      </c>
      <c r="BB266" s="137">
        <v>0</v>
      </c>
      <c r="BC266" s="138" t="s">
        <v>3021</v>
      </c>
      <c r="BD266" s="25" t="s">
        <v>3021</v>
      </c>
      <c r="BE266" s="25">
        <v>20466.079925649999</v>
      </c>
      <c r="BF266" s="74">
        <v>471.88900000000001</v>
      </c>
      <c r="BG266" s="74">
        <v>560.11099999999999</v>
      </c>
      <c r="BH266" s="74">
        <v>663.4</v>
      </c>
      <c r="BI266" s="74">
        <v>393.01</v>
      </c>
      <c r="BJ266" s="74">
        <v>501.15199999999999</v>
      </c>
      <c r="BK266" s="74">
        <v>594.46100000000001</v>
      </c>
      <c r="BL266" s="72">
        <v>2.305712680270464E-2</v>
      </c>
      <c r="BM266" s="72">
        <v>2.7367771553457907E-2</v>
      </c>
      <c r="BN266" s="72">
        <v>3.2414610047944027E-2</v>
      </c>
      <c r="BO266" s="72">
        <v>1.9202993510615739E-2</v>
      </c>
      <c r="BP266" s="72">
        <v>2.4486956066848423E-2</v>
      </c>
      <c r="BQ266" s="72">
        <v>2.9046158431882504E-2</v>
      </c>
      <c r="BR266" s="149">
        <v>3.2414610047944027E-2</v>
      </c>
    </row>
    <row r="267" spans="2:70" ht="16.5" hidden="1" x14ac:dyDescent="0.3">
      <c r="B267" s="85">
        <v>7</v>
      </c>
      <c r="C267" s="86" t="s">
        <v>2999</v>
      </c>
      <c r="D267" s="86">
        <v>11</v>
      </c>
      <c r="E267" s="87">
        <v>3</v>
      </c>
      <c r="F267" s="75">
        <v>0.1</v>
      </c>
      <c r="G267" s="74">
        <v>0</v>
      </c>
      <c r="H267" s="85" t="s">
        <v>330</v>
      </c>
      <c r="I267" s="86">
        <v>1348</v>
      </c>
      <c r="J267" s="86" t="s">
        <v>4296</v>
      </c>
      <c r="K267" s="92" t="s">
        <v>1013</v>
      </c>
      <c r="L267" s="98">
        <v>0.26753348242911534</v>
      </c>
      <c r="M267" s="99">
        <v>0.39919824130350445</v>
      </c>
      <c r="N267" s="99">
        <v>0.24390906374393015</v>
      </c>
      <c r="O267" s="99">
        <v>0.35566564894291147</v>
      </c>
      <c r="P267" s="100">
        <v>11.971287584538871</v>
      </c>
      <c r="Q267" s="100">
        <v>14.912559412264379</v>
      </c>
      <c r="R267" s="101">
        <v>29.344387039929515</v>
      </c>
      <c r="S267" s="108">
        <v>26.810160302695181</v>
      </c>
      <c r="T267" s="109">
        <v>25.121797752808988</v>
      </c>
      <c r="U267" s="98">
        <v>2.2188306140561883E-2</v>
      </c>
      <c r="V267" s="114">
        <v>0.33504509018036072</v>
      </c>
      <c r="W267" s="99">
        <v>0.10903456048084147</v>
      </c>
      <c r="X267" s="115" t="e">
        <v>#N/A</v>
      </c>
      <c r="Y267" s="120">
        <v>9.6350570644533331</v>
      </c>
      <c r="Z267" s="121">
        <v>20.99930103393892</v>
      </c>
      <c r="AA267" s="120">
        <v>30932000000</v>
      </c>
      <c r="AB267" s="121">
        <v>34718000000</v>
      </c>
      <c r="AC267" s="79">
        <v>623000000</v>
      </c>
      <c r="AD267" s="80">
        <v>16486000000</v>
      </c>
      <c r="AE267" s="125">
        <v>3.7789639694286059E-2</v>
      </c>
      <c r="AF267" s="129">
        <v>120595.14028999998</v>
      </c>
      <c r="AG267" s="130">
        <v>125945.14028999998</v>
      </c>
      <c r="AH267" s="136">
        <v>7.8873459600450886</v>
      </c>
      <c r="AI267" s="137">
        <v>13.643715771855701</v>
      </c>
      <c r="AJ267" s="137">
        <v>12.13150582797941</v>
      </c>
      <c r="AK267" s="137">
        <v>16.658189216683621</v>
      </c>
      <c r="AL267" s="138">
        <v>4.5133505598621877</v>
      </c>
      <c r="AM267" s="85" t="s">
        <v>502</v>
      </c>
      <c r="AN267" s="86" t="s">
        <v>528</v>
      </c>
      <c r="AO267" s="86" t="s">
        <v>623</v>
      </c>
      <c r="AP267" s="87" t="s">
        <v>574</v>
      </c>
      <c r="AQ267" s="98">
        <v>0.10360580000000001</v>
      </c>
      <c r="AR267" s="99">
        <v>0.12741420000000001</v>
      </c>
      <c r="AS267" s="143">
        <v>0.1235257</v>
      </c>
      <c r="AT267" s="74" t="s">
        <v>3255</v>
      </c>
      <c r="AU267" s="74" t="s">
        <v>3255</v>
      </c>
      <c r="AV267" s="146" t="s">
        <v>3255</v>
      </c>
      <c r="AW267" s="25">
        <v>1.4653804465547879</v>
      </c>
      <c r="AX267" s="136">
        <v>1.4653804465547879</v>
      </c>
      <c r="AY267" s="137">
        <v>3.0620050508028118</v>
      </c>
      <c r="AZ267" s="138">
        <v>4.5273854973575993</v>
      </c>
      <c r="BA267" s="136">
        <v>21.189189189189189</v>
      </c>
      <c r="BB267" s="137">
        <v>44.276149905135128</v>
      </c>
      <c r="BC267" s="138">
        <v>65.465339094324321</v>
      </c>
      <c r="BD267" s="25">
        <v>4844.4350929800003</v>
      </c>
      <c r="BE267" s="25">
        <v>120595.14028999998</v>
      </c>
      <c r="BF267" s="74">
        <v>8159.652</v>
      </c>
      <c r="BG267" s="74">
        <v>8855.4349999999995</v>
      </c>
      <c r="BH267" s="74">
        <v>9934.7139999999999</v>
      </c>
      <c r="BI267" s="74">
        <v>9101</v>
      </c>
      <c r="BJ267" s="74">
        <v>-1306</v>
      </c>
      <c r="BK267" s="74">
        <v>-1285</v>
      </c>
      <c r="BL267" s="72">
        <v>6.7661532466218435E-2</v>
      </c>
      <c r="BM267" s="72">
        <v>7.3431109899660785E-2</v>
      </c>
      <c r="BN267" s="72">
        <v>8.238071597337665E-2</v>
      </c>
      <c r="BO267" s="72">
        <v>7.5467385983501986E-2</v>
      </c>
      <c r="BP267" s="72">
        <v>-1.0829623787985231E-2</v>
      </c>
      <c r="BQ267" s="72">
        <v>-1.0655487417734321E-2</v>
      </c>
      <c r="BR267" s="149">
        <v>8.238071597337665E-2</v>
      </c>
    </row>
    <row r="268" spans="2:70" ht="16.5" hidden="1" x14ac:dyDescent="0.3">
      <c r="B268" s="85">
        <v>7</v>
      </c>
      <c r="C268" s="86" t="s">
        <v>2999</v>
      </c>
      <c r="D268" s="86">
        <v>11</v>
      </c>
      <c r="E268" s="87">
        <v>6</v>
      </c>
      <c r="F268" s="75">
        <v>0.16</v>
      </c>
      <c r="G268" s="74" t="s">
        <v>2568</v>
      </c>
      <c r="H268" s="85" t="s">
        <v>137</v>
      </c>
      <c r="I268" s="86">
        <v>1311</v>
      </c>
      <c r="J268" s="86" t="s">
        <v>4270</v>
      </c>
      <c r="K268" s="92" t="s">
        <v>780</v>
      </c>
      <c r="L268" s="98">
        <v>0.62338363500695881</v>
      </c>
      <c r="M268" s="99">
        <v>0.28696976464502383</v>
      </c>
      <c r="N268" s="99">
        <v>0.53793384633132013</v>
      </c>
      <c r="O268" s="99">
        <v>0.24343880085041003</v>
      </c>
      <c r="P268" s="100">
        <v>14.595126219688911</v>
      </c>
      <c r="Q268" s="100">
        <v>8.4240169227976871</v>
      </c>
      <c r="R268" s="101">
        <v>8.6795750175961413</v>
      </c>
      <c r="S268" s="108">
        <v>24.720480660952287</v>
      </c>
      <c r="T268" s="109">
        <v>21.896651212233593</v>
      </c>
      <c r="U268" s="98">
        <v>-0.1571374842162489</v>
      </c>
      <c r="V268" s="114">
        <v>-1.2875420605786732</v>
      </c>
      <c r="W268" s="99">
        <v>0.59211838132979633</v>
      </c>
      <c r="X268" s="115" t="e">
        <v>#N/A</v>
      </c>
      <c r="Y268" s="120">
        <v>18.854397130283225</v>
      </c>
      <c r="Z268" s="121">
        <v>2.427704872769354</v>
      </c>
      <c r="AA268" s="120">
        <v>2279153000</v>
      </c>
      <c r="AB268" s="121">
        <v>2686704000</v>
      </c>
      <c r="AC268" s="79">
        <v>239654000</v>
      </c>
      <c r="AD268" s="80">
        <v>862861000</v>
      </c>
      <c r="AE268" s="125">
        <v>0.27774346041830605</v>
      </c>
      <c r="AF268" s="129">
        <v>25416.077761359997</v>
      </c>
      <c r="AG268" s="130">
        <v>24515.713761359995</v>
      </c>
      <c r="AH268" s="136">
        <v>34.50808063994684</v>
      </c>
      <c r="AI268" s="137">
        <v>42.791636649729696</v>
      </c>
      <c r="AJ268" s="137">
        <v>2.3842420229432637</v>
      </c>
      <c r="AK268" s="137">
        <v>72.069330209849511</v>
      </c>
      <c r="AL268" s="138">
        <v>6.9855439667392663</v>
      </c>
      <c r="AM268" s="85" t="s">
        <v>493</v>
      </c>
      <c r="AN268" s="86" t="s">
        <v>537</v>
      </c>
      <c r="AO268" s="86" t="s">
        <v>538</v>
      </c>
      <c r="AP268" s="87" t="s">
        <v>574</v>
      </c>
      <c r="AQ268" s="98">
        <v>0.26698160000000004</v>
      </c>
      <c r="AR268" s="99">
        <v>0.27432509999999999</v>
      </c>
      <c r="AS268" s="143">
        <v>8.8240929999999995E-2</v>
      </c>
      <c r="AT268" s="74" t="s">
        <v>3230</v>
      </c>
      <c r="AU268" s="74" t="s">
        <v>3230</v>
      </c>
      <c r="AV268" s="146" t="s">
        <v>3230</v>
      </c>
      <c r="AW268" s="25" t="s">
        <v>3021</v>
      </c>
      <c r="AX268" s="136">
        <v>0</v>
      </c>
      <c r="AY268" s="137">
        <v>1.0880606471090781</v>
      </c>
      <c r="AZ268" s="138">
        <v>1.0880606471090781</v>
      </c>
      <c r="BA268" s="136">
        <v>0</v>
      </c>
      <c r="BB268" s="137">
        <v>65.578243944680224</v>
      </c>
      <c r="BC268" s="138">
        <v>65.578243944680224</v>
      </c>
      <c r="BD268" s="25">
        <v>276.54234016000004</v>
      </c>
      <c r="BE268" s="25">
        <v>24515.713761359995</v>
      </c>
      <c r="BF268" s="74">
        <v>672.23099999999999</v>
      </c>
      <c r="BG268" s="74">
        <v>781</v>
      </c>
      <c r="BH268" s="74">
        <v>897.7</v>
      </c>
      <c r="BI268" s="74">
        <v>704.202</v>
      </c>
      <c r="BJ268" s="74">
        <v>698.46600000000001</v>
      </c>
      <c r="BK268" s="74">
        <v>774.41899999999998</v>
      </c>
      <c r="BL268" s="72">
        <v>2.7420413149851868E-2</v>
      </c>
      <c r="BM268" s="72">
        <v>3.1857118564949112E-2</v>
      </c>
      <c r="BN268" s="72">
        <v>3.6617330775614368E-2</v>
      </c>
      <c r="BO268" s="72">
        <v>2.8724515502783991E-2</v>
      </c>
      <c r="BP268" s="72">
        <v>2.8490543118547693E-2</v>
      </c>
      <c r="BQ268" s="72">
        <v>3.1588678491612454E-2</v>
      </c>
      <c r="BR268" s="149">
        <v>3.6617330775614368E-2</v>
      </c>
    </row>
    <row r="269" spans="2:70" ht="16.5" hidden="1" x14ac:dyDescent="0.3">
      <c r="B269" s="85">
        <v>7</v>
      </c>
      <c r="C269" s="86" t="s">
        <v>3000</v>
      </c>
      <c r="D269" s="86">
        <v>13</v>
      </c>
      <c r="E269" s="87">
        <v>8</v>
      </c>
      <c r="F269" s="75">
        <v>0.14000000000000001</v>
      </c>
      <c r="G269" s="74" t="s">
        <v>2818</v>
      </c>
      <c r="H269" s="85" t="s">
        <v>2408</v>
      </c>
      <c r="I269" s="86">
        <v>1256</v>
      </c>
      <c r="J269" s="86" t="s">
        <v>4229</v>
      </c>
      <c r="K269" s="92" t="s">
        <v>4823</v>
      </c>
      <c r="L269" s="98">
        <v>0.59284384106087684</v>
      </c>
      <c r="M269" s="99">
        <v>0.50513209940417581</v>
      </c>
      <c r="N269" s="99">
        <v>0.34567720711182476</v>
      </c>
      <c r="O269" s="99">
        <v>0.29041605895447914</v>
      </c>
      <c r="P269" s="100">
        <v>19.235078786715626</v>
      </c>
      <c r="Q269" s="100">
        <v>14.853642290517827</v>
      </c>
      <c r="R269" s="101">
        <v>18.776828288143474</v>
      </c>
      <c r="S269" s="108">
        <v>25.879518988059353</v>
      </c>
      <c r="T269" s="109">
        <v>25.897045816380682</v>
      </c>
      <c r="U269" s="98">
        <v>0.20422039224184635</v>
      </c>
      <c r="V269" s="114">
        <v>0.73308051341890312</v>
      </c>
      <c r="W269" s="99">
        <v>0.78786536988898903</v>
      </c>
      <c r="X269" s="115" t="e">
        <v>#N/A</v>
      </c>
      <c r="Y269" s="120">
        <v>9.6835463175768162</v>
      </c>
      <c r="Z269" s="121">
        <v>-24.486189889217801</v>
      </c>
      <c r="AA269" s="120">
        <v>59917000000</v>
      </c>
      <c r="AB269" s="121">
        <v>104216000000</v>
      </c>
      <c r="AC269" s="79" t="e">
        <v>#N/A</v>
      </c>
      <c r="AD269" s="80">
        <v>23672000000</v>
      </c>
      <c r="AE269" s="125">
        <v>0</v>
      </c>
      <c r="AF269" s="129">
        <v>692868.51001280011</v>
      </c>
      <c r="AG269" s="130">
        <v>723076.51001279999</v>
      </c>
      <c r="AH269" s="136">
        <v>17.589678651668773</v>
      </c>
      <c r="AI269" s="137">
        <v>21.236974565695487</v>
      </c>
      <c r="AJ269" s="137">
        <v>2.7459099839125463</v>
      </c>
      <c r="AK269" s="137">
        <v>27.574906367041198</v>
      </c>
      <c r="AL269" s="138">
        <v>8.3763845230642158</v>
      </c>
      <c r="AM269" s="85" t="s">
        <v>498</v>
      </c>
      <c r="AN269" s="86" t="s">
        <v>499</v>
      </c>
      <c r="AO269" s="86" t="s">
        <v>500</v>
      </c>
      <c r="AP269" s="87" t="s">
        <v>4617</v>
      </c>
      <c r="AQ269" s="98">
        <v>0.2149886</v>
      </c>
      <c r="AR269" s="99">
        <v>0.19308710000000001</v>
      </c>
      <c r="AS269" s="143">
        <v>0.20207899999999998</v>
      </c>
      <c r="AT269" s="74" t="s">
        <v>3697</v>
      </c>
      <c r="AU269" s="74" t="s">
        <v>3021</v>
      </c>
      <c r="AV269" s="146" t="s">
        <v>3021</v>
      </c>
      <c r="AW269" s="25">
        <v>1.5603798862389988</v>
      </c>
      <c r="AX269" s="136">
        <v>1.5603798862389988</v>
      </c>
      <c r="AY269" s="137">
        <v>-5.2973551863973845E-2</v>
      </c>
      <c r="AZ269" s="138">
        <v>1.507406334375025</v>
      </c>
      <c r="BA269" s="136">
        <v>47.571329223424961</v>
      </c>
      <c r="BB269" s="137">
        <v>-1.6150056137478899</v>
      </c>
      <c r="BC269" s="138">
        <v>45.956323609677071</v>
      </c>
      <c r="BD269" s="25">
        <v>10817.08502</v>
      </c>
      <c r="BE269" s="25">
        <v>692868.51001280011</v>
      </c>
      <c r="BF269" s="74">
        <v>27889.200000000001</v>
      </c>
      <c r="BG269" s="74">
        <v>29485.200000000001</v>
      </c>
      <c r="BH269" s="74">
        <v>31468.435000000001</v>
      </c>
      <c r="BI269" s="74">
        <v>23109.946</v>
      </c>
      <c r="BJ269" s="74">
        <v>28453.867000000002</v>
      </c>
      <c r="BK269" s="74">
        <v>31093.906999999999</v>
      </c>
      <c r="BL269" s="72">
        <v>4.0251793229114673E-2</v>
      </c>
      <c r="BM269" s="72">
        <v>4.255526059259828E-2</v>
      </c>
      <c r="BN269" s="72">
        <v>4.5417614663161195E-2</v>
      </c>
      <c r="BO269" s="72">
        <v>3.3354014024353722E-2</v>
      </c>
      <c r="BP269" s="72">
        <v>4.1066763157520815E-2</v>
      </c>
      <c r="BQ269" s="72">
        <v>4.4877067655197042E-2</v>
      </c>
      <c r="BR269" s="149">
        <v>4.5417614663161195E-2</v>
      </c>
    </row>
    <row r="270" spans="2:70" ht="16.5" hidden="1" x14ac:dyDescent="0.3">
      <c r="B270" s="85">
        <v>7</v>
      </c>
      <c r="C270" s="86" t="s">
        <v>3000</v>
      </c>
      <c r="D270" s="86">
        <v>12</v>
      </c>
      <c r="E270" s="87">
        <v>7</v>
      </c>
      <c r="F270" s="75">
        <v>0.17</v>
      </c>
      <c r="G270" s="74" t="s">
        <v>2817</v>
      </c>
      <c r="H270" s="85" t="s">
        <v>1681</v>
      </c>
      <c r="I270" s="86">
        <v>1272</v>
      </c>
      <c r="J270" s="86" t="s">
        <v>4243</v>
      </c>
      <c r="K270" s="92" t="s">
        <v>1682</v>
      </c>
      <c r="L270" s="98">
        <v>0.35234687302681855</v>
      </c>
      <c r="M270" s="99">
        <v>0.28565583831110386</v>
      </c>
      <c r="N270" s="99">
        <v>0.22476345727501945</v>
      </c>
      <c r="O270" s="99">
        <v>0.1813129739274956</v>
      </c>
      <c r="P270" s="100">
        <v>15.080798711126301</v>
      </c>
      <c r="Q270" s="100">
        <v>11.209564063136192</v>
      </c>
      <c r="R270" s="101">
        <v>19.035992041960572</v>
      </c>
      <c r="S270" s="108">
        <v>26.949052181476247</v>
      </c>
      <c r="T270" s="109">
        <v>26.704333788650192</v>
      </c>
      <c r="U270" s="98">
        <v>0.41716109089096076</v>
      </c>
      <c r="V270" s="114">
        <v>2.0402340892465256</v>
      </c>
      <c r="W270" s="99">
        <v>0.41777529346003356</v>
      </c>
      <c r="X270" s="115">
        <v>2.742561448900388E-2</v>
      </c>
      <c r="Y270" s="120">
        <v>9.0651533275224097</v>
      </c>
      <c r="Z270" s="121">
        <v>3.8784705779326023</v>
      </c>
      <c r="AA270" s="120">
        <v>1222100000</v>
      </c>
      <c r="AB270" s="121">
        <v>1925400000</v>
      </c>
      <c r="AC270" s="79">
        <v>8900000</v>
      </c>
      <c r="AD270" s="80">
        <v>242500000</v>
      </c>
      <c r="AE270" s="125">
        <v>3.6701030927835054E-2</v>
      </c>
      <c r="AF270" s="129">
        <v>7292.0240367000006</v>
      </c>
      <c r="AG270" s="130">
        <v>8129.3240367000008</v>
      </c>
      <c r="AH270" s="136">
        <v>19.118824169096897</v>
      </c>
      <c r="AI270" s="137">
        <v>25.090506286111115</v>
      </c>
      <c r="AJ270" s="137">
        <v>1.9205804452417647</v>
      </c>
      <c r="AK270" s="137">
        <v>34.623603748828231</v>
      </c>
      <c r="AL270" s="138">
        <v>6.5067523427041492</v>
      </c>
      <c r="AM270" s="85" t="s">
        <v>498</v>
      </c>
      <c r="AN270" s="86" t="s">
        <v>499</v>
      </c>
      <c r="AO270" s="86" t="s">
        <v>500</v>
      </c>
      <c r="AP270" s="87" t="s">
        <v>1552</v>
      </c>
      <c r="AQ270" s="98">
        <v>0.1975614</v>
      </c>
      <c r="AR270" s="99">
        <v>0.1739639</v>
      </c>
      <c r="AS270" s="143">
        <v>0.13232630000000001</v>
      </c>
      <c r="AT270" s="74" t="s">
        <v>3697</v>
      </c>
      <c r="AU270" s="74" t="s">
        <v>3021</v>
      </c>
      <c r="AV270" s="146" t="s">
        <v>3021</v>
      </c>
      <c r="AW270" s="25">
        <v>1.5713419563459983</v>
      </c>
      <c r="AX270" s="136">
        <v>1.5713419563459983</v>
      </c>
      <c r="AY270" s="137">
        <v>0.26656693902298173</v>
      </c>
      <c r="AZ270" s="138">
        <v>1.8379088953689799</v>
      </c>
      <c r="BA270" s="136">
        <v>44.726129334115349</v>
      </c>
      <c r="BB270" s="137">
        <v>7.5874683691802787</v>
      </c>
      <c r="BC270" s="138">
        <v>52.313597703295628</v>
      </c>
      <c r="BD270" s="25">
        <v>131</v>
      </c>
      <c r="BE270" s="25">
        <v>7292.0240367000006</v>
      </c>
      <c r="BF270" s="74">
        <v>259.66700000000003</v>
      </c>
      <c r="BG270" s="74">
        <v>286.69200000000001</v>
      </c>
      <c r="BH270" s="74">
        <v>315.90899999999999</v>
      </c>
      <c r="BI270" s="74">
        <v>172.17099999999999</v>
      </c>
      <c r="BJ270" s="74">
        <v>215.01500000000001</v>
      </c>
      <c r="BK270" s="74">
        <v>246.86700000000002</v>
      </c>
      <c r="BL270" s="72">
        <v>3.5609729026278979E-2</v>
      </c>
      <c r="BM270" s="72">
        <v>3.9315833101633911E-2</v>
      </c>
      <c r="BN270" s="72">
        <v>4.3322539587097184E-2</v>
      </c>
      <c r="BO270" s="72">
        <v>2.3610865670968883E-2</v>
      </c>
      <c r="BP270" s="72">
        <v>2.9486326281681439E-2</v>
      </c>
      <c r="BQ270" s="72">
        <v>3.3854386485500321E-2</v>
      </c>
      <c r="BR270" s="149">
        <v>4.3322539587097184E-2</v>
      </c>
    </row>
    <row r="271" spans="2:70" ht="16.5" x14ac:dyDescent="0.3">
      <c r="B271" s="85">
        <v>10</v>
      </c>
      <c r="C271" s="86" t="s">
        <v>2998</v>
      </c>
      <c r="D271" s="86">
        <v>10</v>
      </c>
      <c r="E271" s="87">
        <v>1</v>
      </c>
      <c r="F271" s="75">
        <v>0.14000000000000001</v>
      </c>
      <c r="G271" s="74">
        <v>0</v>
      </c>
      <c r="H271" s="85" t="s">
        <v>2062</v>
      </c>
      <c r="I271" s="86">
        <v>1310</v>
      </c>
      <c r="J271" s="86" t="s">
        <v>4269</v>
      </c>
      <c r="K271" s="92" t="s">
        <v>4854</v>
      </c>
      <c r="L271" s="98">
        <v>0.41930871518450419</v>
      </c>
      <c r="M271" s="99">
        <v>0.41959134186294944</v>
      </c>
      <c r="N271" s="99">
        <v>0.4051945703317178</v>
      </c>
      <c r="O271" s="99">
        <v>0.40564766633037752</v>
      </c>
      <c r="P271" s="100">
        <v>25.464838723511363</v>
      </c>
      <c r="Q271" s="100">
        <v>22.728629887276778</v>
      </c>
      <c r="R271" s="101">
        <v>23.95813047711782</v>
      </c>
      <c r="S271" s="108">
        <v>30.296082727309312</v>
      </c>
      <c r="T271" s="109">
        <v>27.093106254164262</v>
      </c>
      <c r="U271" s="98">
        <v>-9.0911657116099581E-2</v>
      </c>
      <c r="V271" s="114">
        <v>-0.35755452298308227</v>
      </c>
      <c r="W271" s="99">
        <v>0.83651891012606749</v>
      </c>
      <c r="X271" s="115" t="e">
        <v>#N/A</v>
      </c>
      <c r="Y271" s="120">
        <v>1.2851146157047322</v>
      </c>
      <c r="Z271" s="121">
        <v>-0.85258830448095013</v>
      </c>
      <c r="AA271" s="120">
        <v>1456572000</v>
      </c>
      <c r="AB271" s="121">
        <v>1506640000</v>
      </c>
      <c r="AC271" s="79" t="e">
        <v>#N/A</v>
      </c>
      <c r="AD271" s="80">
        <v>325727000</v>
      </c>
      <c r="AE271" s="125">
        <v>0</v>
      </c>
      <c r="AF271" s="129">
        <v>15179.479171999999</v>
      </c>
      <c r="AG271" s="130">
        <v>14986.479171999999</v>
      </c>
      <c r="AH271" s="136">
        <v>24.464166303998276</v>
      </c>
      <c r="AI271" s="137">
        <v>26.423490821894863</v>
      </c>
      <c r="AJ271" s="137">
        <v>1.5926831036861346</v>
      </c>
      <c r="AK271" s="137">
        <v>30.8243499826144</v>
      </c>
      <c r="AL271" s="138">
        <v>7.4738942255046776</v>
      </c>
      <c r="AM271" s="85" t="s">
        <v>550</v>
      </c>
      <c r="AN271" s="86" t="s">
        <v>884</v>
      </c>
      <c r="AO271" s="86" t="s">
        <v>2063</v>
      </c>
      <c r="AP271" s="87" t="s">
        <v>4616</v>
      </c>
      <c r="AQ271" s="98">
        <v>0.1467195</v>
      </c>
      <c r="AR271" s="99">
        <v>0.14438000000000001</v>
      </c>
      <c r="AS271" s="143">
        <v>3.1874820000000005E-2</v>
      </c>
      <c r="AT271" s="74" t="s">
        <v>3697</v>
      </c>
      <c r="AU271" s="74" t="s">
        <v>3021</v>
      </c>
      <c r="AV271" s="146" t="s">
        <v>3021</v>
      </c>
      <c r="AW271" s="25">
        <v>2.4305555555555558</v>
      </c>
      <c r="AX271" s="136">
        <v>2.4305555555555558</v>
      </c>
      <c r="AY271" s="137">
        <v>0</v>
      </c>
      <c r="AZ271" s="138">
        <v>2.4305555555555558</v>
      </c>
      <c r="BA271" s="136">
        <v>106.57731024656567</v>
      </c>
      <c r="BB271" s="137">
        <v>0</v>
      </c>
      <c r="BC271" s="138">
        <v>106.57731024656567</v>
      </c>
      <c r="BD271" s="25">
        <v>567.18392900000003</v>
      </c>
      <c r="BE271" s="25">
        <v>14986.479171999999</v>
      </c>
      <c r="BF271" s="74">
        <v>475.375</v>
      </c>
      <c r="BG271" s="74">
        <v>529.375</v>
      </c>
      <c r="BH271" s="74">
        <v>571.5</v>
      </c>
      <c r="BI271" s="74">
        <v>532.62900000000002</v>
      </c>
      <c r="BJ271" s="74">
        <v>500.55</v>
      </c>
      <c r="BK271" s="74">
        <v>528.94200000000001</v>
      </c>
      <c r="BL271" s="72">
        <v>3.1720258944353472E-2</v>
      </c>
      <c r="BM271" s="72">
        <v>3.5323506870717052E-2</v>
      </c>
      <c r="BN271" s="72">
        <v>3.8134373887347903E-2</v>
      </c>
      <c r="BO271" s="72">
        <v>3.5540635921687186E-2</v>
      </c>
      <c r="BP271" s="72">
        <v>3.3400106472986864E-2</v>
      </c>
      <c r="BQ271" s="72">
        <v>3.5294614160492697E-2</v>
      </c>
      <c r="BR271" s="149">
        <v>3.8134373887347903E-2</v>
      </c>
    </row>
    <row r="272" spans="2:70" ht="16.5" hidden="1" x14ac:dyDescent="0.3">
      <c r="B272" s="85">
        <v>7</v>
      </c>
      <c r="C272" s="86" t="s">
        <v>2999</v>
      </c>
      <c r="D272" s="86">
        <v>14</v>
      </c>
      <c r="E272" s="87">
        <v>1</v>
      </c>
      <c r="F272" s="75">
        <v>0.25</v>
      </c>
      <c r="G272" s="74" t="s">
        <v>4571</v>
      </c>
      <c r="H272" s="85" t="s">
        <v>1172</v>
      </c>
      <c r="I272" s="86">
        <v>1257</v>
      </c>
      <c r="J272" s="86" t="s">
        <v>4230</v>
      </c>
      <c r="K272" s="92" t="s">
        <v>4813</v>
      </c>
      <c r="L272" s="98">
        <v>0.5559282484230712</v>
      </c>
      <c r="M272" s="99">
        <v>0.54710273222225658</v>
      </c>
      <c r="N272" s="99">
        <v>0.41037596708950552</v>
      </c>
      <c r="O272" s="99">
        <v>0.33836532525941387</v>
      </c>
      <c r="P272" s="100">
        <v>27.93131248669205</v>
      </c>
      <c r="Q272" s="100">
        <v>20.088577950290205</v>
      </c>
      <c r="R272" s="101">
        <v>30.533332648058014</v>
      </c>
      <c r="S272" s="108">
        <v>23.744128213001545</v>
      </c>
      <c r="T272" s="109">
        <v>28.585948288855665</v>
      </c>
      <c r="U272" s="98">
        <v>0.16730808723867413</v>
      </c>
      <c r="V272" s="114">
        <v>0.58049093305782173</v>
      </c>
      <c r="W272" s="99">
        <v>0.4195021026099604</v>
      </c>
      <c r="X272" s="115">
        <v>4.9271158257576678E-2</v>
      </c>
      <c r="Y272" s="120">
        <v>16.961789410293999</v>
      </c>
      <c r="Z272" s="121">
        <v>21.478927773524738</v>
      </c>
      <c r="AA272" s="120">
        <v>420793000</v>
      </c>
      <c r="AB272" s="121">
        <v>680380000</v>
      </c>
      <c r="AC272" s="79">
        <v>7573000</v>
      </c>
      <c r="AD272" s="80">
        <v>170280000</v>
      </c>
      <c r="AE272" s="125">
        <v>4.4473807845900867E-2</v>
      </c>
      <c r="AF272" s="129">
        <v>6774.7033757399995</v>
      </c>
      <c r="AG272" s="130">
        <v>6937.915375739999</v>
      </c>
      <c r="AH272" s="136">
        <v>24.717358565463677</v>
      </c>
      <c r="AI272" s="137">
        <v>30.136416405999551</v>
      </c>
      <c r="AJ272" s="137">
        <v>1.9385940888123276</v>
      </c>
      <c r="AK272" s="137">
        <v>45.616915652913917</v>
      </c>
      <c r="AL272" s="138">
        <v>13.07982594798318</v>
      </c>
      <c r="AM272" s="85" t="s">
        <v>493</v>
      </c>
      <c r="AN272" s="86" t="s">
        <v>524</v>
      </c>
      <c r="AO272" s="86" t="s">
        <v>1173</v>
      </c>
      <c r="AP272" s="87" t="s">
        <v>2136</v>
      </c>
      <c r="AQ272" s="98" t="e">
        <v>#VALUE!</v>
      </c>
      <c r="AR272" s="99" t="e">
        <v>#VALUE!</v>
      </c>
      <c r="AS272" s="143">
        <v>0.2776962</v>
      </c>
      <c r="AT272" s="74" t="s">
        <v>3199</v>
      </c>
      <c r="AU272" s="74" t="s">
        <v>3199</v>
      </c>
      <c r="AV272" s="146" t="s">
        <v>3199</v>
      </c>
      <c r="AW272" s="25">
        <v>1.8367766354450361</v>
      </c>
      <c r="AX272" s="136">
        <v>1.8367766354450361</v>
      </c>
      <c r="AY272" s="137">
        <v>0</v>
      </c>
      <c r="AZ272" s="138">
        <v>1.8367766354450361</v>
      </c>
      <c r="BA272" s="136">
        <v>76.720076144114316</v>
      </c>
      <c r="BB272" s="137">
        <v>0</v>
      </c>
      <c r="BC272" s="138" t="s">
        <v>3021</v>
      </c>
      <c r="BD272" s="25" t="s">
        <v>3021</v>
      </c>
      <c r="BE272" s="25">
        <v>6774.7033757399995</v>
      </c>
      <c r="BF272" s="74">
        <v>177.23099999999999</v>
      </c>
      <c r="BG272" s="74">
        <v>217.23099999999999</v>
      </c>
      <c r="BH272" s="74">
        <v>262</v>
      </c>
      <c r="BI272" s="74">
        <v>205.77500000000001</v>
      </c>
      <c r="BJ272" s="74">
        <v>235.36700000000002</v>
      </c>
      <c r="BK272" s="74">
        <v>286.45</v>
      </c>
      <c r="BL272" s="72">
        <v>2.6160702568124038E-2</v>
      </c>
      <c r="BM272" s="72">
        <v>3.2065020112599672E-2</v>
      </c>
      <c r="BN272" s="72">
        <v>3.8673279916315417E-2</v>
      </c>
      <c r="BO272" s="72">
        <v>3.0374023567861855E-2</v>
      </c>
      <c r="BP272" s="72">
        <v>3.4742037687264929E-2</v>
      </c>
      <c r="BQ272" s="72">
        <v>4.228229401537615E-2</v>
      </c>
      <c r="BR272" s="149">
        <v>4.228229401537615E-2</v>
      </c>
    </row>
    <row r="273" spans="2:70" ht="16.5" hidden="1" x14ac:dyDescent="0.3">
      <c r="B273" s="85">
        <v>7</v>
      </c>
      <c r="C273" s="86" t="s">
        <v>2999</v>
      </c>
      <c r="D273" s="86">
        <v>16</v>
      </c>
      <c r="E273" s="87">
        <v>3</v>
      </c>
      <c r="F273" s="75">
        <v>0.12</v>
      </c>
      <c r="G273" s="74" t="s">
        <v>2938</v>
      </c>
      <c r="H273" s="85" t="s">
        <v>200</v>
      </c>
      <c r="I273" s="86">
        <v>1314</v>
      </c>
      <c r="J273" s="86" t="s">
        <v>4273</v>
      </c>
      <c r="K273" s="92" t="s">
        <v>854</v>
      </c>
      <c r="L273" s="98">
        <v>0.45638671222199656</v>
      </c>
      <c r="M273" s="99">
        <v>0.40150936522898484</v>
      </c>
      <c r="N273" s="99">
        <v>0.13122928932636527</v>
      </c>
      <c r="O273" s="99">
        <v>0.14382342008804586</v>
      </c>
      <c r="P273" s="100">
        <v>9.6379907946411922</v>
      </c>
      <c r="Q273" s="100">
        <v>8.8548795153361244</v>
      </c>
      <c r="R273" s="101">
        <v>10.345338061000158</v>
      </c>
      <c r="S273" s="108">
        <v>58.430825288802019</v>
      </c>
      <c r="T273" s="109">
        <v>69.829564007783276</v>
      </c>
      <c r="U273" s="98">
        <v>0.26001679177287823</v>
      </c>
      <c r="V273" s="114">
        <v>0.88103216950649121</v>
      </c>
      <c r="W273" s="99">
        <v>0.72758092485098158</v>
      </c>
      <c r="X273" s="115">
        <v>3.4480891847455591E-2</v>
      </c>
      <c r="Y273" s="120">
        <v>18.509602697590338</v>
      </c>
      <c r="Z273" s="121">
        <v>13.836993422245513</v>
      </c>
      <c r="AA273" s="120">
        <v>15021149000</v>
      </c>
      <c r="AB273" s="121">
        <v>41934283000</v>
      </c>
      <c r="AC273" s="79">
        <v>307791000</v>
      </c>
      <c r="AD273" s="80">
        <v>4779676000</v>
      </c>
      <c r="AE273" s="125">
        <v>6.4395787496893092E-2</v>
      </c>
      <c r="AF273" s="129">
        <v>88769.648121839986</v>
      </c>
      <c r="AG273" s="130">
        <v>94602.762121839987</v>
      </c>
      <c r="AH273" s="136">
        <v>10.767312772521436</v>
      </c>
      <c r="AI273" s="137">
        <v>14.65231310394924</v>
      </c>
      <c r="AJ273" s="137">
        <v>4.0924783180390456</v>
      </c>
      <c r="AK273" s="137">
        <v>16.474694585079206</v>
      </c>
      <c r="AL273" s="138">
        <v>2.4724341526283444</v>
      </c>
      <c r="AM273" s="85" t="s">
        <v>506</v>
      </c>
      <c r="AN273" s="86" t="s">
        <v>577</v>
      </c>
      <c r="AO273" s="86" t="s">
        <v>578</v>
      </c>
      <c r="AP273" s="87" t="s">
        <v>574</v>
      </c>
      <c r="AQ273" s="98">
        <v>0.13202450000000002</v>
      </c>
      <c r="AR273" s="99">
        <v>0.18386240000000001</v>
      </c>
      <c r="AS273" s="143">
        <v>0.17556140000000001</v>
      </c>
      <c r="AT273" s="74" t="s">
        <v>3697</v>
      </c>
      <c r="AU273" s="74" t="s">
        <v>3232</v>
      </c>
      <c r="AV273" s="146" t="s">
        <v>3232</v>
      </c>
      <c r="AW273" s="25">
        <v>1.9309570907776925</v>
      </c>
      <c r="AX273" s="136">
        <v>1.9309570907776925</v>
      </c>
      <c r="AY273" s="137">
        <v>18.577986115876609</v>
      </c>
      <c r="AZ273" s="138">
        <v>20.508943206654301</v>
      </c>
      <c r="BA273" s="136">
        <v>30.308564729341253</v>
      </c>
      <c r="BB273" s="137">
        <v>291.60259304730181</v>
      </c>
      <c r="BC273" s="138">
        <v>321.91115777664305</v>
      </c>
      <c r="BD273" s="25">
        <v>16404.885120966803</v>
      </c>
      <c r="BE273" s="25">
        <v>88769.648121839986</v>
      </c>
      <c r="BF273" s="74">
        <v>5102.1819999999998</v>
      </c>
      <c r="BG273" s="74">
        <v>4023.0770000000002</v>
      </c>
      <c r="BH273" s="74">
        <v>4528.0830000000005</v>
      </c>
      <c r="BI273" s="74">
        <v>3965.902</v>
      </c>
      <c r="BJ273" s="74">
        <v>4073.1240000000003</v>
      </c>
      <c r="BK273" s="74">
        <v>4691.5749999999998</v>
      </c>
      <c r="BL273" s="72">
        <v>5.7476650048190407E-2</v>
      </c>
      <c r="BM273" s="72">
        <v>4.5320411707368287E-2</v>
      </c>
      <c r="BN273" s="72">
        <v>5.1009360697082194E-2</v>
      </c>
      <c r="BO273" s="72">
        <v>4.4676328946991396E-2</v>
      </c>
      <c r="BP273" s="72">
        <v>4.5884196751681053E-2</v>
      </c>
      <c r="BQ273" s="72">
        <v>5.2851116336077177E-2</v>
      </c>
      <c r="BR273" s="149">
        <v>5.2851116336077177E-2</v>
      </c>
    </row>
    <row r="274" spans="2:70" ht="16.5" hidden="1" x14ac:dyDescent="0.3">
      <c r="B274" s="85">
        <v>7</v>
      </c>
      <c r="C274" s="86" t="s">
        <v>2999</v>
      </c>
      <c r="D274" s="86">
        <v>17</v>
      </c>
      <c r="E274" s="87">
        <v>1</v>
      </c>
      <c r="F274" s="75">
        <v>0.15</v>
      </c>
      <c r="G274" s="74" t="s">
        <v>2385</v>
      </c>
      <c r="H274" s="85" t="s">
        <v>204</v>
      </c>
      <c r="I274" s="86">
        <v>1315</v>
      </c>
      <c r="J274" s="86" t="s">
        <v>4274</v>
      </c>
      <c r="K274" s="92" t="s">
        <v>859</v>
      </c>
      <c r="L274" s="98">
        <v>0.45203610232799801</v>
      </c>
      <c r="M274" s="99">
        <v>0.27679365644140597</v>
      </c>
      <c r="N274" s="99">
        <v>0.17354321845335546</v>
      </c>
      <c r="O274" s="99">
        <v>0.19411125171547222</v>
      </c>
      <c r="P274" s="100">
        <v>23.063149098722693</v>
      </c>
      <c r="Q274" s="100">
        <v>18.158260230858179</v>
      </c>
      <c r="R274" s="101">
        <v>38.074001285006979</v>
      </c>
      <c r="S274" s="108">
        <v>52.986888555793016</v>
      </c>
      <c r="T274" s="109">
        <v>59.062875450540652</v>
      </c>
      <c r="U274" s="98">
        <v>1.0821714508884983</v>
      </c>
      <c r="V274" s="114">
        <v>1.8705866468642409</v>
      </c>
      <c r="W274" s="99">
        <v>7.0857566559306945E-2</v>
      </c>
      <c r="X274" s="115">
        <v>4.3414729185608521E-2</v>
      </c>
      <c r="Y274" s="120">
        <v>3.4408100188652613</v>
      </c>
      <c r="Z274" s="121">
        <v>-1.8827602587017211</v>
      </c>
      <c r="AA274" s="120">
        <v>3934700000</v>
      </c>
      <c r="AB274" s="121">
        <v>5610700000</v>
      </c>
      <c r="AC274" s="79">
        <v>51500000</v>
      </c>
      <c r="AD274" s="80">
        <v>1087400000</v>
      </c>
      <c r="AE274" s="125">
        <v>4.7360676843847711E-2</v>
      </c>
      <c r="AF274" s="129">
        <v>35625.901710699996</v>
      </c>
      <c r="AG274" s="130">
        <v>38408.601710699993</v>
      </c>
      <c r="AH274" s="136">
        <v>26.009752631340142</v>
      </c>
      <c r="AI274" s="137">
        <v>32.989056075459985</v>
      </c>
      <c r="AJ274" s="137">
        <v>2.1906942097567685</v>
      </c>
      <c r="AK274" s="137">
        <v>46.836883688653856</v>
      </c>
      <c r="AL274" s="138">
        <v>121.14664099096329</v>
      </c>
      <c r="AM274" s="85" t="s">
        <v>493</v>
      </c>
      <c r="AN274" s="86" t="s">
        <v>524</v>
      </c>
      <c r="AO274" s="86" t="s">
        <v>691</v>
      </c>
      <c r="AP274" s="87" t="s">
        <v>574</v>
      </c>
      <c r="AQ274" s="98" t="e">
        <v>#VALUE!</v>
      </c>
      <c r="AR274" s="99">
        <v>0.15570639999999999</v>
      </c>
      <c r="AS274" s="143">
        <v>0.1749684</v>
      </c>
      <c r="AT274" s="74" t="s">
        <v>3233</v>
      </c>
      <c r="AU274" s="74" t="s">
        <v>3233</v>
      </c>
      <c r="AV274" s="146" t="s">
        <v>3233</v>
      </c>
      <c r="AW274" s="25">
        <v>0.55363322381645219</v>
      </c>
      <c r="AX274" s="136">
        <v>0.55363322381645219</v>
      </c>
      <c r="AY274" s="137">
        <v>4.232798274711441</v>
      </c>
      <c r="AZ274" s="138">
        <v>4.7864314985278931</v>
      </c>
      <c r="BA274" s="136">
        <v>26.399376628863713</v>
      </c>
      <c r="BB274" s="137">
        <v>201.83621762764452</v>
      </c>
      <c r="BC274" s="138">
        <v>228.23559425650822</v>
      </c>
      <c r="BD274" s="25">
        <v>1687.6000000000001</v>
      </c>
      <c r="BE274" s="25">
        <v>35625.901710699996</v>
      </c>
      <c r="BF274" s="74">
        <v>831</v>
      </c>
      <c r="BG274" s="74">
        <v>937.625</v>
      </c>
      <c r="BH274" s="74">
        <v>1041.923</v>
      </c>
      <c r="BI274" s="74">
        <v>847.16700000000003</v>
      </c>
      <c r="BJ274" s="74">
        <v>969.71199999999999</v>
      </c>
      <c r="BK274" s="74">
        <v>1058.204</v>
      </c>
      <c r="BL274" s="72">
        <v>2.3325725387897053E-2</v>
      </c>
      <c r="BM274" s="72">
        <v>2.6318632090044494E-2</v>
      </c>
      <c r="BN274" s="72">
        <v>2.9246221147212832E-2</v>
      </c>
      <c r="BO274" s="72">
        <v>2.3779524428024772E-2</v>
      </c>
      <c r="BP274" s="72">
        <v>2.7219297012452983E-2</v>
      </c>
      <c r="BQ274" s="72">
        <v>2.9703220106346826E-2</v>
      </c>
      <c r="BR274" s="149">
        <v>2.9703220106346826E-2</v>
      </c>
    </row>
    <row r="275" spans="2:70" ht="16.5" hidden="1" x14ac:dyDescent="0.3">
      <c r="B275" s="85">
        <v>7</v>
      </c>
      <c r="C275" s="86" t="s">
        <v>3000</v>
      </c>
      <c r="D275" s="86">
        <v>17</v>
      </c>
      <c r="E275" s="87">
        <v>3</v>
      </c>
      <c r="F275" s="75">
        <v>0.15</v>
      </c>
      <c r="G275" s="74" t="s">
        <v>2654</v>
      </c>
      <c r="H275" s="85" t="s">
        <v>32</v>
      </c>
      <c r="I275" s="86">
        <v>1273</v>
      </c>
      <c r="J275" s="86" t="s">
        <v>4244</v>
      </c>
      <c r="K275" s="92" t="s">
        <v>627</v>
      </c>
      <c r="L275" s="98">
        <v>2.9976870098509756</v>
      </c>
      <c r="M275" s="99">
        <v>-2.7451108213820077</v>
      </c>
      <c r="N275" s="99">
        <v>-4.7816817428967173</v>
      </c>
      <c r="O275" s="99">
        <v>-29.041379310344826</v>
      </c>
      <c r="P275" s="100">
        <v>47.581890595789645</v>
      </c>
      <c r="Q275" s="100">
        <v>38.185808339429407</v>
      </c>
      <c r="R275" s="101">
        <v>56.035305343511453</v>
      </c>
      <c r="S275" s="108">
        <v>29.673638834871117</v>
      </c>
      <c r="T275" s="109">
        <v>30.055063776399248</v>
      </c>
      <c r="U275" s="98">
        <v>-2.2091310751104567E-2</v>
      </c>
      <c r="V275" s="114">
        <v>-0.88995215311004783</v>
      </c>
      <c r="W275" s="99">
        <v>2.4030957527638546E-2</v>
      </c>
      <c r="X275" s="115" t="e">
        <v>#N/A</v>
      </c>
      <c r="Y275" s="120">
        <v>3.8327269326122191</v>
      </c>
      <c r="Z275" s="121">
        <v>13.266612338761853</v>
      </c>
      <c r="AA275" s="120">
        <v>-1534000000</v>
      </c>
      <c r="AB275" s="121">
        <v>-145000000</v>
      </c>
      <c r="AC275" s="79">
        <v>176000000</v>
      </c>
      <c r="AD275" s="80">
        <v>4206000000</v>
      </c>
      <c r="AE275" s="125">
        <v>4.1844983357108893E-2</v>
      </c>
      <c r="AF275" s="129">
        <v>35623.572873359997</v>
      </c>
      <c r="AG275" s="130">
        <v>31903.572873359997</v>
      </c>
      <c r="AH275" s="136">
        <v>7.2772748342518243</v>
      </c>
      <c r="AI275" s="137">
        <v>10.189579327167039</v>
      </c>
      <c r="AJ275" s="137">
        <v>10.651254867068252</v>
      </c>
      <c r="AK275" s="137">
        <v>16.015240644181944</v>
      </c>
      <c r="AL275" s="138">
        <v>8.7454976162155145</v>
      </c>
      <c r="AM275" s="85" t="s">
        <v>502</v>
      </c>
      <c r="AN275" s="86" t="s">
        <v>528</v>
      </c>
      <c r="AO275" s="86" t="s">
        <v>568</v>
      </c>
      <c r="AP275" s="87" t="s">
        <v>574</v>
      </c>
      <c r="AQ275" s="98" t="e">
        <v>#VALUE!</v>
      </c>
      <c r="AR275" s="99">
        <v>0.19958100000000001</v>
      </c>
      <c r="AS275" s="143">
        <v>0.15541280000000002</v>
      </c>
      <c r="AT275" s="74" t="s">
        <v>3753</v>
      </c>
      <c r="AU275" s="74" t="s">
        <v>3208</v>
      </c>
      <c r="AV275" s="146" t="s">
        <v>3753</v>
      </c>
      <c r="AW275" s="25">
        <v>1.554986061383774</v>
      </c>
      <c r="AX275" s="136">
        <v>1.554986061383774</v>
      </c>
      <c r="AY275" s="137">
        <v>5.5716841085341331</v>
      </c>
      <c r="AZ275" s="138">
        <v>7.1266701699179071</v>
      </c>
      <c r="BA275" s="136">
        <v>21.370967741935484</v>
      </c>
      <c r="BB275" s="137">
        <v>76.574500768049148</v>
      </c>
      <c r="BC275" s="138">
        <v>97.945468509984636</v>
      </c>
      <c r="BD275" s="25">
        <v>2550.5</v>
      </c>
      <c r="BE275" s="25">
        <v>31903.572873359997</v>
      </c>
      <c r="BF275" s="74">
        <v>3180.692</v>
      </c>
      <c r="BG275" s="74">
        <v>3386.692</v>
      </c>
      <c r="BH275" s="74">
        <v>3527.2860000000001</v>
      </c>
      <c r="BI275" s="74">
        <v>5296.8450000000003</v>
      </c>
      <c r="BJ275" s="74">
        <v>4718.6779999999999</v>
      </c>
      <c r="BK275" s="74">
        <v>5827</v>
      </c>
      <c r="BL275" s="72">
        <v>9.9697046867623082E-2</v>
      </c>
      <c r="BM275" s="72">
        <v>0.10615400392436745</v>
      </c>
      <c r="BN275" s="72">
        <v>0.11056084577114375</v>
      </c>
      <c r="BO275" s="72">
        <v>0.16602670243316078</v>
      </c>
      <c r="BP275" s="72">
        <v>0.1479043748087592</v>
      </c>
      <c r="BQ275" s="72">
        <v>0.18264412024101664</v>
      </c>
      <c r="BR275" s="149">
        <v>0.18264412024101664</v>
      </c>
    </row>
    <row r="276" spans="2:70" ht="16.5" hidden="1" x14ac:dyDescent="0.3">
      <c r="B276" s="85">
        <v>7</v>
      </c>
      <c r="C276" s="86" t="s">
        <v>2999</v>
      </c>
      <c r="D276" s="86">
        <v>18</v>
      </c>
      <c r="E276" s="87">
        <v>8</v>
      </c>
      <c r="F276" s="75">
        <v>0.13</v>
      </c>
      <c r="G276" s="74" t="s">
        <v>4570</v>
      </c>
      <c r="H276" s="85" t="s">
        <v>1179</v>
      </c>
      <c r="I276" s="86">
        <v>1473</v>
      </c>
      <c r="J276" s="86" t="s">
        <v>5075</v>
      </c>
      <c r="K276" s="92" t="s">
        <v>4820</v>
      </c>
      <c r="L276" s="98">
        <v>0.38619768253454229</v>
      </c>
      <c r="M276" s="99">
        <v>0.35179982440737489</v>
      </c>
      <c r="N276" s="99">
        <v>0.29270785710554603</v>
      </c>
      <c r="O276" s="99">
        <v>0.28721955415382411</v>
      </c>
      <c r="P276" s="100">
        <v>21.303004474749628</v>
      </c>
      <c r="Q276" s="100">
        <v>16.146452710816284</v>
      </c>
      <c r="R276" s="101">
        <v>17.504731401950792</v>
      </c>
      <c r="S276" s="108">
        <v>26.259405328879836</v>
      </c>
      <c r="T276" s="109">
        <v>24.874748205154692</v>
      </c>
      <c r="U276" s="98">
        <v>-0.15294473752486379</v>
      </c>
      <c r="V276" s="114">
        <v>-0.73564891846921809</v>
      </c>
      <c r="W276" s="99">
        <v>0.68081130532954415</v>
      </c>
      <c r="X276" s="115">
        <v>4.6580773042616451E-2</v>
      </c>
      <c r="Y276" s="120">
        <v>7.6218443536998226</v>
      </c>
      <c r="Z276" s="121">
        <v>1.3415367967836156</v>
      </c>
      <c r="AA276" s="120">
        <v>1139000000</v>
      </c>
      <c r="AB276" s="121">
        <v>1395100000</v>
      </c>
      <c r="AC276" s="79">
        <v>15900000</v>
      </c>
      <c r="AD276" s="80">
        <v>362400000</v>
      </c>
      <c r="AE276" s="125">
        <v>4.3874172185430466E-2</v>
      </c>
      <c r="AF276" s="129">
        <v>16967.451485700003</v>
      </c>
      <c r="AG276" s="130">
        <v>16613.751485700002</v>
      </c>
      <c r="AH276" s="136">
        <v>34.496992287583062</v>
      </c>
      <c r="AI276" s="137">
        <v>41.46182052832544</v>
      </c>
      <c r="AJ276" s="137">
        <v>1.8376693500950718</v>
      </c>
      <c r="AK276" s="137">
        <v>56.555844255728026</v>
      </c>
      <c r="AL276" s="138">
        <v>9.7087995732039758</v>
      </c>
      <c r="AM276" s="85" t="s">
        <v>493</v>
      </c>
      <c r="AN276" s="86" t="s">
        <v>537</v>
      </c>
      <c r="AO276" s="86" t="s">
        <v>538</v>
      </c>
      <c r="AP276" s="87" t="s">
        <v>2136</v>
      </c>
      <c r="AQ276" s="98">
        <v>0.1251487</v>
      </c>
      <c r="AR276" s="99">
        <v>0.1346144</v>
      </c>
      <c r="AS276" s="143">
        <v>7.2561360000000005E-2</v>
      </c>
      <c r="AT276" s="74" t="s">
        <v>3697</v>
      </c>
      <c r="AU276" s="74" t="s">
        <v>3323</v>
      </c>
      <c r="AV276" s="146" t="s">
        <v>3323</v>
      </c>
      <c r="AW276" s="25">
        <v>1.569389605306367</v>
      </c>
      <c r="AX276" s="136">
        <v>1.569389605306367</v>
      </c>
      <c r="AY276" s="137">
        <v>0</v>
      </c>
      <c r="AZ276" s="138">
        <v>1.569389605306367</v>
      </c>
      <c r="BA276" s="136">
        <v>33.372595210051045</v>
      </c>
      <c r="BB276" s="137">
        <v>0</v>
      </c>
      <c r="BC276" s="138">
        <v>33.372595210051045</v>
      </c>
      <c r="BD276" s="25">
        <v>102</v>
      </c>
      <c r="BE276" s="25">
        <v>16613.751485700002</v>
      </c>
      <c r="BF276" s="74">
        <v>367.88200000000001</v>
      </c>
      <c r="BG276" s="74">
        <v>413</v>
      </c>
      <c r="BH276" s="74">
        <v>458.68799999999999</v>
      </c>
      <c r="BI276" s="74">
        <v>326.32600000000002</v>
      </c>
      <c r="BJ276" s="74">
        <v>375.41200000000003</v>
      </c>
      <c r="BK276" s="74">
        <v>399.00600000000003</v>
      </c>
      <c r="BL276" s="72">
        <v>2.2143222758366648E-2</v>
      </c>
      <c r="BM276" s="72">
        <v>2.4858924870489518E-2</v>
      </c>
      <c r="BN276" s="72">
        <v>2.760893591039975E-2</v>
      </c>
      <c r="BO276" s="72">
        <v>1.9641921349364076E-2</v>
      </c>
      <c r="BP276" s="72">
        <v>2.259646175176807E-2</v>
      </c>
      <c r="BQ276" s="72">
        <v>2.4016610597759183E-2</v>
      </c>
      <c r="BR276" s="149">
        <v>2.760893591039975E-2</v>
      </c>
    </row>
    <row r="277" spans="2:70" ht="16.5" hidden="1" x14ac:dyDescent="0.3">
      <c r="B277" s="85">
        <v>7</v>
      </c>
      <c r="C277" s="86" t="s">
        <v>3000</v>
      </c>
      <c r="D277" s="86">
        <v>22</v>
      </c>
      <c r="E277" s="87">
        <v>10</v>
      </c>
      <c r="F277" s="75">
        <v>0.14000000000000001</v>
      </c>
      <c r="G277" s="74" t="s">
        <v>2644</v>
      </c>
      <c r="H277" s="85" t="s">
        <v>470</v>
      </c>
      <c r="I277" s="86">
        <v>1261</v>
      </c>
      <c r="J277" s="86" t="s">
        <v>4232</v>
      </c>
      <c r="K277" s="92" t="s">
        <v>527</v>
      </c>
      <c r="L277" s="98">
        <v>0.16036099523904584</v>
      </c>
      <c r="M277" s="99">
        <v>0.17696225574081165</v>
      </c>
      <c r="N277" s="99">
        <v>9.9608663832088329E-2</v>
      </c>
      <c r="O277" s="99">
        <v>0.11208110864005223</v>
      </c>
      <c r="P277" s="100">
        <v>8.5338605712816076</v>
      </c>
      <c r="Q277" s="100">
        <v>6.8942412643966655</v>
      </c>
      <c r="R277" s="101">
        <v>9.3109400395620465</v>
      </c>
      <c r="S277" s="108">
        <v>57.631616582064716</v>
      </c>
      <c r="T277" s="109">
        <v>58.614586798358935</v>
      </c>
      <c r="U277" s="98">
        <v>1.374667157361505E-2</v>
      </c>
      <c r="V277" s="114">
        <v>1.181945090739879</v>
      </c>
      <c r="W277" s="99">
        <v>7.5013592586052877E-2</v>
      </c>
      <c r="X277" s="115">
        <v>1.1410879067508499</v>
      </c>
      <c r="Y277" s="120">
        <v>9.2656212987125226</v>
      </c>
      <c r="Z277" s="121">
        <v>-2.2030627649026302</v>
      </c>
      <c r="AA277" s="120">
        <v>3055400000</v>
      </c>
      <c r="AB277" s="121">
        <v>4824100000</v>
      </c>
      <c r="AC277" s="79">
        <v>2000000</v>
      </c>
      <c r="AD277" s="80">
        <v>477100000</v>
      </c>
      <c r="AE277" s="125">
        <v>4.1919932928107312E-3</v>
      </c>
      <c r="AF277" s="129">
        <v>8362.7316983500004</v>
      </c>
      <c r="AG277" s="130">
        <v>9323.5316983499997</v>
      </c>
      <c r="AH277" s="136">
        <v>14.16686471158366</v>
      </c>
      <c r="AI277" s="137">
        <v>17.128692222465297</v>
      </c>
      <c r="AJ277" s="137">
        <v>5.0282031588841285</v>
      </c>
      <c r="AK277" s="137">
        <v>22.028691983444546</v>
      </c>
      <c r="AL277" s="138">
        <v>2.0436195581572543</v>
      </c>
      <c r="AM277" s="85" t="s">
        <v>502</v>
      </c>
      <c r="AN277" s="86" t="s">
        <v>528</v>
      </c>
      <c r="AO277" s="86" t="s">
        <v>529</v>
      </c>
      <c r="AP277" s="87" t="s">
        <v>496</v>
      </c>
      <c r="AQ277" s="98" t="e">
        <v>#VALUE!</v>
      </c>
      <c r="AR277" s="99">
        <v>0.1389756</v>
      </c>
      <c r="AS277" s="143">
        <v>0.1745815</v>
      </c>
      <c r="AT277" s="74" t="s">
        <v>3749</v>
      </c>
      <c r="AU277" s="74" t="s">
        <v>3021</v>
      </c>
      <c r="AV277" s="146" t="s">
        <v>3749</v>
      </c>
      <c r="AW277" s="25">
        <v>2.4161074785578172</v>
      </c>
      <c r="AX277" s="136">
        <v>2.4161074785578172</v>
      </c>
      <c r="AY277" s="137">
        <v>-0.34725415862299719</v>
      </c>
      <c r="AZ277" s="138">
        <v>2.0688533199348198</v>
      </c>
      <c r="BA277" s="136">
        <v>33.413276584220981</v>
      </c>
      <c r="BB277" s="137">
        <v>-4.8023108864415924</v>
      </c>
      <c r="BC277" s="138">
        <v>28.610965697779388</v>
      </c>
      <c r="BD277" s="25">
        <v>158.47613900000002</v>
      </c>
      <c r="BE277" s="25">
        <v>8362.7316983500004</v>
      </c>
      <c r="BF277" s="74">
        <v>402.286</v>
      </c>
      <c r="BG277" s="74">
        <v>433.714</v>
      </c>
      <c r="BH277" s="74">
        <v>468.75</v>
      </c>
      <c r="BI277" s="74">
        <v>402.51400000000001</v>
      </c>
      <c r="BJ277" s="74">
        <v>448.12799999999999</v>
      </c>
      <c r="BK277" s="74">
        <v>498.89800000000002</v>
      </c>
      <c r="BL277" s="72">
        <v>4.8104616351541278E-2</v>
      </c>
      <c r="BM277" s="72">
        <v>5.1862718504477844E-2</v>
      </c>
      <c r="BN277" s="72">
        <v>5.6052258628898281E-2</v>
      </c>
      <c r="BO277" s="72">
        <v>4.8131880170138377E-2</v>
      </c>
      <c r="BP277" s="72">
        <v>5.3586317983681984E-2</v>
      </c>
      <c r="BQ277" s="72">
        <v>5.9657300747605536E-2</v>
      </c>
      <c r="BR277" s="149">
        <v>5.9657300747605536E-2</v>
      </c>
    </row>
    <row r="278" spans="2:70" ht="16.5" hidden="1" x14ac:dyDescent="0.3">
      <c r="B278" s="85">
        <v>7</v>
      </c>
      <c r="C278" s="86" t="s">
        <v>2999</v>
      </c>
      <c r="D278" s="86">
        <v>4</v>
      </c>
      <c r="E278" s="87">
        <v>2</v>
      </c>
      <c r="F278" s="75">
        <v>0.2</v>
      </c>
      <c r="G278" s="74" t="s">
        <v>2585</v>
      </c>
      <c r="H278" s="85" t="s">
        <v>2102</v>
      </c>
      <c r="I278" s="86">
        <v>1299</v>
      </c>
      <c r="J278" s="86" t="s">
        <v>4260</v>
      </c>
      <c r="K278" s="92" t="s">
        <v>4817</v>
      </c>
      <c r="L278" s="98">
        <v>0.31718110621310114</v>
      </c>
      <c r="M278" s="99">
        <v>0.30111500679111786</v>
      </c>
      <c r="N278" s="99">
        <v>0.12759381531497202</v>
      </c>
      <c r="O278" s="99">
        <v>0.12396780192200159</v>
      </c>
      <c r="P278" s="100">
        <v>8.1388283232655407</v>
      </c>
      <c r="Q278" s="100">
        <v>6.2019590217514535</v>
      </c>
      <c r="R278" s="101">
        <v>11.292236587346199</v>
      </c>
      <c r="S278" s="108">
        <v>21.931588458317066</v>
      </c>
      <c r="T278" s="109">
        <v>21.717495269736741</v>
      </c>
      <c r="U278" s="98">
        <v>0.44636266427511989</v>
      </c>
      <c r="V278" s="114">
        <v>2.1405177404681166</v>
      </c>
      <c r="W278" s="99">
        <v>0.49116583800967251</v>
      </c>
      <c r="X278" s="115" t="e">
        <v>#N/A</v>
      </c>
      <c r="Y278" s="120">
        <v>15.32343933842785</v>
      </c>
      <c r="Z278" s="121">
        <v>12.009045946306696</v>
      </c>
      <c r="AA278" s="120">
        <v>3165900000</v>
      </c>
      <c r="AB278" s="121">
        <v>7689900000</v>
      </c>
      <c r="AC278" s="79">
        <v>23100000</v>
      </c>
      <c r="AD278" s="80">
        <v>954800000</v>
      </c>
      <c r="AE278" s="125">
        <v>2.4193548387096774E-2</v>
      </c>
      <c r="AF278" s="129">
        <v>10648.70167794</v>
      </c>
      <c r="AG278" s="130">
        <v>14304.30167794</v>
      </c>
      <c r="AH278" s="136">
        <v>11.461780190657052</v>
      </c>
      <c r="AI278" s="137">
        <v>19.812052185512467</v>
      </c>
      <c r="AJ278" s="137">
        <v>3.7562092420960544</v>
      </c>
      <c r="AK278" s="137">
        <v>23.486657895069282</v>
      </c>
      <c r="AL278" s="138">
        <v>2.6619371629208635</v>
      </c>
      <c r="AM278" s="85" t="s">
        <v>493</v>
      </c>
      <c r="AN278" s="86" t="s">
        <v>494</v>
      </c>
      <c r="AO278" s="86" t="s">
        <v>495</v>
      </c>
      <c r="AP278" s="87" t="s">
        <v>2101</v>
      </c>
      <c r="AQ278" s="98">
        <v>0.2166197</v>
      </c>
      <c r="AR278" s="99">
        <v>0.1663878</v>
      </c>
      <c r="AS278" s="143">
        <v>3.1228039999999999E-2</v>
      </c>
      <c r="AT278" s="74" t="s">
        <v>3697</v>
      </c>
      <c r="AU278" s="74" t="s">
        <v>3021</v>
      </c>
      <c r="AV278" s="146" t="s">
        <v>3021</v>
      </c>
      <c r="AW278" s="25">
        <v>1.8109380659181458</v>
      </c>
      <c r="AX278" s="136">
        <v>1.8109380659181458</v>
      </c>
      <c r="AY278" s="137">
        <v>-0.13717833851702865</v>
      </c>
      <c r="AZ278" s="138">
        <v>1.6737597274011171</v>
      </c>
      <c r="BA278" s="136">
        <v>30.179530701503577</v>
      </c>
      <c r="BB278" s="137">
        <v>-2.2860957847042371</v>
      </c>
      <c r="BC278" s="138">
        <v>27.89343491679934</v>
      </c>
      <c r="BD278" s="25">
        <v>178.13958300000002</v>
      </c>
      <c r="BE278" s="25">
        <v>10648.70167794</v>
      </c>
      <c r="BF278" s="74">
        <v>521.16700000000003</v>
      </c>
      <c r="BG278" s="74">
        <v>628.45500000000004</v>
      </c>
      <c r="BH278" s="74">
        <v>716.54499999999996</v>
      </c>
      <c r="BI278" s="74">
        <v>328.63499999999999</v>
      </c>
      <c r="BJ278" s="74">
        <v>383.22500000000002</v>
      </c>
      <c r="BK278" s="74">
        <v>469.59000000000003</v>
      </c>
      <c r="BL278" s="72">
        <v>4.8941834954364147E-2</v>
      </c>
      <c r="BM278" s="72">
        <v>5.9017053816233414E-2</v>
      </c>
      <c r="BN278" s="72">
        <v>6.7289423788104111E-2</v>
      </c>
      <c r="BO278" s="72">
        <v>3.0861508749071717E-2</v>
      </c>
      <c r="BP278" s="72">
        <v>3.5987955301057431E-2</v>
      </c>
      <c r="BQ278" s="72">
        <v>4.4098333693844506E-2</v>
      </c>
      <c r="BR278" s="149">
        <v>6.7289423788104111E-2</v>
      </c>
    </row>
    <row r="279" spans="2:70" ht="16.5" hidden="1" x14ac:dyDescent="0.3">
      <c r="B279" s="85">
        <v>7</v>
      </c>
      <c r="C279" s="86" t="s">
        <v>3000</v>
      </c>
      <c r="D279" s="86">
        <v>29</v>
      </c>
      <c r="E279" s="87">
        <v>1</v>
      </c>
      <c r="F279" s="75">
        <v>0.16</v>
      </c>
      <c r="G279" s="74" t="s">
        <v>2394</v>
      </c>
      <c r="H279" s="85" t="s">
        <v>123</v>
      </c>
      <c r="I279" s="86">
        <v>1266</v>
      </c>
      <c r="J279" s="86" t="s">
        <v>4237</v>
      </c>
      <c r="K279" s="92" t="s">
        <v>760</v>
      </c>
      <c r="L279" s="98">
        <v>0.65292669855803465</v>
      </c>
      <c r="M279" s="99">
        <v>0.66489557330996218</v>
      </c>
      <c r="N279" s="99">
        <v>0.47802302369628275</v>
      </c>
      <c r="O279" s="99">
        <v>0.51619311450910355</v>
      </c>
      <c r="P279" s="100">
        <v>36.086763011301628</v>
      </c>
      <c r="Q279" s="100">
        <v>28.240453772256242</v>
      </c>
      <c r="R279" s="101">
        <v>33.677970373817281</v>
      </c>
      <c r="S279" s="108">
        <v>16.922895229127327</v>
      </c>
      <c r="T279" s="109">
        <v>17.026923216089909</v>
      </c>
      <c r="U279" s="98">
        <v>-0.14294606299522797</v>
      </c>
      <c r="V279" s="114">
        <v>-0.43267220477761442</v>
      </c>
      <c r="W279" s="99">
        <v>0.49567381032777502</v>
      </c>
      <c r="X279" s="115" t="e">
        <v>#N/A</v>
      </c>
      <c r="Y279" s="120">
        <v>5.3356962531709762</v>
      </c>
      <c r="Z279" s="121">
        <v>14.355983617310031</v>
      </c>
      <c r="AA279" s="120">
        <v>127793000</v>
      </c>
      <c r="AB279" s="121">
        <v>164607000</v>
      </c>
      <c r="AC279" s="79">
        <v>5492000</v>
      </c>
      <c r="AD279" s="80">
        <v>88893000</v>
      </c>
      <c r="AE279" s="125">
        <v>6.1782142575905863E-2</v>
      </c>
      <c r="AF279" s="129">
        <v>3414.0193941300004</v>
      </c>
      <c r="AG279" s="130">
        <v>3359.5913941300005</v>
      </c>
      <c r="AH279" s="136">
        <v>26.616738847973004</v>
      </c>
      <c r="AI279" s="137">
        <v>37.217966228575101</v>
      </c>
      <c r="AJ279" s="137">
        <v>1.9206521736576836</v>
      </c>
      <c r="AK279" s="137">
        <v>50.006293210776448</v>
      </c>
      <c r="AL279" s="138">
        <v>16.494612993330481</v>
      </c>
      <c r="AM279" s="85" t="s">
        <v>493</v>
      </c>
      <c r="AN279" s="86" t="s">
        <v>524</v>
      </c>
      <c r="AO279" s="86" t="s">
        <v>761</v>
      </c>
      <c r="AP279" s="87" t="s">
        <v>574</v>
      </c>
      <c r="AQ279" s="98">
        <v>0.145593</v>
      </c>
      <c r="AR279" s="99">
        <v>0.22791419999999998</v>
      </c>
      <c r="AS279" s="143">
        <v>0.2661384</v>
      </c>
      <c r="AT279" s="74" t="s">
        <v>3697</v>
      </c>
      <c r="AU279" s="74" t="s">
        <v>3205</v>
      </c>
      <c r="AV279" s="146" t="s">
        <v>3205</v>
      </c>
      <c r="AW279" s="25" t="s">
        <v>3021</v>
      </c>
      <c r="AX279" s="136">
        <v>0</v>
      </c>
      <c r="AY279" s="137">
        <v>2.4067728172687466</v>
      </c>
      <c r="AZ279" s="138">
        <v>2.4067728172687466</v>
      </c>
      <c r="BA279" s="136">
        <v>0</v>
      </c>
      <c r="BB279" s="137">
        <v>123.20314809489173</v>
      </c>
      <c r="BC279" s="138">
        <v>123.20314809489173</v>
      </c>
      <c r="BD279" s="25">
        <v>82.167690754204003</v>
      </c>
      <c r="BE279" s="25">
        <v>3359.5913941300005</v>
      </c>
      <c r="BF279" s="74" t="s">
        <v>3021</v>
      </c>
      <c r="BG279" s="74" t="s">
        <v>3021</v>
      </c>
      <c r="BH279" s="74" t="s">
        <v>3021</v>
      </c>
      <c r="BI279" s="74" t="s">
        <v>3021</v>
      </c>
      <c r="BJ279" s="74" t="s">
        <v>3021</v>
      </c>
      <c r="BK279" s="74" t="s">
        <v>3021</v>
      </c>
      <c r="BL279" s="72">
        <v>0</v>
      </c>
      <c r="BM279" s="72">
        <v>0</v>
      </c>
      <c r="BN279" s="72">
        <v>0</v>
      </c>
      <c r="BO279" s="72">
        <v>0</v>
      </c>
      <c r="BP279" s="72">
        <v>0</v>
      </c>
      <c r="BQ279" s="72">
        <v>0</v>
      </c>
      <c r="BR279" s="149">
        <v>0</v>
      </c>
    </row>
    <row r="280" spans="2:70" ht="16.5" hidden="1" x14ac:dyDescent="0.3">
      <c r="B280" s="85">
        <v>7</v>
      </c>
      <c r="C280" s="86" t="s">
        <v>3000</v>
      </c>
      <c r="D280" s="86">
        <v>30</v>
      </c>
      <c r="E280" s="87">
        <v>13</v>
      </c>
      <c r="F280" s="75">
        <v>0.14000000000000001</v>
      </c>
      <c r="G280" s="74" t="s">
        <v>2357</v>
      </c>
      <c r="H280" s="85" t="s">
        <v>246</v>
      </c>
      <c r="I280" s="86">
        <v>1267</v>
      </c>
      <c r="J280" s="86" t="s">
        <v>4238</v>
      </c>
      <c r="K280" s="92" t="s">
        <v>916</v>
      </c>
      <c r="L280" s="98">
        <v>0.38540831027291816</v>
      </c>
      <c r="M280" s="99">
        <v>0.46223273071587428</v>
      </c>
      <c r="N280" s="99">
        <v>0.10988643194738772</v>
      </c>
      <c r="O280" s="99">
        <v>0.14192699419635046</v>
      </c>
      <c r="P280" s="100">
        <v>11.527644069212799</v>
      </c>
      <c r="Q280" s="100">
        <v>8.4457183983639847</v>
      </c>
      <c r="R280" s="101">
        <v>15.097244764219028</v>
      </c>
      <c r="S280" s="108">
        <v>15.051757087380633</v>
      </c>
      <c r="T280" s="109">
        <v>17.319096105536982</v>
      </c>
      <c r="U280" s="98">
        <v>0.30080323324823072</v>
      </c>
      <c r="V280" s="114">
        <v>3.1928364088741445</v>
      </c>
      <c r="W280" s="99">
        <v>0.36965321447465116</v>
      </c>
      <c r="X280" s="115">
        <v>2.3093532842521795E-2</v>
      </c>
      <c r="Y280" s="120">
        <v>11.209091651428094</v>
      </c>
      <c r="Z280" s="121">
        <v>14.971310777712098</v>
      </c>
      <c r="AA280" s="120">
        <v>363304000</v>
      </c>
      <c r="AB280" s="121">
        <v>1183221000</v>
      </c>
      <c r="AC280" s="79">
        <v>14880000</v>
      </c>
      <c r="AD280" s="80">
        <v>127353000</v>
      </c>
      <c r="AE280" s="125">
        <v>0.11684059268332901</v>
      </c>
      <c r="AF280" s="129">
        <v>2677.4490047600002</v>
      </c>
      <c r="AG280" s="130">
        <v>3293.4110047600002</v>
      </c>
      <c r="AH280" s="136">
        <v>17.009926838862288</v>
      </c>
      <c r="AI280" s="137">
        <v>20.667003468711567</v>
      </c>
      <c r="AJ280" s="137">
        <v>4.0760788237644476</v>
      </c>
      <c r="AK280" s="137">
        <v>23.482754411850443</v>
      </c>
      <c r="AL280" s="138">
        <v>3.4676626715250616</v>
      </c>
      <c r="AM280" s="85" t="s">
        <v>493</v>
      </c>
      <c r="AN280" s="86" t="s">
        <v>524</v>
      </c>
      <c r="AO280" s="86" t="s">
        <v>525</v>
      </c>
      <c r="AP280" s="87" t="s">
        <v>574</v>
      </c>
      <c r="AQ280" s="98">
        <v>0.15759130000000002</v>
      </c>
      <c r="AR280" s="99">
        <v>0.23299700000000001</v>
      </c>
      <c r="AS280" s="143">
        <v>0.25263649999999999</v>
      </c>
      <c r="AT280" s="74" t="s">
        <v>3697</v>
      </c>
      <c r="AU280" s="74" t="s">
        <v>3021</v>
      </c>
      <c r="AV280" s="146" t="s">
        <v>3021</v>
      </c>
      <c r="AW280" s="25" t="s">
        <v>3021</v>
      </c>
      <c r="AX280" s="136">
        <v>0</v>
      </c>
      <c r="AY280" s="137">
        <v>4.9015155757098583</v>
      </c>
      <c r="AZ280" s="138">
        <v>4.9015155757098583</v>
      </c>
      <c r="BA280" s="136">
        <v>0</v>
      </c>
      <c r="BB280" s="137">
        <v>125.32110077725763</v>
      </c>
      <c r="BC280" s="138">
        <v>125.32110077725763</v>
      </c>
      <c r="BD280" s="25">
        <v>131.23558</v>
      </c>
      <c r="BE280" s="25">
        <v>2677.4490047600002</v>
      </c>
      <c r="BF280" s="74">
        <v>119.5</v>
      </c>
      <c r="BG280" s="74">
        <v>135</v>
      </c>
      <c r="BH280" s="74" t="s">
        <v>3021</v>
      </c>
      <c r="BI280" s="74">
        <v>183.33700000000002</v>
      </c>
      <c r="BJ280" s="74">
        <v>189.76500000000001</v>
      </c>
      <c r="BK280" s="74" t="s">
        <v>3021</v>
      </c>
      <c r="BL280" s="72">
        <v>4.4632035862326974E-2</v>
      </c>
      <c r="BM280" s="72">
        <v>5.0421128380034659E-2</v>
      </c>
      <c r="BN280" s="72">
        <v>0</v>
      </c>
      <c r="BO280" s="72">
        <v>6.8474506768966034E-2</v>
      </c>
      <c r="BP280" s="72">
        <v>7.0875299459535385E-2</v>
      </c>
      <c r="BQ280" s="72">
        <v>0</v>
      </c>
      <c r="BR280" s="149">
        <v>7.0875299459535385E-2</v>
      </c>
    </row>
    <row r="281" spans="2:70" ht="16.5" hidden="1" x14ac:dyDescent="0.3">
      <c r="B281" s="85">
        <v>7</v>
      </c>
      <c r="C281" s="86" t="s">
        <v>3000</v>
      </c>
      <c r="D281" s="86">
        <v>37</v>
      </c>
      <c r="E281" s="87">
        <v>6</v>
      </c>
      <c r="F281" s="75">
        <v>0.14000000000000001</v>
      </c>
      <c r="G281" s="74" t="s">
        <v>2896</v>
      </c>
      <c r="H281" s="85" t="s">
        <v>318</v>
      </c>
      <c r="I281" s="86">
        <v>1246</v>
      </c>
      <c r="J281" s="86" t="s">
        <v>4220</v>
      </c>
      <c r="K281" s="92" t="s">
        <v>999</v>
      </c>
      <c r="L281" s="98">
        <v>0.28009774731793274</v>
      </c>
      <c r="M281" s="99">
        <v>0.23772065655001548</v>
      </c>
      <c r="N281" s="99">
        <v>8.2855808950699411E-2</v>
      </c>
      <c r="O281" s="99">
        <v>7.2475262482060585E-2</v>
      </c>
      <c r="P281" s="100">
        <v>7.1063261732632927</v>
      </c>
      <c r="Q281" s="100">
        <v>5.6899611878929317</v>
      </c>
      <c r="R281" s="101">
        <v>8.212765957446809</v>
      </c>
      <c r="S281" s="108">
        <v>39.271436882646569</v>
      </c>
      <c r="T281" s="109">
        <v>40.553644923042228</v>
      </c>
      <c r="U281" s="98">
        <v>0.54633242775994073</v>
      </c>
      <c r="V281" s="114">
        <v>3.0532781228433401</v>
      </c>
      <c r="W281" s="99">
        <v>0.39790461217283729</v>
      </c>
      <c r="X281" s="115">
        <v>3.6029823729690123E-2</v>
      </c>
      <c r="Y281" s="120">
        <v>34.067894618448975</v>
      </c>
      <c r="Z281" s="121">
        <v>4.7027837851938425</v>
      </c>
      <c r="AA281" s="120">
        <v>16145000000</v>
      </c>
      <c r="AB281" s="121">
        <v>52956000000</v>
      </c>
      <c r="AC281" s="79">
        <v>367000000</v>
      </c>
      <c r="AD281" s="80">
        <v>4821000000</v>
      </c>
      <c r="AE281" s="125">
        <v>7.6125285210537227E-2</v>
      </c>
      <c r="AF281" s="129" t="e">
        <v>#VALUE!</v>
      </c>
      <c r="AG281" s="130" t="s">
        <v>3021</v>
      </c>
      <c r="AH281" s="136" t="s">
        <v>3697</v>
      </c>
      <c r="AI281" s="137" t="s">
        <v>3697</v>
      </c>
      <c r="AJ281" s="137" t="s">
        <v>3697</v>
      </c>
      <c r="AK281" s="137" t="s">
        <v>3697</v>
      </c>
      <c r="AL281" s="138" t="s">
        <v>3697</v>
      </c>
      <c r="AM281" s="85" t="s">
        <v>506</v>
      </c>
      <c r="AN281" s="86" t="s">
        <v>507</v>
      </c>
      <c r="AO281" s="86" t="s">
        <v>508</v>
      </c>
      <c r="AP281" s="87" t="s">
        <v>574</v>
      </c>
      <c r="AQ281" s="98" t="e">
        <v>#VALUE!</v>
      </c>
      <c r="AR281" s="99" t="e">
        <v>#VALUE!</v>
      </c>
      <c r="AS281" s="143" t="e">
        <v>#VALUE!</v>
      </c>
      <c r="AT281" s="74" t="s">
        <v>3697</v>
      </c>
      <c r="AU281" s="74" t="s">
        <v>3021</v>
      </c>
      <c r="AV281" s="146" t="s">
        <v>3021</v>
      </c>
      <c r="AW281" s="25" t="s">
        <v>3021</v>
      </c>
      <c r="AX281" s="136">
        <v>0</v>
      </c>
      <c r="AY281" s="137">
        <v>0</v>
      </c>
      <c r="AZ281" s="138">
        <v>0</v>
      </c>
      <c r="BA281" s="136">
        <v>0</v>
      </c>
      <c r="BB281" s="137">
        <v>89.729638128630796</v>
      </c>
      <c r="BC281" s="138">
        <v>89.729638128630796</v>
      </c>
      <c r="BD281" s="25">
        <v>2351</v>
      </c>
      <c r="BE281" s="25" t="e">
        <v>#VALUE!</v>
      </c>
      <c r="BF281" s="74">
        <v>4567.1480000000001</v>
      </c>
      <c r="BG281" s="74">
        <v>4967.7860000000001</v>
      </c>
      <c r="BH281" s="74">
        <v>5526.357</v>
      </c>
      <c r="BI281" s="74">
        <v>3848.0920000000001</v>
      </c>
      <c r="BJ281" s="74">
        <v>4627.8689999999997</v>
      </c>
      <c r="BK281" s="74">
        <v>5169.8609999999999</v>
      </c>
      <c r="BL281" s="72">
        <v>0</v>
      </c>
      <c r="BM281" s="72">
        <v>0</v>
      </c>
      <c r="BN281" s="72">
        <v>0</v>
      </c>
      <c r="BO281" s="72">
        <v>0</v>
      </c>
      <c r="BP281" s="72">
        <v>0</v>
      </c>
      <c r="BQ281" s="72">
        <v>0</v>
      </c>
      <c r="BR281" s="149">
        <v>0</v>
      </c>
    </row>
    <row r="282" spans="2:70" ht="16.5" hidden="1" x14ac:dyDescent="0.3">
      <c r="B282" s="85">
        <v>7</v>
      </c>
      <c r="C282" s="86" t="s">
        <v>2999</v>
      </c>
      <c r="D282" s="86">
        <v>12</v>
      </c>
      <c r="E282" s="87">
        <v>3</v>
      </c>
      <c r="F282" s="75">
        <v>0.25</v>
      </c>
      <c r="G282" s="74" t="s">
        <v>2446</v>
      </c>
      <c r="H282" s="85" t="s">
        <v>2447</v>
      </c>
      <c r="I282" s="86">
        <v>1207</v>
      </c>
      <c r="J282" s="86" t="s">
        <v>4184</v>
      </c>
      <c r="K282" s="92" t="s">
        <v>4812</v>
      </c>
      <c r="L282" s="98">
        <v>0.28815534452030933</v>
      </c>
      <c r="M282" s="99">
        <v>0.27245777365221507</v>
      </c>
      <c r="N282" s="99">
        <v>0.12607462537194181</v>
      </c>
      <c r="O282" s="99">
        <v>8.514901937548143E-2</v>
      </c>
      <c r="P282" s="100">
        <v>6.8993135830240595</v>
      </c>
      <c r="Q282" s="100">
        <v>5.3154641001094527</v>
      </c>
      <c r="R282" s="101">
        <v>5.7299243877923765</v>
      </c>
      <c r="S282" s="108">
        <v>33.718455603940527</v>
      </c>
      <c r="T282" s="109">
        <v>36.130434321053933</v>
      </c>
      <c r="U282" s="98">
        <v>0.36478985411535847</v>
      </c>
      <c r="V282" s="114">
        <v>1.5605880529144271</v>
      </c>
      <c r="W282" s="99">
        <v>0.86724066590955107</v>
      </c>
      <c r="X282" s="115" t="e">
        <v>#N/A</v>
      </c>
      <c r="Y282" s="120">
        <v>21.525217256504266</v>
      </c>
      <c r="Z282" s="121">
        <v>26.268469968275031</v>
      </c>
      <c r="AA282" s="120">
        <v>1318608000</v>
      </c>
      <c r="AB282" s="121">
        <v>4219250000</v>
      </c>
      <c r="AC282" s="79" t="e">
        <v>#N/A</v>
      </c>
      <c r="AD282" s="80">
        <v>729739000</v>
      </c>
      <c r="AE282" s="125">
        <v>0</v>
      </c>
      <c r="AF282" s="129">
        <v>20102.379145999999</v>
      </c>
      <c r="AG282" s="130">
        <v>21491.602145999997</v>
      </c>
      <c r="AH282" s="136">
        <v>23.04042563825476</v>
      </c>
      <c r="AI282" s="137">
        <v>40.592240161979099</v>
      </c>
      <c r="AJ282" s="137">
        <v>3.5329734031504785</v>
      </c>
      <c r="AK282" s="137">
        <v>66.267313721410972</v>
      </c>
      <c r="AL282" s="138">
        <v>6.1749133621430783</v>
      </c>
      <c r="AM282" s="85" t="s">
        <v>543</v>
      </c>
      <c r="AN282" s="86" t="s">
        <v>570</v>
      </c>
      <c r="AO282" s="86" t="s">
        <v>765</v>
      </c>
      <c r="AP282" s="87" t="s">
        <v>4617</v>
      </c>
      <c r="AQ282" s="98">
        <v>0.42084890000000003</v>
      </c>
      <c r="AR282" s="99">
        <v>0.43739960000000006</v>
      </c>
      <c r="AS282" s="143">
        <v>0.40539119999999995</v>
      </c>
      <c r="AT282" s="74" t="s">
        <v>3739</v>
      </c>
      <c r="AU282" s="74" t="s">
        <v>3021</v>
      </c>
      <c r="AV282" s="146" t="s">
        <v>3739</v>
      </c>
      <c r="AW282" s="25">
        <v>0.42379181624345175</v>
      </c>
      <c r="AX282" s="136">
        <v>0.42379181624345175</v>
      </c>
      <c r="AY282" s="137">
        <v>-4.1518209618288235</v>
      </c>
      <c r="AZ282" s="138">
        <v>-3.7280291455853716</v>
      </c>
      <c r="BA282" s="136">
        <v>34.248267817865305</v>
      </c>
      <c r="BB282" s="137">
        <v>-335.52482795197858</v>
      </c>
      <c r="BC282" s="138">
        <v>-301.27656013411325</v>
      </c>
      <c r="BD282" s="25">
        <v>-748.69093107999993</v>
      </c>
      <c r="BE282" s="25">
        <v>20102.379145999999</v>
      </c>
      <c r="BF282" s="74">
        <v>452.5</v>
      </c>
      <c r="BG282" s="74">
        <v>562.5</v>
      </c>
      <c r="BH282" s="74">
        <v>638</v>
      </c>
      <c r="BI282" s="74">
        <v>-504.33300000000003</v>
      </c>
      <c r="BJ282" s="74">
        <v>524.66700000000003</v>
      </c>
      <c r="BK282" s="74">
        <v>567.33299999999997</v>
      </c>
      <c r="BL282" s="72">
        <v>2.250977343097417E-2</v>
      </c>
      <c r="BM282" s="72">
        <v>2.7981762552315957E-2</v>
      </c>
      <c r="BN282" s="72">
        <v>3.1737536903782365E-2</v>
      </c>
      <c r="BO282" s="72">
        <v>-2.5088224450306069E-2</v>
      </c>
      <c r="BP282" s="72">
        <v>2.6099746512063923E-2</v>
      </c>
      <c r="BQ282" s="72">
        <v>2.8222181856165453E-2</v>
      </c>
      <c r="BR282" s="149">
        <v>3.1737536903782365E-2</v>
      </c>
    </row>
    <row r="283" spans="2:70" ht="16.5" hidden="1" x14ac:dyDescent="0.3">
      <c r="B283" s="85">
        <v>8</v>
      </c>
      <c r="C283" s="86" t="s">
        <v>3000</v>
      </c>
      <c r="D283" s="86">
        <v>0</v>
      </c>
      <c r="E283" s="87">
        <v>0</v>
      </c>
      <c r="F283" s="75">
        <v>0</v>
      </c>
      <c r="G283" s="74">
        <v>0</v>
      </c>
      <c r="H283" s="85" t="s">
        <v>4401</v>
      </c>
      <c r="I283" s="86">
        <v>0</v>
      </c>
      <c r="J283" s="86">
        <v>0</v>
      </c>
      <c r="K283" s="92" t="s">
        <v>4496</v>
      </c>
      <c r="L283" s="98">
        <v>0.12252643429775383</v>
      </c>
      <c r="M283" s="99">
        <v>0.30401582025898527</v>
      </c>
      <c r="N283" s="99">
        <v>0.1021613625353331</v>
      </c>
      <c r="O283" s="99">
        <v>0.23835764855322886</v>
      </c>
      <c r="P283" s="100">
        <v>5.0542129771251822</v>
      </c>
      <c r="Q283" s="100">
        <v>3.8777713573636241</v>
      </c>
      <c r="R283" s="101">
        <v>5.1540710127465132</v>
      </c>
      <c r="S283" s="108">
        <v>2.5109502636474486</v>
      </c>
      <c r="T283" s="109">
        <v>3.8908047515092199</v>
      </c>
      <c r="U283" s="98">
        <v>-0.27923505641347035</v>
      </c>
      <c r="V283" s="114">
        <v>-4.4902818539232516</v>
      </c>
      <c r="W283" s="99">
        <v>0.82484219868725206</v>
      </c>
      <c r="X283" s="115">
        <v>3.4562180392371918E-2</v>
      </c>
      <c r="Y283" s="120">
        <v>21.087309310585209</v>
      </c>
      <c r="Z283" s="121" t="e">
        <v>#N/A</v>
      </c>
      <c r="AA283" s="120">
        <v>83943000000</v>
      </c>
      <c r="AB283" s="121">
        <v>107066000000</v>
      </c>
      <c r="AC283" s="79">
        <v>8620000000</v>
      </c>
      <c r="AD283" s="80">
        <v>52541000000</v>
      </c>
      <c r="AE283" s="125">
        <v>0.16406235130659866</v>
      </c>
      <c r="AF283" s="129">
        <v>55758.535002555</v>
      </c>
      <c r="AG283" s="130">
        <v>310032.33016213641</v>
      </c>
      <c r="AH283" s="136">
        <v>8.2942917189367407</v>
      </c>
      <c r="AI283" s="137">
        <v>10.504585287054836</v>
      </c>
      <c r="AJ283" s="137">
        <v>9.060763039430654</v>
      </c>
      <c r="AK283" s="137">
        <v>14.144975975412764</v>
      </c>
      <c r="AL283" s="138">
        <v>1.6332056928729912</v>
      </c>
      <c r="AM283" s="85" t="s">
        <v>543</v>
      </c>
      <c r="AN283" s="86" t="s">
        <v>570</v>
      </c>
      <c r="AO283" s="86" t="s">
        <v>641</v>
      </c>
      <c r="AP283" s="87" t="s">
        <v>4622</v>
      </c>
      <c r="AQ283" s="98" t="e">
        <v>#VALUE!</v>
      </c>
      <c r="AR283" s="99" t="e">
        <v>#VALUE!</v>
      </c>
      <c r="AS283" s="143">
        <v>-2.7773920000000001E-2</v>
      </c>
      <c r="AT283" s="74" t="s">
        <v>4549</v>
      </c>
      <c r="AU283" s="74" t="s">
        <v>4549</v>
      </c>
      <c r="AV283" s="146" t="s">
        <v>4549</v>
      </c>
      <c r="AW283" s="25">
        <v>1.9645120556665767</v>
      </c>
      <c r="AX283" s="136">
        <v>1.9645120556665767</v>
      </c>
      <c r="AY283" s="137">
        <v>-0.30705186767183262</v>
      </c>
      <c r="AZ283" s="138">
        <v>1.6574601879947441</v>
      </c>
      <c r="BA283" s="136">
        <v>33.576033342165942</v>
      </c>
      <c r="BB283" s="137">
        <v>-5.2479106539387672</v>
      </c>
      <c r="BC283" s="138">
        <v>28.328122688227175</v>
      </c>
      <c r="BD283" s="25">
        <v>5630.0943198500008</v>
      </c>
      <c r="BE283" s="25">
        <v>55758.535002555</v>
      </c>
      <c r="BF283" s="74">
        <v>32858.9</v>
      </c>
      <c r="BG283" s="74">
        <v>38634</v>
      </c>
      <c r="BH283" s="74">
        <v>45480</v>
      </c>
      <c r="BI283" s="74">
        <v>25371.075000000001</v>
      </c>
      <c r="BJ283" s="74">
        <v>31749.634000000002</v>
      </c>
      <c r="BK283" s="74">
        <v>40560.046999999999</v>
      </c>
      <c r="BL283" s="72">
        <v>0.58930708990998992</v>
      </c>
      <c r="BM283" s="72">
        <v>0.69288047109253659</v>
      </c>
      <c r="BN283" s="72">
        <v>0.81565988055310257</v>
      </c>
      <c r="BO283" s="72">
        <v>0.45501688663157008</v>
      </c>
      <c r="BP283" s="72">
        <v>0.56941298759992798</v>
      </c>
      <c r="BQ283" s="72">
        <v>0.72742311106526436</v>
      </c>
      <c r="BR283" s="149">
        <v>0.81565988055310257</v>
      </c>
    </row>
    <row r="284" spans="2:70" ht="16.5" hidden="1" x14ac:dyDescent="0.3">
      <c r="B284" s="85">
        <v>8</v>
      </c>
      <c r="C284" s="86" t="s">
        <v>2999</v>
      </c>
      <c r="D284" s="86">
        <v>0</v>
      </c>
      <c r="E284" s="87">
        <v>0</v>
      </c>
      <c r="F284" s="75">
        <v>0</v>
      </c>
      <c r="G284" s="74">
        <v>0</v>
      </c>
      <c r="H284" s="85" t="s">
        <v>4456</v>
      </c>
      <c r="I284" s="86">
        <v>0</v>
      </c>
      <c r="J284" s="86">
        <v>0</v>
      </c>
      <c r="K284" s="92" t="s">
        <v>4506</v>
      </c>
      <c r="L284" s="98">
        <v>0.19066222437308578</v>
      </c>
      <c r="M284" s="99">
        <v>0.16811388210435743</v>
      </c>
      <c r="N284" s="99">
        <v>0.1657819155438913</v>
      </c>
      <c r="O284" s="99">
        <v>0.14506047025239502</v>
      </c>
      <c r="P284" s="100">
        <v>19.840185598471859</v>
      </c>
      <c r="Q284" s="100">
        <v>16.919174790529212</v>
      </c>
      <c r="R284" s="101">
        <v>26.171284468474177</v>
      </c>
      <c r="S284" s="108">
        <v>35.290401755748078</v>
      </c>
      <c r="T284" s="109">
        <v>33.305803603629599</v>
      </c>
      <c r="U284" s="98">
        <v>2.1009704583142122E-2</v>
      </c>
      <c r="V284" s="114">
        <v>0.10000536042132911</v>
      </c>
      <c r="W284" s="99">
        <v>0.54687112805633553</v>
      </c>
      <c r="X284" s="115">
        <v>3.0097172232418819E-2</v>
      </c>
      <c r="Y284" s="120">
        <v>16.348928185606489</v>
      </c>
      <c r="Z284" s="121" t="e">
        <v>#N/A</v>
      </c>
      <c r="AA284" s="120">
        <v>734514000000</v>
      </c>
      <c r="AB284" s="121">
        <v>851245000000</v>
      </c>
      <c r="AC284" s="79">
        <v>29409000000</v>
      </c>
      <c r="AD284" s="80">
        <v>180021000000</v>
      </c>
      <c r="AE284" s="125">
        <v>0.16336427416801375</v>
      </c>
      <c r="AF284" s="129">
        <v>385979.85365800001</v>
      </c>
      <c r="AG284" s="130">
        <v>2907745.6505668177</v>
      </c>
      <c r="AH284" s="136" t="s">
        <v>3697</v>
      </c>
      <c r="AI284" s="137" t="s">
        <v>3697</v>
      </c>
      <c r="AJ284" s="137" t="s">
        <v>3697</v>
      </c>
      <c r="AK284" s="137" t="s">
        <v>3697</v>
      </c>
      <c r="AL284" s="138" t="s">
        <v>3697</v>
      </c>
      <c r="AM284" s="85" t="s">
        <v>543</v>
      </c>
      <c r="AN284" s="86" t="s">
        <v>570</v>
      </c>
      <c r="AO284" s="86" t="s">
        <v>900</v>
      </c>
      <c r="AP284" s="87" t="s">
        <v>4622</v>
      </c>
      <c r="AQ284" s="98" t="e">
        <v>#VALUE!</v>
      </c>
      <c r="AR284" s="99">
        <v>0.20609829999999998</v>
      </c>
      <c r="AS284" s="143">
        <v>-2.1436320000000002E-2</v>
      </c>
      <c r="AT284" s="74" t="s">
        <v>4557</v>
      </c>
      <c r="AU284" s="74" t="s">
        <v>3021</v>
      </c>
      <c r="AV284" s="146" t="s">
        <v>4557</v>
      </c>
      <c r="AW284" s="25">
        <v>0.75654372274063986</v>
      </c>
      <c r="AX284" s="136">
        <v>0.75654372274063986</v>
      </c>
      <c r="AY284" s="137">
        <v>0.89267282344801779</v>
      </c>
      <c r="AZ284" s="138">
        <v>1.6492165461886577</v>
      </c>
      <c r="BA284" s="136">
        <v>30.750212587017494</v>
      </c>
      <c r="BB284" s="137">
        <v>36.283268589210302</v>
      </c>
      <c r="BC284" s="138">
        <v>67.033481176227795</v>
      </c>
      <c r="BD284" s="25">
        <v>49910.318568000002</v>
      </c>
      <c r="BE284" s="25">
        <v>385979.85365800001</v>
      </c>
      <c r="BF284" s="74">
        <v>146191.09299999999</v>
      </c>
      <c r="BG284" s="74">
        <v>174169.79500000001</v>
      </c>
      <c r="BH284" s="74">
        <v>199420.55600000001</v>
      </c>
      <c r="BI284" s="74">
        <v>142963.72099999999</v>
      </c>
      <c r="BJ284" s="74">
        <v>176362.80300000001</v>
      </c>
      <c r="BK284" s="74">
        <v>203810.75200000001</v>
      </c>
      <c r="BL284" s="72">
        <v>0.37875316966551725</v>
      </c>
      <c r="BM284" s="72">
        <v>0.45124063691242366</v>
      </c>
      <c r="BN284" s="72">
        <v>0.51666053062110828</v>
      </c>
      <c r="BO284" s="72">
        <v>0.37039166589941747</v>
      </c>
      <c r="BP284" s="72">
        <v>0.45692230132888606</v>
      </c>
      <c r="BQ284" s="72">
        <v>0.52803468903480089</v>
      </c>
      <c r="BR284" s="149">
        <v>0.52803468903480089</v>
      </c>
    </row>
    <row r="285" spans="2:70" ht="16.5" hidden="1" x14ac:dyDescent="0.3">
      <c r="B285" s="85">
        <v>8</v>
      </c>
      <c r="C285" s="86" t="s">
        <v>3000</v>
      </c>
      <c r="D285" s="86">
        <v>0</v>
      </c>
      <c r="E285" s="87">
        <v>0</v>
      </c>
      <c r="F285" s="75">
        <v>0</v>
      </c>
      <c r="G285" s="74">
        <v>0</v>
      </c>
      <c r="H285" s="85" t="s">
        <v>4400</v>
      </c>
      <c r="I285" s="86">
        <v>0</v>
      </c>
      <c r="J285" s="86">
        <v>0</v>
      </c>
      <c r="K285" s="92" t="s">
        <v>4495</v>
      </c>
      <c r="L285" s="98">
        <v>0.37919133396593063</v>
      </c>
      <c r="M285" s="99">
        <v>0.41729242804933758</v>
      </c>
      <c r="N285" s="99">
        <v>0.17030060999431076</v>
      </c>
      <c r="O285" s="99">
        <v>0.21325118597512599</v>
      </c>
      <c r="P285" s="100">
        <v>8.7971174214980135</v>
      </c>
      <c r="Q285" s="100">
        <v>7.1886330146312059</v>
      </c>
      <c r="R285" s="101">
        <v>8.5091443302724077</v>
      </c>
      <c r="S285" s="108">
        <v>21.813656321200849</v>
      </c>
      <c r="T285" s="109">
        <v>20.10643649553867</v>
      </c>
      <c r="U285" s="98">
        <v>-0.40948603514719711</v>
      </c>
      <c r="V285" s="114">
        <v>-3.7582133090246126</v>
      </c>
      <c r="W285" s="99">
        <v>0.64556417027426771</v>
      </c>
      <c r="X285" s="115">
        <v>3.9011012244552772E-2</v>
      </c>
      <c r="Y285" s="120">
        <v>27.207547815746828</v>
      </c>
      <c r="Z285" s="121">
        <v>7.9200698849370532</v>
      </c>
      <c r="AA285" s="120">
        <v>280192000000</v>
      </c>
      <c r="AB285" s="121">
        <v>548283000000</v>
      </c>
      <c r="AC285" s="79">
        <v>22477000000</v>
      </c>
      <c r="AD285" s="80">
        <v>211189000000</v>
      </c>
      <c r="AE285" s="125">
        <v>0.1064307326612655</v>
      </c>
      <c r="AF285" s="129">
        <v>221455.93952151999</v>
      </c>
      <c r="AG285" s="130">
        <v>1130444.7684639189</v>
      </c>
      <c r="AH285" s="136">
        <v>5.8299799303974114</v>
      </c>
      <c r="AI285" s="137">
        <v>7.6770442680062407</v>
      </c>
      <c r="AJ285" s="137">
        <v>11.024408479500845</v>
      </c>
      <c r="AK285" s="137">
        <v>12.173537009062402</v>
      </c>
      <c r="AL285" s="138">
        <v>1.5959018487523848</v>
      </c>
      <c r="AM285" s="85" t="s">
        <v>543</v>
      </c>
      <c r="AN285" s="86" t="s">
        <v>570</v>
      </c>
      <c r="AO285" s="86" t="s">
        <v>641</v>
      </c>
      <c r="AP285" s="87" t="s">
        <v>4622</v>
      </c>
      <c r="AQ285" s="98" t="e">
        <v>#VALUE!</v>
      </c>
      <c r="AR285" s="99" t="e">
        <v>#VALUE!</v>
      </c>
      <c r="AS285" s="143">
        <v>-0.12389580000000001</v>
      </c>
      <c r="AT285" s="74" t="s">
        <v>4548</v>
      </c>
      <c r="AU285" s="74" t="s">
        <v>4548</v>
      </c>
      <c r="AV285" s="146" t="s">
        <v>4548</v>
      </c>
      <c r="AW285" s="25" t="s">
        <v>3021</v>
      </c>
      <c r="AX285" s="136">
        <v>0</v>
      </c>
      <c r="AY285" s="137">
        <v>35.29313332885566</v>
      </c>
      <c r="AZ285" s="138">
        <v>35.29313332885566</v>
      </c>
      <c r="BA285" s="136">
        <v>0</v>
      </c>
      <c r="BB285" s="137">
        <v>72.695760649226997</v>
      </c>
      <c r="BC285" s="138">
        <v>72.695760649226997</v>
      </c>
      <c r="BD285" s="25">
        <v>78158.740000000005</v>
      </c>
      <c r="BE285" s="25">
        <v>221455.93952151999</v>
      </c>
      <c r="BF285" s="74">
        <v>171960.524</v>
      </c>
      <c r="BG285" s="74">
        <v>184638.848</v>
      </c>
      <c r="BH285" s="74">
        <v>199944.70300000001</v>
      </c>
      <c r="BI285" s="74">
        <v>171721.71600000001</v>
      </c>
      <c r="BJ285" s="74">
        <v>192750.473</v>
      </c>
      <c r="BK285" s="74">
        <v>226647.535</v>
      </c>
      <c r="BL285" s="72">
        <v>0.77649994112390797</v>
      </c>
      <c r="BM285" s="72">
        <v>0.83374981226031963</v>
      </c>
      <c r="BN285" s="72">
        <v>0.90286448596503044</v>
      </c>
      <c r="BO285" s="72">
        <v>0.77542158666425354</v>
      </c>
      <c r="BP285" s="72">
        <v>0.87037843020358219</v>
      </c>
      <c r="BQ285" s="72">
        <v>1.0234430175577907</v>
      </c>
      <c r="BR285" s="149">
        <v>0.14029761166279961</v>
      </c>
    </row>
    <row r="286" spans="2:70" ht="16.5" hidden="1" x14ac:dyDescent="0.3">
      <c r="B286" s="85">
        <v>8</v>
      </c>
      <c r="C286" s="86" t="s">
        <v>2999</v>
      </c>
      <c r="D286" s="86">
        <v>0</v>
      </c>
      <c r="E286" s="87">
        <v>0</v>
      </c>
      <c r="F286" s="75">
        <v>0</v>
      </c>
      <c r="G286" s="74">
        <v>0</v>
      </c>
      <c r="H286" s="85" t="s">
        <v>4412</v>
      </c>
      <c r="I286" s="86">
        <v>0</v>
      </c>
      <c r="J286" s="86">
        <v>0</v>
      </c>
      <c r="K286" s="92" t="s">
        <v>4467</v>
      </c>
      <c r="L286" s="98">
        <v>1.0229426473636045</v>
      </c>
      <c r="M286" s="99">
        <v>0.58063801506424462</v>
      </c>
      <c r="N286" s="99">
        <v>0.9123723837848704</v>
      </c>
      <c r="O286" s="99">
        <v>0.44451982192071232</v>
      </c>
      <c r="P286" s="100">
        <v>29.648428985146204</v>
      </c>
      <c r="Q286" s="100">
        <v>20.037931144904285</v>
      </c>
      <c r="R286" s="101">
        <v>34.99095840867993</v>
      </c>
      <c r="S286" s="108">
        <v>28.411898247149775</v>
      </c>
      <c r="T286" s="109">
        <v>28.48074381725505</v>
      </c>
      <c r="U286" s="98">
        <v>3.4416959486189003E-2</v>
      </c>
      <c r="V286" s="114">
        <v>0.13314728123874686</v>
      </c>
      <c r="W286" s="99">
        <v>0.42210245927027196</v>
      </c>
      <c r="X286" s="115">
        <v>6.4095093811910031E-3</v>
      </c>
      <c r="Y286" s="120">
        <v>5.1671146086188129</v>
      </c>
      <c r="Z286" s="121">
        <v>9.2166760811561055</v>
      </c>
      <c r="AA286" s="120">
        <v>18056000000</v>
      </c>
      <c r="AB286" s="121">
        <v>23585000000</v>
      </c>
      <c r="AC286" s="79" t="e">
        <v>#N/A</v>
      </c>
      <c r="AD286" s="80" t="e">
        <v>#N/A</v>
      </c>
      <c r="AE286" s="125">
        <v>0</v>
      </c>
      <c r="AF286" s="129">
        <v>182671.55775000001</v>
      </c>
      <c r="AG286" s="130">
        <v>184151.55775000001</v>
      </c>
      <c r="AH286" s="136">
        <v>16.57828211649262</v>
      </c>
      <c r="AI286" s="137">
        <v>19.341619341455729</v>
      </c>
      <c r="AJ286" s="137" t="s">
        <v>3021</v>
      </c>
      <c r="AK286" s="137">
        <v>26.085473971357125</v>
      </c>
      <c r="AL286" s="138">
        <v>8.8917340330707884</v>
      </c>
      <c r="AM286" s="85" t="s">
        <v>493</v>
      </c>
      <c r="AN286" s="86" t="s">
        <v>524</v>
      </c>
      <c r="AO286" s="86" t="s">
        <v>524</v>
      </c>
      <c r="AP286" s="87" t="s">
        <v>4618</v>
      </c>
      <c r="AQ286" s="98" t="e">
        <v>#VALUE!</v>
      </c>
      <c r="AR286" s="99">
        <v>0.289161</v>
      </c>
      <c r="AS286" s="143">
        <v>5.5845510000000001E-2</v>
      </c>
      <c r="AT286" s="74" t="s">
        <v>4519</v>
      </c>
      <c r="AU286" s="74" t="s">
        <v>4519</v>
      </c>
      <c r="AV286" s="146" t="s">
        <v>4519</v>
      </c>
      <c r="AW286" s="25">
        <v>3.1372549019607843</v>
      </c>
      <c r="AX286" s="136">
        <v>3.1372549019607843</v>
      </c>
      <c r="AY286" s="137">
        <v>0.82357059029422031</v>
      </c>
      <c r="AZ286" s="138">
        <v>3.9608254922550046</v>
      </c>
      <c r="BA286" s="136">
        <v>79.887659551622477</v>
      </c>
      <c r="BB286" s="137">
        <v>20.971559210261404</v>
      </c>
      <c r="BC286" s="138">
        <v>100.85921876188388</v>
      </c>
      <c r="BD286" s="25">
        <v>7214</v>
      </c>
      <c r="BE286" s="25">
        <v>182671.55775000001</v>
      </c>
      <c r="BF286" s="74">
        <v>7880.6670000000004</v>
      </c>
      <c r="BG286" s="74">
        <v>8811.3330000000005</v>
      </c>
      <c r="BH286" s="74">
        <v>10305.5</v>
      </c>
      <c r="BI286" s="74">
        <v>9414</v>
      </c>
      <c r="BJ286" s="74">
        <v>10446</v>
      </c>
      <c r="BK286" s="74">
        <v>11693</v>
      </c>
      <c r="BL286" s="72">
        <v>4.3141182442782339E-2</v>
      </c>
      <c r="BM286" s="72">
        <v>4.8235932887039722E-2</v>
      </c>
      <c r="BN286" s="72">
        <v>5.6415460222350895E-2</v>
      </c>
      <c r="BO286" s="72">
        <v>5.1535116445898921E-2</v>
      </c>
      <c r="BP286" s="72">
        <v>5.7184600211797339E-2</v>
      </c>
      <c r="BQ286" s="72">
        <v>6.4011059762257919E-2</v>
      </c>
      <c r="BR286" s="149">
        <v>6.4011059762257919E-2</v>
      </c>
    </row>
    <row r="287" spans="2:70" ht="16.5" hidden="1" x14ac:dyDescent="0.3">
      <c r="B287" s="85">
        <v>8</v>
      </c>
      <c r="C287" s="86" t="s">
        <v>2999</v>
      </c>
      <c r="D287" s="86">
        <v>0</v>
      </c>
      <c r="E287" s="87">
        <v>0</v>
      </c>
      <c r="F287" s="75">
        <v>0</v>
      </c>
      <c r="G287" s="74">
        <v>0</v>
      </c>
      <c r="H287" s="85" t="s">
        <v>4403</v>
      </c>
      <c r="I287" s="86">
        <v>0</v>
      </c>
      <c r="J287" s="86">
        <v>0</v>
      </c>
      <c r="K287" s="92" t="s">
        <v>4458</v>
      </c>
      <c r="L287" s="98">
        <v>0.40235869700758409</v>
      </c>
      <c r="M287" s="99">
        <v>0.47045295792810704</v>
      </c>
      <c r="N287" s="99">
        <v>0.34612524889246254</v>
      </c>
      <c r="O287" s="99">
        <v>0.43395684023750758</v>
      </c>
      <c r="P287" s="100">
        <v>24.466602045372863</v>
      </c>
      <c r="Q287" s="100">
        <v>16.8811726344526</v>
      </c>
      <c r="R287" s="101">
        <v>17.210605903328162</v>
      </c>
      <c r="S287" s="108">
        <v>56.378722449582369</v>
      </c>
      <c r="T287" s="109">
        <v>55.273829101804502</v>
      </c>
      <c r="U287" s="98">
        <v>-0.35559814340789186</v>
      </c>
      <c r="V287" s="114">
        <v>-1.5858036496932026</v>
      </c>
      <c r="W287" s="99">
        <v>0.78628499365125981</v>
      </c>
      <c r="X287" s="115">
        <v>3.8938053097345134E-3</v>
      </c>
      <c r="Y287" s="120">
        <v>3.5683942481899686</v>
      </c>
      <c r="Z287" s="121">
        <v>5.2335094902841828</v>
      </c>
      <c r="AA287" s="120">
        <v>93055000000</v>
      </c>
      <c r="AB287" s="121">
        <v>100881000000</v>
      </c>
      <c r="AC287" s="79" t="e">
        <v>#N/A</v>
      </c>
      <c r="AD287" s="80">
        <v>40813000000</v>
      </c>
      <c r="AE287" s="125">
        <v>0</v>
      </c>
      <c r="AF287" s="129">
        <v>654065</v>
      </c>
      <c r="AG287" s="130">
        <v>577122</v>
      </c>
      <c r="AH287" s="136">
        <v>11.497370308391107</v>
      </c>
      <c r="AI287" s="137">
        <v>12.845200204767522</v>
      </c>
      <c r="AJ287" s="137">
        <v>5.8907868896957964</v>
      </c>
      <c r="AK287" s="137">
        <v>20.26596591813983</v>
      </c>
      <c r="AL287" s="138">
        <v>3.3993910291527314</v>
      </c>
      <c r="AM287" s="85" t="s">
        <v>533</v>
      </c>
      <c r="AN287" s="86" t="s">
        <v>534</v>
      </c>
      <c r="AO287" s="86" t="s">
        <v>4621</v>
      </c>
      <c r="AP287" s="87" t="s">
        <v>4618</v>
      </c>
      <c r="AQ287" s="98">
        <v>0.10010289999999999</v>
      </c>
      <c r="AR287" s="99">
        <v>0.12576409999999999</v>
      </c>
      <c r="AS287" s="143">
        <v>2.8149030000000002E-2</v>
      </c>
      <c r="AT287" s="74" t="s">
        <v>4509</v>
      </c>
      <c r="AU287" s="74" t="s">
        <v>4509</v>
      </c>
      <c r="AV287" s="146" t="s">
        <v>4509</v>
      </c>
      <c r="AW287" s="25">
        <v>2.7269155805846328</v>
      </c>
      <c r="AX287" s="136">
        <v>2.7269155805846328</v>
      </c>
      <c r="AY287" s="137">
        <v>0.21453960021679117</v>
      </c>
      <c r="AZ287" s="138">
        <v>2.941455180801424</v>
      </c>
      <c r="BA287" s="136">
        <v>55.030900528909243</v>
      </c>
      <c r="BB287" s="137">
        <v>4.3295463501334339</v>
      </c>
      <c r="BC287" s="138">
        <v>59.360446879042676</v>
      </c>
      <c r="BD287" s="25">
        <v>17810</v>
      </c>
      <c r="BE287" s="25">
        <v>577122</v>
      </c>
      <c r="BF287" s="74">
        <v>31150.5</v>
      </c>
      <c r="BG287" s="74">
        <v>31540.25</v>
      </c>
      <c r="BH287" s="74">
        <v>31797</v>
      </c>
      <c r="BI287" s="74">
        <v>32350</v>
      </c>
      <c r="BJ287" s="74">
        <v>33900</v>
      </c>
      <c r="BK287" s="74">
        <v>34300</v>
      </c>
      <c r="BL287" s="72">
        <v>5.3975589216838031E-2</v>
      </c>
      <c r="BM287" s="72">
        <v>5.4650923028406469E-2</v>
      </c>
      <c r="BN287" s="72">
        <v>5.5095802967136932E-2</v>
      </c>
      <c r="BO287" s="72">
        <v>5.6054005912094841E-2</v>
      </c>
      <c r="BP287" s="72">
        <v>5.8739746535394599E-2</v>
      </c>
      <c r="BQ287" s="72">
        <v>5.943284088979453E-2</v>
      </c>
      <c r="BR287" s="149">
        <v>5.943284088979453E-2</v>
      </c>
    </row>
    <row r="288" spans="2:70" ht="16.5" hidden="1" x14ac:dyDescent="0.3">
      <c r="B288" s="85">
        <v>8</v>
      </c>
      <c r="C288" s="86" t="s">
        <v>2999</v>
      </c>
      <c r="D288" s="86">
        <v>0</v>
      </c>
      <c r="E288" s="87">
        <v>0</v>
      </c>
      <c r="F288" s="75">
        <v>0</v>
      </c>
      <c r="G288" s="74" t="s">
        <v>4440</v>
      </c>
      <c r="H288" s="85" t="s">
        <v>4408</v>
      </c>
      <c r="I288" s="86">
        <v>0</v>
      </c>
      <c r="J288" s="86">
        <v>0</v>
      </c>
      <c r="K288" s="92" t="s">
        <v>4463</v>
      </c>
      <c r="L288" s="98" t="e">
        <v>#N/A</v>
      </c>
      <c r="M288" s="99" t="e">
        <v>#N/A</v>
      </c>
      <c r="N288" s="99">
        <v>1.3678910163421643</v>
      </c>
      <c r="O288" s="99">
        <v>2.7573858455705844</v>
      </c>
      <c r="P288" s="100">
        <v>10.37758220333731</v>
      </c>
      <c r="Q288" s="100">
        <v>7.2281118961703017</v>
      </c>
      <c r="R288" s="101">
        <v>8.0186571500016388</v>
      </c>
      <c r="S288" s="108">
        <v>45.634645463850873</v>
      </c>
      <c r="T288" s="109">
        <v>44.801722997696984</v>
      </c>
      <c r="U288" s="98" t="e">
        <v>#N/A</v>
      </c>
      <c r="V288" s="114">
        <v>-8.9659249248963029</v>
      </c>
      <c r="W288" s="99">
        <v>0.78545279678856628</v>
      </c>
      <c r="X288" s="115" t="e">
        <v>#N/A</v>
      </c>
      <c r="Y288" s="120">
        <v>8.1333534198821376</v>
      </c>
      <c r="Z288" s="121">
        <v>4.5969015147966807</v>
      </c>
      <c r="AA288" s="120" t="e">
        <v>#N/A</v>
      </c>
      <c r="AB288" s="121">
        <v>5334528000.0000153</v>
      </c>
      <c r="AC288" s="79" t="e">
        <v>#N/A</v>
      </c>
      <c r="AD288" s="80">
        <v>17505291000</v>
      </c>
      <c r="AE288" s="125">
        <v>0</v>
      </c>
      <c r="AF288" s="129">
        <v>460718.44</v>
      </c>
      <c r="AG288" s="130">
        <v>324311.17200000002</v>
      </c>
      <c r="AH288" s="136" t="s">
        <v>3021</v>
      </c>
      <c r="AI288" s="137">
        <v>21.947708594008382</v>
      </c>
      <c r="AJ288" s="137">
        <v>3.7955638282074253</v>
      </c>
      <c r="AK288" s="137">
        <v>41.362036284863258</v>
      </c>
      <c r="AL288" s="138">
        <v>3.2656709448352901</v>
      </c>
      <c r="AM288" s="85" t="s">
        <v>506</v>
      </c>
      <c r="AN288" s="86" t="s">
        <v>507</v>
      </c>
      <c r="AO288" s="86" t="s">
        <v>618</v>
      </c>
      <c r="AP288" s="87" t="s">
        <v>4618</v>
      </c>
      <c r="AQ288" s="98">
        <v>9.9138550000000006E-2</v>
      </c>
      <c r="AR288" s="99">
        <v>0.16469780000000001</v>
      </c>
      <c r="AS288" s="143">
        <v>0.10224449999999999</v>
      </c>
      <c r="AT288" s="74" t="s">
        <v>4514</v>
      </c>
      <c r="AU288" s="74" t="s">
        <v>4514</v>
      </c>
      <c r="AV288" s="146" t="s">
        <v>4514</v>
      </c>
      <c r="AW288" s="25">
        <v>1.1456628477905073</v>
      </c>
      <c r="AX288" s="136">
        <v>1.1456628477905073</v>
      </c>
      <c r="AY288" s="137">
        <v>3.5271262132828541E-5</v>
      </c>
      <c r="AZ288" s="138">
        <v>1.1456981190526401</v>
      </c>
      <c r="BA288" s="136">
        <v>47.749680279306951</v>
      </c>
      <c r="BB288" s="137">
        <v>1.4700585718898651E-3</v>
      </c>
      <c r="BC288" s="138">
        <v>47.75115033787884</v>
      </c>
      <c r="BD288" s="25">
        <v>5262.1620000000003</v>
      </c>
      <c r="BE288" s="25">
        <v>324311.17200000002</v>
      </c>
      <c r="BF288" s="74">
        <v>13048</v>
      </c>
      <c r="BG288" s="74">
        <v>16585</v>
      </c>
      <c r="BH288" s="74" t="s">
        <v>3021</v>
      </c>
      <c r="BI288" s="74" t="s">
        <v>3021</v>
      </c>
      <c r="BJ288" s="74" t="s">
        <v>3021</v>
      </c>
      <c r="BK288" s="74" t="s">
        <v>3021</v>
      </c>
      <c r="BL288" s="72">
        <v>4.023296490075895E-2</v>
      </c>
      <c r="BM288" s="72">
        <v>5.1139157179574436E-2</v>
      </c>
      <c r="BN288" s="72">
        <v>0</v>
      </c>
      <c r="BO288" s="72">
        <v>0</v>
      </c>
      <c r="BP288" s="72">
        <v>0</v>
      </c>
      <c r="BQ288" s="72">
        <v>0</v>
      </c>
      <c r="BR288" s="149">
        <v>5.1139157179574436E-2</v>
      </c>
    </row>
    <row r="289" spans="2:70" ht="16.5" hidden="1" x14ac:dyDescent="0.3">
      <c r="B289" s="85">
        <v>8</v>
      </c>
      <c r="C289" s="86" t="s">
        <v>2999</v>
      </c>
      <c r="D289" s="86">
        <v>0</v>
      </c>
      <c r="E289" s="87">
        <v>0</v>
      </c>
      <c r="F289" s="75">
        <v>0</v>
      </c>
      <c r="G289" s="74" t="s">
        <v>4441</v>
      </c>
      <c r="H289" s="85" t="s">
        <v>4410</v>
      </c>
      <c r="I289" s="86">
        <v>0</v>
      </c>
      <c r="J289" s="86">
        <v>0</v>
      </c>
      <c r="K289" s="92" t="s">
        <v>4465</v>
      </c>
      <c r="L289" s="98">
        <v>0.24711404158679301</v>
      </c>
      <c r="M289" s="99">
        <v>0.23204221981354356</v>
      </c>
      <c r="N289" s="99">
        <v>0.23487541509650683</v>
      </c>
      <c r="O289" s="99">
        <v>0.220570579826284</v>
      </c>
      <c r="P289" s="100">
        <v>18.446343576576435</v>
      </c>
      <c r="Q289" s="100">
        <v>12.371677356523424</v>
      </c>
      <c r="R289" s="101">
        <v>12.137359926611555</v>
      </c>
      <c r="S289" s="108">
        <v>26.058198369069931</v>
      </c>
      <c r="T289" s="109">
        <v>26.053222639597372</v>
      </c>
      <c r="U289" s="98">
        <v>-7.1965906412639044E-2</v>
      </c>
      <c r="V289" s="114">
        <v>-0.34290343069120099</v>
      </c>
      <c r="W289" s="99">
        <v>0.75202240896358541</v>
      </c>
      <c r="X289" s="115" t="e">
        <v>#N/A</v>
      </c>
      <c r="Y289" s="120">
        <v>8.1258260879785631</v>
      </c>
      <c r="Z289" s="121">
        <v>2.7364787522999645</v>
      </c>
      <c r="AA289" s="120">
        <v>323829000000</v>
      </c>
      <c r="AB289" s="121">
        <v>340671000000</v>
      </c>
      <c r="AC289" s="79" t="e">
        <v>#N/A</v>
      </c>
      <c r="AD289" s="80">
        <v>76345000000</v>
      </c>
      <c r="AE289" s="125">
        <v>0</v>
      </c>
      <c r="AF289" s="129">
        <v>1607073.790704</v>
      </c>
      <c r="AG289" s="130">
        <v>1570452.790704</v>
      </c>
      <c r="AH289" s="136">
        <v>14.263876391498638</v>
      </c>
      <c r="AI289" s="137">
        <v>20.299266990292768</v>
      </c>
      <c r="AJ289" s="137">
        <v>3.5810233154046203</v>
      </c>
      <c r="AK289" s="137">
        <v>34.569572279371954</v>
      </c>
      <c r="AL289" s="138">
        <v>3.9883256555435898</v>
      </c>
      <c r="AM289" s="85" t="s">
        <v>493</v>
      </c>
      <c r="AN289" s="86" t="s">
        <v>537</v>
      </c>
      <c r="AO289" s="86" t="s">
        <v>698</v>
      </c>
      <c r="AP289" s="87" t="s">
        <v>4618</v>
      </c>
      <c r="AQ289" s="98">
        <v>0.1955952</v>
      </c>
      <c r="AR289" s="99">
        <v>0.17382639999999999</v>
      </c>
      <c r="AS289" s="143">
        <v>2.6765310000000004E-2</v>
      </c>
      <c r="AT289" s="74" t="s">
        <v>4516</v>
      </c>
      <c r="AU289" s="74" t="s">
        <v>4516</v>
      </c>
      <c r="AV289" s="146" t="s">
        <v>4516</v>
      </c>
      <c r="AW289" s="25">
        <v>1.0963194988253719</v>
      </c>
      <c r="AX289" s="136">
        <v>1.0963194988253719</v>
      </c>
      <c r="AY289" s="137">
        <v>-1.6997201532176362E-2</v>
      </c>
      <c r="AZ289" s="138">
        <v>1.0793222972931955</v>
      </c>
      <c r="BA289" s="136">
        <v>36.466649668592829</v>
      </c>
      <c r="BB289" s="137">
        <v>-0.56537441346655726</v>
      </c>
      <c r="BC289" s="138">
        <v>35.901275255126272</v>
      </c>
      <c r="BD289" s="25">
        <v>16891</v>
      </c>
      <c r="BE289" s="25">
        <v>1570452.790704</v>
      </c>
      <c r="BF289" s="74">
        <v>53289.286</v>
      </c>
      <c r="BG289" s="74">
        <v>58998.429000000004</v>
      </c>
      <c r="BH289" s="74">
        <v>65779.832999999999</v>
      </c>
      <c r="BI289" s="74">
        <v>25085.332999999999</v>
      </c>
      <c r="BJ289" s="74">
        <v>38137.332999999999</v>
      </c>
      <c r="BK289" s="74">
        <v>47948.5</v>
      </c>
      <c r="BL289" s="72">
        <v>3.3932434209697937E-2</v>
      </c>
      <c r="BM289" s="72">
        <v>3.7567782584252203E-2</v>
      </c>
      <c r="BN289" s="72">
        <v>4.188590283603006E-2</v>
      </c>
      <c r="BO289" s="72">
        <v>1.5973312377479863E-2</v>
      </c>
      <c r="BP289" s="72">
        <v>2.4284291273030792E-2</v>
      </c>
      <c r="BQ289" s="72">
        <v>3.0531640482173123E-2</v>
      </c>
      <c r="BR289" s="149">
        <v>4.188590283603006E-2</v>
      </c>
    </row>
    <row r="290" spans="2:70" ht="16.5" hidden="1" x14ac:dyDescent="0.3">
      <c r="B290" s="85">
        <v>8</v>
      </c>
      <c r="C290" s="86" t="s">
        <v>2999</v>
      </c>
      <c r="D290" s="86">
        <v>0</v>
      </c>
      <c r="E290" s="87">
        <v>0</v>
      </c>
      <c r="F290" s="75">
        <v>0</v>
      </c>
      <c r="G290" s="74">
        <v>0</v>
      </c>
      <c r="H290" s="85" t="s">
        <v>4411</v>
      </c>
      <c r="I290" s="86">
        <v>0</v>
      </c>
      <c r="J290" s="86">
        <v>0</v>
      </c>
      <c r="K290" s="92" t="s">
        <v>4466</v>
      </c>
      <c r="L290" s="98">
        <v>0.34805985360521235</v>
      </c>
      <c r="M290" s="99">
        <v>0.32163597167568347</v>
      </c>
      <c r="N290" s="99">
        <v>0.34805985360521235</v>
      </c>
      <c r="O290" s="99">
        <v>0.32163597167568347</v>
      </c>
      <c r="P290" s="100">
        <v>20.981504750093613</v>
      </c>
      <c r="Q290" s="100">
        <v>14.838701477856416</v>
      </c>
      <c r="R290" s="101">
        <v>15.400018180507361</v>
      </c>
      <c r="S290" s="108">
        <v>54.328174316096877</v>
      </c>
      <c r="T290" s="109">
        <v>55.33660298648558</v>
      </c>
      <c r="U290" s="98">
        <v>-0.34070288299732981</v>
      </c>
      <c r="V290" s="114">
        <v>-1.7430263314942227</v>
      </c>
      <c r="W290" s="99">
        <v>0.95813565470259399</v>
      </c>
      <c r="X290" s="115" t="e">
        <v>#N/A</v>
      </c>
      <c r="Y290" s="120">
        <v>12.440397459976543</v>
      </c>
      <c r="Z290" s="121">
        <v>10.989207364701659</v>
      </c>
      <c r="AA290" s="120">
        <v>1551176000000</v>
      </c>
      <c r="AB290" s="121">
        <v>1551176000000</v>
      </c>
      <c r="AC290" s="79" t="e">
        <v>#N/A</v>
      </c>
      <c r="AD290" s="80">
        <v>324865037304.0127</v>
      </c>
      <c r="AE290" s="125">
        <v>0</v>
      </c>
      <c r="AF290" s="129">
        <v>14300611.8192</v>
      </c>
      <c r="AG290" s="130">
        <v>13395189.8192</v>
      </c>
      <c r="AH290" s="136">
        <v>25.787056831211235</v>
      </c>
      <c r="AI290" s="137">
        <v>26.400809296421997</v>
      </c>
      <c r="AJ290" s="137" t="s">
        <v>3021</v>
      </c>
      <c r="AK290" s="137">
        <v>38.701779097090125</v>
      </c>
      <c r="AL290" s="138">
        <v>5.600583283619839</v>
      </c>
      <c r="AM290" s="85" t="s">
        <v>498</v>
      </c>
      <c r="AN290" s="86" t="s">
        <v>499</v>
      </c>
      <c r="AO290" s="86" t="s">
        <v>687</v>
      </c>
      <c r="AP290" s="87" t="s">
        <v>4618</v>
      </c>
      <c r="AQ290" s="98">
        <v>0.1581766</v>
      </c>
      <c r="AR290" s="99">
        <v>0.26471660000000002</v>
      </c>
      <c r="AS290" s="143">
        <v>0.15389150000000001</v>
      </c>
      <c r="AT290" s="74" t="s">
        <v>4517</v>
      </c>
      <c r="AU290" s="74" t="s">
        <v>4518</v>
      </c>
      <c r="AV290" s="146" t="s">
        <v>4517</v>
      </c>
      <c r="AW290" s="25">
        <v>0.51020408163265307</v>
      </c>
      <c r="AX290" s="136">
        <v>0.51020408163265307</v>
      </c>
      <c r="AY290" s="137">
        <v>7.0125361706579615E-5</v>
      </c>
      <c r="AZ290" s="138">
        <v>0.51027420699435966</v>
      </c>
      <c r="BA290" s="136">
        <v>20.045018362753229</v>
      </c>
      <c r="BB290" s="137">
        <v>2.755101759682077E-3</v>
      </c>
      <c r="BC290" s="138">
        <v>20.047773464512911</v>
      </c>
      <c r="BD290" s="25">
        <v>72766</v>
      </c>
      <c r="BE290" s="25">
        <v>13395189.8192</v>
      </c>
      <c r="BF290" s="74">
        <v>363108.41200000001</v>
      </c>
      <c r="BG290" s="74">
        <v>413608.647</v>
      </c>
      <c r="BH290" s="74">
        <v>470844.93300000002</v>
      </c>
      <c r="BI290" s="74">
        <v>320523.71899999998</v>
      </c>
      <c r="BJ290" s="74">
        <v>336019.74</v>
      </c>
      <c r="BK290" s="74">
        <v>386927.21299999999</v>
      </c>
      <c r="BL290" s="72">
        <v>2.7107373385596854E-2</v>
      </c>
      <c r="BM290" s="72">
        <v>3.0877400961287903E-2</v>
      </c>
      <c r="BN290" s="72">
        <v>3.5150299425030493E-2</v>
      </c>
      <c r="BO290" s="72">
        <v>2.3928270022764233E-2</v>
      </c>
      <c r="BP290" s="72">
        <v>2.5085104767859728E-2</v>
      </c>
      <c r="BQ290" s="72">
        <v>2.8885534152371453E-2</v>
      </c>
      <c r="BR290" s="149">
        <v>3.5150299425030493E-2</v>
      </c>
    </row>
    <row r="291" spans="2:70" ht="16.5" hidden="1" x14ac:dyDescent="0.3">
      <c r="B291" s="85">
        <v>8</v>
      </c>
      <c r="C291" s="86" t="s">
        <v>2999</v>
      </c>
      <c r="D291" s="86">
        <v>0</v>
      </c>
      <c r="E291" s="87">
        <v>0</v>
      </c>
      <c r="F291" s="75">
        <v>0</v>
      </c>
      <c r="G291" s="74" t="s">
        <v>4439</v>
      </c>
      <c r="H291" s="85" t="s">
        <v>4407</v>
      </c>
      <c r="I291" s="86">
        <v>0</v>
      </c>
      <c r="J291" s="86">
        <v>0</v>
      </c>
      <c r="K291" s="92" t="s">
        <v>4462</v>
      </c>
      <c r="L291" s="98">
        <v>0.37615676718647129</v>
      </c>
      <c r="M291" s="99">
        <v>0.3642818418705514</v>
      </c>
      <c r="N291" s="99">
        <v>0.37615676718647129</v>
      </c>
      <c r="O291" s="99">
        <v>0.3642818418705514</v>
      </c>
      <c r="P291" s="100">
        <v>19.496913018837574</v>
      </c>
      <c r="Q291" s="100">
        <v>13.895734124164347</v>
      </c>
      <c r="R291" s="101">
        <v>16.10026309554982</v>
      </c>
      <c r="S291" s="108">
        <v>58.983989078252613</v>
      </c>
      <c r="T291" s="109">
        <v>64.892629309053873</v>
      </c>
      <c r="U291" s="98">
        <v>-0.39159942245069329</v>
      </c>
      <c r="V291" s="114">
        <v>-2.2700492698563459</v>
      </c>
      <c r="W291" s="99">
        <v>0.89282313064493002</v>
      </c>
      <c r="X291" s="115" t="e">
        <v>#N/A</v>
      </c>
      <c r="Y291" s="120">
        <v>8.4351934961935253</v>
      </c>
      <c r="Z291" s="121">
        <v>13.056868608452898</v>
      </c>
      <c r="AA291" s="120">
        <v>171543000000</v>
      </c>
      <c r="AB291" s="121">
        <v>171543000000</v>
      </c>
      <c r="AC291" s="79" t="e">
        <v>#N/A</v>
      </c>
      <c r="AD291" s="80">
        <v>52290000000</v>
      </c>
      <c r="AE291" s="125">
        <v>0</v>
      </c>
      <c r="AF291" s="129">
        <v>2435220</v>
      </c>
      <c r="AG291" s="130">
        <v>2282255</v>
      </c>
      <c r="AH291" s="136">
        <v>33.869390359729316</v>
      </c>
      <c r="AI291" s="137">
        <v>35.193915001233655</v>
      </c>
      <c r="AJ291" s="137">
        <v>2.3537281371671051</v>
      </c>
      <c r="AK291" s="137">
        <v>41.98001442258164</v>
      </c>
      <c r="AL291" s="138">
        <v>6.2171241769916072</v>
      </c>
      <c r="AM291" s="85" t="s">
        <v>506</v>
      </c>
      <c r="AN291" s="86" t="s">
        <v>629</v>
      </c>
      <c r="AO291" s="86" t="s">
        <v>1218</v>
      </c>
      <c r="AP291" s="87" t="s">
        <v>4618</v>
      </c>
      <c r="AQ291" s="98">
        <v>0.14081300000000002</v>
      </c>
      <c r="AR291" s="99">
        <v>0.29792470000000004</v>
      </c>
      <c r="AS291" s="143">
        <v>0.21873609999999999</v>
      </c>
      <c r="AT291" s="74" t="s">
        <v>4513</v>
      </c>
      <c r="AU291" s="74" t="s">
        <v>4513</v>
      </c>
      <c r="AV291" s="146" t="s">
        <v>4513</v>
      </c>
      <c r="AW291" s="25">
        <v>1.063394683026585</v>
      </c>
      <c r="AX291" s="136">
        <v>1.063394683026585</v>
      </c>
      <c r="AY291" s="137">
        <v>4.7967643241767695E-5</v>
      </c>
      <c r="AZ291" s="138">
        <v>1.0634426506698267</v>
      </c>
      <c r="BA291" s="136">
        <v>44.234148834731762</v>
      </c>
      <c r="BB291" s="137">
        <v>1.9953154781333637E-3</v>
      </c>
      <c r="BC291" s="138">
        <v>44.236144150209896</v>
      </c>
      <c r="BD291" s="25">
        <v>22170</v>
      </c>
      <c r="BE291" s="25">
        <v>2282255</v>
      </c>
      <c r="BF291" s="74">
        <v>56295.200000000004</v>
      </c>
      <c r="BG291" s="74">
        <v>62859.467000000004</v>
      </c>
      <c r="BH291" s="74">
        <v>70261.231</v>
      </c>
      <c r="BI291" s="74">
        <v>54193.832000000002</v>
      </c>
      <c r="BJ291" s="74">
        <v>58961.775000000001</v>
      </c>
      <c r="BK291" s="74">
        <v>64889.486000000004</v>
      </c>
      <c r="BL291" s="72">
        <v>2.4666481177607238E-2</v>
      </c>
      <c r="BM291" s="72">
        <v>2.7542700968997771E-2</v>
      </c>
      <c r="BN291" s="72">
        <v>3.078588106938094E-2</v>
      </c>
      <c r="BO291" s="72">
        <v>2.3745739192158635E-2</v>
      </c>
      <c r="BP291" s="72">
        <v>2.5834876032695735E-2</v>
      </c>
      <c r="BQ291" s="72">
        <v>2.8432180453104496E-2</v>
      </c>
      <c r="BR291" s="149">
        <v>3.078588106938094E-2</v>
      </c>
    </row>
    <row r="292" spans="2:70" ht="16.5" hidden="1" x14ac:dyDescent="0.3">
      <c r="B292" s="85">
        <v>8</v>
      </c>
      <c r="C292" s="86" t="s">
        <v>3000</v>
      </c>
      <c r="D292" s="86">
        <v>6</v>
      </c>
      <c r="E292" s="87">
        <v>4</v>
      </c>
      <c r="F292" s="75">
        <v>0.12</v>
      </c>
      <c r="G292" s="74">
        <v>0</v>
      </c>
      <c r="H292" s="85" t="s">
        <v>2059</v>
      </c>
      <c r="I292" s="86">
        <v>1307</v>
      </c>
      <c r="J292" s="86" t="s">
        <v>4267</v>
      </c>
      <c r="K292" s="92" t="s">
        <v>4831</v>
      </c>
      <c r="L292" s="98">
        <v>0.62811445660392695</v>
      </c>
      <c r="M292" s="99">
        <v>0.5647828445132862</v>
      </c>
      <c r="N292" s="99">
        <v>0.47972395998171519</v>
      </c>
      <c r="O292" s="99">
        <v>0.43953791957407978</v>
      </c>
      <c r="P292" s="100">
        <v>28.47474234286544</v>
      </c>
      <c r="Q292" s="100">
        <v>22.286548770386904</v>
      </c>
      <c r="R292" s="101">
        <v>42.658208262416835</v>
      </c>
      <c r="S292" s="108">
        <v>40.04908618261711</v>
      </c>
      <c r="T292" s="109">
        <v>38.426374588778224</v>
      </c>
      <c r="U292" s="98">
        <v>0.24221607999349645</v>
      </c>
      <c r="V292" s="114">
        <v>0.92211275597049569</v>
      </c>
      <c r="W292" s="99">
        <v>0.35965390541661729</v>
      </c>
      <c r="X292" s="115">
        <v>2.9740802016859687E-2</v>
      </c>
      <c r="Y292" s="120">
        <v>2.7303236839788774</v>
      </c>
      <c r="Z292" s="121">
        <v>2.3766085364348655</v>
      </c>
      <c r="AA292" s="120">
        <v>37972000000</v>
      </c>
      <c r="AB292" s="121">
        <v>48792000000</v>
      </c>
      <c r="AC292" s="79">
        <v>736824497.47266901</v>
      </c>
      <c r="AD292" s="80">
        <v>16194000000</v>
      </c>
      <c r="AE292" s="125">
        <v>4.5499845465769358E-2</v>
      </c>
      <c r="AF292" s="129">
        <v>212674.05287000001</v>
      </c>
      <c r="AG292" s="130">
        <v>234380.05287000001</v>
      </c>
      <c r="AH292" s="136">
        <v>9.9720243118319196</v>
      </c>
      <c r="AI292" s="137">
        <v>11.831545087566385</v>
      </c>
      <c r="AJ292" s="137">
        <v>6.1062485845754066</v>
      </c>
      <c r="AK292" s="137">
        <v>18.848049154748395</v>
      </c>
      <c r="AL292" s="138">
        <v>7.8344070700087851</v>
      </c>
      <c r="AM292" s="85" t="s">
        <v>493</v>
      </c>
      <c r="AN292" s="86" t="s">
        <v>654</v>
      </c>
      <c r="AO292" s="86" t="s">
        <v>655</v>
      </c>
      <c r="AP292" s="87" t="s">
        <v>4616</v>
      </c>
      <c r="AQ292" s="98">
        <v>8.3361959999999999E-2</v>
      </c>
      <c r="AR292" s="99">
        <v>7.3187309999999992E-2</v>
      </c>
      <c r="AS292" s="143">
        <v>5.4501580000000001E-2</v>
      </c>
      <c r="AT292" s="74" t="s">
        <v>3697</v>
      </c>
      <c r="AU292" s="74" t="s">
        <v>3021</v>
      </c>
      <c r="AV292" s="146" t="s">
        <v>3021</v>
      </c>
      <c r="AW292" s="25">
        <v>3.6541272405569654</v>
      </c>
      <c r="AX292" s="136">
        <v>3.6541272405569654</v>
      </c>
      <c r="AY292" s="137">
        <v>0</v>
      </c>
      <c r="AZ292" s="138">
        <v>3.6541272405569654</v>
      </c>
      <c r="BA292" s="136">
        <v>48.670257102595556</v>
      </c>
      <c r="BB292" s="137">
        <v>0</v>
      </c>
      <c r="BC292" s="138" t="s">
        <v>3021</v>
      </c>
      <c r="BD292" s="25" t="s">
        <v>3021</v>
      </c>
      <c r="BE292" s="25">
        <v>212674.05287000001</v>
      </c>
      <c r="BF292" s="74">
        <v>14876.941000000001</v>
      </c>
      <c r="BG292" s="74">
        <v>15904.895</v>
      </c>
      <c r="BH292" s="74">
        <v>17441.528999999999</v>
      </c>
      <c r="BI292" s="74">
        <v>15098.095000000001</v>
      </c>
      <c r="BJ292" s="74">
        <v>15514.572</v>
      </c>
      <c r="BK292" s="74">
        <v>16548.528999999999</v>
      </c>
      <c r="BL292" s="72">
        <v>6.9951838502338312E-2</v>
      </c>
      <c r="BM292" s="72">
        <v>7.4785310127710267E-2</v>
      </c>
      <c r="BN292" s="72">
        <v>8.2010610907299428E-2</v>
      </c>
      <c r="BO292" s="72">
        <v>7.0991711477040989E-2</v>
      </c>
      <c r="BP292" s="72">
        <v>7.2949999262408846E-2</v>
      </c>
      <c r="BQ292" s="72">
        <v>7.7811697180170433E-2</v>
      </c>
      <c r="BR292" s="149">
        <v>8.2010610907299428E-2</v>
      </c>
    </row>
    <row r="293" spans="2:70" ht="16.5" hidden="1" x14ac:dyDescent="0.3">
      <c r="B293" s="85">
        <v>8</v>
      </c>
      <c r="C293" s="86" t="s">
        <v>3000</v>
      </c>
      <c r="D293" s="86">
        <v>1</v>
      </c>
      <c r="E293" s="87">
        <v>1</v>
      </c>
      <c r="F293" s="75">
        <v>0.17</v>
      </c>
      <c r="G293" s="74">
        <v>0</v>
      </c>
      <c r="H293" s="85" t="s">
        <v>478</v>
      </c>
      <c r="I293" s="86">
        <v>1325</v>
      </c>
      <c r="J293" s="86" t="s">
        <v>4283</v>
      </c>
      <c r="K293" s="92" t="s">
        <v>549</v>
      </c>
      <c r="L293" s="98">
        <v>0.11163296541226872</v>
      </c>
      <c r="M293" s="99">
        <v>0.15083028480588381</v>
      </c>
      <c r="N293" s="99">
        <v>0.11163296541226872</v>
      </c>
      <c r="O293" s="99">
        <v>0.15083028480588381</v>
      </c>
      <c r="P293" s="100">
        <v>11.413390981335445</v>
      </c>
      <c r="Q293" s="100">
        <v>9.7265384394339218</v>
      </c>
      <c r="R293" s="101">
        <v>10.275681455424525</v>
      </c>
      <c r="S293" s="108">
        <v>81.705864755756807</v>
      </c>
      <c r="T293" s="109">
        <v>81.606749258949606</v>
      </c>
      <c r="U293" s="98">
        <v>-0.1875</v>
      </c>
      <c r="V293" s="114">
        <v>-1.2600700525394046</v>
      </c>
      <c r="W293" s="99">
        <v>0.96703439888811671</v>
      </c>
      <c r="X293" s="115" t="e">
        <v>#N/A</v>
      </c>
      <c r="Y293" s="120">
        <v>14.318672936194492</v>
      </c>
      <c r="Z293" s="121">
        <v>23.636113630780308</v>
      </c>
      <c r="AA293" s="120">
        <v>5221100000</v>
      </c>
      <c r="AB293" s="121">
        <v>5221100000</v>
      </c>
      <c r="AC293" s="79">
        <v>11500000</v>
      </c>
      <c r="AD293" s="80">
        <v>983300000</v>
      </c>
      <c r="AE293" s="125">
        <v>1.1695311705481541E-2</v>
      </c>
      <c r="AF293" s="129">
        <v>37366.338119679989</v>
      </c>
      <c r="AG293" s="130">
        <v>26372.397072226308</v>
      </c>
      <c r="AH293" s="136">
        <v>25.906087497275347</v>
      </c>
      <c r="AI293" s="137">
        <v>35.643191069369252</v>
      </c>
      <c r="AJ293" s="137">
        <v>2.1132167365341314</v>
      </c>
      <c r="AK293" s="137">
        <v>42.227547093454923</v>
      </c>
      <c r="AL293" s="138">
        <v>4.1421508683352011</v>
      </c>
      <c r="AM293" s="85" t="s">
        <v>550</v>
      </c>
      <c r="AN293" s="86" t="s">
        <v>551</v>
      </c>
      <c r="AO293" s="86" t="s">
        <v>552</v>
      </c>
      <c r="AP293" s="87" t="s">
        <v>496</v>
      </c>
      <c r="AQ293" s="98" t="e">
        <v>#VALUE!</v>
      </c>
      <c r="AR293" s="99">
        <v>0.13548760000000001</v>
      </c>
      <c r="AS293" s="143">
        <v>0.1331888</v>
      </c>
      <c r="AT293" s="74" t="s">
        <v>3241</v>
      </c>
      <c r="AU293" s="74" t="s">
        <v>3241</v>
      </c>
      <c r="AV293" s="146" t="s">
        <v>3241</v>
      </c>
      <c r="AW293" s="25">
        <v>0.94695310843618297</v>
      </c>
      <c r="AX293" s="136">
        <v>0.94695310843618297</v>
      </c>
      <c r="AY293" s="137">
        <v>-3.6700614107962354E-2</v>
      </c>
      <c r="AZ293" s="138">
        <v>0.91025249432822064</v>
      </c>
      <c r="BA293" s="136">
        <v>36.249737502920745</v>
      </c>
      <c r="BB293" s="137">
        <v>-1.4049139453237061</v>
      </c>
      <c r="BC293" s="138">
        <v>34.844823557597039</v>
      </c>
      <c r="BD293" s="25">
        <v>235.62</v>
      </c>
      <c r="BE293" s="25">
        <v>26372.397072226308</v>
      </c>
      <c r="BF293" s="74">
        <v>686</v>
      </c>
      <c r="BG293" s="74">
        <v>752.41700000000003</v>
      </c>
      <c r="BH293" s="74">
        <v>744.45500000000004</v>
      </c>
      <c r="BI293" s="74">
        <v>708.54600000000005</v>
      </c>
      <c r="BJ293" s="74">
        <v>1019.0890000000001</v>
      </c>
      <c r="BK293" s="74">
        <v>1012.717</v>
      </c>
      <c r="BL293" s="72">
        <v>2.6012045781096272E-2</v>
      </c>
      <c r="BM293" s="72">
        <v>2.8530474417602206E-2</v>
      </c>
      <c r="BN293" s="72">
        <v>2.8228567845431526E-2</v>
      </c>
      <c r="BO293" s="72">
        <v>2.6866954795936794E-2</v>
      </c>
      <c r="BP293" s="72">
        <v>3.8642259071445507E-2</v>
      </c>
      <c r="BQ293" s="72">
        <v>3.8400642809467159E-2</v>
      </c>
      <c r="BR293" s="149">
        <v>3.8400642809467159E-2</v>
      </c>
    </row>
    <row r="294" spans="2:70" ht="16.5" hidden="1" x14ac:dyDescent="0.3">
      <c r="B294" s="85">
        <v>8</v>
      </c>
      <c r="C294" s="86" t="s">
        <v>2999</v>
      </c>
      <c r="D294" s="86">
        <v>2</v>
      </c>
      <c r="E294" s="87">
        <v>2</v>
      </c>
      <c r="F294" s="75">
        <v>0.15</v>
      </c>
      <c r="G294" s="74" t="s">
        <v>2787</v>
      </c>
      <c r="H294" s="85" t="s">
        <v>1982</v>
      </c>
      <c r="I294" s="86">
        <v>1284</v>
      </c>
      <c r="J294" s="86" t="s">
        <v>4251</v>
      </c>
      <c r="K294" s="92" t="s">
        <v>1983</v>
      </c>
      <c r="L294" s="98">
        <v>8.7078862748528501</v>
      </c>
      <c r="M294" s="99">
        <v>56.786069651740618</v>
      </c>
      <c r="N294" s="99">
        <v>1.038242380346901</v>
      </c>
      <c r="O294" s="99">
        <v>0.79551156955673252</v>
      </c>
      <c r="P294" s="100">
        <v>39.124416545952037</v>
      </c>
      <c r="Q294" s="100">
        <v>29.829392797683401</v>
      </c>
      <c r="R294" s="101">
        <v>39.405076622176374</v>
      </c>
      <c r="S294" s="108">
        <v>14.222792422895523</v>
      </c>
      <c r="T294" s="109">
        <v>12.84256466208844</v>
      </c>
      <c r="U294" s="98">
        <v>-0.11315532866811977</v>
      </c>
      <c r="V294" s="114">
        <v>-0.53458437775218481</v>
      </c>
      <c r="W294" s="99">
        <v>0.2649597033021896</v>
      </c>
      <c r="X294" s="115" t="e">
        <v>#N/A</v>
      </c>
      <c r="Y294" s="120">
        <v>4.2714831055000815</v>
      </c>
      <c r="Z294" s="121">
        <v>-0.11261289839649136</v>
      </c>
      <c r="AA294" s="120">
        <v>20100000.000000238</v>
      </c>
      <c r="AB294" s="121">
        <v>1434800000.0000002</v>
      </c>
      <c r="AC294" s="79" t="e">
        <v>#N/A</v>
      </c>
      <c r="AD294" s="80">
        <v>825700000</v>
      </c>
      <c r="AE294" s="125">
        <v>0</v>
      </c>
      <c r="AF294" s="129">
        <v>21461.708164399999</v>
      </c>
      <c r="AG294" s="130">
        <v>20702.008164399998</v>
      </c>
      <c r="AH294" s="136">
        <v>13.545775151737224</v>
      </c>
      <c r="AI294" s="137">
        <v>16.331656803723572</v>
      </c>
      <c r="AJ294" s="137">
        <v>2.7401098812697362</v>
      </c>
      <c r="AK294" s="137">
        <v>22.775281413217609</v>
      </c>
      <c r="AL294" s="138">
        <v>9.5329952409912497</v>
      </c>
      <c r="AM294" s="85" t="s">
        <v>498</v>
      </c>
      <c r="AN294" s="86" t="s">
        <v>499</v>
      </c>
      <c r="AO294" s="86" t="s">
        <v>500</v>
      </c>
      <c r="AP294" s="87" t="s">
        <v>1981</v>
      </c>
      <c r="AQ294" s="98" t="e">
        <v>#VALUE!</v>
      </c>
      <c r="AR294" s="99">
        <v>9.3602260000000007E-2</v>
      </c>
      <c r="AS294" s="143">
        <v>5.3129950000000002E-2</v>
      </c>
      <c r="AT294" s="74" t="s">
        <v>3755</v>
      </c>
      <c r="AU294" s="74" t="s">
        <v>3021</v>
      </c>
      <c r="AV294" s="146" t="s">
        <v>3755</v>
      </c>
      <c r="AW294" s="25">
        <v>4.3156596794081379</v>
      </c>
      <c r="AX294" s="136">
        <v>4.3156596794081379</v>
      </c>
      <c r="AY294" s="137">
        <v>0</v>
      </c>
      <c r="AZ294" s="138">
        <v>4.3156596794081379</v>
      </c>
      <c r="BA294" s="136">
        <v>111.60382513998175</v>
      </c>
      <c r="BB294" s="137">
        <v>0</v>
      </c>
      <c r="BC294" s="138">
        <v>111.60382513998175</v>
      </c>
      <c r="BD294" s="25">
        <v>904.90613499999995</v>
      </c>
      <c r="BE294" s="25">
        <v>20702.008164399998</v>
      </c>
      <c r="BF294" s="74">
        <v>990.5</v>
      </c>
      <c r="BG294" s="74">
        <v>1093.962</v>
      </c>
      <c r="BH294" s="74">
        <v>1175.1669999999999</v>
      </c>
      <c r="BI294" s="74">
        <v>1224.1580000000001</v>
      </c>
      <c r="BJ294" s="74">
        <v>1231.508</v>
      </c>
      <c r="BK294" s="74">
        <v>1309.711</v>
      </c>
      <c r="BL294" s="72">
        <v>4.7845599911572993E-2</v>
      </c>
      <c r="BM294" s="72">
        <v>5.2843279324042619E-2</v>
      </c>
      <c r="BN294" s="72">
        <v>5.6765845644910148E-2</v>
      </c>
      <c r="BO294" s="72">
        <v>5.9132331041445108E-2</v>
      </c>
      <c r="BP294" s="72">
        <v>5.9487369061990349E-2</v>
      </c>
      <c r="BQ294" s="72">
        <v>6.3264925296099117E-2</v>
      </c>
      <c r="BR294" s="149">
        <v>6.3264925296099117E-2</v>
      </c>
    </row>
    <row r="295" spans="2:70" ht="16.5" hidden="1" x14ac:dyDescent="0.3">
      <c r="B295" s="85">
        <v>8</v>
      </c>
      <c r="C295" s="86" t="s">
        <v>2999</v>
      </c>
      <c r="D295" s="86">
        <v>36</v>
      </c>
      <c r="E295" s="87">
        <v>4</v>
      </c>
      <c r="F295" s="75">
        <v>0.2</v>
      </c>
      <c r="G295" s="74" t="s">
        <v>2171</v>
      </c>
      <c r="H295" s="85" t="s">
        <v>1883</v>
      </c>
      <c r="I295" s="86">
        <v>1597</v>
      </c>
      <c r="J295" s="86" t="s">
        <v>5076</v>
      </c>
      <c r="K295" s="92" t="s">
        <v>4826</v>
      </c>
      <c r="L295" s="98">
        <v>0.40848832200473784</v>
      </c>
      <c r="M295" s="99">
        <v>-2.0641799500472064</v>
      </c>
      <c r="N295" s="99">
        <v>0.40848832200473784</v>
      </c>
      <c r="O295" s="99">
        <v>-2.0641799500472064</v>
      </c>
      <c r="P295" s="100">
        <v>29.157511162906189</v>
      </c>
      <c r="Q295" s="100">
        <v>24.743427582496302</v>
      </c>
      <c r="R295" s="101">
        <v>34.921320544753648</v>
      </c>
      <c r="S295" s="108">
        <v>-16.805523627594891</v>
      </c>
      <c r="T295" s="109">
        <v>25.424997699674122</v>
      </c>
      <c r="U295" s="98">
        <v>-0.58785179698820011</v>
      </c>
      <c r="V295" s="114">
        <v>-4.6690600247488918</v>
      </c>
      <c r="W295" s="99">
        <v>0.52990097827205551</v>
      </c>
      <c r="X295" s="115">
        <v>2.7089491383592039E-3</v>
      </c>
      <c r="Y295" s="120">
        <v>111.15298087929928</v>
      </c>
      <c r="Z295" s="121" t="e">
        <v>#N/A</v>
      </c>
      <c r="AA295" s="120">
        <v>-14733511000.000015</v>
      </c>
      <c r="AB295" s="121">
        <v>-14733511000.000015</v>
      </c>
      <c r="AC295" s="79">
        <v>7775298000</v>
      </c>
      <c r="AD295" s="80">
        <v>62936088000</v>
      </c>
      <c r="AE295" s="125">
        <v>0.12354275975971052</v>
      </c>
      <c r="AF295" s="129">
        <v>125755.79863873999</v>
      </c>
      <c r="AG295" s="130">
        <v>756036.23085083335</v>
      </c>
      <c r="AH295" s="136" t="s">
        <v>3021</v>
      </c>
      <c r="AI295" s="137">
        <v>19.297353003544782</v>
      </c>
      <c r="AJ295" s="137">
        <v>5.2684760150780043</v>
      </c>
      <c r="AK295" s="137">
        <v>24.226053025207953</v>
      </c>
      <c r="AL295" s="138">
        <v>6.3110610952877675</v>
      </c>
      <c r="AM295" s="85" t="s">
        <v>543</v>
      </c>
      <c r="AN295" s="86" t="s">
        <v>570</v>
      </c>
      <c r="AO295" s="86" t="s">
        <v>641</v>
      </c>
      <c r="AP295" s="87" t="s">
        <v>2138</v>
      </c>
      <c r="AQ295" s="98" t="e">
        <v>#VALUE!</v>
      </c>
      <c r="AR295" s="99" t="e">
        <v>#VALUE!</v>
      </c>
      <c r="AS295" s="143" t="e">
        <v>#VALUE!</v>
      </c>
      <c r="AT295" s="74" t="s">
        <v>3404</v>
      </c>
      <c r="AU295" s="74" t="s">
        <v>3404</v>
      </c>
      <c r="AV295" s="146" t="s">
        <v>3404</v>
      </c>
      <c r="AW295" s="25" t="s">
        <v>3021</v>
      </c>
      <c r="AX295" s="136">
        <v>0</v>
      </c>
      <c r="AY295" s="137">
        <v>0</v>
      </c>
      <c r="AZ295" s="138">
        <v>0</v>
      </c>
      <c r="BA295" s="136">
        <v>0</v>
      </c>
      <c r="BB295" s="137">
        <v>0</v>
      </c>
      <c r="BC295" s="138">
        <v>0</v>
      </c>
      <c r="BD295" s="25">
        <v>0</v>
      </c>
      <c r="BE295" s="25">
        <v>125755.79863873999</v>
      </c>
      <c r="BF295" s="74">
        <v>51971.205000000002</v>
      </c>
      <c r="BG295" s="74">
        <v>66451.021999999997</v>
      </c>
      <c r="BH295" s="74">
        <v>84571.657999999996</v>
      </c>
      <c r="BI295" s="74">
        <v>69109.142000000007</v>
      </c>
      <c r="BJ295" s="74">
        <v>86590.618000000002</v>
      </c>
      <c r="BK295" s="74">
        <v>92026.593000000008</v>
      </c>
      <c r="BL295" s="72">
        <v>0.41327084367137801</v>
      </c>
      <c r="BM295" s="72">
        <v>0.52841318427704909</v>
      </c>
      <c r="BN295" s="72">
        <v>0.67250702484861069</v>
      </c>
      <c r="BO295" s="72">
        <v>0.54955034080400988</v>
      </c>
      <c r="BP295" s="72">
        <v>0.68856163244408142</v>
      </c>
      <c r="BQ295" s="72">
        <v>0.7317880685913003</v>
      </c>
      <c r="BR295" s="149">
        <v>0.7317880685913003</v>
      </c>
    </row>
    <row r="296" spans="2:70" ht="16.5" hidden="1" x14ac:dyDescent="0.3">
      <c r="B296" s="85">
        <v>8</v>
      </c>
      <c r="C296" s="86" t="s">
        <v>2999</v>
      </c>
      <c r="D296" s="86">
        <v>2</v>
      </c>
      <c r="E296" s="87">
        <v>2</v>
      </c>
      <c r="F296" s="75">
        <v>0.12</v>
      </c>
      <c r="G296" s="74">
        <v>0</v>
      </c>
      <c r="H296" s="85" t="s">
        <v>160</v>
      </c>
      <c r="I296" s="86">
        <v>1286</v>
      </c>
      <c r="J296" s="86" t="s">
        <v>4252</v>
      </c>
      <c r="K296" s="92" t="s">
        <v>806</v>
      </c>
      <c r="L296" s="98">
        <v>0.45776638996478258</v>
      </c>
      <c r="M296" s="99">
        <v>0.1808531746031746</v>
      </c>
      <c r="N296" s="99">
        <v>0.32570103648590842</v>
      </c>
      <c r="O296" s="99">
        <v>0.14507400923125896</v>
      </c>
      <c r="P296" s="100">
        <v>9.7401968694529604</v>
      </c>
      <c r="Q296" s="100">
        <v>6.9193062105812624</v>
      </c>
      <c r="R296" s="101">
        <v>18.004474272930647</v>
      </c>
      <c r="S296" s="108">
        <v>23.420506772112788</v>
      </c>
      <c r="T296" s="109">
        <v>18.925204274041484</v>
      </c>
      <c r="U296" s="98">
        <v>0.29380285727937311</v>
      </c>
      <c r="V296" s="114">
        <v>2.2799406748238784</v>
      </c>
      <c r="W296" s="99">
        <v>0.27405509288917362</v>
      </c>
      <c r="X296" s="115">
        <v>2.5054038121438398E-2</v>
      </c>
      <c r="Y296" s="120">
        <v>3.4641230942834</v>
      </c>
      <c r="Z296" s="121">
        <v>-1.1090753937082365</v>
      </c>
      <c r="AA296" s="120">
        <v>10080000000</v>
      </c>
      <c r="AB296" s="121">
        <v>12566000000</v>
      </c>
      <c r="AC296" s="79">
        <v>267000000</v>
      </c>
      <c r="AD296" s="80">
        <v>1731000000</v>
      </c>
      <c r="AE296" s="125">
        <v>0.15424610051993068</v>
      </c>
      <c r="AF296" s="129">
        <v>55692.459895499996</v>
      </c>
      <c r="AG296" s="130">
        <v>62673.459895499996</v>
      </c>
      <c r="AH296" s="136">
        <v>20.814832246927931</v>
      </c>
      <c r="AI296" s="137">
        <v>33.397346208835124</v>
      </c>
      <c r="AJ296" s="137">
        <v>1.3068253496756608</v>
      </c>
      <c r="AK296" s="137">
        <v>45.127556198805351</v>
      </c>
      <c r="AL296" s="138">
        <v>9.9698155190923234</v>
      </c>
      <c r="AM296" s="85" t="s">
        <v>493</v>
      </c>
      <c r="AN296" s="86" t="s">
        <v>610</v>
      </c>
      <c r="AO296" s="86" t="s">
        <v>611</v>
      </c>
      <c r="AP296" s="87" t="s">
        <v>574</v>
      </c>
      <c r="AQ296" s="98">
        <v>0.15354139999999999</v>
      </c>
      <c r="AR296" s="99">
        <v>0.1319457</v>
      </c>
      <c r="AS296" s="143">
        <v>9.2174800000000001E-2</v>
      </c>
      <c r="AT296" s="74" t="s">
        <v>3328</v>
      </c>
      <c r="AU296" s="74" t="s">
        <v>3117</v>
      </c>
      <c r="AV296" s="146" t="s">
        <v>3328</v>
      </c>
      <c r="AW296" s="25">
        <v>1.6955684681465479</v>
      </c>
      <c r="AX296" s="136">
        <v>1.6955684681465479</v>
      </c>
      <c r="AY296" s="137">
        <v>0.3363606521366207</v>
      </c>
      <c r="AZ296" s="138">
        <v>2.0319291202831686</v>
      </c>
      <c r="BA296" s="136">
        <v>74.27884615384616</v>
      </c>
      <c r="BB296" s="137">
        <v>14.735164991346139</v>
      </c>
      <c r="BC296" s="138">
        <v>89.014011145192299</v>
      </c>
      <c r="BD296" s="25">
        <v>1110.8948590919999</v>
      </c>
      <c r="BE296" s="25">
        <v>55692.459895499996</v>
      </c>
      <c r="BF296" s="74">
        <v>1306.75</v>
      </c>
      <c r="BG296" s="74">
        <v>1980.16</v>
      </c>
      <c r="BH296" s="74">
        <v>2397.75</v>
      </c>
      <c r="BI296" s="74">
        <v>1206.9770000000001</v>
      </c>
      <c r="BJ296" s="74">
        <v>2007.432</v>
      </c>
      <c r="BK296" s="74">
        <v>2505.3440000000001</v>
      </c>
      <c r="BL296" s="72">
        <v>2.3463678969324653E-2</v>
      </c>
      <c r="BM296" s="72">
        <v>3.5555261945971237E-2</v>
      </c>
      <c r="BN296" s="72">
        <v>4.3053404437496223E-2</v>
      </c>
      <c r="BO296" s="72">
        <v>2.1672179721720732E-2</v>
      </c>
      <c r="BP296" s="72">
        <v>3.6044951215419424E-2</v>
      </c>
      <c r="BQ296" s="72">
        <v>4.498533562175145E-2</v>
      </c>
      <c r="BR296" s="149">
        <v>4.498533562175145E-2</v>
      </c>
    </row>
    <row r="297" spans="2:70" ht="16.5" hidden="1" x14ac:dyDescent="0.3">
      <c r="B297" s="85">
        <v>8</v>
      </c>
      <c r="C297" s="86" t="s">
        <v>2999</v>
      </c>
      <c r="D297" s="86">
        <v>45</v>
      </c>
      <c r="E297" s="87">
        <v>2</v>
      </c>
      <c r="F297" s="75">
        <v>0.22</v>
      </c>
      <c r="G297" s="74" t="s">
        <v>2907</v>
      </c>
      <c r="H297" s="85" t="s">
        <v>2441</v>
      </c>
      <c r="I297" s="86">
        <v>1608</v>
      </c>
      <c r="J297" s="86" t="s">
        <v>5078</v>
      </c>
      <c r="K297" s="92" t="s">
        <v>4828</v>
      </c>
      <c r="L297" s="98">
        <v>0.67147707674747881</v>
      </c>
      <c r="M297" s="99">
        <v>0.54410653087315841</v>
      </c>
      <c r="N297" s="99">
        <v>0.66507399613145257</v>
      </c>
      <c r="O297" s="99">
        <v>0.53686988676415093</v>
      </c>
      <c r="P297" s="100">
        <v>35.942186333717849</v>
      </c>
      <c r="Q297" s="100">
        <v>28.278943636027439</v>
      </c>
      <c r="R297" s="101">
        <v>33.549951947279297</v>
      </c>
      <c r="S297" s="108">
        <v>61.437144393028731</v>
      </c>
      <c r="T297" s="109">
        <v>69.858827536638842</v>
      </c>
      <c r="U297" s="98">
        <v>-0.21723740712806125</v>
      </c>
      <c r="V297" s="114">
        <v>-0.48259444732814977</v>
      </c>
      <c r="W297" s="99">
        <v>0.73919476837743558</v>
      </c>
      <c r="X297" s="115" t="e">
        <v>#N/A</v>
      </c>
      <c r="Y297" s="120">
        <v>19.459050746804479</v>
      </c>
      <c r="Z297" s="121">
        <v>19.801982038681686</v>
      </c>
      <c r="AA297" s="120">
        <v>1662917000</v>
      </c>
      <c r="AB297" s="121">
        <v>1685332000</v>
      </c>
      <c r="AC297" s="79" t="e">
        <v>#N/A</v>
      </c>
      <c r="AD297" s="80">
        <v>1252735000</v>
      </c>
      <c r="AE297" s="125">
        <v>0</v>
      </c>
      <c r="AF297" s="129">
        <v>26489.297617200002</v>
      </c>
      <c r="AG297" s="130">
        <v>25771.542617200001</v>
      </c>
      <c r="AH297" s="136">
        <v>17.216793430352652</v>
      </c>
      <c r="AI297" s="137">
        <v>27.912486128205629</v>
      </c>
      <c r="AJ297" s="137">
        <v>4.7151042011437792</v>
      </c>
      <c r="AK297" s="137">
        <v>36.086331374353641</v>
      </c>
      <c r="AL297" s="138">
        <v>10.768598252149708</v>
      </c>
      <c r="AM297" s="85" t="s">
        <v>506</v>
      </c>
      <c r="AN297" s="86" t="s">
        <v>507</v>
      </c>
      <c r="AO297" s="86" t="s">
        <v>598</v>
      </c>
      <c r="AP297" s="87" t="s">
        <v>4617</v>
      </c>
      <c r="AQ297" s="98" t="e">
        <v>#VALUE!</v>
      </c>
      <c r="AR297" s="99" t="e">
        <v>#VALUE!</v>
      </c>
      <c r="AS297" s="143">
        <v>0.22306219999999999</v>
      </c>
      <c r="AT297" s="74" t="s">
        <v>3411</v>
      </c>
      <c r="AU297" s="74" t="s">
        <v>3411</v>
      </c>
      <c r="AV297" s="146" t="s">
        <v>3411</v>
      </c>
      <c r="AW297" s="25">
        <v>0.79744816586921841</v>
      </c>
      <c r="AX297" s="136">
        <v>0.79744816586921841</v>
      </c>
      <c r="AY297" s="137">
        <v>-9.5051223893310894E-17</v>
      </c>
      <c r="AZ297" s="138">
        <v>0.7974481658692183</v>
      </c>
      <c r="BA297" s="136">
        <v>29.806086560210183</v>
      </c>
      <c r="BB297" s="137">
        <v>-3.5527136788005009E-15</v>
      </c>
      <c r="BC297" s="138">
        <v>29.806086560210179</v>
      </c>
      <c r="BD297" s="25">
        <v>211.238418</v>
      </c>
      <c r="BE297" s="25">
        <v>25771.542617200001</v>
      </c>
      <c r="BF297" s="74">
        <v>868.42899999999997</v>
      </c>
      <c r="BG297" s="74">
        <v>933</v>
      </c>
      <c r="BH297" s="74">
        <v>1062.4290000000001</v>
      </c>
      <c r="BI297" s="74">
        <v>761.01700000000005</v>
      </c>
      <c r="BJ297" s="74">
        <v>954.5</v>
      </c>
      <c r="BK297" s="74">
        <v>1027.1669999999999</v>
      </c>
      <c r="BL297" s="72">
        <v>3.3697206756277291E-2</v>
      </c>
      <c r="BM297" s="72">
        <v>3.620272227620993E-2</v>
      </c>
      <c r="BN297" s="72">
        <v>4.1224889630430271E-2</v>
      </c>
      <c r="BO297" s="72">
        <v>2.9529353803295234E-2</v>
      </c>
      <c r="BP297" s="72">
        <v>3.7036975790613477E-2</v>
      </c>
      <c r="BQ297" s="72">
        <v>3.9856636261830357E-2</v>
      </c>
      <c r="BR297" s="149">
        <v>4.1224889630430271E-2</v>
      </c>
    </row>
    <row r="298" spans="2:70" ht="16.5" hidden="1" x14ac:dyDescent="0.3">
      <c r="B298" s="85">
        <v>8</v>
      </c>
      <c r="C298" s="86" t="s">
        <v>3000</v>
      </c>
      <c r="D298" s="86">
        <v>1</v>
      </c>
      <c r="E298" s="87">
        <v>1</v>
      </c>
      <c r="F298" s="75">
        <v>0.12</v>
      </c>
      <c r="G298" s="74" t="s">
        <v>2260</v>
      </c>
      <c r="H298" s="85" t="s">
        <v>1881</v>
      </c>
      <c r="I298" s="86">
        <v>1327</v>
      </c>
      <c r="J298" s="86" t="s">
        <v>4285</v>
      </c>
      <c r="K298" s="92" t="s">
        <v>4832</v>
      </c>
      <c r="L298" s="98">
        <v>0.10410549981232251</v>
      </c>
      <c r="M298" s="99">
        <v>0.30822736446107718</v>
      </c>
      <c r="N298" s="99">
        <v>0.10410549981232251</v>
      </c>
      <c r="O298" s="99">
        <v>0.30822736446107718</v>
      </c>
      <c r="P298" s="100">
        <v>17.662419147974202</v>
      </c>
      <c r="Q298" s="100">
        <v>15.957008310133242</v>
      </c>
      <c r="R298" s="101">
        <v>28.950753622484893</v>
      </c>
      <c r="S298" s="108">
        <v>11.65723053139315</v>
      </c>
      <c r="T298" s="109">
        <v>23.167087385848987</v>
      </c>
      <c r="U298" s="98">
        <v>-5.7724794824177819E-2</v>
      </c>
      <c r="V298" s="114">
        <v>-0.33389930351017028</v>
      </c>
      <c r="W298" s="99">
        <v>0.36848379560294736</v>
      </c>
      <c r="X298" s="115">
        <v>2.460525292333221E-2</v>
      </c>
      <c r="Y298" s="120">
        <v>51.931712158844846</v>
      </c>
      <c r="Z298" s="121">
        <v>6.6321442537267794</v>
      </c>
      <c r="AA298" s="120">
        <v>5103700000.000001</v>
      </c>
      <c r="AB298" s="121">
        <v>5103700000.000001</v>
      </c>
      <c r="AC298" s="79">
        <v>19000000</v>
      </c>
      <c r="AD298" s="80">
        <v>3732000000</v>
      </c>
      <c r="AE298" s="125">
        <v>5.0911039657020362E-3</v>
      </c>
      <c r="AF298" s="129">
        <v>18763.9463488</v>
      </c>
      <c r="AG298" s="130">
        <v>17800.346348799998</v>
      </c>
      <c r="AH298" s="136">
        <v>5.9011889500066301</v>
      </c>
      <c r="AI298" s="137">
        <v>8.7056029485010029</v>
      </c>
      <c r="AJ298" s="137">
        <v>6.2319430603670263</v>
      </c>
      <c r="AK298" s="137">
        <v>10.46842657898164</v>
      </c>
      <c r="AL298" s="138">
        <v>3.0504101598829272</v>
      </c>
      <c r="AM298" s="85" t="s">
        <v>533</v>
      </c>
      <c r="AN298" s="86" t="s">
        <v>1882</v>
      </c>
      <c r="AO298" s="86" t="s">
        <v>1882</v>
      </c>
      <c r="AP298" s="87" t="s">
        <v>2138</v>
      </c>
      <c r="AQ298" s="98">
        <v>9.2712210000000003E-2</v>
      </c>
      <c r="AR298" s="99">
        <v>0.13467990000000002</v>
      </c>
      <c r="AS298" s="143">
        <v>2.4756680000000003E-2</v>
      </c>
      <c r="AT298" s="74" t="s">
        <v>3242</v>
      </c>
      <c r="AU298" s="74" t="s">
        <v>3242</v>
      </c>
      <c r="AV298" s="146" t="s">
        <v>3242</v>
      </c>
      <c r="AW298" s="25" t="s">
        <v>3021</v>
      </c>
      <c r="AX298" s="136">
        <v>0</v>
      </c>
      <c r="AY298" s="137">
        <v>-0.16894100745511509</v>
      </c>
      <c r="AZ298" s="138">
        <v>-0.16894100745511509</v>
      </c>
      <c r="BA298" s="136">
        <v>0</v>
      </c>
      <c r="BB298" s="137">
        <v>-2.2198879551820729</v>
      </c>
      <c r="BC298" s="138">
        <v>-2.2198879551820729</v>
      </c>
      <c r="BD298" s="25">
        <v>-31.7</v>
      </c>
      <c r="BE298" s="25">
        <v>17800.346348799998</v>
      </c>
      <c r="BF298" s="74">
        <v>1794.2350000000001</v>
      </c>
      <c r="BG298" s="74">
        <v>2253.6469999999999</v>
      </c>
      <c r="BH298" s="74">
        <v>2492.143</v>
      </c>
      <c r="BI298" s="74">
        <v>280.03300000000002</v>
      </c>
      <c r="BJ298" s="74">
        <v>2495.7860000000001</v>
      </c>
      <c r="BK298" s="74">
        <v>3173.8429999999998</v>
      </c>
      <c r="BL298" s="72">
        <v>0.10079775779873842</v>
      </c>
      <c r="BM298" s="72">
        <v>0.12660691853065706</v>
      </c>
      <c r="BN298" s="72">
        <v>0.14000530951286835</v>
      </c>
      <c r="BO298" s="72">
        <v>1.5731884903401237E-2</v>
      </c>
      <c r="BP298" s="72">
        <v>0.14020996845200442</v>
      </c>
      <c r="BQ298" s="72">
        <v>0.17830231714642805</v>
      </c>
      <c r="BR298" s="149">
        <v>0.17830231714642805</v>
      </c>
    </row>
    <row r="299" spans="2:70" ht="16.5" hidden="1" x14ac:dyDescent="0.3">
      <c r="B299" s="85">
        <v>8</v>
      </c>
      <c r="C299" s="86" t="s">
        <v>2999</v>
      </c>
      <c r="D299" s="86">
        <v>2</v>
      </c>
      <c r="E299" s="87">
        <v>2</v>
      </c>
      <c r="F299" s="75">
        <v>0.28999999999999998</v>
      </c>
      <c r="G299" s="74">
        <v>0</v>
      </c>
      <c r="H299" s="85" t="s">
        <v>1534</v>
      </c>
      <c r="I299" s="86">
        <v>1287</v>
      </c>
      <c r="J299" s="86" t="s">
        <v>4253</v>
      </c>
      <c r="K299" s="92" t="s">
        <v>1535</v>
      </c>
      <c r="L299" s="98">
        <v>0.30989112449104156</v>
      </c>
      <c r="M299" s="99">
        <v>0.26120170522299069</v>
      </c>
      <c r="N299" s="99">
        <v>0.19472463550506586</v>
      </c>
      <c r="O299" s="99">
        <v>0.18398582584159065</v>
      </c>
      <c r="P299" s="100">
        <v>15.707096170360476</v>
      </c>
      <c r="Q299" s="100">
        <v>12.111144865133799</v>
      </c>
      <c r="R299" s="101">
        <v>19.79967032556684</v>
      </c>
      <c r="S299" s="108">
        <v>19.491685032361971</v>
      </c>
      <c r="T299" s="109">
        <v>18.853816338462206</v>
      </c>
      <c r="U299" s="98">
        <v>0.2327559335153398</v>
      </c>
      <c r="V299" s="114">
        <v>1.2612197472085247</v>
      </c>
      <c r="W299" s="99">
        <v>0.49946605101501157</v>
      </c>
      <c r="X299" s="115">
        <v>8.3592553115454053E-3</v>
      </c>
      <c r="Y299" s="120">
        <v>12.614324575010787</v>
      </c>
      <c r="Z299" s="121">
        <v>11.032718031215282</v>
      </c>
      <c r="AA299" s="120">
        <v>536704000</v>
      </c>
      <c r="AB299" s="121">
        <v>761950000</v>
      </c>
      <c r="AC299" s="79">
        <v>483000</v>
      </c>
      <c r="AD299" s="80">
        <v>115572000</v>
      </c>
      <c r="AE299" s="125">
        <v>4.1792129581559546E-3</v>
      </c>
      <c r="AF299" s="129">
        <v>6054.81646</v>
      </c>
      <c r="AG299" s="130">
        <v>6277.3334599999998</v>
      </c>
      <c r="AH299" s="136">
        <v>35.085954961349927</v>
      </c>
      <c r="AI299" s="137">
        <v>41.849447725969682</v>
      </c>
      <c r="AJ299" s="137">
        <v>0.29721723263592809</v>
      </c>
      <c r="AK299" s="137">
        <v>53.884961967819549</v>
      </c>
      <c r="AL299" s="138">
        <v>10.217650013405418</v>
      </c>
      <c r="AM299" s="85" t="s">
        <v>493</v>
      </c>
      <c r="AN299" s="86" t="s">
        <v>513</v>
      </c>
      <c r="AO299" s="86" t="s">
        <v>866</v>
      </c>
      <c r="AP299" s="87" t="s">
        <v>1521</v>
      </c>
      <c r="AQ299" s="98">
        <v>0.29442440000000003</v>
      </c>
      <c r="AR299" s="99">
        <v>0.29087060000000003</v>
      </c>
      <c r="AS299" s="143">
        <v>0.2642756</v>
      </c>
      <c r="AT299" s="74" t="s">
        <v>3697</v>
      </c>
      <c r="AU299" s="74" t="s">
        <v>3021</v>
      </c>
      <c r="AV299" s="146" t="s">
        <v>3021</v>
      </c>
      <c r="AW299" s="25">
        <v>0.60646900269541781</v>
      </c>
      <c r="AX299" s="136">
        <v>0.60646900269541781</v>
      </c>
      <c r="AY299" s="137">
        <v>0</v>
      </c>
      <c r="AZ299" s="138">
        <v>0.60646900269541781</v>
      </c>
      <c r="BA299" s="136">
        <v>30.574073768618298</v>
      </c>
      <c r="BB299" s="137">
        <v>0</v>
      </c>
      <c r="BC299" s="138">
        <v>30.574073768618298</v>
      </c>
      <c r="BD299" s="25">
        <v>32.437640000000002</v>
      </c>
      <c r="BE299" s="25">
        <v>6054.81646</v>
      </c>
      <c r="BF299" s="74">
        <v>122.2</v>
      </c>
      <c r="BG299" s="74">
        <v>136.80000000000001</v>
      </c>
      <c r="BH299" s="74">
        <v>152</v>
      </c>
      <c r="BI299" s="74">
        <v>46.356000000000002</v>
      </c>
      <c r="BJ299" s="74">
        <v>85.572000000000003</v>
      </c>
      <c r="BK299" s="74">
        <v>98.128</v>
      </c>
      <c r="BL299" s="72">
        <v>2.0182279811005205E-2</v>
      </c>
      <c r="BM299" s="72">
        <v>2.2593583290879803E-2</v>
      </c>
      <c r="BN299" s="72">
        <v>2.5103981434310894E-2</v>
      </c>
      <c r="BO299" s="72">
        <v>7.6560537063744463E-3</v>
      </c>
      <c r="BP299" s="72">
        <v>1.4132880916426655E-2</v>
      </c>
      <c r="BQ299" s="72">
        <v>1.6206601909118813E-2</v>
      </c>
      <c r="BR299" s="149">
        <v>2.5103981434310894E-2</v>
      </c>
    </row>
    <row r="300" spans="2:70" ht="16.5" hidden="1" x14ac:dyDescent="0.3">
      <c r="B300" s="85">
        <v>8</v>
      </c>
      <c r="C300" s="86" t="s">
        <v>2999</v>
      </c>
      <c r="D300" s="86">
        <v>38</v>
      </c>
      <c r="E300" s="87">
        <v>17</v>
      </c>
      <c r="F300" s="75">
        <v>0.13</v>
      </c>
      <c r="G300" s="74" t="s">
        <v>4572</v>
      </c>
      <c r="H300" s="85" t="s">
        <v>1864</v>
      </c>
      <c r="I300" s="86">
        <v>1599</v>
      </c>
      <c r="J300" s="86" t="s">
        <v>5077</v>
      </c>
      <c r="K300" s="92" t="s">
        <v>4827</v>
      </c>
      <c r="L300" s="98">
        <v>0.68687252302545265</v>
      </c>
      <c r="M300" s="99">
        <v>0.71083808688021066</v>
      </c>
      <c r="N300" s="99">
        <v>0.18659606314507909</v>
      </c>
      <c r="O300" s="99">
        <v>0.20626432391138275</v>
      </c>
      <c r="P300" s="100">
        <v>14.61076461076461</v>
      </c>
      <c r="Q300" s="100">
        <v>9.2044049028716817</v>
      </c>
      <c r="R300" s="101">
        <v>19.498607242339833</v>
      </c>
      <c r="S300" s="108">
        <v>33.202057385866453</v>
      </c>
      <c r="T300" s="109">
        <v>34.657803293548874</v>
      </c>
      <c r="U300" s="98">
        <v>0.73548875023633953</v>
      </c>
      <c r="V300" s="114">
        <v>2.0061887570912842</v>
      </c>
      <c r="W300" s="99">
        <v>0.36487481590574372</v>
      </c>
      <c r="X300" s="115">
        <v>3.342278604537692E-2</v>
      </c>
      <c r="Y300" s="120">
        <v>7.7253163599068868</v>
      </c>
      <c r="Z300" s="121">
        <v>-0.2274351402716368</v>
      </c>
      <c r="AA300" s="120">
        <v>2279000000</v>
      </c>
      <c r="AB300" s="121">
        <v>7854000000</v>
      </c>
      <c r="AC300" s="79">
        <v>142000000</v>
      </c>
      <c r="AD300" s="80">
        <v>1717000000</v>
      </c>
      <c r="AE300" s="125">
        <v>8.2702387885847412E-2</v>
      </c>
      <c r="AF300" s="129">
        <v>25703.760643259997</v>
      </c>
      <c r="AG300" s="130">
        <v>35770.67424896697</v>
      </c>
      <c r="AH300" s="136">
        <v>15.593144833900162</v>
      </c>
      <c r="AI300" s="137">
        <v>22.080663116646278</v>
      </c>
      <c r="AJ300" s="137">
        <v>5.2232297778608388</v>
      </c>
      <c r="AK300" s="137">
        <v>41.065096913460842</v>
      </c>
      <c r="AL300" s="138">
        <v>8.0357786157800977</v>
      </c>
      <c r="AM300" s="85" t="s">
        <v>493</v>
      </c>
      <c r="AN300" s="86" t="s">
        <v>524</v>
      </c>
      <c r="AO300" s="86" t="s">
        <v>525</v>
      </c>
      <c r="AP300" s="87" t="s">
        <v>2138</v>
      </c>
      <c r="AQ300" s="98" t="e">
        <v>#VALUE!</v>
      </c>
      <c r="AR300" s="99">
        <v>0.1342045</v>
      </c>
      <c r="AS300" s="143">
        <v>0.1368982</v>
      </c>
      <c r="AT300" s="74" t="s">
        <v>3405</v>
      </c>
      <c r="AU300" s="74" t="s">
        <v>3405</v>
      </c>
      <c r="AV300" s="146" t="s">
        <v>3405</v>
      </c>
      <c r="AW300" s="25">
        <v>1.5726706139127116</v>
      </c>
      <c r="AX300" s="136">
        <v>1.5726706139127116</v>
      </c>
      <c r="AY300" s="137">
        <v>-5.9816634265475649E-2</v>
      </c>
      <c r="AZ300" s="138">
        <v>1.512853979647236</v>
      </c>
      <c r="BA300" s="136">
        <v>47.082463808190099</v>
      </c>
      <c r="BB300" s="137">
        <v>-1.7907847282306477</v>
      </c>
      <c r="BC300" s="138">
        <v>45.291679079959451</v>
      </c>
      <c r="BD300" s="25">
        <v>480.53899999999999</v>
      </c>
      <c r="BE300" s="25">
        <v>25703.760643259997</v>
      </c>
      <c r="BF300" s="74">
        <v>1302.1179999999999</v>
      </c>
      <c r="BG300" s="74">
        <v>1437.2350000000001</v>
      </c>
      <c r="BH300" s="74">
        <v>1574.8</v>
      </c>
      <c r="BI300" s="74">
        <v>1345.7830000000001</v>
      </c>
      <c r="BJ300" s="74">
        <v>1481.3910000000001</v>
      </c>
      <c r="BK300" s="74">
        <v>1599.771</v>
      </c>
      <c r="BL300" s="72">
        <v>5.0658657231989104E-2</v>
      </c>
      <c r="BM300" s="72">
        <v>5.5915358843682268E-2</v>
      </c>
      <c r="BN300" s="72">
        <v>6.1267299437482964E-2</v>
      </c>
      <c r="BO300" s="72">
        <v>5.235743588955686E-2</v>
      </c>
      <c r="BP300" s="72">
        <v>5.7633239764409663E-2</v>
      </c>
      <c r="BQ300" s="72">
        <v>6.2238791521718032E-2</v>
      </c>
      <c r="BR300" s="149">
        <v>6.2238791521718032E-2</v>
      </c>
    </row>
    <row r="301" spans="2:70" ht="16.5" hidden="1" x14ac:dyDescent="0.3">
      <c r="B301" s="85">
        <v>8</v>
      </c>
      <c r="C301" s="86" t="s">
        <v>2999</v>
      </c>
      <c r="D301" s="86">
        <v>2</v>
      </c>
      <c r="E301" s="87">
        <v>1</v>
      </c>
      <c r="F301" s="75">
        <v>0.12</v>
      </c>
      <c r="G301" s="74" t="s">
        <v>2787</v>
      </c>
      <c r="H301" s="85" t="s">
        <v>2054</v>
      </c>
      <c r="I301" s="86">
        <v>1282</v>
      </c>
      <c r="J301" s="86" t="s">
        <v>4250</v>
      </c>
      <c r="K301" s="92" t="s">
        <v>4824</v>
      </c>
      <c r="L301" s="98">
        <v>1.3951630857036839</v>
      </c>
      <c r="M301" s="99">
        <v>1.0402819738167171</v>
      </c>
      <c r="N301" s="99">
        <v>0.66379525947848717</v>
      </c>
      <c r="O301" s="99">
        <v>0.50414836505612493</v>
      </c>
      <c r="P301" s="100">
        <v>20.170064917253359</v>
      </c>
      <c r="Q301" s="100">
        <v>15.64363720342843</v>
      </c>
      <c r="R301" s="101">
        <v>18.544152744630072</v>
      </c>
      <c r="S301" s="108">
        <v>13.660582036452434</v>
      </c>
      <c r="T301" s="109">
        <v>12.136435748281333</v>
      </c>
      <c r="U301" s="98">
        <v>-0.2308215187415032</v>
      </c>
      <c r="V301" s="114">
        <v>-2.2173507462686568</v>
      </c>
      <c r="W301" s="99">
        <v>0.38805707239739301</v>
      </c>
      <c r="X301" s="115" t="e">
        <v>#N/A</v>
      </c>
      <c r="Y301" s="120">
        <v>1.9508710033186538</v>
      </c>
      <c r="Z301" s="121">
        <v>-3.0759713597912408</v>
      </c>
      <c r="AA301" s="120">
        <v>993000000</v>
      </c>
      <c r="AB301" s="121">
        <v>2049000000</v>
      </c>
      <c r="AC301" s="79" t="e">
        <v>#N/A</v>
      </c>
      <c r="AD301" s="80">
        <v>1077000000</v>
      </c>
      <c r="AE301" s="125">
        <v>0</v>
      </c>
      <c r="AF301" s="129">
        <v>19701.874607199999</v>
      </c>
      <c r="AG301" s="130">
        <v>17422.874607199999</v>
      </c>
      <c r="AH301" s="136">
        <v>11.161354649071107</v>
      </c>
      <c r="AI301" s="137">
        <v>14.292760137161608</v>
      </c>
      <c r="AJ301" s="137">
        <v>4.6938719011854122</v>
      </c>
      <c r="AK301" s="137">
        <v>25.660120242231535</v>
      </c>
      <c r="AL301" s="138">
        <v>4.7041152274837517</v>
      </c>
      <c r="AM301" s="85" t="s">
        <v>498</v>
      </c>
      <c r="AN301" s="86" t="s">
        <v>896</v>
      </c>
      <c r="AO301" s="86" t="s">
        <v>1048</v>
      </c>
      <c r="AP301" s="87" t="s">
        <v>4616</v>
      </c>
      <c r="AQ301" s="98">
        <v>0.1269622</v>
      </c>
      <c r="AR301" s="99">
        <v>6.5911650000000002E-2</v>
      </c>
      <c r="AS301" s="143">
        <v>8.4598260000000002E-3</v>
      </c>
      <c r="AT301" s="74" t="s">
        <v>3697</v>
      </c>
      <c r="AU301" s="74" t="s">
        <v>3021</v>
      </c>
      <c r="AV301" s="146" t="s">
        <v>3021</v>
      </c>
      <c r="AW301" s="25">
        <v>2.1293585307426137</v>
      </c>
      <c r="AX301" s="136">
        <v>2.1293585307426137</v>
      </c>
      <c r="AY301" s="137">
        <v>-1.4821521095656221E-2</v>
      </c>
      <c r="AZ301" s="138">
        <v>2.1145370096469573</v>
      </c>
      <c r="BA301" s="136">
        <v>60.57428923590664</v>
      </c>
      <c r="BB301" s="137">
        <v>-0.42163078354459316</v>
      </c>
      <c r="BC301" s="138">
        <v>60.152658452362047</v>
      </c>
      <c r="BD301" s="25">
        <v>428</v>
      </c>
      <c r="BE301" s="25">
        <v>17422.874607199999</v>
      </c>
      <c r="BF301" s="74">
        <v>865.38900000000001</v>
      </c>
      <c r="BG301" s="74">
        <v>951.47400000000005</v>
      </c>
      <c r="BH301" s="74">
        <v>1040.1759999999999</v>
      </c>
      <c r="BI301" s="74">
        <v>921.63</v>
      </c>
      <c r="BJ301" s="74">
        <v>1100.3990000000001</v>
      </c>
      <c r="BK301" s="74">
        <v>1145.5910000000001</v>
      </c>
      <c r="BL301" s="72">
        <v>4.9669702589857256E-2</v>
      </c>
      <c r="BM301" s="72">
        <v>5.4610620890699839E-2</v>
      </c>
      <c r="BN301" s="72">
        <v>5.9701744026220992E-2</v>
      </c>
      <c r="BO301" s="72">
        <v>5.2897700338102448E-2</v>
      </c>
      <c r="BP301" s="72">
        <v>6.3158291889747087E-2</v>
      </c>
      <c r="BQ301" s="72">
        <v>6.5752123333688281E-2</v>
      </c>
      <c r="BR301" s="149">
        <v>6.5752123333688281E-2</v>
      </c>
    </row>
    <row r="302" spans="2:70" ht="16.5" hidden="1" x14ac:dyDescent="0.3">
      <c r="B302" s="85">
        <v>8</v>
      </c>
      <c r="C302" s="86" t="s">
        <v>3000</v>
      </c>
      <c r="D302" s="86">
        <v>6</v>
      </c>
      <c r="E302" s="87">
        <v>3</v>
      </c>
      <c r="F302" s="75">
        <v>0.18</v>
      </c>
      <c r="G302" s="74">
        <v>0</v>
      </c>
      <c r="H302" s="85" t="s">
        <v>295</v>
      </c>
      <c r="I302" s="86">
        <v>1337</v>
      </c>
      <c r="J302" s="86" t="s">
        <v>4288</v>
      </c>
      <c r="K302" s="92" t="s">
        <v>975</v>
      </c>
      <c r="L302" s="98">
        <v>0.30691205153911649</v>
      </c>
      <c r="M302" s="99">
        <v>0.33252446817115588</v>
      </c>
      <c r="N302" s="99">
        <v>0.13159511181769551</v>
      </c>
      <c r="O302" s="99">
        <v>0.13186848436246992</v>
      </c>
      <c r="P302" s="100">
        <v>5.259514161796746</v>
      </c>
      <c r="Q302" s="100">
        <v>3.6909349900990653</v>
      </c>
      <c r="R302" s="101">
        <v>10.442648190916088</v>
      </c>
      <c r="S302" s="108">
        <v>4.222529172728323</v>
      </c>
      <c r="T302" s="109">
        <v>4.215237950286066</v>
      </c>
      <c r="U302" s="98">
        <v>3.0731091257776323E-2</v>
      </c>
      <c r="V302" s="114">
        <v>0.48642645607107599</v>
      </c>
      <c r="W302" s="99">
        <v>0.31123797569188805</v>
      </c>
      <c r="X302" s="115">
        <v>3.2969606144335688E-2</v>
      </c>
      <c r="Y302" s="120">
        <v>23.651465162951041</v>
      </c>
      <c r="Z302" s="121">
        <v>10.529672100529064</v>
      </c>
      <c r="AA302" s="120">
        <v>12363000000</v>
      </c>
      <c r="AB302" s="121">
        <v>31175000000</v>
      </c>
      <c r="AC302" s="79">
        <v>222000000</v>
      </c>
      <c r="AD302" s="80">
        <v>8571000000</v>
      </c>
      <c r="AE302" s="125">
        <v>2.5901295064753239E-2</v>
      </c>
      <c r="AF302" s="129">
        <v>36717.702043029996</v>
      </c>
      <c r="AG302" s="130">
        <v>38804.702043029996</v>
      </c>
      <c r="AH302" s="136">
        <v>8.1113507615029263</v>
      </c>
      <c r="AI302" s="137">
        <v>11.705792471502262</v>
      </c>
      <c r="AJ302" s="137">
        <v>20.252098092596309</v>
      </c>
      <c r="AK302" s="137">
        <v>11.551887851896264</v>
      </c>
      <c r="AL302" s="138">
        <v>1.4422680104781609</v>
      </c>
      <c r="AM302" s="85" t="s">
        <v>493</v>
      </c>
      <c r="AN302" s="86" t="s">
        <v>494</v>
      </c>
      <c r="AO302" s="86" t="s">
        <v>632</v>
      </c>
      <c r="AP302" s="87" t="s">
        <v>574</v>
      </c>
      <c r="AQ302" s="98">
        <v>0.16785749999999999</v>
      </c>
      <c r="AR302" s="99">
        <v>0.19657379999999999</v>
      </c>
      <c r="AS302" s="143">
        <v>5.4299170000000001E-2</v>
      </c>
      <c r="AT302" s="74" t="s">
        <v>3249</v>
      </c>
      <c r="AU302" s="74" t="s">
        <v>3249</v>
      </c>
      <c r="AV302" s="146" t="s">
        <v>3249</v>
      </c>
      <c r="AW302" s="25" t="s">
        <v>3021</v>
      </c>
      <c r="AX302" s="136">
        <v>0</v>
      </c>
      <c r="AY302" s="137">
        <v>8.2417321118123983</v>
      </c>
      <c r="AZ302" s="138">
        <v>8.2417321118123983</v>
      </c>
      <c r="BA302" s="136">
        <v>0</v>
      </c>
      <c r="BB302" s="137">
        <v>89.122582858963227</v>
      </c>
      <c r="BC302" s="138">
        <v>89.122582858963227</v>
      </c>
      <c r="BD302" s="25">
        <v>3026.1746400000002</v>
      </c>
      <c r="BE302" s="25">
        <v>36717.702043029996</v>
      </c>
      <c r="BF302" s="74">
        <v>3531.2860000000001</v>
      </c>
      <c r="BG302" s="74">
        <v>3396</v>
      </c>
      <c r="BH302" s="74">
        <v>3648.3850000000002</v>
      </c>
      <c r="BI302" s="74">
        <v>4932.0060000000003</v>
      </c>
      <c r="BJ302" s="74">
        <v>3482.1320000000001</v>
      </c>
      <c r="BK302" s="74">
        <v>4255.2150000000001</v>
      </c>
      <c r="BL302" s="72">
        <v>9.61739380057509E-2</v>
      </c>
      <c r="BM302" s="72">
        <v>9.2489448169174079E-2</v>
      </c>
      <c r="BN302" s="72">
        <v>9.9363108173937634E-2</v>
      </c>
      <c r="BO302" s="72">
        <v>0.1343222948489563</v>
      </c>
      <c r="BP302" s="72">
        <v>9.4835237671443598E-2</v>
      </c>
      <c r="BQ302" s="72">
        <v>0.11589001389611074</v>
      </c>
      <c r="BR302" s="149">
        <v>0.11589001389611074</v>
      </c>
    </row>
    <row r="303" spans="2:70" ht="16.5" hidden="1" x14ac:dyDescent="0.3">
      <c r="B303" s="85">
        <v>8</v>
      </c>
      <c r="C303" s="86" t="s">
        <v>3000</v>
      </c>
      <c r="D303" s="86">
        <v>6</v>
      </c>
      <c r="E303" s="87">
        <v>3</v>
      </c>
      <c r="F303" s="75">
        <v>0.13</v>
      </c>
      <c r="G303" s="74" t="s">
        <v>2836</v>
      </c>
      <c r="H303" s="85" t="s">
        <v>312</v>
      </c>
      <c r="I303" s="86">
        <v>1305</v>
      </c>
      <c r="J303" s="86" t="s">
        <v>4265</v>
      </c>
      <c r="K303" s="92" t="s">
        <v>993</v>
      </c>
      <c r="L303" s="98">
        <v>0.28961942057449408</v>
      </c>
      <c r="M303" s="99">
        <v>0.42611884594164801</v>
      </c>
      <c r="N303" s="99">
        <v>0.16681475768460871</v>
      </c>
      <c r="O303" s="99">
        <v>0.24858008330177964</v>
      </c>
      <c r="P303" s="100">
        <v>17.80429433377153</v>
      </c>
      <c r="Q303" s="100">
        <v>13.867182725710862</v>
      </c>
      <c r="R303" s="101">
        <v>24.546731898901321</v>
      </c>
      <c r="S303" s="108">
        <v>19.416939260964533</v>
      </c>
      <c r="T303" s="109">
        <v>24.153885829578726</v>
      </c>
      <c r="U303" s="98">
        <v>0.4274718883288095</v>
      </c>
      <c r="V303" s="114">
        <v>1.696729511350519</v>
      </c>
      <c r="W303" s="99">
        <v>0.42250773389816337</v>
      </c>
      <c r="X303" s="115">
        <v>3.0376905812243636E-2</v>
      </c>
      <c r="Y303" s="120">
        <v>7.218663968245461</v>
      </c>
      <c r="Z303" s="121">
        <v>6.8280764854234954</v>
      </c>
      <c r="AA303" s="120">
        <v>3081300000</v>
      </c>
      <c r="AB303" s="121">
        <v>5282000000</v>
      </c>
      <c r="AC303" s="79">
        <v>37600000</v>
      </c>
      <c r="AD303" s="80">
        <v>1148100000</v>
      </c>
      <c r="AE303" s="125">
        <v>3.2749760473826321E-2</v>
      </c>
      <c r="AF303" s="129">
        <v>13442.193705599999</v>
      </c>
      <c r="AG303" s="130">
        <v>15647.093705599998</v>
      </c>
      <c r="AH303" s="136">
        <v>11.635224212674197</v>
      </c>
      <c r="AI303" s="137">
        <v>14.202632088185622</v>
      </c>
      <c r="AJ303" s="137">
        <v>7.0567745918465237</v>
      </c>
      <c r="AK303" s="137">
        <v>17.603171942767521</v>
      </c>
      <c r="AL303" s="138">
        <v>4.4406332252522569</v>
      </c>
      <c r="AM303" s="85" t="s">
        <v>498</v>
      </c>
      <c r="AN303" s="86" t="s">
        <v>738</v>
      </c>
      <c r="AO303" s="86" t="s">
        <v>739</v>
      </c>
      <c r="AP303" s="87" t="s">
        <v>574</v>
      </c>
      <c r="AQ303" s="98">
        <v>0.14731710000000001</v>
      </c>
      <c r="AR303" s="99">
        <v>0.1652235</v>
      </c>
      <c r="AS303" s="143">
        <v>0.17447849999999998</v>
      </c>
      <c r="AT303" s="74" t="s">
        <v>3697</v>
      </c>
      <c r="AU303" s="74" t="s">
        <v>3228</v>
      </c>
      <c r="AV303" s="146" t="s">
        <v>3228</v>
      </c>
      <c r="AW303" s="25">
        <v>1.263142287538519</v>
      </c>
      <c r="AX303" s="136">
        <v>1.263142287538519</v>
      </c>
      <c r="AY303" s="137">
        <v>3.624298918932447</v>
      </c>
      <c r="AZ303" s="138">
        <v>4.8874412064709656</v>
      </c>
      <c r="BA303" s="136">
        <v>14.20082881734141</v>
      </c>
      <c r="BB303" s="137">
        <v>40.746041865901603</v>
      </c>
      <c r="BC303" s="138">
        <v>54.946870683243013</v>
      </c>
      <c r="BD303" s="25">
        <v>517.10500000000002</v>
      </c>
      <c r="BE303" s="25">
        <v>13442.193705599999</v>
      </c>
      <c r="BF303" s="74">
        <v>854</v>
      </c>
      <c r="BG303" s="74">
        <v>966.16700000000003</v>
      </c>
      <c r="BH303" s="74">
        <v>915.5</v>
      </c>
      <c r="BI303" s="74">
        <v>835.53499999999997</v>
      </c>
      <c r="BJ303" s="74">
        <v>895.51900000000001</v>
      </c>
      <c r="BK303" s="74">
        <v>897.17899999999997</v>
      </c>
      <c r="BL303" s="72">
        <v>6.3531296952239635E-2</v>
      </c>
      <c r="BM303" s="72">
        <v>7.1875693890461959E-2</v>
      </c>
      <c r="BN303" s="72">
        <v>6.8106443044233467E-2</v>
      </c>
      <c r="BO303" s="72">
        <v>6.2157637235350748E-2</v>
      </c>
      <c r="BP303" s="72">
        <v>6.6620004116361459E-2</v>
      </c>
      <c r="BQ303" s="72">
        <v>6.6743495864535596E-2</v>
      </c>
      <c r="BR303" s="149">
        <v>6.8106443044233467E-2</v>
      </c>
    </row>
    <row r="304" spans="2:70" ht="16.5" hidden="1" x14ac:dyDescent="0.3">
      <c r="B304" s="85">
        <v>8</v>
      </c>
      <c r="C304" s="86" t="s">
        <v>2999</v>
      </c>
      <c r="D304" s="86">
        <v>18</v>
      </c>
      <c r="E304" s="87">
        <v>8</v>
      </c>
      <c r="F304" s="75" t="s">
        <v>2149</v>
      </c>
      <c r="G304" s="74" t="s">
        <v>4568</v>
      </c>
      <c r="H304" s="85" t="s">
        <v>2455</v>
      </c>
      <c r="I304" s="86">
        <v>1347</v>
      </c>
      <c r="J304" s="86" t="s">
        <v>4295</v>
      </c>
      <c r="K304" s="92" t="s">
        <v>4825</v>
      </c>
      <c r="L304" s="98">
        <v>0.39744342421575074</v>
      </c>
      <c r="M304" s="99">
        <v>0.49802110817941952</v>
      </c>
      <c r="N304" s="99">
        <v>0.12168926448016497</v>
      </c>
      <c r="O304" s="99">
        <v>0.22730009633911369</v>
      </c>
      <c r="P304" s="100">
        <v>17.130226561060969</v>
      </c>
      <c r="Q304" s="100">
        <v>13.383536509423358</v>
      </c>
      <c r="R304" s="101">
        <v>18.092021412184554</v>
      </c>
      <c r="S304" s="108">
        <v>41.695608987676032</v>
      </c>
      <c r="T304" s="109">
        <v>50.393612235717498</v>
      </c>
      <c r="U304" s="98">
        <v>0.30004598405885957</v>
      </c>
      <c r="V304" s="114">
        <v>0.87938005390835583</v>
      </c>
      <c r="W304" s="99">
        <v>0.58534154738177202</v>
      </c>
      <c r="X304" s="115" t="e">
        <v>#N/A</v>
      </c>
      <c r="Y304" s="120" t="e">
        <v>#N/A</v>
      </c>
      <c r="Z304" s="121" t="e">
        <v>#N/A</v>
      </c>
      <c r="AA304" s="120">
        <v>758000000</v>
      </c>
      <c r="AB304" s="121">
        <v>1660800000</v>
      </c>
      <c r="AC304" s="79" t="e">
        <v>#N/A</v>
      </c>
      <c r="AD304" s="80">
        <v>341400000</v>
      </c>
      <c r="AE304" s="125">
        <v>0</v>
      </c>
      <c r="AF304" s="129">
        <v>17828.574363600001</v>
      </c>
      <c r="AG304" s="130">
        <v>18220.074363600001</v>
      </c>
      <c r="AH304" s="136" t="s">
        <v>3021</v>
      </c>
      <c r="AI304" s="137" t="s">
        <v>3021</v>
      </c>
      <c r="AJ304" s="137">
        <v>1.767570971918899</v>
      </c>
      <c r="AK304" s="137">
        <v>66.585367980319035</v>
      </c>
      <c r="AL304" s="138">
        <v>14.445928855752641</v>
      </c>
      <c r="AM304" s="85" t="s">
        <v>543</v>
      </c>
      <c r="AN304" s="86" t="s">
        <v>570</v>
      </c>
      <c r="AO304" s="86" t="s">
        <v>582</v>
      </c>
      <c r="AP304" s="87" t="s">
        <v>4617</v>
      </c>
      <c r="AQ304" s="98" t="e">
        <v>#VALUE!</v>
      </c>
      <c r="AR304" s="99" t="e">
        <v>#VALUE!</v>
      </c>
      <c r="AS304" s="143" t="e">
        <v>#VALUE!</v>
      </c>
      <c r="AT304" s="74" t="s">
        <v>3254</v>
      </c>
      <c r="AU304" s="74" t="s">
        <v>3254</v>
      </c>
      <c r="AV304" s="146" t="s">
        <v>3254</v>
      </c>
      <c r="AW304" s="25">
        <v>0.52328623757195181</v>
      </c>
      <c r="AX304" s="136">
        <v>0.52328623757195181</v>
      </c>
      <c r="AY304" s="137">
        <v>-2.4353966403890079E-2</v>
      </c>
      <c r="AZ304" s="138">
        <v>0.49893227116806171</v>
      </c>
      <c r="BA304" s="136">
        <v>33.641523144996604</v>
      </c>
      <c r="BB304" s="137">
        <v>-1.5656909462219204</v>
      </c>
      <c r="BC304" s="138">
        <v>32.075832198774684</v>
      </c>
      <c r="BD304" s="25">
        <v>94.23879500000001</v>
      </c>
      <c r="BE304" s="25">
        <v>17828.574363600001</v>
      </c>
      <c r="BF304" s="74">
        <v>350</v>
      </c>
      <c r="BG304" s="74">
        <v>460.2</v>
      </c>
      <c r="BH304" s="74">
        <v>568.80000000000007</v>
      </c>
      <c r="BI304" s="74">
        <v>349.3</v>
      </c>
      <c r="BJ304" s="74">
        <v>485.50600000000003</v>
      </c>
      <c r="BK304" s="74">
        <v>590.75900000000001</v>
      </c>
      <c r="BL304" s="72">
        <v>1.9631407024589875E-2</v>
      </c>
      <c r="BM304" s="72">
        <v>2.5812495750617885E-2</v>
      </c>
      <c r="BN304" s="72">
        <v>3.1903840901676347E-2</v>
      </c>
      <c r="BO304" s="72">
        <v>1.9592144210540695E-2</v>
      </c>
      <c r="BP304" s="72">
        <v>2.723190256823009E-2</v>
      </c>
      <c r="BQ304" s="72">
        <v>3.3135515378399115E-2</v>
      </c>
      <c r="BR304" s="149">
        <v>3.3135515378399115E-2</v>
      </c>
    </row>
    <row r="305" spans="2:70" ht="16.5" hidden="1" x14ac:dyDescent="0.3">
      <c r="B305" s="85">
        <v>8</v>
      </c>
      <c r="C305" s="86" t="s">
        <v>3000</v>
      </c>
      <c r="D305" s="86">
        <v>8</v>
      </c>
      <c r="E305" s="87">
        <v>5</v>
      </c>
      <c r="F305" s="75">
        <v>0.13</v>
      </c>
      <c r="G305" s="74">
        <v>0</v>
      </c>
      <c r="H305" s="85" t="s">
        <v>35</v>
      </c>
      <c r="I305" s="86">
        <v>1338</v>
      </c>
      <c r="J305" s="86" t="s">
        <v>4289</v>
      </c>
      <c r="K305" s="92" t="s">
        <v>633</v>
      </c>
      <c r="L305" s="98">
        <v>2.6454119333914434</v>
      </c>
      <c r="M305" s="99">
        <v>-2.3021088769004412</v>
      </c>
      <c r="N305" s="99">
        <v>0.80060687541838471</v>
      </c>
      <c r="O305" s="99">
        <v>0.6608475292130086</v>
      </c>
      <c r="P305" s="100">
        <v>15.356748550924648</v>
      </c>
      <c r="Q305" s="100">
        <v>12.621112904404427</v>
      </c>
      <c r="R305" s="101">
        <v>20.900878604133151</v>
      </c>
      <c r="S305" s="108">
        <v>6.0801539351921026</v>
      </c>
      <c r="T305" s="109">
        <v>5.9642511036933348</v>
      </c>
      <c r="U305" s="98">
        <v>-0.42622985761787024</v>
      </c>
      <c r="V305" s="114">
        <v>-3.7546000751032671</v>
      </c>
      <c r="W305" s="99">
        <v>0.29919404835709856</v>
      </c>
      <c r="X305" s="115">
        <v>3.6308499303335795E-2</v>
      </c>
      <c r="Y305" s="120">
        <v>12.432166591554136</v>
      </c>
      <c r="Z305" s="121">
        <v>22.665235267927187</v>
      </c>
      <c r="AA305" s="120">
        <v>-2039000000</v>
      </c>
      <c r="AB305" s="121">
        <v>7103000000</v>
      </c>
      <c r="AC305" s="79">
        <v>212000000</v>
      </c>
      <c r="AD305" s="80">
        <v>13189000000</v>
      </c>
      <c r="AE305" s="125">
        <v>1.6074001061490636E-2</v>
      </c>
      <c r="AF305" s="129">
        <v>58331.580697500009</v>
      </c>
      <c r="AG305" s="130">
        <v>38391.580697500009</v>
      </c>
      <c r="AH305" s="136">
        <v>6.5840474528382797</v>
      </c>
      <c r="AI305" s="137">
        <v>7.7464852093422136</v>
      </c>
      <c r="AJ305" s="137">
        <v>20.548281916362566</v>
      </c>
      <c r="AK305" s="137">
        <v>17.756223457597425</v>
      </c>
      <c r="AL305" s="138">
        <v>3.4651051049197927</v>
      </c>
      <c r="AM305" s="85" t="s">
        <v>493</v>
      </c>
      <c r="AN305" s="86" t="s">
        <v>494</v>
      </c>
      <c r="AO305" s="86" t="s">
        <v>632</v>
      </c>
      <c r="AP305" s="87" t="s">
        <v>574</v>
      </c>
      <c r="AQ305" s="98">
        <v>0.20958269999999998</v>
      </c>
      <c r="AR305" s="99">
        <v>0.2044561</v>
      </c>
      <c r="AS305" s="143">
        <v>0.1209277</v>
      </c>
      <c r="AT305" s="74" t="s">
        <v>3697</v>
      </c>
      <c r="AU305" s="74" t="s">
        <v>3250</v>
      </c>
      <c r="AV305" s="146" t="s">
        <v>3250</v>
      </c>
      <c r="AW305" s="25">
        <v>0.75195954751853933</v>
      </c>
      <c r="AX305" s="136">
        <v>0.75195954751853933</v>
      </c>
      <c r="AY305" s="137">
        <v>-1.7264377366497063E-2</v>
      </c>
      <c r="AZ305" s="138">
        <v>0.73469517015204222</v>
      </c>
      <c r="BA305" s="136">
        <v>11.454619835193736</v>
      </c>
      <c r="BB305" s="137">
        <v>-0.26298872070597845</v>
      </c>
      <c r="BC305" s="138">
        <v>11.191631114487757</v>
      </c>
      <c r="BD305" s="25">
        <v>383</v>
      </c>
      <c r="BE305" s="25">
        <v>38391.580697500009</v>
      </c>
      <c r="BF305" s="74">
        <v>3520.25</v>
      </c>
      <c r="BG305" s="74">
        <v>3928.4290000000001</v>
      </c>
      <c r="BH305" s="74">
        <v>4516</v>
      </c>
      <c r="BI305" s="74">
        <v>4369.5810000000001</v>
      </c>
      <c r="BJ305" s="74">
        <v>4044.306</v>
      </c>
      <c r="BK305" s="74">
        <v>4621.5129999999999</v>
      </c>
      <c r="BL305" s="72">
        <v>9.1693281079964301E-2</v>
      </c>
      <c r="BM305" s="72">
        <v>0.10232527363104411</v>
      </c>
      <c r="BN305" s="72">
        <v>0.11762995734880158</v>
      </c>
      <c r="BO305" s="72">
        <v>0.11381612636451147</v>
      </c>
      <c r="BP305" s="72">
        <v>0.10534356560795002</v>
      </c>
      <c r="BQ305" s="72">
        <v>0.12037829430401506</v>
      </c>
      <c r="BR305" s="149">
        <v>0.12037829430401506</v>
      </c>
    </row>
    <row r="306" spans="2:70" ht="16.5" hidden="1" x14ac:dyDescent="0.3">
      <c r="B306" s="85">
        <v>8</v>
      </c>
      <c r="C306" s="86" t="s">
        <v>2999</v>
      </c>
      <c r="D306" s="86">
        <v>9</v>
      </c>
      <c r="E306" s="87">
        <v>4</v>
      </c>
      <c r="F306" s="75">
        <v>0.17</v>
      </c>
      <c r="G306" s="74" t="s">
        <v>2814</v>
      </c>
      <c r="H306" s="85" t="s">
        <v>181</v>
      </c>
      <c r="I306" s="86">
        <v>1339</v>
      </c>
      <c r="J306" s="86" t="s">
        <v>4290</v>
      </c>
      <c r="K306" s="92" t="s">
        <v>833</v>
      </c>
      <c r="L306" s="98">
        <v>0.49855459912790234</v>
      </c>
      <c r="M306" s="99">
        <v>0.59138065138087048</v>
      </c>
      <c r="N306" s="99">
        <v>0.19697004265334578</v>
      </c>
      <c r="O306" s="99">
        <v>0.23460104594146097</v>
      </c>
      <c r="P306" s="100">
        <v>19.226219029400035</v>
      </c>
      <c r="Q306" s="100">
        <v>14.976850842728478</v>
      </c>
      <c r="R306" s="101">
        <v>20.965876525549763</v>
      </c>
      <c r="S306" s="108">
        <v>29.03627118831519</v>
      </c>
      <c r="T306" s="109">
        <v>31.736207464990244</v>
      </c>
      <c r="U306" s="98">
        <v>0.39212664625366445</v>
      </c>
      <c r="V306" s="114">
        <v>1.0615403380786841</v>
      </c>
      <c r="W306" s="99">
        <v>0.61467389336083211</v>
      </c>
      <c r="X306" s="115">
        <v>3.9145329911268366E-2</v>
      </c>
      <c r="Y306" s="120">
        <v>2.9031560935495793</v>
      </c>
      <c r="Z306" s="121">
        <v>6.5854868309516146</v>
      </c>
      <c r="AA306" s="120">
        <v>1186679000</v>
      </c>
      <c r="AB306" s="121">
        <v>2991372000</v>
      </c>
      <c r="AC306" s="79">
        <v>24411000</v>
      </c>
      <c r="AD306" s="80">
        <v>651512000</v>
      </c>
      <c r="AE306" s="125">
        <v>3.7468227753287738E-2</v>
      </c>
      <c r="AF306" s="129">
        <v>13158.375762629999</v>
      </c>
      <c r="AG306" s="130">
        <v>13976.45076263</v>
      </c>
      <c r="AH306" s="136">
        <v>17.658605528913515</v>
      </c>
      <c r="AI306" s="137">
        <v>20.368995067687997</v>
      </c>
      <c r="AJ306" s="137">
        <v>4.665776911999715</v>
      </c>
      <c r="AK306" s="137">
        <v>25.74187247518309</v>
      </c>
      <c r="AL306" s="138">
        <v>5.0982480571730679</v>
      </c>
      <c r="AM306" s="85" t="s">
        <v>498</v>
      </c>
      <c r="AN306" s="86" t="s">
        <v>499</v>
      </c>
      <c r="AO306" s="86" t="s">
        <v>500</v>
      </c>
      <c r="AP306" s="87" t="s">
        <v>574</v>
      </c>
      <c r="AQ306" s="98">
        <v>0.17203900000000003</v>
      </c>
      <c r="AR306" s="99">
        <v>0.15100740000000001</v>
      </c>
      <c r="AS306" s="143">
        <v>0.111539</v>
      </c>
      <c r="AT306" s="74" t="s">
        <v>3697</v>
      </c>
      <c r="AU306" s="74" t="s">
        <v>3021</v>
      </c>
      <c r="AV306" s="146" t="s">
        <v>3021</v>
      </c>
      <c r="AW306" s="25">
        <v>1.1785606086096581</v>
      </c>
      <c r="AX306" s="136">
        <v>1.1785606086096581</v>
      </c>
      <c r="AY306" s="137">
        <v>2.3452399056170168</v>
      </c>
      <c r="AZ306" s="138">
        <v>3.5238005142266751</v>
      </c>
      <c r="BA306" s="136">
        <v>24.561683652560383</v>
      </c>
      <c r="BB306" s="137">
        <v>48.875755926612676</v>
      </c>
      <c r="BC306" s="138">
        <v>73.437439579173059</v>
      </c>
      <c r="BD306" s="25">
        <v>376.47263509999993</v>
      </c>
      <c r="BE306" s="25">
        <v>13158.375762629999</v>
      </c>
      <c r="BF306" s="74">
        <v>517.25</v>
      </c>
      <c r="BG306" s="74">
        <v>549</v>
      </c>
      <c r="BH306" s="74">
        <v>604</v>
      </c>
      <c r="BI306" s="74">
        <v>603.23</v>
      </c>
      <c r="BJ306" s="74">
        <v>605.31799999999998</v>
      </c>
      <c r="BK306" s="74">
        <v>659.928</v>
      </c>
      <c r="BL306" s="72">
        <v>3.9309562922575779E-2</v>
      </c>
      <c r="BM306" s="72">
        <v>4.1722474711443407E-2</v>
      </c>
      <c r="BN306" s="72">
        <v>4.5902321904757411E-2</v>
      </c>
      <c r="BO306" s="72">
        <v>4.5843804044051015E-2</v>
      </c>
      <c r="BP306" s="72">
        <v>4.6002486242953548E-2</v>
      </c>
      <c r="BQ306" s="72">
        <v>5.0152694519805877E-2</v>
      </c>
      <c r="BR306" s="149">
        <v>5.0152694519805877E-2</v>
      </c>
    </row>
    <row r="307" spans="2:70" ht="16.5" hidden="1" x14ac:dyDescent="0.3">
      <c r="B307" s="85">
        <v>8</v>
      </c>
      <c r="C307" s="86" t="s">
        <v>2999</v>
      </c>
      <c r="D307" s="86">
        <v>9</v>
      </c>
      <c r="E307" s="87">
        <v>8</v>
      </c>
      <c r="F307" s="75">
        <v>0.1</v>
      </c>
      <c r="G307" s="74">
        <v>0</v>
      </c>
      <c r="H307" s="85" t="s">
        <v>1705</v>
      </c>
      <c r="I307" s="86">
        <v>1381</v>
      </c>
      <c r="J307" s="86" t="s">
        <v>4313</v>
      </c>
      <c r="K307" s="92" t="s">
        <v>1706</v>
      </c>
      <c r="L307" s="98">
        <v>0.30299861870142147</v>
      </c>
      <c r="M307" s="99">
        <v>0.37164936005795701</v>
      </c>
      <c r="N307" s="99">
        <v>8.6295052595594099E-2</v>
      </c>
      <c r="O307" s="99">
        <v>0.10751711611010199</v>
      </c>
      <c r="P307" s="100">
        <v>7.8492266471806111</v>
      </c>
      <c r="Q307" s="100">
        <v>4.8215413987662465</v>
      </c>
      <c r="R307" s="101">
        <v>10.677393722685737</v>
      </c>
      <c r="S307" s="108">
        <v>23.789537063394619</v>
      </c>
      <c r="T307" s="109">
        <v>25.558312655086848</v>
      </c>
      <c r="U307" s="98">
        <v>0.24710570243928706</v>
      </c>
      <c r="V307" s="114">
        <v>2.3789528252980818</v>
      </c>
      <c r="W307" s="99">
        <v>0.34327320752093976</v>
      </c>
      <c r="X307" s="115">
        <v>3.5373929898239377E-2</v>
      </c>
      <c r="Y307" s="120">
        <v>2.0992733329265056</v>
      </c>
      <c r="Z307" s="121">
        <v>23.136357771428063</v>
      </c>
      <c r="AA307" s="120">
        <v>4141000000</v>
      </c>
      <c r="AB307" s="121">
        <v>14314000000</v>
      </c>
      <c r="AC307" s="79">
        <v>110000000</v>
      </c>
      <c r="AD307" s="80">
        <v>984000000</v>
      </c>
      <c r="AE307" s="125">
        <v>0.11178861788617886</v>
      </c>
      <c r="AF307" s="129">
        <v>21496.031692859997</v>
      </c>
      <c r="AG307" s="130">
        <v>26163.031692859997</v>
      </c>
      <c r="AH307" s="136">
        <v>11.532338389447546</v>
      </c>
      <c r="AI307" s="137">
        <v>16.423748708637788</v>
      </c>
      <c r="AJ307" s="137">
        <v>3.732888524886619</v>
      </c>
      <c r="AK307" s="137">
        <v>16.998938328946377</v>
      </c>
      <c r="AL307" s="138">
        <v>2.1962167793966589</v>
      </c>
      <c r="AM307" s="85" t="s">
        <v>502</v>
      </c>
      <c r="AN307" s="86" t="s">
        <v>503</v>
      </c>
      <c r="AO307" s="86" t="s">
        <v>657</v>
      </c>
      <c r="AP307" s="87" t="s">
        <v>1552</v>
      </c>
      <c r="AQ307" s="98">
        <v>8.1249680000000005E-2</v>
      </c>
      <c r="AR307" s="99">
        <v>0.11749810000000001</v>
      </c>
      <c r="AS307" s="143">
        <v>0.1002918</v>
      </c>
      <c r="AT307" s="74" t="s">
        <v>3271</v>
      </c>
      <c r="AU307" s="74" t="s">
        <v>3271</v>
      </c>
      <c r="AV307" s="146" t="s">
        <v>3271</v>
      </c>
      <c r="AW307" s="25">
        <v>1.6384648632641658</v>
      </c>
      <c r="AX307" s="136">
        <v>1.6384648632641658</v>
      </c>
      <c r="AY307" s="137">
        <v>15.643469943203153</v>
      </c>
      <c r="AZ307" s="138">
        <v>17.281934806467319</v>
      </c>
      <c r="BA307" s="136">
        <v>28.666442306498823</v>
      </c>
      <c r="BB307" s="137">
        <v>273.69682356623122</v>
      </c>
      <c r="BC307" s="138">
        <v>302.36326587273004</v>
      </c>
      <c r="BD307" s="25">
        <v>3892.0785465500003</v>
      </c>
      <c r="BE307" s="25">
        <v>21496.031692859997</v>
      </c>
      <c r="BF307" s="74">
        <v>1457.15</v>
      </c>
      <c r="BG307" s="74">
        <v>1616.9</v>
      </c>
      <c r="BH307" s="74">
        <v>1781.5710000000001</v>
      </c>
      <c r="BI307" s="74">
        <v>1175.318</v>
      </c>
      <c r="BJ307" s="74">
        <v>1345.326</v>
      </c>
      <c r="BK307" s="74">
        <v>1480.239</v>
      </c>
      <c r="BL307" s="72">
        <v>6.7786930202749882E-2</v>
      </c>
      <c r="BM307" s="72">
        <v>7.5218534430104164E-2</v>
      </c>
      <c r="BN307" s="72">
        <v>8.2879064631810939E-2</v>
      </c>
      <c r="BO307" s="72">
        <v>5.4676045178626488E-2</v>
      </c>
      <c r="BP307" s="72">
        <v>6.2584853763816145E-2</v>
      </c>
      <c r="BQ307" s="72">
        <v>6.8861035429700637E-2</v>
      </c>
      <c r="BR307" s="149">
        <v>8.2879064631810939E-2</v>
      </c>
    </row>
    <row r="308" spans="2:70" ht="16.5" hidden="1" x14ac:dyDescent="0.3">
      <c r="B308" s="85">
        <v>8</v>
      </c>
      <c r="C308" s="86" t="s">
        <v>3000</v>
      </c>
      <c r="D308" s="86">
        <v>3</v>
      </c>
      <c r="E308" s="87">
        <v>2</v>
      </c>
      <c r="F308" s="75">
        <v>0.15</v>
      </c>
      <c r="G308" s="74" t="s">
        <v>2684</v>
      </c>
      <c r="H308" s="85" t="s">
        <v>1928</v>
      </c>
      <c r="I308" s="86">
        <v>1296</v>
      </c>
      <c r="J308" s="86" t="s">
        <v>4258</v>
      </c>
      <c r="K308" s="92" t="s">
        <v>4830</v>
      </c>
      <c r="L308" s="98">
        <v>0.16489515140329525</v>
      </c>
      <c r="M308" s="99">
        <v>0.16767554479418886</v>
      </c>
      <c r="N308" s="99">
        <v>0.14611390435841815</v>
      </c>
      <c r="O308" s="99">
        <v>0.15013550135501355</v>
      </c>
      <c r="P308" s="100">
        <v>12.161450100115925</v>
      </c>
      <c r="Q308" s="100">
        <v>8.730114943411035</v>
      </c>
      <c r="R308" s="101">
        <v>15.65538048944016</v>
      </c>
      <c r="S308" s="108">
        <v>17.160274444023404</v>
      </c>
      <c r="T308" s="109">
        <v>15.853658536585366</v>
      </c>
      <c r="U308" s="98">
        <v>6.2963795817404994E-2</v>
      </c>
      <c r="V308" s="114">
        <v>0.63636363636363635</v>
      </c>
      <c r="W308" s="99">
        <v>0.35215517241379313</v>
      </c>
      <c r="X308" s="115">
        <v>1.905829596412556E-2</v>
      </c>
      <c r="Y308" s="120">
        <v>8.9315306333610973</v>
      </c>
      <c r="Z308" s="121">
        <v>3.7874863086421851</v>
      </c>
      <c r="AA308" s="120">
        <v>3304000000</v>
      </c>
      <c r="AB308" s="121">
        <v>3690000000</v>
      </c>
      <c r="AC308" s="79" t="e">
        <v>#N/A</v>
      </c>
      <c r="AD308" s="80">
        <v>717000000</v>
      </c>
      <c r="AE308" s="125">
        <v>0</v>
      </c>
      <c r="AF308" s="129">
        <v>9144.7806811000009</v>
      </c>
      <c r="AG308" s="130">
        <v>9774.7806811000009</v>
      </c>
      <c r="AH308" s="136">
        <v>10.824784807419713</v>
      </c>
      <c r="AI308" s="137">
        <v>16.29130113516667</v>
      </c>
      <c r="AJ308" s="137">
        <v>3.826989983473609</v>
      </c>
      <c r="AK308" s="137">
        <v>19.480912648855494</v>
      </c>
      <c r="AL308" s="138">
        <v>2.8561221230684892</v>
      </c>
      <c r="AM308" s="85" t="s">
        <v>498</v>
      </c>
      <c r="AN308" s="86" t="s">
        <v>828</v>
      </c>
      <c r="AO308" s="86" t="s">
        <v>828</v>
      </c>
      <c r="AP308" s="87" t="s">
        <v>2139</v>
      </c>
      <c r="AQ308" s="98" t="e">
        <v>#VALUE!</v>
      </c>
      <c r="AR308" s="99">
        <v>0.1415826</v>
      </c>
      <c r="AS308" s="143">
        <v>0.10040400000000001</v>
      </c>
      <c r="AT308" s="74" t="s">
        <v>3222</v>
      </c>
      <c r="AU308" s="74" t="s">
        <v>3222</v>
      </c>
      <c r="AV308" s="146" t="s">
        <v>3222</v>
      </c>
      <c r="AW308" s="25">
        <v>1.8829067653331661</v>
      </c>
      <c r="AX308" s="136">
        <v>1.8829067653331661</v>
      </c>
      <c r="AY308" s="137">
        <v>0</v>
      </c>
      <c r="AZ308" s="138">
        <v>1.8829067653331661</v>
      </c>
      <c r="BA308" s="136">
        <v>42.3282726190535</v>
      </c>
      <c r="BB308" s="137">
        <v>0</v>
      </c>
      <c r="BC308" s="138">
        <v>42.3282726190535</v>
      </c>
      <c r="BD308" s="25">
        <v>171.38802240000001</v>
      </c>
      <c r="BE308" s="25">
        <v>9144.7806811000009</v>
      </c>
      <c r="BF308" s="74">
        <v>576.05000000000007</v>
      </c>
      <c r="BG308" s="74">
        <v>640.63599999999997</v>
      </c>
      <c r="BH308" s="74">
        <v>734.5</v>
      </c>
      <c r="BI308" s="74">
        <v>324.71800000000002</v>
      </c>
      <c r="BJ308" s="74">
        <v>321.22399999999999</v>
      </c>
      <c r="BK308" s="74">
        <v>366.77100000000002</v>
      </c>
      <c r="BL308" s="72">
        <v>6.2992216006946225E-2</v>
      </c>
      <c r="BM308" s="72">
        <v>7.0054823876097544E-2</v>
      </c>
      <c r="BN308" s="72">
        <v>8.031903941863032E-2</v>
      </c>
      <c r="BO308" s="72">
        <v>3.5508560710604223E-2</v>
      </c>
      <c r="BP308" s="72">
        <v>3.512648484439769E-2</v>
      </c>
      <c r="BQ308" s="72">
        <v>4.0107140104302878E-2</v>
      </c>
      <c r="BR308" s="149">
        <v>8.031903941863032E-2</v>
      </c>
    </row>
    <row r="309" spans="2:70" ht="16.5" hidden="1" x14ac:dyDescent="0.3">
      <c r="B309" s="85">
        <v>8</v>
      </c>
      <c r="C309" s="86" t="s">
        <v>3000</v>
      </c>
      <c r="D309" s="86">
        <v>14</v>
      </c>
      <c r="E309" s="87">
        <v>2</v>
      </c>
      <c r="F309" s="75">
        <v>0.14000000000000001</v>
      </c>
      <c r="G309" s="74" t="s">
        <v>2749</v>
      </c>
      <c r="H309" s="85" t="s">
        <v>97</v>
      </c>
      <c r="I309" s="86">
        <v>1312</v>
      </c>
      <c r="J309" s="86" t="s">
        <v>4271</v>
      </c>
      <c r="K309" s="92" t="s">
        <v>722</v>
      </c>
      <c r="L309" s="98">
        <v>0.77405517771382848</v>
      </c>
      <c r="M309" s="99">
        <v>0.82762991128010144</v>
      </c>
      <c r="N309" s="99">
        <v>0.28376716723292211</v>
      </c>
      <c r="O309" s="99">
        <v>0.30586582114289834</v>
      </c>
      <c r="P309" s="100">
        <v>16.883931848589256</v>
      </c>
      <c r="Q309" s="100">
        <v>12.725625932189203</v>
      </c>
      <c r="R309" s="101">
        <v>31.297359357060849</v>
      </c>
      <c r="S309" s="108">
        <v>23.99659374726172</v>
      </c>
      <c r="T309" s="109">
        <v>27.961991766762534</v>
      </c>
      <c r="U309" s="98">
        <v>0.30631097492283083</v>
      </c>
      <c r="V309" s="114">
        <v>1.6387415621986499</v>
      </c>
      <c r="W309" s="99">
        <v>0.28716492612734013</v>
      </c>
      <c r="X309" s="115">
        <v>2.6784117331425505E-2</v>
      </c>
      <c r="Y309" s="120">
        <v>-2.9033721717941869</v>
      </c>
      <c r="Z309" s="121">
        <v>32.34625508721696</v>
      </c>
      <c r="AA309" s="120">
        <v>10257000000</v>
      </c>
      <c r="AB309" s="121">
        <v>27754000000</v>
      </c>
      <c r="AC309" s="79">
        <v>184000000</v>
      </c>
      <c r="AD309" s="80">
        <v>5025000000</v>
      </c>
      <c r="AE309" s="125">
        <v>3.6616915422885574E-2</v>
      </c>
      <c r="AF309" s="129">
        <v>128171.11502632003</v>
      </c>
      <c r="AG309" s="130">
        <v>142368.11502632004</v>
      </c>
      <c r="AH309" s="136">
        <v>15.020762193786441</v>
      </c>
      <c r="AI309" s="137">
        <v>17.127838952081806</v>
      </c>
      <c r="AJ309" s="137">
        <v>3.2205001505934443</v>
      </c>
      <c r="AK309" s="137">
        <v>20.124306302099459</v>
      </c>
      <c r="AL309" s="138">
        <v>7.4095933604250064</v>
      </c>
      <c r="AM309" s="85" t="s">
        <v>498</v>
      </c>
      <c r="AN309" s="86" t="s">
        <v>590</v>
      </c>
      <c r="AO309" s="86" t="s">
        <v>723</v>
      </c>
      <c r="AP309" s="87" t="s">
        <v>574</v>
      </c>
      <c r="AQ309" s="98">
        <v>0.1392225</v>
      </c>
      <c r="AR309" s="99">
        <v>0.1479877</v>
      </c>
      <c r="AS309" s="143">
        <v>8.6764100000000011E-2</v>
      </c>
      <c r="AT309" s="74" t="s">
        <v>3756</v>
      </c>
      <c r="AU309" s="74" t="s">
        <v>3021</v>
      </c>
      <c r="AV309" s="146" t="s">
        <v>3756</v>
      </c>
      <c r="AW309" s="25">
        <v>2.1341620748816794</v>
      </c>
      <c r="AX309" s="136">
        <v>2.1341620748816794</v>
      </c>
      <c r="AY309" s="137">
        <v>3.2460850843688402</v>
      </c>
      <c r="AZ309" s="138">
        <v>5.3802471592505192</v>
      </c>
      <c r="BA309" s="136">
        <v>42.61915209986141</v>
      </c>
      <c r="BB309" s="137">
        <v>64.824220975568167</v>
      </c>
      <c r="BC309" s="138">
        <v>107.44337307542958</v>
      </c>
      <c r="BD309" s="25">
        <v>6806.7310823999997</v>
      </c>
      <c r="BE309" s="25">
        <v>128171.11502632003</v>
      </c>
      <c r="BF309" s="74">
        <v>6136.3</v>
      </c>
      <c r="BG309" s="74">
        <v>6650.5</v>
      </c>
      <c r="BH309" s="74">
        <v>7131.7690000000002</v>
      </c>
      <c r="BI309" s="74">
        <v>4236.5150000000003</v>
      </c>
      <c r="BJ309" s="74">
        <v>6124.9760000000006</v>
      </c>
      <c r="BK309" s="74">
        <v>6690.4400000000005</v>
      </c>
      <c r="BL309" s="72">
        <v>4.7875841594573837E-2</v>
      </c>
      <c r="BM309" s="72">
        <v>5.188766594278528E-2</v>
      </c>
      <c r="BN309" s="72">
        <v>5.5642560326759169E-2</v>
      </c>
      <c r="BO309" s="72">
        <v>3.3053586208796178E-2</v>
      </c>
      <c r="BP309" s="72">
        <v>4.7787490954902222E-2</v>
      </c>
      <c r="BQ309" s="72">
        <v>5.2199280615028702E-2</v>
      </c>
      <c r="BR309" s="149">
        <v>5.5642560326759169E-2</v>
      </c>
    </row>
    <row r="310" spans="2:70" ht="16.5" hidden="1" x14ac:dyDescent="0.3">
      <c r="B310" s="85">
        <v>8</v>
      </c>
      <c r="C310" s="86" t="s">
        <v>2999</v>
      </c>
      <c r="D310" s="86">
        <v>14</v>
      </c>
      <c r="E310" s="87">
        <v>4</v>
      </c>
      <c r="F310" s="75">
        <v>0.12</v>
      </c>
      <c r="G310" s="74">
        <v>0</v>
      </c>
      <c r="H310" s="85" t="s">
        <v>1561</v>
      </c>
      <c r="I310" s="86">
        <v>1387</v>
      </c>
      <c r="J310" s="86" t="s">
        <v>4317</v>
      </c>
      <c r="K310" s="92" t="s">
        <v>1562</v>
      </c>
      <c r="L310" s="98">
        <v>2.5736477601429462</v>
      </c>
      <c r="M310" s="99">
        <v>1.8440860215053778</v>
      </c>
      <c r="N310" s="99">
        <v>0.54971673214565997</v>
      </c>
      <c r="O310" s="99">
        <v>0.47605829285218609</v>
      </c>
      <c r="P310" s="100">
        <v>49.230493915533287</v>
      </c>
      <c r="Q310" s="100">
        <v>39.846412076091426</v>
      </c>
      <c r="R310" s="101">
        <v>46.789357871574317</v>
      </c>
      <c r="S310" s="108">
        <v>66.226486985641088</v>
      </c>
      <c r="T310" s="109">
        <v>57.67692922830868</v>
      </c>
      <c r="U310" s="98">
        <v>0.20884729902169288</v>
      </c>
      <c r="V310" s="114">
        <v>0.16977869986168737</v>
      </c>
      <c r="W310" s="99">
        <v>0.79568432171419934</v>
      </c>
      <c r="X310" s="115">
        <v>4.7184170471841702E-2</v>
      </c>
      <c r="Y310" s="120">
        <v>12.589631298856364</v>
      </c>
      <c r="Z310" s="121">
        <v>6.9765897612505068</v>
      </c>
      <c r="AA310" s="120">
        <v>148799999.99999988</v>
      </c>
      <c r="AB310" s="121">
        <v>576399999.99999988</v>
      </c>
      <c r="AC310" s="79">
        <v>6600000</v>
      </c>
      <c r="AD310" s="80">
        <v>266800000</v>
      </c>
      <c r="AE310" s="125">
        <v>2.4737631184407798E-2</v>
      </c>
      <c r="AF310" s="129">
        <v>5574.3663687240005</v>
      </c>
      <c r="AG310" s="130">
        <v>5623.4663687240009</v>
      </c>
      <c r="AH310" s="136">
        <v>19.492084466980938</v>
      </c>
      <c r="AI310" s="137">
        <v>20.493682101763852</v>
      </c>
      <c r="AJ310" s="137">
        <v>4.6494772860331279</v>
      </c>
      <c r="AK310" s="137">
        <v>24.310594102903575</v>
      </c>
      <c r="AL310" s="138">
        <v>10.646960482988918</v>
      </c>
      <c r="AM310" s="85" t="s">
        <v>543</v>
      </c>
      <c r="AN310" s="86" t="s">
        <v>570</v>
      </c>
      <c r="AO310" s="86" t="s">
        <v>582</v>
      </c>
      <c r="AP310" s="87" t="s">
        <v>1552</v>
      </c>
      <c r="AQ310" s="98" t="e">
        <v>#VALUE!</v>
      </c>
      <c r="AR310" s="99" t="e">
        <v>#VALUE!</v>
      </c>
      <c r="AS310" s="143">
        <v>0.11634470000000001</v>
      </c>
      <c r="AT310" s="74" t="s">
        <v>3274</v>
      </c>
      <c r="AU310" s="74" t="s">
        <v>3274</v>
      </c>
      <c r="AV310" s="146" t="s">
        <v>3274</v>
      </c>
      <c r="AW310" s="25">
        <v>1.3824884164796369</v>
      </c>
      <c r="AX310" s="136">
        <v>1.3824884164796369</v>
      </c>
      <c r="AY310" s="137">
        <v>0</v>
      </c>
      <c r="AZ310" s="138">
        <v>1.3824884164796369</v>
      </c>
      <c r="BA310" s="136">
        <v>35.527076773370297</v>
      </c>
      <c r="BB310" s="137">
        <v>0</v>
      </c>
      <c r="BC310" s="138" t="s">
        <v>3021</v>
      </c>
      <c r="BD310" s="25" t="s">
        <v>3021</v>
      </c>
      <c r="BE310" s="25">
        <v>5574.3663687240005</v>
      </c>
      <c r="BF310" s="74">
        <v>255.15</v>
      </c>
      <c r="BG310" s="74">
        <v>285.40000000000003</v>
      </c>
      <c r="BH310" s="74">
        <v>309.43799999999999</v>
      </c>
      <c r="BI310" s="74">
        <v>269.09300000000002</v>
      </c>
      <c r="BJ310" s="74">
        <v>297.49799999999999</v>
      </c>
      <c r="BK310" s="74">
        <v>312.90199999999999</v>
      </c>
      <c r="BL310" s="72">
        <v>4.5772018400434822E-2</v>
      </c>
      <c r="BM310" s="72">
        <v>5.119864413671997E-2</v>
      </c>
      <c r="BN310" s="72">
        <v>5.5510883126763673E-2</v>
      </c>
      <c r="BO310" s="72">
        <v>4.8273289231543046E-2</v>
      </c>
      <c r="BP310" s="72">
        <v>5.336893564606137E-2</v>
      </c>
      <c r="BQ310" s="72">
        <v>5.6132299045788189E-2</v>
      </c>
      <c r="BR310" s="149">
        <v>5.6132299045788189E-2</v>
      </c>
    </row>
    <row r="311" spans="2:70" ht="16.5" hidden="1" x14ac:dyDescent="0.3">
      <c r="B311" s="85">
        <v>8</v>
      </c>
      <c r="C311" s="86" t="s">
        <v>3000</v>
      </c>
      <c r="D311" s="86">
        <v>15</v>
      </c>
      <c r="E311" s="87">
        <v>2</v>
      </c>
      <c r="F311" s="75">
        <v>0.13</v>
      </c>
      <c r="G311" s="74" t="s">
        <v>2937</v>
      </c>
      <c r="H311" s="85" t="s">
        <v>238</v>
      </c>
      <c r="I311" s="86">
        <v>1313</v>
      </c>
      <c r="J311" s="86" t="s">
        <v>4272</v>
      </c>
      <c r="K311" s="92" t="s">
        <v>905</v>
      </c>
      <c r="L311" s="98">
        <v>0.3960581337279469</v>
      </c>
      <c r="M311" s="99">
        <v>0.57114176197059197</v>
      </c>
      <c r="N311" s="99">
        <v>0.29672352310866779</v>
      </c>
      <c r="O311" s="99">
        <v>0.4432337142703881</v>
      </c>
      <c r="P311" s="100">
        <v>11.845576843688409</v>
      </c>
      <c r="Q311" s="100">
        <v>11.413016125497583</v>
      </c>
      <c r="R311" s="101">
        <v>12.237666201678557</v>
      </c>
      <c r="S311" s="108">
        <v>25.454945811952339</v>
      </c>
      <c r="T311" s="109">
        <v>34.159886229954324</v>
      </c>
      <c r="U311" s="98">
        <v>-0.45116126981480131</v>
      </c>
      <c r="V311" s="114">
        <v>-2.7651445589773482</v>
      </c>
      <c r="W311" s="99">
        <v>0.89350485248243949</v>
      </c>
      <c r="X311" s="115" t="e">
        <v>#N/A</v>
      </c>
      <c r="Y311" s="120">
        <v>6.1841182239619172</v>
      </c>
      <c r="Z311" s="121">
        <v>27.441785019936262</v>
      </c>
      <c r="AA311" s="120">
        <v>318280000</v>
      </c>
      <c r="AB311" s="121">
        <v>410129000</v>
      </c>
      <c r="AC311" s="79">
        <v>28115000</v>
      </c>
      <c r="AD311" s="80">
        <v>96690000</v>
      </c>
      <c r="AE311" s="125">
        <v>0.29077464060399216</v>
      </c>
      <c r="AF311" s="129">
        <v>4551.9146503599995</v>
      </c>
      <c r="AG311" s="130">
        <v>4205.5996503599999</v>
      </c>
      <c r="AH311" s="136">
        <v>33.483540471967004</v>
      </c>
      <c r="AI311" s="137">
        <v>47.780046016359911</v>
      </c>
      <c r="AJ311" s="137">
        <v>1.7255537108421422</v>
      </c>
      <c r="AK311" s="137">
        <v>50.117725509925442</v>
      </c>
      <c r="AL311" s="138">
        <v>5.9230836053631393</v>
      </c>
      <c r="AM311" s="85" t="s">
        <v>506</v>
      </c>
      <c r="AN311" s="86" t="s">
        <v>577</v>
      </c>
      <c r="AO311" s="86" t="s">
        <v>787</v>
      </c>
      <c r="AP311" s="87" t="s">
        <v>574</v>
      </c>
      <c r="AQ311" s="98">
        <v>0.1307672</v>
      </c>
      <c r="AR311" s="99">
        <v>0.18884380000000001</v>
      </c>
      <c r="AS311" s="143">
        <v>0.19746449999999999</v>
      </c>
      <c r="AT311" s="74" t="s">
        <v>3231</v>
      </c>
      <c r="AU311" s="74" t="s">
        <v>3231</v>
      </c>
      <c r="AV311" s="146" t="s">
        <v>3231</v>
      </c>
      <c r="AW311" s="25">
        <v>0.95754062046523469</v>
      </c>
      <c r="AX311" s="136">
        <v>0.95754062046523469</v>
      </c>
      <c r="AY311" s="137">
        <v>2.1590768504393587</v>
      </c>
      <c r="AZ311" s="138">
        <v>3.1166174709045933</v>
      </c>
      <c r="BA311" s="136">
        <v>24.205042757954516</v>
      </c>
      <c r="BB311" s="137">
        <v>54.577890865040189</v>
      </c>
      <c r="BC311" s="138">
        <v>78.782933622994705</v>
      </c>
      <c r="BD311" s="25">
        <v>135.45471999999998</v>
      </c>
      <c r="BE311" s="25">
        <v>4205.5996503599999</v>
      </c>
      <c r="BF311" s="74">
        <v>93.78</v>
      </c>
      <c r="BG311" s="74">
        <v>138.80000000000001</v>
      </c>
      <c r="BH311" s="74">
        <v>155</v>
      </c>
      <c r="BI311" s="74">
        <v>90.263999999999996</v>
      </c>
      <c r="BJ311" s="74">
        <v>146.05000000000001</v>
      </c>
      <c r="BK311" s="74">
        <v>183</v>
      </c>
      <c r="BL311" s="72">
        <v>2.2298841496235244E-2</v>
      </c>
      <c r="BM311" s="72">
        <v>3.3003616972461632E-2</v>
      </c>
      <c r="BN311" s="72">
        <v>3.685562414071724E-2</v>
      </c>
      <c r="BO311" s="72">
        <v>2.1462813273791619E-2</v>
      </c>
      <c r="BP311" s="72">
        <v>3.4727509069366148E-2</v>
      </c>
      <c r="BQ311" s="72">
        <v>4.3513414308072616E-2</v>
      </c>
      <c r="BR311" s="149">
        <v>4.3513414308072616E-2</v>
      </c>
    </row>
    <row r="312" spans="2:70" ht="16.5" hidden="1" x14ac:dyDescent="0.3">
      <c r="B312" s="85">
        <v>8</v>
      </c>
      <c r="C312" s="86" t="s">
        <v>3000</v>
      </c>
      <c r="D312" s="86">
        <v>5</v>
      </c>
      <c r="E312" s="87">
        <v>1</v>
      </c>
      <c r="F312" s="75">
        <v>0.11</v>
      </c>
      <c r="G312" s="74" t="s">
        <v>2534</v>
      </c>
      <c r="H312" s="85" t="s">
        <v>1223</v>
      </c>
      <c r="I312" s="86">
        <v>1302</v>
      </c>
      <c r="J312" s="86" t="s">
        <v>4262</v>
      </c>
      <c r="K312" s="92" t="s">
        <v>1243</v>
      </c>
      <c r="L312" s="98">
        <v>0.18051076534169624</v>
      </c>
      <c r="M312" s="99">
        <v>0.18082603349870588</v>
      </c>
      <c r="N312" s="99">
        <v>0.1798181856159568</v>
      </c>
      <c r="O312" s="99">
        <v>0.18026769634626538</v>
      </c>
      <c r="P312" s="100">
        <v>17.149521341161016</v>
      </c>
      <c r="Q312" s="100">
        <v>13.649509560301651</v>
      </c>
      <c r="R312" s="101">
        <v>14.819611949730978</v>
      </c>
      <c r="S312" s="108">
        <v>24.618989551066722</v>
      </c>
      <c r="T312" s="109">
        <v>22.241946066203287</v>
      </c>
      <c r="U312" s="98">
        <v>0.1228593697334401</v>
      </c>
      <c r="V312" s="114">
        <v>0.63460106577122433</v>
      </c>
      <c r="W312" s="99">
        <v>0.67668814075042261</v>
      </c>
      <c r="X312" s="115" t="e">
        <v>#N/A</v>
      </c>
      <c r="Y312" s="120">
        <v>10.393860497860533</v>
      </c>
      <c r="Z312" s="121">
        <v>2.548042703538389</v>
      </c>
      <c r="AA312" s="120">
        <v>1045115000</v>
      </c>
      <c r="AB312" s="121">
        <v>1048352000</v>
      </c>
      <c r="AC312" s="79" t="e">
        <v>#N/A</v>
      </c>
      <c r="AD312" s="80">
        <v>82516000</v>
      </c>
      <c r="AE312" s="125">
        <v>0</v>
      </c>
      <c r="AF312" s="129">
        <v>2757.45</v>
      </c>
      <c r="AG312" s="130">
        <v>2931.3179999999998</v>
      </c>
      <c r="AH312" s="136">
        <v>10.698943726230191</v>
      </c>
      <c r="AI312" s="137">
        <v>15.205114505796612</v>
      </c>
      <c r="AJ312" s="137" t="s">
        <v>3021</v>
      </c>
      <c r="AK312" s="137">
        <v>20.032633003192569</v>
      </c>
      <c r="AL312" s="138">
        <v>2.8727895939300114</v>
      </c>
      <c r="AM312" s="85" t="s">
        <v>493</v>
      </c>
      <c r="AN312" s="86" t="s">
        <v>513</v>
      </c>
      <c r="AO312" s="86" t="s">
        <v>919</v>
      </c>
      <c r="AP312" s="87" t="s">
        <v>1226</v>
      </c>
      <c r="AQ312" s="98">
        <v>0.15012409999999998</v>
      </c>
      <c r="AR312" s="99">
        <v>6.8863899999999992E-2</v>
      </c>
      <c r="AS312" s="143">
        <v>5.9030189999999996E-2</v>
      </c>
      <c r="AT312" s="74" t="s">
        <v>3697</v>
      </c>
      <c r="AU312" s="74" t="s">
        <v>3021</v>
      </c>
      <c r="AV312" s="146" t="s">
        <v>3021</v>
      </c>
      <c r="AW312" s="25">
        <v>3.2715009396635062</v>
      </c>
      <c r="AX312" s="136">
        <v>3.2715009396635062</v>
      </c>
      <c r="AY312" s="137">
        <v>7.1596998385788036E-16</v>
      </c>
      <c r="AZ312" s="138">
        <v>3.2715009396635071</v>
      </c>
      <c r="BA312" s="136">
        <v>64.93404137376983</v>
      </c>
      <c r="BB312" s="137">
        <v>1.4210854715202004E-14</v>
      </c>
      <c r="BC312" s="138">
        <v>64.934041373769844</v>
      </c>
      <c r="BD312" s="25">
        <v>90.52584576000001</v>
      </c>
      <c r="BE312" s="25">
        <v>2757.45</v>
      </c>
      <c r="BF312" s="74">
        <v>147.70000000000002</v>
      </c>
      <c r="BG312" s="74">
        <v>178.8</v>
      </c>
      <c r="BH312" s="74">
        <v>198</v>
      </c>
      <c r="BI312" s="74">
        <v>130</v>
      </c>
      <c r="BJ312" s="74">
        <v>132</v>
      </c>
      <c r="BK312" s="74">
        <v>137</v>
      </c>
      <c r="BL312" s="72">
        <v>5.3563981214527927E-2</v>
      </c>
      <c r="BM312" s="72">
        <v>6.484251754338248E-2</v>
      </c>
      <c r="BN312" s="72">
        <v>7.1805472447369859E-2</v>
      </c>
      <c r="BO312" s="72">
        <v>4.714500716241455E-2</v>
      </c>
      <c r="BP312" s="72">
        <v>4.7870314964913237E-2</v>
      </c>
      <c r="BQ312" s="72">
        <v>4.9683584471159954E-2</v>
      </c>
      <c r="BR312" s="149">
        <v>7.1805472447369859E-2</v>
      </c>
    </row>
    <row r="313" spans="2:70" ht="16.5" hidden="1" x14ac:dyDescent="0.3">
      <c r="B313" s="85">
        <v>8</v>
      </c>
      <c r="C313" s="86" t="s">
        <v>3000</v>
      </c>
      <c r="D313" s="86">
        <v>20</v>
      </c>
      <c r="E313" s="87">
        <v>10</v>
      </c>
      <c r="F313" s="75">
        <v>0.14000000000000001</v>
      </c>
      <c r="G313" s="74" t="s">
        <v>2570</v>
      </c>
      <c r="H313" s="85" t="s">
        <v>296</v>
      </c>
      <c r="I313" s="86">
        <v>1316</v>
      </c>
      <c r="J313" s="86" t="s">
        <v>4275</v>
      </c>
      <c r="K313" s="92" t="s">
        <v>976</v>
      </c>
      <c r="L313" s="98">
        <v>0.30193421856051283</v>
      </c>
      <c r="M313" s="99">
        <v>0.28176091195440228</v>
      </c>
      <c r="N313" s="99">
        <v>0.15109529625655477</v>
      </c>
      <c r="O313" s="99">
        <v>0.13316084213511023</v>
      </c>
      <c r="P313" s="100">
        <v>11.413846418141214</v>
      </c>
      <c r="Q313" s="100">
        <v>9.8003518056242616</v>
      </c>
      <c r="R313" s="101">
        <v>16.400787044044197</v>
      </c>
      <c r="S313" s="108">
        <v>28.033113784664557</v>
      </c>
      <c r="T313" s="109">
        <v>26.581386525014906</v>
      </c>
      <c r="U313" s="98">
        <v>0.53770742456266585</v>
      </c>
      <c r="V313" s="114">
        <v>2.6594750889679717</v>
      </c>
      <c r="W313" s="99">
        <v>0.46408618246945921</v>
      </c>
      <c r="X313" s="115" t="e">
        <v>#N/A</v>
      </c>
      <c r="Y313" s="120">
        <v>8.4638622587216847</v>
      </c>
      <c r="Z313" s="121">
        <v>20.12941562482029</v>
      </c>
      <c r="AA313" s="120">
        <v>13334000000</v>
      </c>
      <c r="AB313" s="121">
        <v>28214000000</v>
      </c>
      <c r="AC313" s="79">
        <v>174000000</v>
      </c>
      <c r="AD313" s="80">
        <v>3025000000</v>
      </c>
      <c r="AE313" s="125">
        <v>5.7520661157024797E-2</v>
      </c>
      <c r="AF313" s="129">
        <v>111187.68674282999</v>
      </c>
      <c r="AG313" s="130">
        <v>123144.68674282999</v>
      </c>
      <c r="AH313" s="136">
        <v>23.939480315480168</v>
      </c>
      <c r="AI313" s="137">
        <v>30.894265894844512</v>
      </c>
      <c r="AJ313" s="137">
        <v>2.1794187714790456</v>
      </c>
      <c r="AK313" s="137">
        <v>34.509087265274296</v>
      </c>
      <c r="AL313" s="138">
        <v>6.4048178000917328</v>
      </c>
      <c r="AM313" s="85" t="s">
        <v>493</v>
      </c>
      <c r="AN313" s="86" t="s">
        <v>537</v>
      </c>
      <c r="AO313" s="86" t="s">
        <v>538</v>
      </c>
      <c r="AP313" s="87" t="s">
        <v>574</v>
      </c>
      <c r="AQ313" s="98">
        <v>0.1248409</v>
      </c>
      <c r="AR313" s="99">
        <v>0.1927104</v>
      </c>
      <c r="AS313" s="143">
        <v>0.14415359999999999</v>
      </c>
      <c r="AT313" s="74" t="s">
        <v>3697</v>
      </c>
      <c r="AU313" s="74" t="s">
        <v>3234</v>
      </c>
      <c r="AV313" s="146" t="s">
        <v>3234</v>
      </c>
      <c r="AW313" s="25">
        <v>1.0241004983955759</v>
      </c>
      <c r="AX313" s="136">
        <v>1.0241004983955759</v>
      </c>
      <c r="AY313" s="137">
        <v>0</v>
      </c>
      <c r="AZ313" s="138">
        <v>1.0241004983955759</v>
      </c>
      <c r="BA313" s="136">
        <v>34.167750325097529</v>
      </c>
      <c r="BB313" s="137">
        <v>0</v>
      </c>
      <c r="BC313" s="138">
        <v>34.167750325097529</v>
      </c>
      <c r="BD313" s="25">
        <v>1051</v>
      </c>
      <c r="BE313" s="25">
        <v>111187.68674282999</v>
      </c>
      <c r="BF313" s="74">
        <v>3972.625</v>
      </c>
      <c r="BG313" s="74">
        <v>4383.625</v>
      </c>
      <c r="BH313" s="74">
        <v>4819.6670000000004</v>
      </c>
      <c r="BI313" s="74">
        <v>2956.5390000000002</v>
      </c>
      <c r="BJ313" s="74">
        <v>3549.0729999999999</v>
      </c>
      <c r="BK313" s="74">
        <v>3715.402</v>
      </c>
      <c r="BL313" s="72">
        <v>3.5729001262418812E-2</v>
      </c>
      <c r="BM313" s="72">
        <v>3.9425453738767352E-2</v>
      </c>
      <c r="BN313" s="72">
        <v>4.3347128995925438E-2</v>
      </c>
      <c r="BO313" s="72">
        <v>2.6590525323530526E-2</v>
      </c>
      <c r="BP313" s="72">
        <v>3.1919658587814481E-2</v>
      </c>
      <c r="BQ313" s="72">
        <v>3.3415588621728297E-2</v>
      </c>
      <c r="BR313" s="149">
        <v>4.3347128995925438E-2</v>
      </c>
    </row>
    <row r="314" spans="2:70" ht="16.5" hidden="1" x14ac:dyDescent="0.3">
      <c r="B314" s="85">
        <v>8</v>
      </c>
      <c r="C314" s="86" t="s">
        <v>2999</v>
      </c>
      <c r="D314" s="86">
        <v>31</v>
      </c>
      <c r="E314" s="87">
        <v>14</v>
      </c>
      <c r="F314" s="75">
        <v>0.2</v>
      </c>
      <c r="G314" s="74" t="s">
        <v>4573</v>
      </c>
      <c r="H314" s="85" t="s">
        <v>1272</v>
      </c>
      <c r="I314" s="86">
        <v>1295</v>
      </c>
      <c r="J314" s="86" t="s">
        <v>4257</v>
      </c>
      <c r="K314" s="92" t="s">
        <v>1273</v>
      </c>
      <c r="L314" s="98">
        <v>0.48396744361878702</v>
      </c>
      <c r="M314" s="99">
        <v>0.29973333813805159</v>
      </c>
      <c r="N314" s="99">
        <v>0.22291268245382909</v>
      </c>
      <c r="O314" s="99">
        <v>0.14370277268476828</v>
      </c>
      <c r="P314" s="100">
        <v>10.291241973466963</v>
      </c>
      <c r="Q314" s="100">
        <v>8.9267723447369907</v>
      </c>
      <c r="R314" s="101">
        <v>13.285898621363382</v>
      </c>
      <c r="S314" s="108">
        <v>29.194048173304033</v>
      </c>
      <c r="T314" s="109">
        <v>28.499533416996492</v>
      </c>
      <c r="U314" s="98">
        <v>0.54598419186367031</v>
      </c>
      <c r="V314" s="114">
        <v>3.5359410155383495</v>
      </c>
      <c r="W314" s="99">
        <v>0.3425733649349284</v>
      </c>
      <c r="X314" s="115">
        <v>2.752798639345035E-2</v>
      </c>
      <c r="Y314" s="120">
        <v>17.500906198052846</v>
      </c>
      <c r="Z314" s="121">
        <v>7.2813288371312401</v>
      </c>
      <c r="AA314" s="120">
        <v>222004000</v>
      </c>
      <c r="AB314" s="121">
        <v>463053000</v>
      </c>
      <c r="AC314" s="79">
        <v>1212000</v>
      </c>
      <c r="AD314" s="80">
        <v>68791000</v>
      </c>
      <c r="AE314" s="125">
        <v>1.7618583826372637E-2</v>
      </c>
      <c r="AF314" s="129">
        <v>1026</v>
      </c>
      <c r="AG314" s="130">
        <v>1363.0160000000001</v>
      </c>
      <c r="AH314" s="136">
        <v>14.397701465104735</v>
      </c>
      <c r="AI314" s="137">
        <v>20.996287567201197</v>
      </c>
      <c r="AJ314" s="137" t="s">
        <v>3021</v>
      </c>
      <c r="AK314" s="137">
        <v>24.888655642428386</v>
      </c>
      <c r="AL314" s="138">
        <v>2.9340911054511882</v>
      </c>
      <c r="AM314" s="85" t="s">
        <v>493</v>
      </c>
      <c r="AN314" s="86" t="s">
        <v>524</v>
      </c>
      <c r="AO314" s="86" t="s">
        <v>525</v>
      </c>
      <c r="AP314" s="87" t="s">
        <v>1250</v>
      </c>
      <c r="AQ314" s="98" t="e">
        <v>#VALUE!</v>
      </c>
      <c r="AR314" s="99">
        <v>0.26045869999999999</v>
      </c>
      <c r="AS314" s="143">
        <v>0.1800774</v>
      </c>
      <c r="AT314" s="74" t="s">
        <v>3221</v>
      </c>
      <c r="AU314" s="74" t="s">
        <v>3221</v>
      </c>
      <c r="AV314" s="146" t="s">
        <v>3221</v>
      </c>
      <c r="AW314" s="25">
        <v>0.46783624685298636</v>
      </c>
      <c r="AX314" s="136">
        <v>0.46783624685298636</v>
      </c>
      <c r="AY314" s="137">
        <v>0</v>
      </c>
      <c r="AZ314" s="138">
        <v>0.46783624685298636</v>
      </c>
      <c r="BA314" s="136">
        <v>9.5860913066666686</v>
      </c>
      <c r="BB314" s="137">
        <v>0</v>
      </c>
      <c r="BC314" s="138">
        <v>9.5860913066666686</v>
      </c>
      <c r="BD314" s="25">
        <v>4.4934802999999999</v>
      </c>
      <c r="BE314" s="25">
        <v>1026</v>
      </c>
      <c r="BF314" s="74">
        <v>47.1</v>
      </c>
      <c r="BG314" s="74">
        <v>59.567</v>
      </c>
      <c r="BH314" s="74">
        <v>68.2</v>
      </c>
      <c r="BI314" s="74">
        <v>68.841000000000008</v>
      </c>
      <c r="BJ314" s="74">
        <v>79.494</v>
      </c>
      <c r="BK314" s="74">
        <v>90.010999999999996</v>
      </c>
      <c r="BL314" s="72">
        <v>4.5906432748538013E-2</v>
      </c>
      <c r="BM314" s="72">
        <v>5.8057504873294349E-2</v>
      </c>
      <c r="BN314" s="72">
        <v>6.6471734892787529E-2</v>
      </c>
      <c r="BO314" s="72">
        <v>6.7096491228070182E-2</v>
      </c>
      <c r="BP314" s="72">
        <v>7.747953216374269E-2</v>
      </c>
      <c r="BQ314" s="72">
        <v>8.773001949317738E-2</v>
      </c>
      <c r="BR314" s="149">
        <v>8.773001949317738E-2</v>
      </c>
    </row>
    <row r="315" spans="2:70" ht="16.5" hidden="1" x14ac:dyDescent="0.3">
      <c r="B315" s="85">
        <v>8</v>
      </c>
      <c r="C315" s="86" t="s">
        <v>3000</v>
      </c>
      <c r="D315" s="86">
        <v>26</v>
      </c>
      <c r="E315" s="87">
        <v>7</v>
      </c>
      <c r="F315" s="75">
        <v>0.17</v>
      </c>
      <c r="G315" s="74">
        <v>0</v>
      </c>
      <c r="H315" s="85" t="s">
        <v>344</v>
      </c>
      <c r="I315" s="86">
        <v>1317</v>
      </c>
      <c r="J315" s="86" t="s">
        <v>4276</v>
      </c>
      <c r="K315" s="92" t="s">
        <v>1030</v>
      </c>
      <c r="L315" s="98">
        <v>0.24897147431028149</v>
      </c>
      <c r="M315" s="99">
        <v>0.28125824162650748</v>
      </c>
      <c r="N315" s="99">
        <v>8.5154159906666194E-2</v>
      </c>
      <c r="O315" s="99">
        <v>9.0003759427339472E-2</v>
      </c>
      <c r="P315" s="100">
        <v>8.6609089601080207</v>
      </c>
      <c r="Q315" s="100">
        <v>6.29655139183639</v>
      </c>
      <c r="R315" s="101">
        <v>10.202930768162018</v>
      </c>
      <c r="S315" s="108">
        <v>38.85870108827902</v>
      </c>
      <c r="T315" s="109">
        <v>36.2862010221465</v>
      </c>
      <c r="U315" s="98">
        <v>0.96676192125620597</v>
      </c>
      <c r="V315" s="114">
        <v>3.6255141805585627</v>
      </c>
      <c r="W315" s="99">
        <v>0.39345667727802819</v>
      </c>
      <c r="X315" s="115" t="e">
        <v>#N/A</v>
      </c>
      <c r="Y315" s="120">
        <v>24.570541570158845</v>
      </c>
      <c r="Z315" s="121">
        <v>18.401282153586031</v>
      </c>
      <c r="AA315" s="120">
        <v>4170900000</v>
      </c>
      <c r="AB315" s="121">
        <v>13033900000</v>
      </c>
      <c r="AC315" s="79">
        <v>114400000</v>
      </c>
      <c r="AD315" s="80">
        <v>1271000000</v>
      </c>
      <c r="AE315" s="125">
        <v>9.0007867820613693E-2</v>
      </c>
      <c r="AF315" s="129">
        <v>13736.653932819998</v>
      </c>
      <c r="AG315" s="130">
        <v>20496.453932819997</v>
      </c>
      <c r="AH315" s="136">
        <v>10.90062965102377</v>
      </c>
      <c r="AI315" s="137">
        <v>16.988358004823869</v>
      </c>
      <c r="AJ315" s="137">
        <v>7.3898946724953838</v>
      </c>
      <c r="AK315" s="137">
        <v>21.883247293695856</v>
      </c>
      <c r="AL315" s="138">
        <v>2.2218597374087699</v>
      </c>
      <c r="AM315" s="85" t="s">
        <v>506</v>
      </c>
      <c r="AN315" s="86" t="s">
        <v>507</v>
      </c>
      <c r="AO315" s="86" t="s">
        <v>600</v>
      </c>
      <c r="AP315" s="87" t="s">
        <v>574</v>
      </c>
      <c r="AQ315" s="98" t="e">
        <v>#VALUE!</v>
      </c>
      <c r="AR315" s="99">
        <v>0.17965250000000002</v>
      </c>
      <c r="AS315" s="143">
        <v>8.6304220000000001E-2</v>
      </c>
      <c r="AT315" s="74" t="s">
        <v>3235</v>
      </c>
      <c r="AU315" s="74" t="s">
        <v>3235</v>
      </c>
      <c r="AV315" s="146" t="s">
        <v>3235</v>
      </c>
      <c r="AW315" s="25">
        <v>1.73347775106957</v>
      </c>
      <c r="AX315" s="136">
        <v>1.73347775106957</v>
      </c>
      <c r="AY315" s="137">
        <v>13.113690939685744</v>
      </c>
      <c r="AZ315" s="138">
        <v>14.847168690755314</v>
      </c>
      <c r="BA315" s="136">
        <v>7.5683722576361756</v>
      </c>
      <c r="BB315" s="137">
        <v>57.254438161605954</v>
      </c>
      <c r="BC315" s="138">
        <v>64.822810419242131</v>
      </c>
      <c r="BD315" s="25">
        <v>435.09999999999997</v>
      </c>
      <c r="BE315" s="25">
        <v>13736.653932819998</v>
      </c>
      <c r="BF315" s="74">
        <v>1181.222</v>
      </c>
      <c r="BG315" s="74">
        <v>1305.6669999999999</v>
      </c>
      <c r="BH315" s="74">
        <v>1421</v>
      </c>
      <c r="BI315" s="74">
        <v>1075.0889999999999</v>
      </c>
      <c r="BJ315" s="74">
        <v>1210.2750000000001</v>
      </c>
      <c r="BK315" s="74">
        <v>1435.5129999999999</v>
      </c>
      <c r="BL315" s="72">
        <v>8.5990518926722853E-2</v>
      </c>
      <c r="BM315" s="72">
        <v>9.5049857584346933E-2</v>
      </c>
      <c r="BN315" s="72">
        <v>0.10344586148486329</v>
      </c>
      <c r="BO315" s="72">
        <v>7.8264256001337212E-2</v>
      </c>
      <c r="BP315" s="72">
        <v>8.8105517247426407E-2</v>
      </c>
      <c r="BQ315" s="72">
        <v>0.10450237787313198</v>
      </c>
      <c r="BR315" s="149">
        <v>0.10450237787313198</v>
      </c>
    </row>
    <row r="316" spans="2:70" ht="16.5" hidden="1" x14ac:dyDescent="0.3">
      <c r="B316" s="85">
        <v>8</v>
      </c>
      <c r="C316" s="86" t="s">
        <v>3000</v>
      </c>
      <c r="D316" s="86">
        <v>29</v>
      </c>
      <c r="E316" s="87">
        <v>1</v>
      </c>
      <c r="F316" s="75">
        <v>0.17</v>
      </c>
      <c r="G316" s="74" t="s">
        <v>2288</v>
      </c>
      <c r="H316" s="85" t="s">
        <v>411</v>
      </c>
      <c r="I316" s="86">
        <v>1294</v>
      </c>
      <c r="J316" s="86" t="s">
        <v>4256</v>
      </c>
      <c r="K316" s="92" t="s">
        <v>1103</v>
      </c>
      <c r="L316" s="98">
        <v>0.15295603450571335</v>
      </c>
      <c r="M316" s="99">
        <v>0.1868637505074959</v>
      </c>
      <c r="N316" s="99">
        <v>0.13866376541589037</v>
      </c>
      <c r="O316" s="99">
        <v>0.1586361402411392</v>
      </c>
      <c r="P316" s="100">
        <v>17.557930893504057</v>
      </c>
      <c r="Q316" s="100">
        <v>13.156110881044745</v>
      </c>
      <c r="R316" s="101">
        <v>17.958315790208598</v>
      </c>
      <c r="S316" s="108">
        <v>6.8284670008037178</v>
      </c>
      <c r="T316" s="109">
        <v>6.4174540684588228</v>
      </c>
      <c r="U316" s="98">
        <v>0.22282877545865767</v>
      </c>
      <c r="V316" s="114">
        <v>1.2423923374410069</v>
      </c>
      <c r="W316" s="99">
        <v>0.45795674682037596</v>
      </c>
      <c r="X316" s="115" t="e">
        <v>#N/A</v>
      </c>
      <c r="Y316" s="120">
        <v>11.656698281713233</v>
      </c>
      <c r="Z316" s="121">
        <v>7.0861914025908135</v>
      </c>
      <c r="AA316" s="120">
        <v>3458156000</v>
      </c>
      <c r="AB316" s="121">
        <v>4073498000</v>
      </c>
      <c r="AC316" s="79">
        <v>41307000</v>
      </c>
      <c r="AD316" s="80">
        <v>834876000</v>
      </c>
      <c r="AE316" s="125">
        <v>4.9476808532045474E-2</v>
      </c>
      <c r="AF316" s="129">
        <v>10391.428782239998</v>
      </c>
      <c r="AG316" s="130">
        <v>11604.480782239998</v>
      </c>
      <c r="AH316" s="136">
        <v>11.822282696354945</v>
      </c>
      <c r="AI316" s="137">
        <v>17.533770877135723</v>
      </c>
      <c r="AJ316" s="137">
        <v>3.5726863157318141</v>
      </c>
      <c r="AK316" s="137">
        <v>22.380207524810388</v>
      </c>
      <c r="AL316" s="138">
        <v>3.7428938992600469</v>
      </c>
      <c r="AM316" s="85" t="s">
        <v>533</v>
      </c>
      <c r="AN316" s="86" t="s">
        <v>534</v>
      </c>
      <c r="AO316" s="86" t="s">
        <v>1104</v>
      </c>
      <c r="AP316" s="87" t="s">
        <v>574</v>
      </c>
      <c r="AQ316" s="98">
        <v>0.1681221</v>
      </c>
      <c r="AR316" s="99">
        <v>0.16630310000000001</v>
      </c>
      <c r="AS316" s="143">
        <v>0.16133829999999999</v>
      </c>
      <c r="AT316" s="74" t="s">
        <v>3697</v>
      </c>
      <c r="AU316" s="74" t="s">
        <v>3220</v>
      </c>
      <c r="AV316" s="146" t="s">
        <v>3220</v>
      </c>
      <c r="AW316" s="25">
        <v>0.61684120951449928</v>
      </c>
      <c r="AX316" s="136">
        <v>0.61684120951449928</v>
      </c>
      <c r="AY316" s="137">
        <v>0</v>
      </c>
      <c r="AZ316" s="138">
        <v>0.61684120951449928</v>
      </c>
      <c r="BA316" s="136">
        <v>12.715233944224739</v>
      </c>
      <c r="BB316" s="137">
        <v>0</v>
      </c>
      <c r="BC316" s="138">
        <v>12.715233944224739</v>
      </c>
      <c r="BD316" s="25">
        <v>57.488</v>
      </c>
      <c r="BE316" s="25">
        <v>10391.428782239998</v>
      </c>
      <c r="BF316" s="74">
        <v>434.077</v>
      </c>
      <c r="BG316" s="74">
        <v>482.5</v>
      </c>
      <c r="BH316" s="74">
        <v>540.77800000000002</v>
      </c>
      <c r="BI316" s="74">
        <v>345.82400000000001</v>
      </c>
      <c r="BJ316" s="74">
        <v>399.733</v>
      </c>
      <c r="BK316" s="74">
        <v>449.72700000000003</v>
      </c>
      <c r="BL316" s="72">
        <v>4.1772600197374346E-2</v>
      </c>
      <c r="BM316" s="72">
        <v>4.6432498370641895E-2</v>
      </c>
      <c r="BN316" s="72">
        <v>5.2040774308557476E-2</v>
      </c>
      <c r="BO316" s="72">
        <v>3.3279735371044276E-2</v>
      </c>
      <c r="BP316" s="72">
        <v>3.8467568644957088E-2</v>
      </c>
      <c r="BQ316" s="72">
        <v>4.3278649108256309E-2</v>
      </c>
      <c r="BR316" s="149">
        <v>5.2040774308557476E-2</v>
      </c>
    </row>
    <row r="317" spans="2:70" ht="16.5" hidden="1" x14ac:dyDescent="0.3">
      <c r="B317" s="85">
        <v>8</v>
      </c>
      <c r="C317" s="86" t="s">
        <v>3000</v>
      </c>
      <c r="D317" s="86">
        <v>12</v>
      </c>
      <c r="E317" s="87">
        <v>6</v>
      </c>
      <c r="F317" s="75">
        <v>0.2</v>
      </c>
      <c r="G317" s="74" t="s">
        <v>2952</v>
      </c>
      <c r="H317" s="85" t="s">
        <v>1963</v>
      </c>
      <c r="I317" s="86">
        <v>1340</v>
      </c>
      <c r="J317" s="86" t="s">
        <v>4291</v>
      </c>
      <c r="K317" s="92" t="s">
        <v>1964</v>
      </c>
      <c r="L317" s="98">
        <v>0.43152481275898485</v>
      </c>
      <c r="M317" s="99">
        <v>0.97789983410303516</v>
      </c>
      <c r="N317" s="99">
        <v>0.42742093373444412</v>
      </c>
      <c r="O317" s="99">
        <v>0.96798689828417206</v>
      </c>
      <c r="P317" s="100">
        <v>15.451337558329371</v>
      </c>
      <c r="Q317" s="100">
        <v>11.063807036181514</v>
      </c>
      <c r="R317" s="101">
        <v>13.149433322124224</v>
      </c>
      <c r="S317" s="108">
        <v>22.374372078270607</v>
      </c>
      <c r="T317" s="109">
        <v>33.752610288721748</v>
      </c>
      <c r="U317" s="98">
        <v>-0.27165608177660244</v>
      </c>
      <c r="V317" s="114">
        <v>-1.5212308471927984</v>
      </c>
      <c r="W317" s="99">
        <v>0.75596220319257956</v>
      </c>
      <c r="X317" s="115" t="e">
        <v>#N/A</v>
      </c>
      <c r="Y317" s="120">
        <v>23.823607802921206</v>
      </c>
      <c r="Z317" s="121">
        <v>54.474998248961846</v>
      </c>
      <c r="AA317" s="120">
        <v>223030000.00000006</v>
      </c>
      <c r="AB317" s="121">
        <v>225314000.00000006</v>
      </c>
      <c r="AC317" s="79" t="e">
        <v>#N/A</v>
      </c>
      <c r="AD317" s="80">
        <v>-16858000.000000015</v>
      </c>
      <c r="AE317" s="125">
        <v>0</v>
      </c>
      <c r="AF317" s="129">
        <v>20839.69096</v>
      </c>
      <c r="AG317" s="130">
        <v>1704.3054470896477</v>
      </c>
      <c r="AH317" s="136">
        <v>8.417112949312024</v>
      </c>
      <c r="AI317" s="137">
        <v>10.886096188566842</v>
      </c>
      <c r="AJ317" s="137">
        <v>-2.2379487616895211</v>
      </c>
      <c r="AK317" s="137">
        <v>25.608629376144926</v>
      </c>
      <c r="AL317" s="138">
        <v>3.1518861854559188</v>
      </c>
      <c r="AM317" s="85" t="s">
        <v>506</v>
      </c>
      <c r="AN317" s="86" t="s">
        <v>577</v>
      </c>
      <c r="AO317" s="86" t="s">
        <v>578</v>
      </c>
      <c r="AP317" s="87" t="s">
        <v>1952</v>
      </c>
      <c r="AQ317" s="98">
        <v>0.32027470000000002</v>
      </c>
      <c r="AR317" s="99">
        <v>0.2327535</v>
      </c>
      <c r="AS317" s="143">
        <v>0.2290141</v>
      </c>
      <c r="AT317" s="74" t="s">
        <v>3697</v>
      </c>
      <c r="AU317" s="74" t="s">
        <v>3021</v>
      </c>
      <c r="AV317" s="146" t="s">
        <v>3021</v>
      </c>
      <c r="AW317" s="25" t="s">
        <v>3021</v>
      </c>
      <c r="AX317" s="136">
        <v>0</v>
      </c>
      <c r="AY317" s="137">
        <v>0</v>
      </c>
      <c r="AZ317" s="138">
        <v>0</v>
      </c>
      <c r="BA317" s="136">
        <v>0</v>
      </c>
      <c r="BB317" s="137">
        <v>0</v>
      </c>
      <c r="BC317" s="138">
        <v>0</v>
      </c>
      <c r="BD317" s="25">
        <v>0</v>
      </c>
      <c r="BE317" s="25">
        <v>1704.3054470896477</v>
      </c>
      <c r="BF317" s="74">
        <v>39.841999999999999</v>
      </c>
      <c r="BG317" s="74">
        <v>74.183000000000007</v>
      </c>
      <c r="BH317" s="74">
        <v>110.59100000000001</v>
      </c>
      <c r="BI317" s="74">
        <v>-91.197000000000003</v>
      </c>
      <c r="BJ317" s="74">
        <v>59.963999999999999</v>
      </c>
      <c r="BK317" s="74">
        <v>79.778000000000006</v>
      </c>
      <c r="BL317" s="72">
        <v>2.3377264954492796E-2</v>
      </c>
      <c r="BM317" s="72">
        <v>4.3526822100274566E-2</v>
      </c>
      <c r="BN317" s="72">
        <v>6.4889190015117545E-2</v>
      </c>
      <c r="BO317" s="72">
        <v>-5.350977441029265E-2</v>
      </c>
      <c r="BP317" s="72">
        <v>3.5183834037729185E-2</v>
      </c>
      <c r="BQ317" s="72">
        <v>4.6809684341637632E-2</v>
      </c>
      <c r="BR317" s="149">
        <v>6.4889190015117545E-2</v>
      </c>
    </row>
    <row r="318" spans="2:70" ht="16.5" hidden="1" x14ac:dyDescent="0.3">
      <c r="B318" s="85">
        <v>8</v>
      </c>
      <c r="C318" s="86" t="s">
        <v>3000</v>
      </c>
      <c r="D318" s="86">
        <v>23</v>
      </c>
      <c r="E318" s="87">
        <v>1</v>
      </c>
      <c r="F318" s="75">
        <v>0.2</v>
      </c>
      <c r="G318" s="74">
        <v>0</v>
      </c>
      <c r="H318" s="85" t="s">
        <v>1884</v>
      </c>
      <c r="I318" s="86">
        <v>1291</v>
      </c>
      <c r="J318" s="86" t="s">
        <v>4254</v>
      </c>
      <c r="K318" s="92" t="s">
        <v>4829</v>
      </c>
      <c r="L318" s="98">
        <v>4.996004636110455E-2</v>
      </c>
      <c r="M318" s="99">
        <v>-5.4487020176589275E-2</v>
      </c>
      <c r="N318" s="99">
        <v>2.255974425653251E-2</v>
      </c>
      <c r="O318" s="99">
        <v>-5.8288852267118357E-2</v>
      </c>
      <c r="P318" s="100">
        <v>14.566397039892404</v>
      </c>
      <c r="Q318" s="100">
        <v>9.9492150842383698</v>
      </c>
      <c r="R318" s="101">
        <v>12.613012321817274</v>
      </c>
      <c r="S318" s="108">
        <v>35.147903454760161</v>
      </c>
      <c r="T318" s="109">
        <v>44.469398937986995</v>
      </c>
      <c r="U318" s="98">
        <v>-0.81444162882896487</v>
      </c>
      <c r="V318" s="114">
        <v>-24.324010885197819</v>
      </c>
      <c r="W318" s="99">
        <v>0.14204408855743061</v>
      </c>
      <c r="X318" s="115" t="e">
        <v>#N/A</v>
      </c>
      <c r="Y318" s="120">
        <v>34.444554499227415</v>
      </c>
      <c r="Z318" s="121">
        <v>19.032932446657004</v>
      </c>
      <c r="AA318" s="120">
        <v>-2776386000</v>
      </c>
      <c r="AB318" s="121">
        <v>-2595299000</v>
      </c>
      <c r="AC318" s="79" t="e">
        <v>#N/A</v>
      </c>
      <c r="AD318" s="80">
        <v>706897000</v>
      </c>
      <c r="AE318" s="125">
        <v>0</v>
      </c>
      <c r="AF318" s="129">
        <v>885.99763178399996</v>
      </c>
      <c r="AG318" s="130">
        <v>-2563.5633682159996</v>
      </c>
      <c r="AH318" s="136" t="s">
        <v>3021</v>
      </c>
      <c r="AI318" s="137" t="s">
        <v>3021</v>
      </c>
      <c r="AJ318" s="137">
        <v>78.658300881999608</v>
      </c>
      <c r="AK318" s="137">
        <v>11.97875341115145</v>
      </c>
      <c r="AL318" s="138">
        <v>1.4166002371246644</v>
      </c>
      <c r="AM318" s="85" t="s">
        <v>543</v>
      </c>
      <c r="AN318" s="86" t="s">
        <v>570</v>
      </c>
      <c r="AO318" s="86" t="s">
        <v>1885</v>
      </c>
      <c r="AP318" s="87" t="s">
        <v>2139</v>
      </c>
      <c r="AQ318" s="98" t="e">
        <v>#VALUE!</v>
      </c>
      <c r="AR318" s="99">
        <v>0.21108750000000001</v>
      </c>
      <c r="AS318" s="143">
        <v>3.1313939999999998E-2</v>
      </c>
      <c r="AT318" s="74" t="s">
        <v>3218</v>
      </c>
      <c r="AU318" s="74" t="s">
        <v>3218</v>
      </c>
      <c r="AV318" s="146" t="s">
        <v>3218</v>
      </c>
      <c r="AW318" s="25" t="s">
        <v>3021</v>
      </c>
      <c r="AX318" s="136">
        <v>0</v>
      </c>
      <c r="AY318" s="137">
        <v>0</v>
      </c>
      <c r="AZ318" s="138">
        <v>0</v>
      </c>
      <c r="BA318" s="136">
        <v>0</v>
      </c>
      <c r="BB318" s="137">
        <v>0</v>
      </c>
      <c r="BC318" s="138">
        <v>0</v>
      </c>
      <c r="BD318" s="25">
        <v>0</v>
      </c>
      <c r="BE318" s="25">
        <v>-2563.5633682159996</v>
      </c>
      <c r="BF318" s="74">
        <v>81.117999999999995</v>
      </c>
      <c r="BG318" s="74">
        <v>109.417</v>
      </c>
      <c r="BH318" s="74">
        <v>125.033</v>
      </c>
      <c r="BI318" s="74">
        <v>56.907000000000004</v>
      </c>
      <c r="BJ318" s="74">
        <v>86.811000000000007</v>
      </c>
      <c r="BK318" s="74">
        <v>103.40600000000001</v>
      </c>
      <c r="BL318" s="72">
        <v>-3.1642674023872691E-2</v>
      </c>
      <c r="BM318" s="72">
        <v>-4.2681605360956616E-2</v>
      </c>
      <c r="BN318" s="72">
        <v>-4.8773126324944828E-2</v>
      </c>
      <c r="BO318" s="72">
        <v>-2.219839802111151E-2</v>
      </c>
      <c r="BP318" s="72">
        <v>-3.3863411014650416E-2</v>
      </c>
      <c r="BQ318" s="72">
        <v>-4.0336822284974726E-2</v>
      </c>
      <c r="BR318" s="149">
        <v>-4.0336822284974726E-2</v>
      </c>
    </row>
    <row r="319" spans="2:70" ht="16.5" hidden="1" x14ac:dyDescent="0.3">
      <c r="B319" s="85">
        <v>8</v>
      </c>
      <c r="C319" s="86" t="s">
        <v>3000</v>
      </c>
      <c r="D319" s="86">
        <v>4</v>
      </c>
      <c r="E319" s="87">
        <v>2</v>
      </c>
      <c r="F319" s="75">
        <v>0.16</v>
      </c>
      <c r="G319" s="74">
        <v>0</v>
      </c>
      <c r="H319" s="85" t="s">
        <v>1971</v>
      </c>
      <c r="I319" s="86">
        <v>1334</v>
      </c>
      <c r="J319" s="86" t="s">
        <v>4286</v>
      </c>
      <c r="K319" s="92" t="s">
        <v>1972</v>
      </c>
      <c r="L319" s="98">
        <v>0.18338993126799369</v>
      </c>
      <c r="M319" s="99">
        <v>0.19310742817983445</v>
      </c>
      <c r="N319" s="99">
        <v>0.17090268722225482</v>
      </c>
      <c r="O319" s="99">
        <v>0.18098537986985549</v>
      </c>
      <c r="P319" s="100">
        <v>13.151741965353603</v>
      </c>
      <c r="Q319" s="100">
        <v>6.1078656895791754</v>
      </c>
      <c r="R319" s="101">
        <v>10.946411469575036</v>
      </c>
      <c r="S319" s="108">
        <v>27.534269522871671</v>
      </c>
      <c r="T319" s="109">
        <v>30.911091638986814</v>
      </c>
      <c r="U319" s="98">
        <v>0.29217559390407888</v>
      </c>
      <c r="V319" s="114">
        <v>1.6405033425088478</v>
      </c>
      <c r="W319" s="99">
        <v>0.4826970722220742</v>
      </c>
      <c r="X319" s="115">
        <v>3.3279073973593781E-2</v>
      </c>
      <c r="Y319" s="120">
        <v>8.3628479544167078</v>
      </c>
      <c r="Z319" s="121">
        <v>-7.033281522514379</v>
      </c>
      <c r="AA319" s="120">
        <v>5545100000</v>
      </c>
      <c r="AB319" s="121">
        <v>5916500000</v>
      </c>
      <c r="AC319" s="79" t="e">
        <v>#N/A</v>
      </c>
      <c r="AD319" s="80">
        <v>751500000</v>
      </c>
      <c r="AE319" s="125">
        <v>0</v>
      </c>
      <c r="AF319" s="129">
        <v>100345.40720855001</v>
      </c>
      <c r="AG319" s="130">
        <v>10915.497822279503</v>
      </c>
      <c r="AH319" s="136">
        <v>8.4446060825309495</v>
      </c>
      <c r="AI319" s="137">
        <v>12.499138694926719</v>
      </c>
      <c r="AJ319" s="137">
        <v>3.8883577678025678</v>
      </c>
      <c r="AK319" s="137">
        <v>22.346965953539065</v>
      </c>
      <c r="AL319" s="138">
        <v>2.504087705810532</v>
      </c>
      <c r="AM319" s="85" t="s">
        <v>493</v>
      </c>
      <c r="AN319" s="86" t="s">
        <v>513</v>
      </c>
      <c r="AO319" s="86" t="s">
        <v>1945</v>
      </c>
      <c r="AP319" s="87" t="s">
        <v>1952</v>
      </c>
      <c r="AQ319" s="98">
        <v>-1.533121E-2</v>
      </c>
      <c r="AR319" s="99">
        <v>0.18022300000000002</v>
      </c>
      <c r="AS319" s="143">
        <v>7.5190980000000004E-2</v>
      </c>
      <c r="AT319" s="74" t="s">
        <v>3246</v>
      </c>
      <c r="AU319" s="74" t="s">
        <v>3246</v>
      </c>
      <c r="AV319" s="146" t="s">
        <v>3246</v>
      </c>
      <c r="AW319" s="25">
        <v>4.1194645343543153</v>
      </c>
      <c r="AX319" s="136">
        <v>4.1194645343543153</v>
      </c>
      <c r="AY319" s="137">
        <v>0</v>
      </c>
      <c r="AZ319" s="138">
        <v>4.1194645343543153</v>
      </c>
      <c r="BA319" s="136">
        <v>39.552576926491625</v>
      </c>
      <c r="BB319" s="137">
        <v>0</v>
      </c>
      <c r="BC319" s="138">
        <v>39.552576926491625</v>
      </c>
      <c r="BD319" s="25">
        <v>332.9678314949</v>
      </c>
      <c r="BE319" s="25">
        <v>10915.497822279503</v>
      </c>
      <c r="BF319" s="74">
        <v>645.5</v>
      </c>
      <c r="BG319" s="74">
        <v>714.14300000000003</v>
      </c>
      <c r="BH319" s="74">
        <v>765.25</v>
      </c>
      <c r="BI319" s="74">
        <v>585.17899999999997</v>
      </c>
      <c r="BJ319" s="74">
        <v>590.26099999999997</v>
      </c>
      <c r="BK319" s="74">
        <v>571.63599999999997</v>
      </c>
      <c r="BL319" s="72">
        <v>5.9136102678017763E-2</v>
      </c>
      <c r="BM319" s="72">
        <v>6.5424684391615251E-2</v>
      </c>
      <c r="BN319" s="72">
        <v>7.0106742950198433E-2</v>
      </c>
      <c r="BO319" s="72">
        <v>5.3609923205297838E-2</v>
      </c>
      <c r="BP319" s="72">
        <v>5.4075499772005327E-2</v>
      </c>
      <c r="BQ319" s="72">
        <v>5.2369210209839444E-2</v>
      </c>
      <c r="BR319" s="149">
        <v>7.0106742950198433E-2</v>
      </c>
    </row>
    <row r="320" spans="2:70" ht="16.5" hidden="1" x14ac:dyDescent="0.3">
      <c r="B320" s="85">
        <v>8</v>
      </c>
      <c r="C320" s="86" t="s">
        <v>3000</v>
      </c>
      <c r="D320" s="86">
        <v>3</v>
      </c>
      <c r="E320" s="87">
        <v>1</v>
      </c>
      <c r="F320" s="75">
        <v>0.16</v>
      </c>
      <c r="G320" s="74">
        <v>0</v>
      </c>
      <c r="H320" s="85" t="s">
        <v>1950</v>
      </c>
      <c r="I320" s="86">
        <v>1202</v>
      </c>
      <c r="J320" s="86" t="s">
        <v>4179</v>
      </c>
      <c r="K320" s="92" t="s">
        <v>1951</v>
      </c>
      <c r="L320" s="98">
        <v>0.2223885199583247</v>
      </c>
      <c r="M320" s="99">
        <v>0.11294070198055492</v>
      </c>
      <c r="N320" s="99">
        <v>0.21363882227172834</v>
      </c>
      <c r="O320" s="99">
        <v>0.10535426256743087</v>
      </c>
      <c r="P320" s="100">
        <v>13.810828274720363</v>
      </c>
      <c r="Q320" s="100">
        <v>3.8726409809002016</v>
      </c>
      <c r="R320" s="101">
        <v>8.1867991845056061</v>
      </c>
      <c r="S320" s="108">
        <v>31.61292587715467</v>
      </c>
      <c r="T320" s="109">
        <v>28.488334743258587</v>
      </c>
      <c r="U320" s="98">
        <v>0.32615298950874005</v>
      </c>
      <c r="V320" s="114">
        <v>2.9250036835125974</v>
      </c>
      <c r="W320" s="99">
        <v>0.3472059122864703</v>
      </c>
      <c r="X320" s="115">
        <v>3.750726885055243E-2</v>
      </c>
      <c r="Y320" s="120">
        <v>18.385355394073265</v>
      </c>
      <c r="Z320" s="121">
        <v>-15.996436683212512</v>
      </c>
      <c r="AA320" s="120">
        <v>41659587000</v>
      </c>
      <c r="AB320" s="121">
        <v>44659446000</v>
      </c>
      <c r="AC320" s="79" t="e">
        <v>#N/A</v>
      </c>
      <c r="AD320" s="80">
        <v>4594000000</v>
      </c>
      <c r="AE320" s="125">
        <v>0</v>
      </c>
      <c r="AF320" s="129">
        <v>80145.711624000018</v>
      </c>
      <c r="AG320" s="130">
        <v>104640.71162400002</v>
      </c>
      <c r="AH320" s="136">
        <v>16.212055406925405</v>
      </c>
      <c r="AI320" s="137">
        <v>20.167815673894193</v>
      </c>
      <c r="AJ320" s="137">
        <v>2.9199313643487455</v>
      </c>
      <c r="AK320" s="137">
        <v>75.449992820777751</v>
      </c>
      <c r="AL320" s="138">
        <v>4.1396945121607782</v>
      </c>
      <c r="AM320" s="85" t="s">
        <v>493</v>
      </c>
      <c r="AN320" s="86" t="s">
        <v>513</v>
      </c>
      <c r="AO320" s="86" t="s">
        <v>1945</v>
      </c>
      <c r="AP320" s="87" t="s">
        <v>1952</v>
      </c>
      <c r="AQ320" s="98" t="e">
        <v>#VALUE!</v>
      </c>
      <c r="AR320" s="99">
        <v>0.30264479999999999</v>
      </c>
      <c r="AS320" s="143">
        <v>0.15876690000000002</v>
      </c>
      <c r="AT320" s="74" t="s">
        <v>3160</v>
      </c>
      <c r="AU320" s="74" t="s">
        <v>3160</v>
      </c>
      <c r="AV320" s="146" t="s">
        <v>3160</v>
      </c>
      <c r="AW320" s="25">
        <v>3.6218761318362906</v>
      </c>
      <c r="AX320" s="136">
        <v>3.6218761318362906</v>
      </c>
      <c r="AY320" s="137">
        <v>-1.5028151588066538E-2</v>
      </c>
      <c r="AZ320" s="138">
        <v>3.6068479802482241</v>
      </c>
      <c r="BA320" s="136">
        <v>82.69407316776001</v>
      </c>
      <c r="BB320" s="137">
        <v>-0.34312025639863464</v>
      </c>
      <c r="BC320" s="138">
        <v>82.350952911361375</v>
      </c>
      <c r="BD320" s="25">
        <v>2617.7464799999998</v>
      </c>
      <c r="BE320" s="25">
        <v>80145.711624000018</v>
      </c>
      <c r="BF320" s="74">
        <v>3427.154</v>
      </c>
      <c r="BG320" s="74">
        <v>4607.143</v>
      </c>
      <c r="BH320" s="74">
        <v>5011.5380000000005</v>
      </c>
      <c r="BI320" s="74">
        <v>4973.817</v>
      </c>
      <c r="BJ320" s="74">
        <v>3261.7380000000003</v>
      </c>
      <c r="BK320" s="74">
        <v>4129.2</v>
      </c>
      <c r="BL320" s="72">
        <v>4.2761539333237668E-2</v>
      </c>
      <c r="BM320" s="72">
        <v>5.7484585346427558E-2</v>
      </c>
      <c r="BN320" s="72">
        <v>6.2530332546192918E-2</v>
      </c>
      <c r="BO320" s="72">
        <v>6.2059677295454529E-2</v>
      </c>
      <c r="BP320" s="72">
        <v>4.0697598585215593E-2</v>
      </c>
      <c r="BQ320" s="72">
        <v>5.1521159602050261E-2</v>
      </c>
      <c r="BR320" s="149">
        <v>6.2530332546192918E-2</v>
      </c>
    </row>
    <row r="321" spans="2:70" ht="16.5" hidden="1" x14ac:dyDescent="0.3">
      <c r="B321" s="85">
        <v>8</v>
      </c>
      <c r="C321" s="86" t="s">
        <v>2999</v>
      </c>
      <c r="D321" s="86">
        <v>51</v>
      </c>
      <c r="E321" s="87">
        <v>13</v>
      </c>
      <c r="F321" s="75" t="s">
        <v>2149</v>
      </c>
      <c r="G321" s="74" t="s">
        <v>2931</v>
      </c>
      <c r="H321" s="85" t="s">
        <v>385</v>
      </c>
      <c r="I321" s="86">
        <v>1318</v>
      </c>
      <c r="J321" s="86" t="s">
        <v>4277</v>
      </c>
      <c r="K321" s="92" t="s">
        <v>1073</v>
      </c>
      <c r="L321" s="98">
        <v>0.19439750842510317</v>
      </c>
      <c r="M321" s="99">
        <v>3.2598714416896234E-2</v>
      </c>
      <c r="N321" s="99">
        <v>1.985318976956698E-2</v>
      </c>
      <c r="O321" s="99">
        <v>7.2611986091225197E-3</v>
      </c>
      <c r="P321" s="100">
        <v>1.9674236674645338</v>
      </c>
      <c r="Q321" s="100">
        <v>-0.90176401363031622</v>
      </c>
      <c r="R321" s="101">
        <v>-0.60906678971046257</v>
      </c>
      <c r="S321" s="108">
        <v>13.20572690628104</v>
      </c>
      <c r="T321" s="109">
        <v>9.5971754132562985</v>
      </c>
      <c r="U321" s="98">
        <v>0.13094482652168696</v>
      </c>
      <c r="V321" s="114">
        <v>4.5883413461538467</v>
      </c>
      <c r="W321" s="99">
        <v>0.27592747696703945</v>
      </c>
      <c r="X321" s="115">
        <v>2.751779857611391E-2</v>
      </c>
      <c r="Y321" s="120">
        <v>14.343103099997226</v>
      </c>
      <c r="Z321" s="121" t="e">
        <v>#N/A</v>
      </c>
      <c r="AA321" s="120">
        <v>653400000</v>
      </c>
      <c r="AB321" s="121">
        <v>2933400000</v>
      </c>
      <c r="AC321" s="79">
        <v>152600000</v>
      </c>
      <c r="AD321" s="80">
        <v>186900000</v>
      </c>
      <c r="AE321" s="125">
        <v>0.81647940074906367</v>
      </c>
      <c r="AF321" s="129">
        <v>11381.502053279999</v>
      </c>
      <c r="AG321" s="130">
        <v>12145.002053279999</v>
      </c>
      <c r="AH321" s="136">
        <v>60.877203274586464</v>
      </c>
      <c r="AI321" s="137">
        <v>120.84579157492536</v>
      </c>
      <c r="AJ321" s="137">
        <v>1.4467105280840173</v>
      </c>
      <c r="AK321" s="137">
        <v>866.95746277616558</v>
      </c>
      <c r="AL321" s="138">
        <v>5.0778696986930596</v>
      </c>
      <c r="AM321" s="85" t="s">
        <v>506</v>
      </c>
      <c r="AN321" s="86" t="s">
        <v>507</v>
      </c>
      <c r="AO321" s="86" t="s">
        <v>600</v>
      </c>
      <c r="AP321" s="87" t="s">
        <v>574</v>
      </c>
      <c r="AQ321" s="98" t="e">
        <v>#VALUE!</v>
      </c>
      <c r="AR321" s="99" t="e">
        <v>#VALUE!</v>
      </c>
      <c r="AS321" s="143" t="e">
        <v>#VALUE!</v>
      </c>
      <c r="AT321" s="74" t="s">
        <v>3236</v>
      </c>
      <c r="AU321" s="74" t="s">
        <v>3236</v>
      </c>
      <c r="AV321" s="146" t="s">
        <v>3236</v>
      </c>
      <c r="AW321" s="25" t="s">
        <v>3021</v>
      </c>
      <c r="AX321" s="136">
        <v>0</v>
      </c>
      <c r="AY321" s="137">
        <v>0</v>
      </c>
      <c r="AZ321" s="138">
        <v>0</v>
      </c>
      <c r="BA321" s="136" t="s">
        <v>3021</v>
      </c>
      <c r="BB321" s="137">
        <v>0</v>
      </c>
      <c r="BC321" s="138" t="s">
        <v>3021</v>
      </c>
      <c r="BD321" s="25">
        <v>-38.4</v>
      </c>
      <c r="BE321" s="25">
        <v>11381.502053279999</v>
      </c>
      <c r="BF321" s="74">
        <v>204.76900000000001</v>
      </c>
      <c r="BG321" s="74">
        <v>269.53800000000001</v>
      </c>
      <c r="BH321" s="74">
        <v>347.125</v>
      </c>
      <c r="BI321" s="74">
        <v>121.711</v>
      </c>
      <c r="BJ321" s="74">
        <v>200.35599999999999</v>
      </c>
      <c r="BK321" s="74">
        <v>262.15800000000002</v>
      </c>
      <c r="BL321" s="72">
        <v>1.7991386289913137E-2</v>
      </c>
      <c r="BM321" s="72">
        <v>2.3682111441725103E-2</v>
      </c>
      <c r="BN321" s="72">
        <v>3.0499049982595498E-2</v>
      </c>
      <c r="BO321" s="72">
        <v>1.0693755484138799E-2</v>
      </c>
      <c r="BP321" s="72">
        <v>1.7603651878467134E-2</v>
      </c>
      <c r="BQ321" s="72">
        <v>2.3033690876016626E-2</v>
      </c>
      <c r="BR321" s="149">
        <v>3.0499049982595498E-2</v>
      </c>
    </row>
    <row r="322" spans="2:70" ht="16.5" hidden="1" x14ac:dyDescent="0.3">
      <c r="B322" s="85">
        <v>8</v>
      </c>
      <c r="C322" s="86" t="s">
        <v>2999</v>
      </c>
      <c r="D322" s="86">
        <v>52</v>
      </c>
      <c r="E322" s="87">
        <v>14</v>
      </c>
      <c r="F322" s="75">
        <v>0.12</v>
      </c>
      <c r="G322" s="74" t="s">
        <v>2919</v>
      </c>
      <c r="H322" s="85" t="s">
        <v>456</v>
      </c>
      <c r="I322" s="86">
        <v>1319</v>
      </c>
      <c r="J322" s="86" t="s">
        <v>4278</v>
      </c>
      <c r="K322" s="92" t="s">
        <v>1152</v>
      </c>
      <c r="L322" s="98">
        <v>-13.453830278913841</v>
      </c>
      <c r="M322" s="99">
        <v>2.0921913543372455</v>
      </c>
      <c r="N322" s="99">
        <v>-0.12439470641072119</v>
      </c>
      <c r="O322" s="99">
        <v>-0.11035109589350839</v>
      </c>
      <c r="P322" s="100">
        <v>-1.0351271490538787</v>
      </c>
      <c r="Q322" s="100">
        <v>-1.9977291978036937</v>
      </c>
      <c r="R322" s="101">
        <v>-2.1332774852506424</v>
      </c>
      <c r="S322" s="108">
        <v>2.1559279352410479</v>
      </c>
      <c r="T322" s="109">
        <v>2.6664390752753699</v>
      </c>
      <c r="U322" s="98">
        <v>-0.31295862213982562</v>
      </c>
      <c r="V322" s="114">
        <v>-10.313974415980786</v>
      </c>
      <c r="W322" s="99">
        <v>0.456819009975381</v>
      </c>
      <c r="X322" s="115">
        <v>3.5492938489007253E-2</v>
      </c>
      <c r="Y322" s="120">
        <v>22.702295452851832</v>
      </c>
      <c r="Z322" s="121" t="e">
        <v>#N/A</v>
      </c>
      <c r="AA322" s="120">
        <v>-142290999.99999952</v>
      </c>
      <c r="AB322" s="121">
        <v>2697753000.0000005</v>
      </c>
      <c r="AC322" s="79">
        <v>1396481000</v>
      </c>
      <c r="AD322" s="80">
        <v>1805700000</v>
      </c>
      <c r="AE322" s="125">
        <v>0.77337376086836129</v>
      </c>
      <c r="AF322" s="129">
        <v>63105.320000000007</v>
      </c>
      <c r="AG322" s="130">
        <v>59695.551000000007</v>
      </c>
      <c r="AH322" s="136">
        <v>167.23504017301855</v>
      </c>
      <c r="AI322" s="137" t="s">
        <v>3021</v>
      </c>
      <c r="AJ322" s="137">
        <v>2.4952078306077619</v>
      </c>
      <c r="AK322" s="137" t="s">
        <v>3021</v>
      </c>
      <c r="AL322" s="138">
        <v>10.051890236615332</v>
      </c>
      <c r="AM322" s="85" t="s">
        <v>506</v>
      </c>
      <c r="AN322" s="86" t="s">
        <v>507</v>
      </c>
      <c r="AO322" s="86" t="s">
        <v>600</v>
      </c>
      <c r="AP322" s="87" t="s">
        <v>574</v>
      </c>
      <c r="AQ322" s="98" t="e">
        <v>#VALUE!</v>
      </c>
      <c r="AR322" s="99">
        <v>0.14503099999999999</v>
      </c>
      <c r="AS322" s="143">
        <v>0.15619179999999999</v>
      </c>
      <c r="AT322" s="74" t="s">
        <v>3237</v>
      </c>
      <c r="AU322" s="74" t="s">
        <v>3237</v>
      </c>
      <c r="AV322" s="146" t="s">
        <v>3237</v>
      </c>
      <c r="AW322" s="25" t="s">
        <v>3021</v>
      </c>
      <c r="AX322" s="136">
        <v>0</v>
      </c>
      <c r="AY322" s="137">
        <v>0</v>
      </c>
      <c r="AZ322" s="138">
        <v>0</v>
      </c>
      <c r="BA322" s="136" t="s">
        <v>3021</v>
      </c>
      <c r="BB322" s="137">
        <v>0</v>
      </c>
      <c r="BC322" s="138" t="s">
        <v>3021</v>
      </c>
      <c r="BD322" s="25">
        <v>141.21850346359997</v>
      </c>
      <c r="BE322" s="25">
        <v>59695.551000000007</v>
      </c>
      <c r="BF322" s="74">
        <v>1473.4670000000001</v>
      </c>
      <c r="BG322" s="74">
        <v>1783.3</v>
      </c>
      <c r="BH322" s="74">
        <v>2223</v>
      </c>
      <c r="BI322" s="74">
        <v>1657.165</v>
      </c>
      <c r="BJ322" s="74">
        <v>2118.1320000000001</v>
      </c>
      <c r="BK322" s="74">
        <v>2614.5300000000002</v>
      </c>
      <c r="BL322" s="72">
        <v>2.4683028723530835E-2</v>
      </c>
      <c r="BM322" s="72">
        <v>2.9873248008046693E-2</v>
      </c>
      <c r="BN322" s="72">
        <v>3.723895604883519E-2</v>
      </c>
      <c r="BO322" s="72">
        <v>2.7760276473534851E-2</v>
      </c>
      <c r="BP322" s="72">
        <v>3.5482242219357349E-2</v>
      </c>
      <c r="BQ322" s="72">
        <v>4.3797736283563239E-2</v>
      </c>
      <c r="BR322" s="149">
        <v>4.3797736283563239E-2</v>
      </c>
    </row>
    <row r="323" spans="2:70" ht="16.5" hidden="1" x14ac:dyDescent="0.3">
      <c r="B323" s="85">
        <v>9</v>
      </c>
      <c r="C323" s="86" t="s">
        <v>2999</v>
      </c>
      <c r="D323" s="86">
        <v>0</v>
      </c>
      <c r="E323" s="87">
        <v>0</v>
      </c>
      <c r="F323" s="75">
        <v>0</v>
      </c>
      <c r="G323" s="74">
        <v>0</v>
      </c>
      <c r="H323" s="85" t="s">
        <v>4417</v>
      </c>
      <c r="I323" s="86">
        <v>0</v>
      </c>
      <c r="J323" s="86">
        <v>0</v>
      </c>
      <c r="K323" s="92" t="s">
        <v>4472</v>
      </c>
      <c r="L323" s="98">
        <v>0.53597395232033818</v>
      </c>
      <c r="M323" s="99">
        <v>0.57375423721869101</v>
      </c>
      <c r="N323" s="99">
        <v>0.47479489533889591</v>
      </c>
      <c r="O323" s="99">
        <v>0.50870025356062565</v>
      </c>
      <c r="P323" s="100">
        <v>22.618949929561097</v>
      </c>
      <c r="Q323" s="100">
        <v>17.478364552171808</v>
      </c>
      <c r="R323" s="101">
        <v>18.665498416915597</v>
      </c>
      <c r="S323" s="108">
        <v>34.231950682950007</v>
      </c>
      <c r="T323" s="109">
        <v>35.886326636096534</v>
      </c>
      <c r="U323" s="98">
        <v>-0.42664187485817634</v>
      </c>
      <c r="V323" s="114">
        <v>-1.8024132058910376</v>
      </c>
      <c r="W323" s="99">
        <v>0.79055989274141403</v>
      </c>
      <c r="X323" s="115" t="e">
        <v>#N/A</v>
      </c>
      <c r="Y323" s="120">
        <v>5.9855656633870096</v>
      </c>
      <c r="Z323" s="121">
        <v>10.632571185178929</v>
      </c>
      <c r="AA323" s="120">
        <v>366101000000</v>
      </c>
      <c r="AB323" s="121">
        <v>412919000000</v>
      </c>
      <c r="AC323" s="79" t="e">
        <v>#N/A</v>
      </c>
      <c r="AD323" s="80">
        <v>209861000000</v>
      </c>
      <c r="AE323" s="125">
        <v>0</v>
      </c>
      <c r="AF323" s="129">
        <v>5920360.0544000007</v>
      </c>
      <c r="AG323" s="130">
        <v>5472248.0544000007</v>
      </c>
      <c r="AH323" s="136">
        <v>21.430465967753939</v>
      </c>
      <c r="AI323" s="137">
        <v>26.666575968032749</v>
      </c>
      <c r="AJ323" s="137">
        <v>2.9630152755634067</v>
      </c>
      <c r="AK323" s="137">
        <v>37.610728955312517</v>
      </c>
      <c r="AL323" s="138">
        <v>6.8107508438609079</v>
      </c>
      <c r="AM323" s="85" t="s">
        <v>498</v>
      </c>
      <c r="AN323" s="86" t="s">
        <v>590</v>
      </c>
      <c r="AO323" s="86" t="s">
        <v>644</v>
      </c>
      <c r="AP323" s="87" t="s">
        <v>4618</v>
      </c>
      <c r="AQ323" s="98">
        <v>0.12873290000000001</v>
      </c>
      <c r="AR323" s="99">
        <v>0.2647468</v>
      </c>
      <c r="AS323" s="143">
        <v>0.23559430000000001</v>
      </c>
      <c r="AT323" s="74" t="s">
        <v>4524</v>
      </c>
      <c r="AU323" s="74" t="s">
        <v>3021</v>
      </c>
      <c r="AV323" s="146" t="s">
        <v>4524</v>
      </c>
      <c r="AW323" s="25">
        <v>0.6578947368421052</v>
      </c>
      <c r="AX323" s="136">
        <v>0.6578947368421052</v>
      </c>
      <c r="AY323" s="137">
        <v>2.5907917957250217</v>
      </c>
      <c r="AZ323" s="138">
        <v>3.248686532567127</v>
      </c>
      <c r="BA323" s="136">
        <v>23.078071334549279</v>
      </c>
      <c r="BB323" s="137">
        <v>90.881526369554763</v>
      </c>
      <c r="BC323" s="138">
        <v>113.95959770410404</v>
      </c>
      <c r="BD323" s="25">
        <v>193071</v>
      </c>
      <c r="BE323" s="25">
        <v>5472248.0544000007</v>
      </c>
      <c r="BF323" s="74">
        <v>173491.6</v>
      </c>
      <c r="BG323" s="74">
        <v>197688.73300000001</v>
      </c>
      <c r="BH323" s="74">
        <v>223526.16700000002</v>
      </c>
      <c r="BI323" s="74">
        <v>176623.88700000002</v>
      </c>
      <c r="BJ323" s="74">
        <v>197137.149</v>
      </c>
      <c r="BK323" s="74">
        <v>218550.625</v>
      </c>
      <c r="BL323" s="72">
        <v>3.1703899069506332E-2</v>
      </c>
      <c r="BM323" s="72">
        <v>3.6125689302597852E-2</v>
      </c>
      <c r="BN323" s="72">
        <v>4.0847228557242057E-2</v>
      </c>
      <c r="BO323" s="72">
        <v>3.227629399182376E-2</v>
      </c>
      <c r="BP323" s="72">
        <v>3.6024892702276254E-2</v>
      </c>
      <c r="BQ323" s="72">
        <v>3.9937996747839821E-2</v>
      </c>
      <c r="BR323" s="149">
        <v>4.0847228557242057E-2</v>
      </c>
    </row>
    <row r="324" spans="2:70" ht="16.5" hidden="1" x14ac:dyDescent="0.3">
      <c r="B324" s="85">
        <v>9</v>
      </c>
      <c r="C324" s="86" t="s">
        <v>2999</v>
      </c>
      <c r="D324" s="86">
        <v>0</v>
      </c>
      <c r="E324" s="87">
        <v>0</v>
      </c>
      <c r="F324" s="75">
        <v>0</v>
      </c>
      <c r="G324" s="74" t="s">
        <v>4445</v>
      </c>
      <c r="H324" s="85" t="s">
        <v>4422</v>
      </c>
      <c r="I324" s="86">
        <v>0</v>
      </c>
      <c r="J324" s="86">
        <v>0</v>
      </c>
      <c r="K324" s="92" t="s">
        <v>4477</v>
      </c>
      <c r="L324" s="98">
        <v>0.41529838065072228</v>
      </c>
      <c r="M324" s="99">
        <v>0.59686574264276604</v>
      </c>
      <c r="N324" s="99">
        <v>0.41529838065072228</v>
      </c>
      <c r="O324" s="99">
        <v>0.59686574264276604</v>
      </c>
      <c r="P324" s="100">
        <v>34.003156267376347</v>
      </c>
      <c r="Q324" s="100">
        <v>24.998465989798333</v>
      </c>
      <c r="R324" s="101">
        <v>25.298683122336023</v>
      </c>
      <c r="S324" s="108">
        <v>35.112667064013507</v>
      </c>
      <c r="T324" s="109">
        <v>42.509370545691311</v>
      </c>
      <c r="U324" s="98">
        <v>-0.33706700813179852</v>
      </c>
      <c r="V324" s="114">
        <v>-1.3178127204225232</v>
      </c>
      <c r="W324" s="99">
        <v>0.74630812827824133</v>
      </c>
      <c r="X324" s="115" t="e">
        <v>#N/A</v>
      </c>
      <c r="Y324" s="120">
        <v>12.996397455915623</v>
      </c>
      <c r="Z324" s="121">
        <v>17.921628668305935</v>
      </c>
      <c r="AA324" s="120">
        <v>184988000000</v>
      </c>
      <c r="AB324" s="121">
        <v>184988000000</v>
      </c>
      <c r="AC324" s="79" t="e">
        <v>#N/A</v>
      </c>
      <c r="AD324" s="80">
        <v>85045739282.189987</v>
      </c>
      <c r="AE324" s="125">
        <v>0</v>
      </c>
      <c r="AF324" s="129">
        <v>2990409.8507999997</v>
      </c>
      <c r="AG324" s="130">
        <v>2837388.8507999997</v>
      </c>
      <c r="AH324" s="136">
        <v>24.406806224301956</v>
      </c>
      <c r="AI324" s="137">
        <v>26.820194632915218</v>
      </c>
      <c r="AJ324" s="137" t="s">
        <v>3021</v>
      </c>
      <c r="AK324" s="137">
        <v>37.58118704005102</v>
      </c>
      <c r="AL324" s="138">
        <v>8.8193022871402196</v>
      </c>
      <c r="AM324" s="85" t="s">
        <v>506</v>
      </c>
      <c r="AN324" s="86" t="s">
        <v>577</v>
      </c>
      <c r="AO324" s="86" t="s">
        <v>665</v>
      </c>
      <c r="AP324" s="87" t="s">
        <v>4618</v>
      </c>
      <c r="AQ324" s="98">
        <v>0.15573320000000002</v>
      </c>
      <c r="AR324" s="99">
        <v>0.32242930000000003</v>
      </c>
      <c r="AS324" s="143">
        <v>0.22430070000000002</v>
      </c>
      <c r="AT324" s="74" t="s">
        <v>4529</v>
      </c>
      <c r="AU324" s="74" t="s">
        <v>4530</v>
      </c>
      <c r="AV324" s="146" t="s">
        <v>4529</v>
      </c>
      <c r="AW324" s="25">
        <v>1.0084541431371716</v>
      </c>
      <c r="AX324" s="136">
        <v>1.0084541431371716</v>
      </c>
      <c r="AY324" s="137">
        <v>-3.5074013748909857E-3</v>
      </c>
      <c r="AZ324" s="138">
        <v>1.0049467417622806</v>
      </c>
      <c r="BA324" s="136">
        <v>40.06146578657529</v>
      </c>
      <c r="BB324" s="137">
        <v>-0.13933369319389044</v>
      </c>
      <c r="BC324" s="138">
        <v>39.9221320933814</v>
      </c>
      <c r="BD324" s="25">
        <v>32950</v>
      </c>
      <c r="BE324" s="25">
        <v>2837388.8507999997</v>
      </c>
      <c r="BF324" s="74">
        <v>73619.055999999997</v>
      </c>
      <c r="BG324" s="74">
        <v>91396.722000000009</v>
      </c>
      <c r="BH324" s="74">
        <v>105869.357</v>
      </c>
      <c r="BI324" s="74">
        <v>76026.051000000007</v>
      </c>
      <c r="BJ324" s="74">
        <v>73970.823000000004</v>
      </c>
      <c r="BK324" s="74">
        <v>96413.928</v>
      </c>
      <c r="BL324" s="72">
        <v>2.5946058108758396E-2</v>
      </c>
      <c r="BM324" s="72">
        <v>3.2211560278116544E-2</v>
      </c>
      <c r="BN324" s="72">
        <v>3.7312248185563363E-2</v>
      </c>
      <c r="BO324" s="72">
        <v>2.6794371514698989E-2</v>
      </c>
      <c r="BP324" s="72">
        <v>2.60700337139705E-2</v>
      </c>
      <c r="BQ324" s="72">
        <v>3.3979807869061081E-2</v>
      </c>
      <c r="BR324" s="149">
        <v>3.7312248185563363E-2</v>
      </c>
    </row>
    <row r="325" spans="2:70" ht="16.5" hidden="1" x14ac:dyDescent="0.3">
      <c r="B325" s="85">
        <v>9</v>
      </c>
      <c r="C325" s="86" t="s">
        <v>2999</v>
      </c>
      <c r="D325" s="86">
        <v>0</v>
      </c>
      <c r="E325" s="87">
        <v>0</v>
      </c>
      <c r="F325" s="75">
        <v>0</v>
      </c>
      <c r="G325" s="74">
        <v>0</v>
      </c>
      <c r="H325" s="85" t="s">
        <v>4421</v>
      </c>
      <c r="I325" s="86">
        <v>0</v>
      </c>
      <c r="J325" s="86">
        <v>0</v>
      </c>
      <c r="K325" s="92" t="s">
        <v>4476</v>
      </c>
      <c r="L325" s="98">
        <v>0.30133876250685099</v>
      </c>
      <c r="M325" s="99">
        <v>0.2944196916348405</v>
      </c>
      <c r="N325" s="99">
        <v>0.27584129450080297</v>
      </c>
      <c r="O325" s="99">
        <v>0.25866791017750751</v>
      </c>
      <c r="P325" s="100">
        <v>26.78644461670029</v>
      </c>
      <c r="Q325" s="100">
        <v>16.690160534551971</v>
      </c>
      <c r="R325" s="101">
        <v>27.625787292275305</v>
      </c>
      <c r="S325" s="108">
        <v>16.947034217485516</v>
      </c>
      <c r="T325" s="109">
        <v>18.578527597414411</v>
      </c>
      <c r="U325" s="98">
        <v>0.27186355654524758</v>
      </c>
      <c r="V325" s="114">
        <v>1.0496525293320478</v>
      </c>
      <c r="W325" s="99">
        <v>0.45078231030329635</v>
      </c>
      <c r="X325" s="115">
        <v>2.4161547712008083E-3</v>
      </c>
      <c r="Y325" s="120">
        <v>18.123631646707498</v>
      </c>
      <c r="Z325" s="121">
        <v>27.135333770294025</v>
      </c>
      <c r="AA325" s="120">
        <v>17018719000</v>
      </c>
      <c r="AB325" s="121">
        <v>19370961000</v>
      </c>
      <c r="AC325" s="79" t="e">
        <v>#N/A</v>
      </c>
      <c r="AD325" s="80">
        <v>4536702791.1731739</v>
      </c>
      <c r="AE325" s="125">
        <v>0</v>
      </c>
      <c r="AF325" s="129">
        <v>197016.6464</v>
      </c>
      <c r="AG325" s="130">
        <v>204434.64840000001</v>
      </c>
      <c r="AH325" s="136">
        <v>29.652916379168676</v>
      </c>
      <c r="AI325" s="137">
        <v>38.17739590252669</v>
      </c>
      <c r="AJ325" s="137" t="s">
        <v>3021</v>
      </c>
      <c r="AK325" s="137">
        <v>59.735349716446123</v>
      </c>
      <c r="AL325" s="138">
        <v>15.332967242173481</v>
      </c>
      <c r="AM325" s="85" t="s">
        <v>498</v>
      </c>
      <c r="AN325" s="86" t="s">
        <v>499</v>
      </c>
      <c r="AO325" s="86" t="s">
        <v>500</v>
      </c>
      <c r="AP325" s="87" t="s">
        <v>4618</v>
      </c>
      <c r="AQ325" s="98" t="e">
        <v>#VALUE!</v>
      </c>
      <c r="AR325" s="99" t="e">
        <v>#VALUE!</v>
      </c>
      <c r="AS325" s="143">
        <v>0.2708179</v>
      </c>
      <c r="AT325" s="74" t="s">
        <v>4528</v>
      </c>
      <c r="AU325" s="74" t="s">
        <v>4528</v>
      </c>
      <c r="AV325" s="146" t="s">
        <v>4528</v>
      </c>
      <c r="AW325" s="25" t="s">
        <v>3021</v>
      </c>
      <c r="AX325" s="136">
        <v>0</v>
      </c>
      <c r="AY325" s="137">
        <v>-1.3172490992111353E-2</v>
      </c>
      <c r="AZ325" s="138">
        <v>-1.3172490992111353E-2</v>
      </c>
      <c r="BA325" s="136">
        <v>48.103789070208784</v>
      </c>
      <c r="BB325" s="137">
        <v>-0.82456811789629825</v>
      </c>
      <c r="BC325" s="138">
        <v>47.279220952312485</v>
      </c>
      <c r="BD325" s="25">
        <v>1488.04</v>
      </c>
      <c r="BE325" s="25">
        <v>197016.6464</v>
      </c>
      <c r="BF325" s="74">
        <v>4145.5</v>
      </c>
      <c r="BG325" s="74">
        <v>5056.75</v>
      </c>
      <c r="BH325" s="74">
        <v>6197.6670000000004</v>
      </c>
      <c r="BI325" s="74">
        <v>3710</v>
      </c>
      <c r="BJ325" s="74">
        <v>4908.6670000000004</v>
      </c>
      <c r="BK325" s="74">
        <v>5939.3330000000005</v>
      </c>
      <c r="BL325" s="72">
        <v>2.1041369223103373E-2</v>
      </c>
      <c r="BM325" s="72">
        <v>2.5666612910126157E-2</v>
      </c>
      <c r="BN325" s="72">
        <v>3.145758042910226E-2</v>
      </c>
      <c r="BO325" s="72">
        <v>1.8830896108482334E-2</v>
      </c>
      <c r="BP325" s="72">
        <v>2.4914986066882926E-2</v>
      </c>
      <c r="BQ325" s="72">
        <v>3.014635112578995E-2</v>
      </c>
      <c r="BR325" s="149">
        <v>3.145758042910226E-2</v>
      </c>
    </row>
    <row r="326" spans="2:70" ht="16.5" hidden="1" x14ac:dyDescent="0.3">
      <c r="B326" s="85">
        <v>9</v>
      </c>
      <c r="C326" s="86" t="s">
        <v>2998</v>
      </c>
      <c r="D326" s="86">
        <v>6</v>
      </c>
      <c r="E326" s="87">
        <v>2</v>
      </c>
      <c r="F326" s="75">
        <v>0.15</v>
      </c>
      <c r="G326" s="74" t="s">
        <v>2246</v>
      </c>
      <c r="H326" s="85" t="s">
        <v>2086</v>
      </c>
      <c r="I326" s="86">
        <v>1336</v>
      </c>
      <c r="J326" s="86" t="s">
        <v>4287</v>
      </c>
      <c r="K326" s="92" t="s">
        <v>4842</v>
      </c>
      <c r="L326" s="98">
        <v>5.182763161264921</v>
      </c>
      <c r="M326" s="99">
        <v>2.1512415349887135</v>
      </c>
      <c r="N326" s="99">
        <v>0.47488907115005707</v>
      </c>
      <c r="O326" s="99">
        <v>0.36166982922201141</v>
      </c>
      <c r="P326" s="100">
        <v>24.031690140845072</v>
      </c>
      <c r="Q326" s="100">
        <v>22.048426014252847</v>
      </c>
      <c r="R326" s="101">
        <v>29.820337099462861</v>
      </c>
      <c r="S326" s="108">
        <v>22.173401001290586</v>
      </c>
      <c r="T326" s="109">
        <v>23.09347805745298</v>
      </c>
      <c r="U326" s="98">
        <v>-2.9337450870297595E-2</v>
      </c>
      <c r="V326" s="114">
        <v>-8.3300119569549649E-2</v>
      </c>
      <c r="W326" s="99">
        <v>0.49302937308198158</v>
      </c>
      <c r="X326" s="115" t="e">
        <v>#N/A</v>
      </c>
      <c r="Y326" s="120">
        <v>9.1751479550505497</v>
      </c>
      <c r="Z326" s="121">
        <v>4.4214356251570885</v>
      </c>
      <c r="AA326" s="120">
        <v>88600000</v>
      </c>
      <c r="AB326" s="121">
        <v>527000000</v>
      </c>
      <c r="AC326" s="79">
        <v>7900000</v>
      </c>
      <c r="AD326" s="80">
        <v>173200000</v>
      </c>
      <c r="AE326" s="125">
        <v>4.5612009237875291E-2</v>
      </c>
      <c r="AF326" s="129">
        <v>25992.7470612</v>
      </c>
      <c r="AG326" s="130">
        <v>1856.5962461009412</v>
      </c>
      <c r="AH326" s="136">
        <v>9.7356908552749939</v>
      </c>
      <c r="AI326" s="137">
        <v>14.183317388089698</v>
      </c>
      <c r="AJ326" s="137">
        <v>9.1434532873430641</v>
      </c>
      <c r="AK326" s="137">
        <v>10.990425042453474</v>
      </c>
      <c r="AL326" s="138">
        <v>3.1427817277693926</v>
      </c>
      <c r="AM326" s="85" t="s">
        <v>533</v>
      </c>
      <c r="AN326" s="86" t="s">
        <v>816</v>
      </c>
      <c r="AO326" s="86" t="s">
        <v>1769</v>
      </c>
      <c r="AP326" s="87" t="s">
        <v>2087</v>
      </c>
      <c r="AQ326" s="98" t="e">
        <v>#VALUE!</v>
      </c>
      <c r="AR326" s="99">
        <v>0.20896000000000001</v>
      </c>
      <c r="AS326" s="143">
        <v>3.959961E-2</v>
      </c>
      <c r="AT326" s="74" t="s">
        <v>3248</v>
      </c>
      <c r="AU326" s="74" t="s">
        <v>3248</v>
      </c>
      <c r="AV326" s="146" t="s">
        <v>3248</v>
      </c>
      <c r="AW326" s="25">
        <v>4.2393913505770637</v>
      </c>
      <c r="AX326" s="136">
        <v>4.2393913505770637</v>
      </c>
      <c r="AY326" s="137">
        <v>0</v>
      </c>
      <c r="AZ326" s="138">
        <v>4.2393913505770637</v>
      </c>
      <c r="BA326" s="136">
        <v>46.577676796364671</v>
      </c>
      <c r="BB326" s="137">
        <v>0</v>
      </c>
      <c r="BC326" s="138">
        <v>46.577676796364671</v>
      </c>
      <c r="BD326" s="25">
        <v>73.8</v>
      </c>
      <c r="BE326" s="25">
        <v>1856.5962461009412</v>
      </c>
      <c r="BF326" s="74">
        <v>121.286</v>
      </c>
      <c r="BG326" s="74">
        <v>160.75</v>
      </c>
      <c r="BH326" s="74">
        <v>198.857</v>
      </c>
      <c r="BI326" s="74">
        <v>134.42500000000001</v>
      </c>
      <c r="BJ326" s="74">
        <v>164.95600000000002</v>
      </c>
      <c r="BK326" s="74">
        <v>203.38200000000001</v>
      </c>
      <c r="BL326" s="72">
        <v>6.5327073807627312E-2</v>
      </c>
      <c r="BM326" s="72">
        <v>8.6583176249328792E-2</v>
      </c>
      <c r="BN326" s="72">
        <v>0.10710837125606702</v>
      </c>
      <c r="BO326" s="72">
        <v>7.2404002907098128E-2</v>
      </c>
      <c r="BP326" s="72">
        <v>8.8848612263665819E-2</v>
      </c>
      <c r="BQ326" s="72">
        <v>0.10954562707272776</v>
      </c>
      <c r="BR326" s="149">
        <v>0.10954562707272776</v>
      </c>
    </row>
    <row r="327" spans="2:70" ht="16.5" hidden="1" x14ac:dyDescent="0.3">
      <c r="B327" s="85">
        <v>9</v>
      </c>
      <c r="C327" s="86" t="s">
        <v>2998</v>
      </c>
      <c r="D327" s="86">
        <v>1</v>
      </c>
      <c r="E327" s="87">
        <v>1</v>
      </c>
      <c r="F327" s="75">
        <v>0.12</v>
      </c>
      <c r="G327" s="74" t="s">
        <v>2792</v>
      </c>
      <c r="H327" s="85" t="s">
        <v>113</v>
      </c>
      <c r="I327" s="86">
        <v>1360</v>
      </c>
      <c r="J327" s="86" t="s">
        <v>4303</v>
      </c>
      <c r="K327" s="92" t="s">
        <v>747</v>
      </c>
      <c r="L327" s="98">
        <v>0.69620659768039894</v>
      </c>
      <c r="M327" s="99">
        <v>0.6436327739387957</v>
      </c>
      <c r="N327" s="99">
        <v>0.4451526962292961</v>
      </c>
      <c r="O327" s="99">
        <v>0.46882383153569596</v>
      </c>
      <c r="P327" s="100">
        <v>19.301409694872834</v>
      </c>
      <c r="Q327" s="100">
        <v>14.618489068697697</v>
      </c>
      <c r="R327" s="101">
        <v>49.23149402273129</v>
      </c>
      <c r="S327" s="108">
        <v>19.632990069672182</v>
      </c>
      <c r="T327" s="109">
        <v>19.40868628737779</v>
      </c>
      <c r="U327" s="98">
        <v>4.1106147203434244E-2</v>
      </c>
      <c r="V327" s="114">
        <v>0.25996369663010022</v>
      </c>
      <c r="W327" s="99">
        <v>0.21370292764582627</v>
      </c>
      <c r="X327" s="115">
        <v>1.2785485026128014E-2</v>
      </c>
      <c r="Y327" s="120">
        <v>5.7266829041308522</v>
      </c>
      <c r="Z327" s="121">
        <v>25.557231059504826</v>
      </c>
      <c r="AA327" s="120">
        <v>14182000000</v>
      </c>
      <c r="AB327" s="121">
        <v>19470000000</v>
      </c>
      <c r="AC327" s="79">
        <v>366000000</v>
      </c>
      <c r="AD327" s="80">
        <v>10042000000</v>
      </c>
      <c r="AE327" s="125">
        <v>3.6446922923720378E-2</v>
      </c>
      <c r="AF327" s="129">
        <v>142406.44552754998</v>
      </c>
      <c r="AG327" s="130">
        <v>145721.44552754998</v>
      </c>
      <c r="AH327" s="136">
        <v>9.6709215242600202</v>
      </c>
      <c r="AI327" s="137">
        <v>11.30938653686845</v>
      </c>
      <c r="AJ327" s="137">
        <v>5.0246633660598405</v>
      </c>
      <c r="AK327" s="137">
        <v>14.287939734655543</v>
      </c>
      <c r="AL327" s="138">
        <v>7.809511511592194</v>
      </c>
      <c r="AM327" s="85" t="s">
        <v>498</v>
      </c>
      <c r="AN327" s="86" t="s">
        <v>679</v>
      </c>
      <c r="AO327" s="86" t="s">
        <v>679</v>
      </c>
      <c r="AP327" s="87" t="s">
        <v>574</v>
      </c>
      <c r="AQ327" s="98">
        <v>0.15183450000000001</v>
      </c>
      <c r="AR327" s="99">
        <v>0.131497</v>
      </c>
      <c r="AS327" s="143">
        <v>0.11110260000000001</v>
      </c>
      <c r="AT327" s="74" t="s">
        <v>3697</v>
      </c>
      <c r="AU327" s="74" t="s">
        <v>3021</v>
      </c>
      <c r="AV327" s="146" t="s">
        <v>3021</v>
      </c>
      <c r="AW327" s="25">
        <v>1.8628644441015751</v>
      </c>
      <c r="AX327" s="136">
        <v>1.8628644441015751</v>
      </c>
      <c r="AY327" s="137">
        <v>3.1369277708136574</v>
      </c>
      <c r="AZ327" s="138">
        <v>4.9997922149152325</v>
      </c>
      <c r="BA327" s="136">
        <v>33.253369958461747</v>
      </c>
      <c r="BB327" s="137">
        <v>55.996248157577384</v>
      </c>
      <c r="BC327" s="138">
        <v>89.24961811603913</v>
      </c>
      <c r="BD327" s="25">
        <v>6660.6990000000005</v>
      </c>
      <c r="BE327" s="25">
        <v>142406.44552754998</v>
      </c>
      <c r="BF327" s="74">
        <v>9944.5910000000003</v>
      </c>
      <c r="BG327" s="74">
        <v>10290.714</v>
      </c>
      <c r="BH327" s="74">
        <v>10371.429</v>
      </c>
      <c r="BI327" s="74">
        <v>8431.8260000000009</v>
      </c>
      <c r="BJ327" s="74">
        <v>9801.6440000000002</v>
      </c>
      <c r="BK327" s="74">
        <v>10101.780000000001</v>
      </c>
      <c r="BL327" s="72">
        <v>6.9832450091425941E-2</v>
      </c>
      <c r="BM327" s="72">
        <v>7.2262979122031071E-2</v>
      </c>
      <c r="BN327" s="72">
        <v>7.2829772287192868E-2</v>
      </c>
      <c r="BO327" s="72">
        <v>5.9209581200935023E-2</v>
      </c>
      <c r="BP327" s="72">
        <v>6.8828654234641171E-2</v>
      </c>
      <c r="BQ327" s="72">
        <v>7.0936255466370085E-2</v>
      </c>
      <c r="BR327" s="149">
        <v>7.2829772287192868E-2</v>
      </c>
    </row>
    <row r="328" spans="2:70" ht="16.5" x14ac:dyDescent="0.3">
      <c r="B328" s="85">
        <v>3</v>
      </c>
      <c r="C328" s="86" t="s">
        <v>2998</v>
      </c>
      <c r="D328" s="86">
        <v>8</v>
      </c>
      <c r="E328" s="87">
        <v>2</v>
      </c>
      <c r="F328" s="75">
        <v>0.12</v>
      </c>
      <c r="G328" s="74">
        <v>0</v>
      </c>
      <c r="H328" s="85" t="s">
        <v>1429</v>
      </c>
      <c r="I328" s="86">
        <v>1112</v>
      </c>
      <c r="J328" s="86" t="s">
        <v>4092</v>
      </c>
      <c r="K328" s="92" t="s">
        <v>1430</v>
      </c>
      <c r="L328" s="98">
        <v>0.20903382229569067</v>
      </c>
      <c r="M328" s="99">
        <v>0.22585815227237885</v>
      </c>
      <c r="N328" s="99">
        <v>0.12144725494433314</v>
      </c>
      <c r="O328" s="99">
        <v>0.13462704669496664</v>
      </c>
      <c r="P328" s="100">
        <v>11.711590527224569</v>
      </c>
      <c r="Q328" s="100">
        <v>8.8728414337691941</v>
      </c>
      <c r="R328" s="101">
        <v>13.735056486911992</v>
      </c>
      <c r="S328" s="108">
        <v>26.487148751867551</v>
      </c>
      <c r="T328" s="109">
        <v>24.479521614217951</v>
      </c>
      <c r="U328" s="98">
        <v>0.34493136928636903</v>
      </c>
      <c r="V328" s="114">
        <v>1.6197036366876396</v>
      </c>
      <c r="W328" s="99">
        <v>0.49522820978577403</v>
      </c>
      <c r="X328" s="115" t="e">
        <v>#N/A</v>
      </c>
      <c r="Y328" s="120">
        <v>8.4897613407414436</v>
      </c>
      <c r="Z328" s="121">
        <v>7.3584199989488841</v>
      </c>
      <c r="AA328" s="120">
        <v>21525900000</v>
      </c>
      <c r="AB328" s="121">
        <v>36113100000</v>
      </c>
      <c r="AC328" s="79" t="e">
        <v>#N/A</v>
      </c>
      <c r="AD328" s="80">
        <v>6254300000</v>
      </c>
      <c r="AE328" s="125">
        <v>0</v>
      </c>
      <c r="AF328" s="129">
        <v>86680.798637999993</v>
      </c>
      <c r="AG328" s="130">
        <v>99302.798637999993</v>
      </c>
      <c r="AH328" s="136">
        <v>12.453947857680344</v>
      </c>
      <c r="AI328" s="137">
        <v>18.16370628633096</v>
      </c>
      <c r="AJ328" s="137">
        <v>3.2895400695794872</v>
      </c>
      <c r="AK328" s="137">
        <v>27.19260885014257</v>
      </c>
      <c r="AL328" s="138">
        <v>3.7166836946042561</v>
      </c>
      <c r="AM328" s="85" t="s">
        <v>550</v>
      </c>
      <c r="AN328" s="86" t="s">
        <v>884</v>
      </c>
      <c r="AO328" s="86" t="s">
        <v>1077</v>
      </c>
      <c r="AP328" s="87" t="s">
        <v>1339</v>
      </c>
      <c r="AQ328" s="98">
        <v>0.11964000000000001</v>
      </c>
      <c r="AR328" s="99">
        <v>0.1212969</v>
      </c>
      <c r="AS328" s="143">
        <v>0.14901410000000001</v>
      </c>
      <c r="AT328" s="74" t="s">
        <v>3697</v>
      </c>
      <c r="AU328" s="74" t="s">
        <v>3021</v>
      </c>
      <c r="AV328" s="146" t="s">
        <v>3021</v>
      </c>
      <c r="AW328" s="25">
        <v>1.781616166012632</v>
      </c>
      <c r="AX328" s="136">
        <v>1.781616166012632</v>
      </c>
      <c r="AY328" s="137">
        <v>-4.3598776907626924E-2</v>
      </c>
      <c r="AZ328" s="138">
        <v>1.738017389105005</v>
      </c>
      <c r="BA328" s="136">
        <v>48.341817387211407</v>
      </c>
      <c r="BB328" s="137">
        <v>-1.1829956147576439</v>
      </c>
      <c r="BC328" s="138">
        <v>47.158821772453763</v>
      </c>
      <c r="BD328" s="25">
        <v>1502.8691219499999</v>
      </c>
      <c r="BE328" s="25">
        <v>86680.798637999993</v>
      </c>
      <c r="BF328" s="74">
        <v>3408.05</v>
      </c>
      <c r="BG328" s="74">
        <v>3699.15</v>
      </c>
      <c r="BH328" s="74">
        <v>4043.556</v>
      </c>
      <c r="BI328" s="74">
        <v>2628.1190000000001</v>
      </c>
      <c r="BJ328" s="74">
        <v>2808.9430000000002</v>
      </c>
      <c r="BK328" s="74">
        <v>3069.5650000000001</v>
      </c>
      <c r="BL328" s="72">
        <v>3.9317242729071319E-2</v>
      </c>
      <c r="BM328" s="72">
        <v>4.2675541274700829E-2</v>
      </c>
      <c r="BN328" s="72">
        <v>4.6648808773519373E-2</v>
      </c>
      <c r="BO328" s="72">
        <v>3.0319506064724455E-2</v>
      </c>
      <c r="BP328" s="72">
        <v>3.2405596673501201E-2</v>
      </c>
      <c r="BQ328" s="72">
        <v>3.5412283322621967E-2</v>
      </c>
      <c r="BR328" s="149">
        <v>4.6648808773519373E-2</v>
      </c>
    </row>
    <row r="329" spans="2:70" ht="16.5" hidden="1" x14ac:dyDescent="0.3">
      <c r="B329" s="85">
        <v>9</v>
      </c>
      <c r="C329" s="86" t="s">
        <v>3000</v>
      </c>
      <c r="D329" s="86">
        <v>2</v>
      </c>
      <c r="E329" s="87">
        <v>1</v>
      </c>
      <c r="F329" s="75">
        <v>0.14000000000000001</v>
      </c>
      <c r="G329" s="74">
        <v>0</v>
      </c>
      <c r="H329" s="85" t="s">
        <v>1633</v>
      </c>
      <c r="I329" s="86">
        <v>1342</v>
      </c>
      <c r="J329" s="86" t="s">
        <v>4292</v>
      </c>
      <c r="K329" s="92" t="s">
        <v>1634</v>
      </c>
      <c r="L329" s="98">
        <v>0.37275617048448123</v>
      </c>
      <c r="M329" s="99">
        <v>0.35495229233940856</v>
      </c>
      <c r="N329" s="99">
        <v>0.36637642549489879</v>
      </c>
      <c r="O329" s="99">
        <v>0.34968277646974244</v>
      </c>
      <c r="P329" s="100">
        <v>21.416057037021147</v>
      </c>
      <c r="Q329" s="100">
        <v>13.888096037414483</v>
      </c>
      <c r="R329" s="101">
        <v>16.889471726918636</v>
      </c>
      <c r="S329" s="108">
        <v>47.36212630952771</v>
      </c>
      <c r="T329" s="109">
        <v>44.040033120927383</v>
      </c>
      <c r="U329" s="98">
        <v>3.6908452159537093E-2</v>
      </c>
      <c r="V329" s="114">
        <v>0.17851074462768615</v>
      </c>
      <c r="W329" s="99">
        <v>0.54693714379433356</v>
      </c>
      <c r="X329" s="115">
        <v>0.17296490978832221</v>
      </c>
      <c r="Y329" s="120">
        <v>6.5473421498970126</v>
      </c>
      <c r="Z329" s="121">
        <v>-0.93471594198598629</v>
      </c>
      <c r="AA329" s="120">
        <v>54813000000</v>
      </c>
      <c r="AB329" s="121">
        <v>55639000000</v>
      </c>
      <c r="AC329" s="79" t="e">
        <v>#N/A</v>
      </c>
      <c r="AD329" s="80">
        <v>12635000000</v>
      </c>
      <c r="AE329" s="125">
        <v>0</v>
      </c>
      <c r="AF329" s="129">
        <v>89163.441510937351</v>
      </c>
      <c r="AG329" s="130">
        <v>115773.04585997583</v>
      </c>
      <c r="AH329" s="136">
        <v>5.5907400936824336</v>
      </c>
      <c r="AI329" s="137">
        <v>7.3872540747815103</v>
      </c>
      <c r="AJ329" s="137">
        <v>5.6788856757569466</v>
      </c>
      <c r="AK329" s="137">
        <v>12.302241806742416</v>
      </c>
      <c r="AL329" s="138">
        <v>2.0645113310246974</v>
      </c>
      <c r="AM329" s="85" t="s">
        <v>550</v>
      </c>
      <c r="AN329" s="86" t="s">
        <v>551</v>
      </c>
      <c r="AO329" s="86" t="s">
        <v>561</v>
      </c>
      <c r="AP329" s="87" t="s">
        <v>1552</v>
      </c>
      <c r="AQ329" s="98">
        <v>0.13291150000000002</v>
      </c>
      <c r="AR329" s="99">
        <v>0.1087205</v>
      </c>
      <c r="AS329" s="143">
        <v>0.14352300000000001</v>
      </c>
      <c r="AT329" s="74" t="s">
        <v>3697</v>
      </c>
      <c r="AU329" s="74" t="s">
        <v>3251</v>
      </c>
      <c r="AV329" s="146" t="s">
        <v>3251</v>
      </c>
      <c r="AW329" s="25">
        <v>6.1050838974422961</v>
      </c>
      <c r="AX329" s="136">
        <v>6.1050838974422961</v>
      </c>
      <c r="AY329" s="137">
        <v>7.6556080294303525E-2</v>
      </c>
      <c r="AZ329" s="138">
        <v>6.1816399777365998</v>
      </c>
      <c r="BA329" s="136">
        <v>63.207545285504366</v>
      </c>
      <c r="BB329" s="137">
        <v>0.79260530950445229</v>
      </c>
      <c r="BC329" s="138">
        <v>64.000150595008819</v>
      </c>
      <c r="BD329" s="25">
        <v>8074.6558000000005</v>
      </c>
      <c r="BE329" s="25">
        <v>89163.441510937351</v>
      </c>
      <c r="BF329" s="74">
        <v>10662.682000000001</v>
      </c>
      <c r="BG329" s="74">
        <v>10557.636</v>
      </c>
      <c r="BH329" s="74">
        <v>10256.857</v>
      </c>
      <c r="BI329" s="74">
        <v>7929.1860000000006</v>
      </c>
      <c r="BJ329" s="74">
        <v>6832.357</v>
      </c>
      <c r="BK329" s="74">
        <v>7569.1860000000006</v>
      </c>
      <c r="BL329" s="72">
        <v>0.1195858057889348</v>
      </c>
      <c r="BM329" s="72">
        <v>0.11840767719474954</v>
      </c>
      <c r="BN329" s="72">
        <v>0.11503433275107297</v>
      </c>
      <c r="BO329" s="72">
        <v>8.8928667014578577E-2</v>
      </c>
      <c r="BP329" s="72">
        <v>7.6627336094490031E-2</v>
      </c>
      <c r="BQ329" s="72">
        <v>8.4891137799694691E-2</v>
      </c>
      <c r="BR329" s="149">
        <v>0.11503433275107297</v>
      </c>
    </row>
    <row r="330" spans="2:70" ht="16.5" hidden="1" x14ac:dyDescent="0.3">
      <c r="B330" s="85">
        <v>9</v>
      </c>
      <c r="C330" s="86" t="s">
        <v>2999</v>
      </c>
      <c r="D330" s="86">
        <v>2</v>
      </c>
      <c r="E330" s="87">
        <v>1</v>
      </c>
      <c r="F330" s="75">
        <v>0.15</v>
      </c>
      <c r="G330" s="74">
        <v>0</v>
      </c>
      <c r="H330" s="85" t="s">
        <v>286</v>
      </c>
      <c r="I330" s="86">
        <v>1343</v>
      </c>
      <c r="J330" s="86" t="s">
        <v>4293</v>
      </c>
      <c r="K330" s="92" t="s">
        <v>963</v>
      </c>
      <c r="L330" s="98">
        <v>0.32284456261105837</v>
      </c>
      <c r="M330" s="99">
        <v>0.27713524353726549</v>
      </c>
      <c r="N330" s="99">
        <v>0.18440339254100183</v>
      </c>
      <c r="O330" s="99">
        <v>0.166279318927294</v>
      </c>
      <c r="P330" s="100">
        <v>8.820392858371461</v>
      </c>
      <c r="Q330" s="100">
        <v>7.1810341274059208</v>
      </c>
      <c r="R330" s="101">
        <v>11.96988774881453</v>
      </c>
      <c r="S330" s="108">
        <v>24.295094937796058</v>
      </c>
      <c r="T330" s="109">
        <v>23.416920901852816</v>
      </c>
      <c r="U330" s="98">
        <v>0.35801799134968015</v>
      </c>
      <c r="V330" s="114">
        <v>2.4334898278560249</v>
      </c>
      <c r="W330" s="99">
        <v>0.45952297027376338</v>
      </c>
      <c r="X330" s="115">
        <v>4.2892109250553631E-2</v>
      </c>
      <c r="Y330" s="120">
        <v>6.9344087216442842</v>
      </c>
      <c r="Z330" s="121">
        <v>-11.19005437591618</v>
      </c>
      <c r="AA330" s="120">
        <v>3640100000</v>
      </c>
      <c r="AB330" s="121">
        <v>6066900000</v>
      </c>
      <c r="AC330" s="79">
        <v>54600000</v>
      </c>
      <c r="AD330" s="80">
        <v>1084000000</v>
      </c>
      <c r="AE330" s="125">
        <v>5.0369003690036898E-2</v>
      </c>
      <c r="AF330" s="129">
        <v>23428.594387800003</v>
      </c>
      <c r="AG330" s="130">
        <v>25605.594387800003</v>
      </c>
      <c r="AH330" s="136">
        <v>28.622394799687019</v>
      </c>
      <c r="AI330" s="137">
        <v>39.470275703688159</v>
      </c>
      <c r="AJ330" s="137">
        <v>3.79385567951641</v>
      </c>
      <c r="AK330" s="137">
        <v>53.195531408214045</v>
      </c>
      <c r="AL330" s="138">
        <v>5.9892698572876162</v>
      </c>
      <c r="AM330" s="85" t="s">
        <v>493</v>
      </c>
      <c r="AN330" s="86" t="s">
        <v>572</v>
      </c>
      <c r="AO330" s="86" t="s">
        <v>964</v>
      </c>
      <c r="AP330" s="87" t="s">
        <v>574</v>
      </c>
      <c r="AQ330" s="98">
        <v>0.17080749999999997</v>
      </c>
      <c r="AR330" s="99">
        <v>0.1506469</v>
      </c>
      <c r="AS330" s="143">
        <v>0.14884650000000002</v>
      </c>
      <c r="AT330" s="74" t="s">
        <v>3697</v>
      </c>
      <c r="AU330" s="74" t="s">
        <v>3021</v>
      </c>
      <c r="AV330" s="146" t="s">
        <v>3021</v>
      </c>
      <c r="AW330" s="25">
        <v>1.144717531378493</v>
      </c>
      <c r="AX330" s="136">
        <v>1.144717531378493</v>
      </c>
      <c r="AY330" s="137">
        <v>-0.11761411498869219</v>
      </c>
      <c r="AZ330" s="138">
        <v>1.0271034163898007</v>
      </c>
      <c r="BA330" s="136">
        <v>34.52524404608782</v>
      </c>
      <c r="BB330" s="137">
        <v>-3.5472995843431399</v>
      </c>
      <c r="BC330" s="138">
        <v>30.977944461744681</v>
      </c>
      <c r="BD330" s="25">
        <v>228.8</v>
      </c>
      <c r="BE330" s="25">
        <v>23428.594387800003</v>
      </c>
      <c r="BF330" s="74">
        <v>784.23500000000001</v>
      </c>
      <c r="BG330" s="74">
        <v>844.58799999999997</v>
      </c>
      <c r="BH330" s="74">
        <v>901.30000000000007</v>
      </c>
      <c r="BI330" s="74">
        <v>728.85</v>
      </c>
      <c r="BJ330" s="74">
        <v>862.84500000000003</v>
      </c>
      <c r="BK330" s="74">
        <v>974.90800000000002</v>
      </c>
      <c r="BL330" s="72">
        <v>3.3473412319109316E-2</v>
      </c>
      <c r="BM330" s="72">
        <v>3.6049452477601607E-2</v>
      </c>
      <c r="BN330" s="72">
        <v>3.8470084251803642E-2</v>
      </c>
      <c r="BO330" s="72">
        <v>3.1109420733304208E-2</v>
      </c>
      <c r="BP330" s="72">
        <v>3.6828713909073017E-2</v>
      </c>
      <c r="BQ330" s="72">
        <v>4.1611886050990102E-2</v>
      </c>
      <c r="BR330" s="149">
        <v>4.1611886050990102E-2</v>
      </c>
    </row>
    <row r="331" spans="2:70" ht="16.5" hidden="1" x14ac:dyDescent="0.3">
      <c r="B331" s="85">
        <v>9</v>
      </c>
      <c r="C331" s="86" t="s">
        <v>2999</v>
      </c>
      <c r="D331" s="86">
        <v>3</v>
      </c>
      <c r="E331" s="87">
        <v>3</v>
      </c>
      <c r="F331" s="75" t="s">
        <v>2149</v>
      </c>
      <c r="G331" s="74" t="s">
        <v>2691</v>
      </c>
      <c r="H331" s="85" t="s">
        <v>138</v>
      </c>
      <c r="I331" s="86">
        <v>1644</v>
      </c>
      <c r="J331" s="86" t="s">
        <v>5080</v>
      </c>
      <c r="K331" s="92" t="s">
        <v>781</v>
      </c>
      <c r="L331" s="98">
        <v>0.61498268112867416</v>
      </c>
      <c r="M331" s="99">
        <v>0.62567368936795686</v>
      </c>
      <c r="N331" s="99">
        <v>0.18266214084616908</v>
      </c>
      <c r="O331" s="99">
        <v>0.18166299167792874</v>
      </c>
      <c r="P331" s="100">
        <v>16.866165413533835</v>
      </c>
      <c r="Q331" s="100">
        <v>13.424788753741804</v>
      </c>
      <c r="R331" s="101">
        <v>29.376065461984318</v>
      </c>
      <c r="S331" s="108">
        <v>15.261621318856911</v>
      </c>
      <c r="T331" s="109">
        <v>14.367562802996915</v>
      </c>
      <c r="U331" s="98">
        <v>0.37078926453506145</v>
      </c>
      <c r="V331" s="114">
        <v>1.8367655966081162</v>
      </c>
      <c r="W331" s="99">
        <v>0.31532491249429312</v>
      </c>
      <c r="X331" s="115">
        <v>3.3642441233556176E-2</v>
      </c>
      <c r="Y331" s="120">
        <v>3.6134970909882171</v>
      </c>
      <c r="Z331" s="121" t="e">
        <v>#N/A</v>
      </c>
      <c r="AA331" s="120">
        <v>4082000000</v>
      </c>
      <c r="AB331" s="121">
        <v>14059000000</v>
      </c>
      <c r="AC331" s="79">
        <v>78000000</v>
      </c>
      <c r="AD331" s="80">
        <v>2417000000</v>
      </c>
      <c r="AE331" s="125">
        <v>3.2271410839884156E-2</v>
      </c>
      <c r="AF331" s="129">
        <v>45617.216849960001</v>
      </c>
      <c r="AG331" s="130">
        <v>52001.216849960001</v>
      </c>
      <c r="AH331" s="136">
        <v>13.450909687004657</v>
      </c>
      <c r="AI331" s="137">
        <v>15.439791226235155</v>
      </c>
      <c r="AJ331" s="137">
        <v>4.4796789819549918</v>
      </c>
      <c r="AK331" s="137">
        <v>21.424791578189144</v>
      </c>
      <c r="AL331" s="138">
        <v>5.7205851189648547</v>
      </c>
      <c r="AM331" s="85" t="s">
        <v>498</v>
      </c>
      <c r="AN331" s="86" t="s">
        <v>726</v>
      </c>
      <c r="AO331" s="86" t="s">
        <v>753</v>
      </c>
      <c r="AP331" s="87" t="s">
        <v>574</v>
      </c>
      <c r="AQ331" s="98" t="e">
        <v>#VALUE!</v>
      </c>
      <c r="AR331" s="99" t="e">
        <v>#VALUE!</v>
      </c>
      <c r="AS331" s="143" t="e">
        <v>#VALUE!</v>
      </c>
      <c r="AT331" s="74" t="s">
        <v>3725</v>
      </c>
      <c r="AU331" s="74" t="s">
        <v>3021</v>
      </c>
      <c r="AV331" s="146" t="s">
        <v>3725</v>
      </c>
      <c r="AW331" s="25">
        <v>1.3590450129233116</v>
      </c>
      <c r="AX331" s="136">
        <v>1.3590450129233116</v>
      </c>
      <c r="AY331" s="137">
        <v>3.04152026005359</v>
      </c>
      <c r="AZ331" s="138">
        <v>4.4005652729769018</v>
      </c>
      <c r="BA331" s="136">
        <v>26.123675948190929</v>
      </c>
      <c r="BB331" s="137">
        <v>58.46435468137134</v>
      </c>
      <c r="BC331" s="138">
        <v>84.588030629562269</v>
      </c>
      <c r="BD331" s="25">
        <v>1638.5491500000001</v>
      </c>
      <c r="BE331" s="25">
        <v>45617.216849960001</v>
      </c>
      <c r="BF331" s="74">
        <v>2214</v>
      </c>
      <c r="BG331" s="74">
        <v>2425.2379999999998</v>
      </c>
      <c r="BH331" s="74">
        <v>2627.308</v>
      </c>
      <c r="BI331" s="74">
        <v>1901.338</v>
      </c>
      <c r="BJ331" s="74">
        <v>2403.009</v>
      </c>
      <c r="BK331" s="74">
        <v>2578.1930000000002</v>
      </c>
      <c r="BL331" s="72">
        <v>4.8534306844761864E-2</v>
      </c>
      <c r="BM331" s="72">
        <v>5.3164970760423022E-2</v>
      </c>
      <c r="BN331" s="72">
        <v>5.7594657925789342E-2</v>
      </c>
      <c r="BO331" s="72">
        <v>4.1680271864320613E-2</v>
      </c>
      <c r="BP331" s="72">
        <v>5.2677676674220582E-2</v>
      </c>
      <c r="BQ331" s="72">
        <v>5.6517981105247125E-2</v>
      </c>
      <c r="BR331" s="149">
        <v>5.7594657925789342E-2</v>
      </c>
    </row>
    <row r="332" spans="2:70" ht="16.5" hidden="1" x14ac:dyDescent="0.3">
      <c r="B332" s="85">
        <v>9</v>
      </c>
      <c r="C332" s="86" t="s">
        <v>2999</v>
      </c>
      <c r="D332" s="86">
        <v>4</v>
      </c>
      <c r="E332" s="87">
        <v>1</v>
      </c>
      <c r="F332" s="75">
        <v>0.17</v>
      </c>
      <c r="G332" s="74" t="s">
        <v>2790</v>
      </c>
      <c r="H332" s="85" t="s">
        <v>258</v>
      </c>
      <c r="I332" s="86">
        <v>1456</v>
      </c>
      <c r="J332" s="86" t="s">
        <v>5081</v>
      </c>
      <c r="K332" s="92" t="s">
        <v>929</v>
      </c>
      <c r="L332" s="98">
        <v>0.35874758607188373</v>
      </c>
      <c r="M332" s="99">
        <v>0.36937235851543049</v>
      </c>
      <c r="N332" s="99">
        <v>0.18792708047854234</v>
      </c>
      <c r="O332" s="99">
        <v>0.20180750852843163</v>
      </c>
      <c r="P332" s="100">
        <v>11.219077587775315</v>
      </c>
      <c r="Q332" s="100">
        <v>-0.58978543335745703</v>
      </c>
      <c r="R332" s="101">
        <v>1.5901185678113872</v>
      </c>
      <c r="S332" s="108">
        <v>17.475119605487922</v>
      </c>
      <c r="T332" s="109">
        <v>22.734599820806007</v>
      </c>
      <c r="U332" s="98">
        <v>0.44567162717776015</v>
      </c>
      <c r="V332" s="114">
        <v>2.8811600397859451</v>
      </c>
      <c r="W332" s="99">
        <v>0.37793266583331475</v>
      </c>
      <c r="X332" s="115">
        <v>4.4952818116522325E-2</v>
      </c>
      <c r="Y332" s="120">
        <v>5.1987193323902074</v>
      </c>
      <c r="Z332" s="121">
        <v>-27.879085321620177</v>
      </c>
      <c r="AA332" s="120">
        <v>747449000</v>
      </c>
      <c r="AB332" s="121">
        <v>1368071000</v>
      </c>
      <c r="AC332" s="79">
        <v>32679000</v>
      </c>
      <c r="AD332" s="80">
        <v>-73362000</v>
      </c>
      <c r="AE332" s="125">
        <v>-0.44544859736648401</v>
      </c>
      <c r="AF332" s="129">
        <v>6774.6951752999994</v>
      </c>
      <c r="AG332" s="130">
        <v>7479.4325252999997</v>
      </c>
      <c r="AH332" s="136">
        <v>16.047219576733198</v>
      </c>
      <c r="AI332" s="137">
        <v>18.314077261152111</v>
      </c>
      <c r="AJ332" s="137">
        <v>-1.6925861103099971</v>
      </c>
      <c r="AK332" s="137">
        <v>29.976811339437649</v>
      </c>
      <c r="AL332" s="138">
        <v>8.1859698489933574</v>
      </c>
      <c r="AM332" s="85" t="s">
        <v>498</v>
      </c>
      <c r="AN332" s="86" t="s">
        <v>896</v>
      </c>
      <c r="AO332" s="86" t="s">
        <v>4623</v>
      </c>
      <c r="AP332" s="87" t="s">
        <v>574</v>
      </c>
      <c r="AQ332" s="98">
        <v>0.17437069999999999</v>
      </c>
      <c r="AR332" s="99">
        <v>0.1645722</v>
      </c>
      <c r="AS332" s="143">
        <v>0.17447690000000002</v>
      </c>
      <c r="AT332" s="74" t="s">
        <v>3697</v>
      </c>
      <c r="AU332" s="74" t="s">
        <v>3021</v>
      </c>
      <c r="AV332" s="146" t="s">
        <v>3021</v>
      </c>
      <c r="AW332" s="25">
        <v>1.0906137575308206</v>
      </c>
      <c r="AX332" s="136">
        <v>1.0906137575308206</v>
      </c>
      <c r="AY332" s="137">
        <v>0.50955367887952618</v>
      </c>
      <c r="AZ332" s="138">
        <v>1.6001674364103469</v>
      </c>
      <c r="BA332" s="136">
        <v>35.799256656569064</v>
      </c>
      <c r="BB332" s="137">
        <v>16.726034129449012</v>
      </c>
      <c r="BC332" s="138">
        <v>52.525290786018076</v>
      </c>
      <c r="BD332" s="25">
        <v>104.76260596</v>
      </c>
      <c r="BE332" s="25">
        <v>6774.6951752999994</v>
      </c>
      <c r="BF332" s="74">
        <v>256.33300000000003</v>
      </c>
      <c r="BG332" s="74">
        <v>282.33300000000003</v>
      </c>
      <c r="BH332" s="74" t="s">
        <v>3021</v>
      </c>
      <c r="BI332" s="74">
        <v>-56.615000000000002</v>
      </c>
      <c r="BJ332" s="74">
        <v>271.45499999999998</v>
      </c>
      <c r="BK332" s="74" t="s">
        <v>3021</v>
      </c>
      <c r="BL332" s="72">
        <v>3.7836831527796232E-2</v>
      </c>
      <c r="BM332" s="72">
        <v>4.1674642577183951E-2</v>
      </c>
      <c r="BN332" s="72">
        <v>0</v>
      </c>
      <c r="BO332" s="72">
        <v>-8.3568335600417553E-3</v>
      </c>
      <c r="BP332" s="72">
        <v>4.0068961477367035E-2</v>
      </c>
      <c r="BQ332" s="72">
        <v>0</v>
      </c>
      <c r="BR332" s="149">
        <v>4.1674642577183951E-2</v>
      </c>
    </row>
    <row r="333" spans="2:70" ht="16.5" hidden="1" x14ac:dyDescent="0.3">
      <c r="B333" s="85">
        <v>9</v>
      </c>
      <c r="C333" s="86" t="s">
        <v>2998</v>
      </c>
      <c r="D333" s="86">
        <v>12</v>
      </c>
      <c r="E333" s="87">
        <v>11</v>
      </c>
      <c r="F333" s="75">
        <v>0.18</v>
      </c>
      <c r="G333" s="74" t="s">
        <v>2234</v>
      </c>
      <c r="H333" s="85" t="s">
        <v>2048</v>
      </c>
      <c r="I333" s="86">
        <v>1384</v>
      </c>
      <c r="J333" s="86" t="s">
        <v>4316</v>
      </c>
      <c r="K333" s="92" t="s">
        <v>4843</v>
      </c>
      <c r="L333" s="98">
        <v>0.23318859049024923</v>
      </c>
      <c r="M333" s="99">
        <v>0.26417505422170728</v>
      </c>
      <c r="N333" s="99">
        <v>0.16748064190257317</v>
      </c>
      <c r="O333" s="99">
        <v>0.19647185536607256</v>
      </c>
      <c r="P333" s="100">
        <v>16.0297093256987</v>
      </c>
      <c r="Q333" s="100">
        <v>12.530454849120842</v>
      </c>
      <c r="R333" s="101">
        <v>20.328419718587689</v>
      </c>
      <c r="S333" s="108">
        <v>8.167117068882888</v>
      </c>
      <c r="T333" s="109">
        <v>9.1364549174456755</v>
      </c>
      <c r="U333" s="98">
        <v>0.33145819681636851</v>
      </c>
      <c r="V333" s="114">
        <v>1.9761723626306651</v>
      </c>
      <c r="W333" s="99">
        <v>0.40967356630781521</v>
      </c>
      <c r="X333" s="115" t="e">
        <v>#N/A</v>
      </c>
      <c r="Y333" s="120">
        <v>10.370122470728294</v>
      </c>
      <c r="Z333" s="121">
        <v>15.374295920467462</v>
      </c>
      <c r="AA333" s="120">
        <v>1450065000</v>
      </c>
      <c r="AB333" s="121">
        <v>1949750000</v>
      </c>
      <c r="AC333" s="79" t="e">
        <v>#N/A</v>
      </c>
      <c r="AD333" s="80">
        <v>92990000</v>
      </c>
      <c r="AE333" s="125">
        <v>0</v>
      </c>
      <c r="AF333" s="129">
        <v>1668.8671999999999</v>
      </c>
      <c r="AG333" s="130">
        <v>2609.1971999999996</v>
      </c>
      <c r="AH333" s="136">
        <v>5.4889791144246773</v>
      </c>
      <c r="AI333" s="137">
        <v>7.240308459892721</v>
      </c>
      <c r="AJ333" s="137">
        <v>-7.3691886123952015</v>
      </c>
      <c r="AK333" s="137">
        <v>9.0052438289352352</v>
      </c>
      <c r="AL333" s="138">
        <v>1.2176553418085889</v>
      </c>
      <c r="AM333" s="85" t="s">
        <v>533</v>
      </c>
      <c r="AN333" s="86" t="s">
        <v>856</v>
      </c>
      <c r="AO333" s="86" t="s">
        <v>856</v>
      </c>
      <c r="AP333" s="87" t="s">
        <v>2141</v>
      </c>
      <c r="AQ333" s="98">
        <v>0.18234030000000001</v>
      </c>
      <c r="AR333" s="99">
        <v>0.22990189999999999</v>
      </c>
      <c r="AS333" s="143">
        <v>0.16057030000000003</v>
      </c>
      <c r="AT333" s="74" t="s">
        <v>3697</v>
      </c>
      <c r="AU333" s="74" t="s">
        <v>3021</v>
      </c>
      <c r="AV333" s="146" t="s">
        <v>3021</v>
      </c>
      <c r="AW333" s="25">
        <v>7.2115384615384626</v>
      </c>
      <c r="AX333" s="136">
        <v>7.2115384615384626</v>
      </c>
      <c r="AY333" s="137">
        <v>0</v>
      </c>
      <c r="AZ333" s="138">
        <v>7.2115384615384626</v>
      </c>
      <c r="BA333" s="136">
        <v>48.513397324873779</v>
      </c>
      <c r="BB333" s="137">
        <v>0</v>
      </c>
      <c r="BC333" s="138">
        <v>48.513397324873779</v>
      </c>
      <c r="BD333" s="25">
        <v>142.67452499999999</v>
      </c>
      <c r="BE333" s="25">
        <v>1668.8671999999999</v>
      </c>
      <c r="BF333" s="74" t="s">
        <v>3021</v>
      </c>
      <c r="BG333" s="74" t="s">
        <v>3021</v>
      </c>
      <c r="BH333" s="74" t="s">
        <v>3021</v>
      </c>
      <c r="BI333" s="74" t="s">
        <v>3021</v>
      </c>
      <c r="BJ333" s="74" t="s">
        <v>3021</v>
      </c>
      <c r="BK333" s="74" t="s">
        <v>3021</v>
      </c>
      <c r="BL333" s="72">
        <v>0</v>
      </c>
      <c r="BM333" s="72">
        <v>0</v>
      </c>
      <c r="BN333" s="72">
        <v>0</v>
      </c>
      <c r="BO333" s="72">
        <v>0</v>
      </c>
      <c r="BP333" s="72">
        <v>0</v>
      </c>
      <c r="BQ333" s="72">
        <v>0</v>
      </c>
      <c r="BR333" s="149">
        <v>0</v>
      </c>
    </row>
    <row r="334" spans="2:70" ht="16.5" hidden="1" x14ac:dyDescent="0.3">
      <c r="B334" s="85">
        <v>9</v>
      </c>
      <c r="C334" s="86" t="s">
        <v>2998</v>
      </c>
      <c r="D334" s="86">
        <v>5</v>
      </c>
      <c r="E334" s="87">
        <v>2</v>
      </c>
      <c r="F334" s="75">
        <v>0.1</v>
      </c>
      <c r="G334" s="74">
        <v>0</v>
      </c>
      <c r="H334" s="85" t="s">
        <v>250</v>
      </c>
      <c r="I334" s="86">
        <v>1361</v>
      </c>
      <c r="J334" s="86" t="s">
        <v>4304</v>
      </c>
      <c r="K334" s="92" t="s">
        <v>921</v>
      </c>
      <c r="L334" s="98">
        <v>0.37451064721002503</v>
      </c>
      <c r="M334" s="99">
        <v>0.35004260153365518</v>
      </c>
      <c r="N334" s="99">
        <v>0.23761162644609507</v>
      </c>
      <c r="O334" s="99">
        <v>0.2307533887515914</v>
      </c>
      <c r="P334" s="100">
        <v>17.398104777989467</v>
      </c>
      <c r="Q334" s="100">
        <v>14.105134848971096</v>
      </c>
      <c r="R334" s="101">
        <v>43.600640211932223</v>
      </c>
      <c r="S334" s="108">
        <v>19.256042978765599</v>
      </c>
      <c r="T334" s="109">
        <v>18.14172608574868</v>
      </c>
      <c r="U334" s="98">
        <v>0.47705656599365925</v>
      </c>
      <c r="V334" s="114">
        <v>2.7961931989166415</v>
      </c>
      <c r="W334" s="99">
        <v>0.18585907033970764</v>
      </c>
      <c r="X334" s="115">
        <v>1.9806973705325418E-2</v>
      </c>
      <c r="Y334" s="120">
        <v>7.0160270593850367</v>
      </c>
      <c r="Z334" s="121">
        <v>12.208618435954378</v>
      </c>
      <c r="AA334" s="120">
        <v>35210000000</v>
      </c>
      <c r="AB334" s="121">
        <v>53412000000</v>
      </c>
      <c r="AC334" s="79">
        <v>387000000</v>
      </c>
      <c r="AD334" s="80">
        <v>10949000000</v>
      </c>
      <c r="AE334" s="125">
        <v>3.5345693670654856E-2</v>
      </c>
      <c r="AF334" s="129">
        <v>247564.25708223999</v>
      </c>
      <c r="AG334" s="130">
        <v>284871.25708223996</v>
      </c>
      <c r="AH334" s="136">
        <v>17.806735760039622</v>
      </c>
      <c r="AI334" s="137">
        <v>21.643546038443148</v>
      </c>
      <c r="AJ334" s="137">
        <v>2.3056087590750436</v>
      </c>
      <c r="AK334" s="137">
        <v>24.184479322012994</v>
      </c>
      <c r="AL334" s="138">
        <v>14.002808875164002</v>
      </c>
      <c r="AM334" s="85" t="s">
        <v>493</v>
      </c>
      <c r="AN334" s="86" t="s">
        <v>673</v>
      </c>
      <c r="AO334" s="86" t="s">
        <v>674</v>
      </c>
      <c r="AP334" s="87" t="s">
        <v>574</v>
      </c>
      <c r="AQ334" s="98">
        <v>0.1033433</v>
      </c>
      <c r="AR334" s="99">
        <v>0.13143879999999999</v>
      </c>
      <c r="AS334" s="143">
        <v>0.1141477</v>
      </c>
      <c r="AT334" s="74" t="s">
        <v>3697</v>
      </c>
      <c r="AU334" s="74" t="s">
        <v>3021</v>
      </c>
      <c r="AV334" s="146" t="s">
        <v>3021</v>
      </c>
      <c r="AW334" s="25">
        <v>2.8129864035910277</v>
      </c>
      <c r="AX334" s="136">
        <v>2.8129864035910277</v>
      </c>
      <c r="AY334" s="137">
        <v>0.60821590624768795</v>
      </c>
      <c r="AZ334" s="138">
        <v>3.4212023098387156</v>
      </c>
      <c r="BA334" s="136">
        <v>66.282772529455471</v>
      </c>
      <c r="BB334" s="137">
        <v>14.331472242861679</v>
      </c>
      <c r="BC334" s="138">
        <v>80.61424477231715</v>
      </c>
      <c r="BD334" s="25">
        <v>7594.6679999999997</v>
      </c>
      <c r="BE334" s="25">
        <v>247564.25708223999</v>
      </c>
      <c r="BF334" s="74">
        <v>10314.933000000001</v>
      </c>
      <c r="BG334" s="74">
        <v>11058.588</v>
      </c>
      <c r="BH334" s="74">
        <v>11908.429</v>
      </c>
      <c r="BI334" s="74">
        <v>8056.3289999999997</v>
      </c>
      <c r="BJ334" s="74">
        <v>9409.7880000000005</v>
      </c>
      <c r="BK334" s="74">
        <v>9460.6840000000011</v>
      </c>
      <c r="BL334" s="72">
        <v>4.1665679535367726E-2</v>
      </c>
      <c r="BM334" s="72">
        <v>4.4669566319205663E-2</v>
      </c>
      <c r="BN334" s="72">
        <v>4.8102376087530527E-2</v>
      </c>
      <c r="BO334" s="72">
        <v>3.2542375442040146E-2</v>
      </c>
      <c r="BP334" s="72">
        <v>3.8009477260176949E-2</v>
      </c>
      <c r="BQ334" s="72">
        <v>3.8215064288772492E-2</v>
      </c>
      <c r="BR334" s="149">
        <v>4.8102376087530527E-2</v>
      </c>
    </row>
    <row r="335" spans="2:70" ht="16.5" hidden="1" x14ac:dyDescent="0.3">
      <c r="B335" s="85">
        <v>9</v>
      </c>
      <c r="C335" s="86" t="s">
        <v>3000</v>
      </c>
      <c r="D335" s="86">
        <v>1</v>
      </c>
      <c r="E335" s="87">
        <v>1</v>
      </c>
      <c r="F335" s="75">
        <v>0.2</v>
      </c>
      <c r="G335" s="74">
        <v>0</v>
      </c>
      <c r="H335" s="85" t="s">
        <v>1333</v>
      </c>
      <c r="I335" s="86">
        <v>1326</v>
      </c>
      <c r="J335" s="86" t="s">
        <v>4284</v>
      </c>
      <c r="K335" s="92" t="s">
        <v>4837</v>
      </c>
      <c r="L335" s="98">
        <v>0.21687506080217167</v>
      </c>
      <c r="M335" s="99">
        <v>0.31867886133541068</v>
      </c>
      <c r="N335" s="99">
        <v>0.16094724743315536</v>
      </c>
      <c r="O335" s="99">
        <v>0.2357906039158425</v>
      </c>
      <c r="P335" s="100">
        <v>13.457334450762259</v>
      </c>
      <c r="Q335" s="100">
        <v>10.767011322900197</v>
      </c>
      <c r="R335" s="101">
        <v>16.301902238429815</v>
      </c>
      <c r="S335" s="108">
        <v>28.961926781630062</v>
      </c>
      <c r="T335" s="109">
        <v>28.982819746153623</v>
      </c>
      <c r="U335" s="98">
        <v>0.46942954656265234</v>
      </c>
      <c r="V335" s="114">
        <v>1.9116329748237897</v>
      </c>
      <c r="W335" s="99">
        <v>0.67121620556114936</v>
      </c>
      <c r="X335" s="115" t="e">
        <v>#N/A</v>
      </c>
      <c r="Y335" s="120">
        <v>7.6618259014489052</v>
      </c>
      <c r="Z335" s="121">
        <v>-2.8029904446139731</v>
      </c>
      <c r="AA335" s="120">
        <v>755635231</v>
      </c>
      <c r="AB335" s="121">
        <v>1021266204</v>
      </c>
      <c r="AC335" s="79" t="e">
        <v>#N/A</v>
      </c>
      <c r="AD335" s="80">
        <v>145486730.53138798</v>
      </c>
      <c r="AE335" s="125">
        <v>0</v>
      </c>
      <c r="AF335" s="129">
        <v>921.86173396799984</v>
      </c>
      <c r="AG335" s="130">
        <v>1403.2617339679998</v>
      </c>
      <c r="AH335" s="136">
        <v>5.4650800679157419</v>
      </c>
      <c r="AI335" s="137">
        <v>7.3486535858846356</v>
      </c>
      <c r="AJ335" s="137">
        <v>8.2599359432388582</v>
      </c>
      <c r="AK335" s="137">
        <v>8.2385701443277437</v>
      </c>
      <c r="AL335" s="138">
        <v>2.2717144538204352</v>
      </c>
      <c r="AM335" s="85" t="s">
        <v>550</v>
      </c>
      <c r="AN335" s="86" t="s">
        <v>1240</v>
      </c>
      <c r="AO335" s="86" t="s">
        <v>1241</v>
      </c>
      <c r="AP335" s="87" t="s">
        <v>2135</v>
      </c>
      <c r="AQ335" s="98" t="e">
        <v>#VALUE!</v>
      </c>
      <c r="AR335" s="99">
        <v>0.21672899999999998</v>
      </c>
      <c r="AS335" s="143">
        <v>0.12372899999999999</v>
      </c>
      <c r="AT335" s="74" t="s">
        <v>3759</v>
      </c>
      <c r="AU335" s="74" t="s">
        <v>3021</v>
      </c>
      <c r="AV335" s="146" t="s">
        <v>3759</v>
      </c>
      <c r="AW335" s="25">
        <v>5.5629728526924795</v>
      </c>
      <c r="AX335" s="136">
        <v>5.5629728526924795</v>
      </c>
      <c r="AY335" s="137">
        <v>-0.2957202014720518</v>
      </c>
      <c r="AZ335" s="138">
        <v>5.2672526512204279</v>
      </c>
      <c r="BA335" s="136">
        <v>33.573594250685858</v>
      </c>
      <c r="BB335" s="137">
        <v>-1.7847273964582442</v>
      </c>
      <c r="BC335" s="138">
        <v>31.788866854227614</v>
      </c>
      <c r="BD335" s="25">
        <v>46.612998999999995</v>
      </c>
      <c r="BE335" s="25">
        <v>921.86173396799984</v>
      </c>
      <c r="BF335" s="74">
        <v>58.68</v>
      </c>
      <c r="BG335" s="74">
        <v>68.575000000000003</v>
      </c>
      <c r="BH335" s="74">
        <v>73.233000000000004</v>
      </c>
      <c r="BI335" s="74">
        <v>59.128</v>
      </c>
      <c r="BJ335" s="74">
        <v>25.667999999999999</v>
      </c>
      <c r="BK335" s="74">
        <v>19.166</v>
      </c>
      <c r="BL335" s="72">
        <v>6.3653797351389929E-2</v>
      </c>
      <c r="BM335" s="72">
        <v>7.4387511134484746E-2</v>
      </c>
      <c r="BN335" s="72">
        <v>7.9440329608628818E-2</v>
      </c>
      <c r="BO335" s="72">
        <v>6.413977044636987E-2</v>
      </c>
      <c r="BP335" s="72">
        <v>2.7843654915055843E-2</v>
      </c>
      <c r="BQ335" s="72">
        <v>2.0790536469610422E-2</v>
      </c>
      <c r="BR335" s="149">
        <v>7.9440329608628818E-2</v>
      </c>
    </row>
    <row r="336" spans="2:70" ht="16.5" x14ac:dyDescent="0.3">
      <c r="B336" s="85">
        <v>9</v>
      </c>
      <c r="C336" s="86" t="s">
        <v>3000</v>
      </c>
      <c r="D336" s="86">
        <v>5</v>
      </c>
      <c r="E336" s="87">
        <v>3</v>
      </c>
      <c r="F336" s="75">
        <v>0.12</v>
      </c>
      <c r="G336" s="74">
        <v>0</v>
      </c>
      <c r="H336" s="85" t="s">
        <v>2046</v>
      </c>
      <c r="I336" s="86">
        <v>1278</v>
      </c>
      <c r="J336" s="86" t="s">
        <v>4247</v>
      </c>
      <c r="K336" s="92" t="s">
        <v>4835</v>
      </c>
      <c r="L336" s="98">
        <v>0.35958792713921484</v>
      </c>
      <c r="M336" s="99">
        <v>0.27449658774959979</v>
      </c>
      <c r="N336" s="99">
        <v>0.16342146476443681</v>
      </c>
      <c r="O336" s="99">
        <v>0.12046589018302829</v>
      </c>
      <c r="P336" s="100">
        <v>11.000940392325079</v>
      </c>
      <c r="Q336" s="100">
        <v>8.4528877334783843</v>
      </c>
      <c r="R336" s="101">
        <v>12.798792250272584</v>
      </c>
      <c r="S336" s="108">
        <v>37.975324855414947</v>
      </c>
      <c r="T336" s="109">
        <v>35.69786535303777</v>
      </c>
      <c r="U336" s="98">
        <v>0.5187612303139203</v>
      </c>
      <c r="V336" s="114">
        <v>2.1999103541012999</v>
      </c>
      <c r="W336" s="99">
        <v>0.54215484250809542</v>
      </c>
      <c r="X336" s="115" t="e">
        <v>#N/A</v>
      </c>
      <c r="Y336" s="120">
        <v>4.4635660126383767</v>
      </c>
      <c r="Z336" s="121">
        <v>0.28721693705489049</v>
      </c>
      <c r="AA336" s="120">
        <v>1186900000</v>
      </c>
      <c r="AB336" s="121">
        <v>2704500000</v>
      </c>
      <c r="AC336" s="79" t="e">
        <v>#N/A</v>
      </c>
      <c r="AD336" s="80">
        <v>320000000</v>
      </c>
      <c r="AE336" s="125">
        <v>0</v>
      </c>
      <c r="AF336" s="129">
        <v>59676.439689600003</v>
      </c>
      <c r="AG336" s="130">
        <v>8985.9799308580677</v>
      </c>
      <c r="AH336" s="136">
        <v>19.357992095773518</v>
      </c>
      <c r="AI336" s="137">
        <v>25.571940611434457</v>
      </c>
      <c r="AJ336" s="137">
        <v>2.3924411002581198</v>
      </c>
      <c r="AK336" s="137">
        <v>34.889126506212513</v>
      </c>
      <c r="AL336" s="138">
        <v>4.3461910402349728</v>
      </c>
      <c r="AM336" s="85" t="s">
        <v>550</v>
      </c>
      <c r="AN336" s="86" t="s">
        <v>884</v>
      </c>
      <c r="AO336" s="86" t="s">
        <v>885</v>
      </c>
      <c r="AP336" s="87" t="s">
        <v>2141</v>
      </c>
      <c r="AQ336" s="98" t="e">
        <v>#VALUE!</v>
      </c>
      <c r="AR336" s="99">
        <v>0.1150798</v>
      </c>
      <c r="AS336" s="143">
        <v>-2.1816710000000003E-2</v>
      </c>
      <c r="AT336" s="74" t="s">
        <v>3211</v>
      </c>
      <c r="AU336" s="74" t="s">
        <v>3211</v>
      </c>
      <c r="AV336" s="146" t="s">
        <v>3211</v>
      </c>
      <c r="AW336" s="25">
        <v>1.5564890475023276</v>
      </c>
      <c r="AX336" s="136">
        <v>1.5564890475023276</v>
      </c>
      <c r="AY336" s="137">
        <v>0</v>
      </c>
      <c r="AZ336" s="138">
        <v>1.5564890475023276</v>
      </c>
      <c r="BA336" s="136">
        <v>54.516385493748956</v>
      </c>
      <c r="BB336" s="137">
        <v>0</v>
      </c>
      <c r="BC336" s="138">
        <v>54.516385493748956</v>
      </c>
      <c r="BD336" s="25">
        <v>124.8</v>
      </c>
      <c r="BE336" s="25">
        <v>8985.9799308580677</v>
      </c>
      <c r="BF336" s="74">
        <v>246</v>
      </c>
      <c r="BG336" s="74">
        <v>289</v>
      </c>
      <c r="BH336" s="74">
        <v>322.14300000000003</v>
      </c>
      <c r="BI336" s="74">
        <v>195.232</v>
      </c>
      <c r="BJ336" s="74">
        <v>241.21</v>
      </c>
      <c r="BK336" s="74">
        <v>281.98099999999999</v>
      </c>
      <c r="BL336" s="72">
        <v>2.7375979235745918E-2</v>
      </c>
      <c r="BM336" s="72">
        <v>3.2161211378579552E-2</v>
      </c>
      <c r="BN336" s="72">
        <v>3.5849512516019907E-2</v>
      </c>
      <c r="BO336" s="72">
        <v>2.1726289342085963E-2</v>
      </c>
      <c r="BP336" s="72">
        <v>2.684292663192794E-2</v>
      </c>
      <c r="BQ336" s="72">
        <v>3.1380105694613289E-2</v>
      </c>
      <c r="BR336" s="149">
        <v>3.5849512516019907E-2</v>
      </c>
    </row>
    <row r="337" spans="2:70" ht="16.5" hidden="1" x14ac:dyDescent="0.3">
      <c r="B337" s="85">
        <v>9</v>
      </c>
      <c r="C337" s="86" t="s">
        <v>2998</v>
      </c>
      <c r="D337" s="86">
        <v>6</v>
      </c>
      <c r="E337" s="87">
        <v>3</v>
      </c>
      <c r="F337" s="75">
        <v>0.08</v>
      </c>
      <c r="G337" s="74">
        <v>0</v>
      </c>
      <c r="H337" s="85" t="s">
        <v>300</v>
      </c>
      <c r="I337" s="86">
        <v>1374</v>
      </c>
      <c r="J337" s="86" t="s">
        <v>4310</v>
      </c>
      <c r="K337" s="92" t="s">
        <v>981</v>
      </c>
      <c r="L337" s="98">
        <v>0.29965200943837927</v>
      </c>
      <c r="M337" s="99">
        <v>0.34984451354953355</v>
      </c>
      <c r="N337" s="99">
        <v>0.20268114095373063</v>
      </c>
      <c r="O337" s="99">
        <v>0.22993539910215702</v>
      </c>
      <c r="P337" s="100">
        <v>15.400112707805016</v>
      </c>
      <c r="Q337" s="100">
        <v>12.571715833225621</v>
      </c>
      <c r="R337" s="101">
        <v>42.882206536374397</v>
      </c>
      <c r="S337" s="108">
        <v>33.409231500610801</v>
      </c>
      <c r="T337" s="109">
        <v>33.120382846257492</v>
      </c>
      <c r="U337" s="98">
        <v>0.32449850458635232</v>
      </c>
      <c r="V337" s="114">
        <v>2.1409346103038307</v>
      </c>
      <c r="W337" s="99">
        <v>0.2798407410416836</v>
      </c>
      <c r="X337" s="115">
        <v>2.9981981981981983E-2</v>
      </c>
      <c r="Y337" s="120">
        <v>4.8315470421142921</v>
      </c>
      <c r="Z337" s="121">
        <v>35.096003852061351</v>
      </c>
      <c r="AA337" s="120">
        <v>36016000000</v>
      </c>
      <c r="AB337" s="121">
        <v>54798000000</v>
      </c>
      <c r="AC337" s="79">
        <v>287000000</v>
      </c>
      <c r="AD337" s="80">
        <v>11101000000</v>
      </c>
      <c r="AE337" s="125">
        <v>2.5853526709305467E-2</v>
      </c>
      <c r="AF337" s="129">
        <v>250552.53840727996</v>
      </c>
      <c r="AG337" s="130">
        <v>278022.53840727999</v>
      </c>
      <c r="AH337" s="136">
        <v>20.188986886012636</v>
      </c>
      <c r="AI337" s="137">
        <v>22.082806863167594</v>
      </c>
      <c r="AJ337" s="137">
        <v>3.7864598928658122</v>
      </c>
      <c r="AK337" s="137">
        <v>22.122930271419794</v>
      </c>
      <c r="AL337" s="138">
        <v>9.6310519379498576</v>
      </c>
      <c r="AM337" s="85" t="s">
        <v>493</v>
      </c>
      <c r="AN337" s="86" t="s">
        <v>673</v>
      </c>
      <c r="AO337" s="86" t="s">
        <v>674</v>
      </c>
      <c r="AP337" s="87" t="s">
        <v>574</v>
      </c>
      <c r="AQ337" s="98">
        <v>8.1727019999999997E-2</v>
      </c>
      <c r="AR337" s="99">
        <v>8.3040500000000003E-2</v>
      </c>
      <c r="AS337" s="143">
        <v>8.4608630000000004E-2</v>
      </c>
      <c r="AT337" s="74" t="s">
        <v>3697</v>
      </c>
      <c r="AU337" s="74" t="s">
        <v>3268</v>
      </c>
      <c r="AV337" s="146" t="s">
        <v>3268</v>
      </c>
      <c r="AW337" s="25">
        <v>3.1751510498336515</v>
      </c>
      <c r="AX337" s="136">
        <v>3.1751510498336515</v>
      </c>
      <c r="AY337" s="137">
        <v>0.26413015669058809</v>
      </c>
      <c r="AZ337" s="138">
        <v>3.4392812065242397</v>
      </c>
      <c r="BA337" s="136">
        <v>70.510784041469961</v>
      </c>
      <c r="BB337" s="137">
        <v>5.865555416088128</v>
      </c>
      <c r="BC337" s="138">
        <v>76.376339457558089</v>
      </c>
      <c r="BD337" s="25">
        <v>8250.9359516000004</v>
      </c>
      <c r="BE337" s="25">
        <v>250552.53840727996</v>
      </c>
      <c r="BF337" s="74">
        <v>11444.739</v>
      </c>
      <c r="BG337" s="74">
        <v>12228.609</v>
      </c>
      <c r="BH337" s="74">
        <v>13103.412</v>
      </c>
      <c r="BI337" s="74">
        <v>9568.5030000000006</v>
      </c>
      <c r="BJ337" s="74">
        <v>10822.388000000001</v>
      </c>
      <c r="BK337" s="74">
        <v>12533.305</v>
      </c>
      <c r="BL337" s="72">
        <v>4.5678000601200315E-2</v>
      </c>
      <c r="BM337" s="72">
        <v>4.8806565991050002E-2</v>
      </c>
      <c r="BN337" s="72">
        <v>5.2298061250132089E-2</v>
      </c>
      <c r="BO337" s="72">
        <v>3.8189607101270465E-2</v>
      </c>
      <c r="BP337" s="72">
        <v>4.3194086433113343E-2</v>
      </c>
      <c r="BQ337" s="72">
        <v>5.0022662231530748E-2</v>
      </c>
      <c r="BR337" s="149">
        <v>5.2298061250132089E-2</v>
      </c>
    </row>
    <row r="338" spans="2:70" ht="16.5" hidden="1" x14ac:dyDescent="0.3">
      <c r="B338" s="85">
        <v>9</v>
      </c>
      <c r="C338" s="86" t="s">
        <v>3000</v>
      </c>
      <c r="D338" s="86">
        <v>7</v>
      </c>
      <c r="E338" s="87">
        <v>7</v>
      </c>
      <c r="F338" s="75" t="s">
        <v>2149</v>
      </c>
      <c r="G338" s="74" t="s">
        <v>2328</v>
      </c>
      <c r="H338" s="85" t="s">
        <v>2049</v>
      </c>
      <c r="I338" s="86">
        <v>1271</v>
      </c>
      <c r="J338" s="86" t="s">
        <v>4242</v>
      </c>
      <c r="K338" s="92" t="s">
        <v>4834</v>
      </c>
      <c r="L338" s="98">
        <v>0.21519017972830384</v>
      </c>
      <c r="M338" s="99">
        <v>0.25843620290011321</v>
      </c>
      <c r="N338" s="99">
        <v>0.12414960107125375</v>
      </c>
      <c r="O338" s="99">
        <v>0.15038543275903982</v>
      </c>
      <c r="P338" s="100">
        <v>12.989247311827956</v>
      </c>
      <c r="Q338" s="100">
        <v>10.343877112833285</v>
      </c>
      <c r="R338" s="101">
        <v>15.533356603449519</v>
      </c>
      <c r="S338" s="108">
        <v>24.070095995095457</v>
      </c>
      <c r="T338" s="109">
        <v>25.906735751295336</v>
      </c>
      <c r="U338" s="98">
        <v>0.43770103726191767</v>
      </c>
      <c r="V338" s="114">
        <v>2.1884260932417781</v>
      </c>
      <c r="W338" s="99">
        <v>0.55012355042325189</v>
      </c>
      <c r="X338" s="115" t="e">
        <v>#N/A</v>
      </c>
      <c r="Y338" s="120">
        <v>6.1919954488264217</v>
      </c>
      <c r="Z338" s="121">
        <v>15.442740307751368</v>
      </c>
      <c r="AA338" s="120">
        <v>7420400000</v>
      </c>
      <c r="AB338" s="121">
        <v>12751900000</v>
      </c>
      <c r="AC338" s="79" t="e">
        <v>#N/A</v>
      </c>
      <c r="AD338" s="80">
        <v>1077500000</v>
      </c>
      <c r="AE338" s="125">
        <v>0</v>
      </c>
      <c r="AF338" s="129">
        <v>9378.6</v>
      </c>
      <c r="AG338" s="130">
        <v>14222.900000000001</v>
      </c>
      <c r="AH338" s="136">
        <v>6.5197799679119877</v>
      </c>
      <c r="AI338" s="137">
        <v>7.792515888669735</v>
      </c>
      <c r="AJ338" s="137">
        <v>8.8956326720326295</v>
      </c>
      <c r="AK338" s="137">
        <v>6.8290461147959967</v>
      </c>
      <c r="AL338" s="138">
        <v>1.0427270899906531</v>
      </c>
      <c r="AM338" s="85" t="s">
        <v>493</v>
      </c>
      <c r="AN338" s="86" t="s">
        <v>661</v>
      </c>
      <c r="AO338" s="86" t="s">
        <v>662</v>
      </c>
      <c r="AP338" s="87" t="s">
        <v>2141</v>
      </c>
      <c r="AQ338" s="98" t="e">
        <v>#VALUE!</v>
      </c>
      <c r="AR338" s="99" t="e">
        <v>#VALUE!</v>
      </c>
      <c r="AS338" s="143">
        <v>6.0897160000000006E-2</v>
      </c>
      <c r="AT338" s="74" t="s">
        <v>3207</v>
      </c>
      <c r="AU338" s="74" t="s">
        <v>3207</v>
      </c>
      <c r="AV338" s="146" t="s">
        <v>3207</v>
      </c>
      <c r="AW338" s="25">
        <v>7.6530612244897958</v>
      </c>
      <c r="AX338" s="136">
        <v>7.6530612244897958</v>
      </c>
      <c r="AY338" s="137">
        <v>0</v>
      </c>
      <c r="AZ338" s="138">
        <v>7.6530612244897958</v>
      </c>
      <c r="BA338" s="136">
        <v>52.941606857146006</v>
      </c>
      <c r="BB338" s="137">
        <v>0</v>
      </c>
      <c r="BC338" s="138" t="s">
        <v>3021</v>
      </c>
      <c r="BD338" s="25" t="s">
        <v>3021</v>
      </c>
      <c r="BE338" s="25">
        <v>9378.6</v>
      </c>
      <c r="BF338" s="74">
        <v>1270</v>
      </c>
      <c r="BG338" s="74">
        <v>1329.5</v>
      </c>
      <c r="BH338" s="74">
        <v>1377</v>
      </c>
      <c r="BI338" s="74">
        <v>718</v>
      </c>
      <c r="BJ338" s="74">
        <v>1210</v>
      </c>
      <c r="BK338" s="74">
        <v>1255</v>
      </c>
      <c r="BL338" s="72">
        <v>0.13541466743437186</v>
      </c>
      <c r="BM338" s="72">
        <v>0.14175889791653337</v>
      </c>
      <c r="BN338" s="72">
        <v>0.14682361973002367</v>
      </c>
      <c r="BO338" s="72">
        <v>7.6557268675495269E-2</v>
      </c>
      <c r="BP338" s="72">
        <v>0.12901712409101571</v>
      </c>
      <c r="BQ338" s="72">
        <v>0.13381528159853281</v>
      </c>
      <c r="BR338" s="149">
        <v>0.14682361973002367</v>
      </c>
    </row>
    <row r="339" spans="2:70" ht="16.5" hidden="1" x14ac:dyDescent="0.3">
      <c r="B339" s="85">
        <v>9</v>
      </c>
      <c r="C339" s="86" t="s">
        <v>2998</v>
      </c>
      <c r="D339" s="86">
        <v>1</v>
      </c>
      <c r="E339" s="87">
        <v>1</v>
      </c>
      <c r="F339" s="75">
        <v>0.2</v>
      </c>
      <c r="G339" s="74" t="s">
        <v>2245</v>
      </c>
      <c r="H339" s="85" t="s">
        <v>2090</v>
      </c>
      <c r="I339" s="86">
        <v>1132</v>
      </c>
      <c r="J339" s="86" t="s">
        <v>4112</v>
      </c>
      <c r="K339" s="92" t="s">
        <v>4838</v>
      </c>
      <c r="L339" s="98">
        <v>0.57958258085508596</v>
      </c>
      <c r="M339" s="99">
        <v>0.5173393635538629</v>
      </c>
      <c r="N339" s="99">
        <v>0.49238510638017574</v>
      </c>
      <c r="O339" s="99">
        <v>0.28187212243045195</v>
      </c>
      <c r="P339" s="100">
        <v>17.498800140931422</v>
      </c>
      <c r="Q339" s="100">
        <v>13.38187790920124</v>
      </c>
      <c r="R339" s="101">
        <v>15.189006544646375</v>
      </c>
      <c r="S339" s="108">
        <v>38.0586117614885</v>
      </c>
      <c r="T339" s="109">
        <v>38.198619327012281</v>
      </c>
      <c r="U339" s="98">
        <v>-0.18509128075396264</v>
      </c>
      <c r="V339" s="114">
        <v>-0.50813877778811278</v>
      </c>
      <c r="W339" s="99">
        <v>0.69845482374529455</v>
      </c>
      <c r="X339" s="115" t="e">
        <v>#N/A</v>
      </c>
      <c r="Y339" s="120">
        <v>24.590907785550648</v>
      </c>
      <c r="Z339" s="121">
        <v>24.280894275061172</v>
      </c>
      <c r="AA339" s="120">
        <v>67217000</v>
      </c>
      <c r="AB339" s="121">
        <v>123368000</v>
      </c>
      <c r="AC339" s="79" t="e">
        <v>#N/A</v>
      </c>
      <c r="AD339" s="80">
        <v>62585000</v>
      </c>
      <c r="AE339" s="125">
        <v>0</v>
      </c>
      <c r="AF339" s="129">
        <v>5504.9802719999998</v>
      </c>
      <c r="AG339" s="130">
        <v>427.50556048840753</v>
      </c>
      <c r="AH339" s="136">
        <v>6.546191169087181</v>
      </c>
      <c r="AI339" s="137">
        <v>13.219913429661933</v>
      </c>
      <c r="AJ339" s="137">
        <v>13.085169805170437</v>
      </c>
      <c r="AK339" s="137">
        <v>19.236272897069544</v>
      </c>
      <c r="AL339" s="138">
        <v>2.7663757699688158</v>
      </c>
      <c r="AM339" s="85" t="s">
        <v>533</v>
      </c>
      <c r="AN339" s="86" t="s">
        <v>816</v>
      </c>
      <c r="AO339" s="86" t="s">
        <v>1769</v>
      </c>
      <c r="AP339" s="87" t="s">
        <v>2087</v>
      </c>
      <c r="AQ339" s="98" t="e">
        <v>#VALUE!</v>
      </c>
      <c r="AR339" s="99" t="e">
        <v>#VALUE!</v>
      </c>
      <c r="AS339" s="143">
        <v>0.1412079</v>
      </c>
      <c r="AT339" s="74" t="s">
        <v>3722</v>
      </c>
      <c r="AU339" s="74" t="s">
        <v>3021</v>
      </c>
      <c r="AV339" s="146" t="s">
        <v>3722</v>
      </c>
      <c r="AW339" s="25" t="s">
        <v>3021</v>
      </c>
      <c r="AX339" s="136">
        <v>0</v>
      </c>
      <c r="AY339" s="137">
        <v>-4.6902983706096739E-2</v>
      </c>
      <c r="AZ339" s="138">
        <v>-4.6902983706096739E-2</v>
      </c>
      <c r="BA339" s="136">
        <v>0</v>
      </c>
      <c r="BB339" s="137">
        <v>-9.7614456920343269</v>
      </c>
      <c r="BC339" s="138">
        <v>-9.7614456920343269</v>
      </c>
      <c r="BD339" s="25">
        <v>-2.5819999999999999</v>
      </c>
      <c r="BE339" s="25">
        <v>427.50556048840753</v>
      </c>
      <c r="BF339" s="74">
        <v>20.95</v>
      </c>
      <c r="BG339" s="74">
        <v>26.45</v>
      </c>
      <c r="BH339" s="74">
        <v>28.05</v>
      </c>
      <c r="BI339" s="74">
        <v>22.8</v>
      </c>
      <c r="BJ339" s="74">
        <v>27.733000000000001</v>
      </c>
      <c r="BK339" s="74">
        <v>31.033000000000001</v>
      </c>
      <c r="BL339" s="72">
        <v>4.9005210542911973E-2</v>
      </c>
      <c r="BM339" s="72">
        <v>6.1870540279714635E-2</v>
      </c>
      <c r="BN339" s="72">
        <v>6.5613181657693601E-2</v>
      </c>
      <c r="BO339" s="72">
        <v>5.3332639636200142E-2</v>
      </c>
      <c r="BP339" s="72">
        <v>6.4871670834681511E-2</v>
      </c>
      <c r="BQ339" s="72">
        <v>7.2590868676763121E-2</v>
      </c>
      <c r="BR339" s="149">
        <v>7.2590868676763121E-2</v>
      </c>
    </row>
    <row r="340" spans="2:70" ht="16.5" hidden="1" x14ac:dyDescent="0.3">
      <c r="B340" s="85">
        <v>9</v>
      </c>
      <c r="C340" s="86" t="s">
        <v>2998</v>
      </c>
      <c r="D340" s="86">
        <v>29</v>
      </c>
      <c r="E340" s="87">
        <v>1</v>
      </c>
      <c r="F340" s="75" t="s">
        <v>2149</v>
      </c>
      <c r="G340" s="74" t="s">
        <v>2909</v>
      </c>
      <c r="H340" s="85" t="s">
        <v>2052</v>
      </c>
      <c r="I340" s="86">
        <v>1193</v>
      </c>
      <c r="J340" s="86" t="s">
        <v>4171</v>
      </c>
      <c r="K340" s="92" t="s">
        <v>4839</v>
      </c>
      <c r="L340" s="98">
        <v>0.20577552137124969</v>
      </c>
      <c r="M340" s="99">
        <v>0.15435832564176205</v>
      </c>
      <c r="N340" s="99">
        <v>0.1350902212936132</v>
      </c>
      <c r="O340" s="99">
        <v>0.10999907822437893</v>
      </c>
      <c r="P340" s="100">
        <v>12.739396454549023</v>
      </c>
      <c r="Q340" s="100">
        <v>7.9316277950683842</v>
      </c>
      <c r="R340" s="101">
        <v>13.597194111293993</v>
      </c>
      <c r="S340" s="108">
        <v>37.657403619590099</v>
      </c>
      <c r="T340" s="109">
        <v>31.591514201792066</v>
      </c>
      <c r="U340" s="98">
        <v>0.28717881933928552</v>
      </c>
      <c r="V340" s="114">
        <v>1.7101864877538508</v>
      </c>
      <c r="W340" s="99">
        <v>0.49150141319423024</v>
      </c>
      <c r="X340" s="115" t="e">
        <v>#N/A</v>
      </c>
      <c r="Y340" s="120">
        <v>57.353390603309606</v>
      </c>
      <c r="Z340" s="121" t="e">
        <v>#N/A</v>
      </c>
      <c r="AA340" s="120">
        <v>456127000</v>
      </c>
      <c r="AB340" s="121">
        <v>640069000</v>
      </c>
      <c r="AC340" s="79">
        <v>2436000</v>
      </c>
      <c r="AD340" s="80">
        <v>71162000</v>
      </c>
      <c r="AE340" s="125">
        <v>3.4231752901829629E-2</v>
      </c>
      <c r="AF340" s="129">
        <v>14677.038375999997</v>
      </c>
      <c r="AG340" s="130">
        <v>1416.8255987156035</v>
      </c>
      <c r="AH340" s="136">
        <v>12.610931995083211</v>
      </c>
      <c r="AI340" s="137">
        <v>15.346731498961272</v>
      </c>
      <c r="AJ340" s="137" t="s">
        <v>3021</v>
      </c>
      <c r="AK340" s="137">
        <v>21.593055890471543</v>
      </c>
      <c r="AL340" s="138">
        <v>2.852433391866533</v>
      </c>
      <c r="AM340" s="85" t="s">
        <v>506</v>
      </c>
      <c r="AN340" s="86" t="s">
        <v>507</v>
      </c>
      <c r="AO340" s="86" t="s">
        <v>598</v>
      </c>
      <c r="AP340" s="87" t="s">
        <v>2141</v>
      </c>
      <c r="AQ340" s="98" t="e">
        <v>#VALUE!</v>
      </c>
      <c r="AR340" s="99" t="e">
        <v>#VALUE!</v>
      </c>
      <c r="AS340" s="143" t="e">
        <v>#VALUE!</v>
      </c>
      <c r="AT340" s="74" t="s">
        <v>3152</v>
      </c>
      <c r="AU340" s="74" t="s">
        <v>3152</v>
      </c>
      <c r="AV340" s="146" t="s">
        <v>3152</v>
      </c>
      <c r="AW340" s="25" t="s">
        <v>3021</v>
      </c>
      <c r="AX340" s="136">
        <v>0</v>
      </c>
      <c r="AY340" s="137">
        <v>-4.2106587457763842E-3</v>
      </c>
      <c r="AZ340" s="138">
        <v>-4.2106587457763842E-3</v>
      </c>
      <c r="BA340" s="136">
        <v>0</v>
      </c>
      <c r="BB340" s="137">
        <v>-1.2843661466022904</v>
      </c>
      <c r="BC340" s="138">
        <v>-1.2843661466022904</v>
      </c>
      <c r="BD340" s="25">
        <v>-0.61799999999999999</v>
      </c>
      <c r="BE340" s="25">
        <v>1416.8255987156035</v>
      </c>
      <c r="BF340" s="74">
        <v>62.767000000000003</v>
      </c>
      <c r="BG340" s="74">
        <v>90.067000000000007</v>
      </c>
      <c r="BH340" s="74">
        <v>113.333</v>
      </c>
      <c r="BI340" s="74">
        <v>30</v>
      </c>
      <c r="BJ340" s="74">
        <v>77</v>
      </c>
      <c r="BK340" s="74">
        <v>125</v>
      </c>
      <c r="BL340" s="72">
        <v>4.4301147619650746E-2</v>
      </c>
      <c r="BM340" s="72">
        <v>6.3569574181641372E-2</v>
      </c>
      <c r="BN340" s="72">
        <v>7.9990790752750299E-2</v>
      </c>
      <c r="BO340" s="72">
        <v>2.1174095123066616E-2</v>
      </c>
      <c r="BP340" s="72">
        <v>5.4346844149204314E-2</v>
      </c>
      <c r="BQ340" s="72">
        <v>8.8225396346110901E-2</v>
      </c>
      <c r="BR340" s="149">
        <v>8.8225396346110901E-2</v>
      </c>
    </row>
    <row r="341" spans="2:70" ht="16.5" x14ac:dyDescent="0.3">
      <c r="B341" s="85">
        <v>9</v>
      </c>
      <c r="C341" s="86" t="s">
        <v>3000</v>
      </c>
      <c r="D341" s="86">
        <v>6</v>
      </c>
      <c r="E341" s="87">
        <v>4</v>
      </c>
      <c r="F341" s="75">
        <v>0.12</v>
      </c>
      <c r="G341" s="74">
        <v>0</v>
      </c>
      <c r="H341" s="85" t="s">
        <v>2050</v>
      </c>
      <c r="I341" s="86">
        <v>1279</v>
      </c>
      <c r="J341" s="86" t="s">
        <v>4248</v>
      </c>
      <c r="K341" s="92" t="s">
        <v>4836</v>
      </c>
      <c r="L341" s="98">
        <v>0.27023064446129019</v>
      </c>
      <c r="M341" s="99">
        <v>0.24523704031900753</v>
      </c>
      <c r="N341" s="99">
        <v>0.24725720115031771</v>
      </c>
      <c r="O341" s="99">
        <v>0.220704779943179</v>
      </c>
      <c r="P341" s="100">
        <v>20.115049867393822</v>
      </c>
      <c r="Q341" s="100">
        <v>16.224852913409439</v>
      </c>
      <c r="R341" s="101">
        <v>26.883197412933761</v>
      </c>
      <c r="S341" s="108">
        <v>35.250109767633653</v>
      </c>
      <c r="T341" s="109">
        <v>33.68654930781063</v>
      </c>
      <c r="U341" s="98">
        <v>0.2673935419922992</v>
      </c>
      <c r="V341" s="114">
        <v>1.220462850182704</v>
      </c>
      <c r="W341" s="99">
        <v>0.48868499362335271</v>
      </c>
      <c r="X341" s="115" t="e">
        <v>#N/A</v>
      </c>
      <c r="Y341" s="120">
        <v>4.6187282541280315</v>
      </c>
      <c r="Z341" s="121">
        <v>2.6115978073867119</v>
      </c>
      <c r="AA341" s="120">
        <v>18056000000</v>
      </c>
      <c r="AB341" s="121">
        <v>20063000000</v>
      </c>
      <c r="AC341" s="79" t="e">
        <v>#N/A</v>
      </c>
      <c r="AD341" s="80">
        <v>3248000000</v>
      </c>
      <c r="AE341" s="125">
        <v>0</v>
      </c>
      <c r="AF341" s="129">
        <v>83822.3</v>
      </c>
      <c r="AG341" s="130">
        <v>91249.3</v>
      </c>
      <c r="AH341" s="136">
        <v>15.218362241494329</v>
      </c>
      <c r="AI341" s="137">
        <v>20.023985077902129</v>
      </c>
      <c r="AJ341" s="137">
        <v>1.4943190702758999</v>
      </c>
      <c r="AK341" s="137">
        <v>24.095314038204261</v>
      </c>
      <c r="AL341" s="138">
        <v>6.1734923782663165</v>
      </c>
      <c r="AM341" s="85" t="s">
        <v>550</v>
      </c>
      <c r="AN341" s="86" t="s">
        <v>884</v>
      </c>
      <c r="AO341" s="86" t="s">
        <v>885</v>
      </c>
      <c r="AP341" s="87" t="s">
        <v>2141</v>
      </c>
      <c r="AQ341" s="98">
        <v>0.1371983</v>
      </c>
      <c r="AR341" s="99">
        <v>8.3057700000000012E-2</v>
      </c>
      <c r="AS341" s="143">
        <v>-3.60918E-3</v>
      </c>
      <c r="AT341" s="74" t="s">
        <v>3212</v>
      </c>
      <c r="AU341" s="74" t="s">
        <v>3212</v>
      </c>
      <c r="AV341" s="146" t="s">
        <v>3212</v>
      </c>
      <c r="AW341" s="25">
        <v>2.0147750167897915</v>
      </c>
      <c r="AX341" s="136">
        <v>2.0147750167897915</v>
      </c>
      <c r="AY341" s="137">
        <v>-0.19662262212044937</v>
      </c>
      <c r="AZ341" s="138">
        <v>1.8181523946693421</v>
      </c>
      <c r="BA341" s="136">
        <v>46.469181974436346</v>
      </c>
      <c r="BB341" s="137">
        <v>-4.5349442649751097</v>
      </c>
      <c r="BC341" s="138">
        <v>41.934237709461236</v>
      </c>
      <c r="BD341" s="25">
        <v>1498</v>
      </c>
      <c r="BE341" s="25">
        <v>83822.3</v>
      </c>
      <c r="BF341" s="74">
        <v>3140.933</v>
      </c>
      <c r="BG341" s="74">
        <v>3660.067</v>
      </c>
      <c r="BH341" s="74">
        <v>4002.143</v>
      </c>
      <c r="BI341" s="74">
        <v>2081.4520000000002</v>
      </c>
      <c r="BJ341" s="74">
        <v>3374.0729999999999</v>
      </c>
      <c r="BK341" s="74">
        <v>3785.9960000000001</v>
      </c>
      <c r="BL341" s="72">
        <v>3.7471329228618157E-2</v>
      </c>
      <c r="BM341" s="72">
        <v>4.3664597607080691E-2</v>
      </c>
      <c r="BN341" s="72">
        <v>4.7745564127922996E-2</v>
      </c>
      <c r="BO341" s="72">
        <v>2.4831721391562867E-2</v>
      </c>
      <c r="BP341" s="72">
        <v>4.0252689320145113E-2</v>
      </c>
      <c r="BQ341" s="72">
        <v>4.516693051848971E-2</v>
      </c>
      <c r="BR341" s="149">
        <v>4.7745564127922996E-2</v>
      </c>
    </row>
    <row r="342" spans="2:70" ht="16.5" hidden="1" x14ac:dyDescent="0.3">
      <c r="B342" s="85">
        <v>9</v>
      </c>
      <c r="C342" s="86" t="s">
        <v>2998</v>
      </c>
      <c r="D342" s="86">
        <v>8</v>
      </c>
      <c r="E342" s="87">
        <v>3</v>
      </c>
      <c r="F342" s="75">
        <v>0.15</v>
      </c>
      <c r="G342" s="74" t="s">
        <v>2247</v>
      </c>
      <c r="H342" s="85" t="s">
        <v>1767</v>
      </c>
      <c r="I342" s="86">
        <v>1206</v>
      </c>
      <c r="J342" s="86" t="s">
        <v>4183</v>
      </c>
      <c r="K342" s="92" t="s">
        <v>1768</v>
      </c>
      <c r="L342" s="98">
        <v>0.17963793267476463</v>
      </c>
      <c r="M342" s="99">
        <v>0.30222544750846636</v>
      </c>
      <c r="N342" s="99">
        <v>6.5992875305699999E-2</v>
      </c>
      <c r="O342" s="99">
        <v>0.10320502230299025</v>
      </c>
      <c r="P342" s="100">
        <v>-1.4274540477121627</v>
      </c>
      <c r="Q342" s="100">
        <v>-4.1776992268583983</v>
      </c>
      <c r="R342" s="101">
        <v>-16.255363076228267</v>
      </c>
      <c r="S342" s="108">
        <v>22.405790484496237</v>
      </c>
      <c r="T342" s="109">
        <v>22.800158253624705</v>
      </c>
      <c r="U342" s="98">
        <v>0.38646901021879693</v>
      </c>
      <c r="V342" s="114">
        <v>7.3216803760282003</v>
      </c>
      <c r="W342" s="99">
        <v>0.29494413201124758</v>
      </c>
      <c r="X342" s="115">
        <v>4.7238855622089154E-2</v>
      </c>
      <c r="Y342" s="120">
        <v>32.608167710668795</v>
      </c>
      <c r="Z342" s="121" t="e">
        <v>#N/A</v>
      </c>
      <c r="AA342" s="120">
        <v>2067000000</v>
      </c>
      <c r="AB342" s="121">
        <v>6053000000</v>
      </c>
      <c r="AC342" s="79">
        <v>23100000</v>
      </c>
      <c r="AD342" s="80">
        <v>603900000</v>
      </c>
      <c r="AE342" s="125">
        <v>3.825136612021858E-2</v>
      </c>
      <c r="AF342" s="129">
        <v>7243.7469199199995</v>
      </c>
      <c r="AG342" s="130">
        <v>10033.246919919999</v>
      </c>
      <c r="AH342" s="136">
        <v>9.4966842592711771</v>
      </c>
      <c r="AI342" s="137">
        <v>16.15139555685769</v>
      </c>
      <c r="AJ342" s="137">
        <v>7.9178605628343623</v>
      </c>
      <c r="AK342" s="137" t="s">
        <v>3021</v>
      </c>
      <c r="AL342" s="138">
        <v>2.5051850319903166</v>
      </c>
      <c r="AM342" s="85" t="s">
        <v>533</v>
      </c>
      <c r="AN342" s="86" t="s">
        <v>816</v>
      </c>
      <c r="AO342" s="86" t="s">
        <v>1769</v>
      </c>
      <c r="AP342" s="87" t="s">
        <v>1552</v>
      </c>
      <c r="AQ342" s="98" t="e">
        <v>#VALUE!</v>
      </c>
      <c r="AR342" s="99">
        <v>0.20778430000000001</v>
      </c>
      <c r="AS342" s="143">
        <v>7.9798540000000001E-2</v>
      </c>
      <c r="AT342" s="74" t="s">
        <v>3163</v>
      </c>
      <c r="AU342" s="74" t="s">
        <v>3163</v>
      </c>
      <c r="AV342" s="146" t="s">
        <v>3163</v>
      </c>
      <c r="AW342" s="25">
        <v>1.5696648357196248</v>
      </c>
      <c r="AX342" s="136">
        <v>1.5696648357196248</v>
      </c>
      <c r="AY342" s="137">
        <v>-2.7879739296131278E-16</v>
      </c>
      <c r="AZ342" s="138">
        <v>1.5696648357196246</v>
      </c>
      <c r="BA342" s="136">
        <v>40.004461116084272</v>
      </c>
      <c r="BB342" s="137">
        <v>-7.1054273576010019E-15</v>
      </c>
      <c r="BC342" s="138">
        <v>40.004461116084265</v>
      </c>
      <c r="BD342" s="25">
        <v>50.051981570000002</v>
      </c>
      <c r="BE342" s="25">
        <v>7243.7469199199995</v>
      </c>
      <c r="BF342" s="74">
        <v>341.8</v>
      </c>
      <c r="BG342" s="74">
        <v>503.33300000000003</v>
      </c>
      <c r="BH342" s="74">
        <v>658.875</v>
      </c>
      <c r="BI342" s="74">
        <v>479.71000000000004</v>
      </c>
      <c r="BJ342" s="74">
        <v>532.298</v>
      </c>
      <c r="BK342" s="74">
        <v>605.51400000000001</v>
      </c>
      <c r="BL342" s="72">
        <v>4.7185524808999658E-2</v>
      </c>
      <c r="BM342" s="72">
        <v>6.9485171909561813E-2</v>
      </c>
      <c r="BN342" s="72">
        <v>9.0957760849998973E-2</v>
      </c>
      <c r="BO342" s="72">
        <v>6.6224014353789426E-2</v>
      </c>
      <c r="BP342" s="72">
        <v>7.3483793109364828E-2</v>
      </c>
      <c r="BQ342" s="72">
        <v>8.3591269365701049E-2</v>
      </c>
      <c r="BR342" s="149">
        <v>9.0957760849998973E-2</v>
      </c>
    </row>
    <row r="343" spans="2:70" ht="16.5" hidden="1" x14ac:dyDescent="0.3">
      <c r="B343" s="85">
        <v>9</v>
      </c>
      <c r="C343" s="86" t="s">
        <v>2998</v>
      </c>
      <c r="D343" s="86">
        <v>7</v>
      </c>
      <c r="E343" s="87">
        <v>3</v>
      </c>
      <c r="F343" s="75">
        <v>0.2</v>
      </c>
      <c r="G343" s="74" t="s">
        <v>2463</v>
      </c>
      <c r="H343" s="85" t="s">
        <v>2464</v>
      </c>
      <c r="I343" s="86">
        <v>1213</v>
      </c>
      <c r="J343" s="86" t="s">
        <v>4190</v>
      </c>
      <c r="K343" s="92" t="s">
        <v>4841</v>
      </c>
      <c r="L343" s="98">
        <v>0.52003746314373256</v>
      </c>
      <c r="M343" s="99">
        <v>0.56170641031758772</v>
      </c>
      <c r="N343" s="99">
        <v>0.2052461397412105</v>
      </c>
      <c r="O343" s="99">
        <v>0.21780319596299413</v>
      </c>
      <c r="P343" s="100">
        <v>12.119913354537545</v>
      </c>
      <c r="Q343" s="100">
        <v>11.003313649513036</v>
      </c>
      <c r="R343" s="101">
        <v>12.658514623830788</v>
      </c>
      <c r="S343" s="108">
        <v>24.409823698679119</v>
      </c>
      <c r="T343" s="109">
        <v>21.961399897066396</v>
      </c>
      <c r="U343" s="98">
        <v>-0.18343782588483618</v>
      </c>
      <c r="V343" s="114">
        <v>-0.59296028880866414</v>
      </c>
      <c r="W343" s="99">
        <v>1.2322503008423586</v>
      </c>
      <c r="X343" s="115" t="e">
        <v>#N/A</v>
      </c>
      <c r="Y343" s="120">
        <v>12.54893160683274</v>
      </c>
      <c r="Z343" s="121">
        <v>13.054453681163181</v>
      </c>
      <c r="AA343" s="120">
        <v>230519000</v>
      </c>
      <c r="AB343" s="121">
        <v>594500000</v>
      </c>
      <c r="AC343" s="79" t="e">
        <v>#N/A</v>
      </c>
      <c r="AD343" s="80">
        <v>251900000</v>
      </c>
      <c r="AE343" s="125">
        <v>0</v>
      </c>
      <c r="AF343" s="129">
        <v>18383.6031344</v>
      </c>
      <c r="AG343" s="130">
        <v>1399.7936655933363</v>
      </c>
      <c r="AH343" s="136">
        <v>6.3132826945153679</v>
      </c>
      <c r="AI343" s="137">
        <v>7.9523790525805644</v>
      </c>
      <c r="AJ343" s="137">
        <v>14.426320782607846</v>
      </c>
      <c r="AK343" s="137">
        <v>9.3645676185916891</v>
      </c>
      <c r="AL343" s="138">
        <v>2.0689940823886341</v>
      </c>
      <c r="AM343" s="85" t="s">
        <v>533</v>
      </c>
      <c r="AN343" s="86" t="s">
        <v>816</v>
      </c>
      <c r="AO343" s="86" t="s">
        <v>1880</v>
      </c>
      <c r="AP343" s="87" t="s">
        <v>4617</v>
      </c>
      <c r="AQ343" s="98">
        <v>0.32970340000000004</v>
      </c>
      <c r="AR343" s="99">
        <v>0.1043791</v>
      </c>
      <c r="AS343" s="143">
        <v>0.1818882</v>
      </c>
      <c r="AT343" s="74" t="s">
        <v>3697</v>
      </c>
      <c r="AU343" s="74" t="s">
        <v>3021</v>
      </c>
      <c r="AV343" s="146" t="s">
        <v>3021</v>
      </c>
      <c r="AW343" s="25">
        <v>4.0386291835876804</v>
      </c>
      <c r="AX343" s="136">
        <v>4.0386291835876804</v>
      </c>
      <c r="AY343" s="137">
        <v>0</v>
      </c>
      <c r="AZ343" s="138">
        <v>4.0386291835876804</v>
      </c>
      <c r="BA343" s="136">
        <v>49.875991742741341</v>
      </c>
      <c r="BB343" s="137">
        <v>0</v>
      </c>
      <c r="BC343" s="138">
        <v>49.875991742741341</v>
      </c>
      <c r="BD343" s="25">
        <v>59.7</v>
      </c>
      <c r="BE343" s="25">
        <v>1399.7936655933363</v>
      </c>
      <c r="BF343" s="74">
        <v>179.017</v>
      </c>
      <c r="BG343" s="74">
        <v>179.40800000000002</v>
      </c>
      <c r="BH343" s="74">
        <v>193.85599999999999</v>
      </c>
      <c r="BI343" s="74">
        <v>104.425</v>
      </c>
      <c r="BJ343" s="74">
        <v>170.68899999999999</v>
      </c>
      <c r="BK343" s="74">
        <v>179.673</v>
      </c>
      <c r="BL343" s="72">
        <v>0.12788813408733302</v>
      </c>
      <c r="BM343" s="72">
        <v>0.12816746096929479</v>
      </c>
      <c r="BN343" s="72">
        <v>0.13848898217283293</v>
      </c>
      <c r="BO343" s="72">
        <v>7.4600280431857041E-2</v>
      </c>
      <c r="BP343" s="72">
        <v>0.12193868581884841</v>
      </c>
      <c r="BQ343" s="72">
        <v>0.1283567745849466</v>
      </c>
      <c r="BR343" s="149">
        <v>0.13848898217283293</v>
      </c>
    </row>
    <row r="344" spans="2:70" ht="16.5" hidden="1" x14ac:dyDescent="0.3">
      <c r="B344" s="85">
        <v>9</v>
      </c>
      <c r="C344" s="86" t="s">
        <v>2999</v>
      </c>
      <c r="D344" s="86">
        <v>12</v>
      </c>
      <c r="E344" s="87">
        <v>12</v>
      </c>
      <c r="F344" s="75" t="s">
        <v>2217</v>
      </c>
      <c r="G344" s="74" t="s">
        <v>4574</v>
      </c>
      <c r="H344" s="85" t="s">
        <v>1912</v>
      </c>
      <c r="I344" s="86">
        <v>1349</v>
      </c>
      <c r="J344" s="86" t="s">
        <v>4297</v>
      </c>
      <c r="K344" s="92" t="s">
        <v>4833</v>
      </c>
      <c r="L344" s="98">
        <v>0.65441909175848934</v>
      </c>
      <c r="M344" s="99">
        <v>0.3130505044622709</v>
      </c>
      <c r="N344" s="99">
        <v>0.35951852466942097</v>
      </c>
      <c r="O344" s="99">
        <v>0.23823504971885992</v>
      </c>
      <c r="P344" s="100">
        <v>15.848534617469785</v>
      </c>
      <c r="Q344" s="100">
        <v>10.656526331077593</v>
      </c>
      <c r="R344" s="101">
        <v>12.275314151555527</v>
      </c>
      <c r="S344" s="108">
        <v>24.919044216005481</v>
      </c>
      <c r="T344" s="109">
        <v>24.289120849455593</v>
      </c>
      <c r="U344" s="98">
        <v>-5.6815443381957063E-2</v>
      </c>
      <c r="V344" s="114">
        <v>-0.42720280663878007</v>
      </c>
      <c r="W344" s="99">
        <v>0.49371949220247247</v>
      </c>
      <c r="X344" s="115">
        <v>5.6054015687844648E-2</v>
      </c>
      <c r="Y344" s="120">
        <v>8.781042782899652</v>
      </c>
      <c r="Z344" s="121">
        <v>13.291982605092212</v>
      </c>
      <c r="AA344" s="120">
        <v>137374000</v>
      </c>
      <c r="AB344" s="121">
        <v>180515000</v>
      </c>
      <c r="AC344" s="79" t="e">
        <v>#N/A</v>
      </c>
      <c r="AD344" s="80">
        <v>37290000</v>
      </c>
      <c r="AE344" s="125">
        <v>0</v>
      </c>
      <c r="AF344" s="129">
        <v>663.10491023999998</v>
      </c>
      <c r="AG344" s="130">
        <v>642.33691023999995</v>
      </c>
      <c r="AH344" s="136">
        <v>12.118878369903589</v>
      </c>
      <c r="AI344" s="137">
        <v>15.711589419563143</v>
      </c>
      <c r="AJ344" s="137">
        <v>1.3041281517430898</v>
      </c>
      <c r="AK344" s="137">
        <v>26.145187344480558</v>
      </c>
      <c r="AL344" s="138">
        <v>3.1215366253140537</v>
      </c>
      <c r="AM344" s="85" t="s">
        <v>493</v>
      </c>
      <c r="AN344" s="86" t="s">
        <v>593</v>
      </c>
      <c r="AO344" s="86" t="s">
        <v>594</v>
      </c>
      <c r="AP344" s="87" t="s">
        <v>2139</v>
      </c>
      <c r="AQ344" s="98">
        <v>0.244313</v>
      </c>
      <c r="AR344" s="99">
        <v>0.21177409999999999</v>
      </c>
      <c r="AS344" s="143">
        <v>0.30760660000000001</v>
      </c>
      <c r="AT344" s="74" t="s">
        <v>3256</v>
      </c>
      <c r="AU344" s="74" t="s">
        <v>3256</v>
      </c>
      <c r="AV344" s="146" t="s">
        <v>3256</v>
      </c>
      <c r="AW344" s="25">
        <v>1.5964240102171137</v>
      </c>
      <c r="AX344" s="136">
        <v>1.5964240102171137</v>
      </c>
      <c r="AY344" s="137">
        <v>0</v>
      </c>
      <c r="AZ344" s="138">
        <v>1.5964240102171137</v>
      </c>
      <c r="BA344" s="136">
        <v>35.396951788279672</v>
      </c>
      <c r="BB344" s="137">
        <v>0</v>
      </c>
      <c r="BC344" s="138">
        <v>35.396951788279672</v>
      </c>
      <c r="BD344" s="25">
        <v>10.397713</v>
      </c>
      <c r="BE344" s="25">
        <v>642.33691023999995</v>
      </c>
      <c r="BF344" s="74">
        <v>24.25</v>
      </c>
      <c r="BG344" s="74">
        <v>28.150000000000002</v>
      </c>
      <c r="BH344" s="74">
        <v>35.700000000000003</v>
      </c>
      <c r="BI344" s="74">
        <v>-24.695</v>
      </c>
      <c r="BJ344" s="74">
        <v>11.164</v>
      </c>
      <c r="BK344" s="74">
        <v>27.917000000000002</v>
      </c>
      <c r="BL344" s="72">
        <v>3.7752773682177686E-2</v>
      </c>
      <c r="BM344" s="72">
        <v>4.3824353779517607E-2</v>
      </c>
      <c r="BN344" s="72">
        <v>5.5578310121803851E-2</v>
      </c>
      <c r="BO344" s="72">
        <v>-3.8445556539438264E-2</v>
      </c>
      <c r="BP344" s="72">
        <v>1.7380287232487905E-2</v>
      </c>
      <c r="BQ344" s="72">
        <v>4.3461615789086784E-2</v>
      </c>
      <c r="BR344" s="149">
        <v>5.5578310121803851E-2</v>
      </c>
    </row>
    <row r="345" spans="2:70" ht="16.5" hidden="1" x14ac:dyDescent="0.3">
      <c r="B345" s="85">
        <v>9</v>
      </c>
      <c r="C345" s="86" t="s">
        <v>3000</v>
      </c>
      <c r="D345" s="86">
        <v>13</v>
      </c>
      <c r="E345" s="87">
        <v>1</v>
      </c>
      <c r="F345" s="75">
        <v>0.18</v>
      </c>
      <c r="G345" s="74" t="s">
        <v>2633</v>
      </c>
      <c r="H345" s="85" t="s">
        <v>405</v>
      </c>
      <c r="I345" s="86">
        <v>1368</v>
      </c>
      <c r="J345" s="86" t="s">
        <v>4308</v>
      </c>
      <c r="K345" s="92" t="s">
        <v>1096</v>
      </c>
      <c r="L345" s="98">
        <v>0.12182873334698877</v>
      </c>
      <c r="M345" s="99">
        <v>5.9408653834881232E-2</v>
      </c>
      <c r="N345" s="99">
        <v>0.11388363589091448</v>
      </c>
      <c r="O345" s="99">
        <v>5.716503997906288E-2</v>
      </c>
      <c r="P345" s="100">
        <v>12.27678382020669</v>
      </c>
      <c r="Q345" s="100">
        <v>11.657816092737969</v>
      </c>
      <c r="R345" s="101">
        <v>16.601139319701012</v>
      </c>
      <c r="S345" s="108">
        <v>64.971989765504787</v>
      </c>
      <c r="T345" s="109">
        <v>64.849027707745449</v>
      </c>
      <c r="U345" s="98">
        <v>0.25639038413878562</v>
      </c>
      <c r="V345" s="114">
        <v>4.8609802259515353</v>
      </c>
      <c r="W345" s="99">
        <v>0.5284314770694083</v>
      </c>
      <c r="X345" s="115" t="e">
        <v>#N/A</v>
      </c>
      <c r="Y345" s="120">
        <v>26.100415917422009</v>
      </c>
      <c r="Z345" s="121">
        <v>-0.41457648107871004</v>
      </c>
      <c r="AA345" s="120">
        <v>3411944000</v>
      </c>
      <c r="AB345" s="121">
        <v>3545856000</v>
      </c>
      <c r="AC345" s="79">
        <v>12085000</v>
      </c>
      <c r="AD345" s="80">
        <v>-545190000</v>
      </c>
      <c r="AE345" s="125">
        <v>-2.2166584126634751E-2</v>
      </c>
      <c r="AF345" s="129">
        <v>2623.1399614000002</v>
      </c>
      <c r="AG345" s="130">
        <v>5337.1492551765305</v>
      </c>
      <c r="AH345" s="136" t="s">
        <v>3021</v>
      </c>
      <c r="AI345" s="137">
        <v>11.17858692365289</v>
      </c>
      <c r="AJ345" s="137">
        <v>-16.900329977366123</v>
      </c>
      <c r="AK345" s="137">
        <v>11.177244768557424</v>
      </c>
      <c r="AL345" s="138">
        <v>1.6734588905850223</v>
      </c>
      <c r="AM345" s="85" t="s">
        <v>502</v>
      </c>
      <c r="AN345" s="86" t="s">
        <v>528</v>
      </c>
      <c r="AO345" s="86" t="s">
        <v>1097</v>
      </c>
      <c r="AP345" s="87" t="s">
        <v>574</v>
      </c>
      <c r="AQ345" s="98" t="e">
        <v>#VALUE!</v>
      </c>
      <c r="AR345" s="99">
        <v>0.26708900000000002</v>
      </c>
      <c r="AS345" s="143">
        <v>-2.4156790000000001E-2</v>
      </c>
      <c r="AT345" s="74" t="s">
        <v>3264</v>
      </c>
      <c r="AU345" s="74" t="s">
        <v>3264</v>
      </c>
      <c r="AV345" s="146" t="s">
        <v>3264</v>
      </c>
      <c r="AW345" s="25">
        <v>0.84739601991484126</v>
      </c>
      <c r="AX345" s="136">
        <v>0.84739601991484126</v>
      </c>
      <c r="AY345" s="137">
        <v>0</v>
      </c>
      <c r="AZ345" s="138">
        <v>0.84739601991484126</v>
      </c>
      <c r="BA345" s="136">
        <v>87.531486316565093</v>
      </c>
      <c r="BB345" s="137">
        <v>0</v>
      </c>
      <c r="BC345" s="138">
        <v>87.531486316565093</v>
      </c>
      <c r="BD345" s="25">
        <v>27.322734624999999</v>
      </c>
      <c r="BE345" s="25">
        <v>2623.1399614000002</v>
      </c>
      <c r="BF345" s="74">
        <v>421.5</v>
      </c>
      <c r="BG345" s="74">
        <v>313.33300000000003</v>
      </c>
      <c r="BH345" s="74">
        <v>381</v>
      </c>
      <c r="BI345" s="74">
        <v>-274</v>
      </c>
      <c r="BJ345" s="74">
        <v>-136.9</v>
      </c>
      <c r="BK345" s="74">
        <v>-140.70000000000002</v>
      </c>
      <c r="BL345" s="72">
        <v>0.16068528793829231</v>
      </c>
      <c r="BM345" s="72">
        <v>0.11944959270597615</v>
      </c>
      <c r="BN345" s="72">
        <v>0.14524577628585852</v>
      </c>
      <c r="BO345" s="72">
        <v>-0.10445496772263842</v>
      </c>
      <c r="BP345" s="72">
        <v>-5.2189361610325544E-2</v>
      </c>
      <c r="BQ345" s="72">
        <v>-5.3638007148084768E-2</v>
      </c>
      <c r="BR345" s="149">
        <v>0.14524577628585852</v>
      </c>
    </row>
    <row r="346" spans="2:70" ht="16.5" hidden="1" x14ac:dyDescent="0.3">
      <c r="B346" s="85">
        <v>9</v>
      </c>
      <c r="C346" s="86" t="s">
        <v>3000</v>
      </c>
      <c r="D346" s="86">
        <v>13</v>
      </c>
      <c r="E346" s="87">
        <v>8</v>
      </c>
      <c r="F346" s="75" t="s">
        <v>2157</v>
      </c>
      <c r="G346" s="74" t="s">
        <v>2364</v>
      </c>
      <c r="H346" s="85" t="s">
        <v>1823</v>
      </c>
      <c r="I346" s="86">
        <v>1370</v>
      </c>
      <c r="J346" s="86" t="s">
        <v>4309</v>
      </c>
      <c r="K346" s="92" t="s">
        <v>1824</v>
      </c>
      <c r="L346" s="98" t="e">
        <v>#N/A</v>
      </c>
      <c r="M346" s="99">
        <v>-0.4715206574680656</v>
      </c>
      <c r="N346" s="99" t="e">
        <v>#N/A</v>
      </c>
      <c r="O346" s="99">
        <v>0.24007930407068376</v>
      </c>
      <c r="P346" s="100">
        <v>3.9387491473962069</v>
      </c>
      <c r="Q346" s="100">
        <v>2.022269144459885</v>
      </c>
      <c r="R346" s="101">
        <v>2.1203716155759036</v>
      </c>
      <c r="S346" s="108" t="e">
        <v>#N/A</v>
      </c>
      <c r="T346" s="109">
        <v>12.749999363672693</v>
      </c>
      <c r="U346" s="98">
        <v>-0.5213247482684541</v>
      </c>
      <c r="V346" s="114">
        <v>-9.6910478509940869</v>
      </c>
      <c r="W346" s="99">
        <v>0.386972029639987</v>
      </c>
      <c r="X346" s="115" t="e">
        <v>#N/A</v>
      </c>
      <c r="Y346" s="120" t="e">
        <v>#N/A</v>
      </c>
      <c r="Z346" s="121" t="e">
        <v>#N/A</v>
      </c>
      <c r="AA346" s="120">
        <v>-380854999.99999976</v>
      </c>
      <c r="AB346" s="121">
        <v>748007000.00000024</v>
      </c>
      <c r="AC346" s="79" t="e">
        <v>#N/A</v>
      </c>
      <c r="AD346" s="80">
        <v>787772000</v>
      </c>
      <c r="AE346" s="125">
        <v>0</v>
      </c>
      <c r="AF346" s="129">
        <v>3228.95716524</v>
      </c>
      <c r="AG346" s="130">
        <v>698.19816523999953</v>
      </c>
      <c r="AH346" s="136">
        <v>2.1021643896872626</v>
      </c>
      <c r="AI346" s="137">
        <v>4.1666308520072297</v>
      </c>
      <c r="AJ346" s="137">
        <v>24.33727376396229</v>
      </c>
      <c r="AK346" s="137">
        <v>65.016540745483923</v>
      </c>
      <c r="AL346" s="138">
        <v>1.38499231671755</v>
      </c>
      <c r="AM346" s="85" t="s">
        <v>502</v>
      </c>
      <c r="AN346" s="86" t="s">
        <v>528</v>
      </c>
      <c r="AO346" s="86" t="s">
        <v>625</v>
      </c>
      <c r="AP346" s="87" t="s">
        <v>1552</v>
      </c>
      <c r="AQ346" s="98" t="e">
        <v>#VALUE!</v>
      </c>
      <c r="AR346" s="99" t="e">
        <v>#VALUE!</v>
      </c>
      <c r="AS346" s="143" t="e">
        <v>#VALUE!</v>
      </c>
      <c r="AT346" s="74" t="s">
        <v>3265</v>
      </c>
      <c r="AU346" s="74" t="s">
        <v>3265</v>
      </c>
      <c r="AV346" s="146" t="s">
        <v>3265</v>
      </c>
      <c r="AW346" s="25">
        <v>1.7560976307566571</v>
      </c>
      <c r="AX346" s="136">
        <v>1.7560976307566571</v>
      </c>
      <c r="AY346" s="137">
        <v>0</v>
      </c>
      <c r="AZ346" s="138">
        <v>1.7560976307566571</v>
      </c>
      <c r="BA346" s="136">
        <v>50.991301156992797</v>
      </c>
      <c r="BB346" s="137">
        <v>0</v>
      </c>
      <c r="BC346" s="138" t="s">
        <v>3021</v>
      </c>
      <c r="BD346" s="25" t="s">
        <v>3021</v>
      </c>
      <c r="BE346" s="25">
        <v>698.19816523999953</v>
      </c>
      <c r="BF346" s="74">
        <v>215.875</v>
      </c>
      <c r="BG346" s="74">
        <v>220.4</v>
      </c>
      <c r="BH346" s="74">
        <v>281.44400000000002</v>
      </c>
      <c r="BI346" s="74">
        <v>214.19</v>
      </c>
      <c r="BJ346" s="74">
        <v>289.18</v>
      </c>
      <c r="BK346" s="74">
        <v>345.88100000000003</v>
      </c>
      <c r="BL346" s="72">
        <v>0.30918872427256361</v>
      </c>
      <c r="BM346" s="72">
        <v>0.31566969232043085</v>
      </c>
      <c r="BN346" s="72">
        <v>0.40310045773789177</v>
      </c>
      <c r="BO346" s="72">
        <v>0.30677536931993232</v>
      </c>
      <c r="BP346" s="72">
        <v>0.41418040664801359</v>
      </c>
      <c r="BQ346" s="72">
        <v>0.49539087499765405</v>
      </c>
      <c r="BR346" s="149">
        <v>0.49539087499765405</v>
      </c>
    </row>
    <row r="347" spans="2:70" ht="16.5" hidden="1" x14ac:dyDescent="0.3">
      <c r="B347" s="85">
        <v>9</v>
      </c>
      <c r="C347" s="86" t="s">
        <v>2999</v>
      </c>
      <c r="D347" s="86">
        <v>13</v>
      </c>
      <c r="E347" s="87">
        <v>12</v>
      </c>
      <c r="F347" s="75">
        <v>0.16</v>
      </c>
      <c r="G347" s="74" t="s">
        <v>2233</v>
      </c>
      <c r="H347" s="85" t="s">
        <v>228</v>
      </c>
      <c r="I347" s="86">
        <v>1521</v>
      </c>
      <c r="J347" s="86" t="s">
        <v>5082</v>
      </c>
      <c r="K347" s="92" t="s">
        <v>890</v>
      </c>
      <c r="L347" s="98">
        <v>0.41119405670921588</v>
      </c>
      <c r="M347" s="99">
        <v>0.45982666979742626</v>
      </c>
      <c r="N347" s="99">
        <v>0.37308822496154648</v>
      </c>
      <c r="O347" s="99">
        <v>0.42647462786295015</v>
      </c>
      <c r="P347" s="100">
        <v>43.363834422657952</v>
      </c>
      <c r="Q347" s="100">
        <v>32.9307002209271</v>
      </c>
      <c r="R347" s="101">
        <v>68.808411214953267</v>
      </c>
      <c r="S347" s="108">
        <v>15.211901803565379</v>
      </c>
      <c r="T347" s="109">
        <v>16.36076780613994</v>
      </c>
      <c r="U347" s="98">
        <v>0.29257470964374266</v>
      </c>
      <c r="V347" s="114">
        <v>0.82914201183431957</v>
      </c>
      <c r="W347" s="99">
        <v>0.40181795542273691</v>
      </c>
      <c r="X347" s="115">
        <v>3.4820457018498369E-2</v>
      </c>
      <c r="Y347" s="120">
        <v>8.1351131177677978</v>
      </c>
      <c r="Z347" s="121">
        <v>20.59772794483974</v>
      </c>
      <c r="AA347" s="120">
        <v>4744000000</v>
      </c>
      <c r="AB347" s="121">
        <v>5115000000</v>
      </c>
      <c r="AC347" s="79">
        <v>52000000</v>
      </c>
      <c r="AD347" s="80">
        <v>1644000000</v>
      </c>
      <c r="AE347" s="125">
        <v>3.1630170316301706E-2</v>
      </c>
      <c r="AF347" s="129">
        <v>34656.612024959999</v>
      </c>
      <c r="AG347" s="130">
        <v>37190.612024959999</v>
      </c>
      <c r="AH347" s="136">
        <v>13.93732762492275</v>
      </c>
      <c r="AI347" s="137">
        <v>15.164876561862695</v>
      </c>
      <c r="AJ347" s="137">
        <v>3.8900084226170382</v>
      </c>
      <c r="AK347" s="137">
        <v>20.227840308191706</v>
      </c>
      <c r="AL347" s="138">
        <v>11.8074462424625</v>
      </c>
      <c r="AM347" s="85" t="s">
        <v>533</v>
      </c>
      <c r="AN347" s="86" t="s">
        <v>856</v>
      </c>
      <c r="AO347" s="86" t="s">
        <v>856</v>
      </c>
      <c r="AP347" s="87" t="s">
        <v>574</v>
      </c>
      <c r="AQ347" s="98">
        <v>0.16229890000000002</v>
      </c>
      <c r="AR347" s="99">
        <v>0.1588618</v>
      </c>
      <c r="AS347" s="143">
        <v>0.2654958</v>
      </c>
      <c r="AT347" s="74" t="s">
        <v>3697</v>
      </c>
      <c r="AU347" s="74" t="s">
        <v>3354</v>
      </c>
      <c r="AV347" s="146" t="s">
        <v>3354</v>
      </c>
      <c r="AW347" s="25">
        <v>1.0734072104715573</v>
      </c>
      <c r="AX347" s="136">
        <v>1.0734072104715573</v>
      </c>
      <c r="AY347" s="137">
        <v>1.6761876766009718</v>
      </c>
      <c r="AZ347" s="138">
        <v>2.7495948870725293</v>
      </c>
      <c r="BA347" s="136">
        <v>24.495686772991135</v>
      </c>
      <c r="BB347" s="137">
        <v>38.25143701124145</v>
      </c>
      <c r="BC347" s="138">
        <v>62.747123784232585</v>
      </c>
      <c r="BD347" s="25">
        <v>947.77648062369997</v>
      </c>
      <c r="BE347" s="25">
        <v>34656.612024959999</v>
      </c>
      <c r="BF347" s="74">
        <v>1815.2350000000001</v>
      </c>
      <c r="BG347" s="74">
        <v>1905.471</v>
      </c>
      <c r="BH347" s="74">
        <v>2007.0830000000001</v>
      </c>
      <c r="BI347" s="74">
        <v>1302.7850000000001</v>
      </c>
      <c r="BJ347" s="74">
        <v>1514.4090000000001</v>
      </c>
      <c r="BK347" s="74">
        <v>1596.6610000000001</v>
      </c>
      <c r="BL347" s="72">
        <v>5.237773959822304E-2</v>
      </c>
      <c r="BM347" s="72">
        <v>5.4981456312800076E-2</v>
      </c>
      <c r="BN347" s="72">
        <v>5.791342207814431E-2</v>
      </c>
      <c r="BO347" s="72">
        <v>3.7591239416643579E-2</v>
      </c>
      <c r="BP347" s="72">
        <v>4.3697548938404863E-2</v>
      </c>
      <c r="BQ347" s="72">
        <v>4.6070891143371734E-2</v>
      </c>
      <c r="BR347" s="149">
        <v>5.791342207814431E-2</v>
      </c>
    </row>
    <row r="348" spans="2:70" ht="16.5" hidden="1" x14ac:dyDescent="0.3">
      <c r="B348" s="85">
        <v>9</v>
      </c>
      <c r="C348" s="86" t="s">
        <v>3000</v>
      </c>
      <c r="D348" s="86">
        <v>7</v>
      </c>
      <c r="E348" s="87">
        <v>2</v>
      </c>
      <c r="F348" s="75">
        <v>0.16</v>
      </c>
      <c r="G348" s="74" t="s">
        <v>2346</v>
      </c>
      <c r="H348" s="85" t="s">
        <v>1302</v>
      </c>
      <c r="I348" s="86">
        <v>1270</v>
      </c>
      <c r="J348" s="86" t="s">
        <v>4241</v>
      </c>
      <c r="K348" s="92" t="s">
        <v>1303</v>
      </c>
      <c r="L348" s="98">
        <v>0.25511978501668831</v>
      </c>
      <c r="M348" s="99">
        <v>0.27148123641175914</v>
      </c>
      <c r="N348" s="99">
        <v>0.13666046537518503</v>
      </c>
      <c r="O348" s="99">
        <v>0.14261594994537691</v>
      </c>
      <c r="P348" s="100">
        <v>8.9128314146100021</v>
      </c>
      <c r="Q348" s="100">
        <v>5.8500672222762997</v>
      </c>
      <c r="R348" s="101">
        <v>8.5725926342727927</v>
      </c>
      <c r="S348" s="108">
        <v>25.167703518473843</v>
      </c>
      <c r="T348" s="109">
        <v>24.647835112692764</v>
      </c>
      <c r="U348" s="98">
        <v>0.32185427684042645</v>
      </c>
      <c r="V348" s="114">
        <v>2.3028528528528529</v>
      </c>
      <c r="W348" s="99">
        <v>0.83395168717709256</v>
      </c>
      <c r="X348" s="115" t="e">
        <v>#N/A</v>
      </c>
      <c r="Y348" s="120">
        <v>11.405472402950805</v>
      </c>
      <c r="Z348" s="121">
        <v>-2.0963643452252212</v>
      </c>
      <c r="AA348" s="120">
        <v>2115800000</v>
      </c>
      <c r="AB348" s="121">
        <v>4027600000</v>
      </c>
      <c r="AC348" s="79" t="e">
        <v>#N/A</v>
      </c>
      <c r="AD348" s="80">
        <v>214100000</v>
      </c>
      <c r="AE348" s="125">
        <v>0</v>
      </c>
      <c r="AF348" s="129">
        <v>13242.240000000002</v>
      </c>
      <c r="AG348" s="130">
        <v>14777.340000000002</v>
      </c>
      <c r="AH348" s="136">
        <v>20.598466685252305</v>
      </c>
      <c r="AI348" s="137">
        <v>23.923166585721226</v>
      </c>
      <c r="AJ348" s="137">
        <v>-1.258815347574558</v>
      </c>
      <c r="AK348" s="137">
        <v>36.843362760182906</v>
      </c>
      <c r="AL348" s="138">
        <v>4.6565298392590071</v>
      </c>
      <c r="AM348" s="85" t="s">
        <v>493</v>
      </c>
      <c r="AN348" s="86" t="s">
        <v>673</v>
      </c>
      <c r="AO348" s="86" t="s">
        <v>933</v>
      </c>
      <c r="AP348" s="87" t="s">
        <v>1250</v>
      </c>
      <c r="AQ348" s="98">
        <v>0.16292860000000001</v>
      </c>
      <c r="AR348" s="99">
        <v>0.16117719999999999</v>
      </c>
      <c r="AS348" s="143">
        <v>0.13903280000000001</v>
      </c>
      <c r="AT348" s="74" t="s">
        <v>3206</v>
      </c>
      <c r="AU348" s="74" t="s">
        <v>3206</v>
      </c>
      <c r="AV348" s="146" t="s">
        <v>3206</v>
      </c>
      <c r="AW348" s="25">
        <v>0.52654671925314167</v>
      </c>
      <c r="AX348" s="136">
        <v>0.52654671925314167</v>
      </c>
      <c r="AY348" s="137">
        <v>0</v>
      </c>
      <c r="AZ348" s="138">
        <v>0.52654671925314167</v>
      </c>
      <c r="BA348" s="136">
        <v>17.707971471356977</v>
      </c>
      <c r="BB348" s="137">
        <v>0</v>
      </c>
      <c r="BC348" s="138" t="s">
        <v>3021</v>
      </c>
      <c r="BD348" s="25" t="s">
        <v>3021</v>
      </c>
      <c r="BE348" s="25">
        <v>13242.240000000002</v>
      </c>
      <c r="BF348" s="74">
        <v>420.81</v>
      </c>
      <c r="BG348" s="74">
        <v>493.524</v>
      </c>
      <c r="BH348" s="74">
        <v>554.70000000000005</v>
      </c>
      <c r="BI348" s="74">
        <v>112.855</v>
      </c>
      <c r="BJ348" s="74">
        <v>241.28</v>
      </c>
      <c r="BK348" s="74">
        <v>343.91399999999999</v>
      </c>
      <c r="BL348" s="72">
        <v>3.1777856314339561E-2</v>
      </c>
      <c r="BM348" s="72">
        <v>3.7268921270117439E-2</v>
      </c>
      <c r="BN348" s="72">
        <v>4.1888683485573439E-2</v>
      </c>
      <c r="BO348" s="72">
        <v>8.5223496931032816E-3</v>
      </c>
      <c r="BP348" s="72">
        <v>1.8220482335314869E-2</v>
      </c>
      <c r="BQ348" s="72">
        <v>2.5970983761055527E-2</v>
      </c>
      <c r="BR348" s="149">
        <v>4.1888683485573439E-2</v>
      </c>
    </row>
    <row r="349" spans="2:70" ht="16.5" hidden="1" x14ac:dyDescent="0.3">
      <c r="B349" s="85">
        <v>9</v>
      </c>
      <c r="C349" s="86" t="s">
        <v>3000</v>
      </c>
      <c r="D349" s="86">
        <v>17</v>
      </c>
      <c r="E349" s="87">
        <v>8</v>
      </c>
      <c r="F349" s="75">
        <v>0.13</v>
      </c>
      <c r="G349" s="74" t="s">
        <v>2951</v>
      </c>
      <c r="H349" s="85" t="s">
        <v>352</v>
      </c>
      <c r="I349" s="86">
        <v>1378</v>
      </c>
      <c r="J349" s="86" t="s">
        <v>4311</v>
      </c>
      <c r="K349" s="92" t="s">
        <v>1038</v>
      </c>
      <c r="L349" s="98">
        <v>0.243125453072674</v>
      </c>
      <c r="M349" s="99">
        <v>0.21538359466572307</v>
      </c>
      <c r="N349" s="99">
        <v>0.23460010309095997</v>
      </c>
      <c r="O349" s="99">
        <v>0.20968887931962538</v>
      </c>
      <c r="P349" s="100">
        <v>-4.7568427147882151</v>
      </c>
      <c r="Q349" s="100">
        <v>-5.1750542318096571</v>
      </c>
      <c r="R349" s="101">
        <v>-6.1487442705362989</v>
      </c>
      <c r="S349" s="108">
        <v>52.851714169141019</v>
      </c>
      <c r="T349" s="109">
        <v>55.205149879706092</v>
      </c>
      <c r="U349" s="98">
        <v>3.915999254982306E-2</v>
      </c>
      <c r="V349" s="114">
        <v>0.49626278520849726</v>
      </c>
      <c r="W349" s="99">
        <v>0.69130633373934225</v>
      </c>
      <c r="X349" s="115">
        <v>2.3180242634315423E-2</v>
      </c>
      <c r="Y349" s="120">
        <v>-3.9684828729470185</v>
      </c>
      <c r="Z349" s="121" t="e">
        <v>#N/A</v>
      </c>
      <c r="AA349" s="120">
        <v>45217000000</v>
      </c>
      <c r="AB349" s="121">
        <v>46445000000</v>
      </c>
      <c r="AC349" s="79">
        <v>570000000</v>
      </c>
      <c r="AD349" s="80">
        <v>5087000000</v>
      </c>
      <c r="AE349" s="125">
        <v>0.11205032435620209</v>
      </c>
      <c r="AF349" s="129">
        <v>76539.676367039996</v>
      </c>
      <c r="AG349" s="130">
        <v>79062.676367039996</v>
      </c>
      <c r="AH349" s="136">
        <v>15.056689462395733</v>
      </c>
      <c r="AI349" s="137" t="s">
        <v>3021</v>
      </c>
      <c r="AJ349" s="137">
        <v>-6.2160561504591945</v>
      </c>
      <c r="AK349" s="137" t="s">
        <v>3021</v>
      </c>
      <c r="AL349" s="138">
        <v>1.6852460520315533</v>
      </c>
      <c r="AM349" s="85" t="s">
        <v>506</v>
      </c>
      <c r="AN349" s="86" t="s">
        <v>577</v>
      </c>
      <c r="AO349" s="86" t="s">
        <v>578</v>
      </c>
      <c r="AP349" s="87" t="s">
        <v>574</v>
      </c>
      <c r="AQ349" s="98">
        <v>9.6057340000000005E-2</v>
      </c>
      <c r="AR349" s="99">
        <v>0.246141</v>
      </c>
      <c r="AS349" s="143">
        <v>8.3475000000000008E-2</v>
      </c>
      <c r="AT349" s="74" t="s">
        <v>3697</v>
      </c>
      <c r="AU349" s="74" t="s">
        <v>3197</v>
      </c>
      <c r="AV349" s="146" t="s">
        <v>3197</v>
      </c>
      <c r="AW349" s="25">
        <v>0.658177147438332</v>
      </c>
      <c r="AX349" s="136">
        <v>0.658177147438332</v>
      </c>
      <c r="AY349" s="137">
        <v>3.3035493430065181</v>
      </c>
      <c r="AZ349" s="138">
        <v>3.9617264904448501</v>
      </c>
      <c r="BA349" s="136">
        <v>5.3301823694653772</v>
      </c>
      <c r="BB349" s="137">
        <v>26.75346680340661</v>
      </c>
      <c r="BC349" s="138">
        <v>32.083649172871986</v>
      </c>
      <c r="BD349" s="25">
        <v>2878.16</v>
      </c>
      <c r="BE349" s="25">
        <v>76539.676367039996</v>
      </c>
      <c r="BF349" s="74">
        <v>-4972.9520000000002</v>
      </c>
      <c r="BG349" s="74">
        <v>-1060.145</v>
      </c>
      <c r="BH349" s="74">
        <v>6270.5879999999997</v>
      </c>
      <c r="BI349" s="74">
        <v>-4713.402</v>
      </c>
      <c r="BJ349" s="74">
        <v>-130.00200000000001</v>
      </c>
      <c r="BK349" s="74">
        <v>3829.7449999999999</v>
      </c>
      <c r="BL349" s="72">
        <v>-6.4972210963534782E-2</v>
      </c>
      <c r="BM349" s="72">
        <v>-1.3850920859870873E-2</v>
      </c>
      <c r="BN349" s="72">
        <v>8.192598006202545E-2</v>
      </c>
      <c r="BO349" s="72">
        <v>-6.1581159259117474E-2</v>
      </c>
      <c r="BP349" s="72">
        <v>-1.6984916342810969E-3</v>
      </c>
      <c r="BQ349" s="72">
        <v>5.0036075167534798E-2</v>
      </c>
      <c r="BR349" s="149">
        <v>8.192598006202545E-2</v>
      </c>
    </row>
    <row r="350" spans="2:70" ht="16.5" x14ac:dyDescent="0.3">
      <c r="B350" s="85">
        <v>7</v>
      </c>
      <c r="C350" s="86" t="s">
        <v>2999</v>
      </c>
      <c r="D350" s="86">
        <v>9</v>
      </c>
      <c r="E350" s="87">
        <v>5</v>
      </c>
      <c r="F350" s="75">
        <v>0.14000000000000001</v>
      </c>
      <c r="G350" s="74" t="s">
        <v>2143</v>
      </c>
      <c r="H350" s="85" t="s">
        <v>1919</v>
      </c>
      <c r="I350" s="86">
        <v>1309</v>
      </c>
      <c r="J350" s="86" t="s">
        <v>4268</v>
      </c>
      <c r="K350" s="92" t="s">
        <v>4818</v>
      </c>
      <c r="L350" s="98">
        <v>0.27490300908145748</v>
      </c>
      <c r="M350" s="99">
        <v>0.22100789313904068</v>
      </c>
      <c r="N350" s="99">
        <v>0.23554219519113689</v>
      </c>
      <c r="O350" s="99">
        <v>0.19147816938453446</v>
      </c>
      <c r="P350" s="100">
        <v>18.7853454634866</v>
      </c>
      <c r="Q350" s="100">
        <v>13.900543905665888</v>
      </c>
      <c r="R350" s="101">
        <v>15.302390998593529</v>
      </c>
      <c r="S350" s="108">
        <v>15.743060190000964</v>
      </c>
      <c r="T350" s="109">
        <v>13.423212192262602</v>
      </c>
      <c r="U350" s="98">
        <v>5.0509525919361982E-2</v>
      </c>
      <c r="V350" s="114">
        <v>0.23700623700623702</v>
      </c>
      <c r="W350" s="99">
        <v>0.69445552453131232</v>
      </c>
      <c r="X350" s="115">
        <v>3.2786885245901641E-2</v>
      </c>
      <c r="Y350" s="120">
        <v>7.5912481746168883</v>
      </c>
      <c r="Z350" s="121">
        <v>4.0990403881102644E-2</v>
      </c>
      <c r="AA350" s="120">
        <v>1647000000</v>
      </c>
      <c r="AB350" s="121">
        <v>1901000000</v>
      </c>
      <c r="AC350" s="79" t="e">
        <v>#N/A</v>
      </c>
      <c r="AD350" s="80">
        <v>303000000</v>
      </c>
      <c r="AE350" s="125">
        <v>0</v>
      </c>
      <c r="AF350" s="129">
        <v>4713.49</v>
      </c>
      <c r="AG350" s="130">
        <v>4830.49</v>
      </c>
      <c r="AH350" s="136">
        <v>9.9803512396694209</v>
      </c>
      <c r="AI350" s="137">
        <v>12.546727272727273</v>
      </c>
      <c r="AJ350" s="137">
        <v>5.2004663560936422</v>
      </c>
      <c r="AK350" s="137">
        <v>15.602459239726121</v>
      </c>
      <c r="AL350" s="138">
        <v>2.4002088340626058</v>
      </c>
      <c r="AM350" s="85" t="s">
        <v>550</v>
      </c>
      <c r="AN350" s="86" t="s">
        <v>884</v>
      </c>
      <c r="AO350" s="86" t="s">
        <v>885</v>
      </c>
      <c r="AP350" s="87" t="s">
        <v>2139</v>
      </c>
      <c r="AQ350" s="98">
        <v>0.20197330000000002</v>
      </c>
      <c r="AR350" s="99">
        <v>3.8290049999999999E-2</v>
      </c>
      <c r="AS350" s="143">
        <v>-2.505601E-2</v>
      </c>
      <c r="AT350" s="74" t="s">
        <v>3697</v>
      </c>
      <c r="AU350" s="74" t="s">
        <v>3021</v>
      </c>
      <c r="AV350" s="146" t="s">
        <v>3021</v>
      </c>
      <c r="AW350" s="25">
        <v>3.4304205267946317</v>
      </c>
      <c r="AX350" s="136">
        <v>3.4304205267946317</v>
      </c>
      <c r="AY350" s="137">
        <v>1.4347502068147819</v>
      </c>
      <c r="AZ350" s="138">
        <v>4.8651707336094141</v>
      </c>
      <c r="BA350" s="136">
        <v>56.835637480798773</v>
      </c>
      <c r="BB350" s="137">
        <v>23.771121351766517</v>
      </c>
      <c r="BC350" s="138">
        <v>80.606758832565291</v>
      </c>
      <c r="BD350" s="25">
        <v>209.9</v>
      </c>
      <c r="BE350" s="25">
        <v>4713.49</v>
      </c>
      <c r="BF350" s="74">
        <v>281.60000000000002</v>
      </c>
      <c r="BG350" s="74">
        <v>311.60000000000002</v>
      </c>
      <c r="BH350" s="74">
        <v>341.875</v>
      </c>
      <c r="BI350" s="74">
        <v>291.11700000000002</v>
      </c>
      <c r="BJ350" s="74">
        <v>305.21699999999998</v>
      </c>
      <c r="BK350" s="74">
        <v>347.93299999999999</v>
      </c>
      <c r="BL350" s="72">
        <v>5.9743417298010609E-2</v>
      </c>
      <c r="BM350" s="72">
        <v>6.6108127947656622E-2</v>
      </c>
      <c r="BN350" s="72">
        <v>7.2531181778257722E-2</v>
      </c>
      <c r="BO350" s="72">
        <v>6.1762515673099982E-2</v>
      </c>
      <c r="BP350" s="72">
        <v>6.4753929678433603E-2</v>
      </c>
      <c r="BQ350" s="72">
        <v>7.3816429015442914E-2</v>
      </c>
      <c r="BR350" s="149">
        <v>7.3816429015442914E-2</v>
      </c>
    </row>
    <row r="351" spans="2:70" ht="16.5" hidden="1" x14ac:dyDescent="0.3">
      <c r="B351" s="85">
        <v>9</v>
      </c>
      <c r="C351" s="86" t="s">
        <v>2999</v>
      </c>
      <c r="D351" s="86">
        <v>18</v>
      </c>
      <c r="E351" s="87">
        <v>6</v>
      </c>
      <c r="F351" s="75">
        <v>0.17</v>
      </c>
      <c r="G351" s="74" t="s">
        <v>2669</v>
      </c>
      <c r="H351" s="85" t="s">
        <v>1</v>
      </c>
      <c r="I351" s="86">
        <v>1538</v>
      </c>
      <c r="J351" s="86" t="s">
        <v>5083</v>
      </c>
      <c r="K351" s="92" t="s">
        <v>575</v>
      </c>
      <c r="L351" s="98">
        <v>0.13198865387014219</v>
      </c>
      <c r="M351" s="99">
        <v>0.19004356591924998</v>
      </c>
      <c r="N351" s="99">
        <v>0.12695162406965954</v>
      </c>
      <c r="O351" s="99">
        <v>0.18364873601507797</v>
      </c>
      <c r="P351" s="100">
        <v>19.356819262671245</v>
      </c>
      <c r="Q351" s="100">
        <v>23.054212163520145</v>
      </c>
      <c r="R351" s="101">
        <v>51.956677912464642</v>
      </c>
      <c r="S351" s="108" t="e">
        <v>#N/A</v>
      </c>
      <c r="T351" s="109" t="e">
        <v>#N/A</v>
      </c>
      <c r="U351" s="98">
        <v>3.65053556089266E-2</v>
      </c>
      <c r="V351" s="114" t="e">
        <v>#N/A</v>
      </c>
      <c r="W351" s="99">
        <v>0.33656510679558754</v>
      </c>
      <c r="X351" s="115">
        <v>3.9317095954927168E-2</v>
      </c>
      <c r="Y351" s="120">
        <v>23.089053999618454</v>
      </c>
      <c r="Z351" s="121">
        <v>46.10676304459345</v>
      </c>
      <c r="AA351" s="120">
        <v>1322823000</v>
      </c>
      <c r="AB351" s="121">
        <v>1368885000</v>
      </c>
      <c r="AC351" s="79" t="e">
        <v>#N/A</v>
      </c>
      <c r="AD351" s="80">
        <v>323398000</v>
      </c>
      <c r="AE351" s="125">
        <v>0</v>
      </c>
      <c r="AF351" s="129">
        <v>6214.5405184499987</v>
      </c>
      <c r="AG351" s="130">
        <v>6397.7895184499985</v>
      </c>
      <c r="AH351" s="136" t="s">
        <v>3021</v>
      </c>
      <c r="AI351" s="137">
        <v>24.425290125528278</v>
      </c>
      <c r="AJ351" s="137">
        <v>3.944142456658962</v>
      </c>
      <c r="AK351" s="137">
        <v>30.759520279102439</v>
      </c>
      <c r="AL351" s="138">
        <v>4.6189190279042203</v>
      </c>
      <c r="AM351" s="85" t="s">
        <v>502</v>
      </c>
      <c r="AN351" s="86" t="s">
        <v>503</v>
      </c>
      <c r="AO351" s="86" t="s">
        <v>504</v>
      </c>
      <c r="AP351" s="87" t="s">
        <v>574</v>
      </c>
      <c r="AQ351" s="98">
        <v>0.16522539999999999</v>
      </c>
      <c r="AR351" s="99">
        <v>0.19381309999999999</v>
      </c>
      <c r="AS351" s="143">
        <v>0.1935509</v>
      </c>
      <c r="AT351" s="74" t="s">
        <v>3697</v>
      </c>
      <c r="AU351" s="74" t="s">
        <v>3021</v>
      </c>
      <c r="AV351" s="146" t="s">
        <v>3021</v>
      </c>
      <c r="AW351" s="25">
        <v>0.78860901271657124</v>
      </c>
      <c r="AX351" s="136">
        <v>0.78860901271657124</v>
      </c>
      <c r="AY351" s="137">
        <v>0</v>
      </c>
      <c r="AZ351" s="138">
        <v>0.78860901271657124</v>
      </c>
      <c r="BA351" s="136">
        <v>169.49939049923233</v>
      </c>
      <c r="BB351" s="137">
        <v>0</v>
      </c>
      <c r="BC351" s="138">
        <v>169.49939049923233</v>
      </c>
      <c r="BD351" s="25">
        <v>364.30504000000002</v>
      </c>
      <c r="BE351" s="25">
        <v>6214.5405184499987</v>
      </c>
      <c r="BF351" s="74">
        <v>246</v>
      </c>
      <c r="BG351" s="74">
        <v>264.75</v>
      </c>
      <c r="BH351" s="74">
        <v>280</v>
      </c>
      <c r="BI351" s="74" t="s">
        <v>3021</v>
      </c>
      <c r="BJ351" s="74" t="s">
        <v>3021</v>
      </c>
      <c r="BK351" s="74" t="s">
        <v>3021</v>
      </c>
      <c r="BL351" s="72">
        <v>3.9584583811090215E-2</v>
      </c>
      <c r="BM351" s="72">
        <v>4.2601701479618434E-2</v>
      </c>
      <c r="BN351" s="72">
        <v>4.5055623850021383E-2</v>
      </c>
      <c r="BO351" s="72">
        <v>0</v>
      </c>
      <c r="BP351" s="72">
        <v>0</v>
      </c>
      <c r="BQ351" s="72">
        <v>0</v>
      </c>
      <c r="BR351" s="149">
        <v>4.5055623850021383E-2</v>
      </c>
    </row>
    <row r="352" spans="2:70" ht="16.5" hidden="1" x14ac:dyDescent="0.3">
      <c r="B352" s="85">
        <v>9</v>
      </c>
      <c r="C352" s="86" t="s">
        <v>3000</v>
      </c>
      <c r="D352" s="86">
        <v>20</v>
      </c>
      <c r="E352" s="87">
        <v>1</v>
      </c>
      <c r="F352" s="75">
        <v>0.2</v>
      </c>
      <c r="G352" s="74" t="s">
        <v>2308</v>
      </c>
      <c r="H352" s="85" t="s">
        <v>338</v>
      </c>
      <c r="I352" s="86">
        <v>1380</v>
      </c>
      <c r="J352" s="86" t="s">
        <v>4312</v>
      </c>
      <c r="K352" s="92" t="s">
        <v>1023</v>
      </c>
      <c r="L352" s="98">
        <v>0.25900909956550672</v>
      </c>
      <c r="M352" s="99">
        <v>0.38620854782712799</v>
      </c>
      <c r="N352" s="99">
        <v>0.24422867519463298</v>
      </c>
      <c r="O352" s="99">
        <v>0.34150816895444441</v>
      </c>
      <c r="P352" s="100">
        <v>28.00410025791945</v>
      </c>
      <c r="Q352" s="100">
        <v>21.325003935833749</v>
      </c>
      <c r="R352" s="101">
        <v>76.154608523290392</v>
      </c>
      <c r="S352" s="108">
        <v>5.1163493080427349</v>
      </c>
      <c r="T352" s="109">
        <v>5.2904320974490426</v>
      </c>
      <c r="U352" s="98">
        <v>0.55780540652084198</v>
      </c>
      <c r="V352" s="114">
        <v>1.9453940266282836</v>
      </c>
      <c r="W352" s="99">
        <v>0.17855783866057839</v>
      </c>
      <c r="X352" s="115">
        <v>4.2056074766355138E-2</v>
      </c>
      <c r="Y352" s="120">
        <v>14.127065097496384</v>
      </c>
      <c r="Z352" s="121">
        <v>25.22298888288892</v>
      </c>
      <c r="AA352" s="120">
        <v>2505900000</v>
      </c>
      <c r="AB352" s="121">
        <v>2833900000</v>
      </c>
      <c r="AC352" s="79" t="e">
        <v>#N/A</v>
      </c>
      <c r="AD352" s="80">
        <v>799100000</v>
      </c>
      <c r="AE352" s="125">
        <v>0</v>
      </c>
      <c r="AF352" s="129">
        <v>7162.0887239000003</v>
      </c>
      <c r="AG352" s="130">
        <v>9324.5887239000003</v>
      </c>
      <c r="AH352" s="136">
        <v>8.3839136161661578</v>
      </c>
      <c r="AI352" s="137">
        <v>11.002464570973451</v>
      </c>
      <c r="AJ352" s="137">
        <v>6.6132475360735246</v>
      </c>
      <c r="AK352" s="137">
        <v>13.179476561159625</v>
      </c>
      <c r="AL352" s="138">
        <v>9.5392765781017665</v>
      </c>
      <c r="AM352" s="85" t="s">
        <v>533</v>
      </c>
      <c r="AN352" s="86" t="s">
        <v>534</v>
      </c>
      <c r="AO352" s="86" t="s">
        <v>1024</v>
      </c>
      <c r="AP352" s="87" t="s">
        <v>574</v>
      </c>
      <c r="AQ352" s="98" t="e">
        <v>#VALUE!</v>
      </c>
      <c r="AR352" s="99" t="e">
        <v>#VALUE!</v>
      </c>
      <c r="AS352" s="143">
        <v>0.28316020000000003</v>
      </c>
      <c r="AT352" s="74" t="s">
        <v>3771</v>
      </c>
      <c r="AU352" s="74" t="s">
        <v>3021</v>
      </c>
      <c r="AV352" s="146" t="s">
        <v>3771</v>
      </c>
      <c r="AW352" s="25">
        <v>0.46710780692264003</v>
      </c>
      <c r="AX352" s="136">
        <v>0.46710780692264003</v>
      </c>
      <c r="AY352" s="137">
        <v>12.597850685699564</v>
      </c>
      <c r="AZ352" s="138">
        <v>13.064958492622203</v>
      </c>
      <c r="BA352" s="136">
        <v>4.4465859440295281</v>
      </c>
      <c r="BB352" s="137">
        <v>119.9239767647295</v>
      </c>
      <c r="BC352" s="138">
        <v>124.37056270875902</v>
      </c>
      <c r="BD352" s="25">
        <v>836.3</v>
      </c>
      <c r="BE352" s="25">
        <v>7162.0887239000003</v>
      </c>
      <c r="BF352" s="74">
        <v>472.57100000000003</v>
      </c>
      <c r="BG352" s="74">
        <v>482</v>
      </c>
      <c r="BH352" s="74">
        <v>489.75</v>
      </c>
      <c r="BI352" s="74">
        <v>368.798</v>
      </c>
      <c r="BJ352" s="74">
        <v>370.34699999999998</v>
      </c>
      <c r="BK352" s="74">
        <v>407.03899999999999</v>
      </c>
      <c r="BL352" s="72">
        <v>6.5982287879654905E-2</v>
      </c>
      <c r="BM352" s="72">
        <v>6.7298803265527632E-2</v>
      </c>
      <c r="BN352" s="72">
        <v>6.8380889832556344E-2</v>
      </c>
      <c r="BO352" s="72">
        <v>5.149307893510386E-2</v>
      </c>
      <c r="BP352" s="72">
        <v>5.1709356624436438E-2</v>
      </c>
      <c r="BQ352" s="72">
        <v>5.6832443117006436E-2</v>
      </c>
      <c r="BR352" s="149">
        <v>6.8380889832556344E-2</v>
      </c>
    </row>
    <row r="353" spans="2:70" ht="16.5" hidden="1" x14ac:dyDescent="0.3">
      <c r="B353" s="85">
        <v>9</v>
      </c>
      <c r="C353" s="86" t="s">
        <v>2998</v>
      </c>
      <c r="D353" s="86">
        <v>22</v>
      </c>
      <c r="E353" s="87">
        <v>1</v>
      </c>
      <c r="F353" s="75">
        <v>0.17</v>
      </c>
      <c r="G353" s="74" t="s">
        <v>2307</v>
      </c>
      <c r="H353" s="85" t="s">
        <v>236</v>
      </c>
      <c r="I353" s="86">
        <v>1382</v>
      </c>
      <c r="J353" s="86" t="s">
        <v>4314</v>
      </c>
      <c r="K353" s="92" t="s">
        <v>902</v>
      </c>
      <c r="L353" s="98">
        <v>0.39644665830539849</v>
      </c>
      <c r="M353" s="99">
        <v>0.52831445232223595</v>
      </c>
      <c r="N353" s="99">
        <v>0.39453582847653607</v>
      </c>
      <c r="O353" s="99">
        <v>0.52647682801565387</v>
      </c>
      <c r="P353" s="100">
        <v>42.614137137413998</v>
      </c>
      <c r="Q353" s="100">
        <v>32.405466405139514</v>
      </c>
      <c r="R353" s="101">
        <v>66.082552876317251</v>
      </c>
      <c r="S353" s="108">
        <v>19.219375557983462</v>
      </c>
      <c r="T353" s="109">
        <v>21.620215544179505</v>
      </c>
      <c r="U353" s="98">
        <v>0.28480399550200558</v>
      </c>
      <c r="V353" s="114">
        <v>0.6291362435753558</v>
      </c>
      <c r="W353" s="99">
        <v>0.39092604729498015</v>
      </c>
      <c r="X353" s="115" t="e">
        <v>#N/A</v>
      </c>
      <c r="Y353" s="120">
        <v>11.836552837449526</v>
      </c>
      <c r="Z353" s="121">
        <v>19.420843789420815</v>
      </c>
      <c r="AA353" s="120">
        <v>3114240000</v>
      </c>
      <c r="AB353" s="121">
        <v>3125110000</v>
      </c>
      <c r="AC353" s="79">
        <v>41708000</v>
      </c>
      <c r="AD353" s="80">
        <v>1370056000</v>
      </c>
      <c r="AE353" s="125">
        <v>3.0442551253379423E-2</v>
      </c>
      <c r="AF353" s="129">
        <v>20359.492366929997</v>
      </c>
      <c r="AG353" s="130">
        <v>21851.264366929998</v>
      </c>
      <c r="AH353" s="136">
        <v>9.183395182938618</v>
      </c>
      <c r="AI353" s="137">
        <v>11.91849658197842</v>
      </c>
      <c r="AJ353" s="137">
        <v>4.6645866415237744</v>
      </c>
      <c r="AK353" s="137">
        <v>16.510228913368454</v>
      </c>
      <c r="AL353" s="138">
        <v>9.9450199653216433</v>
      </c>
      <c r="AM353" s="85" t="s">
        <v>533</v>
      </c>
      <c r="AN353" s="86" t="s">
        <v>534</v>
      </c>
      <c r="AO353" s="86" t="s">
        <v>903</v>
      </c>
      <c r="AP353" s="87" t="s">
        <v>574</v>
      </c>
      <c r="AQ353" s="98" t="e">
        <v>#VALUE!</v>
      </c>
      <c r="AR353" s="99">
        <v>0.1609035</v>
      </c>
      <c r="AS353" s="143">
        <v>0.14493790000000001</v>
      </c>
      <c r="AT353" s="74" t="s">
        <v>3772</v>
      </c>
      <c r="AU353" s="74" t="s">
        <v>3021</v>
      </c>
      <c r="AV353" s="146" t="s">
        <v>3772</v>
      </c>
      <c r="AW353" s="25" t="s">
        <v>3021</v>
      </c>
      <c r="AX353" s="136">
        <v>0</v>
      </c>
      <c r="AY353" s="137">
        <v>4.1945495723023907</v>
      </c>
      <c r="AZ353" s="138">
        <v>4.1945495723023907</v>
      </c>
      <c r="BA353" s="136">
        <v>0</v>
      </c>
      <c r="BB353" s="137">
        <v>68.445524098777256</v>
      </c>
      <c r="BC353" s="138">
        <v>68.445524098777256</v>
      </c>
      <c r="BD353" s="25">
        <v>853.98900000000003</v>
      </c>
      <c r="BE353" s="25">
        <v>20359.492366929997</v>
      </c>
      <c r="BF353" s="74">
        <v>1265.8800000000001</v>
      </c>
      <c r="BG353" s="74">
        <v>1300.8800000000001</v>
      </c>
      <c r="BH353" s="74">
        <v>1366</v>
      </c>
      <c r="BI353" s="74">
        <v>1014.0930000000001</v>
      </c>
      <c r="BJ353" s="74">
        <v>1245.548</v>
      </c>
      <c r="BK353" s="74">
        <v>1211.6100000000001</v>
      </c>
      <c r="BL353" s="72">
        <v>6.2176402887931234E-2</v>
      </c>
      <c r="BM353" s="72">
        <v>6.3895502724469921E-2</v>
      </c>
      <c r="BN353" s="72">
        <v>6.70940107631956E-2</v>
      </c>
      <c r="BO353" s="72">
        <v>4.9809346015286478E-2</v>
      </c>
      <c r="BP353" s="72">
        <v>6.117775323431681E-2</v>
      </c>
      <c r="BQ353" s="72">
        <v>5.9510815798532533E-2</v>
      </c>
      <c r="BR353" s="149">
        <v>6.70940107631956E-2</v>
      </c>
    </row>
    <row r="354" spans="2:70" ht="16.5" hidden="1" x14ac:dyDescent="0.3">
      <c r="B354" s="85">
        <v>9</v>
      </c>
      <c r="C354" s="86" t="s">
        <v>3000</v>
      </c>
      <c r="D354" s="86">
        <v>22</v>
      </c>
      <c r="E354" s="87">
        <v>9</v>
      </c>
      <c r="F354" s="75" t="s">
        <v>2149</v>
      </c>
      <c r="G354" s="74">
        <v>0</v>
      </c>
      <c r="H354" s="85" t="s">
        <v>73</v>
      </c>
      <c r="I354" s="86">
        <v>1275</v>
      </c>
      <c r="J354" s="86" t="s">
        <v>4245</v>
      </c>
      <c r="K354" s="92" t="s">
        <v>689</v>
      </c>
      <c r="L354" s="98">
        <v>0.97907038674153613</v>
      </c>
      <c r="M354" s="99">
        <v>1.2980177955483807</v>
      </c>
      <c r="N354" s="99">
        <v>0.24834663174372151</v>
      </c>
      <c r="O354" s="99">
        <v>0.28452250807279605</v>
      </c>
      <c r="P354" s="100">
        <v>22.010550916989509</v>
      </c>
      <c r="Q354" s="100">
        <v>17.756687802915241</v>
      </c>
      <c r="R354" s="101" t="e">
        <v>#N/A</v>
      </c>
      <c r="S354" s="108">
        <v>31.595194262388276</v>
      </c>
      <c r="T354" s="109">
        <v>40.358336863871955</v>
      </c>
      <c r="U354" s="98">
        <v>1.5217393653547469</v>
      </c>
      <c r="V354" s="114">
        <v>3.3508992619000235</v>
      </c>
      <c r="W354" s="99">
        <v>-4.0911476236492869E-2</v>
      </c>
      <c r="X354" s="115">
        <v>4.0146727888379689E-2</v>
      </c>
      <c r="Y354" s="120">
        <v>3.4216452630024086</v>
      </c>
      <c r="Z354" s="121">
        <v>-19.462212017934768</v>
      </c>
      <c r="AA354" s="120">
        <v>659266000.00000095</v>
      </c>
      <c r="AB354" s="121">
        <v>3007632000.000001</v>
      </c>
      <c r="AC354" s="79">
        <v>209018000</v>
      </c>
      <c r="AD354" s="80">
        <v>835589000</v>
      </c>
      <c r="AE354" s="125">
        <v>0.25014450884346251</v>
      </c>
      <c r="AF354" s="129">
        <v>12277.53023325</v>
      </c>
      <c r="AG354" s="130">
        <v>15375.96823325</v>
      </c>
      <c r="AH354" s="136">
        <v>14.743897353697006</v>
      </c>
      <c r="AI354" s="137">
        <v>18.117360385218579</v>
      </c>
      <c r="AJ354" s="137">
        <v>6.2857827884871362</v>
      </c>
      <c r="AK354" s="137">
        <v>22.611029124888628</v>
      </c>
      <c r="AL354" s="138" t="s">
        <v>3021</v>
      </c>
      <c r="AM354" s="85" t="s">
        <v>543</v>
      </c>
      <c r="AN354" s="86" t="s">
        <v>570</v>
      </c>
      <c r="AO354" s="86" t="s">
        <v>582</v>
      </c>
      <c r="AP354" s="87" t="s">
        <v>574</v>
      </c>
      <c r="AQ354" s="98" t="e">
        <v>#VALUE!</v>
      </c>
      <c r="AR354" s="99" t="e">
        <v>#VALUE!</v>
      </c>
      <c r="AS354" s="143" t="e">
        <v>#VALUE!</v>
      </c>
      <c r="AT354" s="74" t="s">
        <v>3639</v>
      </c>
      <c r="AU354" s="74" t="s">
        <v>3021</v>
      </c>
      <c r="AV354" s="146" t="s">
        <v>3639</v>
      </c>
      <c r="AW354" s="25" t="s">
        <v>3021</v>
      </c>
      <c r="AX354" s="136">
        <v>0</v>
      </c>
      <c r="AY354" s="137">
        <v>3.7587608520010973</v>
      </c>
      <c r="AZ354" s="138">
        <v>3.7587608520010973</v>
      </c>
      <c r="BA354" s="136">
        <v>0</v>
      </c>
      <c r="BB354" s="137">
        <v>73.184838917486744</v>
      </c>
      <c r="BC354" s="138">
        <v>73.184838917486744</v>
      </c>
      <c r="BD354" s="25">
        <v>461.483</v>
      </c>
      <c r="BE354" s="25">
        <v>12277.53023325</v>
      </c>
      <c r="BF354" s="74">
        <v>579.471</v>
      </c>
      <c r="BG354" s="74">
        <v>722.94399999999996</v>
      </c>
      <c r="BH354" s="74">
        <v>886.06299999999999</v>
      </c>
      <c r="BI354" s="74">
        <v>842.21400000000006</v>
      </c>
      <c r="BJ354" s="74">
        <v>1018.981</v>
      </c>
      <c r="BK354" s="74">
        <v>1150.8389999999999</v>
      </c>
      <c r="BL354" s="72">
        <v>4.7197684631284965E-2</v>
      </c>
      <c r="BM354" s="72">
        <v>5.8883503951154888E-2</v>
      </c>
      <c r="BN354" s="72">
        <v>7.2169482230258722E-2</v>
      </c>
      <c r="BO354" s="72">
        <v>6.859799845730509E-2</v>
      </c>
      <c r="BP354" s="72">
        <v>8.2995600958928717E-2</v>
      </c>
      <c r="BQ354" s="72">
        <v>9.3735383105251785E-2</v>
      </c>
      <c r="BR354" s="149">
        <v>9.3735383105251785E-2</v>
      </c>
    </row>
    <row r="355" spans="2:70" ht="16.5" hidden="1" x14ac:dyDescent="0.3">
      <c r="B355" s="85">
        <v>9</v>
      </c>
      <c r="C355" s="86" t="s">
        <v>3000</v>
      </c>
      <c r="D355" s="86">
        <v>25</v>
      </c>
      <c r="E355" s="87">
        <v>5</v>
      </c>
      <c r="F355" s="75" t="s">
        <v>2149</v>
      </c>
      <c r="G355" s="74" t="s">
        <v>2894</v>
      </c>
      <c r="H355" s="85" t="s">
        <v>6</v>
      </c>
      <c r="I355" s="86">
        <v>1383</v>
      </c>
      <c r="J355" s="86" t="s">
        <v>4315</v>
      </c>
      <c r="K355" s="92" t="s">
        <v>586</v>
      </c>
      <c r="L355" s="98">
        <v>75.833120896823345</v>
      </c>
      <c r="M355" s="99">
        <v>-0.38399893592258838</v>
      </c>
      <c r="N355" s="99">
        <v>-0.49270747495919232</v>
      </c>
      <c r="O355" s="99">
        <v>-9.7469778080694472E-2</v>
      </c>
      <c r="P355" s="100">
        <v>-1.7170048752031333</v>
      </c>
      <c r="Q355" s="100">
        <v>5.3617922090820125</v>
      </c>
      <c r="R355" s="101">
        <v>-2.7203978037915673</v>
      </c>
      <c r="S355" s="108">
        <v>-13.112952331307664</v>
      </c>
      <c r="T355" s="109">
        <v>2.9119823205473954</v>
      </c>
      <c r="U355" s="98">
        <v>-0.19393732455749024</v>
      </c>
      <c r="V355" s="114">
        <v>-8.54183670384813</v>
      </c>
      <c r="W355" s="99">
        <v>0.25945941810090883</v>
      </c>
      <c r="X355" s="115">
        <v>7.5844460828486384E-3</v>
      </c>
      <c r="Y355" s="120">
        <v>35.205306528250006</v>
      </c>
      <c r="Z355" s="121" t="e">
        <v>#N/A</v>
      </c>
      <c r="AA355" s="120">
        <v>120292000</v>
      </c>
      <c r="AB355" s="121">
        <v>473911000</v>
      </c>
      <c r="AC355" s="79">
        <v>583211000</v>
      </c>
      <c r="AD355" s="80">
        <v>634245000</v>
      </c>
      <c r="AE355" s="125">
        <v>0.91953582606090711</v>
      </c>
      <c r="AF355" s="129">
        <v>8930.8633099500003</v>
      </c>
      <c r="AG355" s="130">
        <v>8365.7183099499998</v>
      </c>
      <c r="AH355" s="136">
        <v>61.835452065562869</v>
      </c>
      <c r="AI355" s="137">
        <v>192.87403306012814</v>
      </c>
      <c r="AJ355" s="137">
        <v>6.141458596557432</v>
      </c>
      <c r="AK355" s="137">
        <v>230.58399271228393</v>
      </c>
      <c r="AL355" s="138">
        <v>10.467221172574432</v>
      </c>
      <c r="AM355" s="85" t="s">
        <v>506</v>
      </c>
      <c r="AN355" s="86" t="s">
        <v>507</v>
      </c>
      <c r="AO355" s="86" t="s">
        <v>508</v>
      </c>
      <c r="AP355" s="87" t="s">
        <v>574</v>
      </c>
      <c r="AQ355" s="98" t="e">
        <v>#VALUE!</v>
      </c>
      <c r="AR355" s="99" t="e">
        <v>#VALUE!</v>
      </c>
      <c r="AS355" s="143" t="e">
        <v>#VALUE!</v>
      </c>
      <c r="AT355" s="74" t="s">
        <v>3272</v>
      </c>
      <c r="AU355" s="74" t="s">
        <v>3272</v>
      </c>
      <c r="AV355" s="146" t="s">
        <v>3272</v>
      </c>
      <c r="AW355" s="25" t="s">
        <v>3021</v>
      </c>
      <c r="AX355" s="136">
        <v>0</v>
      </c>
      <c r="AY355" s="137">
        <v>0</v>
      </c>
      <c r="AZ355" s="138">
        <v>0</v>
      </c>
      <c r="BA355" s="136" t="s">
        <v>3021</v>
      </c>
      <c r="BB355" s="137">
        <v>0</v>
      </c>
      <c r="BC355" s="138" t="s">
        <v>3021</v>
      </c>
      <c r="BD355" s="25">
        <v>-49.204000000000001</v>
      </c>
      <c r="BE355" s="25">
        <v>8365.7183099499998</v>
      </c>
      <c r="BF355" s="74">
        <v>552.68399999999997</v>
      </c>
      <c r="BG355" s="74">
        <v>574.66700000000003</v>
      </c>
      <c r="BH355" s="74">
        <v>655.18200000000002</v>
      </c>
      <c r="BI355" s="74">
        <v>603.351</v>
      </c>
      <c r="BJ355" s="74">
        <v>635.34500000000003</v>
      </c>
      <c r="BK355" s="74">
        <v>745.33500000000004</v>
      </c>
      <c r="BL355" s="72">
        <v>6.6065337072448382E-2</v>
      </c>
      <c r="BM355" s="72">
        <v>6.8693085125338713E-2</v>
      </c>
      <c r="BN355" s="72">
        <v>7.8317482818031428E-2</v>
      </c>
      <c r="BO355" s="72">
        <v>7.2121840306574481E-2</v>
      </c>
      <c r="BP355" s="72">
        <v>7.5946257865787181E-2</v>
      </c>
      <c r="BQ355" s="72">
        <v>8.9093963289860606E-2</v>
      </c>
      <c r="BR355" s="149">
        <v>8.9093963289860606E-2</v>
      </c>
    </row>
    <row r="356" spans="2:70" ht="16.5" hidden="1" x14ac:dyDescent="0.3">
      <c r="B356" s="85">
        <v>9</v>
      </c>
      <c r="C356" s="86" t="s">
        <v>3000</v>
      </c>
      <c r="D356" s="86">
        <v>28</v>
      </c>
      <c r="E356" s="87">
        <v>4</v>
      </c>
      <c r="F356" s="75">
        <v>0.2</v>
      </c>
      <c r="G356" s="74" t="s">
        <v>2504</v>
      </c>
      <c r="H356" s="85" t="s">
        <v>167</v>
      </c>
      <c r="I356" s="86">
        <v>1265</v>
      </c>
      <c r="J356" s="86" t="s">
        <v>4236</v>
      </c>
      <c r="K356" s="92" t="s">
        <v>814</v>
      </c>
      <c r="L356" s="98">
        <v>0.53828743986269934</v>
      </c>
      <c r="M356" s="99">
        <v>0.62192332710829468</v>
      </c>
      <c r="N356" s="99">
        <v>0.13673023470308371</v>
      </c>
      <c r="O356" s="99">
        <v>0.1844492349205796</v>
      </c>
      <c r="P356" s="100">
        <v>16.874988604100878</v>
      </c>
      <c r="Q356" s="100">
        <v>12.287651418348652</v>
      </c>
      <c r="R356" s="101">
        <v>24.395844178069982</v>
      </c>
      <c r="S356" s="108">
        <v>17.190251906731614</v>
      </c>
      <c r="T356" s="109">
        <v>21.283735257916032</v>
      </c>
      <c r="U356" s="98">
        <v>0.8267828759985314</v>
      </c>
      <c r="V356" s="114">
        <v>1.9122161158637567</v>
      </c>
      <c r="W356" s="99">
        <v>0.4682793195566306</v>
      </c>
      <c r="X356" s="115" t="e">
        <v>#N/A</v>
      </c>
      <c r="Y356" s="120">
        <v>13.269196778284428</v>
      </c>
      <c r="Z356" s="121">
        <v>31.767014888783773</v>
      </c>
      <c r="AA356" s="120">
        <v>238285000</v>
      </c>
      <c r="AB356" s="121">
        <v>803446000</v>
      </c>
      <c r="AC356" s="79">
        <v>26790000</v>
      </c>
      <c r="AD356" s="80">
        <v>149199000</v>
      </c>
      <c r="AE356" s="125">
        <v>0.17955884422817847</v>
      </c>
      <c r="AF356" s="129">
        <v>2089.5901779599999</v>
      </c>
      <c r="AG356" s="130">
        <v>2452.1501779599998</v>
      </c>
      <c r="AH356" s="136">
        <v>12.777671594140973</v>
      </c>
      <c r="AI356" s="137">
        <v>16.823319163550789</v>
      </c>
      <c r="AJ356" s="137">
        <v>6.9879356855554757</v>
      </c>
      <c r="AK356" s="137">
        <v>20.638003999606518</v>
      </c>
      <c r="AL356" s="138">
        <v>4.3173446365541075</v>
      </c>
      <c r="AM356" s="85" t="s">
        <v>543</v>
      </c>
      <c r="AN356" s="86" t="s">
        <v>570</v>
      </c>
      <c r="AO356" s="86" t="s">
        <v>765</v>
      </c>
      <c r="AP356" s="87" t="s">
        <v>574</v>
      </c>
      <c r="AQ356" s="98">
        <v>0.24069870000000002</v>
      </c>
      <c r="AR356" s="99">
        <v>0.2048422</v>
      </c>
      <c r="AS356" s="143">
        <v>0.30777389999999999</v>
      </c>
      <c r="AT356" s="74" t="s">
        <v>3751</v>
      </c>
      <c r="AU356" s="74" t="s">
        <v>3204</v>
      </c>
      <c r="AV356" s="146" t="s">
        <v>3751</v>
      </c>
      <c r="AW356" s="25" t="s">
        <v>3021</v>
      </c>
      <c r="AX356" s="136">
        <v>0</v>
      </c>
      <c r="AY356" s="137">
        <v>13.338318499951111</v>
      </c>
      <c r="AZ356" s="138">
        <v>13.338318499951111</v>
      </c>
      <c r="BA356" s="136">
        <v>0</v>
      </c>
      <c r="BB356" s="137">
        <v>262.46953251191854</v>
      </c>
      <c r="BC356" s="138">
        <v>262.46953251191854</v>
      </c>
      <c r="BD356" s="25">
        <v>278.71619327999997</v>
      </c>
      <c r="BE356" s="25">
        <v>2089.5901779599999</v>
      </c>
      <c r="BF356" s="74">
        <v>136.571</v>
      </c>
      <c r="BG356" s="74">
        <v>153.143</v>
      </c>
      <c r="BH356" s="74">
        <v>165.667</v>
      </c>
      <c r="BI356" s="74">
        <v>122.79900000000001</v>
      </c>
      <c r="BJ356" s="74">
        <v>137.78900000000002</v>
      </c>
      <c r="BK356" s="74">
        <v>149.5</v>
      </c>
      <c r="BL356" s="72">
        <v>6.5357791896461681E-2</v>
      </c>
      <c r="BM356" s="72">
        <v>7.3288533615480822E-2</v>
      </c>
      <c r="BN356" s="72">
        <v>7.9282053364997815E-2</v>
      </c>
      <c r="BO356" s="72">
        <v>5.8767025848046793E-2</v>
      </c>
      <c r="BP356" s="72">
        <v>6.5940681313174529E-2</v>
      </c>
      <c r="BQ356" s="72">
        <v>7.1545129555476789E-2</v>
      </c>
      <c r="BR356" s="149">
        <v>7.9282053364997815E-2</v>
      </c>
    </row>
    <row r="357" spans="2:70" ht="16.5" hidden="1" x14ac:dyDescent="0.3">
      <c r="B357" s="85">
        <v>9</v>
      </c>
      <c r="C357" s="86" t="s">
        <v>2998</v>
      </c>
      <c r="D357" s="86">
        <v>5</v>
      </c>
      <c r="E357" s="87">
        <v>2</v>
      </c>
      <c r="F357" s="75">
        <v>0.17</v>
      </c>
      <c r="G357" s="74" t="s">
        <v>2244</v>
      </c>
      <c r="H357" s="85" t="s">
        <v>1879</v>
      </c>
      <c r="I357" s="86">
        <v>1203</v>
      </c>
      <c r="J357" s="86" t="s">
        <v>4180</v>
      </c>
      <c r="K357" s="92" t="s">
        <v>4840</v>
      </c>
      <c r="L357" s="98">
        <v>0.25279949182143219</v>
      </c>
      <c r="M357" s="99">
        <v>1.9625610537715207E-2</v>
      </c>
      <c r="N357" s="99">
        <v>2.5151683546571334E-2</v>
      </c>
      <c r="O357" s="99">
        <v>5.7719682541746021E-3</v>
      </c>
      <c r="P357" s="100">
        <v>0.81047323289113427</v>
      </c>
      <c r="Q357" s="100">
        <v>1.0736745710129669</v>
      </c>
      <c r="R357" s="101">
        <v>-0.5597429328752721</v>
      </c>
      <c r="S357" s="108">
        <v>10.998890534735304</v>
      </c>
      <c r="T357" s="109">
        <v>5.9455103208027875</v>
      </c>
      <c r="U357" s="98">
        <v>0.54972580234629886</v>
      </c>
      <c r="V357" s="114">
        <v>8.0302518167990531</v>
      </c>
      <c r="W357" s="99">
        <v>0.52552171752722454</v>
      </c>
      <c r="X357" s="115" t="e">
        <v>#N/A</v>
      </c>
      <c r="Y357" s="120">
        <v>43.666501315943933</v>
      </c>
      <c r="Z357" s="121" t="e">
        <v>#N/A</v>
      </c>
      <c r="AA357" s="120">
        <v>4524700000</v>
      </c>
      <c r="AB357" s="121">
        <v>15384700000</v>
      </c>
      <c r="AC357" s="79">
        <v>144500000</v>
      </c>
      <c r="AD357" s="80">
        <v>1181500000</v>
      </c>
      <c r="AE357" s="125">
        <v>0.1223021582733813</v>
      </c>
      <c r="AF357" s="129">
        <v>26149.728320100003</v>
      </c>
      <c r="AG357" s="130">
        <v>31016.928320100003</v>
      </c>
      <c r="AH357" s="136">
        <v>41.69502395496707</v>
      </c>
      <c r="AI357" s="137">
        <v>109.87222217534539</v>
      </c>
      <c r="AJ357" s="137">
        <v>3.3192627434324598</v>
      </c>
      <c r="AK357" s="137" t="s">
        <v>3021</v>
      </c>
      <c r="AL357" s="138">
        <v>2.5925225499810716</v>
      </c>
      <c r="AM357" s="85" t="s">
        <v>533</v>
      </c>
      <c r="AN357" s="86" t="s">
        <v>816</v>
      </c>
      <c r="AO357" s="86" t="s">
        <v>1880</v>
      </c>
      <c r="AP357" s="87" t="s">
        <v>2138</v>
      </c>
      <c r="AQ357" s="98">
        <v>0.23361110000000002</v>
      </c>
      <c r="AR357" s="99">
        <v>0.134766</v>
      </c>
      <c r="AS357" s="143">
        <v>0.12722800000000001</v>
      </c>
      <c r="AT357" s="74" t="s">
        <v>3161</v>
      </c>
      <c r="AU357" s="74" t="s">
        <v>3161</v>
      </c>
      <c r="AV357" s="146" t="s">
        <v>3161</v>
      </c>
      <c r="AW357" s="25" t="s">
        <v>3021</v>
      </c>
      <c r="AX357" s="136">
        <v>0</v>
      </c>
      <c r="AY357" s="137">
        <v>0</v>
      </c>
      <c r="AZ357" s="138">
        <v>0</v>
      </c>
      <c r="BA357" s="136" t="s">
        <v>3021</v>
      </c>
      <c r="BB357" s="137">
        <v>0</v>
      </c>
      <c r="BC357" s="138" t="s">
        <v>3021</v>
      </c>
      <c r="BD357" s="25">
        <v>-7</v>
      </c>
      <c r="BE357" s="25">
        <v>26149.728320100003</v>
      </c>
      <c r="BF357" s="74">
        <v>726.4</v>
      </c>
      <c r="BG357" s="74">
        <v>968.7</v>
      </c>
      <c r="BH357" s="74">
        <v>1329.6110000000001</v>
      </c>
      <c r="BI357" s="74">
        <v>755.96500000000003</v>
      </c>
      <c r="BJ357" s="74">
        <v>1132.1290000000001</v>
      </c>
      <c r="BK357" s="74">
        <v>1373.6490000000001</v>
      </c>
      <c r="BL357" s="72">
        <v>2.7778491275630281E-2</v>
      </c>
      <c r="BM357" s="72">
        <v>3.7044361920020724E-2</v>
      </c>
      <c r="BN357" s="72">
        <v>5.0846073187612965E-2</v>
      </c>
      <c r="BO357" s="72">
        <v>2.8909095756032278E-2</v>
      </c>
      <c r="BP357" s="72">
        <v>4.3294101802571636E-2</v>
      </c>
      <c r="BQ357" s="72">
        <v>5.2530144221198047E-2</v>
      </c>
      <c r="BR357" s="149">
        <v>5.2530144221198047E-2</v>
      </c>
    </row>
    <row r="358" spans="2:70" ht="16.5" hidden="1" x14ac:dyDescent="0.3">
      <c r="B358" s="85">
        <v>9</v>
      </c>
      <c r="C358" s="86" t="s">
        <v>2999</v>
      </c>
      <c r="D358" s="86">
        <v>31</v>
      </c>
      <c r="E358" s="87">
        <v>1</v>
      </c>
      <c r="F358" s="75">
        <v>0.19</v>
      </c>
      <c r="G358" s="74" t="s">
        <v>2560</v>
      </c>
      <c r="H358" s="85" t="s">
        <v>171</v>
      </c>
      <c r="I358" s="86">
        <v>1580</v>
      </c>
      <c r="J358" s="86" t="s">
        <v>5084</v>
      </c>
      <c r="K358" s="92" t="s">
        <v>819</v>
      </c>
      <c r="L358" s="98">
        <v>0.50539420011016933</v>
      </c>
      <c r="M358" s="99">
        <v>0.42483702552827274</v>
      </c>
      <c r="N358" s="99">
        <v>0.23015838765919328</v>
      </c>
      <c r="O358" s="99">
        <v>0.21014480328060245</v>
      </c>
      <c r="P358" s="100">
        <v>22.547826212544457</v>
      </c>
      <c r="Q358" s="100">
        <v>18.370334969670019</v>
      </c>
      <c r="R358" s="101">
        <v>23.964689865531099</v>
      </c>
      <c r="S358" s="108">
        <v>32.265260457582684</v>
      </c>
      <c r="T358" s="109">
        <v>31.985679351114243</v>
      </c>
      <c r="U358" s="98">
        <v>0.33958254477246619</v>
      </c>
      <c r="V358" s="114">
        <v>1.0160751284920566</v>
      </c>
      <c r="W358" s="99">
        <v>0.61168270310268147</v>
      </c>
      <c r="X358" s="115">
        <v>2.9988455023963422E-2</v>
      </c>
      <c r="Y358" s="120">
        <v>12.577412211666758</v>
      </c>
      <c r="Z358" s="121">
        <v>22.697195337038156</v>
      </c>
      <c r="AA358" s="120">
        <v>2711620999.999999</v>
      </c>
      <c r="AB358" s="121">
        <v>5481919999.999999</v>
      </c>
      <c r="AC358" s="79">
        <v>71142000</v>
      </c>
      <c r="AD358" s="80">
        <v>693299000</v>
      </c>
      <c r="AE358" s="125">
        <v>0.10261373519938728</v>
      </c>
      <c r="AF358" s="129">
        <v>21382.71142756</v>
      </c>
      <c r="AG358" s="130">
        <v>22734.72842756</v>
      </c>
      <c r="AH358" s="136">
        <v>16.831151533670479</v>
      </c>
      <c r="AI358" s="137">
        <v>19.714625268112567</v>
      </c>
      <c r="AJ358" s="137">
        <v>2.6858083926526377</v>
      </c>
      <c r="AK358" s="137">
        <v>23.767627407438578</v>
      </c>
      <c r="AL358" s="138">
        <v>5.1772851835379781</v>
      </c>
      <c r="AM358" s="85" t="s">
        <v>493</v>
      </c>
      <c r="AN358" s="86" t="s">
        <v>537</v>
      </c>
      <c r="AO358" s="86" t="s">
        <v>4624</v>
      </c>
      <c r="AP358" s="87" t="s">
        <v>574</v>
      </c>
      <c r="AQ358" s="98">
        <v>0.1869285</v>
      </c>
      <c r="AR358" s="99">
        <v>0.18836449999999999</v>
      </c>
      <c r="AS358" s="143">
        <v>0.20004549999999999</v>
      </c>
      <c r="AT358" s="74" t="s">
        <v>3697</v>
      </c>
      <c r="AU358" s="74" t="s">
        <v>3392</v>
      </c>
      <c r="AV358" s="146" t="s">
        <v>3392</v>
      </c>
      <c r="AW358" s="25">
        <v>1.3200412217838817</v>
      </c>
      <c r="AX358" s="136">
        <v>1.3200412217838817</v>
      </c>
      <c r="AY358" s="137">
        <v>-0.25113379196529206</v>
      </c>
      <c r="AZ358" s="138">
        <v>1.0689074298185897</v>
      </c>
      <c r="BA358" s="136">
        <v>29.03500630138446</v>
      </c>
      <c r="BB358" s="137">
        <v>-5.5238208564040043</v>
      </c>
      <c r="BC358" s="138">
        <v>23.511185444980455</v>
      </c>
      <c r="BD358" s="25">
        <v>209.1644</v>
      </c>
      <c r="BE358" s="25">
        <v>21382.71142756</v>
      </c>
      <c r="BF358" s="74">
        <v>1038.95</v>
      </c>
      <c r="BG358" s="74">
        <v>1186</v>
      </c>
      <c r="BH358" s="74">
        <v>1300.412</v>
      </c>
      <c r="BI358" s="74">
        <v>1128.1410000000001</v>
      </c>
      <c r="BJ358" s="74">
        <v>1207.502</v>
      </c>
      <c r="BK358" s="74">
        <v>1247.626</v>
      </c>
      <c r="BL358" s="72">
        <v>4.8588318816336171E-2</v>
      </c>
      <c r="BM358" s="72">
        <v>5.5465369956373932E-2</v>
      </c>
      <c r="BN358" s="72">
        <v>6.0816047787274993E-2</v>
      </c>
      <c r="BO358" s="72">
        <v>5.2759492350719771E-2</v>
      </c>
      <c r="BP358" s="72">
        <v>5.6470948695667315E-2</v>
      </c>
      <c r="BQ358" s="72">
        <v>5.834741792343253E-2</v>
      </c>
      <c r="BR358" s="149">
        <v>6.0816047787274993E-2</v>
      </c>
    </row>
    <row r="359" spans="2:70" ht="16.5" hidden="1" x14ac:dyDescent="0.3">
      <c r="B359" s="85">
        <v>9</v>
      </c>
      <c r="C359" s="86" t="s">
        <v>2999</v>
      </c>
      <c r="D359" s="86">
        <v>36</v>
      </c>
      <c r="E359" s="87">
        <v>13</v>
      </c>
      <c r="F359" s="75">
        <v>0.25</v>
      </c>
      <c r="G359" s="74" t="s">
        <v>2581</v>
      </c>
      <c r="H359" s="85" t="s">
        <v>287</v>
      </c>
      <c r="I359" s="86">
        <v>1595</v>
      </c>
      <c r="J359" s="86" t="s">
        <v>5085</v>
      </c>
      <c r="K359" s="92" t="s">
        <v>965</v>
      </c>
      <c r="L359" s="98">
        <v>0.31100927210219881</v>
      </c>
      <c r="M359" s="99">
        <v>0.40040975414751151</v>
      </c>
      <c r="N359" s="99">
        <v>0.2909637082897768</v>
      </c>
      <c r="O359" s="99">
        <v>0.3800331989566042</v>
      </c>
      <c r="P359" s="100">
        <v>22.640921291886741</v>
      </c>
      <c r="Q359" s="100">
        <v>21.177508777625686</v>
      </c>
      <c r="R359" s="101">
        <v>20.061495619887452</v>
      </c>
      <c r="S359" s="108">
        <v>26.542275756669188</v>
      </c>
      <c r="T359" s="109">
        <v>32.470816446707538</v>
      </c>
      <c r="U359" s="98">
        <v>-0.13617475292003595</v>
      </c>
      <c r="V359" s="114">
        <v>-0.61160151324085754</v>
      </c>
      <c r="W359" s="99">
        <v>0.7485011990407674</v>
      </c>
      <c r="X359" s="115">
        <v>2.8268551236749116E-2</v>
      </c>
      <c r="Y359" s="120">
        <v>11.81765757971012</v>
      </c>
      <c r="Z359" s="121">
        <v>27.955460461819072</v>
      </c>
      <c r="AA359" s="120">
        <v>2001200000</v>
      </c>
      <c r="AB359" s="121">
        <v>2108500000</v>
      </c>
      <c r="AC359" s="79">
        <v>32200000</v>
      </c>
      <c r="AD359" s="80">
        <v>707000000</v>
      </c>
      <c r="AE359" s="125">
        <v>4.5544554455445543E-2</v>
      </c>
      <c r="AF359" s="129">
        <v>29114.612546159999</v>
      </c>
      <c r="AG359" s="130">
        <v>28629.612546159999</v>
      </c>
      <c r="AH359" s="136">
        <v>34.000330589040772</v>
      </c>
      <c r="AI359" s="137">
        <v>40.606422687788807</v>
      </c>
      <c r="AJ359" s="137">
        <v>1.3531939605040595</v>
      </c>
      <c r="AK359" s="137">
        <v>52.69884632543674</v>
      </c>
      <c r="AL359" s="138">
        <v>10.605417941071192</v>
      </c>
      <c r="AM359" s="85" t="s">
        <v>493</v>
      </c>
      <c r="AN359" s="86" t="s">
        <v>537</v>
      </c>
      <c r="AO359" s="86" t="s">
        <v>538</v>
      </c>
      <c r="AP359" s="87" t="s">
        <v>574</v>
      </c>
      <c r="AQ359" s="98">
        <v>0.23801919999999999</v>
      </c>
      <c r="AR359" s="99">
        <v>0.29306450000000001</v>
      </c>
      <c r="AS359" s="143">
        <v>0.28415180000000001</v>
      </c>
      <c r="AT359" s="74" t="s">
        <v>3697</v>
      </c>
      <c r="AU359" s="74" t="s">
        <v>3403</v>
      </c>
      <c r="AV359" s="146" t="s">
        <v>3403</v>
      </c>
      <c r="AW359" s="25">
        <v>0.19285424037333965</v>
      </c>
      <c r="AX359" s="136">
        <v>0.19285424037333965</v>
      </c>
      <c r="AY359" s="137">
        <v>0.64014938547281908</v>
      </c>
      <c r="AZ359" s="138">
        <v>0.83300362584615872</v>
      </c>
      <c r="BA359" s="136">
        <v>8.4672435105067976</v>
      </c>
      <c r="BB359" s="137">
        <v>28.105686032138443</v>
      </c>
      <c r="BC359" s="138">
        <v>36.572929542645241</v>
      </c>
      <c r="BD359" s="25">
        <v>236.70000000000002</v>
      </c>
      <c r="BE359" s="25">
        <v>28629.612546159999</v>
      </c>
      <c r="BF359" s="74">
        <v>588.1</v>
      </c>
      <c r="BG359" s="74">
        <v>664.2</v>
      </c>
      <c r="BH359" s="74">
        <v>732.16700000000003</v>
      </c>
      <c r="BI359" s="74">
        <v>322.142</v>
      </c>
      <c r="BJ359" s="74">
        <v>457.827</v>
      </c>
      <c r="BK359" s="74">
        <v>534.702</v>
      </c>
      <c r="BL359" s="72">
        <v>2.0541668143492918E-2</v>
      </c>
      <c r="BM359" s="72">
        <v>2.3199755111219175E-2</v>
      </c>
      <c r="BN359" s="72">
        <v>2.5573765583432714E-2</v>
      </c>
      <c r="BO359" s="72">
        <v>1.1252055873288718E-2</v>
      </c>
      <c r="BP359" s="72">
        <v>1.5991379529214304E-2</v>
      </c>
      <c r="BQ359" s="72">
        <v>1.8676536370790597E-2</v>
      </c>
      <c r="BR359" s="149">
        <v>2.5573765583432714E-2</v>
      </c>
    </row>
    <row r="360" spans="2:70" ht="16.5" hidden="1" x14ac:dyDescent="0.3">
      <c r="B360" s="85">
        <v>9</v>
      </c>
      <c r="C360" s="86" t="s">
        <v>2999</v>
      </c>
      <c r="D360" s="86">
        <v>42</v>
      </c>
      <c r="E360" s="87">
        <v>18</v>
      </c>
      <c r="F360" s="75">
        <v>0.1</v>
      </c>
      <c r="G360" s="74" t="s">
        <v>2358</v>
      </c>
      <c r="H360" s="85" t="s">
        <v>143</v>
      </c>
      <c r="I360" s="86">
        <v>1604</v>
      </c>
      <c r="J360" s="86" t="s">
        <v>5079</v>
      </c>
      <c r="K360" s="92" t="s">
        <v>788</v>
      </c>
      <c r="L360" s="98">
        <v>0.60154695540998793</v>
      </c>
      <c r="M360" s="99">
        <v>0.43325476751660597</v>
      </c>
      <c r="N360" s="99">
        <v>0.22553732974697366</v>
      </c>
      <c r="O360" s="99">
        <v>0.19685537652728424</v>
      </c>
      <c r="P360" s="100">
        <v>14.652277395585406</v>
      </c>
      <c r="Q360" s="100">
        <v>11.788357430801685</v>
      </c>
      <c r="R360" s="101">
        <v>20.670589428832301</v>
      </c>
      <c r="S360" s="108">
        <v>21.338297929769546</v>
      </c>
      <c r="T360" s="109">
        <v>20.074133294570828</v>
      </c>
      <c r="U360" s="98">
        <v>2.0594533316538606E-2</v>
      </c>
      <c r="V360" s="114">
        <v>0.22370446382760389</v>
      </c>
      <c r="W360" s="99">
        <v>0.26362649003070571</v>
      </c>
      <c r="X360" s="115">
        <v>3.1222123104371096E-2</v>
      </c>
      <c r="Y360" s="120">
        <v>14.613179794842619</v>
      </c>
      <c r="Z360" s="121">
        <v>16.475158765086473</v>
      </c>
      <c r="AA360" s="120">
        <v>9334000000</v>
      </c>
      <c r="AB360" s="121">
        <v>20543000000</v>
      </c>
      <c r="AC360" s="79">
        <v>1280000000</v>
      </c>
      <c r="AD360" s="80">
        <v>4509000000</v>
      </c>
      <c r="AE360" s="125">
        <v>0.28387669106231983</v>
      </c>
      <c r="AF360" s="129">
        <v>70504.986012909983</v>
      </c>
      <c r="AG360" s="130">
        <v>71812.986012909983</v>
      </c>
      <c r="AH360" s="136">
        <v>11.807462350034525</v>
      </c>
      <c r="AI360" s="137">
        <v>15.106887092581054</v>
      </c>
      <c r="AJ360" s="137">
        <v>5.2315193671466513</v>
      </c>
      <c r="AK360" s="137">
        <v>19.184997363063051</v>
      </c>
      <c r="AL360" s="138">
        <v>3.5989735512480987</v>
      </c>
      <c r="AM360" s="85" t="s">
        <v>493</v>
      </c>
      <c r="AN360" s="86" t="s">
        <v>524</v>
      </c>
      <c r="AO360" s="86" t="s">
        <v>525</v>
      </c>
      <c r="AP360" s="87" t="s">
        <v>574</v>
      </c>
      <c r="AQ360" s="98" t="e">
        <v>#VALUE!</v>
      </c>
      <c r="AR360" s="99" t="e">
        <v>#VALUE!</v>
      </c>
      <c r="AS360" s="143">
        <v>-1.772031E-2</v>
      </c>
      <c r="AT360" s="74" t="s">
        <v>3819</v>
      </c>
      <c r="AU360" s="74" t="s">
        <v>3021</v>
      </c>
      <c r="AV360" s="146" t="s">
        <v>3819</v>
      </c>
      <c r="AW360" s="25" t="s">
        <v>3021</v>
      </c>
      <c r="AX360" s="136">
        <v>0</v>
      </c>
      <c r="AY360" s="137">
        <v>5.7238680953160523</v>
      </c>
      <c r="AZ360" s="138">
        <v>5.7238680953160523</v>
      </c>
      <c r="BA360" s="136">
        <v>0</v>
      </c>
      <c r="BB360" s="137">
        <v>141.17602072515615</v>
      </c>
      <c r="BC360" s="138">
        <v>141.17602072515615</v>
      </c>
      <c r="BD360" s="25">
        <v>4035.6124</v>
      </c>
      <c r="BE360" s="25">
        <v>70504.986012909983</v>
      </c>
      <c r="BF360" s="74">
        <v>5514.9229999999998</v>
      </c>
      <c r="BG360" s="74">
        <v>6104.3330000000005</v>
      </c>
      <c r="BH360" s="74">
        <v>6631.28</v>
      </c>
      <c r="BI360" s="74">
        <v>4873.0219999999999</v>
      </c>
      <c r="BJ360" s="74">
        <v>6401.9859999999999</v>
      </c>
      <c r="BK360" s="74">
        <v>7131.6410000000005</v>
      </c>
      <c r="BL360" s="72">
        <v>7.8220326133958476E-2</v>
      </c>
      <c r="BM360" s="72">
        <v>8.658016042840222E-2</v>
      </c>
      <c r="BN360" s="72">
        <v>9.4054057379513042E-2</v>
      </c>
      <c r="BO360" s="72">
        <v>6.9115991301774232E-2</v>
      </c>
      <c r="BP360" s="72">
        <v>9.0801890221320639E-2</v>
      </c>
      <c r="BQ360" s="72">
        <v>0.1011508746160753</v>
      </c>
      <c r="BR360" s="149">
        <v>0.1011508746160753</v>
      </c>
    </row>
    <row r="361" spans="2:70" ht="16.5" hidden="1" x14ac:dyDescent="0.3">
      <c r="B361" s="85">
        <v>9</v>
      </c>
      <c r="C361" s="86" t="s">
        <v>2998</v>
      </c>
      <c r="D361" s="86">
        <v>46</v>
      </c>
      <c r="E361" s="87">
        <v>3</v>
      </c>
      <c r="F361" s="75">
        <v>0.13</v>
      </c>
      <c r="G361" s="74" t="s">
        <v>2393</v>
      </c>
      <c r="H361" s="85" t="s">
        <v>480</v>
      </c>
      <c r="I361" s="86">
        <v>1399</v>
      </c>
      <c r="J361" s="86" t="s">
        <v>4321</v>
      </c>
      <c r="K361" s="92" t="s">
        <v>555</v>
      </c>
      <c r="L361" s="98">
        <v>0.13238537126558941</v>
      </c>
      <c r="M361" s="99">
        <v>0.14319635855558693</v>
      </c>
      <c r="N361" s="99">
        <v>6.0010119047814989E-2</v>
      </c>
      <c r="O361" s="99">
        <v>6.500257771053751E-2</v>
      </c>
      <c r="P361" s="100">
        <v>5.1325341588838409</v>
      </c>
      <c r="Q361" s="100">
        <v>3.5685823976102995</v>
      </c>
      <c r="R361" s="101">
        <v>3.19048173155009</v>
      </c>
      <c r="S361" s="108">
        <v>22.121541258957738</v>
      </c>
      <c r="T361" s="109">
        <v>21.39227799120296</v>
      </c>
      <c r="U361" s="98">
        <v>0.21753102431028939</v>
      </c>
      <c r="V361" s="114">
        <v>4.0081319848807313</v>
      </c>
      <c r="W361" s="99">
        <v>0.3628847237397772</v>
      </c>
      <c r="X361" s="115">
        <v>4.5243383798330893E-2</v>
      </c>
      <c r="Y361" s="120">
        <v>30.587038489939403</v>
      </c>
      <c r="Z361" s="121">
        <v>24.103021070080665</v>
      </c>
      <c r="AA361" s="120">
        <v>346780194</v>
      </c>
      <c r="AB361" s="121">
        <v>763933720</v>
      </c>
      <c r="AC361" s="79">
        <v>8489138.2680454552</v>
      </c>
      <c r="AD361" s="80">
        <v>68282334.783872724</v>
      </c>
      <c r="AE361" s="125">
        <v>0.12432407730220824</v>
      </c>
      <c r="AF361" s="129">
        <v>714.92215969999995</v>
      </c>
      <c r="AG361" s="130">
        <v>770.82416219328434</v>
      </c>
      <c r="AH361" s="136">
        <v>11.099699088510574</v>
      </c>
      <c r="AI361" s="137">
        <v>15.503570565921544</v>
      </c>
      <c r="AJ361" s="137">
        <v>8.7665562092382174</v>
      </c>
      <c r="AK361" s="137">
        <v>21.1474946249742</v>
      </c>
      <c r="AL361" s="138">
        <v>0.94176280199368168</v>
      </c>
      <c r="AM361" s="85" t="s">
        <v>493</v>
      </c>
      <c r="AN361" s="86" t="s">
        <v>524</v>
      </c>
      <c r="AO361" s="86" t="s">
        <v>556</v>
      </c>
      <c r="AP361" s="87" t="s">
        <v>496</v>
      </c>
      <c r="AQ361" s="98" t="e">
        <v>#VALUE!</v>
      </c>
      <c r="AR361" s="99">
        <v>0.1346067</v>
      </c>
      <c r="AS361" s="143">
        <v>2.8615410000000001E-2</v>
      </c>
      <c r="AT361" s="74" t="s">
        <v>3778</v>
      </c>
      <c r="AU361" s="74" t="s">
        <v>3021</v>
      </c>
      <c r="AV361" s="146" t="s">
        <v>3778</v>
      </c>
      <c r="AW361" s="25">
        <v>2.186001918688488</v>
      </c>
      <c r="AX361" s="136">
        <v>2.186001918688488</v>
      </c>
      <c r="AY361" s="137">
        <v>0</v>
      </c>
      <c r="AZ361" s="138">
        <v>2.186001918688488</v>
      </c>
      <c r="BA361" s="136">
        <v>52.94701368089261</v>
      </c>
      <c r="BB361" s="137">
        <v>0</v>
      </c>
      <c r="BC361" s="138">
        <v>52.94701368089261</v>
      </c>
      <c r="BD361" s="25">
        <v>15.583226808000001</v>
      </c>
      <c r="BE361" s="25">
        <v>714.92215969999995</v>
      </c>
      <c r="BF361" s="74">
        <v>34</v>
      </c>
      <c r="BG361" s="74">
        <v>42.26</v>
      </c>
      <c r="BH361" s="74">
        <v>50.9</v>
      </c>
      <c r="BI361" s="74">
        <v>37.673000000000002</v>
      </c>
      <c r="BJ361" s="74">
        <v>35.283999999999999</v>
      </c>
      <c r="BK361" s="74">
        <v>39.066000000000003</v>
      </c>
      <c r="BL361" s="72">
        <v>4.7557625034685302E-2</v>
      </c>
      <c r="BM361" s="72">
        <v>5.9111330410758847E-2</v>
      </c>
      <c r="BN361" s="72">
        <v>7.1196562184278875E-2</v>
      </c>
      <c r="BO361" s="72">
        <v>5.2695247292108803E-2</v>
      </c>
      <c r="BP361" s="72">
        <v>4.9353624756583413E-2</v>
      </c>
      <c r="BQ361" s="72">
        <v>5.4643711164853413E-2</v>
      </c>
      <c r="BR361" s="149">
        <v>7.1196562184278875E-2</v>
      </c>
    </row>
    <row r="362" spans="2:70" ht="16.5" hidden="1" x14ac:dyDescent="0.3">
      <c r="B362" s="85">
        <v>9</v>
      </c>
      <c r="C362" s="86" t="s">
        <v>2999</v>
      </c>
      <c r="D362" s="86">
        <v>57</v>
      </c>
      <c r="E362" s="87">
        <v>13</v>
      </c>
      <c r="F362" s="75">
        <v>0.16</v>
      </c>
      <c r="G362" s="74" t="s">
        <v>4575</v>
      </c>
      <c r="H362" s="85" t="s">
        <v>64</v>
      </c>
      <c r="I362" s="86">
        <v>1619</v>
      </c>
      <c r="J362" s="86" t="s">
        <v>5086</v>
      </c>
      <c r="K362" s="92" t="s">
        <v>677</v>
      </c>
      <c r="L362" s="98">
        <v>1.1013445411346869</v>
      </c>
      <c r="M362" s="99">
        <v>0.41042679244316554</v>
      </c>
      <c r="N362" s="99">
        <v>0.10147354476429489</v>
      </c>
      <c r="O362" s="99">
        <v>0.13938645727969967</v>
      </c>
      <c r="P362" s="100">
        <v>12.121246317411309</v>
      </c>
      <c r="Q362" s="100">
        <v>9.7496393987827314</v>
      </c>
      <c r="R362" s="101">
        <v>12.900954911378321</v>
      </c>
      <c r="S362" s="108">
        <v>22.879189176950597</v>
      </c>
      <c r="T362" s="109">
        <v>31.769827144325358</v>
      </c>
      <c r="U362" s="98">
        <v>0.58351746969434659</v>
      </c>
      <c r="V362" s="114">
        <v>2.7356220360796994</v>
      </c>
      <c r="W362" s="99">
        <v>0.41862289572106925</v>
      </c>
      <c r="X362" s="115">
        <v>5.6389351597984541E-2</v>
      </c>
      <c r="Y362" s="120">
        <v>10.99146334258425</v>
      </c>
      <c r="Z362" s="121">
        <v>39.874445278316294</v>
      </c>
      <c r="AA362" s="120">
        <v>1210401000</v>
      </c>
      <c r="AB362" s="121">
        <v>3564055000</v>
      </c>
      <c r="AC362" s="79">
        <v>240651000</v>
      </c>
      <c r="AD362" s="80">
        <v>599591000</v>
      </c>
      <c r="AE362" s="125">
        <v>0.40135859277407432</v>
      </c>
      <c r="AF362" s="129">
        <v>16808.957695949997</v>
      </c>
      <c r="AG362" s="130">
        <v>18460.504695949996</v>
      </c>
      <c r="AH362" s="136">
        <v>29.628965447648358</v>
      </c>
      <c r="AI362" s="137">
        <v>36.723145086175677</v>
      </c>
      <c r="AJ362" s="137">
        <v>3.4228940881847594</v>
      </c>
      <c r="AK362" s="137">
        <v>52.179589626882617</v>
      </c>
      <c r="AL362" s="138">
        <v>6.4627437743631893</v>
      </c>
      <c r="AM362" s="85" t="s">
        <v>506</v>
      </c>
      <c r="AN362" s="86" t="s">
        <v>507</v>
      </c>
      <c r="AO362" s="86" t="s">
        <v>618</v>
      </c>
      <c r="AP362" s="87" t="s">
        <v>574</v>
      </c>
      <c r="AQ362" s="98">
        <v>0.16417989999999999</v>
      </c>
      <c r="AR362" s="99">
        <v>0.19200869999999998</v>
      </c>
      <c r="AS362" s="143">
        <v>0.1674409</v>
      </c>
      <c r="AT362" s="74" t="s">
        <v>3697</v>
      </c>
      <c r="AU362" s="74" t="s">
        <v>3416</v>
      </c>
      <c r="AV362" s="146" t="s">
        <v>3416</v>
      </c>
      <c r="AW362" s="25" t="s">
        <v>3021</v>
      </c>
      <c r="AX362" s="136">
        <v>0</v>
      </c>
      <c r="AY362" s="137">
        <v>0.6174862348842024</v>
      </c>
      <c r="AZ362" s="138">
        <v>0.6174862348842024</v>
      </c>
      <c r="BA362" s="136">
        <v>0</v>
      </c>
      <c r="BB362" s="137">
        <v>31.618760688463851</v>
      </c>
      <c r="BC362" s="138">
        <v>31.618760688463851</v>
      </c>
      <c r="BD362" s="25">
        <v>103.79300000000001</v>
      </c>
      <c r="BE362" s="25">
        <v>16808.957695949997</v>
      </c>
      <c r="BF362" s="74">
        <v>510.11799999999999</v>
      </c>
      <c r="BG362" s="74">
        <v>597.41200000000003</v>
      </c>
      <c r="BH362" s="74">
        <v>719.45500000000004</v>
      </c>
      <c r="BI362" s="74">
        <v>585.51599999999996</v>
      </c>
      <c r="BJ362" s="74">
        <v>697.55600000000004</v>
      </c>
      <c r="BK362" s="74">
        <v>841.30399999999997</v>
      </c>
      <c r="BL362" s="72">
        <v>3.0347985236640188E-2</v>
      </c>
      <c r="BM362" s="72">
        <v>3.5541287616182311E-2</v>
      </c>
      <c r="BN362" s="72">
        <v>4.2801880581408554E-2</v>
      </c>
      <c r="BO362" s="72">
        <v>3.4833569730565506E-2</v>
      </c>
      <c r="BP362" s="72">
        <v>4.1499063333836066E-2</v>
      </c>
      <c r="BQ362" s="72">
        <v>5.00509320814524E-2</v>
      </c>
      <c r="BR362" s="149">
        <v>5.00509320814524E-2</v>
      </c>
    </row>
    <row r="363" spans="2:70" ht="16.5" hidden="1" x14ac:dyDescent="0.3">
      <c r="B363" s="85">
        <v>10</v>
      </c>
      <c r="C363" s="86" t="s">
        <v>2999</v>
      </c>
      <c r="D363" s="86">
        <v>0</v>
      </c>
      <c r="E363" s="87">
        <v>0</v>
      </c>
      <c r="F363" s="75">
        <v>0</v>
      </c>
      <c r="G363" s="74">
        <v>0</v>
      </c>
      <c r="H363" s="85" t="s">
        <v>4592</v>
      </c>
      <c r="I363" s="86">
        <v>0</v>
      </c>
      <c r="J363" s="86">
        <v>0</v>
      </c>
      <c r="K363" s="92" t="s">
        <v>4851</v>
      </c>
      <c r="L363" s="98">
        <v>1.9175186167298481</v>
      </c>
      <c r="M363" s="99">
        <v>2.7289833461691821</v>
      </c>
      <c r="N363" s="99">
        <v>1.9175186167298481</v>
      </c>
      <c r="O363" s="99">
        <v>2.7289833461691821</v>
      </c>
      <c r="P363" s="100">
        <v>68.608904756145634</v>
      </c>
      <c r="Q363" s="100">
        <v>60.00752350900229</v>
      </c>
      <c r="R363" s="101">
        <v>88.71680008695013</v>
      </c>
      <c r="S363" s="108">
        <v>72.323610792758274</v>
      </c>
      <c r="T363" s="109">
        <v>77.2332830629272</v>
      </c>
      <c r="U363" s="98">
        <v>-5.0918496192300045E-2</v>
      </c>
      <c r="V363" s="114">
        <v>-0.30186138154608899</v>
      </c>
      <c r="W363" s="99">
        <v>0.15882612032582374</v>
      </c>
      <c r="X363" s="115" t="e">
        <v>#N/A</v>
      </c>
      <c r="Y363" s="120">
        <v>38.08793760325046</v>
      </c>
      <c r="Z363" s="121">
        <v>46.901571235248383</v>
      </c>
      <c r="AA363" s="120">
        <v>366162000000</v>
      </c>
      <c r="AB363" s="121">
        <v>366162000000</v>
      </c>
      <c r="AC363" s="79" t="e">
        <v>#N/A</v>
      </c>
      <c r="AD363" s="80">
        <v>831362000000</v>
      </c>
      <c r="AE363" s="125">
        <v>0</v>
      </c>
      <c r="AF363" s="129">
        <v>18022.727377200001</v>
      </c>
      <c r="AG363" s="130">
        <v>8217915.7311219964</v>
      </c>
      <c r="AH363" s="136" t="s">
        <v>3021</v>
      </c>
      <c r="AI363" s="137" t="s">
        <v>3021</v>
      </c>
      <c r="AJ363" s="137" t="s">
        <v>3021</v>
      </c>
      <c r="AK363" s="137">
        <v>11.918225848500329</v>
      </c>
      <c r="AL363" s="138">
        <v>9.280964717766917</v>
      </c>
      <c r="AM363" s="85" t="s">
        <v>506</v>
      </c>
      <c r="AN363" s="86" t="s">
        <v>507</v>
      </c>
      <c r="AO363" s="86" t="s">
        <v>618</v>
      </c>
      <c r="AP363" s="87" t="s">
        <v>4627</v>
      </c>
      <c r="AQ363" s="98" t="e">
        <v>#VALUE!</v>
      </c>
      <c r="AR363" s="99" t="e">
        <v>#VALUE!</v>
      </c>
      <c r="AS363" s="143" t="e">
        <v>#VALUE!</v>
      </c>
      <c r="AT363" s="74" t="s">
        <v>4750</v>
      </c>
      <c r="AU363" s="74" t="s">
        <v>4750</v>
      </c>
      <c r="AV363" s="146" t="s">
        <v>4750</v>
      </c>
      <c r="AW363" s="25">
        <v>1.7201822600450101</v>
      </c>
      <c r="AX363" s="136">
        <v>1.7201822600450101</v>
      </c>
      <c r="AY363" s="137">
        <v>3.4033737857677897E-16</v>
      </c>
      <c r="AZ363" s="138">
        <v>1.7201822600450105</v>
      </c>
      <c r="BA363" s="136">
        <v>35.913275649287378</v>
      </c>
      <c r="BB363" s="137">
        <v>7.1054273576010019E-15</v>
      </c>
      <c r="BC363" s="138">
        <v>35.913275649287385</v>
      </c>
      <c r="BD363" s="25">
        <v>210102</v>
      </c>
      <c r="BE363" s="25">
        <v>18022.727377200001</v>
      </c>
      <c r="BF363" s="74">
        <v>790329.5</v>
      </c>
      <c r="BG363" s="74">
        <v>979573.5</v>
      </c>
      <c r="BH363" s="74">
        <v>1209726</v>
      </c>
      <c r="BI363" s="74" t="s">
        <v>3021</v>
      </c>
      <c r="BJ363" s="74" t="s">
        <v>3021</v>
      </c>
      <c r="BK363" s="74" t="s">
        <v>3021</v>
      </c>
      <c r="BL363" s="72">
        <v>43.851825723104575</v>
      </c>
      <c r="BM363" s="72">
        <v>54.352123266272585</v>
      </c>
      <c r="BN363" s="72">
        <v>67.122249295652509</v>
      </c>
      <c r="BO363" s="72">
        <v>0</v>
      </c>
      <c r="BP363" s="72">
        <v>0</v>
      </c>
      <c r="BQ363" s="72">
        <v>0</v>
      </c>
      <c r="BR363" s="149">
        <v>67.122249295652509</v>
      </c>
    </row>
    <row r="364" spans="2:70" ht="16.5" hidden="1" x14ac:dyDescent="0.3">
      <c r="B364" s="85">
        <v>10</v>
      </c>
      <c r="C364" s="86" t="s">
        <v>2999</v>
      </c>
      <c r="D364" s="86">
        <v>0</v>
      </c>
      <c r="E364" s="87">
        <v>0</v>
      </c>
      <c r="F364" s="75">
        <v>0</v>
      </c>
      <c r="G364" s="74">
        <v>0</v>
      </c>
      <c r="H364" s="85" t="s">
        <v>4402</v>
      </c>
      <c r="I364" s="86">
        <v>0</v>
      </c>
      <c r="J364" s="86">
        <v>0</v>
      </c>
      <c r="K364" s="92" t="s">
        <v>4497</v>
      </c>
      <c r="L364" s="98">
        <v>0.38162486094989767</v>
      </c>
      <c r="M364" s="99">
        <v>0.48151022085146244</v>
      </c>
      <c r="N364" s="99">
        <v>0.36678842245698623</v>
      </c>
      <c r="O364" s="99">
        <v>0.4558930721161184</v>
      </c>
      <c r="P364" s="100">
        <v>21.186494277419456</v>
      </c>
      <c r="Q364" s="100">
        <v>17.433171625345096</v>
      </c>
      <c r="R364" s="101">
        <v>24.060218151722772</v>
      </c>
      <c r="S364" s="108">
        <v>6.6797487269306846</v>
      </c>
      <c r="T364" s="109">
        <v>7.8963630242601317</v>
      </c>
      <c r="U364" s="98">
        <v>-0.29156888796690955</v>
      </c>
      <c r="V364" s="114">
        <v>-2.0960184137682027</v>
      </c>
      <c r="W364" s="99">
        <v>0.55735604954551099</v>
      </c>
      <c r="X364" s="115">
        <v>1.5751466724228481E-2</v>
      </c>
      <c r="Y364" s="120">
        <v>6.930974050476479</v>
      </c>
      <c r="Z364" s="121">
        <v>31.224243879346837</v>
      </c>
      <c r="AA364" s="120">
        <v>13440074000.000004</v>
      </c>
      <c r="AB364" s="121">
        <v>14195287000.000004</v>
      </c>
      <c r="AC364" s="79">
        <v>1372715000</v>
      </c>
      <c r="AD364" s="80">
        <v>8282509000</v>
      </c>
      <c r="AE364" s="125">
        <v>0.16573661435200374</v>
      </c>
      <c r="AF364" s="129">
        <v>7958.3256251193388</v>
      </c>
      <c r="AG364" s="130">
        <v>41990.185942182979</v>
      </c>
      <c r="AH364" s="136" t="s">
        <v>3021</v>
      </c>
      <c r="AI364" s="137">
        <v>5.5625445610547803</v>
      </c>
      <c r="AJ364" s="137">
        <v>7.112280699728597</v>
      </c>
      <c r="AK364" s="137">
        <v>8.1559195422525068</v>
      </c>
      <c r="AL364" s="138">
        <v>1.7941000573769526</v>
      </c>
      <c r="AM364" s="85" t="s">
        <v>543</v>
      </c>
      <c r="AN364" s="86" t="s">
        <v>570</v>
      </c>
      <c r="AO364" s="86" t="s">
        <v>641</v>
      </c>
      <c r="AP364" s="87" t="s">
        <v>4622</v>
      </c>
      <c r="AQ364" s="98" t="e">
        <v>#VALUE!</v>
      </c>
      <c r="AR364" s="99">
        <v>0.23600570000000001</v>
      </c>
      <c r="AS364" s="143">
        <v>6.4217610000000008E-2</v>
      </c>
      <c r="AT364" s="74" t="s">
        <v>4550</v>
      </c>
      <c r="AU364" s="74" t="s">
        <v>4550</v>
      </c>
      <c r="AV364" s="146" t="s">
        <v>4550</v>
      </c>
      <c r="AW364" s="25" t="s">
        <v>3021</v>
      </c>
      <c r="AX364" s="136">
        <v>0</v>
      </c>
      <c r="AY364" s="137">
        <v>0</v>
      </c>
      <c r="AZ364" s="138">
        <v>0</v>
      </c>
      <c r="BA364" s="136">
        <v>0</v>
      </c>
      <c r="BB364" s="137">
        <v>0</v>
      </c>
      <c r="BC364" s="138">
        <v>0</v>
      </c>
      <c r="BD364" s="25">
        <v>0</v>
      </c>
      <c r="BE364" s="25">
        <v>7958.3256251193388</v>
      </c>
      <c r="BF364" s="74">
        <v>8395</v>
      </c>
      <c r="BG364" s="74">
        <v>8633.6090000000004</v>
      </c>
      <c r="BH364" s="74">
        <v>9107.2219999999998</v>
      </c>
      <c r="BI364" s="74">
        <v>7189.1030000000001</v>
      </c>
      <c r="BJ364" s="74">
        <v>8074.13</v>
      </c>
      <c r="BK364" s="74">
        <v>9091.2389999999996</v>
      </c>
      <c r="BL364" s="72">
        <v>1.0548701316646758</v>
      </c>
      <c r="BM364" s="72">
        <v>1.0848524434271984</v>
      </c>
      <c r="BN364" s="72">
        <v>1.1443640822203016</v>
      </c>
      <c r="BO364" s="72">
        <v>0.90334366029314062</v>
      </c>
      <c r="BP364" s="72">
        <v>1.0145513491575591</v>
      </c>
      <c r="BQ364" s="72">
        <v>1.1423557451965498</v>
      </c>
      <c r="BR364" s="149">
        <v>1.1443640822203016</v>
      </c>
    </row>
    <row r="365" spans="2:70" ht="16.5" hidden="1" x14ac:dyDescent="0.3">
      <c r="B365" s="85">
        <v>10</v>
      </c>
      <c r="C365" s="86" t="s">
        <v>2999</v>
      </c>
      <c r="D365" s="86">
        <v>0</v>
      </c>
      <c r="E365" s="87">
        <v>0</v>
      </c>
      <c r="F365" s="75">
        <v>0</v>
      </c>
      <c r="G365" s="74">
        <v>0</v>
      </c>
      <c r="H365" s="85" t="s">
        <v>4614</v>
      </c>
      <c r="I365" s="86">
        <v>0</v>
      </c>
      <c r="J365" s="86">
        <v>0</v>
      </c>
      <c r="K365" s="92" t="s">
        <v>4850</v>
      </c>
      <c r="L365" s="98">
        <v>-0.6090021530021581</v>
      </c>
      <c r="M365" s="99">
        <v>-0.49393956320169818</v>
      </c>
      <c r="N365" s="99">
        <v>-2.2434804607022736</v>
      </c>
      <c r="O365" s="99">
        <v>-1.5973627167630071</v>
      </c>
      <c r="P365" s="100">
        <v>30.644858056025569</v>
      </c>
      <c r="Q365" s="100">
        <v>26.70021861535264</v>
      </c>
      <c r="R365" s="101">
        <v>28.713531251602319</v>
      </c>
      <c r="S365" s="108">
        <v>44.783517337839484</v>
      </c>
      <c r="T365" s="109">
        <v>39.778531267436371</v>
      </c>
      <c r="U365" s="98">
        <v>-0.82628214168194425</v>
      </c>
      <c r="V365" s="114">
        <v>-3.7643216618481636</v>
      </c>
      <c r="W365" s="99">
        <v>0.51470507894305539</v>
      </c>
      <c r="X365" s="115" t="e">
        <v>#N/A</v>
      </c>
      <c r="Y365" s="120">
        <v>4.7484734513703426</v>
      </c>
      <c r="Z365" s="121">
        <v>6.5376470648991658</v>
      </c>
      <c r="AA365" s="120">
        <v>-1790299999.9999995</v>
      </c>
      <c r="AB365" s="121">
        <v>-553599999.99999952</v>
      </c>
      <c r="AC365" s="79">
        <v>134200000</v>
      </c>
      <c r="AD365" s="80">
        <v>1065400000</v>
      </c>
      <c r="AE365" s="125">
        <v>0.12596207996996434</v>
      </c>
      <c r="AF365" s="129">
        <v>15913.489738980001</v>
      </c>
      <c r="AG365" s="130">
        <v>12397.989738980001</v>
      </c>
      <c r="AH365" s="136">
        <v>13.275500309433557</v>
      </c>
      <c r="AI365" s="137">
        <v>13.829324862219744</v>
      </c>
      <c r="AJ365" s="137">
        <v>6.3652957488641668</v>
      </c>
      <c r="AK365" s="137">
        <v>19.728372184890453</v>
      </c>
      <c r="AL365" s="138">
        <v>5.6303012927579301</v>
      </c>
      <c r="AM365" s="85" t="s">
        <v>506</v>
      </c>
      <c r="AN365" s="86" t="s">
        <v>629</v>
      </c>
      <c r="AO365" s="86" t="s">
        <v>630</v>
      </c>
      <c r="AP365" s="87" t="s">
        <v>4626</v>
      </c>
      <c r="AQ365" s="98">
        <v>0.11708780000000001</v>
      </c>
      <c r="AR365" s="99">
        <v>9.6752819999999989E-2</v>
      </c>
      <c r="AS365" s="143">
        <v>3.5652679999999999E-2</v>
      </c>
      <c r="AT365" s="74" t="s">
        <v>3039</v>
      </c>
      <c r="AU365" s="74" t="s">
        <v>3047</v>
      </c>
      <c r="AV365" s="146" t="s">
        <v>3039</v>
      </c>
      <c r="AW365" s="25" t="s">
        <v>3021</v>
      </c>
      <c r="AX365" s="136">
        <v>0</v>
      </c>
      <c r="AY365" s="137">
        <v>7.2818722920436869</v>
      </c>
      <c r="AZ365" s="138">
        <v>7.2818722920436869</v>
      </c>
      <c r="BA365" s="136">
        <v>0</v>
      </c>
      <c r="BB365" s="137">
        <v>145.41347722424396</v>
      </c>
      <c r="BC365" s="138">
        <v>145.41347722424396</v>
      </c>
      <c r="BD365" s="25">
        <v>1158.8</v>
      </c>
      <c r="BE365" s="25">
        <v>12397.989738980001</v>
      </c>
      <c r="BF365" s="74">
        <v>962.59400000000005</v>
      </c>
      <c r="BG365" s="74">
        <v>994.31299999999999</v>
      </c>
      <c r="BH365" s="74">
        <v>1015.154</v>
      </c>
      <c r="BI365" s="74">
        <v>1055.7439999999999</v>
      </c>
      <c r="BJ365" s="74">
        <v>1097.7439999999999</v>
      </c>
      <c r="BK365" s="74">
        <v>1120.2930000000001</v>
      </c>
      <c r="BL365" s="72">
        <v>7.7641135399035582E-2</v>
      </c>
      <c r="BM365" s="72">
        <v>8.0199534032023123E-2</v>
      </c>
      <c r="BN365" s="72">
        <v>8.1880532358265853E-2</v>
      </c>
      <c r="BO365" s="72">
        <v>8.5154450215479641E-2</v>
      </c>
      <c r="BP365" s="72">
        <v>8.8542096187467306E-2</v>
      </c>
      <c r="BQ365" s="72">
        <v>9.036085878323756E-2</v>
      </c>
      <c r="BR365" s="149">
        <v>9.036085878323756E-2</v>
      </c>
    </row>
    <row r="366" spans="2:70" ht="16.5" hidden="1" x14ac:dyDescent="0.3">
      <c r="B366" s="85">
        <v>10</v>
      </c>
      <c r="C366" s="86" t="s">
        <v>3000</v>
      </c>
      <c r="D366" s="86">
        <v>0</v>
      </c>
      <c r="E366" s="87">
        <v>0</v>
      </c>
      <c r="F366" s="75">
        <v>0</v>
      </c>
      <c r="G366" s="74">
        <v>0</v>
      </c>
      <c r="H366" s="85" t="s">
        <v>4593</v>
      </c>
      <c r="I366" s="86">
        <v>0</v>
      </c>
      <c r="J366" s="86">
        <v>0</v>
      </c>
      <c r="K366" s="92" t="s">
        <v>4860</v>
      </c>
      <c r="L366" s="98">
        <v>-0.38663545289369161</v>
      </c>
      <c r="M366" s="99">
        <v>-0.14033208355650775</v>
      </c>
      <c r="N366" s="99">
        <v>-0.31350617758175059</v>
      </c>
      <c r="O366" s="99">
        <v>-6.6620049583624691E-2</v>
      </c>
      <c r="P366" s="100">
        <v>-2.8805549969837121</v>
      </c>
      <c r="Q366" s="100">
        <v>-2.5915946108988539</v>
      </c>
      <c r="R366" s="101">
        <v>-4.6653776585791809</v>
      </c>
      <c r="S366" s="108">
        <v>-24.685970979433552</v>
      </c>
      <c r="T366" s="109">
        <v>0.58349280045173635</v>
      </c>
      <c r="U366" s="98">
        <v>0.21213875062700158</v>
      </c>
      <c r="V366" s="114">
        <v>18.828767123287673</v>
      </c>
      <c r="W366" s="99">
        <v>0.28848185980979218</v>
      </c>
      <c r="X366" s="115">
        <v>5.5208050040794127E-2</v>
      </c>
      <c r="Y366" s="120">
        <v>32.374625090398773</v>
      </c>
      <c r="Z366" s="121" t="e">
        <v>#N/A</v>
      </c>
      <c r="AA366" s="120">
        <v>7468000000</v>
      </c>
      <c r="AB366" s="121">
        <v>15731000000</v>
      </c>
      <c r="AC366" s="79">
        <v>1938000000</v>
      </c>
      <c r="AD366" s="80">
        <v>1984000000</v>
      </c>
      <c r="AE366" s="125">
        <v>0.97681451612903225</v>
      </c>
      <c r="AF366" s="129">
        <v>97108.196518080003</v>
      </c>
      <c r="AG366" s="130">
        <v>103770.19651808</v>
      </c>
      <c r="AH366" s="136">
        <v>105.03056327740892</v>
      </c>
      <c r="AI366" s="137">
        <v>843.66013429333339</v>
      </c>
      <c r="AJ366" s="137">
        <v>1.8195099112157294</v>
      </c>
      <c r="AK366" s="137" t="s">
        <v>3021</v>
      </c>
      <c r="AL366" s="138">
        <v>11.182842656201604</v>
      </c>
      <c r="AM366" s="85" t="s">
        <v>543</v>
      </c>
      <c r="AN366" s="86" t="s">
        <v>570</v>
      </c>
      <c r="AO366" s="86" t="s">
        <v>582</v>
      </c>
      <c r="AP366" s="87" t="s">
        <v>574</v>
      </c>
      <c r="AQ366" s="98" t="e">
        <v>#VALUE!</v>
      </c>
      <c r="AR366" s="99" t="e">
        <v>#VALUE!</v>
      </c>
      <c r="AS366" s="143" t="e">
        <v>#VALUE!</v>
      </c>
      <c r="AT366" s="74" t="s">
        <v>4753</v>
      </c>
      <c r="AU366" s="74" t="s">
        <v>4753</v>
      </c>
      <c r="AV366" s="146" t="s">
        <v>4753</v>
      </c>
      <c r="AW366" s="25" t="s">
        <v>3021</v>
      </c>
      <c r="AX366" s="136">
        <v>0</v>
      </c>
      <c r="AY366" s="137">
        <v>0</v>
      </c>
      <c r="AZ366" s="138">
        <v>0</v>
      </c>
      <c r="BA366" s="136" t="s">
        <v>3021</v>
      </c>
      <c r="BB366" s="137">
        <v>0</v>
      </c>
      <c r="BC366" s="138" t="s">
        <v>3021</v>
      </c>
      <c r="BD366" s="25">
        <v>-92</v>
      </c>
      <c r="BE366" s="25">
        <v>97108.196518080003</v>
      </c>
      <c r="BF366" s="74">
        <v>1500.72</v>
      </c>
      <c r="BG366" s="74">
        <v>3232.4520000000002</v>
      </c>
      <c r="BH366" s="74">
        <v>5268.55</v>
      </c>
      <c r="BI366" s="74">
        <v>3312.5729999999999</v>
      </c>
      <c r="BJ366" s="74">
        <v>5094.9220000000005</v>
      </c>
      <c r="BK366" s="74">
        <v>6842.3</v>
      </c>
      <c r="BL366" s="72">
        <v>1.545410226747018E-2</v>
      </c>
      <c r="BM366" s="72">
        <v>3.328711803846722E-2</v>
      </c>
      <c r="BN366" s="72">
        <v>5.4254431540380628E-2</v>
      </c>
      <c r="BO366" s="72">
        <v>3.4112187423676964E-2</v>
      </c>
      <c r="BP366" s="72">
        <v>5.2466446527522595E-2</v>
      </c>
      <c r="BQ366" s="72">
        <v>7.0460581550663162E-2</v>
      </c>
      <c r="BR366" s="149">
        <v>7.0460581550663162E-2</v>
      </c>
    </row>
    <row r="367" spans="2:70" ht="16.5" hidden="1" x14ac:dyDescent="0.3">
      <c r="B367" s="85">
        <v>10</v>
      </c>
      <c r="C367" s="86" t="s">
        <v>2999</v>
      </c>
      <c r="D367" s="86">
        <v>0</v>
      </c>
      <c r="E367" s="87">
        <v>0</v>
      </c>
      <c r="F367" s="75">
        <v>0</v>
      </c>
      <c r="G367" s="74">
        <v>0</v>
      </c>
      <c r="H367" s="85" t="s">
        <v>4605</v>
      </c>
      <c r="I367" s="86">
        <v>0</v>
      </c>
      <c r="J367" s="86">
        <v>0</v>
      </c>
      <c r="K367" s="92" t="s">
        <v>4848</v>
      </c>
      <c r="L367" s="98">
        <v>0.57567435293282199</v>
      </c>
      <c r="M367" s="99">
        <v>0.60648429111619451</v>
      </c>
      <c r="N367" s="99">
        <v>0.48794804791082064</v>
      </c>
      <c r="O367" s="99">
        <v>0.5093690473467708</v>
      </c>
      <c r="P367" s="100">
        <v>11.045429015515083</v>
      </c>
      <c r="Q367" s="100">
        <v>9.7118603458069614</v>
      </c>
      <c r="R367" s="101">
        <v>12.017100502416906</v>
      </c>
      <c r="S367" s="108">
        <v>27.558078442636884</v>
      </c>
      <c r="T367" s="109">
        <v>31.318892153719183</v>
      </c>
      <c r="U367" s="98">
        <v>-0.32483566011328208</v>
      </c>
      <c r="V367" s="114">
        <v>-2.0666186624834451</v>
      </c>
      <c r="W367" s="99">
        <v>1.2143144478319783</v>
      </c>
      <c r="X367" s="115" t="e">
        <v>#N/A</v>
      </c>
      <c r="Y367" s="120">
        <v>20.329033411911759</v>
      </c>
      <c r="Z367" s="121">
        <v>21.844561726606983</v>
      </c>
      <c r="AA367" s="120">
        <v>257051999.99999994</v>
      </c>
      <c r="AB367" s="121">
        <v>306060999.99999994</v>
      </c>
      <c r="AC367" s="79">
        <v>19004000</v>
      </c>
      <c r="AD367" s="80">
        <v>128786000</v>
      </c>
      <c r="AE367" s="125">
        <v>0.14756262326650413</v>
      </c>
      <c r="AF367" s="129">
        <v>3239.7079099499997</v>
      </c>
      <c r="AG367" s="130">
        <v>2918.2619099499998</v>
      </c>
      <c r="AH367" s="136">
        <v>18.853039020285546</v>
      </c>
      <c r="AI367" s="137">
        <v>20.909996990248132</v>
      </c>
      <c r="AJ367" s="137">
        <v>3.3871783964048059</v>
      </c>
      <c r="AK367" s="137">
        <v>26.45996227348715</v>
      </c>
      <c r="AL367" s="138">
        <v>4.877795873139438</v>
      </c>
      <c r="AM367" s="85" t="s">
        <v>506</v>
      </c>
      <c r="AN367" s="86" t="s">
        <v>577</v>
      </c>
      <c r="AO367" s="86" t="s">
        <v>665</v>
      </c>
      <c r="AP367" s="87" t="s">
        <v>4626</v>
      </c>
      <c r="AQ367" s="98">
        <v>0.2368604</v>
      </c>
      <c r="AR367" s="99">
        <v>0.2917708</v>
      </c>
      <c r="AS367" s="143">
        <v>0.31622790000000001</v>
      </c>
      <c r="AT367" s="74" t="s">
        <v>4748</v>
      </c>
      <c r="AU367" s="74" t="s">
        <v>4748</v>
      </c>
      <c r="AV367" s="146" t="s">
        <v>4748</v>
      </c>
      <c r="AW367" s="25" t="s">
        <v>3021</v>
      </c>
      <c r="AX367" s="136">
        <v>0</v>
      </c>
      <c r="AY367" s="137">
        <v>0</v>
      </c>
      <c r="AZ367" s="138">
        <v>0</v>
      </c>
      <c r="BA367" s="136">
        <v>0</v>
      </c>
      <c r="BB367" s="137">
        <v>0</v>
      </c>
      <c r="BC367" s="138" t="s">
        <v>3021</v>
      </c>
      <c r="BD367" s="25" t="s">
        <v>3021</v>
      </c>
      <c r="BE367" s="25">
        <v>2918.2619099499998</v>
      </c>
      <c r="BF367" s="74">
        <v>138.4</v>
      </c>
      <c r="BG367" s="74">
        <v>161.80000000000001</v>
      </c>
      <c r="BH367" s="74">
        <v>200</v>
      </c>
      <c r="BI367" s="74" t="s">
        <v>3021</v>
      </c>
      <c r="BJ367" s="74" t="s">
        <v>3021</v>
      </c>
      <c r="BK367" s="74" t="s">
        <v>3021</v>
      </c>
      <c r="BL367" s="72">
        <v>4.7425489647833316E-2</v>
      </c>
      <c r="BM367" s="72">
        <v>5.5443961163435196E-2</v>
      </c>
      <c r="BN367" s="72">
        <v>6.8533944577793812E-2</v>
      </c>
      <c r="BO367" s="72">
        <v>0</v>
      </c>
      <c r="BP367" s="72">
        <v>0</v>
      </c>
      <c r="BQ367" s="72">
        <v>0</v>
      </c>
      <c r="BR367" s="149">
        <v>6.8533944577793812E-2</v>
      </c>
    </row>
    <row r="368" spans="2:70" ht="16.5" hidden="1" x14ac:dyDescent="0.3">
      <c r="B368" s="85">
        <v>10</v>
      </c>
      <c r="C368" s="86" t="s">
        <v>2999</v>
      </c>
      <c r="D368" s="86">
        <v>0</v>
      </c>
      <c r="E368" s="87">
        <v>0</v>
      </c>
      <c r="F368" s="75">
        <v>0</v>
      </c>
      <c r="G368" s="74">
        <v>0</v>
      </c>
      <c r="H368" s="85" t="s">
        <v>4609</v>
      </c>
      <c r="I368" s="86">
        <v>0</v>
      </c>
      <c r="J368" s="86">
        <v>0</v>
      </c>
      <c r="K368" s="92" t="s">
        <v>4849</v>
      </c>
      <c r="L368" s="98">
        <v>0.51080065194874691</v>
      </c>
      <c r="M368" s="99">
        <v>0.44320332383459143</v>
      </c>
      <c r="N368" s="99">
        <v>0.51080065194874691</v>
      </c>
      <c r="O368" s="99">
        <v>0.44320332383459143</v>
      </c>
      <c r="P368" s="100">
        <v>12.16372222891008</v>
      </c>
      <c r="Q368" s="100">
        <v>10.939639136188392</v>
      </c>
      <c r="R368" s="101">
        <v>20.485620206790191</v>
      </c>
      <c r="S368" s="108">
        <v>21.404421186448836</v>
      </c>
      <c r="T368" s="109">
        <v>27.132925533406667</v>
      </c>
      <c r="U368" s="98">
        <v>-5.1437597934774051E-2</v>
      </c>
      <c r="V368" s="114">
        <v>-0.42556689011949889</v>
      </c>
      <c r="W368" s="99">
        <v>0.60086436245166674</v>
      </c>
      <c r="X368" s="115" t="e">
        <v>#N/A</v>
      </c>
      <c r="Y368" s="120">
        <v>25.751659283860523</v>
      </c>
      <c r="Z368" s="121">
        <v>21.178246842087024</v>
      </c>
      <c r="AA368" s="120">
        <v>183883999.99999997</v>
      </c>
      <c r="AB368" s="121">
        <v>183883999.99999997</v>
      </c>
      <c r="AC368" s="79">
        <v>9186000</v>
      </c>
      <c r="AD368" s="80">
        <v>105537142.08</v>
      </c>
      <c r="AE368" s="125">
        <v>8.7040446793952064E-2</v>
      </c>
      <c r="AF368" s="129">
        <v>2512.3206110399997</v>
      </c>
      <c r="AG368" s="130">
        <v>2475.8176110399995</v>
      </c>
      <c r="AH368" s="136" t="s">
        <v>3021</v>
      </c>
      <c r="AI368" s="137">
        <v>35.255501759202559</v>
      </c>
      <c r="AJ368" s="137" t="s">
        <v>3021</v>
      </c>
      <c r="AK368" s="137">
        <v>34.679012534059126</v>
      </c>
      <c r="AL368" s="138">
        <v>5.8918371994061891</v>
      </c>
      <c r="AM368" s="85" t="s">
        <v>498</v>
      </c>
      <c r="AN368" s="86" t="s">
        <v>590</v>
      </c>
      <c r="AO368" s="86" t="s">
        <v>591</v>
      </c>
      <c r="AP368" s="87" t="s">
        <v>4626</v>
      </c>
      <c r="AQ368" s="98">
        <v>0.26391249999999999</v>
      </c>
      <c r="AR368" s="99">
        <v>0.36872359999999998</v>
      </c>
      <c r="AS368" s="143">
        <v>0.40417409999999998</v>
      </c>
      <c r="AT368" s="74" t="s">
        <v>4749</v>
      </c>
      <c r="AU368" s="74" t="s">
        <v>4749</v>
      </c>
      <c r="AV368" s="146" t="s">
        <v>4749</v>
      </c>
      <c r="AW368" s="25" t="s">
        <v>3021</v>
      </c>
      <c r="AX368" s="136">
        <v>0</v>
      </c>
      <c r="AY368" s="137">
        <v>-1.1941151088825883E-4</v>
      </c>
      <c r="AZ368" s="138">
        <v>-1.1941151088825883E-4</v>
      </c>
      <c r="BA368" s="136">
        <v>0</v>
      </c>
      <c r="BB368" s="137">
        <v>-3.7523921499956221E-3</v>
      </c>
      <c r="BC368" s="138">
        <v>-3.7523921499956221E-3</v>
      </c>
      <c r="BD368" s="25">
        <v>-3.0000000000000001E-3</v>
      </c>
      <c r="BE368" s="25">
        <v>2475.8176110399995</v>
      </c>
      <c r="BF368" s="74">
        <v>90.516999999999996</v>
      </c>
      <c r="BG368" s="74">
        <v>109.267</v>
      </c>
      <c r="BH368" s="74" t="s">
        <v>3021</v>
      </c>
      <c r="BI368" s="74" t="s">
        <v>3021</v>
      </c>
      <c r="BJ368" s="74" t="s">
        <v>3021</v>
      </c>
      <c r="BK368" s="74" t="s">
        <v>3021</v>
      </c>
      <c r="BL368" s="72">
        <v>3.6560447585626932E-2</v>
      </c>
      <c r="BM368" s="72">
        <v>4.413370335228408E-2</v>
      </c>
      <c r="BN368" s="72">
        <v>0</v>
      </c>
      <c r="BO368" s="72">
        <v>0</v>
      </c>
      <c r="BP368" s="72">
        <v>0</v>
      </c>
      <c r="BQ368" s="72">
        <v>0</v>
      </c>
      <c r="BR368" s="149">
        <v>4.413370335228408E-2</v>
      </c>
    </row>
    <row r="369" spans="2:70" ht="16.5" hidden="1" x14ac:dyDescent="0.3">
      <c r="B369" s="85">
        <v>10</v>
      </c>
      <c r="C369" s="86" t="s">
        <v>3000</v>
      </c>
      <c r="D369" s="86">
        <v>0</v>
      </c>
      <c r="E369" s="87">
        <v>0</v>
      </c>
      <c r="F369" s="75">
        <v>0</v>
      </c>
      <c r="G369" s="74">
        <v>0</v>
      </c>
      <c r="H369" s="85" t="s">
        <v>4449</v>
      </c>
      <c r="I369" s="86">
        <v>0</v>
      </c>
      <c r="J369" s="86">
        <v>0</v>
      </c>
      <c r="K369" s="92" t="s">
        <v>4499</v>
      </c>
      <c r="L369" s="98">
        <v>0.15615465003871476</v>
      </c>
      <c r="M369" s="99">
        <v>0.12812236354936521</v>
      </c>
      <c r="N369" s="99">
        <v>0.12857515411411721</v>
      </c>
      <c r="O369" s="99">
        <v>0.11846193712598532</v>
      </c>
      <c r="P369" s="100">
        <v>11.931576356685259</v>
      </c>
      <c r="Q369" s="100">
        <v>9.2796287050618353</v>
      </c>
      <c r="R369" s="101">
        <v>17.456557301384809</v>
      </c>
      <c r="S369" s="108">
        <v>16.401773751507836</v>
      </c>
      <c r="T369" s="109">
        <v>17.196474218502498</v>
      </c>
      <c r="U369" s="98">
        <v>0.38513506943612746</v>
      </c>
      <c r="V369" s="114">
        <v>2.164168622324214</v>
      </c>
      <c r="W369" s="99">
        <v>0.40437741734387672</v>
      </c>
      <c r="X369" s="115">
        <v>9.8665036990175873E-3</v>
      </c>
      <c r="Y369" s="120">
        <v>23.602337077584249</v>
      </c>
      <c r="Z369" s="121">
        <v>14.444379970292932</v>
      </c>
      <c r="AA369" s="120">
        <v>3132763000</v>
      </c>
      <c r="AB369" s="121">
        <v>3388236000</v>
      </c>
      <c r="AC369" s="79">
        <v>26411000</v>
      </c>
      <c r="AD369" s="80">
        <v>581242000</v>
      </c>
      <c r="AE369" s="125">
        <v>4.543890496557372E-2</v>
      </c>
      <c r="AF369" s="129">
        <v>9984.3138163999993</v>
      </c>
      <c r="AG369" s="130">
        <v>11608.277816399999</v>
      </c>
      <c r="AH369" s="136">
        <v>15.404746874004712</v>
      </c>
      <c r="AI369" s="137">
        <v>25.086158584520625</v>
      </c>
      <c r="AJ369" s="137">
        <v>0.397270448631525</v>
      </c>
      <c r="AK369" s="137">
        <v>34.933965515841251</v>
      </c>
      <c r="AL369" s="138">
        <v>5.5141934614554682</v>
      </c>
      <c r="AM369" s="85" t="s">
        <v>533</v>
      </c>
      <c r="AN369" s="86" t="s">
        <v>534</v>
      </c>
      <c r="AO369" s="86" t="s">
        <v>4629</v>
      </c>
      <c r="AP369" s="87" t="s">
        <v>574</v>
      </c>
      <c r="AQ369" s="98" t="e">
        <v>#VALUE!</v>
      </c>
      <c r="AR369" s="99" t="e">
        <v>#VALUE!</v>
      </c>
      <c r="AS369" s="143">
        <v>0.14803929999999998</v>
      </c>
      <c r="AT369" s="74" t="s">
        <v>4552</v>
      </c>
      <c r="AU369" s="74" t="s">
        <v>4552</v>
      </c>
      <c r="AV369" s="146" t="s">
        <v>4552</v>
      </c>
      <c r="AW369" s="25" t="s">
        <v>3021</v>
      </c>
      <c r="AX369" s="136">
        <v>0</v>
      </c>
      <c r="AY369" s="137">
        <v>-7.6039276605364303E-2</v>
      </c>
      <c r="AZ369" s="138">
        <v>-7.6039276605364303E-2</v>
      </c>
      <c r="BA369" s="136">
        <v>0</v>
      </c>
      <c r="BB369" s="137">
        <v>-2.5234093414007979</v>
      </c>
      <c r="BC369" s="138">
        <v>-2.5234093414007979</v>
      </c>
      <c r="BD369" s="25">
        <v>-7.5919999999999996</v>
      </c>
      <c r="BE369" s="25">
        <v>9984.3138163999993</v>
      </c>
      <c r="BF369" s="74">
        <v>260.81799999999998</v>
      </c>
      <c r="BG369" s="74">
        <v>325.435</v>
      </c>
      <c r="BH369" s="74">
        <v>391.31799999999998</v>
      </c>
      <c r="BI369" s="74">
        <v>58.731000000000002</v>
      </c>
      <c r="BJ369" s="74">
        <v>-20.134</v>
      </c>
      <c r="BK369" s="74">
        <v>39.387999999999998</v>
      </c>
      <c r="BL369" s="72">
        <v>2.6122776667094182E-2</v>
      </c>
      <c r="BM369" s="72">
        <v>3.2594628532753862E-2</v>
      </c>
      <c r="BN369" s="72">
        <v>3.9193279297494658E-2</v>
      </c>
      <c r="BO369" s="72">
        <v>5.8823271263298881E-3</v>
      </c>
      <c r="BP369" s="72">
        <v>-2.0165632180879937E-3</v>
      </c>
      <c r="BQ369" s="72">
        <v>3.9449881808905282E-3</v>
      </c>
      <c r="BR369" s="149">
        <v>3.9193279297494658E-2</v>
      </c>
    </row>
    <row r="370" spans="2:70" ht="16.5" hidden="1" x14ac:dyDescent="0.3">
      <c r="B370" s="85">
        <v>10</v>
      </c>
      <c r="C370" s="86" t="s">
        <v>2999</v>
      </c>
      <c r="D370" s="86">
        <v>0</v>
      </c>
      <c r="E370" s="87">
        <v>0</v>
      </c>
      <c r="F370" s="75">
        <v>0</v>
      </c>
      <c r="G370" s="74">
        <v>0</v>
      </c>
      <c r="H370" s="85" t="s">
        <v>4594</v>
      </c>
      <c r="I370" s="86">
        <v>0</v>
      </c>
      <c r="J370" s="86">
        <v>0</v>
      </c>
      <c r="K370" s="92" t="s">
        <v>4852</v>
      </c>
      <c r="L370" s="98">
        <v>-6.7282416136367997</v>
      </c>
      <c r="M370" s="99">
        <v>-0.78911505305511265</v>
      </c>
      <c r="N370" s="99">
        <v>-6.6479704430535902</v>
      </c>
      <c r="O370" s="99">
        <v>-0.4861840510860459</v>
      </c>
      <c r="P370" s="100">
        <v>-17.835387034845198</v>
      </c>
      <c r="Q370" s="100">
        <v>-17.222088581009999</v>
      </c>
      <c r="R370" s="101">
        <v>-16.066051223805712</v>
      </c>
      <c r="S370" s="108">
        <v>-98.020206851746906</v>
      </c>
      <c r="T370" s="109">
        <v>-35.608539453995071</v>
      </c>
      <c r="U370" s="98">
        <v>-0.51299425315001845</v>
      </c>
      <c r="V370" s="114">
        <v>3.778142136253547</v>
      </c>
      <c r="W370" s="99">
        <v>0.70550689923694532</v>
      </c>
      <c r="X370" s="115" t="e">
        <v>#N/A</v>
      </c>
      <c r="Y370" s="120" t="e">
        <v>#N/A</v>
      </c>
      <c r="Z370" s="121" t="e">
        <v>#N/A</v>
      </c>
      <c r="AA370" s="120">
        <v>1055034999.999999</v>
      </c>
      <c r="AB370" s="121">
        <v>1712404999.999999</v>
      </c>
      <c r="AC370" s="79">
        <v>1093338000</v>
      </c>
      <c r="AD370" s="80">
        <v>679228000</v>
      </c>
      <c r="AE370" s="125">
        <v>1.609677457348637</v>
      </c>
      <c r="AF370" s="129">
        <v>53546.577000000005</v>
      </c>
      <c r="AG370" s="130">
        <v>50102.585000000006</v>
      </c>
      <c r="AH370" s="136" t="s">
        <v>3021</v>
      </c>
      <c r="AI370" s="137" t="s">
        <v>3021</v>
      </c>
      <c r="AJ370" s="137">
        <v>1.2416928055884313</v>
      </c>
      <c r="AK370" s="137" t="s">
        <v>3021</v>
      </c>
      <c r="AL370" s="138">
        <v>10.118197373643925</v>
      </c>
      <c r="AM370" s="85" t="s">
        <v>506</v>
      </c>
      <c r="AN370" s="86" t="s">
        <v>507</v>
      </c>
      <c r="AO370" s="86" t="s">
        <v>554</v>
      </c>
      <c r="AP370" s="87" t="s">
        <v>574</v>
      </c>
      <c r="AQ370" s="98" t="e">
        <v>#VALUE!</v>
      </c>
      <c r="AR370" s="99" t="e">
        <v>#VALUE!</v>
      </c>
      <c r="AS370" s="143" t="e">
        <v>#VALUE!</v>
      </c>
      <c r="AT370" s="74" t="s">
        <v>4751</v>
      </c>
      <c r="AU370" s="74" t="s">
        <v>4751</v>
      </c>
      <c r="AV370" s="146" t="s">
        <v>4751</v>
      </c>
      <c r="AW370" s="25" t="s">
        <v>3021</v>
      </c>
      <c r="AX370" s="136">
        <v>0</v>
      </c>
      <c r="AY370" s="137">
        <v>0</v>
      </c>
      <c r="AZ370" s="138">
        <v>0</v>
      </c>
      <c r="BA370" s="136" t="s">
        <v>3021</v>
      </c>
      <c r="BB370" s="137">
        <v>0</v>
      </c>
      <c r="BC370" s="138" t="s">
        <v>3021</v>
      </c>
      <c r="BD370" s="25">
        <v>-80.823999999999998</v>
      </c>
      <c r="BE370" s="25">
        <v>50102.585000000006</v>
      </c>
      <c r="BF370" s="74">
        <v>248</v>
      </c>
      <c r="BG370" s="74">
        <v>377.47399999999999</v>
      </c>
      <c r="BH370" s="74">
        <v>621.79200000000003</v>
      </c>
      <c r="BI370" s="74">
        <v>707.25700000000006</v>
      </c>
      <c r="BJ370" s="74">
        <v>954.61099999999999</v>
      </c>
      <c r="BK370" s="74">
        <v>1235.018</v>
      </c>
      <c r="BL370" s="72">
        <v>4.949844404235829E-3</v>
      </c>
      <c r="BM370" s="72">
        <v>7.5340224461472385E-3</v>
      </c>
      <c r="BN370" s="72">
        <v>1.2410377628220179E-2</v>
      </c>
      <c r="BO370" s="72">
        <v>1.4116177837929919E-2</v>
      </c>
      <c r="BP370" s="72">
        <v>1.9053128695854713E-2</v>
      </c>
      <c r="BQ370" s="72">
        <v>2.4649786033994051E-2</v>
      </c>
      <c r="BR370" s="149">
        <v>2.4649786033994051E-2</v>
      </c>
    </row>
    <row r="371" spans="2:70" ht="16.5" hidden="1" x14ac:dyDescent="0.3">
      <c r="B371" s="85">
        <v>10</v>
      </c>
      <c r="C371" s="86" t="s">
        <v>2999</v>
      </c>
      <c r="D371" s="86">
        <v>0</v>
      </c>
      <c r="E371" s="87">
        <v>0</v>
      </c>
      <c r="F371" s="75">
        <v>0</v>
      </c>
      <c r="G371" s="74">
        <v>0</v>
      </c>
      <c r="H371" s="85" t="s">
        <v>4595</v>
      </c>
      <c r="I371" s="86">
        <v>0</v>
      </c>
      <c r="J371" s="86">
        <v>0</v>
      </c>
      <c r="K371" s="92" t="s">
        <v>4853</v>
      </c>
      <c r="L371" s="98" t="e">
        <v>#N/A</v>
      </c>
      <c r="M371" s="99">
        <v>0.61222627737226276</v>
      </c>
      <c r="N371" s="99" t="e">
        <v>#N/A</v>
      </c>
      <c r="O371" s="99">
        <v>0.24705449189985274</v>
      </c>
      <c r="P371" s="100" t="e">
        <v>#N/A</v>
      </c>
      <c r="Q371" s="100" t="e">
        <v>#N/A</v>
      </c>
      <c r="R371" s="101" t="e">
        <v>#N/A</v>
      </c>
      <c r="S371" s="108" t="e">
        <v>#N/A</v>
      </c>
      <c r="T371" s="109">
        <v>31.39231056364315</v>
      </c>
      <c r="U371" s="98">
        <v>-0.20201024832479306</v>
      </c>
      <c r="V371" s="114" t="e">
        <v>#N/A</v>
      </c>
      <c r="W371" s="99">
        <v>0.63</v>
      </c>
      <c r="X371" s="115" t="e">
        <v>#N/A</v>
      </c>
      <c r="Y371" s="120" t="e">
        <v>#N/A</v>
      </c>
      <c r="Z371" s="121" t="e">
        <v>#N/A</v>
      </c>
      <c r="AA371" s="120">
        <v>1096000000</v>
      </c>
      <c r="AB371" s="121">
        <v>2716000000</v>
      </c>
      <c r="AC371" s="79" t="e">
        <v>#N/A</v>
      </c>
      <c r="AD371" s="80" t="e">
        <v>#N/A</v>
      </c>
      <c r="AE371" s="125">
        <v>0</v>
      </c>
      <c r="AF371" s="129">
        <v>62334.291109500002</v>
      </c>
      <c r="AG371" s="130">
        <v>61309.291109500002</v>
      </c>
      <c r="AH371" s="136" t="s">
        <v>3021</v>
      </c>
      <c r="AI371" s="137" t="s">
        <v>3021</v>
      </c>
      <c r="AJ371" s="137" t="s">
        <v>3021</v>
      </c>
      <c r="AK371" s="137" t="s">
        <v>3021</v>
      </c>
      <c r="AL371" s="138" t="s">
        <v>3021</v>
      </c>
      <c r="AM371" s="85" t="s">
        <v>506</v>
      </c>
      <c r="AN371" s="86" t="s">
        <v>577</v>
      </c>
      <c r="AO371" s="86" t="s">
        <v>578</v>
      </c>
      <c r="AP371" s="87" t="s">
        <v>1552</v>
      </c>
      <c r="AQ371" s="98" t="e">
        <v>#VALUE!</v>
      </c>
      <c r="AR371" s="99" t="e">
        <v>#VALUE!</v>
      </c>
      <c r="AS371" s="143" t="e">
        <v>#VALUE!</v>
      </c>
      <c r="AT371" s="74" t="s">
        <v>4752</v>
      </c>
      <c r="AU371" s="74" t="s">
        <v>4752</v>
      </c>
      <c r="AV371" s="146" t="s">
        <v>4752</v>
      </c>
      <c r="AW371" s="25" t="s">
        <v>3021</v>
      </c>
      <c r="AX371" s="136">
        <v>0</v>
      </c>
      <c r="AY371" s="137">
        <v>0</v>
      </c>
      <c r="AZ371" s="138">
        <v>0</v>
      </c>
      <c r="BA371" s="136" t="s">
        <v>3021</v>
      </c>
      <c r="BB371" s="137">
        <v>0</v>
      </c>
      <c r="BC371" s="138" t="s">
        <v>3021</v>
      </c>
      <c r="BD371" s="25" t="s">
        <v>3021</v>
      </c>
      <c r="BE371" s="25">
        <v>61309.291109500002</v>
      </c>
      <c r="BF371" s="74">
        <v>877</v>
      </c>
      <c r="BG371" s="74">
        <v>1060.25</v>
      </c>
      <c r="BH371" s="74">
        <v>1407.3330000000001</v>
      </c>
      <c r="BI371" s="74">
        <v>671</v>
      </c>
      <c r="BJ371" s="74">
        <v>1043</v>
      </c>
      <c r="BK371" s="74">
        <v>1369.5</v>
      </c>
      <c r="BL371" s="72">
        <v>1.4304520312160436E-2</v>
      </c>
      <c r="BM371" s="72">
        <v>1.729346369551665E-2</v>
      </c>
      <c r="BN371" s="72">
        <v>2.2954644794154714E-2</v>
      </c>
      <c r="BO371" s="72">
        <v>1.0944507559247038E-2</v>
      </c>
      <c r="BP371" s="72">
        <v>1.7012103404313951E-2</v>
      </c>
      <c r="BQ371" s="72">
        <v>2.2337560510266495E-2</v>
      </c>
      <c r="BR371" s="149">
        <v>2.2954644794154714E-2</v>
      </c>
    </row>
    <row r="372" spans="2:70" ht="16.5" hidden="1" x14ac:dyDescent="0.3">
      <c r="B372" s="85">
        <v>10</v>
      </c>
      <c r="C372" s="86" t="s">
        <v>2999</v>
      </c>
      <c r="D372" s="86">
        <v>0</v>
      </c>
      <c r="E372" s="87">
        <v>0</v>
      </c>
      <c r="F372" s="75">
        <v>0</v>
      </c>
      <c r="G372" s="74" t="s">
        <v>4446</v>
      </c>
      <c r="H372" s="85" t="s">
        <v>4423</v>
      </c>
      <c r="I372" s="86">
        <v>0</v>
      </c>
      <c r="J372" s="86">
        <v>0</v>
      </c>
      <c r="K372" s="92" t="s">
        <v>4478</v>
      </c>
      <c r="L372" s="98">
        <v>3.1303313844636391</v>
      </c>
      <c r="M372" s="99">
        <v>5.3768361581920905</v>
      </c>
      <c r="N372" s="99">
        <v>3.1303313844636391</v>
      </c>
      <c r="O372" s="99">
        <v>5.3768361581920905</v>
      </c>
      <c r="P372" s="100">
        <v>22.745910483836159</v>
      </c>
      <c r="Q372" s="100">
        <v>15.652184001980855</v>
      </c>
      <c r="R372" s="101">
        <v>16.04089393136552</v>
      </c>
      <c r="S372" s="108">
        <v>42.37284143375976</v>
      </c>
      <c r="T372" s="109">
        <v>50.25983313468415</v>
      </c>
      <c r="U372" s="98">
        <v>-0.82387119624003291</v>
      </c>
      <c r="V372" s="114">
        <v>-4.190515604459808</v>
      </c>
      <c r="W372" s="99">
        <v>0.82346916310101559</v>
      </c>
      <c r="X372" s="115" t="e">
        <v>#N/A</v>
      </c>
      <c r="Y372" s="120">
        <v>11.422620280242537</v>
      </c>
      <c r="Z372" s="121">
        <v>24.425636040211749</v>
      </c>
      <c r="AA372" s="120">
        <v>3540000000</v>
      </c>
      <c r="AB372" s="121">
        <v>3540000000</v>
      </c>
      <c r="AC372" s="79" t="e">
        <v>#N/A</v>
      </c>
      <c r="AD372" s="80" t="e">
        <v>#N/A</v>
      </c>
      <c r="AE372" s="125">
        <v>0</v>
      </c>
      <c r="AF372" s="129">
        <v>193188.19839999999</v>
      </c>
      <c r="AG372" s="130">
        <v>107119.19839999999</v>
      </c>
      <c r="AH372" s="136">
        <v>5.2154047616729144</v>
      </c>
      <c r="AI372" s="137">
        <v>5.8074924586608834</v>
      </c>
      <c r="AJ372" s="137" t="s">
        <v>3021</v>
      </c>
      <c r="AK372" s="137">
        <v>15.013725979535813</v>
      </c>
      <c r="AL372" s="138">
        <v>2.2456385244632502</v>
      </c>
      <c r="AM372" s="85" t="s">
        <v>506</v>
      </c>
      <c r="AN372" s="86" t="s">
        <v>507</v>
      </c>
      <c r="AO372" s="86" t="s">
        <v>618</v>
      </c>
      <c r="AP372" s="87" t="s">
        <v>4618</v>
      </c>
      <c r="AQ372" s="98">
        <v>0.14436970000000002</v>
      </c>
      <c r="AR372" s="99">
        <v>0.22042680000000001</v>
      </c>
      <c r="AS372" s="143">
        <v>0.12368420000000001</v>
      </c>
      <c r="AT372" s="74" t="s">
        <v>4531</v>
      </c>
      <c r="AU372" s="74" t="s">
        <v>4531</v>
      </c>
      <c r="AV372" s="146" t="s">
        <v>4531</v>
      </c>
      <c r="AW372" s="25">
        <v>0.66489361702127658</v>
      </c>
      <c r="AX372" s="136">
        <v>0.66489361702127658</v>
      </c>
      <c r="AY372" s="137">
        <v>-1.3702982645503021E-16</v>
      </c>
      <c r="AZ372" s="138">
        <v>0.66489361702127647</v>
      </c>
      <c r="BA372" s="136">
        <v>8.6192061584265325</v>
      </c>
      <c r="BB372" s="137">
        <v>-1.7763568394002505E-15</v>
      </c>
      <c r="BC372" s="138">
        <v>8.6192061584265307</v>
      </c>
      <c r="BD372" s="25">
        <v>1155</v>
      </c>
      <c r="BE372" s="25">
        <v>107119.19839999999</v>
      </c>
      <c r="BF372" s="74" t="s">
        <v>3021</v>
      </c>
      <c r="BG372" s="74" t="s">
        <v>3021</v>
      </c>
      <c r="BH372" s="74" t="s">
        <v>3021</v>
      </c>
      <c r="BI372" s="74" t="s">
        <v>3021</v>
      </c>
      <c r="BJ372" s="74" t="s">
        <v>3021</v>
      </c>
      <c r="BK372" s="74" t="s">
        <v>3021</v>
      </c>
      <c r="BL372" s="72">
        <v>0</v>
      </c>
      <c r="BM372" s="72">
        <v>0</v>
      </c>
      <c r="BN372" s="72">
        <v>0</v>
      </c>
      <c r="BO372" s="72">
        <v>0</v>
      </c>
      <c r="BP372" s="72">
        <v>0</v>
      </c>
      <c r="BQ372" s="72">
        <v>0</v>
      </c>
      <c r="BR372" s="149">
        <v>0</v>
      </c>
    </row>
    <row r="373" spans="2:70" ht="16.5" hidden="1" x14ac:dyDescent="0.3">
      <c r="B373" s="85">
        <v>10</v>
      </c>
      <c r="C373" s="86" t="s">
        <v>2999</v>
      </c>
      <c r="D373" s="86">
        <v>1</v>
      </c>
      <c r="E373" s="87">
        <v>1</v>
      </c>
      <c r="F373" s="75">
        <v>0.15</v>
      </c>
      <c r="G373" s="74" t="s">
        <v>2791</v>
      </c>
      <c r="H373" s="85" t="s">
        <v>232</v>
      </c>
      <c r="I373" s="86">
        <v>1323</v>
      </c>
      <c r="J373" s="86" t="s">
        <v>4281</v>
      </c>
      <c r="K373" s="92" t="s">
        <v>895</v>
      </c>
      <c r="L373" s="98">
        <v>0.40409838640658335</v>
      </c>
      <c r="M373" s="99">
        <v>0.44395626499821356</v>
      </c>
      <c r="N373" s="99">
        <v>0.29562846898349238</v>
      </c>
      <c r="O373" s="99">
        <v>0.30244603378958196</v>
      </c>
      <c r="P373" s="100">
        <v>29.65711914129125</v>
      </c>
      <c r="Q373" s="100">
        <v>23.54427572625897</v>
      </c>
      <c r="R373" s="101">
        <v>45.177241739714397</v>
      </c>
      <c r="S373" s="108">
        <v>17.163443151948218</v>
      </c>
      <c r="T373" s="109">
        <v>19.404388639722679</v>
      </c>
      <c r="U373" s="98">
        <v>0.36199327078649929</v>
      </c>
      <c r="V373" s="114">
        <v>1.300537384363583</v>
      </c>
      <c r="W373" s="99">
        <v>0.36283774886838199</v>
      </c>
      <c r="X373" s="115">
        <v>3.5725228209091395E-2</v>
      </c>
      <c r="Y373" s="120">
        <v>6.4415258703854787</v>
      </c>
      <c r="Z373" s="121">
        <v>15.936831965397946</v>
      </c>
      <c r="AA373" s="120">
        <v>1421836000</v>
      </c>
      <c r="AB373" s="121">
        <v>2087093000</v>
      </c>
      <c r="AC373" s="79">
        <v>37176000</v>
      </c>
      <c r="AD373" s="80">
        <v>564861000</v>
      </c>
      <c r="AE373" s="125">
        <v>6.5814421601066458E-2</v>
      </c>
      <c r="AF373" s="129">
        <v>10403.158227599999</v>
      </c>
      <c r="AG373" s="130">
        <v>11351.121227599999</v>
      </c>
      <c r="AH373" s="136">
        <v>15.009886012300276</v>
      </c>
      <c r="AI373" s="137">
        <v>17.335849820936218</v>
      </c>
      <c r="AJ373" s="137">
        <v>4.6646237132480826</v>
      </c>
      <c r="AK373" s="137">
        <v>21.169957603799354</v>
      </c>
      <c r="AL373" s="138">
        <v>8.6590874036055769</v>
      </c>
      <c r="AM373" s="85" t="s">
        <v>498</v>
      </c>
      <c r="AN373" s="86" t="s">
        <v>896</v>
      </c>
      <c r="AO373" s="86" t="s">
        <v>897</v>
      </c>
      <c r="AP373" s="87" t="s">
        <v>574</v>
      </c>
      <c r="AQ373" s="98">
        <v>0.17040520000000001</v>
      </c>
      <c r="AR373" s="99">
        <v>0.16403330000000002</v>
      </c>
      <c r="AS373" s="143">
        <v>0.17323940000000002</v>
      </c>
      <c r="AT373" s="74" t="s">
        <v>3697</v>
      </c>
      <c r="AU373" s="74" t="s">
        <v>3021</v>
      </c>
      <c r="AV373" s="146" t="s">
        <v>3021</v>
      </c>
      <c r="AW373" s="25">
        <v>1.4128035004302104</v>
      </c>
      <c r="AX373" s="136">
        <v>1.4128035004302104</v>
      </c>
      <c r="AY373" s="137">
        <v>1.8313767821766489</v>
      </c>
      <c r="AZ373" s="138">
        <v>3.2441802826068593</v>
      </c>
      <c r="BA373" s="136">
        <v>27.40231288997439</v>
      </c>
      <c r="BB373" s="137">
        <v>35.520834701611072</v>
      </c>
      <c r="BC373" s="138">
        <v>62.923147591585462</v>
      </c>
      <c r="BD373" s="25">
        <v>309.83819730000005</v>
      </c>
      <c r="BE373" s="25">
        <v>10403.158227599999</v>
      </c>
      <c r="BF373" s="74">
        <v>527.90899999999999</v>
      </c>
      <c r="BG373" s="74">
        <v>559.90899999999999</v>
      </c>
      <c r="BH373" s="74">
        <v>586.71400000000006</v>
      </c>
      <c r="BI373" s="74">
        <v>480.78300000000002</v>
      </c>
      <c r="BJ373" s="74">
        <v>526.78399999999999</v>
      </c>
      <c r="BK373" s="74">
        <v>553.904</v>
      </c>
      <c r="BL373" s="72">
        <v>5.074507072279609E-2</v>
      </c>
      <c r="BM373" s="72">
        <v>5.3821059696519735E-2</v>
      </c>
      <c r="BN373" s="72">
        <v>5.6397681085290439E-2</v>
      </c>
      <c r="BO373" s="72">
        <v>4.6215100211055453E-2</v>
      </c>
      <c r="BP373" s="72">
        <v>5.0636930485438623E-2</v>
      </c>
      <c r="BQ373" s="72">
        <v>5.3243831140669405E-2</v>
      </c>
      <c r="BR373" s="149">
        <v>5.6397681085290439E-2</v>
      </c>
    </row>
    <row r="374" spans="2:70" ht="16.5" hidden="1" x14ac:dyDescent="0.3">
      <c r="B374" s="85">
        <v>10</v>
      </c>
      <c r="C374" s="86" t="s">
        <v>2999</v>
      </c>
      <c r="D374" s="86">
        <v>1</v>
      </c>
      <c r="E374" s="87">
        <v>1</v>
      </c>
      <c r="F374" s="75">
        <v>0.15</v>
      </c>
      <c r="G374" s="74">
        <v>0</v>
      </c>
      <c r="H374" s="85" t="s">
        <v>210</v>
      </c>
      <c r="I374" s="86">
        <v>1322</v>
      </c>
      <c r="J374" s="86" t="s">
        <v>4280</v>
      </c>
      <c r="K374" s="92" t="s">
        <v>865</v>
      </c>
      <c r="L374" s="98">
        <v>0.44599596341033471</v>
      </c>
      <c r="M374" s="99">
        <v>0.4498933917870529</v>
      </c>
      <c r="N374" s="99">
        <v>0.29531646828328501</v>
      </c>
      <c r="O374" s="99">
        <v>0.30243224608216923</v>
      </c>
      <c r="P374" s="100">
        <v>27.441890678787477</v>
      </c>
      <c r="Q374" s="100">
        <v>24.691236925830314</v>
      </c>
      <c r="R374" s="101">
        <v>54.351907872512442</v>
      </c>
      <c r="S374" s="108">
        <v>26.12676347039573</v>
      </c>
      <c r="T374" s="109">
        <v>27.193617916914523</v>
      </c>
      <c r="U374" s="98">
        <v>0.54728365549868796</v>
      </c>
      <c r="V374" s="114">
        <v>1.6746549125598278</v>
      </c>
      <c r="W374" s="99">
        <v>0.32056991711375543</v>
      </c>
      <c r="X374" s="115">
        <v>2.8865776262195698E-2</v>
      </c>
      <c r="Y374" s="120">
        <v>7.2292265478700823</v>
      </c>
      <c r="Z374" s="121">
        <v>12.315378758446037</v>
      </c>
      <c r="AA374" s="120">
        <v>5346680000</v>
      </c>
      <c r="AB374" s="121">
        <v>7953636000</v>
      </c>
      <c r="AC374" s="79">
        <v>69271000</v>
      </c>
      <c r="AD374" s="80">
        <v>2263872000</v>
      </c>
      <c r="AE374" s="125">
        <v>3.0598461397110789E-2</v>
      </c>
      <c r="AF374" s="129">
        <v>43420.802182200001</v>
      </c>
      <c r="AG374" s="130">
        <v>48253.141182200001</v>
      </c>
      <c r="AH374" s="136">
        <v>16.010497285924554</v>
      </c>
      <c r="AI374" s="137">
        <v>18.760022324800573</v>
      </c>
      <c r="AJ374" s="137">
        <v>3.7996951116859736</v>
      </c>
      <c r="AK374" s="137">
        <v>22.683313409810818</v>
      </c>
      <c r="AL374" s="138">
        <v>11.750785853408331</v>
      </c>
      <c r="AM374" s="85" t="s">
        <v>493</v>
      </c>
      <c r="AN374" s="86" t="s">
        <v>513</v>
      </c>
      <c r="AO374" s="86" t="s">
        <v>866</v>
      </c>
      <c r="AP374" s="87" t="s">
        <v>574</v>
      </c>
      <c r="AQ374" s="98">
        <v>0.12812699999999999</v>
      </c>
      <c r="AR374" s="99">
        <v>0.15041850000000001</v>
      </c>
      <c r="AS374" s="143">
        <v>0.1792426</v>
      </c>
      <c r="AT374" s="74" t="s">
        <v>3697</v>
      </c>
      <c r="AU374" s="74" t="s">
        <v>3239</v>
      </c>
      <c r="AV374" s="146" t="s">
        <v>3239</v>
      </c>
      <c r="AW374" s="25">
        <v>2.2449268449008946</v>
      </c>
      <c r="AX374" s="136">
        <v>2.2449268449008946</v>
      </c>
      <c r="AY374" s="137">
        <v>1.0003402532536056</v>
      </c>
      <c r="AZ374" s="138">
        <v>3.2452670981545002</v>
      </c>
      <c r="BA374" s="136">
        <v>53.483168335971655</v>
      </c>
      <c r="BB374" s="137">
        <v>23.832120088694026</v>
      </c>
      <c r="BC374" s="138">
        <v>77.315288424665681</v>
      </c>
      <c r="BD374" s="25">
        <v>1151.0485900000001</v>
      </c>
      <c r="BE374" s="25">
        <v>43420.802182200001</v>
      </c>
      <c r="BF374" s="74">
        <v>1960.7</v>
      </c>
      <c r="BG374" s="74">
        <v>2100.6</v>
      </c>
      <c r="BH374" s="74">
        <v>2226.2669999999998</v>
      </c>
      <c r="BI374" s="74">
        <v>1609.2819999999999</v>
      </c>
      <c r="BJ374" s="74">
        <v>1972.2270000000001</v>
      </c>
      <c r="BK374" s="74">
        <v>2123.6959999999999</v>
      </c>
      <c r="BL374" s="72">
        <v>4.515577560664627E-2</v>
      </c>
      <c r="BM374" s="72">
        <v>4.8377733584597925E-2</v>
      </c>
      <c r="BN374" s="72">
        <v>5.1271899368838462E-2</v>
      </c>
      <c r="BO374" s="72">
        <v>3.7062465894739084E-2</v>
      </c>
      <c r="BP374" s="72">
        <v>4.5421247440898233E-2</v>
      </c>
      <c r="BQ374" s="72">
        <v>4.8909644531408301E-2</v>
      </c>
      <c r="BR374" s="149">
        <v>5.1271899368838462E-2</v>
      </c>
    </row>
    <row r="375" spans="2:70" ht="16.5" hidden="1" x14ac:dyDescent="0.3">
      <c r="B375" s="85">
        <v>10</v>
      </c>
      <c r="C375" s="86" t="s">
        <v>2999</v>
      </c>
      <c r="D375" s="86">
        <v>1</v>
      </c>
      <c r="E375" s="87">
        <v>1</v>
      </c>
      <c r="F375" s="75">
        <v>0.17</v>
      </c>
      <c r="G375" s="74" t="s">
        <v>2714</v>
      </c>
      <c r="H375" s="85" t="s">
        <v>267</v>
      </c>
      <c r="I375" s="86">
        <v>1324</v>
      </c>
      <c r="J375" s="86" t="s">
        <v>4282</v>
      </c>
      <c r="K375" s="92" t="s">
        <v>940</v>
      </c>
      <c r="L375" s="98">
        <v>0.34123328731476266</v>
      </c>
      <c r="M375" s="99">
        <v>0.34498666871644607</v>
      </c>
      <c r="N375" s="99">
        <v>0.15150657548360522</v>
      </c>
      <c r="O375" s="99">
        <v>0.15374495729656409</v>
      </c>
      <c r="P375" s="100">
        <v>14.880306439812358</v>
      </c>
      <c r="Q375" s="100">
        <v>12.287688279665126</v>
      </c>
      <c r="R375" s="101">
        <v>16.427903021010199</v>
      </c>
      <c r="S375" s="108">
        <v>28.947076545628015</v>
      </c>
      <c r="T375" s="109">
        <v>30.383999427691602</v>
      </c>
      <c r="U375" s="98">
        <v>0.2383986167741573</v>
      </c>
      <c r="V375" s="114">
        <v>0.88345836007702205</v>
      </c>
      <c r="W375" s="99">
        <v>0.62939756855433915</v>
      </c>
      <c r="X375" s="115">
        <v>3.4872635342768375E-2</v>
      </c>
      <c r="Y375" s="120">
        <v>7.1676613825665072</v>
      </c>
      <c r="Z375" s="121">
        <v>10.104599981539941</v>
      </c>
      <c r="AA375" s="120">
        <v>4319164000</v>
      </c>
      <c r="AB375" s="121">
        <v>9691726000</v>
      </c>
      <c r="AC375" s="79">
        <v>47708000</v>
      </c>
      <c r="AD375" s="80">
        <v>1433919000</v>
      </c>
      <c r="AE375" s="125">
        <v>3.3271056454374344E-2</v>
      </c>
      <c r="AF375" s="129">
        <v>34982.878300709999</v>
      </c>
      <c r="AG375" s="130">
        <v>36744.706300710001</v>
      </c>
      <c r="AH375" s="136">
        <v>18.45859169073411</v>
      </c>
      <c r="AI375" s="137">
        <v>22.917343662931174</v>
      </c>
      <c r="AJ375" s="137">
        <v>3.7269996475651435</v>
      </c>
      <c r="AK375" s="137">
        <v>28.460537940903237</v>
      </c>
      <c r="AL375" s="138">
        <v>4.3288297774268756</v>
      </c>
      <c r="AM375" s="85" t="s">
        <v>498</v>
      </c>
      <c r="AN375" s="86" t="s">
        <v>778</v>
      </c>
      <c r="AO375" s="86" t="s">
        <v>913</v>
      </c>
      <c r="AP375" s="87" t="s">
        <v>574</v>
      </c>
      <c r="AQ375" s="98">
        <v>0.1848958</v>
      </c>
      <c r="AR375" s="99">
        <v>0.1569363</v>
      </c>
      <c r="AS375" s="143">
        <v>0.16553020000000002</v>
      </c>
      <c r="AT375" s="74" t="s">
        <v>3758</v>
      </c>
      <c r="AU375" s="74" t="s">
        <v>3240</v>
      </c>
      <c r="AV375" s="146" t="s">
        <v>3758</v>
      </c>
      <c r="AW375" s="25">
        <v>0.65950009892501493</v>
      </c>
      <c r="AX375" s="136">
        <v>0.65950009892501493</v>
      </c>
      <c r="AY375" s="137">
        <v>0.95784027100950042</v>
      </c>
      <c r="AZ375" s="138">
        <v>1.6173403699345155</v>
      </c>
      <c r="BA375" s="136">
        <v>17.562534076062715</v>
      </c>
      <c r="BB375" s="137">
        <v>25.507353867648423</v>
      </c>
      <c r="BC375" s="138">
        <v>43.069887943711137</v>
      </c>
      <c r="BD375" s="25">
        <v>495.79383806349995</v>
      </c>
      <c r="BE375" s="25">
        <v>34982.878300709999</v>
      </c>
      <c r="BF375" s="74">
        <v>1287.4000000000001</v>
      </c>
      <c r="BG375" s="74">
        <v>1399.125</v>
      </c>
      <c r="BH375" s="74">
        <v>1552.556</v>
      </c>
      <c r="BI375" s="74">
        <v>1475.992</v>
      </c>
      <c r="BJ375" s="74">
        <v>1651.9470000000001</v>
      </c>
      <c r="BK375" s="74">
        <v>1735.23</v>
      </c>
      <c r="BL375" s="72">
        <v>3.6800859807292398E-2</v>
      </c>
      <c r="BM375" s="72">
        <v>3.9994564997574943E-2</v>
      </c>
      <c r="BN375" s="72">
        <v>4.4380453393638851E-2</v>
      </c>
      <c r="BO375" s="72">
        <v>4.2191839885571791E-2</v>
      </c>
      <c r="BP375" s="72">
        <v>4.7221586108495618E-2</v>
      </c>
      <c r="BQ375" s="72">
        <v>4.9602265001870427E-2</v>
      </c>
      <c r="BR375" s="149">
        <v>4.9602265001870427E-2</v>
      </c>
    </row>
    <row r="376" spans="2:70" ht="16.5" hidden="1" x14ac:dyDescent="0.3">
      <c r="B376" s="85">
        <v>10</v>
      </c>
      <c r="C376" s="86" t="s">
        <v>3000</v>
      </c>
      <c r="D376" s="86">
        <v>1</v>
      </c>
      <c r="E376" s="87">
        <v>1</v>
      </c>
      <c r="F376" s="75" t="s">
        <v>2831</v>
      </c>
      <c r="G376" s="74" t="s">
        <v>2830</v>
      </c>
      <c r="H376" s="85" t="s">
        <v>2058</v>
      </c>
      <c r="I376" s="86">
        <v>1400</v>
      </c>
      <c r="J376" s="86" t="s">
        <v>5089</v>
      </c>
      <c r="K376" s="92" t="s">
        <v>4855</v>
      </c>
      <c r="L376" s="98">
        <v>0.39905232918793343</v>
      </c>
      <c r="M376" s="99">
        <v>0.58360048893423078</v>
      </c>
      <c r="N376" s="99">
        <v>0.29818618529994939</v>
      </c>
      <c r="O376" s="99">
        <v>0.45224240243680069</v>
      </c>
      <c r="P376" s="100">
        <v>30.083983934865383</v>
      </c>
      <c r="Q376" s="100">
        <v>25.716468365806595</v>
      </c>
      <c r="R376" s="101">
        <v>37.771700126078947</v>
      </c>
      <c r="S376" s="108">
        <v>31.580506611275155</v>
      </c>
      <c r="T376" s="109">
        <v>35.772022010006289</v>
      </c>
      <c r="U376" s="98">
        <v>0.19800445606897218</v>
      </c>
      <c r="V376" s="114">
        <v>0.56761523046092188</v>
      </c>
      <c r="W376" s="99">
        <v>0.56002257743909745</v>
      </c>
      <c r="X376" s="115" t="e">
        <v>#N/A</v>
      </c>
      <c r="Y376" s="120">
        <v>8.7884239810648186</v>
      </c>
      <c r="Z376" s="121">
        <v>11.685388589998746</v>
      </c>
      <c r="AA376" s="120">
        <v>633214000</v>
      </c>
      <c r="AB376" s="121">
        <v>817137000</v>
      </c>
      <c r="AC376" s="79" t="e">
        <v>#N/A</v>
      </c>
      <c r="AD376" s="80">
        <v>264152000</v>
      </c>
      <c r="AE376" s="125">
        <v>0</v>
      </c>
      <c r="AF376" s="129">
        <v>9771</v>
      </c>
      <c r="AG376" s="130">
        <v>9969.268</v>
      </c>
      <c r="AH376" s="136">
        <v>28.480937511606047</v>
      </c>
      <c r="AI376" s="137">
        <v>32.250791771400472</v>
      </c>
      <c r="AJ376" s="137">
        <v>1.9481116644199741</v>
      </c>
      <c r="AK376" s="137">
        <v>40.100344701298148</v>
      </c>
      <c r="AL376" s="138">
        <v>14.720483129237637</v>
      </c>
      <c r="AM376" s="85" t="s">
        <v>498</v>
      </c>
      <c r="AN376" s="86" t="s">
        <v>667</v>
      </c>
      <c r="AO376" s="86" t="s">
        <v>877</v>
      </c>
      <c r="AP376" s="87" t="s">
        <v>4616</v>
      </c>
      <c r="AQ376" s="98" t="e">
        <v>#VALUE!</v>
      </c>
      <c r="AR376" s="99" t="e">
        <v>#VALUE!</v>
      </c>
      <c r="AS376" s="143">
        <v>0.21804760000000001</v>
      </c>
      <c r="AT376" s="74" t="s">
        <v>3282</v>
      </c>
      <c r="AU376" s="74" t="s">
        <v>3282</v>
      </c>
      <c r="AV376" s="146" t="s">
        <v>3282</v>
      </c>
      <c r="AW376" s="25">
        <v>1.9201228878648235</v>
      </c>
      <c r="AX376" s="136">
        <v>1.9201228878648235</v>
      </c>
      <c r="AY376" s="137">
        <v>0</v>
      </c>
      <c r="AZ376" s="138">
        <v>1.9201228878648235</v>
      </c>
      <c r="BA376" s="136">
        <v>60.994738678095693</v>
      </c>
      <c r="BB376" s="137">
        <v>0</v>
      </c>
      <c r="BC376" s="138">
        <v>60.994738678095693</v>
      </c>
      <c r="BD376" s="25">
        <v>187.5</v>
      </c>
      <c r="BE376" s="25">
        <v>9771</v>
      </c>
      <c r="BF376" s="74">
        <v>195.833</v>
      </c>
      <c r="BG376" s="74">
        <v>248.833</v>
      </c>
      <c r="BH376" s="74">
        <v>310.45499999999998</v>
      </c>
      <c r="BI376" s="74">
        <v>188.59100000000001</v>
      </c>
      <c r="BJ376" s="74">
        <v>236.99</v>
      </c>
      <c r="BK376" s="74">
        <v>295.03000000000003</v>
      </c>
      <c r="BL376" s="72">
        <v>2.0042267935728175E-2</v>
      </c>
      <c r="BM376" s="72">
        <v>2.5466482448060587E-2</v>
      </c>
      <c r="BN376" s="72">
        <v>3.1773104083512436E-2</v>
      </c>
      <c r="BO376" s="72">
        <v>1.9301095077269473E-2</v>
      </c>
      <c r="BP376" s="72">
        <v>2.4254426363729403E-2</v>
      </c>
      <c r="BQ376" s="72">
        <v>3.0194452973083617E-2</v>
      </c>
      <c r="BR376" s="149">
        <v>3.1773104083512436E-2</v>
      </c>
    </row>
    <row r="377" spans="2:70" ht="16.5" hidden="1" x14ac:dyDescent="0.3">
      <c r="B377" s="85">
        <v>10</v>
      </c>
      <c r="C377" s="86" t="s">
        <v>2999</v>
      </c>
      <c r="D377" s="86">
        <v>8</v>
      </c>
      <c r="E377" s="87">
        <v>2</v>
      </c>
      <c r="F377" s="75">
        <v>0.18</v>
      </c>
      <c r="G377" s="74" t="s">
        <v>2809</v>
      </c>
      <c r="H377" s="85" t="s">
        <v>2067</v>
      </c>
      <c r="I377" s="86">
        <v>1252</v>
      </c>
      <c r="J377" s="86" t="s">
        <v>4225</v>
      </c>
      <c r="K377" s="92" t="s">
        <v>4845</v>
      </c>
      <c r="L377" s="98">
        <v>0.46886552174072771</v>
      </c>
      <c r="M377" s="99">
        <v>0.40545682047999071</v>
      </c>
      <c r="N377" s="99">
        <v>0.46886552174072771</v>
      </c>
      <c r="O377" s="99">
        <v>0.40545682047999071</v>
      </c>
      <c r="P377" s="100">
        <v>36.409220076462219</v>
      </c>
      <c r="Q377" s="100">
        <v>29.496251133636726</v>
      </c>
      <c r="R377" s="101">
        <v>37.410271608658327</v>
      </c>
      <c r="S377" s="108">
        <v>21.848237805484708</v>
      </c>
      <c r="T377" s="109">
        <v>21.675322597570602</v>
      </c>
      <c r="U377" s="98">
        <v>3.1461105047346526E-2</v>
      </c>
      <c r="V377" s="114">
        <v>0.1078619055531074</v>
      </c>
      <c r="W377" s="99">
        <v>0.58417020308226542</v>
      </c>
      <c r="X377" s="115" t="e">
        <v>#N/A</v>
      </c>
      <c r="Y377" s="120">
        <v>9.8177624857558623</v>
      </c>
      <c r="Z377" s="121">
        <v>6.4958898901281925</v>
      </c>
      <c r="AA377" s="120">
        <v>274922000</v>
      </c>
      <c r="AB377" s="121">
        <v>274922000</v>
      </c>
      <c r="AC377" s="79" t="e">
        <v>#N/A</v>
      </c>
      <c r="AD377" s="80">
        <v>67685000</v>
      </c>
      <c r="AE377" s="125">
        <v>0</v>
      </c>
      <c r="AF377" s="129">
        <v>2670.1158119999996</v>
      </c>
      <c r="AG377" s="130">
        <v>2994.7381805925256</v>
      </c>
      <c r="AH377" s="136">
        <v>21.655336794097416</v>
      </c>
      <c r="AI377" s="137">
        <v>24.489223640852131</v>
      </c>
      <c r="AJ377" s="137">
        <v>1.4464752039880073</v>
      </c>
      <c r="AK377" s="137">
        <v>31.563464650332339</v>
      </c>
      <c r="AL377" s="138">
        <v>10.744544111776088</v>
      </c>
      <c r="AM377" s="85" t="s">
        <v>498</v>
      </c>
      <c r="AN377" s="86" t="s">
        <v>499</v>
      </c>
      <c r="AO377" s="86" t="s">
        <v>790</v>
      </c>
      <c r="AP377" s="87" t="s">
        <v>4616</v>
      </c>
      <c r="AQ377" s="98">
        <v>0.18034060000000002</v>
      </c>
      <c r="AR377" s="99">
        <v>0.20613119999999999</v>
      </c>
      <c r="AS377" s="143">
        <v>0.14226940000000002</v>
      </c>
      <c r="AT377" s="74" t="s">
        <v>3196</v>
      </c>
      <c r="AU377" s="74" t="s">
        <v>3196</v>
      </c>
      <c r="AV377" s="146" t="s">
        <v>3196</v>
      </c>
      <c r="AW377" s="25">
        <v>1.6483516483516485</v>
      </c>
      <c r="AX377" s="136">
        <v>1.6483516483516485</v>
      </c>
      <c r="AY377" s="137">
        <v>0</v>
      </c>
      <c r="AZ377" s="138">
        <v>1.6483516483516485</v>
      </c>
      <c r="BA377" s="136">
        <v>49.781979917120282</v>
      </c>
      <c r="BB377" s="137">
        <v>0</v>
      </c>
      <c r="BC377" s="138" t="s">
        <v>3021</v>
      </c>
      <c r="BD377" s="25" t="s">
        <v>3021</v>
      </c>
      <c r="BE377" s="25">
        <v>2670.1158119999996</v>
      </c>
      <c r="BF377" s="74">
        <v>92.811000000000007</v>
      </c>
      <c r="BG377" s="74">
        <v>106.767</v>
      </c>
      <c r="BH377" s="74">
        <v>115.571</v>
      </c>
      <c r="BI377" s="74">
        <v>81.948000000000008</v>
      </c>
      <c r="BJ377" s="74">
        <v>99.239000000000004</v>
      </c>
      <c r="BK377" s="74">
        <v>102.289</v>
      </c>
      <c r="BL377" s="72">
        <v>3.4759166468693987E-2</v>
      </c>
      <c r="BM377" s="72">
        <v>3.9985906049531311E-2</v>
      </c>
      <c r="BN377" s="72">
        <v>4.328314130817934E-2</v>
      </c>
      <c r="BO377" s="72">
        <v>3.0690803609233118E-2</v>
      </c>
      <c r="BP377" s="72">
        <v>3.7166552684344774E-2</v>
      </c>
      <c r="BQ377" s="72">
        <v>3.8308825235330288E-2</v>
      </c>
      <c r="BR377" s="149">
        <v>4.328314130817934E-2</v>
      </c>
    </row>
    <row r="378" spans="2:70" ht="16.5" x14ac:dyDescent="0.3">
      <c r="B378" s="85">
        <v>9</v>
      </c>
      <c r="C378" s="86" t="s">
        <v>3000</v>
      </c>
      <c r="D378" s="86">
        <v>16</v>
      </c>
      <c r="E378" s="87">
        <v>7</v>
      </c>
      <c r="F378" s="75">
        <v>0.15</v>
      </c>
      <c r="G378" s="74" t="s">
        <v>2145</v>
      </c>
      <c r="H378" s="85" t="s">
        <v>1433</v>
      </c>
      <c r="I378" s="86">
        <v>1260</v>
      </c>
      <c r="J378" s="86" t="s">
        <v>4231</v>
      </c>
      <c r="K378" s="92" t="s">
        <v>1434</v>
      </c>
      <c r="L378" s="98">
        <v>0.19130283182282432</v>
      </c>
      <c r="M378" s="99">
        <v>0.19448658861248677</v>
      </c>
      <c r="N378" s="99">
        <v>0.1749498806368377</v>
      </c>
      <c r="O378" s="99">
        <v>0.17402604499301574</v>
      </c>
      <c r="P378" s="100">
        <v>14.318758823141831</v>
      </c>
      <c r="Q378" s="100">
        <v>10.603580175852157</v>
      </c>
      <c r="R378" s="101">
        <v>15.825548413958209</v>
      </c>
      <c r="S378" s="108">
        <v>17.372780264881222</v>
      </c>
      <c r="T378" s="109">
        <v>17.786688325081041</v>
      </c>
      <c r="U378" s="98">
        <v>0.21615614912271772</v>
      </c>
      <c r="V378" s="114">
        <v>1.3555190140170505</v>
      </c>
      <c r="W378" s="99">
        <v>0.49077034755050369</v>
      </c>
      <c r="X378" s="115">
        <v>1.0095041780111391E-2</v>
      </c>
      <c r="Y378" s="120">
        <v>7.0734227974684174</v>
      </c>
      <c r="Z378" s="121">
        <v>9.3002685033964703</v>
      </c>
      <c r="AA378" s="120">
        <v>523995000</v>
      </c>
      <c r="AB378" s="121">
        <v>585602000</v>
      </c>
      <c r="AC378" s="79">
        <v>0</v>
      </c>
      <c r="AD378" s="80">
        <v>46866000</v>
      </c>
      <c r="AE378" s="125">
        <v>0</v>
      </c>
      <c r="AF378" s="129">
        <v>2016.5623329999999</v>
      </c>
      <c r="AG378" s="130">
        <v>2187.1743329999999</v>
      </c>
      <c r="AH378" s="136">
        <v>17.490818116388237</v>
      </c>
      <c r="AI378" s="137">
        <v>21.461822519870474</v>
      </c>
      <c r="AJ378" s="137">
        <v>1.2565266721093979</v>
      </c>
      <c r="AK378" s="137">
        <v>25.169665458319827</v>
      </c>
      <c r="AL378" s="138">
        <v>4.6091414853369965</v>
      </c>
      <c r="AM378" s="85" t="s">
        <v>550</v>
      </c>
      <c r="AN378" s="86" t="s">
        <v>884</v>
      </c>
      <c r="AO378" s="86" t="s">
        <v>885</v>
      </c>
      <c r="AP378" s="87" t="s">
        <v>1339</v>
      </c>
      <c r="AQ378" s="98">
        <v>0.1415584</v>
      </c>
      <c r="AR378" s="99">
        <v>0.21284020000000003</v>
      </c>
      <c r="AS378" s="143">
        <v>0.1492029</v>
      </c>
      <c r="AT378" s="74" t="s">
        <v>3697</v>
      </c>
      <c r="AU378" s="74" t="s">
        <v>3021</v>
      </c>
      <c r="AV378" s="146" t="s">
        <v>3021</v>
      </c>
      <c r="AW378" s="25">
        <v>1.0278113663845223</v>
      </c>
      <c r="AX378" s="136">
        <v>1.0278113663845223</v>
      </c>
      <c r="AY378" s="137">
        <v>-1.4088312771057255E-16</v>
      </c>
      <c r="AZ378" s="138">
        <v>1.0278113663845221</v>
      </c>
      <c r="BA378" s="136">
        <v>25.918785023587304</v>
      </c>
      <c r="BB378" s="137">
        <v>-3.5527136788005009E-15</v>
      </c>
      <c r="BC378" s="138">
        <v>25.918785023587301</v>
      </c>
      <c r="BD378" s="25">
        <v>19.659437499999999</v>
      </c>
      <c r="BE378" s="25">
        <v>2016.5623329999999</v>
      </c>
      <c r="BF378" s="74">
        <v>78.7</v>
      </c>
      <c r="BG378" s="74">
        <v>83.600000000000009</v>
      </c>
      <c r="BH378" s="74">
        <v>87.100000000000009</v>
      </c>
      <c r="BI378" s="74">
        <v>68.600000000000009</v>
      </c>
      <c r="BJ378" s="74">
        <v>85.7</v>
      </c>
      <c r="BK378" s="74">
        <v>88.3</v>
      </c>
      <c r="BL378" s="72">
        <v>3.9026812467988316E-2</v>
      </c>
      <c r="BM378" s="72">
        <v>4.1456690245537782E-2</v>
      </c>
      <c r="BN378" s="72">
        <v>4.3192317229501682E-2</v>
      </c>
      <c r="BO378" s="72">
        <v>3.4018288885692485E-2</v>
      </c>
      <c r="BP378" s="72">
        <v>4.2498066435916124E-2</v>
      </c>
      <c r="BQ378" s="72">
        <v>4.3787389338289302E-2</v>
      </c>
      <c r="BR378" s="149">
        <v>4.3787389338289302E-2</v>
      </c>
    </row>
    <row r="379" spans="2:70" ht="16.5" hidden="1" x14ac:dyDescent="0.3">
      <c r="B379" s="85">
        <v>10</v>
      </c>
      <c r="C379" s="86" t="s">
        <v>2999</v>
      </c>
      <c r="D379" s="86">
        <v>6</v>
      </c>
      <c r="E379" s="87">
        <v>5</v>
      </c>
      <c r="F379" s="75">
        <v>0.22</v>
      </c>
      <c r="G379" s="74" t="s">
        <v>2764</v>
      </c>
      <c r="H379" s="85" t="s">
        <v>257</v>
      </c>
      <c r="I379" s="86">
        <v>1249</v>
      </c>
      <c r="J379" s="86" t="s">
        <v>4223</v>
      </c>
      <c r="K379" s="92" t="s">
        <v>928</v>
      </c>
      <c r="L379" s="98">
        <v>0.36449031796497866</v>
      </c>
      <c r="M379" s="99">
        <v>0.35033747187734354</v>
      </c>
      <c r="N379" s="99">
        <v>0.20097138192745381</v>
      </c>
      <c r="O379" s="99">
        <v>0.18940885941274124</v>
      </c>
      <c r="P379" s="100">
        <v>23.834469019869402</v>
      </c>
      <c r="Q379" s="100">
        <v>19.64011324381573</v>
      </c>
      <c r="R379" s="101">
        <v>24.262302265239065</v>
      </c>
      <c r="S379" s="108">
        <v>9.2489975299681024</v>
      </c>
      <c r="T379" s="109">
        <v>9.1685417030966363</v>
      </c>
      <c r="U379" s="98">
        <v>9.8616105337565804E-2</v>
      </c>
      <c r="V379" s="114">
        <v>0.4541531953956055</v>
      </c>
      <c r="W379" s="99">
        <v>0.38127594878696119</v>
      </c>
      <c r="X379" s="115">
        <v>5.6791910560821876E-2</v>
      </c>
      <c r="Y379" s="120">
        <v>20.020443422409173</v>
      </c>
      <c r="Z379" s="121">
        <v>26.378697418383545</v>
      </c>
      <c r="AA379" s="120">
        <v>720060000</v>
      </c>
      <c r="AB379" s="121">
        <v>1331849000</v>
      </c>
      <c r="AC379" s="79">
        <v>12350000</v>
      </c>
      <c r="AD379" s="80">
        <v>404105000</v>
      </c>
      <c r="AE379" s="125">
        <v>3.0561364001930193E-2</v>
      </c>
      <c r="AF379" s="129">
        <v>6713.26461552</v>
      </c>
      <c r="AG379" s="130">
        <v>6937.8756155200008</v>
      </c>
      <c r="AH379" s="136">
        <v>14.084540458801271</v>
      </c>
      <c r="AI379" s="137">
        <v>21.119180619546658</v>
      </c>
      <c r="AJ379" s="137">
        <v>4.9797883977529755</v>
      </c>
      <c r="AK379" s="137">
        <v>27.579594079113125</v>
      </c>
      <c r="AL379" s="138">
        <v>6.0400196079536608</v>
      </c>
      <c r="AM379" s="85" t="s">
        <v>498</v>
      </c>
      <c r="AN379" s="86" t="s">
        <v>716</v>
      </c>
      <c r="AO379" s="86" t="s">
        <v>758</v>
      </c>
      <c r="AP379" s="87" t="s">
        <v>574</v>
      </c>
      <c r="AQ379" s="98">
        <v>0.22155860000000002</v>
      </c>
      <c r="AR379" s="99">
        <v>0.2930873</v>
      </c>
      <c r="AS379" s="143">
        <v>0.28171380000000001</v>
      </c>
      <c r="AT379" s="74" t="s">
        <v>3356</v>
      </c>
      <c r="AU379" s="74" t="s">
        <v>3194</v>
      </c>
      <c r="AV379" s="146" t="s">
        <v>3356</v>
      </c>
      <c r="AW379" s="25">
        <v>0.47953962924027177</v>
      </c>
      <c r="AX379" s="136">
        <v>0.47953962924027177</v>
      </c>
      <c r="AY379" s="137">
        <v>0.88683031007763136</v>
      </c>
      <c r="AZ379" s="138">
        <v>1.3663699393179032</v>
      </c>
      <c r="BA379" s="136">
        <v>8.3345842612894039</v>
      </c>
      <c r="BB379" s="137">
        <v>15.413453850555509</v>
      </c>
      <c r="BC379" s="138">
        <v>23.748038111844913</v>
      </c>
      <c r="BD379" s="25">
        <v>57.206136049999998</v>
      </c>
      <c r="BE379" s="25">
        <v>6713.26461552</v>
      </c>
      <c r="BF379" s="74">
        <v>271.25</v>
      </c>
      <c r="BG379" s="74">
        <v>307.25</v>
      </c>
      <c r="BH379" s="74">
        <v>300</v>
      </c>
      <c r="BI379" s="74">
        <v>310.27500000000003</v>
      </c>
      <c r="BJ379" s="74">
        <v>297.673</v>
      </c>
      <c r="BK379" s="74" t="s">
        <v>3021</v>
      </c>
      <c r="BL379" s="72">
        <v>4.0405080915909844E-2</v>
      </c>
      <c r="BM379" s="72">
        <v>4.5767598567422303E-2</v>
      </c>
      <c r="BN379" s="72">
        <v>4.4687647095937158E-2</v>
      </c>
      <c r="BO379" s="72">
        <v>4.6218199008973011E-2</v>
      </c>
      <c r="BP379" s="72">
        <v>4.4341019913296337E-2</v>
      </c>
      <c r="BQ379" s="72">
        <v>0</v>
      </c>
      <c r="BR379" s="149">
        <v>4.4687647095937158E-2</v>
      </c>
    </row>
    <row r="380" spans="2:70" ht="16.5" hidden="1" x14ac:dyDescent="0.3">
      <c r="B380" s="85">
        <v>10</v>
      </c>
      <c r="C380" s="86" t="s">
        <v>3000</v>
      </c>
      <c r="D380" s="86">
        <v>7</v>
      </c>
      <c r="E380" s="87">
        <v>1</v>
      </c>
      <c r="F380" s="75">
        <v>0.18</v>
      </c>
      <c r="G380" s="74" t="s">
        <v>5093</v>
      </c>
      <c r="H380" s="85" t="s">
        <v>225</v>
      </c>
      <c r="I380" s="86">
        <v>1467</v>
      </c>
      <c r="J380" s="86" t="s">
        <v>5094</v>
      </c>
      <c r="K380" s="92" t="s">
        <v>887</v>
      </c>
      <c r="L380" s="98">
        <v>0.41615608462921039</v>
      </c>
      <c r="M380" s="99">
        <v>0.84091115871663613</v>
      </c>
      <c r="N380" s="99">
        <v>0.41615608462921039</v>
      </c>
      <c r="O380" s="99">
        <v>0.84091115871663613</v>
      </c>
      <c r="P380" s="100">
        <v>41.959621420943307</v>
      </c>
      <c r="Q380" s="100">
        <v>32.439025411958731</v>
      </c>
      <c r="R380" s="101">
        <v>33.719653524562915</v>
      </c>
      <c r="S380" s="108">
        <v>16.844327552330576</v>
      </c>
      <c r="T380" s="109">
        <v>31.191974959859888</v>
      </c>
      <c r="U380" s="98">
        <v>-0.33177512285253374</v>
      </c>
      <c r="V380" s="114">
        <v>-0.90187048416503479</v>
      </c>
      <c r="W380" s="99">
        <v>0.89274182610212049</v>
      </c>
      <c r="X380" s="115" t="e">
        <v>#N/A</v>
      </c>
      <c r="Y380" s="120">
        <v>21.463460883600771</v>
      </c>
      <c r="Z380" s="121">
        <v>55.073804658722025</v>
      </c>
      <c r="AA380" s="120">
        <v>1088108999.9999998</v>
      </c>
      <c r="AB380" s="121">
        <v>1088108999.9999998</v>
      </c>
      <c r="AC380" s="79">
        <v>34034000</v>
      </c>
      <c r="AD380" s="80">
        <v>716630000</v>
      </c>
      <c r="AE380" s="125">
        <v>4.7491732135132497E-2</v>
      </c>
      <c r="AF380" s="129">
        <v>2902.6430237599998</v>
      </c>
      <c r="AG380" s="130">
        <v>2234.8530237599998</v>
      </c>
      <c r="AH380" s="136">
        <v>3.018236239800121</v>
      </c>
      <c r="AI380" s="137">
        <v>3.143434464941016</v>
      </c>
      <c r="AJ380" s="137">
        <v>18.032457867125498</v>
      </c>
      <c r="AK380" s="137">
        <v>5.6150845650423644</v>
      </c>
      <c r="AL380" s="138">
        <v>1.6126772695522749</v>
      </c>
      <c r="AM380" s="85" t="s">
        <v>498</v>
      </c>
      <c r="AN380" s="86" t="s">
        <v>778</v>
      </c>
      <c r="AO380" s="86" t="s">
        <v>4628</v>
      </c>
      <c r="AP380" s="87" t="s">
        <v>574</v>
      </c>
      <c r="AQ380" s="98">
        <v>0.18417280000000003</v>
      </c>
      <c r="AR380" s="99">
        <v>0.1905125</v>
      </c>
      <c r="AS380" s="143">
        <v>0.27785660000000001</v>
      </c>
      <c r="AT380" s="74" t="s">
        <v>3697</v>
      </c>
      <c r="AU380" s="74" t="s">
        <v>3320</v>
      </c>
      <c r="AV380" s="146" t="s">
        <v>3320</v>
      </c>
      <c r="AW380" s="25">
        <v>4.6317738659020759E-2</v>
      </c>
      <c r="AX380" s="136">
        <v>4.6317738659020759E-2</v>
      </c>
      <c r="AY380" s="137">
        <v>7.3555670700358453</v>
      </c>
      <c r="AZ380" s="138">
        <v>7.4018848086948656</v>
      </c>
      <c r="BA380" s="136">
        <v>0.21351803533094377</v>
      </c>
      <c r="BB380" s="137">
        <v>33.908093853652836</v>
      </c>
      <c r="BC380" s="138">
        <v>34.121611888983779</v>
      </c>
      <c r="BD380" s="25">
        <v>244.93892000000002</v>
      </c>
      <c r="BE380" s="25">
        <v>2234.8530237599998</v>
      </c>
      <c r="BF380" s="74">
        <v>370</v>
      </c>
      <c r="BG380" s="74">
        <v>287</v>
      </c>
      <c r="BH380" s="74" t="s">
        <v>3021</v>
      </c>
      <c r="BI380" s="74">
        <v>12.59</v>
      </c>
      <c r="BJ380" s="74">
        <v>10.43</v>
      </c>
      <c r="BK380" s="74" t="s">
        <v>3021</v>
      </c>
      <c r="BL380" s="72">
        <v>0.16555898578846953</v>
      </c>
      <c r="BM380" s="72">
        <v>0.12842007816565071</v>
      </c>
      <c r="BN380" s="72">
        <v>0</v>
      </c>
      <c r="BO380" s="72">
        <v>5.6334800839914368E-3</v>
      </c>
      <c r="BP380" s="72">
        <v>4.6669735723614521E-3</v>
      </c>
      <c r="BQ380" s="72">
        <v>0</v>
      </c>
      <c r="BR380" s="149">
        <v>0.12842007816565071</v>
      </c>
    </row>
    <row r="381" spans="2:70" ht="16.5" x14ac:dyDescent="0.3">
      <c r="B381" s="85">
        <v>9</v>
      </c>
      <c r="C381" s="86" t="s">
        <v>2998</v>
      </c>
      <c r="D381" s="86">
        <v>17</v>
      </c>
      <c r="E381" s="87">
        <v>8</v>
      </c>
      <c r="F381" s="75" t="s">
        <v>2149</v>
      </c>
      <c r="G381" s="74" t="s">
        <v>2150</v>
      </c>
      <c r="H381" s="85" t="s">
        <v>223</v>
      </c>
      <c r="I381" s="86">
        <v>1346</v>
      </c>
      <c r="J381" s="86" t="s">
        <v>4294</v>
      </c>
      <c r="K381" s="92" t="s">
        <v>883</v>
      </c>
      <c r="L381" s="98">
        <v>0.42407018644883293</v>
      </c>
      <c r="M381" s="99">
        <v>0.13320915380521553</v>
      </c>
      <c r="N381" s="99">
        <v>0.26036317147403426</v>
      </c>
      <c r="O381" s="99">
        <v>0.10312294001318392</v>
      </c>
      <c r="P381" s="100">
        <v>11.230942580541312</v>
      </c>
      <c r="Q381" s="100">
        <v>12.357758154621374</v>
      </c>
      <c r="R381" s="101">
        <v>597.77082518576458</v>
      </c>
      <c r="S381" s="108">
        <v>22.094487632145903</v>
      </c>
      <c r="T381" s="109">
        <v>28.525200226518891</v>
      </c>
      <c r="U381" s="98">
        <v>0.36339391950108724</v>
      </c>
      <c r="V381" s="114">
        <v>2.9395950879522066</v>
      </c>
      <c r="W381" s="99">
        <v>9.5595377658683631E-2</v>
      </c>
      <c r="X381" s="115" t="e">
        <v>#N/A</v>
      </c>
      <c r="Y381" s="120">
        <v>-3.3736270631693599</v>
      </c>
      <c r="Z381" s="121">
        <v>50.860815844174788</v>
      </c>
      <c r="AA381" s="120">
        <v>1879000000</v>
      </c>
      <c r="AB381" s="121">
        <v>2427200000</v>
      </c>
      <c r="AC381" s="79">
        <v>15100000</v>
      </c>
      <c r="AD381" s="80">
        <v>44800000</v>
      </c>
      <c r="AE381" s="125">
        <v>0.33705357142857145</v>
      </c>
      <c r="AF381" s="129">
        <v>4446.9137831699991</v>
      </c>
      <c r="AG381" s="130">
        <v>5332.6137831699989</v>
      </c>
      <c r="AH381" s="136">
        <v>13.989018318913953</v>
      </c>
      <c r="AI381" s="137">
        <v>16.453606242425174</v>
      </c>
      <c r="AJ381" s="137">
        <v>-2.2720236938757576</v>
      </c>
      <c r="AK381" s="137">
        <v>31.365499216913133</v>
      </c>
      <c r="AL381" s="138">
        <v>15.585525429825225</v>
      </c>
      <c r="AM381" s="85" t="s">
        <v>550</v>
      </c>
      <c r="AN381" s="86" t="s">
        <v>884</v>
      </c>
      <c r="AO381" s="86" t="s">
        <v>885</v>
      </c>
      <c r="AP381" s="87" t="s">
        <v>574</v>
      </c>
      <c r="AQ381" s="98" t="e">
        <v>#VALUE!</v>
      </c>
      <c r="AR381" s="99" t="e">
        <v>#VALUE!</v>
      </c>
      <c r="AS381" s="143">
        <v>9.4194479999999997E-2</v>
      </c>
      <c r="AT381" s="74" t="s">
        <v>3253</v>
      </c>
      <c r="AU381" s="74" t="s">
        <v>3253</v>
      </c>
      <c r="AV381" s="146" t="s">
        <v>3253</v>
      </c>
      <c r="AW381" s="25">
        <v>1.5590894917368257</v>
      </c>
      <c r="AX381" s="136">
        <v>1.5590894917368257</v>
      </c>
      <c r="AY381" s="137">
        <v>2.4841914169712158</v>
      </c>
      <c r="AZ381" s="138">
        <v>4.0432809087080415</v>
      </c>
      <c r="BA381" s="136">
        <v>68.281858426733379</v>
      </c>
      <c r="BB381" s="137">
        <v>108.7976075379562</v>
      </c>
      <c r="BC381" s="138">
        <v>177.07946596468958</v>
      </c>
      <c r="BD381" s="25">
        <v>232.23542156740001</v>
      </c>
      <c r="BE381" s="25">
        <v>4446.9137831699991</v>
      </c>
      <c r="BF381" s="74">
        <v>194.75</v>
      </c>
      <c r="BG381" s="74">
        <v>227</v>
      </c>
      <c r="BH381" s="74">
        <v>260.60000000000002</v>
      </c>
      <c r="BI381" s="74">
        <v>40.014000000000003</v>
      </c>
      <c r="BJ381" s="74">
        <v>166.126</v>
      </c>
      <c r="BK381" s="74">
        <v>185.90299999999999</v>
      </c>
      <c r="BL381" s="72">
        <v>4.3794417768354334E-2</v>
      </c>
      <c r="BM381" s="72">
        <v>5.1046638425758323E-2</v>
      </c>
      <c r="BN381" s="72">
        <v>5.8602440413007141E-2</v>
      </c>
      <c r="BO381" s="72">
        <v>8.998150616600413E-3</v>
      </c>
      <c r="BP381" s="72">
        <v>3.7357594075407612E-2</v>
      </c>
      <c r="BQ381" s="72">
        <v>4.1804948120104622E-2</v>
      </c>
      <c r="BR381" s="149">
        <v>5.8602440413007141E-2</v>
      </c>
    </row>
    <row r="382" spans="2:70" ht="16.5" hidden="1" x14ac:dyDescent="0.3">
      <c r="B382" s="85">
        <v>10</v>
      </c>
      <c r="C382" s="86" t="s">
        <v>2999</v>
      </c>
      <c r="D382" s="86">
        <v>7</v>
      </c>
      <c r="E382" s="87">
        <v>3</v>
      </c>
      <c r="F382" s="75">
        <v>0.3</v>
      </c>
      <c r="G382" s="74" t="s">
        <v>2444</v>
      </c>
      <c r="H382" s="85" t="s">
        <v>2445</v>
      </c>
      <c r="I382" s="86">
        <v>1250</v>
      </c>
      <c r="J382" s="86" t="s">
        <v>4224</v>
      </c>
      <c r="K382" s="92" t="s">
        <v>4844</v>
      </c>
      <c r="L382" s="98">
        <v>2.2376305461382291</v>
      </c>
      <c r="M382" s="99">
        <v>1.0536311375573124</v>
      </c>
      <c r="N382" s="99">
        <v>0.28305706511965473</v>
      </c>
      <c r="O382" s="99">
        <v>0.38492693553241913</v>
      </c>
      <c r="P382" s="100">
        <v>21.987158538226417</v>
      </c>
      <c r="Q382" s="100">
        <v>16.31454092549663</v>
      </c>
      <c r="R382" s="101">
        <v>20.864112291088535</v>
      </c>
      <c r="S382" s="108">
        <v>26.281862676724806</v>
      </c>
      <c r="T382" s="109">
        <v>31.115062199719809</v>
      </c>
      <c r="U382" s="98">
        <v>0.20778508771929824</v>
      </c>
      <c r="V382" s="114">
        <v>0.4490521327014218</v>
      </c>
      <c r="W382" s="99">
        <v>1.0465801068090788</v>
      </c>
      <c r="X382" s="115" t="e">
        <v>#N/A</v>
      </c>
      <c r="Y382" s="120">
        <v>18.711364541856529</v>
      </c>
      <c r="Z382" s="121">
        <v>32.497671394463801</v>
      </c>
      <c r="AA382" s="120">
        <v>644495000</v>
      </c>
      <c r="AB382" s="121">
        <v>1764127000</v>
      </c>
      <c r="AC382" s="79" t="e">
        <v>#N/A</v>
      </c>
      <c r="AD382" s="80">
        <v>527000000</v>
      </c>
      <c r="AE382" s="125">
        <v>0</v>
      </c>
      <c r="AF382" s="129">
        <v>17978.445311999996</v>
      </c>
      <c r="AG382" s="130">
        <v>18357.445311999996</v>
      </c>
      <c r="AH382" s="136">
        <v>21.622432640753825</v>
      </c>
      <c r="AI382" s="137">
        <v>24.908338279511529</v>
      </c>
      <c r="AJ382" s="137" t="s">
        <v>3021</v>
      </c>
      <c r="AK382" s="137">
        <v>31.121978949385205</v>
      </c>
      <c r="AL382" s="138">
        <v>10.526716981132076</v>
      </c>
      <c r="AM382" s="85" t="s">
        <v>543</v>
      </c>
      <c r="AN382" s="86" t="s">
        <v>584</v>
      </c>
      <c r="AO382" s="86" t="s">
        <v>635</v>
      </c>
      <c r="AP382" s="87" t="s">
        <v>4617</v>
      </c>
      <c r="AQ382" s="98" t="e">
        <v>#VALUE!</v>
      </c>
      <c r="AR382" s="99">
        <v>0.33637650000000002</v>
      </c>
      <c r="AS382" s="143">
        <v>0.31136019999999998</v>
      </c>
      <c r="AT382" s="74" t="s">
        <v>3195</v>
      </c>
      <c r="AU382" s="74" t="s">
        <v>3195</v>
      </c>
      <c r="AV382" s="146" t="s">
        <v>3195</v>
      </c>
      <c r="AW382" s="25">
        <v>1.0416666666666665</v>
      </c>
      <c r="AX382" s="136">
        <v>1.0416666666666665</v>
      </c>
      <c r="AY382" s="137">
        <v>0</v>
      </c>
      <c r="AZ382" s="138">
        <v>1.0416666666666665</v>
      </c>
      <c r="BA382" s="136">
        <v>36.347414816998402</v>
      </c>
      <c r="BB382" s="137">
        <v>0</v>
      </c>
      <c r="BC382" s="138" t="s">
        <v>3021</v>
      </c>
      <c r="BD382" s="25" t="s">
        <v>3021</v>
      </c>
      <c r="BE382" s="25">
        <v>17978.445311999996</v>
      </c>
      <c r="BF382" s="74">
        <v>551.5</v>
      </c>
      <c r="BG382" s="74">
        <v>503.5</v>
      </c>
      <c r="BH382" s="74">
        <v>538.5</v>
      </c>
      <c r="BI382" s="74">
        <v>570.43600000000004</v>
      </c>
      <c r="BJ382" s="74">
        <v>557.12800000000004</v>
      </c>
      <c r="BK382" s="74">
        <v>546.39300000000003</v>
      </c>
      <c r="BL382" s="72">
        <v>3.0675622415020094E-2</v>
      </c>
      <c r="BM382" s="72">
        <v>2.8005758632751798E-2</v>
      </c>
      <c r="BN382" s="72">
        <v>2.9952534307322431E-2</v>
      </c>
      <c r="BO382" s="72">
        <v>3.1728883677124939E-2</v>
      </c>
      <c r="BP382" s="72">
        <v>3.0988663943491052E-2</v>
      </c>
      <c r="BQ382" s="72">
        <v>3.0391560033019176E-2</v>
      </c>
      <c r="BR382" s="149">
        <v>3.0391560033019176E-2</v>
      </c>
    </row>
    <row r="383" spans="2:70" ht="16.5" hidden="1" x14ac:dyDescent="0.3">
      <c r="B383" s="85">
        <v>10</v>
      </c>
      <c r="C383" s="86" t="s">
        <v>2999</v>
      </c>
      <c r="D383" s="86">
        <v>7</v>
      </c>
      <c r="E383" s="87">
        <v>4</v>
      </c>
      <c r="F383" s="75">
        <v>0.13</v>
      </c>
      <c r="G383" s="74" t="s">
        <v>2833</v>
      </c>
      <c r="H383" s="85" t="s">
        <v>107</v>
      </c>
      <c r="I383" s="86">
        <v>1363</v>
      </c>
      <c r="J383" s="86" t="s">
        <v>4305</v>
      </c>
      <c r="K383" s="92" t="s">
        <v>737</v>
      </c>
      <c r="L383" s="98">
        <v>0.72334859359358927</v>
      </c>
      <c r="M383" s="99">
        <v>0.69319429198682769</v>
      </c>
      <c r="N383" s="99">
        <v>0.36148446338349977</v>
      </c>
      <c r="O383" s="99">
        <v>0.36679574056147146</v>
      </c>
      <c r="P383" s="100">
        <v>34.737119746790931</v>
      </c>
      <c r="Q383" s="100">
        <v>26.975282611937285</v>
      </c>
      <c r="R383" s="101">
        <v>95.873898933704211</v>
      </c>
      <c r="S383" s="108">
        <v>27.180077448975606</v>
      </c>
      <c r="T383" s="109">
        <v>26.77002259603314</v>
      </c>
      <c r="U383" s="98">
        <v>0.67812354853692525</v>
      </c>
      <c r="V383" s="114">
        <v>1.677775224086417</v>
      </c>
      <c r="W383" s="99">
        <v>0.19767441860465115</v>
      </c>
      <c r="X383" s="115">
        <v>2.8825103381172463E-2</v>
      </c>
      <c r="Y383" s="120">
        <v>1.966706513203998</v>
      </c>
      <c r="Z383" s="121">
        <v>12.947778434600465</v>
      </c>
      <c r="AA383" s="120">
        <v>5466000000</v>
      </c>
      <c r="AB383" s="121">
        <v>10330000000</v>
      </c>
      <c r="AC383" s="79">
        <v>65000000</v>
      </c>
      <c r="AD383" s="80">
        <v>3042000000</v>
      </c>
      <c r="AE383" s="125">
        <v>2.1367521367521368E-2</v>
      </c>
      <c r="AF383" s="129">
        <v>72062.637635819992</v>
      </c>
      <c r="AG383" s="130">
        <v>79363.637635819992</v>
      </c>
      <c r="AH383" s="136">
        <v>18.278129349567017</v>
      </c>
      <c r="AI383" s="137">
        <v>20.132835524053778</v>
      </c>
      <c r="AJ383" s="137">
        <v>3.5490039865222736</v>
      </c>
      <c r="AK383" s="137">
        <v>24.055242728575156</v>
      </c>
      <c r="AL383" s="138">
        <v>23.29936736557347</v>
      </c>
      <c r="AM383" s="85" t="s">
        <v>498</v>
      </c>
      <c r="AN383" s="86" t="s">
        <v>738</v>
      </c>
      <c r="AO383" s="86" t="s">
        <v>739</v>
      </c>
      <c r="AP383" s="87" t="s">
        <v>574</v>
      </c>
      <c r="AQ383" s="98">
        <v>0.12957760000000001</v>
      </c>
      <c r="AR383" s="99">
        <v>0.17077600000000001</v>
      </c>
      <c r="AS383" s="143">
        <v>0.10310420000000001</v>
      </c>
      <c r="AT383" s="74" t="s">
        <v>3697</v>
      </c>
      <c r="AU383" s="74" t="s">
        <v>3021</v>
      </c>
      <c r="AV383" s="146" t="s">
        <v>3021</v>
      </c>
      <c r="AW383" s="25">
        <v>2.3498803678538747</v>
      </c>
      <c r="AX383" s="136">
        <v>2.3498803678538747</v>
      </c>
      <c r="AY383" s="137">
        <v>2.207179363515241</v>
      </c>
      <c r="AZ383" s="138">
        <v>4.5570597313691152</v>
      </c>
      <c r="BA383" s="136">
        <v>55.869723265800211</v>
      </c>
      <c r="BB383" s="137">
        <v>52.476926878708987</v>
      </c>
      <c r="BC383" s="138">
        <v>108.3466501445092</v>
      </c>
      <c r="BD383" s="25">
        <v>3025.2660000000001</v>
      </c>
      <c r="BE383" s="25">
        <v>72062.637635819992</v>
      </c>
      <c r="BF383" s="74">
        <v>2969.3679999999999</v>
      </c>
      <c r="BG383" s="74">
        <v>3090.4</v>
      </c>
      <c r="BH383" s="74">
        <v>3286.3330000000001</v>
      </c>
      <c r="BI383" s="74">
        <v>3076.3989999999999</v>
      </c>
      <c r="BJ383" s="74">
        <v>3164.9839999999999</v>
      </c>
      <c r="BK383" s="74">
        <v>3281.904</v>
      </c>
      <c r="BL383" s="72">
        <v>4.1205374899072854E-2</v>
      </c>
      <c r="BM383" s="72">
        <v>4.2884913755416899E-2</v>
      </c>
      <c r="BN383" s="72">
        <v>4.5603840045489411E-2</v>
      </c>
      <c r="BO383" s="72">
        <v>4.2690624447401883E-2</v>
      </c>
      <c r="BP383" s="72">
        <v>4.3919902238310375E-2</v>
      </c>
      <c r="BQ383" s="72">
        <v>4.5542379625148115E-2</v>
      </c>
      <c r="BR383" s="149">
        <v>4.5603840045489411E-2</v>
      </c>
    </row>
    <row r="384" spans="2:70" ht="16.5" hidden="1" x14ac:dyDescent="0.3">
      <c r="B384" s="85">
        <v>10</v>
      </c>
      <c r="C384" s="86" t="s">
        <v>3000</v>
      </c>
      <c r="D384" s="86">
        <v>7</v>
      </c>
      <c r="E384" s="87">
        <v>5</v>
      </c>
      <c r="F384" s="75">
        <v>0.17</v>
      </c>
      <c r="G384" s="74">
        <v>0</v>
      </c>
      <c r="H384" s="85" t="s">
        <v>49</v>
      </c>
      <c r="I384" s="86">
        <v>1364</v>
      </c>
      <c r="J384" s="86" t="s">
        <v>4306</v>
      </c>
      <c r="K384" s="92" t="s">
        <v>653</v>
      </c>
      <c r="L384" s="98">
        <v>1.4167689134713684</v>
      </c>
      <c r="M384" s="99">
        <v>0.57843014990147901</v>
      </c>
      <c r="N384" s="99">
        <v>0.41073893556363805</v>
      </c>
      <c r="O384" s="99">
        <v>0.32098714169054243</v>
      </c>
      <c r="P384" s="100">
        <v>21.319697359869526</v>
      </c>
      <c r="Q384" s="100">
        <v>17.455957820527786</v>
      </c>
      <c r="R384" s="101">
        <v>62.749373160361934</v>
      </c>
      <c r="S384" s="108">
        <v>50.52757927859966</v>
      </c>
      <c r="T384" s="109">
        <v>54.878216832604124</v>
      </c>
      <c r="U384" s="98">
        <v>0.50656855045907134</v>
      </c>
      <c r="V384" s="114">
        <v>1.9991964798163382</v>
      </c>
      <c r="W384" s="99">
        <v>9.5281715632318062E-2</v>
      </c>
      <c r="X384" s="115">
        <v>3.6564779152667377E-2</v>
      </c>
      <c r="Y384" s="120">
        <v>13.840750982007085</v>
      </c>
      <c r="Z384" s="121">
        <v>3.7650216041176909</v>
      </c>
      <c r="AA384" s="120">
        <v>40093000000</v>
      </c>
      <c r="AB384" s="121">
        <v>72249000000</v>
      </c>
      <c r="AC384" s="79">
        <v>750000000</v>
      </c>
      <c r="AD384" s="80">
        <v>25542000000</v>
      </c>
      <c r="AE384" s="125">
        <v>2.9363401456424711E-2</v>
      </c>
      <c r="AF384" s="129">
        <v>268498.90096160001</v>
      </c>
      <c r="AG384" s="130">
        <v>320779.90096160001</v>
      </c>
      <c r="AH384" s="136">
        <v>10.415270007519725</v>
      </c>
      <c r="AI384" s="137">
        <v>14.547841313451247</v>
      </c>
      <c r="AJ384" s="137">
        <v>9.2005757246819488</v>
      </c>
      <c r="AK384" s="137">
        <v>16.536302698833772</v>
      </c>
      <c r="AL384" s="138">
        <v>20.865941942009758</v>
      </c>
      <c r="AM384" s="85" t="s">
        <v>493</v>
      </c>
      <c r="AN384" s="86" t="s">
        <v>654</v>
      </c>
      <c r="AO384" s="86" t="s">
        <v>655</v>
      </c>
      <c r="AP384" s="87" t="s">
        <v>574</v>
      </c>
      <c r="AQ384" s="98" t="e">
        <v>#VALUE!</v>
      </c>
      <c r="AR384" s="99">
        <v>0.1871399</v>
      </c>
      <c r="AS384" s="143">
        <v>0.1116518</v>
      </c>
      <c r="AT384" s="74" t="s">
        <v>3768</v>
      </c>
      <c r="AU384" s="74" t="s">
        <v>3021</v>
      </c>
      <c r="AV384" s="146" t="s">
        <v>3768</v>
      </c>
      <c r="AW384" s="25">
        <v>3.8916645255679367</v>
      </c>
      <c r="AX384" s="136">
        <v>3.8916645255679367</v>
      </c>
      <c r="AY384" s="137">
        <v>0.34077239326930109</v>
      </c>
      <c r="AZ384" s="138">
        <v>4.2324369188372382</v>
      </c>
      <c r="BA384" s="136">
        <v>53.803724394785846</v>
      </c>
      <c r="BB384" s="137">
        <v>4.7113063853152468</v>
      </c>
      <c r="BC384" s="138">
        <v>58.515030780101092</v>
      </c>
      <c r="BD384" s="25">
        <v>10997.900035119999</v>
      </c>
      <c r="BE384" s="25">
        <v>268498.90096160001</v>
      </c>
      <c r="BF384" s="74">
        <v>19637</v>
      </c>
      <c r="BG384" s="74">
        <v>19252.579000000002</v>
      </c>
      <c r="BH384" s="74">
        <v>21573.706000000002</v>
      </c>
      <c r="BI384" s="74">
        <v>17612.100999999999</v>
      </c>
      <c r="BJ384" s="74">
        <v>19351.506000000001</v>
      </c>
      <c r="BK384" s="74">
        <v>22686.11</v>
      </c>
      <c r="BL384" s="72">
        <v>7.3136239774807987E-2</v>
      </c>
      <c r="BM384" s="72">
        <v>7.1704498346358045E-2</v>
      </c>
      <c r="BN384" s="72">
        <v>8.0349327027917389E-2</v>
      </c>
      <c r="BO384" s="72">
        <v>6.5594685627852284E-2</v>
      </c>
      <c r="BP384" s="72">
        <v>7.2072943057474942E-2</v>
      </c>
      <c r="BQ384" s="72">
        <v>8.4492375643818771E-2</v>
      </c>
      <c r="BR384" s="149">
        <v>8.4492375643818771E-2</v>
      </c>
    </row>
    <row r="385" spans="2:70" ht="16.5" hidden="1" x14ac:dyDescent="0.3">
      <c r="B385" s="85">
        <v>10</v>
      </c>
      <c r="C385" s="86" t="s">
        <v>2999</v>
      </c>
      <c r="D385" s="86">
        <v>8</v>
      </c>
      <c r="E385" s="87">
        <v>2</v>
      </c>
      <c r="F385" s="75">
        <v>0.2</v>
      </c>
      <c r="G385" s="74" t="s">
        <v>2735</v>
      </c>
      <c r="H385" s="85" t="s">
        <v>233</v>
      </c>
      <c r="I385" s="86">
        <v>1418</v>
      </c>
      <c r="J385" s="86" t="s">
        <v>5087</v>
      </c>
      <c r="K385" s="92" t="s">
        <v>898</v>
      </c>
      <c r="L385" s="98">
        <v>0.40380826899887745</v>
      </c>
      <c r="M385" s="99">
        <v>0.54677103718199604</v>
      </c>
      <c r="N385" s="99">
        <v>0.24129578342185151</v>
      </c>
      <c r="O385" s="99">
        <v>0.33768431230360163</v>
      </c>
      <c r="P385" s="100">
        <v>21.834396863227493</v>
      </c>
      <c r="Q385" s="100">
        <v>16.75074041726112</v>
      </c>
      <c r="R385" s="101">
        <v>25.632301236248157</v>
      </c>
      <c r="S385" s="108">
        <v>26.041005842865751</v>
      </c>
      <c r="T385" s="109">
        <v>30.830258302583026</v>
      </c>
      <c r="U385" s="98">
        <v>-7.6697810626133039E-2</v>
      </c>
      <c r="V385" s="114">
        <v>-0.32544378698224852</v>
      </c>
      <c r="W385" s="99">
        <v>0.55483797869929752</v>
      </c>
      <c r="X385" s="115">
        <v>3.857566765578635E-2</v>
      </c>
      <c r="Y385" s="120">
        <v>8.8078194692926779</v>
      </c>
      <c r="Z385" s="121">
        <v>37.75499828612876</v>
      </c>
      <c r="AA385" s="120">
        <v>2555000000</v>
      </c>
      <c r="AB385" s="121">
        <v>4137000000</v>
      </c>
      <c r="AC385" s="79">
        <v>136000000</v>
      </c>
      <c r="AD385" s="80">
        <v>1428000000</v>
      </c>
      <c r="AE385" s="125">
        <v>9.5238095238095233E-2</v>
      </c>
      <c r="AF385" s="129">
        <v>23592.56959332</v>
      </c>
      <c r="AG385" s="130">
        <v>23042.56959332</v>
      </c>
      <c r="AH385" s="136">
        <v>13.412438645704308</v>
      </c>
      <c r="AI385" s="137">
        <v>15.913376790966851</v>
      </c>
      <c r="AJ385" s="137">
        <v>5.1169032922214406</v>
      </c>
      <c r="AK385" s="137">
        <v>20.684683994256922</v>
      </c>
      <c r="AL385" s="138">
        <v>4.8238734140331854</v>
      </c>
      <c r="AM385" s="85" t="s">
        <v>498</v>
      </c>
      <c r="AN385" s="86" t="s">
        <v>590</v>
      </c>
      <c r="AO385" s="86" t="s">
        <v>591</v>
      </c>
      <c r="AP385" s="87" t="s">
        <v>574</v>
      </c>
      <c r="AQ385" s="98" t="e">
        <v>#VALUE!</v>
      </c>
      <c r="AR385" s="99" t="e">
        <v>#VALUE!</v>
      </c>
      <c r="AS385" s="143">
        <v>0.2883812</v>
      </c>
      <c r="AT385" s="74" t="s">
        <v>3782</v>
      </c>
      <c r="AU385" s="74" t="s">
        <v>3021</v>
      </c>
      <c r="AV385" s="146" t="s">
        <v>3782</v>
      </c>
      <c r="AW385" s="25" t="s">
        <v>3021</v>
      </c>
      <c r="AX385" s="136">
        <v>0</v>
      </c>
      <c r="AY385" s="137">
        <v>2.8066922529939853</v>
      </c>
      <c r="AZ385" s="138">
        <v>2.8066922529939853</v>
      </c>
      <c r="BA385" s="136">
        <v>0</v>
      </c>
      <c r="BB385" s="137">
        <v>56.070606754702098</v>
      </c>
      <c r="BC385" s="138">
        <v>56.070606754702098</v>
      </c>
      <c r="BD385" s="25">
        <v>662.17082305792701</v>
      </c>
      <c r="BE385" s="25">
        <v>23042.56959332</v>
      </c>
      <c r="BF385" s="74">
        <v>1470.3330000000001</v>
      </c>
      <c r="BG385" s="74">
        <v>1376</v>
      </c>
      <c r="BH385" s="74">
        <v>1544.875</v>
      </c>
      <c r="BI385" s="74">
        <v>1179.2</v>
      </c>
      <c r="BJ385" s="74">
        <v>1208.3440000000001</v>
      </c>
      <c r="BK385" s="74">
        <v>1307.164</v>
      </c>
      <c r="BL385" s="72">
        <v>6.3809419954024879E-2</v>
      </c>
      <c r="BM385" s="72">
        <v>5.971556229557401E-2</v>
      </c>
      <c r="BN385" s="72">
        <v>6.7044389027161991E-2</v>
      </c>
      <c r="BO385" s="72">
        <v>5.1174848153300055E-2</v>
      </c>
      <c r="BP385" s="72">
        <v>5.2439637650060385E-2</v>
      </c>
      <c r="BQ385" s="72">
        <v>5.6728221855037578E-2</v>
      </c>
      <c r="BR385" s="149">
        <v>6.7044389027161991E-2</v>
      </c>
    </row>
    <row r="386" spans="2:70" ht="16.5" hidden="1" x14ac:dyDescent="0.3">
      <c r="B386" s="85">
        <v>10</v>
      </c>
      <c r="C386" s="86" t="s">
        <v>2999</v>
      </c>
      <c r="D386" s="86">
        <v>9</v>
      </c>
      <c r="E386" s="87">
        <v>8</v>
      </c>
      <c r="F386" s="75">
        <v>0.3</v>
      </c>
      <c r="G386" s="74" t="s">
        <v>2422</v>
      </c>
      <c r="H386" s="85" t="s">
        <v>2423</v>
      </c>
      <c r="I386" s="86">
        <v>1254</v>
      </c>
      <c r="J386" s="86" t="s">
        <v>4227</v>
      </c>
      <c r="K386" s="92" t="s">
        <v>4846</v>
      </c>
      <c r="L386" s="98">
        <v>0.34242584497447698</v>
      </c>
      <c r="M386" s="99">
        <v>0.38642297650130547</v>
      </c>
      <c r="N386" s="99">
        <v>0.20249483288151646</v>
      </c>
      <c r="O386" s="99">
        <v>0.22933884297520662</v>
      </c>
      <c r="P386" s="100">
        <v>14.309473750274579</v>
      </c>
      <c r="Q386" s="100">
        <v>11.042281766830381</v>
      </c>
      <c r="R386" s="101">
        <v>15.654466186758592</v>
      </c>
      <c r="S386" s="108">
        <v>13.703881681092804</v>
      </c>
      <c r="T386" s="109">
        <v>15.630009618467458</v>
      </c>
      <c r="U386" s="98">
        <v>0.35333661255943599</v>
      </c>
      <c r="V386" s="114">
        <v>1.6166541635408853</v>
      </c>
      <c r="W386" s="99">
        <v>0.69401678439896153</v>
      </c>
      <c r="X386" s="115" t="e">
        <v>#N/A</v>
      </c>
      <c r="Y386" s="120">
        <v>18.704479326901769</v>
      </c>
      <c r="Z386" s="121">
        <v>23.828367937833917</v>
      </c>
      <c r="AA386" s="120">
        <v>5745000000</v>
      </c>
      <c r="AB386" s="121">
        <v>9680000000</v>
      </c>
      <c r="AC386" s="79" t="e">
        <v>#N/A</v>
      </c>
      <c r="AD386" s="80">
        <v>2177000000</v>
      </c>
      <c r="AE386" s="125">
        <v>0</v>
      </c>
      <c r="AF386" s="129">
        <v>49184.755315200011</v>
      </c>
      <c r="AG386" s="130">
        <v>53494.755315200011</v>
      </c>
      <c r="AH386" s="136">
        <v>19.790882469552354</v>
      </c>
      <c r="AI386" s="137">
        <v>23.087939281484683</v>
      </c>
      <c r="AJ386" s="137" t="s">
        <v>3021</v>
      </c>
      <c r="AK386" s="137">
        <v>31.356522269870929</v>
      </c>
      <c r="AL386" s="138">
        <v>7.7285914751258922</v>
      </c>
      <c r="AM386" s="85" t="s">
        <v>533</v>
      </c>
      <c r="AN386" s="86" t="s">
        <v>856</v>
      </c>
      <c r="AO386" s="86" t="s">
        <v>856</v>
      </c>
      <c r="AP386" s="87" t="s">
        <v>4617</v>
      </c>
      <c r="AQ386" s="98">
        <v>0.29111100000000001</v>
      </c>
      <c r="AR386" s="99">
        <v>0.33042160000000004</v>
      </c>
      <c r="AS386" s="143">
        <v>0.36758639999999998</v>
      </c>
      <c r="AT386" s="74" t="s">
        <v>3748</v>
      </c>
      <c r="AU386" s="74" t="s">
        <v>3021</v>
      </c>
      <c r="AV386" s="146" t="s">
        <v>3748</v>
      </c>
      <c r="AW386" s="25">
        <v>1.3865779256794231</v>
      </c>
      <c r="AX386" s="136">
        <v>1.3865779256794231</v>
      </c>
      <c r="AY386" s="137">
        <v>-2.2250765097060521E-16</v>
      </c>
      <c r="AZ386" s="138">
        <v>1.3865779256794228</v>
      </c>
      <c r="BA386" s="136">
        <v>44.278157104223666</v>
      </c>
      <c r="BB386" s="137">
        <v>-7.1054273576010019E-15</v>
      </c>
      <c r="BC386" s="138">
        <v>44.278157104223659</v>
      </c>
      <c r="BD386" s="25">
        <v>673.91178000000002</v>
      </c>
      <c r="BE386" s="25">
        <v>49184.755315200011</v>
      </c>
      <c r="BF386" s="74">
        <v>1683.6000000000001</v>
      </c>
      <c r="BG386" s="74">
        <v>1881.1670000000001</v>
      </c>
      <c r="BH386" s="74">
        <v>2010.2</v>
      </c>
      <c r="BI386" s="74">
        <v>1525.4090000000001</v>
      </c>
      <c r="BJ386" s="74">
        <v>2067.2150000000001</v>
      </c>
      <c r="BK386" s="74">
        <v>2177.721</v>
      </c>
      <c r="BL386" s="72">
        <v>3.4230118442404894E-2</v>
      </c>
      <c r="BM386" s="72">
        <v>3.8246952494620748E-2</v>
      </c>
      <c r="BN386" s="72">
        <v>4.0870387320576337E-2</v>
      </c>
      <c r="BO386" s="72">
        <v>3.10138576521207E-2</v>
      </c>
      <c r="BP386" s="72">
        <v>4.2029587963837038E-2</v>
      </c>
      <c r="BQ386" s="72">
        <v>4.4276341033804005E-2</v>
      </c>
      <c r="BR386" s="149">
        <v>4.4276341033804005E-2</v>
      </c>
    </row>
    <row r="387" spans="2:70" ht="16.5" hidden="1" x14ac:dyDescent="0.3">
      <c r="B387" s="85">
        <v>10</v>
      </c>
      <c r="C387" s="86" t="s">
        <v>3000</v>
      </c>
      <c r="D387" s="86">
        <v>8</v>
      </c>
      <c r="E387" s="87">
        <v>5</v>
      </c>
      <c r="F387" s="75">
        <v>0.16</v>
      </c>
      <c r="G387" s="74" t="s">
        <v>5091</v>
      </c>
      <c r="H387" s="85" t="s">
        <v>130</v>
      </c>
      <c r="I387" s="86">
        <v>1419</v>
      </c>
      <c r="J387" s="86" t="s">
        <v>5092</v>
      </c>
      <c r="K387" s="92" t="s">
        <v>770</v>
      </c>
      <c r="L387" s="98">
        <v>0.63546823398639563</v>
      </c>
      <c r="M387" s="99">
        <v>0.63685239491691104</v>
      </c>
      <c r="N387" s="99">
        <v>0.37972348321892968</v>
      </c>
      <c r="O387" s="99">
        <v>0.3966031533451026</v>
      </c>
      <c r="P387" s="100">
        <v>33.01252780704835</v>
      </c>
      <c r="Q387" s="100">
        <v>32.314856748549545</v>
      </c>
      <c r="R387" s="101">
        <v>14.865929528104541</v>
      </c>
      <c r="S387" s="108">
        <v>19.253120768633259</v>
      </c>
      <c r="T387" s="109">
        <v>19.800740563147659</v>
      </c>
      <c r="U387" s="98">
        <v>-6.4263143868732622E-2</v>
      </c>
      <c r="V387" s="114">
        <v>-0.21222026653256221</v>
      </c>
      <c r="W387" s="99">
        <v>0.58126077320856928</v>
      </c>
      <c r="X387" s="115">
        <v>5.9360730593607303E-2</v>
      </c>
      <c r="Y387" s="120">
        <v>4.1689898549393067</v>
      </c>
      <c r="Z387" s="121">
        <v>-0.9658462702729631</v>
      </c>
      <c r="AA387" s="120">
        <v>1023000000</v>
      </c>
      <c r="AB387" s="121">
        <v>1642700000</v>
      </c>
      <c r="AC387" s="79">
        <v>10700000</v>
      </c>
      <c r="AD387" s="80">
        <v>597200000</v>
      </c>
      <c r="AE387" s="125">
        <v>1.7916945746818486E-2</v>
      </c>
      <c r="AF387" s="129">
        <v>10048.255358899998</v>
      </c>
      <c r="AG387" s="130">
        <v>9879.4553588999988</v>
      </c>
      <c r="AH387" s="136">
        <v>12.245234703644025</v>
      </c>
      <c r="AI387" s="137">
        <v>13.769965363317654</v>
      </c>
      <c r="AJ387" s="137">
        <v>5.2448069126411117</v>
      </c>
      <c r="AK387" s="137">
        <v>19.024200266420419</v>
      </c>
      <c r="AL387" s="138">
        <v>5.3210415450715685</v>
      </c>
      <c r="AM387" s="85" t="s">
        <v>498</v>
      </c>
      <c r="AN387" s="86" t="s">
        <v>738</v>
      </c>
      <c r="AO387" s="86" t="s">
        <v>739</v>
      </c>
      <c r="AP387" s="87" t="s">
        <v>574</v>
      </c>
      <c r="AQ387" s="98">
        <v>0.16446960000000002</v>
      </c>
      <c r="AR387" s="99">
        <v>0.1738577</v>
      </c>
      <c r="AS387" s="143">
        <v>4.9997850000000003E-2</v>
      </c>
      <c r="AT387" s="74" t="s">
        <v>3783</v>
      </c>
      <c r="AU387" s="74" t="s">
        <v>3021</v>
      </c>
      <c r="AV387" s="146" t="s">
        <v>3783</v>
      </c>
      <c r="AW387" s="25">
        <v>1.7972143892222792</v>
      </c>
      <c r="AX387" s="136">
        <v>1.7972143892222792</v>
      </c>
      <c r="AY387" s="137">
        <v>4.0924153840360606</v>
      </c>
      <c r="AZ387" s="138">
        <v>5.8896297732583403</v>
      </c>
      <c r="BA387" s="136">
        <v>36.259463883773272</v>
      </c>
      <c r="BB387" s="137">
        <v>82.565991405770433</v>
      </c>
      <c r="BC387" s="138">
        <v>118.82545528954371</v>
      </c>
      <c r="BD387" s="25">
        <v>580.70000000000005</v>
      </c>
      <c r="BE387" s="25">
        <v>9879.4553588999988</v>
      </c>
      <c r="BF387" s="74">
        <v>541.83299999999997</v>
      </c>
      <c r="BG387" s="74">
        <v>570.077</v>
      </c>
      <c r="BH387" s="74">
        <v>595.33299999999997</v>
      </c>
      <c r="BI387" s="74">
        <v>603.12800000000004</v>
      </c>
      <c r="BJ387" s="74">
        <v>568.97900000000004</v>
      </c>
      <c r="BK387" s="74">
        <v>598.75300000000004</v>
      </c>
      <c r="BL387" s="72">
        <v>5.4844420093652702E-2</v>
      </c>
      <c r="BM387" s="72">
        <v>5.7703282143629596E-2</v>
      </c>
      <c r="BN387" s="72">
        <v>6.0259698371296216E-2</v>
      </c>
      <c r="BO387" s="72">
        <v>6.1048709477356626E-2</v>
      </c>
      <c r="BP387" s="72">
        <v>5.7592142413744503E-2</v>
      </c>
      <c r="BQ387" s="72">
        <v>6.060587130044652E-2</v>
      </c>
      <c r="BR387" s="149">
        <v>6.060587130044652E-2</v>
      </c>
    </row>
    <row r="388" spans="2:70" ht="16.5" hidden="1" x14ac:dyDescent="0.3">
      <c r="B388" s="85">
        <v>10</v>
      </c>
      <c r="C388" s="86" t="s">
        <v>3000</v>
      </c>
      <c r="D388" s="86">
        <v>9</v>
      </c>
      <c r="E388" s="87">
        <v>4</v>
      </c>
      <c r="F388" s="75">
        <v>0.16</v>
      </c>
      <c r="G388" s="74">
        <v>0</v>
      </c>
      <c r="H388" s="85" t="s">
        <v>133</v>
      </c>
      <c r="I388" s="86">
        <v>1366</v>
      </c>
      <c r="J388" s="86" t="s">
        <v>4307</v>
      </c>
      <c r="K388" s="92" t="s">
        <v>774</v>
      </c>
      <c r="L388" s="98">
        <v>0.63059637260366497</v>
      </c>
      <c r="M388" s="99">
        <v>0.87290239712873086</v>
      </c>
      <c r="N388" s="99">
        <v>0.59180773783635732</v>
      </c>
      <c r="O388" s="99">
        <v>0.82091283980799967</v>
      </c>
      <c r="P388" s="100">
        <v>38.648605073458249</v>
      </c>
      <c r="Q388" s="100">
        <v>29.175972493542083</v>
      </c>
      <c r="R388" s="101">
        <v>36.56164428719579</v>
      </c>
      <c r="S388" s="108">
        <v>8.1741282475341368</v>
      </c>
      <c r="T388" s="109">
        <v>8.3838607141310728</v>
      </c>
      <c r="U388" s="98">
        <v>-0.15338112796899533</v>
      </c>
      <c r="V388" s="114">
        <v>-0.54495717092648921</v>
      </c>
      <c r="W388" s="99">
        <v>0.54063550018636763</v>
      </c>
      <c r="X388" s="115" t="e">
        <v>#N/A</v>
      </c>
      <c r="Y388" s="120">
        <v>11.481900351357993</v>
      </c>
      <c r="Z388" s="121">
        <v>11.552832393531443</v>
      </c>
      <c r="AA388" s="120">
        <v>650862000</v>
      </c>
      <c r="AB388" s="121">
        <v>692082000</v>
      </c>
      <c r="AC388" s="79">
        <v>9715000</v>
      </c>
      <c r="AD388" s="80">
        <v>604741000</v>
      </c>
      <c r="AE388" s="125">
        <v>1.606472853667934E-2</v>
      </c>
      <c r="AF388" s="129">
        <v>6701.8602396799997</v>
      </c>
      <c r="AG388" s="130">
        <v>6426.4492396799997</v>
      </c>
      <c r="AH388" s="136">
        <v>12.790990087337288</v>
      </c>
      <c r="AI388" s="137">
        <v>14.470562681528016</v>
      </c>
      <c r="AJ388" s="137">
        <v>8.5238749976844286</v>
      </c>
      <c r="AK388" s="137">
        <v>20.018885273385582</v>
      </c>
      <c r="AL388" s="138">
        <v>6.7452932708106905</v>
      </c>
      <c r="AM388" s="85" t="s">
        <v>498</v>
      </c>
      <c r="AN388" s="86" t="s">
        <v>516</v>
      </c>
      <c r="AO388" s="86" t="s">
        <v>580</v>
      </c>
      <c r="AP388" s="87" t="s">
        <v>574</v>
      </c>
      <c r="AQ388" s="98">
        <v>0.14414840000000001</v>
      </c>
      <c r="AR388" s="99">
        <v>0.14727390000000001</v>
      </c>
      <c r="AS388" s="143">
        <v>0.13970079999999999</v>
      </c>
      <c r="AT388" s="74" t="s">
        <v>3697</v>
      </c>
      <c r="AU388" s="74" t="s">
        <v>3263</v>
      </c>
      <c r="AV388" s="146" t="s">
        <v>3263</v>
      </c>
      <c r="AW388" s="25">
        <v>0.70800260268831117</v>
      </c>
      <c r="AX388" s="136">
        <v>0.70800260268831117</v>
      </c>
      <c r="AY388" s="137">
        <v>1.0835005411258816</v>
      </c>
      <c r="AZ388" s="138">
        <v>1.7915031438141926</v>
      </c>
      <c r="BA388" s="136">
        <v>43.591560048404496</v>
      </c>
      <c r="BB388" s="137">
        <v>66.71088315442347</v>
      </c>
      <c r="BC388" s="138">
        <v>110.30244320282796</v>
      </c>
      <c r="BD388" s="25">
        <v>472.74330000000003</v>
      </c>
      <c r="BE388" s="25">
        <v>6426.4492396799997</v>
      </c>
      <c r="BF388" s="74">
        <v>273.05900000000003</v>
      </c>
      <c r="BG388" s="74">
        <v>304</v>
      </c>
      <c r="BH388" s="74">
        <v>327.875</v>
      </c>
      <c r="BI388" s="74">
        <v>336.07900000000001</v>
      </c>
      <c r="BJ388" s="74">
        <v>301.06200000000001</v>
      </c>
      <c r="BK388" s="74">
        <v>309.86</v>
      </c>
      <c r="BL388" s="72">
        <v>4.2489871127278492E-2</v>
      </c>
      <c r="BM388" s="72">
        <v>4.730450497032751E-2</v>
      </c>
      <c r="BN388" s="72">
        <v>5.1019620286664909E-2</v>
      </c>
      <c r="BO388" s="72">
        <v>5.2296219493166776E-2</v>
      </c>
      <c r="BP388" s="72">
        <v>4.6847331826897175E-2</v>
      </c>
      <c r="BQ388" s="72">
        <v>4.8216361546400271E-2</v>
      </c>
      <c r="BR388" s="149">
        <v>5.1019620286664909E-2</v>
      </c>
    </row>
    <row r="389" spans="2:70" ht="16.5" hidden="1" x14ac:dyDescent="0.3">
      <c r="B389" s="85">
        <v>10</v>
      </c>
      <c r="C389" s="86" t="s">
        <v>2999</v>
      </c>
      <c r="D389" s="86">
        <v>7</v>
      </c>
      <c r="E389" s="87">
        <v>3</v>
      </c>
      <c r="F389" s="75">
        <v>0.12</v>
      </c>
      <c r="G389" s="74" t="s">
        <v>2686</v>
      </c>
      <c r="H389" s="85" t="s">
        <v>1346</v>
      </c>
      <c r="I389" s="86">
        <v>1466</v>
      </c>
      <c r="J389" s="86" t="s">
        <v>5102</v>
      </c>
      <c r="K389" s="92" t="s">
        <v>1347</v>
      </c>
      <c r="L389" s="98">
        <v>-4.0566477122843789</v>
      </c>
      <c r="M389" s="99">
        <v>-0.17703899479542362</v>
      </c>
      <c r="N389" s="99">
        <v>4.2758525711338162</v>
      </c>
      <c r="O389" s="99">
        <v>-0.18048622079206458</v>
      </c>
      <c r="P389" s="100">
        <v>8.6681997014136059</v>
      </c>
      <c r="Q389" s="100">
        <v>7.2196098076729829</v>
      </c>
      <c r="R389" s="101">
        <v>14.026157399576459</v>
      </c>
      <c r="S389" s="108">
        <v>11.711841761833156</v>
      </c>
      <c r="T389" s="109">
        <v>11.308050341903414</v>
      </c>
      <c r="U389" s="98">
        <v>-0.33628859409717443</v>
      </c>
      <c r="V389" s="114">
        <v>-10.622852282152994</v>
      </c>
      <c r="W389" s="99">
        <v>0.25653423389824348</v>
      </c>
      <c r="X389" s="115">
        <v>2.1149192075071033E-2</v>
      </c>
      <c r="Y389" s="120">
        <v>8.4082641996000707</v>
      </c>
      <c r="Z389" s="121">
        <v>15.1992826889628</v>
      </c>
      <c r="AA389" s="120">
        <v>-3453307000</v>
      </c>
      <c r="AB389" s="121">
        <v>-3387350000</v>
      </c>
      <c r="AC389" s="79" t="e">
        <v>#N/A</v>
      </c>
      <c r="AD389" s="80">
        <v>2365351000</v>
      </c>
      <c r="AE389" s="125">
        <v>0</v>
      </c>
      <c r="AF389" s="129">
        <v>14600.9875362</v>
      </c>
      <c r="AG389" s="130">
        <v>7070.5325361999994</v>
      </c>
      <c r="AH389" s="136">
        <v>9.6228881409218214</v>
      </c>
      <c r="AI389" s="137">
        <v>12.680340561121094</v>
      </c>
      <c r="AJ389" s="137">
        <v>14.088582821114878</v>
      </c>
      <c r="AK389" s="137">
        <v>18.522806366991045</v>
      </c>
      <c r="AL389" s="138">
        <v>2.5320550027996296</v>
      </c>
      <c r="AM389" s="85" t="s">
        <v>498</v>
      </c>
      <c r="AN389" s="86" t="s">
        <v>828</v>
      </c>
      <c r="AO389" s="86" t="s">
        <v>828</v>
      </c>
      <c r="AP389" s="87" t="s">
        <v>1339</v>
      </c>
      <c r="AQ389" s="98">
        <v>0.1105763</v>
      </c>
      <c r="AR389" s="99">
        <v>0.102341</v>
      </c>
      <c r="AS389" s="143">
        <v>7.9049339999999996E-2</v>
      </c>
      <c r="AT389" s="74" t="s">
        <v>3697</v>
      </c>
      <c r="AU389" s="74" t="s">
        <v>3021</v>
      </c>
      <c r="AV389" s="146" t="s">
        <v>3021</v>
      </c>
      <c r="AW389" s="25">
        <v>1.6592920353982299</v>
      </c>
      <c r="AX389" s="136">
        <v>1.6592920353982299</v>
      </c>
      <c r="AY389" s="137">
        <v>0</v>
      </c>
      <c r="AZ389" s="138">
        <v>1.6592920353982299</v>
      </c>
      <c r="BA389" s="136">
        <v>29.46637546052207</v>
      </c>
      <c r="BB389" s="137">
        <v>0</v>
      </c>
      <c r="BC389" s="138">
        <v>29.46637546052207</v>
      </c>
      <c r="BD389" s="25">
        <v>249.23400000000001</v>
      </c>
      <c r="BE389" s="25">
        <v>7070.5325361999994</v>
      </c>
      <c r="BF389" s="74">
        <v>872.66700000000003</v>
      </c>
      <c r="BG389" s="74">
        <v>992</v>
      </c>
      <c r="BH389" s="74">
        <v>1181.357</v>
      </c>
      <c r="BI389" s="74">
        <v>621.02</v>
      </c>
      <c r="BJ389" s="74">
        <v>668.70900000000006</v>
      </c>
      <c r="BK389" s="74">
        <v>458.58600000000001</v>
      </c>
      <c r="BL389" s="72">
        <v>0.12342309373899124</v>
      </c>
      <c r="BM389" s="72">
        <v>0.14030060606059278</v>
      </c>
      <c r="BN389" s="72">
        <v>0.16708175713097145</v>
      </c>
      <c r="BO389" s="72">
        <v>8.7832139491682781E-2</v>
      </c>
      <c r="BP389" s="72">
        <v>9.4576893123158201E-2</v>
      </c>
      <c r="BQ389" s="72">
        <v>6.485876384163608E-2</v>
      </c>
      <c r="BR389" s="149">
        <v>0.16708175713097145</v>
      </c>
    </row>
    <row r="390" spans="2:70" ht="16.5" hidden="1" x14ac:dyDescent="0.3">
      <c r="B390" s="85">
        <v>10</v>
      </c>
      <c r="C390" s="86" t="s">
        <v>2999</v>
      </c>
      <c r="D390" s="86">
        <v>43</v>
      </c>
      <c r="E390" s="87">
        <v>4</v>
      </c>
      <c r="F390" s="75">
        <v>0.18</v>
      </c>
      <c r="G390" s="74" t="s">
        <v>2912</v>
      </c>
      <c r="H390" s="85" t="s">
        <v>1897</v>
      </c>
      <c r="I390" s="86">
        <v>1398</v>
      </c>
      <c r="J390" s="86" t="s">
        <v>4320</v>
      </c>
      <c r="K390" s="92" t="s">
        <v>4847</v>
      </c>
      <c r="L390" s="98">
        <v>0.92623147567083142</v>
      </c>
      <c r="M390" s="99">
        <v>0.60092355271240649</v>
      </c>
      <c r="N390" s="99">
        <v>0.22494070953098669</v>
      </c>
      <c r="O390" s="99">
        <v>0.18145592007214997</v>
      </c>
      <c r="P390" s="100">
        <v>11.253400721692906</v>
      </c>
      <c r="Q390" s="100">
        <v>7.8964913547320252</v>
      </c>
      <c r="R390" s="101">
        <v>10.695852090195341</v>
      </c>
      <c r="S390" s="108">
        <v>26.211200135790495</v>
      </c>
      <c r="T390" s="109">
        <v>21.457193680425391</v>
      </c>
      <c r="U390" s="98">
        <v>-0.28502177911141219</v>
      </c>
      <c r="V390" s="114">
        <v>-1.5958290879923689</v>
      </c>
      <c r="W390" s="99">
        <v>0.65215598758355431</v>
      </c>
      <c r="X390" s="115">
        <v>2.6194108113261512E-2</v>
      </c>
      <c r="Y390" s="120">
        <v>12.000608396933933</v>
      </c>
      <c r="Z390" s="121">
        <v>14.309217641496463</v>
      </c>
      <c r="AA390" s="120">
        <v>47209000</v>
      </c>
      <c r="AB390" s="121">
        <v>156341000</v>
      </c>
      <c r="AC390" s="79" t="e">
        <v>#N/A</v>
      </c>
      <c r="AD390" s="80">
        <v>29670000</v>
      </c>
      <c r="AE390" s="125">
        <v>0</v>
      </c>
      <c r="AF390" s="129">
        <v>923.6611825</v>
      </c>
      <c r="AG390" s="130">
        <v>854.20018249999998</v>
      </c>
      <c r="AH390" s="136">
        <v>18.412661288584239</v>
      </c>
      <c r="AI390" s="137">
        <v>28.548517178570236</v>
      </c>
      <c r="AJ390" s="137">
        <v>2.3101501945622562</v>
      </c>
      <c r="AK390" s="137">
        <v>42.200050324545998</v>
      </c>
      <c r="AL390" s="138">
        <v>3.8321907919029816</v>
      </c>
      <c r="AM390" s="85" t="s">
        <v>506</v>
      </c>
      <c r="AN390" s="86" t="s">
        <v>507</v>
      </c>
      <c r="AO390" s="86" t="s">
        <v>604</v>
      </c>
      <c r="AP390" s="87" t="s">
        <v>2139</v>
      </c>
      <c r="AQ390" s="98">
        <v>0.18302859999999999</v>
      </c>
      <c r="AR390" s="99">
        <v>0.18976199999999999</v>
      </c>
      <c r="AS390" s="143">
        <v>0.15529660000000001</v>
      </c>
      <c r="AT390" s="74" t="s">
        <v>3777</v>
      </c>
      <c r="AU390" s="74" t="s">
        <v>3021</v>
      </c>
      <c r="AV390" s="146" t="s">
        <v>3777</v>
      </c>
      <c r="AW390" s="25">
        <v>0.39252335223082074</v>
      </c>
      <c r="AX390" s="136">
        <v>0.39252335223082074</v>
      </c>
      <c r="AY390" s="137">
        <v>0</v>
      </c>
      <c r="AZ390" s="138">
        <v>0.39252335223082074</v>
      </c>
      <c r="BA390" s="136">
        <v>17.562358621622526</v>
      </c>
      <c r="BB390" s="137">
        <v>0</v>
      </c>
      <c r="BC390" s="138" t="s">
        <v>3021</v>
      </c>
      <c r="BD390" s="25" t="s">
        <v>3021</v>
      </c>
      <c r="BE390" s="25">
        <v>854.20018249999998</v>
      </c>
      <c r="BF390" s="74">
        <v>27.3</v>
      </c>
      <c r="BG390" s="74">
        <v>32.700000000000003</v>
      </c>
      <c r="BH390" s="74">
        <v>39.550000000000004</v>
      </c>
      <c r="BI390" s="74">
        <v>28.967000000000002</v>
      </c>
      <c r="BJ390" s="74">
        <v>35.340000000000003</v>
      </c>
      <c r="BK390" s="74">
        <v>39.518000000000001</v>
      </c>
      <c r="BL390" s="72">
        <v>3.1959721572642021E-2</v>
      </c>
      <c r="BM390" s="72">
        <v>3.8281424740856926E-2</v>
      </c>
      <c r="BN390" s="72">
        <v>4.6300622278314725E-2</v>
      </c>
      <c r="BO390" s="72">
        <v>3.3911254754385403E-2</v>
      </c>
      <c r="BP390" s="72">
        <v>4.137203517865088E-2</v>
      </c>
      <c r="BQ390" s="72">
        <v>4.6263160333614189E-2</v>
      </c>
      <c r="BR390" s="149">
        <v>4.6300622278314725E-2</v>
      </c>
    </row>
    <row r="391" spans="2:70" ht="16.5" hidden="1" x14ac:dyDescent="0.3">
      <c r="B391" s="85">
        <v>10</v>
      </c>
      <c r="C391" s="86" t="s">
        <v>2999</v>
      </c>
      <c r="D391" s="86">
        <v>1</v>
      </c>
      <c r="E391" s="87">
        <v>1</v>
      </c>
      <c r="F391" s="75">
        <v>0.25</v>
      </c>
      <c r="G391" s="74" t="s">
        <v>2695</v>
      </c>
      <c r="H391" s="85" t="s">
        <v>2417</v>
      </c>
      <c r="I391" s="86">
        <v>1320</v>
      </c>
      <c r="J391" s="86" t="s">
        <v>4279</v>
      </c>
      <c r="K391" s="92" t="s">
        <v>4861</v>
      </c>
      <c r="L391" s="98">
        <v>0.34971209142396897</v>
      </c>
      <c r="M391" s="99">
        <v>0.34717139600455937</v>
      </c>
      <c r="N391" s="99">
        <v>0.14545423293411014</v>
      </c>
      <c r="O391" s="99">
        <v>0.16872212017843086</v>
      </c>
      <c r="P391" s="100">
        <v>10.862604838583723</v>
      </c>
      <c r="Q391" s="100">
        <v>8.3818944132297997</v>
      </c>
      <c r="R391" s="101">
        <v>10.138193470859203</v>
      </c>
      <c r="S391" s="108">
        <v>16.801237113652313</v>
      </c>
      <c r="T391" s="109">
        <v>18.402335853859398</v>
      </c>
      <c r="U391" s="98">
        <v>0.2252286226077119</v>
      </c>
      <c r="V391" s="114">
        <v>1.1067871206856614</v>
      </c>
      <c r="W391" s="99">
        <v>0.91671384328482464</v>
      </c>
      <c r="X391" s="115" t="e">
        <v>#N/A</v>
      </c>
      <c r="Y391" s="120">
        <v>17.655646844982336</v>
      </c>
      <c r="Z391" s="121">
        <v>22.564703108791594</v>
      </c>
      <c r="AA391" s="120">
        <v>16669000000</v>
      </c>
      <c r="AB391" s="121">
        <v>34299000000</v>
      </c>
      <c r="AC391" s="79" t="e">
        <v>#N/A</v>
      </c>
      <c r="AD391" s="80">
        <v>3831000000</v>
      </c>
      <c r="AE391" s="125">
        <v>0</v>
      </c>
      <c r="AF391" s="129">
        <v>148180.88686799997</v>
      </c>
      <c r="AG391" s="130">
        <v>157736.88686799997</v>
      </c>
      <c r="AH391" s="136">
        <v>18.072512244271309</v>
      </c>
      <c r="AI391" s="137">
        <v>22.377200577103132</v>
      </c>
      <c r="AJ391" s="137" t="s">
        <v>3021</v>
      </c>
      <c r="AK391" s="137">
        <v>29.282868525896419</v>
      </c>
      <c r="AL391" s="138">
        <v>4.8056068385925084</v>
      </c>
      <c r="AM391" s="85" t="s">
        <v>498</v>
      </c>
      <c r="AN391" s="86" t="s">
        <v>726</v>
      </c>
      <c r="AO391" s="86" t="s">
        <v>753</v>
      </c>
      <c r="AP391" s="87" t="s">
        <v>4617</v>
      </c>
      <c r="AQ391" s="98">
        <v>0.2728931</v>
      </c>
      <c r="AR391" s="99">
        <v>0.33248810000000001</v>
      </c>
      <c r="AS391" s="143">
        <v>0.36098550000000001</v>
      </c>
      <c r="AT391" s="74" t="s">
        <v>3238</v>
      </c>
      <c r="AU391" s="74" t="s">
        <v>3238</v>
      </c>
      <c r="AV391" s="146" t="s">
        <v>3238</v>
      </c>
      <c r="AW391" s="25">
        <v>0.8843537090586967</v>
      </c>
      <c r="AX391" s="136">
        <v>0.8843537090586967</v>
      </c>
      <c r="AY391" s="137">
        <v>0</v>
      </c>
      <c r="AZ391" s="138">
        <v>0.8843537090586967</v>
      </c>
      <c r="BA391" s="136">
        <v>30.541791679407531</v>
      </c>
      <c r="BB391" s="137">
        <v>0</v>
      </c>
      <c r="BC391" s="138">
        <v>30.541791679407531</v>
      </c>
      <c r="BD391" s="25">
        <v>1310.4432171999999</v>
      </c>
      <c r="BE391" s="25">
        <v>148180.88686799997</v>
      </c>
      <c r="BF391" s="74">
        <v>5431.8330000000005</v>
      </c>
      <c r="BG391" s="74">
        <v>6297.1540000000005</v>
      </c>
      <c r="BH391" s="74">
        <v>7247.2730000000001</v>
      </c>
      <c r="BI391" s="74">
        <v>858.42700000000002</v>
      </c>
      <c r="BJ391" s="74">
        <v>5478.7240000000002</v>
      </c>
      <c r="BK391" s="74">
        <v>6480.79</v>
      </c>
      <c r="BL391" s="72">
        <v>3.6656772103400188E-2</v>
      </c>
      <c r="BM391" s="72">
        <v>4.2496398375652361E-2</v>
      </c>
      <c r="BN391" s="72">
        <v>4.8908284686242261E-2</v>
      </c>
      <c r="BO391" s="72">
        <v>5.7931020534698896E-3</v>
      </c>
      <c r="BP391" s="72">
        <v>3.6973216423522054E-2</v>
      </c>
      <c r="BQ391" s="72">
        <v>4.373566751407764E-2</v>
      </c>
      <c r="BR391" s="149">
        <v>4.8908284686242261E-2</v>
      </c>
    </row>
    <row r="392" spans="2:70" ht="16.5" hidden="1" x14ac:dyDescent="0.3">
      <c r="B392" s="85">
        <v>10</v>
      </c>
      <c r="C392" s="86" t="s">
        <v>2999</v>
      </c>
      <c r="D392" s="86">
        <v>12</v>
      </c>
      <c r="E392" s="87">
        <v>2</v>
      </c>
      <c r="F392" s="75">
        <v>0.19</v>
      </c>
      <c r="G392" s="74" t="s">
        <v>4576</v>
      </c>
      <c r="H392" s="85" t="s">
        <v>62</v>
      </c>
      <c r="I392" s="86">
        <v>1513</v>
      </c>
      <c r="J392" s="86" t="s">
        <v>5088</v>
      </c>
      <c r="K392" s="92" t="s">
        <v>675</v>
      </c>
      <c r="L392" s="98">
        <v>1.1141677567928017</v>
      </c>
      <c r="M392" s="99">
        <v>0.89387732095320815</v>
      </c>
      <c r="N392" s="99">
        <v>0.37321435829226812</v>
      </c>
      <c r="O392" s="99">
        <v>0.35908163664396181</v>
      </c>
      <c r="P392" s="100">
        <v>29.895134502039827</v>
      </c>
      <c r="Q392" s="100">
        <v>22.541974430083613</v>
      </c>
      <c r="R392" s="101">
        <v>27.671546004707281</v>
      </c>
      <c r="S392" s="108">
        <v>20.823801076019635</v>
      </c>
      <c r="T392" s="109">
        <v>21.892838423897739</v>
      </c>
      <c r="U392" s="98">
        <v>-2.060655798050753E-2</v>
      </c>
      <c r="V392" s="114">
        <v>-4.4606363431828444E-2</v>
      </c>
      <c r="W392" s="99">
        <v>0.6325349792051449</v>
      </c>
      <c r="X392" s="115">
        <v>3.6865378200168927E-2</v>
      </c>
      <c r="Y392" s="120">
        <v>4.8884496382451781</v>
      </c>
      <c r="Z392" s="121">
        <v>5.8097603688575195</v>
      </c>
      <c r="AA392" s="120">
        <v>390303000</v>
      </c>
      <c r="AB392" s="121">
        <v>971598000</v>
      </c>
      <c r="AC392" s="79">
        <v>28469000</v>
      </c>
      <c r="AD392" s="80">
        <v>345025000</v>
      </c>
      <c r="AE392" s="125">
        <v>8.2512861386856026E-2</v>
      </c>
      <c r="AF392" s="129">
        <v>7723.148848939999</v>
      </c>
      <c r="AG392" s="130">
        <v>7704.1158489399986</v>
      </c>
      <c r="AH392" s="136">
        <v>17.809608002505879</v>
      </c>
      <c r="AI392" s="137">
        <v>24.819720972219979</v>
      </c>
      <c r="AJ392" s="137">
        <v>3.6480222507571685</v>
      </c>
      <c r="AK392" s="137">
        <v>33.55883709031832</v>
      </c>
      <c r="AL392" s="138">
        <v>8.0778901029806498</v>
      </c>
      <c r="AM392" s="85" t="s">
        <v>493</v>
      </c>
      <c r="AN392" s="86" t="s">
        <v>494</v>
      </c>
      <c r="AO392" s="86" t="s">
        <v>4625</v>
      </c>
      <c r="AP392" s="87" t="s">
        <v>574</v>
      </c>
      <c r="AQ392" s="98">
        <v>0.18962620000000002</v>
      </c>
      <c r="AR392" s="99">
        <v>0.22407949999999999</v>
      </c>
      <c r="AS392" s="143">
        <v>0.16066440000000001</v>
      </c>
      <c r="AT392" s="74" t="s">
        <v>3697</v>
      </c>
      <c r="AU392" s="74" t="s">
        <v>3021</v>
      </c>
      <c r="AV392" s="146" t="s">
        <v>3021</v>
      </c>
      <c r="AW392" s="25">
        <v>0.31223168055613487</v>
      </c>
      <c r="AX392" s="136">
        <v>0.31223168055613487</v>
      </c>
      <c r="AY392" s="137">
        <v>1.2301139887888553</v>
      </c>
      <c r="AZ392" s="138">
        <v>1.5423456693449902</v>
      </c>
      <c r="BA392" s="136">
        <v>8.7175256419781473</v>
      </c>
      <c r="BB392" s="137">
        <v>34.34485001881454</v>
      </c>
      <c r="BC392" s="138">
        <v>43.062375660792689</v>
      </c>
      <c r="BD392" s="25">
        <v>109.14332624999999</v>
      </c>
      <c r="BE392" s="25">
        <v>7704.1158489399986</v>
      </c>
      <c r="BF392" s="74">
        <v>303.33300000000003</v>
      </c>
      <c r="BG392" s="74">
        <v>337.33300000000003</v>
      </c>
      <c r="BH392" s="74">
        <v>363</v>
      </c>
      <c r="BI392" s="74" t="s">
        <v>3021</v>
      </c>
      <c r="BJ392" s="74" t="s">
        <v>3021</v>
      </c>
      <c r="BK392" s="74" t="s">
        <v>3021</v>
      </c>
      <c r="BL392" s="72">
        <v>3.9372850298160469E-2</v>
      </c>
      <c r="BM392" s="72">
        <v>4.3786075730729485E-2</v>
      </c>
      <c r="BN392" s="72">
        <v>4.7117671530075032E-2</v>
      </c>
      <c r="BO392" s="72">
        <v>0</v>
      </c>
      <c r="BP392" s="72">
        <v>0</v>
      </c>
      <c r="BQ392" s="72">
        <v>0</v>
      </c>
      <c r="BR392" s="149">
        <v>4.7117671530075032E-2</v>
      </c>
    </row>
    <row r="393" spans="2:70" ht="16.5" hidden="1" x14ac:dyDescent="0.3">
      <c r="B393" s="85">
        <v>10</v>
      </c>
      <c r="C393" s="86" t="s">
        <v>3000</v>
      </c>
      <c r="D393" s="86">
        <v>21</v>
      </c>
      <c r="E393" s="87">
        <v>9</v>
      </c>
      <c r="F393" s="75">
        <v>0.15</v>
      </c>
      <c r="G393" s="74" t="s">
        <v>5090</v>
      </c>
      <c r="H393" s="85" t="s">
        <v>1211</v>
      </c>
      <c r="I393" s="86">
        <v>1394</v>
      </c>
      <c r="J393" s="86" t="s">
        <v>4318</v>
      </c>
      <c r="K393" s="92" t="s">
        <v>4856</v>
      </c>
      <c r="L393" s="98">
        <v>0.39460350898640917</v>
      </c>
      <c r="M393" s="99">
        <v>0.18706615784452413</v>
      </c>
      <c r="N393" s="99">
        <v>0.25716598043258443</v>
      </c>
      <c r="O393" s="99">
        <v>0.14982543969435477</v>
      </c>
      <c r="P393" s="100">
        <v>11.712342100140473</v>
      </c>
      <c r="Q393" s="100">
        <v>7.9984598189455784</v>
      </c>
      <c r="R393" s="101">
        <v>11.915037437603994</v>
      </c>
      <c r="S393" s="108">
        <v>41.720317980654315</v>
      </c>
      <c r="T393" s="109">
        <v>38.239349810918675</v>
      </c>
      <c r="U393" s="98">
        <v>0.29483061427452972</v>
      </c>
      <c r="V393" s="114">
        <v>1.8478820190445877</v>
      </c>
      <c r="W393" s="99">
        <v>0.41325177040755928</v>
      </c>
      <c r="X393" s="115">
        <v>3.6604806814724673E-2</v>
      </c>
      <c r="Y393" s="120">
        <v>7.7616876348953436</v>
      </c>
      <c r="Z393" s="121">
        <v>0.4083812043530255</v>
      </c>
      <c r="AA393" s="120">
        <v>121588000</v>
      </c>
      <c r="AB393" s="121">
        <v>151810000</v>
      </c>
      <c r="AC393" s="79">
        <v>609000</v>
      </c>
      <c r="AD393" s="80">
        <v>29182000</v>
      </c>
      <c r="AE393" s="125">
        <v>2.0869028853402784E-2</v>
      </c>
      <c r="AF393" s="129">
        <v>407.14302264999998</v>
      </c>
      <c r="AG393" s="130">
        <v>476.81002264999995</v>
      </c>
      <c r="AH393" s="136">
        <v>11.995220695597483</v>
      </c>
      <c r="AI393" s="137">
        <v>19.61293334910123</v>
      </c>
      <c r="AJ393" s="137">
        <v>6.7947888108362058</v>
      </c>
      <c r="AK393" s="137">
        <v>27.107297193997312</v>
      </c>
      <c r="AL393" s="138">
        <v>3.1279924554755048</v>
      </c>
      <c r="AM393" s="85" t="s">
        <v>502</v>
      </c>
      <c r="AN393" s="86" t="s">
        <v>528</v>
      </c>
      <c r="AO393" s="86" t="s">
        <v>529</v>
      </c>
      <c r="AP393" s="87" t="s">
        <v>2137</v>
      </c>
      <c r="AQ393" s="98" t="e">
        <v>#VALUE!</v>
      </c>
      <c r="AR393" s="99">
        <v>6.7195699999999997E-2</v>
      </c>
      <c r="AS393" s="143">
        <v>8.0039840000000015E-2</v>
      </c>
      <c r="AT393" s="74" t="s">
        <v>3776</v>
      </c>
      <c r="AU393" s="74" t="s">
        <v>3278</v>
      </c>
      <c r="AV393" s="146" t="s">
        <v>3776</v>
      </c>
      <c r="AW393" s="25">
        <v>7.3671502911526225</v>
      </c>
      <c r="AX393" s="136">
        <v>7.3671502911526225</v>
      </c>
      <c r="AY393" s="137">
        <v>0</v>
      </c>
      <c r="AZ393" s="138">
        <v>7.3671502911526225</v>
      </c>
      <c r="BA393" s="136">
        <v>118.53417216703654</v>
      </c>
      <c r="BB393" s="137">
        <v>0</v>
      </c>
      <c r="BC393" s="138">
        <v>118.53417216703654</v>
      </c>
      <c r="BD393" s="25">
        <v>18.094999999999999</v>
      </c>
      <c r="BE393" s="25">
        <v>407.14302264999998</v>
      </c>
      <c r="BF393" s="74">
        <v>13.925000000000001</v>
      </c>
      <c r="BG393" s="74">
        <v>16.567</v>
      </c>
      <c r="BH393" s="74">
        <v>20.05</v>
      </c>
      <c r="BI393" s="74">
        <v>-22</v>
      </c>
      <c r="BJ393" s="74">
        <v>14</v>
      </c>
      <c r="BK393" s="74">
        <v>20</v>
      </c>
      <c r="BL393" s="72">
        <v>3.4201740482657395E-2</v>
      </c>
      <c r="BM393" s="72">
        <v>4.0690860651790665E-2</v>
      </c>
      <c r="BN393" s="72">
        <v>4.9245594016321774E-2</v>
      </c>
      <c r="BO393" s="72">
        <v>-5.4035065753570026E-2</v>
      </c>
      <c r="BP393" s="72">
        <v>3.4385950934090019E-2</v>
      </c>
      <c r="BQ393" s="72">
        <v>4.9122787048700024E-2</v>
      </c>
      <c r="BR393" s="149">
        <v>4.9245594016321774E-2</v>
      </c>
    </row>
    <row r="394" spans="2:70" ht="16.5" x14ac:dyDescent="0.3">
      <c r="B394" s="85">
        <v>10</v>
      </c>
      <c r="C394" s="86" t="s">
        <v>2999</v>
      </c>
      <c r="D394" s="86">
        <v>23</v>
      </c>
      <c r="E394" s="87">
        <v>12</v>
      </c>
      <c r="F394" s="75">
        <v>0.15</v>
      </c>
      <c r="G394" s="74" t="s">
        <v>2142</v>
      </c>
      <c r="H394" s="85" t="s">
        <v>389</v>
      </c>
      <c r="I394" s="86">
        <v>1262</v>
      </c>
      <c r="J394" s="86" t="s">
        <v>4233</v>
      </c>
      <c r="K394" s="92" t="s">
        <v>1078</v>
      </c>
      <c r="L394" s="98">
        <v>0.1845363688056425</v>
      </c>
      <c r="M394" s="99">
        <v>0.28411306665605207</v>
      </c>
      <c r="N394" s="99">
        <v>0.14528991257593654</v>
      </c>
      <c r="O394" s="99">
        <v>0.24017866702355462</v>
      </c>
      <c r="P394" s="100">
        <v>23.866828474927633</v>
      </c>
      <c r="Q394" s="100">
        <v>31.948822049088506</v>
      </c>
      <c r="R394" s="101">
        <v>49.284718815642172</v>
      </c>
      <c r="S394" s="108">
        <v>34.306932887287779</v>
      </c>
      <c r="T394" s="109">
        <v>39.031016499219135</v>
      </c>
      <c r="U394" s="98">
        <v>0.10963175925165573</v>
      </c>
      <c r="V394" s="114">
        <v>0.57295133347848037</v>
      </c>
      <c r="W394" s="99">
        <v>0.52790242091071393</v>
      </c>
      <c r="X394" s="115">
        <v>3.0175768360784814E-2</v>
      </c>
      <c r="Y394" s="120">
        <v>31.11677305847267</v>
      </c>
      <c r="Z394" s="121">
        <v>61.88177785643478</v>
      </c>
      <c r="AA394" s="120">
        <v>8843173000</v>
      </c>
      <c r="AB394" s="121">
        <v>10460800000</v>
      </c>
      <c r="AC394" s="79">
        <v>35259000</v>
      </c>
      <c r="AD394" s="80">
        <v>2642225000</v>
      </c>
      <c r="AE394" s="125">
        <v>1.3344435087852094E-2</v>
      </c>
      <c r="AF394" s="129">
        <v>21573.031115999998</v>
      </c>
      <c r="AG394" s="130">
        <v>23919.332115999998</v>
      </c>
      <c r="AH394" s="136">
        <v>6.7265148554110441</v>
      </c>
      <c r="AI394" s="137">
        <v>7.5481436680525293</v>
      </c>
      <c r="AJ394" s="137">
        <v>4.4777692154643844</v>
      </c>
      <c r="AK394" s="137">
        <v>5.624102422356108</v>
      </c>
      <c r="AL394" s="138">
        <v>2.19776933872261</v>
      </c>
      <c r="AM394" s="85" t="s">
        <v>550</v>
      </c>
      <c r="AN394" s="86" t="s">
        <v>884</v>
      </c>
      <c r="AO394" s="86" t="s">
        <v>885</v>
      </c>
      <c r="AP394" s="87" t="s">
        <v>574</v>
      </c>
      <c r="AQ394" s="98">
        <v>0.16081700000000002</v>
      </c>
      <c r="AR394" s="99">
        <v>0.1460156</v>
      </c>
      <c r="AS394" s="143">
        <v>0.12073829999999999</v>
      </c>
      <c r="AT394" s="74" t="s">
        <v>3750</v>
      </c>
      <c r="AU394" s="74" t="s">
        <v>3021</v>
      </c>
      <c r="AV394" s="146" t="s">
        <v>3750</v>
      </c>
      <c r="AW394" s="25">
        <v>0.8703220321158931</v>
      </c>
      <c r="AX394" s="136">
        <v>0.8703220321158931</v>
      </c>
      <c r="AY394" s="137">
        <v>-1.3256763911758987E-2</v>
      </c>
      <c r="AZ394" s="138">
        <v>0.85706526820413409</v>
      </c>
      <c r="BA394" s="136">
        <v>6.9229765320685051</v>
      </c>
      <c r="BB394" s="137">
        <v>-0.10545092743332862</v>
      </c>
      <c r="BC394" s="138">
        <v>6.8175256046351764</v>
      </c>
      <c r="BD394" s="25">
        <v>179.92420000000001</v>
      </c>
      <c r="BE394" s="25">
        <v>21573.031115999998</v>
      </c>
      <c r="BF394" s="74">
        <v>3107.5</v>
      </c>
      <c r="BG394" s="74">
        <v>2696.4580000000001</v>
      </c>
      <c r="BH394" s="74">
        <v>2717.4120000000003</v>
      </c>
      <c r="BI394" s="74">
        <v>30.89</v>
      </c>
      <c r="BJ394" s="74">
        <v>695.77800000000002</v>
      </c>
      <c r="BK394" s="74">
        <v>866.26599999999996</v>
      </c>
      <c r="BL394" s="72">
        <v>0.14404559022284405</v>
      </c>
      <c r="BM394" s="72">
        <v>0.12499207855868372</v>
      </c>
      <c r="BN394" s="72">
        <v>0.12596338388371334</v>
      </c>
      <c r="BO394" s="72">
        <v>1.4318803803648119E-3</v>
      </c>
      <c r="BP394" s="72">
        <v>3.2252213249901851E-2</v>
      </c>
      <c r="BQ394" s="72">
        <v>4.0155043366044162E-2</v>
      </c>
      <c r="BR394" s="149">
        <v>0.12596338388371334</v>
      </c>
    </row>
    <row r="395" spans="2:70" ht="16.5" hidden="1" x14ac:dyDescent="0.3">
      <c r="B395" s="85">
        <v>10</v>
      </c>
      <c r="C395" s="86" t="s">
        <v>2999</v>
      </c>
      <c r="D395" s="86">
        <v>25</v>
      </c>
      <c r="E395" s="87">
        <v>10</v>
      </c>
      <c r="F395" s="75">
        <v>0.14000000000000001</v>
      </c>
      <c r="G395" s="74">
        <v>0</v>
      </c>
      <c r="H395" s="85" t="s">
        <v>421</v>
      </c>
      <c r="I395" s="86">
        <v>1263</v>
      </c>
      <c r="J395" s="86" t="s">
        <v>4234</v>
      </c>
      <c r="K395" s="92" t="s">
        <v>1116</v>
      </c>
      <c r="L395" s="98">
        <v>-7.654175261860266E-2</v>
      </c>
      <c r="M395" s="99">
        <v>-0.11256117455138662</v>
      </c>
      <c r="N395" s="99">
        <v>-2.7579937543678677E-2</v>
      </c>
      <c r="O395" s="99">
        <v>-2.3100100435219283E-2</v>
      </c>
      <c r="P395" s="100">
        <v>-3.8048101461603894</v>
      </c>
      <c r="Q395" s="100">
        <v>-3.6881911685097828</v>
      </c>
      <c r="R395" s="101">
        <v>-3.9768381951272809</v>
      </c>
      <c r="S395" s="108">
        <v>4.225694338596985</v>
      </c>
      <c r="T395" s="109">
        <v>9.0398365679264554</v>
      </c>
      <c r="U395" s="98">
        <v>-0.33623939679547599</v>
      </c>
      <c r="V395" s="114">
        <v>33.976190476190474</v>
      </c>
      <c r="W395" s="99">
        <v>0.67784829253550927</v>
      </c>
      <c r="X395" s="115">
        <v>1.9108280254777069E-2</v>
      </c>
      <c r="Y395" s="120">
        <v>31.682249445980467</v>
      </c>
      <c r="Z395" s="121" t="e">
        <v>#N/A</v>
      </c>
      <c r="AA395" s="120">
        <v>613000000</v>
      </c>
      <c r="AB395" s="121">
        <v>2987000000</v>
      </c>
      <c r="AC395" s="79">
        <v>491000000</v>
      </c>
      <c r="AD395" s="80">
        <v>442000000</v>
      </c>
      <c r="AE395" s="125">
        <v>1.1108597285067874</v>
      </c>
      <c r="AF395" s="129">
        <v>10962.81764951</v>
      </c>
      <c r="AG395" s="130">
        <v>9535.8176495099997</v>
      </c>
      <c r="AH395" s="136" t="s">
        <v>3021</v>
      </c>
      <c r="AI395" s="137" t="s">
        <v>3021</v>
      </c>
      <c r="AJ395" s="137">
        <v>2.938913517546391</v>
      </c>
      <c r="AK395" s="137" t="s">
        <v>3021</v>
      </c>
      <c r="AL395" s="138">
        <v>2.3910355548663964</v>
      </c>
      <c r="AM395" s="85" t="s">
        <v>543</v>
      </c>
      <c r="AN395" s="86" t="s">
        <v>570</v>
      </c>
      <c r="AO395" s="86" t="s">
        <v>582</v>
      </c>
      <c r="AP395" s="87" t="s">
        <v>574</v>
      </c>
      <c r="AQ395" s="98" t="e">
        <v>#VALUE!</v>
      </c>
      <c r="AR395" s="99">
        <v>0.1800271</v>
      </c>
      <c r="AS395" s="143">
        <v>3.492783E-2</v>
      </c>
      <c r="AT395" s="74" t="s">
        <v>3202</v>
      </c>
      <c r="AU395" s="74" t="s">
        <v>3202</v>
      </c>
      <c r="AV395" s="146" t="s">
        <v>3202</v>
      </c>
      <c r="AW395" s="25" t="s">
        <v>3021</v>
      </c>
      <c r="AX395" s="136">
        <v>0</v>
      </c>
      <c r="AY395" s="137">
        <v>0</v>
      </c>
      <c r="AZ395" s="138">
        <v>0</v>
      </c>
      <c r="BA395" s="136" t="s">
        <v>3021</v>
      </c>
      <c r="BB395" s="137">
        <v>0</v>
      </c>
      <c r="BC395" s="138" t="s">
        <v>3021</v>
      </c>
      <c r="BD395" s="25">
        <v>133</v>
      </c>
      <c r="BE395" s="25">
        <v>9535.8176495099997</v>
      </c>
      <c r="BF395" s="74">
        <v>213.86700000000002</v>
      </c>
      <c r="BG395" s="74">
        <v>325.93799999999999</v>
      </c>
      <c r="BH395" s="74">
        <v>544.12700000000007</v>
      </c>
      <c r="BI395" s="74">
        <v>209.304</v>
      </c>
      <c r="BJ395" s="74">
        <v>367.74799999999999</v>
      </c>
      <c r="BK395" s="74">
        <v>550.12400000000002</v>
      </c>
      <c r="BL395" s="72">
        <v>2.24277568909877E-2</v>
      </c>
      <c r="BM395" s="72">
        <v>3.4180393541475534E-2</v>
      </c>
      <c r="BN395" s="72">
        <v>5.7061388965209521E-2</v>
      </c>
      <c r="BO395" s="72">
        <v>2.1949245223953622E-2</v>
      </c>
      <c r="BP395" s="72">
        <v>3.8564915303188167E-2</v>
      </c>
      <c r="BQ395" s="72">
        <v>5.7690281024644831E-2</v>
      </c>
      <c r="BR395" s="149">
        <v>5.7690281024644831E-2</v>
      </c>
    </row>
    <row r="396" spans="2:70" ht="16.5" hidden="1" x14ac:dyDescent="0.3">
      <c r="B396" s="85">
        <v>10</v>
      </c>
      <c r="C396" s="86" t="s">
        <v>2999</v>
      </c>
      <c r="D396" s="86">
        <v>27</v>
      </c>
      <c r="E396" s="87">
        <v>4</v>
      </c>
      <c r="F396" s="75">
        <v>0.13</v>
      </c>
      <c r="G396" s="74" t="s">
        <v>2558</v>
      </c>
      <c r="H396" s="85" t="s">
        <v>237</v>
      </c>
      <c r="I396" s="86">
        <v>1276</v>
      </c>
      <c r="J396" s="86" t="s">
        <v>4246</v>
      </c>
      <c r="K396" s="92" t="s">
        <v>904</v>
      </c>
      <c r="L396" s="98">
        <v>0.39629757869746401</v>
      </c>
      <c r="M396" s="99">
        <v>0.36547906759179855</v>
      </c>
      <c r="N396" s="99">
        <v>0.28867372238024636</v>
      </c>
      <c r="O396" s="99">
        <v>0.26937884272826523</v>
      </c>
      <c r="P396" s="100">
        <v>19.661186681131603</v>
      </c>
      <c r="Q396" s="100">
        <v>14.562657749183963</v>
      </c>
      <c r="R396" s="101">
        <v>28.986692101557885</v>
      </c>
      <c r="S396" s="108">
        <v>20.733912201718795</v>
      </c>
      <c r="T396" s="109">
        <v>22.772355474769832</v>
      </c>
      <c r="U396" s="98">
        <v>0.20266133187839111</v>
      </c>
      <c r="V396" s="114">
        <v>1.1777347190417475</v>
      </c>
      <c r="W396" s="99">
        <v>0.32735286492092297</v>
      </c>
      <c r="X396" s="115" t="e">
        <v>#N/A</v>
      </c>
      <c r="Y396" s="120">
        <v>8.1817641645606045</v>
      </c>
      <c r="Z396" s="121">
        <v>30.0783895696364</v>
      </c>
      <c r="AA396" s="120">
        <v>1282700000</v>
      </c>
      <c r="AB396" s="121">
        <v>1740300000</v>
      </c>
      <c r="AC396" s="79">
        <v>22100000</v>
      </c>
      <c r="AD396" s="80">
        <v>341500000</v>
      </c>
      <c r="AE396" s="125">
        <v>6.4714494875549047E-2</v>
      </c>
      <c r="AF396" s="129">
        <v>9755.4515658600012</v>
      </c>
      <c r="AG396" s="130">
        <v>10455.451565860001</v>
      </c>
      <c r="AH396" s="136">
        <v>17.527999272187763</v>
      </c>
      <c r="AI396" s="137">
        <v>20.910903131720001</v>
      </c>
      <c r="AJ396" s="137">
        <v>2.0543737178082213</v>
      </c>
      <c r="AK396" s="137">
        <v>30.711534095061872</v>
      </c>
      <c r="AL396" s="138">
        <v>7.9215873432870509</v>
      </c>
      <c r="AM396" s="85" t="s">
        <v>493</v>
      </c>
      <c r="AN396" s="86" t="s">
        <v>537</v>
      </c>
      <c r="AO396" s="86" t="s">
        <v>825</v>
      </c>
      <c r="AP396" s="87" t="s">
        <v>574</v>
      </c>
      <c r="AQ396" s="98">
        <v>0.1436848</v>
      </c>
      <c r="AR396" s="99">
        <v>0.16578209999999999</v>
      </c>
      <c r="AS396" s="143">
        <v>0.15381130000000001</v>
      </c>
      <c r="AT396" s="74" t="s">
        <v>3697</v>
      </c>
      <c r="AU396" s="74" t="s">
        <v>3209</v>
      </c>
      <c r="AV396" s="146" t="s">
        <v>3209</v>
      </c>
      <c r="AW396" s="25">
        <v>0.30106879870575376</v>
      </c>
      <c r="AX396" s="136">
        <v>0.30106879870575376</v>
      </c>
      <c r="AY396" s="137">
        <v>0.23804047116405092</v>
      </c>
      <c r="AZ396" s="138">
        <v>0.53910926986980467</v>
      </c>
      <c r="BA396" s="136">
        <v>9.6555500269575418</v>
      </c>
      <c r="BB396" s="137">
        <v>7.6341742739385126</v>
      </c>
      <c r="BC396" s="138">
        <v>17.289724300896054</v>
      </c>
      <c r="BD396" s="25">
        <v>53.218159999999997</v>
      </c>
      <c r="BE396" s="25">
        <v>9755.4515658600012</v>
      </c>
      <c r="BF396" s="74">
        <v>374.6</v>
      </c>
      <c r="BG396" s="74">
        <v>417.3</v>
      </c>
      <c r="BH396" s="74">
        <v>456.85700000000003</v>
      </c>
      <c r="BI396" s="74">
        <v>221.36500000000001</v>
      </c>
      <c r="BJ396" s="74">
        <v>489.49200000000002</v>
      </c>
      <c r="BK396" s="74">
        <v>379.15800000000002</v>
      </c>
      <c r="BL396" s="72">
        <v>3.8399042573379512E-2</v>
      </c>
      <c r="BM396" s="72">
        <v>4.2776082396880057E-2</v>
      </c>
      <c r="BN396" s="72">
        <v>4.6830943387470486E-2</v>
      </c>
      <c r="BO396" s="72">
        <v>2.269141500068381E-2</v>
      </c>
      <c r="BP396" s="72">
        <v>5.0176252395431616E-2</v>
      </c>
      <c r="BQ396" s="72">
        <v>3.8866268510511025E-2</v>
      </c>
      <c r="BR396" s="149">
        <v>4.6830943387470486E-2</v>
      </c>
    </row>
    <row r="397" spans="2:70" ht="16.5" hidden="1" x14ac:dyDescent="0.3">
      <c r="B397" s="85">
        <v>10</v>
      </c>
      <c r="C397" s="86" t="s">
        <v>3000</v>
      </c>
      <c r="D397" s="86">
        <v>33</v>
      </c>
      <c r="E397" s="87">
        <v>2</v>
      </c>
      <c r="F397" s="75">
        <v>0.12</v>
      </c>
      <c r="G397" s="74" t="s">
        <v>4580</v>
      </c>
      <c r="H397" s="85" t="s">
        <v>1214</v>
      </c>
      <c r="I397" s="86">
        <v>1588</v>
      </c>
      <c r="J397" s="86" t="s">
        <v>5095</v>
      </c>
      <c r="K397" s="92" t="s">
        <v>4857</v>
      </c>
      <c r="L397" s="98">
        <v>0.3759216696393618</v>
      </c>
      <c r="M397" s="99">
        <v>0.18681813069396019</v>
      </c>
      <c r="N397" s="99">
        <v>0.3759216696393618</v>
      </c>
      <c r="O397" s="99">
        <v>0.18681813069396019</v>
      </c>
      <c r="P397" s="100">
        <v>18.691799127866084</v>
      </c>
      <c r="Q397" s="100">
        <v>14.263894273490491</v>
      </c>
      <c r="R397" s="101">
        <v>14.581573504995484</v>
      </c>
      <c r="S397" s="108">
        <v>34.792053376174536</v>
      </c>
      <c r="T397" s="109">
        <v>27.272152299032321</v>
      </c>
      <c r="U397" s="98">
        <v>1.1249716488999778E-2</v>
      </c>
      <c r="V397" s="114">
        <v>5.7513914656771824E-2</v>
      </c>
      <c r="W397" s="99">
        <v>0.7953731004762985</v>
      </c>
      <c r="X397" s="115">
        <v>4.5953360768175584E-2</v>
      </c>
      <c r="Y397" s="120">
        <v>12.502386226729218</v>
      </c>
      <c r="Z397" s="121">
        <v>5.4364811125223733</v>
      </c>
      <c r="AA397" s="120">
        <v>1778200000</v>
      </c>
      <c r="AB397" s="121">
        <v>1778200000</v>
      </c>
      <c r="AC397" s="79">
        <v>9000000</v>
      </c>
      <c r="AD397" s="80">
        <v>238200000</v>
      </c>
      <c r="AE397" s="125">
        <v>3.7783375314861464E-2</v>
      </c>
      <c r="AF397" s="129">
        <v>12653.336985000002</v>
      </c>
      <c r="AG397" s="130">
        <v>12678.136985000001</v>
      </c>
      <c r="AH397" s="136">
        <v>29.401987442022268</v>
      </c>
      <c r="AI397" s="137">
        <v>38.164169130042147</v>
      </c>
      <c r="AJ397" s="137">
        <v>0.39839271884375388</v>
      </c>
      <c r="AK397" s="137">
        <v>50.258339418251055</v>
      </c>
      <c r="AL397" s="138">
        <v>7.1849091162883534</v>
      </c>
      <c r="AM397" s="85" t="s">
        <v>493</v>
      </c>
      <c r="AN397" s="86" t="s">
        <v>537</v>
      </c>
      <c r="AO397" s="86" t="s">
        <v>4624</v>
      </c>
      <c r="AP397" s="87" t="s">
        <v>2137</v>
      </c>
      <c r="AQ397" s="98">
        <v>0.1815561</v>
      </c>
      <c r="AR397" s="99">
        <v>0.27679200000000004</v>
      </c>
      <c r="AS397" s="143">
        <v>0.1248949</v>
      </c>
      <c r="AT397" s="74" t="s">
        <v>3814</v>
      </c>
      <c r="AU397" s="74" t="s">
        <v>3021</v>
      </c>
      <c r="AV397" s="146" t="s">
        <v>3814</v>
      </c>
      <c r="AW397" s="25">
        <v>2.5862068965517242</v>
      </c>
      <c r="AX397" s="136">
        <v>2.5862068965517242</v>
      </c>
      <c r="AY397" s="137">
        <v>-3.3099917617982755E-2</v>
      </c>
      <c r="AZ397" s="138">
        <v>2.5531069789337413</v>
      </c>
      <c r="BA397" s="136">
        <v>93.647622852576902</v>
      </c>
      <c r="BB397" s="137">
        <v>-1.198561725928883</v>
      </c>
      <c r="BC397" s="138">
        <v>92.449061126648019</v>
      </c>
      <c r="BD397" s="25">
        <v>231.4</v>
      </c>
      <c r="BE397" s="25">
        <v>12653.336985000002</v>
      </c>
      <c r="BF397" s="74">
        <v>254.471</v>
      </c>
      <c r="BG397" s="74">
        <v>324.64699999999999</v>
      </c>
      <c r="BH397" s="74">
        <v>393.93799999999999</v>
      </c>
      <c r="BI397" s="74">
        <v>-55.993000000000002</v>
      </c>
      <c r="BJ397" s="74">
        <v>202.34700000000001</v>
      </c>
      <c r="BK397" s="74">
        <v>279.93099999999998</v>
      </c>
      <c r="BL397" s="72">
        <v>2.0110979443736042E-2</v>
      </c>
      <c r="BM397" s="72">
        <v>2.5657026315260182E-2</v>
      </c>
      <c r="BN397" s="72">
        <v>3.1133131162712012E-2</v>
      </c>
      <c r="BO397" s="72">
        <v>-4.4251567840465598E-3</v>
      </c>
      <c r="BP397" s="72">
        <v>1.59915918022158E-2</v>
      </c>
      <c r="BQ397" s="72">
        <v>2.2123096882019851E-2</v>
      </c>
      <c r="BR397" s="149">
        <v>3.1133131162712012E-2</v>
      </c>
    </row>
    <row r="398" spans="2:70" ht="16.5" hidden="1" x14ac:dyDescent="0.3">
      <c r="B398" s="85">
        <v>10</v>
      </c>
      <c r="C398" s="86" t="s">
        <v>3000</v>
      </c>
      <c r="D398" s="86">
        <v>36</v>
      </c>
      <c r="E398" s="87">
        <v>5</v>
      </c>
      <c r="F398" s="75">
        <v>0.2</v>
      </c>
      <c r="G398" s="74" t="s">
        <v>5096</v>
      </c>
      <c r="H398" s="85" t="s">
        <v>458</v>
      </c>
      <c r="I398" s="86">
        <v>1594</v>
      </c>
      <c r="J398" s="86" t="s">
        <v>5097</v>
      </c>
      <c r="K398" s="92" t="s">
        <v>1154</v>
      </c>
      <c r="L398" s="98">
        <v>-45.108109158078811</v>
      </c>
      <c r="M398" s="99">
        <v>39.090630696317689</v>
      </c>
      <c r="N398" s="99">
        <v>16.725482102568563</v>
      </c>
      <c r="O398" s="99">
        <v>27.090853966649721</v>
      </c>
      <c r="P398" s="100">
        <v>263.98836566191284</v>
      </c>
      <c r="Q398" s="100">
        <v>207.48572965514364</v>
      </c>
      <c r="R398" s="101" t="e">
        <v>#N/A</v>
      </c>
      <c r="S398" s="108">
        <v>63.691016563836897</v>
      </c>
      <c r="T398" s="109">
        <v>68.078313933777821</v>
      </c>
      <c r="U398" s="98">
        <v>0.91988351949666824</v>
      </c>
      <c r="V398" s="114">
        <v>0.76846436041948551</v>
      </c>
      <c r="W398" s="99">
        <v>-0.915203340747891</v>
      </c>
      <c r="X398" s="115">
        <v>4.3156979632389465E-2</v>
      </c>
      <c r="Y398" s="120">
        <v>3.1335887766193302</v>
      </c>
      <c r="Z398" s="121">
        <v>10.983582866802678</v>
      </c>
      <c r="AA398" s="120">
        <v>1371500.0000000075</v>
      </c>
      <c r="AB398" s="121">
        <v>1979000.0000000075</v>
      </c>
      <c r="AC398" s="79">
        <v>2650700</v>
      </c>
      <c r="AD398" s="80">
        <v>44572600</v>
      </c>
      <c r="AE398" s="125">
        <v>5.9469270358920051E-2</v>
      </c>
      <c r="AF398" s="129">
        <v>1339.5046656900001</v>
      </c>
      <c r="AG398" s="130">
        <v>1382.7819656900001</v>
      </c>
      <c r="AH398" s="136">
        <v>24.55371889798035</v>
      </c>
      <c r="AI398" s="137">
        <v>25.049717230328884</v>
      </c>
      <c r="AJ398" s="137">
        <v>3.340671466490492</v>
      </c>
      <c r="AK398" s="137">
        <v>34.527404181933683</v>
      </c>
      <c r="AL398" s="138" t="s">
        <v>3021</v>
      </c>
      <c r="AM398" s="85" t="s">
        <v>533</v>
      </c>
      <c r="AN398" s="86" t="s">
        <v>534</v>
      </c>
      <c r="AO398" s="86" t="s">
        <v>868</v>
      </c>
      <c r="AP398" s="87" t="s">
        <v>574</v>
      </c>
      <c r="AQ398" s="98">
        <v>0.20098160000000001</v>
      </c>
      <c r="AR398" s="99">
        <v>0.20236540000000003</v>
      </c>
      <c r="AS398" s="143">
        <v>0.2083023</v>
      </c>
      <c r="AT398" s="74" t="s">
        <v>3697</v>
      </c>
      <c r="AU398" s="74" t="s">
        <v>3402</v>
      </c>
      <c r="AV398" s="146" t="s">
        <v>3402</v>
      </c>
      <c r="AW398" s="25">
        <v>0.83322485293157544</v>
      </c>
      <c r="AX398" s="136">
        <v>0.83322485293157544</v>
      </c>
      <c r="AY398" s="137">
        <v>1.9098294735910717</v>
      </c>
      <c r="AZ398" s="138">
        <v>2.743054326522647</v>
      </c>
      <c r="BA398" s="136">
        <v>49.098190737325915</v>
      </c>
      <c r="BB398" s="137">
        <v>112.53765588031678</v>
      </c>
      <c r="BC398" s="138">
        <v>161.6358466176427</v>
      </c>
      <c r="BD398" s="25">
        <v>63.724770893159004</v>
      </c>
      <c r="BE398" s="25">
        <v>1339.5046656900001</v>
      </c>
      <c r="BF398" s="74" t="s">
        <v>3021</v>
      </c>
      <c r="BG398" s="74" t="s">
        <v>3021</v>
      </c>
      <c r="BH398" s="74" t="s">
        <v>3021</v>
      </c>
      <c r="BI398" s="74" t="s">
        <v>3021</v>
      </c>
      <c r="BJ398" s="74" t="s">
        <v>3021</v>
      </c>
      <c r="BK398" s="74" t="s">
        <v>3021</v>
      </c>
      <c r="BL398" s="72">
        <v>0</v>
      </c>
      <c r="BM398" s="72">
        <v>0</v>
      </c>
      <c r="BN398" s="72">
        <v>0</v>
      </c>
      <c r="BO398" s="72">
        <v>0</v>
      </c>
      <c r="BP398" s="72">
        <v>0</v>
      </c>
      <c r="BQ398" s="72">
        <v>0</v>
      </c>
      <c r="BR398" s="149">
        <v>0</v>
      </c>
    </row>
    <row r="399" spans="2:70" ht="16.5" hidden="1" x14ac:dyDescent="0.3">
      <c r="B399" s="85">
        <v>10</v>
      </c>
      <c r="C399" s="86" t="s">
        <v>2999</v>
      </c>
      <c r="D399" s="86">
        <v>40</v>
      </c>
      <c r="E399" s="87">
        <v>3</v>
      </c>
      <c r="F399" s="75" t="s">
        <v>2149</v>
      </c>
      <c r="G399" s="74" t="s">
        <v>2914</v>
      </c>
      <c r="H399" s="85" t="s">
        <v>16</v>
      </c>
      <c r="I399" s="86">
        <v>1549</v>
      </c>
      <c r="J399" s="86" t="s">
        <v>5103</v>
      </c>
      <c r="K399" s="92" t="s">
        <v>603</v>
      </c>
      <c r="L399" s="98" t="e">
        <v>#N/A</v>
      </c>
      <c r="M399" s="99">
        <v>1.7285961490922104</v>
      </c>
      <c r="N399" s="99" t="e">
        <v>#N/A</v>
      </c>
      <c r="O399" s="99">
        <v>0.89422680705344149</v>
      </c>
      <c r="P399" s="100">
        <v>13.283005688055086</v>
      </c>
      <c r="Q399" s="100">
        <v>10.872263478526049</v>
      </c>
      <c r="R399" s="101">
        <v>12.556149043320145</v>
      </c>
      <c r="S399" s="108">
        <v>25.64602250058751</v>
      </c>
      <c r="T399" s="109">
        <v>33.108301595028777</v>
      </c>
      <c r="U399" s="98">
        <v>-0.7899451808222232</v>
      </c>
      <c r="V399" s="114">
        <v>-5.9416464001884606</v>
      </c>
      <c r="W399" s="99">
        <v>0.85893304690297168</v>
      </c>
      <c r="X399" s="115" t="e">
        <v>#N/A</v>
      </c>
      <c r="Y399" s="120" t="e">
        <v>#N/A</v>
      </c>
      <c r="Z399" s="121" t="e">
        <v>#N/A</v>
      </c>
      <c r="AA399" s="120">
        <v>72813999.999999881</v>
      </c>
      <c r="AB399" s="121">
        <v>140753999.99999988</v>
      </c>
      <c r="AC399" s="79">
        <v>52329000</v>
      </c>
      <c r="AD399" s="80">
        <v>192050000</v>
      </c>
      <c r="AE399" s="125">
        <v>0.27247591772975788</v>
      </c>
      <c r="AF399" s="129">
        <v>4131.7944118400001</v>
      </c>
      <c r="AG399" s="130">
        <v>3274.2544118400001</v>
      </c>
      <c r="AH399" s="136">
        <v>22.629132307522184</v>
      </c>
      <c r="AI399" s="137">
        <v>24.53102785441359</v>
      </c>
      <c r="AJ399" s="137">
        <v>4.6481828851431359</v>
      </c>
      <c r="AK399" s="137">
        <v>38.48692915893632</v>
      </c>
      <c r="AL399" s="138">
        <v>4.1688593475137825</v>
      </c>
      <c r="AM399" s="85" t="s">
        <v>506</v>
      </c>
      <c r="AN399" s="86" t="s">
        <v>507</v>
      </c>
      <c r="AO399" s="86" t="s">
        <v>604</v>
      </c>
      <c r="AP399" s="87" t="s">
        <v>574</v>
      </c>
      <c r="AQ399" s="98" t="e">
        <v>#VALUE!</v>
      </c>
      <c r="AR399" s="99" t="e">
        <v>#VALUE!</v>
      </c>
      <c r="AS399" s="143" t="e">
        <v>#VALUE!</v>
      </c>
      <c r="AT399" s="74" t="s">
        <v>3371</v>
      </c>
      <c r="AU399" s="74" t="s">
        <v>3371</v>
      </c>
      <c r="AV399" s="146" t="s">
        <v>3371</v>
      </c>
      <c r="AW399" s="25" t="s">
        <v>3021</v>
      </c>
      <c r="AX399" s="136">
        <v>0</v>
      </c>
      <c r="AY399" s="137">
        <v>1.7263944313297606</v>
      </c>
      <c r="AZ399" s="138">
        <v>1.7263944313297606</v>
      </c>
      <c r="BA399" s="136">
        <v>0</v>
      </c>
      <c r="BB399" s="137">
        <v>62.417648800294586</v>
      </c>
      <c r="BC399" s="138">
        <v>62.417648800294586</v>
      </c>
      <c r="BD399" s="25">
        <v>71.331068639999998</v>
      </c>
      <c r="BE399" s="25">
        <v>3274.2544118400001</v>
      </c>
      <c r="BF399" s="74">
        <v>157.583</v>
      </c>
      <c r="BG399" s="74">
        <v>178.333</v>
      </c>
      <c r="BH399" s="74">
        <v>233</v>
      </c>
      <c r="BI399" s="74">
        <v>188.51900000000001</v>
      </c>
      <c r="BJ399" s="74">
        <v>198.64699999999999</v>
      </c>
      <c r="BK399" s="74">
        <v>234.08799999999999</v>
      </c>
      <c r="BL399" s="72">
        <v>4.8127903387765354E-2</v>
      </c>
      <c r="BM399" s="72">
        <v>5.4465224007985369E-2</v>
      </c>
      <c r="BN399" s="72">
        <v>7.1161238771627194E-2</v>
      </c>
      <c r="BO399" s="72">
        <v>5.7576161253169042E-2</v>
      </c>
      <c r="BP399" s="72">
        <v>6.0669384541920286E-2</v>
      </c>
      <c r="BQ399" s="72">
        <v>7.1493528161256079E-2</v>
      </c>
      <c r="BR399" s="149">
        <v>7.1493528161256079E-2</v>
      </c>
    </row>
    <row r="400" spans="2:70" ht="16.5" hidden="1" x14ac:dyDescent="0.3">
      <c r="B400" s="85">
        <v>10</v>
      </c>
      <c r="C400" s="86" t="s">
        <v>3000</v>
      </c>
      <c r="D400" s="86">
        <v>64</v>
      </c>
      <c r="E400" s="87">
        <v>14</v>
      </c>
      <c r="F400" s="75">
        <v>0.18</v>
      </c>
      <c r="G400" s="74" t="s">
        <v>5100</v>
      </c>
      <c r="H400" s="85" t="s">
        <v>2479</v>
      </c>
      <c r="I400" s="86">
        <v>1621</v>
      </c>
      <c r="J400" s="86" t="s">
        <v>5101</v>
      </c>
      <c r="K400" s="92" t="s">
        <v>4859</v>
      </c>
      <c r="L400" s="98">
        <v>1.1167927863640235</v>
      </c>
      <c r="M400" s="99">
        <v>3.4077740818986828</v>
      </c>
      <c r="N400" s="99">
        <v>0.29704145823581474</v>
      </c>
      <c r="O400" s="99">
        <v>0.30389830338621265</v>
      </c>
      <c r="P400" s="100">
        <v>10.931005293195026</v>
      </c>
      <c r="Q400" s="100">
        <v>7.4834822401947108</v>
      </c>
      <c r="R400" s="101">
        <v>8.0314805799592168</v>
      </c>
      <c r="S400" s="108">
        <v>15.081596661485017</v>
      </c>
      <c r="T400" s="109">
        <v>16.601057702418608</v>
      </c>
      <c r="U400" s="98">
        <v>-0.13008476642722067</v>
      </c>
      <c r="V400" s="114">
        <v>-0.53477153528388255</v>
      </c>
      <c r="W400" s="99">
        <v>0.90002613490466477</v>
      </c>
      <c r="X400" s="115" t="e">
        <v>#N/A</v>
      </c>
      <c r="Y400" s="120">
        <v>15.055051144022508</v>
      </c>
      <c r="Z400" s="121">
        <v>10.36768383823401</v>
      </c>
      <c r="AA400" s="120">
        <v>88988000</v>
      </c>
      <c r="AB400" s="121">
        <v>997870000</v>
      </c>
      <c r="AC400" s="79" t="e">
        <v>#N/A</v>
      </c>
      <c r="AD400" s="80">
        <v>176239000</v>
      </c>
      <c r="AE400" s="125">
        <v>0</v>
      </c>
      <c r="AF400" s="129">
        <v>5821.9912734999998</v>
      </c>
      <c r="AG400" s="130">
        <v>5605.9312734999994</v>
      </c>
      <c r="AH400" s="136">
        <v>13.349171735175474</v>
      </c>
      <c r="AI400" s="137">
        <v>18.486109768805377</v>
      </c>
      <c r="AJ400" s="137" t="s">
        <v>3021</v>
      </c>
      <c r="AK400" s="137">
        <v>31.367432150313153</v>
      </c>
      <c r="AL400" s="138">
        <v>4.4547759780704101</v>
      </c>
      <c r="AM400" s="85" t="s">
        <v>493</v>
      </c>
      <c r="AN400" s="86" t="s">
        <v>524</v>
      </c>
      <c r="AO400" s="86" t="s">
        <v>691</v>
      </c>
      <c r="AP400" s="87" t="s">
        <v>4617</v>
      </c>
      <c r="AQ400" s="98">
        <v>0.21667380000000003</v>
      </c>
      <c r="AR400" s="99">
        <v>0.1710373</v>
      </c>
      <c r="AS400" s="143">
        <v>0.21922070000000002</v>
      </c>
      <c r="AT400" s="74" t="s">
        <v>3418</v>
      </c>
      <c r="AU400" s="74" t="s">
        <v>3418</v>
      </c>
      <c r="AV400" s="146" t="s">
        <v>3418</v>
      </c>
      <c r="AW400" s="25">
        <v>1.7970050234167825</v>
      </c>
      <c r="AX400" s="136">
        <v>1.7970050234167825</v>
      </c>
      <c r="AY400" s="137">
        <v>0</v>
      </c>
      <c r="AZ400" s="138">
        <v>1.7970050234167825</v>
      </c>
      <c r="BA400" s="136">
        <v>52.731268768428222</v>
      </c>
      <c r="BB400" s="137">
        <v>0</v>
      </c>
      <c r="BC400" s="138">
        <v>52.731268768428222</v>
      </c>
      <c r="BD400" s="25">
        <v>104.6214738</v>
      </c>
      <c r="BE400" s="25">
        <v>5605.9312734999994</v>
      </c>
      <c r="BF400" s="74">
        <v>235</v>
      </c>
      <c r="BG400" s="74">
        <v>283.66700000000003</v>
      </c>
      <c r="BH400" s="74">
        <v>331</v>
      </c>
      <c r="BI400" s="74">
        <v>133</v>
      </c>
      <c r="BJ400" s="74">
        <v>310.33300000000003</v>
      </c>
      <c r="BK400" s="74">
        <v>291</v>
      </c>
      <c r="BL400" s="72">
        <v>4.1919886016240873E-2</v>
      </c>
      <c r="BM400" s="72">
        <v>5.0601226836463828E-2</v>
      </c>
      <c r="BN400" s="72">
        <v>5.9044605410109481E-2</v>
      </c>
      <c r="BO400" s="72">
        <v>2.372487166025547E-2</v>
      </c>
      <c r="BP400" s="72">
        <v>5.5357974413098213E-2</v>
      </c>
      <c r="BQ400" s="72">
        <v>5.1909305662664225E-2</v>
      </c>
      <c r="BR400" s="149">
        <v>5.9044605410109481E-2</v>
      </c>
    </row>
    <row r="401" spans="2:70" ht="16.5" hidden="1" x14ac:dyDescent="0.3">
      <c r="B401" s="85">
        <v>10</v>
      </c>
      <c r="C401" s="86" t="s">
        <v>3000</v>
      </c>
      <c r="D401" s="86">
        <v>56</v>
      </c>
      <c r="E401" s="87">
        <v>12</v>
      </c>
      <c r="F401" s="75">
        <v>0.15</v>
      </c>
      <c r="G401" s="74" t="s">
        <v>5098</v>
      </c>
      <c r="H401" s="85" t="s">
        <v>1174</v>
      </c>
      <c r="I401" s="86">
        <v>1617</v>
      </c>
      <c r="J401" s="86" t="s">
        <v>5099</v>
      </c>
      <c r="K401" s="92" t="s">
        <v>4858</v>
      </c>
      <c r="L401" s="98">
        <v>0.34077184408334266</v>
      </c>
      <c r="M401" s="99">
        <v>0.42689541799139702</v>
      </c>
      <c r="N401" s="99">
        <v>0.13724110770329562</v>
      </c>
      <c r="O401" s="99">
        <v>0.16124361767356962</v>
      </c>
      <c r="P401" s="100">
        <v>12.817073392163273</v>
      </c>
      <c r="Q401" s="100">
        <v>10.096763107549512</v>
      </c>
      <c r="R401" s="101">
        <v>13.127542224703523</v>
      </c>
      <c r="S401" s="108">
        <v>30.396768807534375</v>
      </c>
      <c r="T401" s="109">
        <v>32.513245511056361</v>
      </c>
      <c r="U401" s="98">
        <v>5.0706078858126218E-2</v>
      </c>
      <c r="V401" s="114">
        <v>0.14912028262099211</v>
      </c>
      <c r="W401" s="99">
        <v>0.65599792484131425</v>
      </c>
      <c r="X401" s="115" t="e">
        <v>#N/A</v>
      </c>
      <c r="Y401" s="120">
        <v>6.8217859532309006</v>
      </c>
      <c r="Z401" s="121">
        <v>7.1887484428440507</v>
      </c>
      <c r="AA401" s="120">
        <v>133675000</v>
      </c>
      <c r="AB401" s="121">
        <v>353907000</v>
      </c>
      <c r="AC401" s="79">
        <v>1528000</v>
      </c>
      <c r="AD401" s="80">
        <v>78822000</v>
      </c>
      <c r="AE401" s="125">
        <v>1.9385450762477482E-2</v>
      </c>
      <c r="AF401" s="129">
        <v>1096.5252744000002</v>
      </c>
      <c r="AG401" s="130">
        <v>1111.5522744000002</v>
      </c>
      <c r="AH401" s="136">
        <v>10.965812536634232</v>
      </c>
      <c r="AI401" s="137">
        <v>19.478620908400554</v>
      </c>
      <c r="AJ401" s="137">
        <v>4.8423151856242148</v>
      </c>
      <c r="AK401" s="137">
        <v>25.530708218842761</v>
      </c>
      <c r="AL401" s="138">
        <v>3.2179018061219749</v>
      </c>
      <c r="AM401" s="85" t="s">
        <v>506</v>
      </c>
      <c r="AN401" s="86" t="s">
        <v>507</v>
      </c>
      <c r="AO401" s="86" t="s">
        <v>618</v>
      </c>
      <c r="AP401" s="87" t="s">
        <v>2136</v>
      </c>
      <c r="AQ401" s="98">
        <v>0.21357900000000002</v>
      </c>
      <c r="AR401" s="99">
        <v>0.2289128</v>
      </c>
      <c r="AS401" s="143">
        <v>7.7799319999999991E-2</v>
      </c>
      <c r="AT401" s="74" t="s">
        <v>3414</v>
      </c>
      <c r="AU401" s="74" t="s">
        <v>3414</v>
      </c>
      <c r="AV401" s="146" t="s">
        <v>3414</v>
      </c>
      <c r="AW401" s="25">
        <v>1.9708994638036796</v>
      </c>
      <c r="AX401" s="136">
        <v>1.9708994638036796</v>
      </c>
      <c r="AY401" s="137">
        <v>-2.9965653076568773E-16</v>
      </c>
      <c r="AZ401" s="138">
        <v>1.9708994638036794</v>
      </c>
      <c r="BA401" s="136">
        <v>46.733781951650869</v>
      </c>
      <c r="BB401" s="137">
        <v>-7.1054273576010019E-15</v>
      </c>
      <c r="BC401" s="138">
        <v>46.733781951650862</v>
      </c>
      <c r="BD401" s="25">
        <v>20.194121199999998</v>
      </c>
      <c r="BE401" s="25">
        <v>1096.5252744000002</v>
      </c>
      <c r="BF401" s="74">
        <v>55.244</v>
      </c>
      <c r="BG401" s="74">
        <v>58.922000000000004</v>
      </c>
      <c r="BH401" s="74">
        <v>63.643000000000001</v>
      </c>
      <c r="BI401" s="74">
        <v>59.620000000000005</v>
      </c>
      <c r="BJ401" s="74">
        <v>64.06</v>
      </c>
      <c r="BK401" s="74">
        <v>66.150000000000006</v>
      </c>
      <c r="BL401" s="72">
        <v>5.038096365834209E-2</v>
      </c>
      <c r="BM401" s="72">
        <v>5.3735195508595193E-2</v>
      </c>
      <c r="BN401" s="72">
        <v>5.8040613824268082E-2</v>
      </c>
      <c r="BO401" s="72">
        <v>5.4371751743363186E-2</v>
      </c>
      <c r="BP401" s="72">
        <v>5.8420906016099387E-2</v>
      </c>
      <c r="BQ401" s="72">
        <v>6.0326926833671163E-2</v>
      </c>
      <c r="BR401" s="149">
        <v>6.0326926833671163E-2</v>
      </c>
    </row>
    <row r="402" spans="2:70" ht="17.25" hidden="1" thickBot="1" x14ac:dyDescent="0.35">
      <c r="B402" s="88">
        <v>10</v>
      </c>
      <c r="C402" s="89" t="s">
        <v>2999</v>
      </c>
      <c r="D402" s="89">
        <v>10</v>
      </c>
      <c r="E402" s="90">
        <v>5</v>
      </c>
      <c r="F402" s="75" t="s">
        <v>2970</v>
      </c>
      <c r="G402" s="74" t="s">
        <v>2986</v>
      </c>
      <c r="H402" s="88" t="s">
        <v>1977</v>
      </c>
      <c r="I402" s="89">
        <v>1255</v>
      </c>
      <c r="J402" s="89" t="s">
        <v>4228</v>
      </c>
      <c r="K402" s="93" t="s">
        <v>1978</v>
      </c>
      <c r="L402" s="102">
        <v>-1.0841296063185344</v>
      </c>
      <c r="M402" s="103">
        <v>1.6735919493588736</v>
      </c>
      <c r="N402" s="103">
        <v>0.36918725704785182</v>
      </c>
      <c r="O402" s="103">
        <v>0.12155188191159817</v>
      </c>
      <c r="P402" s="104">
        <v>7.4311817157448212</v>
      </c>
      <c r="Q402" s="104">
        <v>5.3241756594386853</v>
      </c>
      <c r="R402" s="105">
        <v>-2.8027393689787652</v>
      </c>
      <c r="S402" s="110">
        <v>7.2361967275718966</v>
      </c>
      <c r="T402" s="111">
        <v>14.362443290885519</v>
      </c>
      <c r="U402" s="102">
        <v>0.11079042308953756</v>
      </c>
      <c r="V402" s="116">
        <v>2.2102267150848953</v>
      </c>
      <c r="W402" s="103">
        <v>0.15279122297515327</v>
      </c>
      <c r="X402" s="117">
        <v>7.6826438267614733E-2</v>
      </c>
      <c r="Y402" s="122">
        <v>5.4381766990860552</v>
      </c>
      <c r="Z402" s="123" t="e">
        <v>#N/A</v>
      </c>
      <c r="AA402" s="122">
        <v>246439999.99999952</v>
      </c>
      <c r="AB402" s="123">
        <v>3393118999.9999995</v>
      </c>
      <c r="AC402" s="79" t="e">
        <v>#N/A</v>
      </c>
      <c r="AD402" s="80">
        <v>-302075000</v>
      </c>
      <c r="AE402" s="126">
        <v>0</v>
      </c>
      <c r="AF402" s="131">
        <v>6924.1340928</v>
      </c>
      <c r="AG402" s="132">
        <v>8646.1340927999991</v>
      </c>
      <c r="AH402" s="139">
        <v>11.905044891484842</v>
      </c>
      <c r="AI402" s="140">
        <v>23.071184662142866</v>
      </c>
      <c r="AJ402" s="140">
        <v>-6.5795763966313734</v>
      </c>
      <c r="AK402" s="140" t="s">
        <v>3021</v>
      </c>
      <c r="AL402" s="141">
        <v>2.465858408892053</v>
      </c>
      <c r="AM402" s="88" t="s">
        <v>506</v>
      </c>
      <c r="AN402" s="89" t="s">
        <v>629</v>
      </c>
      <c r="AO402" s="89" t="s">
        <v>773</v>
      </c>
      <c r="AP402" s="90" t="s">
        <v>1952</v>
      </c>
      <c r="AQ402" s="102" t="e">
        <v>#VALUE!</v>
      </c>
      <c r="AR402" s="103" t="e">
        <v>#VALUE!</v>
      </c>
      <c r="AS402" s="144">
        <v>0.43729390000000001</v>
      </c>
      <c r="AT402" s="74" t="s">
        <v>3198</v>
      </c>
      <c r="AU402" s="74" t="s">
        <v>3198</v>
      </c>
      <c r="AV402" s="147" t="s">
        <v>3198</v>
      </c>
      <c r="AW402" s="25" t="s">
        <v>3021</v>
      </c>
      <c r="AX402" s="139">
        <v>0</v>
      </c>
      <c r="AY402" s="140">
        <v>-1.0498063588281177</v>
      </c>
      <c r="AZ402" s="141">
        <v>-1.0498063588281177</v>
      </c>
      <c r="BA402" s="139">
        <v>0</v>
      </c>
      <c r="BB402" s="140">
        <v>-336.17665993295901</v>
      </c>
      <c r="BC402" s="141">
        <v>-336.17665993295901</v>
      </c>
      <c r="BD402" s="25">
        <v>-72.69</v>
      </c>
      <c r="BE402" s="25">
        <v>6924.1340928</v>
      </c>
      <c r="BF402" s="74">
        <v>350.66700000000003</v>
      </c>
      <c r="BG402" s="74">
        <v>607.1</v>
      </c>
      <c r="BH402" s="74">
        <v>812.6</v>
      </c>
      <c r="BI402" s="74">
        <v>766.95699999999999</v>
      </c>
      <c r="BJ402" s="74">
        <v>914.149</v>
      </c>
      <c r="BK402" s="74">
        <v>661.26900000000001</v>
      </c>
      <c r="BL402" s="72">
        <v>5.0644166519628504E-2</v>
      </c>
      <c r="BM402" s="72">
        <v>8.7678833463275596E-2</v>
      </c>
      <c r="BN402" s="72">
        <v>0.11735763477558515</v>
      </c>
      <c r="BO402" s="72">
        <v>0.11076576359165452</v>
      </c>
      <c r="BP402" s="72">
        <v>0.13202358414037213</v>
      </c>
      <c r="BQ402" s="72">
        <v>9.5502049951287735E-2</v>
      </c>
      <c r="BR402" s="150">
        <v>0.11735763477558515</v>
      </c>
    </row>
    <row r="403" spans="2:70" x14ac:dyDescent="0.25">
      <c r="B403" s="34"/>
      <c r="E403" s="34"/>
      <c r="K403" s="34"/>
      <c r="L403" s="34"/>
      <c r="M403" s="34"/>
      <c r="N403" s="34"/>
      <c r="O403" s="34"/>
      <c r="P403" s="34"/>
      <c r="Q403" s="34"/>
      <c r="R403" s="34"/>
      <c r="S403" s="34"/>
      <c r="T403" s="34"/>
      <c r="U403" s="34"/>
      <c r="V403" s="34"/>
      <c r="W403" s="34"/>
      <c r="X403" s="34"/>
      <c r="Z403" s="34"/>
      <c r="AE403" s="37"/>
      <c r="AG403" s="43"/>
      <c r="AH403" s="34"/>
      <c r="AI403" s="34"/>
      <c r="AJ403" s="34"/>
      <c r="AK403" s="34"/>
      <c r="AL403" s="34"/>
      <c r="AP403" s="34"/>
      <c r="AS403" s="34"/>
      <c r="AV403" s="34"/>
      <c r="AX403" s="34"/>
      <c r="AY403" s="34"/>
      <c r="AZ403" s="34"/>
      <c r="BA403" s="34"/>
      <c r="BB403" s="34"/>
      <c r="BC403" s="34"/>
      <c r="BR403" s="34"/>
    </row>
    <row r="404" spans="2:70" x14ac:dyDescent="0.25">
      <c r="B404" s="34"/>
      <c r="E404" s="34"/>
      <c r="K404" s="34"/>
      <c r="L404" s="34"/>
      <c r="M404" s="34"/>
      <c r="N404" s="34"/>
      <c r="O404" s="34"/>
      <c r="P404" s="34"/>
      <c r="Q404" s="34"/>
      <c r="R404" s="34"/>
      <c r="S404" s="34"/>
      <c r="T404" s="34"/>
      <c r="U404" s="34"/>
      <c r="V404" s="34"/>
      <c r="W404" s="34"/>
      <c r="X404" s="34"/>
      <c r="Z404" s="34"/>
      <c r="AE404" s="37"/>
      <c r="AG404" s="43"/>
      <c r="AH404" s="34"/>
      <c r="AI404" s="34"/>
      <c r="AJ404" s="34"/>
      <c r="AK404" s="34"/>
      <c r="AL404" s="34"/>
      <c r="AP404" s="34"/>
      <c r="AS404" s="34"/>
      <c r="AV404" s="34"/>
      <c r="AX404" s="34"/>
      <c r="AY404" s="34"/>
      <c r="AZ404" s="34"/>
      <c r="BA404" s="34"/>
      <c r="BB404" s="34"/>
      <c r="BC404" s="34"/>
      <c r="BR404" s="34"/>
    </row>
    <row r="405" spans="2:70" x14ac:dyDescent="0.25">
      <c r="B405" s="34"/>
      <c r="E405" s="34"/>
      <c r="K405" s="34"/>
      <c r="L405" s="34"/>
      <c r="M405" s="34"/>
      <c r="N405" s="34"/>
      <c r="O405" s="34"/>
      <c r="P405" s="34"/>
      <c r="Q405" s="34"/>
      <c r="R405" s="34"/>
      <c r="S405" s="34"/>
      <c r="T405" s="34"/>
      <c r="U405" s="34"/>
      <c r="V405" s="34"/>
      <c r="W405" s="34"/>
      <c r="X405" s="34"/>
      <c r="Z405" s="34"/>
      <c r="AE405" s="37"/>
      <c r="AG405" s="43"/>
      <c r="AH405" s="34"/>
      <c r="AI405" s="34"/>
      <c r="AJ405" s="34"/>
      <c r="AK405" s="34"/>
      <c r="AL405" s="34"/>
      <c r="AP405" s="34"/>
      <c r="AS405" s="34"/>
      <c r="AV405" s="34"/>
      <c r="AX405" s="34"/>
      <c r="AY405" s="34"/>
      <c r="AZ405" s="34"/>
      <c r="BA405" s="34"/>
      <c r="BB405" s="34"/>
      <c r="BC405" s="34"/>
      <c r="BR405" s="34"/>
    </row>
    <row r="406" spans="2:70" x14ac:dyDescent="0.25">
      <c r="B406" s="34"/>
      <c r="E406" s="34"/>
      <c r="K406" s="34"/>
      <c r="L406" s="34"/>
      <c r="M406" s="34"/>
      <c r="N406" s="34"/>
      <c r="O406" s="34"/>
      <c r="P406" s="34"/>
      <c r="Q406" s="34"/>
      <c r="R406" s="34"/>
      <c r="S406" s="34"/>
      <c r="T406" s="34"/>
      <c r="U406" s="34"/>
      <c r="V406" s="34"/>
      <c r="W406" s="34"/>
      <c r="X406" s="34"/>
      <c r="Z406" s="34"/>
      <c r="AE406" s="37"/>
      <c r="AG406" s="43"/>
      <c r="AH406" s="34"/>
      <c r="AI406" s="34"/>
      <c r="AJ406" s="34"/>
      <c r="AK406" s="34"/>
      <c r="AL406" s="34"/>
      <c r="AP406" s="34"/>
      <c r="AS406" s="34"/>
      <c r="AV406" s="34"/>
      <c r="AX406" s="34"/>
      <c r="AY406" s="34"/>
      <c r="AZ406" s="34"/>
      <c r="BA406" s="34"/>
      <c r="BB406" s="34"/>
      <c r="BC406" s="34"/>
      <c r="BR406" s="34"/>
    </row>
    <row r="407" spans="2:70" x14ac:dyDescent="0.25">
      <c r="B407" s="34"/>
      <c r="E407" s="34"/>
      <c r="K407" s="34"/>
      <c r="L407" s="34"/>
      <c r="M407" s="34"/>
      <c r="N407" s="34"/>
      <c r="O407" s="34"/>
      <c r="P407" s="34"/>
      <c r="Q407" s="34"/>
      <c r="R407" s="34"/>
      <c r="S407" s="34"/>
      <c r="T407" s="34"/>
      <c r="U407" s="34"/>
      <c r="V407" s="34"/>
      <c r="W407" s="34"/>
      <c r="X407" s="34"/>
      <c r="Z407" s="34"/>
      <c r="AE407" s="37"/>
      <c r="AG407" s="43"/>
      <c r="AH407" s="34"/>
      <c r="AI407" s="34"/>
      <c r="AJ407" s="34"/>
      <c r="AK407" s="34"/>
      <c r="AL407" s="34"/>
      <c r="AP407" s="34"/>
      <c r="AS407" s="34"/>
      <c r="AV407" s="34"/>
      <c r="AX407" s="34"/>
      <c r="AY407" s="34"/>
      <c r="AZ407" s="34"/>
      <c r="BA407" s="34"/>
      <c r="BB407" s="34"/>
      <c r="BC407" s="34"/>
      <c r="BR407" s="34"/>
    </row>
    <row r="408" spans="2:70" x14ac:dyDescent="0.25">
      <c r="B408" s="34"/>
      <c r="E408" s="34"/>
      <c r="K408" s="34"/>
      <c r="L408" s="34"/>
      <c r="M408" s="34"/>
      <c r="N408" s="34"/>
      <c r="O408" s="34"/>
      <c r="P408" s="34"/>
      <c r="Q408" s="34"/>
      <c r="R408" s="34"/>
      <c r="S408" s="34"/>
      <c r="T408" s="34"/>
      <c r="U408" s="34"/>
      <c r="V408" s="34"/>
      <c r="W408" s="34"/>
      <c r="X408" s="34"/>
      <c r="Z408" s="34"/>
      <c r="AE408" s="37"/>
      <c r="AG408" s="43"/>
      <c r="AH408" s="34"/>
      <c r="AI408" s="34"/>
      <c r="AJ408" s="34"/>
      <c r="AK408" s="34"/>
      <c r="AL408" s="34"/>
      <c r="AP408" s="34"/>
      <c r="AS408" s="34"/>
      <c r="AV408" s="34"/>
      <c r="AX408" s="34"/>
      <c r="AY408" s="34"/>
      <c r="AZ408" s="34"/>
      <c r="BA408" s="34"/>
      <c r="BB408" s="34"/>
      <c r="BC408" s="34"/>
      <c r="BR408" s="34"/>
    </row>
    <row r="409" spans="2:70" x14ac:dyDescent="0.25">
      <c r="B409" s="34"/>
      <c r="E409" s="34"/>
      <c r="K409" s="34"/>
      <c r="L409" s="34"/>
      <c r="M409" s="34"/>
      <c r="N409" s="34"/>
      <c r="O409" s="34"/>
      <c r="P409" s="34"/>
      <c r="Q409" s="34"/>
      <c r="R409" s="34"/>
      <c r="S409" s="34"/>
      <c r="T409" s="34"/>
      <c r="U409" s="34"/>
      <c r="V409" s="34"/>
      <c r="W409" s="34"/>
      <c r="X409" s="34"/>
      <c r="Z409" s="34"/>
      <c r="AE409" s="37"/>
      <c r="AG409" s="43"/>
      <c r="AH409" s="34"/>
      <c r="AI409" s="34"/>
      <c r="AJ409" s="34"/>
      <c r="AK409" s="34"/>
      <c r="AL409" s="34"/>
      <c r="AP409" s="34"/>
      <c r="AS409" s="34"/>
      <c r="AV409" s="34"/>
      <c r="AX409" s="34"/>
      <c r="AY409" s="34"/>
      <c r="AZ409" s="34"/>
      <c r="BA409" s="34"/>
      <c r="BB409" s="34"/>
      <c r="BC409" s="34"/>
      <c r="BR409" s="34"/>
    </row>
    <row r="410" spans="2:70" x14ac:dyDescent="0.25">
      <c r="B410" s="34"/>
      <c r="E410" s="34"/>
      <c r="K410" s="34"/>
      <c r="L410" s="34"/>
      <c r="M410" s="34"/>
      <c r="N410" s="34"/>
      <c r="O410" s="34"/>
      <c r="P410" s="34"/>
      <c r="Q410" s="34"/>
      <c r="R410" s="34"/>
      <c r="S410" s="34"/>
      <c r="T410" s="34"/>
      <c r="U410" s="34"/>
      <c r="V410" s="34"/>
      <c r="W410" s="34"/>
      <c r="X410" s="34"/>
      <c r="Z410" s="34"/>
      <c r="AE410" s="37"/>
      <c r="AG410" s="43"/>
      <c r="AH410" s="34"/>
      <c r="AI410" s="34"/>
      <c r="AJ410" s="34"/>
      <c r="AK410" s="34"/>
      <c r="AL410" s="34"/>
      <c r="AP410" s="34"/>
      <c r="AS410" s="34"/>
      <c r="AV410" s="34"/>
      <c r="AX410" s="34"/>
      <c r="AY410" s="34"/>
      <c r="AZ410" s="34"/>
      <c r="BA410" s="34"/>
      <c r="BB410" s="34"/>
      <c r="BC410" s="34"/>
      <c r="BR410" s="34"/>
    </row>
    <row r="411" spans="2:70" x14ac:dyDescent="0.25">
      <c r="B411" s="34"/>
      <c r="E411" s="34"/>
      <c r="K411" s="34"/>
      <c r="L411" s="34"/>
      <c r="M411" s="34"/>
      <c r="N411" s="34"/>
      <c r="O411" s="34"/>
      <c r="P411" s="34"/>
      <c r="Q411" s="34"/>
      <c r="R411" s="34"/>
      <c r="S411" s="34"/>
      <c r="T411" s="34"/>
      <c r="U411" s="34"/>
      <c r="V411" s="34"/>
      <c r="W411" s="34"/>
      <c r="X411" s="34"/>
      <c r="Z411" s="34"/>
      <c r="AE411" s="37"/>
      <c r="AG411" s="43"/>
      <c r="AH411" s="34"/>
      <c r="AI411" s="34"/>
      <c r="AJ411" s="34"/>
      <c r="AK411" s="34"/>
      <c r="AL411" s="34"/>
      <c r="AP411" s="34"/>
      <c r="AS411" s="34"/>
      <c r="AV411" s="34"/>
      <c r="AX411" s="34"/>
      <c r="AY411" s="34"/>
      <c r="AZ411" s="34"/>
      <c r="BA411" s="34"/>
      <c r="BB411" s="34"/>
      <c r="BC411" s="34"/>
      <c r="BR411" s="34"/>
    </row>
    <row r="412" spans="2:70" x14ac:dyDescent="0.25">
      <c r="B412" s="34"/>
      <c r="E412" s="34"/>
      <c r="K412" s="34"/>
      <c r="L412" s="34"/>
      <c r="M412" s="34"/>
      <c r="N412" s="34"/>
      <c r="O412" s="34"/>
      <c r="P412" s="34"/>
      <c r="Q412" s="34"/>
      <c r="R412" s="34"/>
      <c r="S412" s="34"/>
      <c r="T412" s="34"/>
      <c r="U412" s="34"/>
      <c r="V412" s="34"/>
      <c r="W412" s="34"/>
      <c r="X412" s="34"/>
      <c r="Z412" s="34"/>
      <c r="AE412" s="37"/>
      <c r="AG412" s="43"/>
      <c r="AH412" s="34"/>
      <c r="AI412" s="34"/>
      <c r="AJ412" s="34"/>
      <c r="AK412" s="34"/>
      <c r="AL412" s="34"/>
      <c r="AP412" s="34"/>
      <c r="AS412" s="34"/>
      <c r="AV412" s="34"/>
      <c r="AX412" s="34"/>
      <c r="AY412" s="34"/>
      <c r="AZ412" s="34"/>
      <c r="BA412" s="34"/>
      <c r="BB412" s="34"/>
      <c r="BC412" s="34"/>
      <c r="BR412" s="34"/>
    </row>
    <row r="413" spans="2:70" x14ac:dyDescent="0.25">
      <c r="B413" s="34"/>
      <c r="E413" s="34"/>
      <c r="K413" s="34"/>
      <c r="L413" s="34"/>
      <c r="M413" s="34"/>
      <c r="N413" s="34"/>
      <c r="O413" s="34"/>
      <c r="P413" s="34"/>
      <c r="Q413" s="34"/>
      <c r="R413" s="34"/>
      <c r="S413" s="34"/>
      <c r="T413" s="34"/>
      <c r="U413" s="34"/>
      <c r="V413" s="34"/>
      <c r="W413" s="34"/>
      <c r="X413" s="34"/>
      <c r="Z413" s="34"/>
      <c r="AE413" s="37"/>
      <c r="AG413" s="43"/>
      <c r="AH413" s="34"/>
      <c r="AI413" s="34"/>
      <c r="AJ413" s="34"/>
      <c r="AK413" s="34"/>
      <c r="AL413" s="34"/>
      <c r="AP413" s="34"/>
      <c r="AS413" s="34"/>
      <c r="AV413" s="34"/>
      <c r="AX413" s="34"/>
      <c r="AY413" s="34"/>
      <c r="AZ413" s="34"/>
      <c r="BA413" s="34"/>
      <c r="BB413" s="34"/>
      <c r="BC413" s="34"/>
      <c r="BR413" s="34"/>
    </row>
    <row r="414" spans="2:70" x14ac:dyDescent="0.25">
      <c r="B414" s="34"/>
      <c r="E414" s="34"/>
      <c r="K414" s="34"/>
      <c r="L414" s="34"/>
      <c r="M414" s="34"/>
      <c r="N414" s="34"/>
      <c r="O414" s="34"/>
      <c r="P414" s="34"/>
      <c r="Q414" s="34"/>
      <c r="R414" s="34"/>
      <c r="S414" s="34"/>
      <c r="T414" s="34"/>
      <c r="U414" s="34"/>
      <c r="V414" s="34"/>
      <c r="W414" s="34"/>
      <c r="X414" s="34"/>
      <c r="Z414" s="34"/>
      <c r="AE414" s="37"/>
      <c r="AG414" s="43"/>
      <c r="AH414" s="34"/>
      <c r="AI414" s="34"/>
      <c r="AJ414" s="34"/>
      <c r="AK414" s="34"/>
      <c r="AL414" s="34"/>
      <c r="AP414" s="34"/>
      <c r="AS414" s="34"/>
      <c r="AV414" s="34"/>
      <c r="AX414" s="34"/>
      <c r="AY414" s="34"/>
      <c r="AZ414" s="34"/>
      <c r="BA414" s="34"/>
      <c r="BB414" s="34"/>
      <c r="BC414" s="34"/>
      <c r="BR414" s="34"/>
    </row>
    <row r="415" spans="2:70" x14ac:dyDescent="0.25">
      <c r="B415" s="34"/>
      <c r="E415" s="34"/>
      <c r="K415" s="34"/>
      <c r="L415" s="34"/>
      <c r="M415" s="34"/>
      <c r="N415" s="34"/>
      <c r="O415" s="34"/>
      <c r="P415" s="34"/>
      <c r="Q415" s="34"/>
      <c r="R415" s="34"/>
      <c r="S415" s="34"/>
      <c r="T415" s="34"/>
      <c r="U415" s="34"/>
      <c r="V415" s="34"/>
      <c r="W415" s="34"/>
      <c r="X415" s="34"/>
      <c r="Z415" s="34"/>
      <c r="AE415" s="37"/>
      <c r="AG415" s="43"/>
      <c r="AH415" s="34"/>
      <c r="AI415" s="34"/>
      <c r="AJ415" s="34"/>
      <c r="AK415" s="34"/>
      <c r="AL415" s="34"/>
      <c r="AP415" s="34"/>
      <c r="AS415" s="34"/>
      <c r="AV415" s="34"/>
      <c r="AX415" s="34"/>
      <c r="AY415" s="34"/>
      <c r="AZ415" s="34"/>
      <c r="BA415" s="34"/>
      <c r="BB415" s="34"/>
      <c r="BC415" s="34"/>
      <c r="BR415" s="34"/>
    </row>
    <row r="416" spans="2:70" x14ac:dyDescent="0.25">
      <c r="B416" s="34"/>
      <c r="E416" s="34"/>
      <c r="K416" s="34"/>
      <c r="L416" s="34"/>
      <c r="M416" s="34"/>
      <c r="N416" s="34"/>
      <c r="O416" s="34"/>
      <c r="P416" s="34"/>
      <c r="Q416" s="34"/>
      <c r="R416" s="34"/>
      <c r="S416" s="34"/>
      <c r="T416" s="34"/>
      <c r="U416" s="34"/>
      <c r="V416" s="34"/>
      <c r="W416" s="34"/>
      <c r="X416" s="34"/>
      <c r="Z416" s="34"/>
      <c r="AE416" s="37"/>
      <c r="AG416" s="43"/>
      <c r="AH416" s="34"/>
      <c r="AI416" s="34"/>
      <c r="AJ416" s="34"/>
      <c r="AK416" s="34"/>
      <c r="AL416" s="34"/>
      <c r="AP416" s="34"/>
      <c r="AS416" s="34"/>
      <c r="AV416" s="34"/>
      <c r="AX416" s="34"/>
      <c r="AY416" s="34"/>
      <c r="AZ416" s="34"/>
      <c r="BA416" s="34"/>
      <c r="BB416" s="34"/>
      <c r="BC416" s="34"/>
      <c r="BR416" s="34"/>
    </row>
    <row r="417" spans="27:33" s="34" customFormat="1" x14ac:dyDescent="0.25">
      <c r="AA417" s="43"/>
      <c r="AB417" s="43"/>
      <c r="AE417" s="37"/>
      <c r="AF417" s="43"/>
      <c r="AG417" s="43"/>
    </row>
    <row r="418" spans="27:33" s="34" customFormat="1" x14ac:dyDescent="0.25">
      <c r="AA418" s="43"/>
      <c r="AB418" s="43"/>
      <c r="AE418" s="37"/>
      <c r="AF418" s="43"/>
      <c r="AG418" s="43"/>
    </row>
    <row r="419" spans="27:33" s="34" customFormat="1" x14ac:dyDescent="0.25">
      <c r="AA419" s="43"/>
      <c r="AB419" s="43"/>
      <c r="AE419" s="37"/>
      <c r="AF419" s="43"/>
      <c r="AG419" s="43"/>
    </row>
    <row r="420" spans="27:33" s="34" customFormat="1" x14ac:dyDescent="0.25">
      <c r="AA420" s="43"/>
      <c r="AB420" s="43"/>
      <c r="AE420" s="37"/>
      <c r="AF420" s="43"/>
      <c r="AG420" s="43"/>
    </row>
    <row r="421" spans="27:33" s="34" customFormat="1" x14ac:dyDescent="0.25">
      <c r="AA421" s="43"/>
      <c r="AB421" s="43"/>
      <c r="AE421" s="37"/>
      <c r="AF421" s="43"/>
      <c r="AG421" s="43"/>
    </row>
    <row r="422" spans="27:33" s="34" customFormat="1" x14ac:dyDescent="0.25">
      <c r="AA422" s="43"/>
      <c r="AB422" s="43"/>
      <c r="AE422" s="37"/>
      <c r="AF422" s="43"/>
      <c r="AG422" s="43"/>
    </row>
    <row r="423" spans="27:33" s="34" customFormat="1" x14ac:dyDescent="0.25">
      <c r="AA423" s="43"/>
      <c r="AB423" s="43"/>
      <c r="AE423" s="37"/>
      <c r="AF423" s="43"/>
      <c r="AG423" s="43"/>
    </row>
    <row r="424" spans="27:33" s="34" customFormat="1" x14ac:dyDescent="0.25">
      <c r="AA424" s="43"/>
      <c r="AB424" s="43"/>
      <c r="AE424" s="37"/>
      <c r="AF424" s="43"/>
      <c r="AG424" s="43"/>
    </row>
    <row r="425" spans="27:33" s="34" customFormat="1" x14ac:dyDescent="0.25">
      <c r="AA425" s="43"/>
      <c r="AB425" s="43"/>
      <c r="AE425" s="37"/>
      <c r="AF425" s="43"/>
      <c r="AG425" s="43"/>
    </row>
    <row r="426" spans="27:33" s="34" customFormat="1" x14ac:dyDescent="0.25">
      <c r="AA426" s="43"/>
      <c r="AB426" s="43"/>
      <c r="AE426" s="37"/>
      <c r="AF426" s="43"/>
      <c r="AG426" s="43"/>
    </row>
    <row r="427" spans="27:33" s="34" customFormat="1" x14ac:dyDescent="0.25">
      <c r="AA427" s="43"/>
      <c r="AB427" s="43"/>
      <c r="AE427" s="37"/>
      <c r="AF427" s="43"/>
      <c r="AG427" s="43"/>
    </row>
    <row r="428" spans="27:33" s="34" customFormat="1" x14ac:dyDescent="0.25">
      <c r="AA428" s="43"/>
      <c r="AB428" s="43"/>
      <c r="AE428" s="37"/>
      <c r="AF428" s="43"/>
      <c r="AG428" s="43"/>
    </row>
    <row r="429" spans="27:33" s="34" customFormat="1" x14ac:dyDescent="0.25">
      <c r="AA429" s="43"/>
      <c r="AB429" s="43"/>
      <c r="AE429" s="37"/>
      <c r="AF429" s="43"/>
      <c r="AG429" s="43"/>
    </row>
    <row r="430" spans="27:33" s="34" customFormat="1" x14ac:dyDescent="0.25">
      <c r="AA430" s="43"/>
      <c r="AB430" s="43"/>
      <c r="AE430" s="37"/>
      <c r="AF430" s="43"/>
      <c r="AG430" s="43"/>
    </row>
    <row r="431" spans="27:33" s="34" customFormat="1" x14ac:dyDescent="0.25">
      <c r="AA431" s="43"/>
      <c r="AB431" s="43"/>
      <c r="AE431" s="37"/>
      <c r="AF431" s="43"/>
      <c r="AG431" s="43"/>
    </row>
    <row r="432" spans="27:33" s="34" customFormat="1" x14ac:dyDescent="0.25">
      <c r="AA432" s="43"/>
      <c r="AB432" s="43"/>
      <c r="AE432" s="37"/>
      <c r="AF432" s="43"/>
      <c r="AG432" s="43"/>
    </row>
    <row r="433" spans="27:33" s="34" customFormat="1" x14ac:dyDescent="0.25">
      <c r="AA433" s="43"/>
      <c r="AB433" s="43"/>
      <c r="AE433" s="37"/>
      <c r="AF433" s="43"/>
      <c r="AG433" s="43"/>
    </row>
    <row r="434" spans="27:33" s="34" customFormat="1" x14ac:dyDescent="0.25">
      <c r="AA434" s="43"/>
      <c r="AB434" s="43"/>
      <c r="AE434" s="37"/>
      <c r="AF434" s="43"/>
      <c r="AG434" s="43"/>
    </row>
    <row r="435" spans="27:33" s="34" customFormat="1" x14ac:dyDescent="0.25">
      <c r="AA435" s="43"/>
      <c r="AB435" s="43"/>
      <c r="AE435" s="37"/>
      <c r="AF435" s="43"/>
      <c r="AG435" s="43"/>
    </row>
    <row r="436" spans="27:33" s="34" customFormat="1" x14ac:dyDescent="0.25">
      <c r="AA436" s="43"/>
      <c r="AB436" s="43"/>
      <c r="AE436" s="37"/>
      <c r="AF436" s="43"/>
      <c r="AG436" s="43"/>
    </row>
    <row r="437" spans="27:33" s="34" customFormat="1" x14ac:dyDescent="0.25">
      <c r="AA437" s="43"/>
      <c r="AB437" s="43"/>
      <c r="AE437" s="37"/>
      <c r="AF437" s="43"/>
      <c r="AG437" s="43"/>
    </row>
    <row r="438" spans="27:33" s="34" customFormat="1" x14ac:dyDescent="0.25">
      <c r="AA438" s="43"/>
      <c r="AB438" s="43"/>
      <c r="AE438" s="37"/>
      <c r="AF438" s="43"/>
      <c r="AG438" s="43"/>
    </row>
    <row r="439" spans="27:33" s="34" customFormat="1" x14ac:dyDescent="0.25">
      <c r="AA439" s="43"/>
      <c r="AB439" s="43"/>
      <c r="AE439" s="37"/>
      <c r="AF439" s="43"/>
      <c r="AG439" s="43"/>
    </row>
    <row r="440" spans="27:33" s="34" customFormat="1" x14ac:dyDescent="0.25">
      <c r="AA440" s="43"/>
      <c r="AB440" s="43"/>
      <c r="AE440" s="37"/>
      <c r="AF440" s="43"/>
      <c r="AG440" s="43"/>
    </row>
    <row r="441" spans="27:33" s="34" customFormat="1" x14ac:dyDescent="0.25">
      <c r="AA441" s="43"/>
      <c r="AB441" s="43"/>
      <c r="AE441" s="37"/>
      <c r="AF441" s="43"/>
      <c r="AG441" s="43"/>
    </row>
    <row r="442" spans="27:33" s="34" customFormat="1" x14ac:dyDescent="0.25">
      <c r="AA442" s="43"/>
      <c r="AB442" s="43"/>
      <c r="AE442" s="37"/>
      <c r="AF442" s="43"/>
      <c r="AG442" s="43"/>
    </row>
    <row r="443" spans="27:33" s="34" customFormat="1" x14ac:dyDescent="0.25">
      <c r="AA443" s="43"/>
      <c r="AB443" s="43"/>
      <c r="AE443" s="37"/>
      <c r="AF443" s="43"/>
      <c r="AG443" s="43"/>
    </row>
    <row r="444" spans="27:33" s="34" customFormat="1" x14ac:dyDescent="0.25">
      <c r="AA444" s="43"/>
      <c r="AB444" s="43"/>
      <c r="AE444" s="37"/>
      <c r="AF444" s="43"/>
      <c r="AG444" s="43"/>
    </row>
    <row r="445" spans="27:33" s="34" customFormat="1" x14ac:dyDescent="0.25">
      <c r="AA445" s="43"/>
      <c r="AB445" s="43"/>
      <c r="AE445" s="37"/>
      <c r="AF445" s="43"/>
      <c r="AG445" s="43"/>
    </row>
    <row r="446" spans="27:33" s="34" customFormat="1" x14ac:dyDescent="0.25">
      <c r="AA446" s="43"/>
      <c r="AB446" s="43"/>
      <c r="AE446" s="37"/>
      <c r="AF446" s="43"/>
      <c r="AG446" s="43"/>
    </row>
    <row r="447" spans="27:33" s="34" customFormat="1" x14ac:dyDescent="0.25">
      <c r="AA447" s="43"/>
      <c r="AB447" s="43"/>
      <c r="AE447" s="37"/>
      <c r="AF447" s="43"/>
      <c r="AG447" s="43"/>
    </row>
    <row r="448" spans="27:33" s="34" customFormat="1" x14ac:dyDescent="0.25">
      <c r="AA448" s="43"/>
      <c r="AB448" s="43"/>
      <c r="AE448" s="37"/>
      <c r="AF448" s="43"/>
      <c r="AG448" s="43"/>
    </row>
    <row r="449" spans="27:33" s="34" customFormat="1" x14ac:dyDescent="0.25">
      <c r="AA449" s="43"/>
      <c r="AB449" s="43"/>
      <c r="AE449" s="37"/>
      <c r="AF449" s="43"/>
      <c r="AG449" s="43"/>
    </row>
    <row r="450" spans="27:33" s="34" customFormat="1" x14ac:dyDescent="0.25">
      <c r="AA450" s="43"/>
      <c r="AB450" s="43"/>
      <c r="AE450" s="37"/>
      <c r="AF450" s="43"/>
      <c r="AG450" s="43"/>
    </row>
    <row r="451" spans="27:33" s="34" customFormat="1" x14ac:dyDescent="0.25">
      <c r="AA451" s="43"/>
      <c r="AB451" s="43"/>
      <c r="AE451" s="37"/>
      <c r="AF451" s="43"/>
      <c r="AG451" s="43"/>
    </row>
    <row r="452" spans="27:33" s="34" customFormat="1" x14ac:dyDescent="0.25">
      <c r="AA452" s="43"/>
      <c r="AB452" s="43"/>
      <c r="AE452" s="37"/>
      <c r="AF452" s="43"/>
      <c r="AG452" s="43"/>
    </row>
    <row r="453" spans="27:33" s="34" customFormat="1" x14ac:dyDescent="0.25">
      <c r="AA453" s="43"/>
      <c r="AB453" s="43"/>
      <c r="AE453" s="37"/>
      <c r="AF453" s="43"/>
      <c r="AG453" s="43"/>
    </row>
    <row r="454" spans="27:33" s="34" customFormat="1" x14ac:dyDescent="0.25">
      <c r="AA454" s="43"/>
      <c r="AB454" s="43"/>
      <c r="AE454" s="37"/>
      <c r="AF454" s="43"/>
      <c r="AG454" s="43"/>
    </row>
    <row r="455" spans="27:33" s="34" customFormat="1" x14ac:dyDescent="0.25">
      <c r="AA455" s="43"/>
      <c r="AB455" s="43"/>
      <c r="AE455" s="37"/>
      <c r="AF455" s="43"/>
      <c r="AG455" s="43"/>
    </row>
    <row r="456" spans="27:33" s="34" customFormat="1" x14ac:dyDescent="0.25">
      <c r="AA456" s="43"/>
      <c r="AB456" s="43"/>
      <c r="AE456" s="37"/>
      <c r="AF456" s="43"/>
      <c r="AG456" s="43"/>
    </row>
    <row r="457" spans="27:33" s="34" customFormat="1" x14ac:dyDescent="0.25">
      <c r="AA457" s="43"/>
      <c r="AB457" s="43"/>
      <c r="AE457" s="37"/>
      <c r="AF457" s="43"/>
      <c r="AG457" s="43"/>
    </row>
    <row r="458" spans="27:33" s="34" customFormat="1" x14ac:dyDescent="0.25">
      <c r="AA458" s="43"/>
      <c r="AB458" s="43"/>
      <c r="AE458" s="37"/>
      <c r="AF458" s="43"/>
      <c r="AG458" s="43"/>
    </row>
    <row r="459" spans="27:33" s="34" customFormat="1" x14ac:dyDescent="0.25">
      <c r="AA459" s="43"/>
      <c r="AB459" s="43"/>
      <c r="AE459" s="37"/>
      <c r="AF459" s="43"/>
      <c r="AG459" s="43"/>
    </row>
    <row r="460" spans="27:33" s="34" customFormat="1" x14ac:dyDescent="0.25">
      <c r="AA460" s="43"/>
      <c r="AB460" s="43"/>
      <c r="AE460" s="37"/>
      <c r="AF460" s="43"/>
      <c r="AG460" s="43"/>
    </row>
    <row r="461" spans="27:33" s="34" customFormat="1" x14ac:dyDescent="0.25">
      <c r="AA461" s="43"/>
      <c r="AB461" s="43"/>
      <c r="AE461" s="37"/>
      <c r="AF461" s="43"/>
      <c r="AG461" s="43"/>
    </row>
    <row r="462" spans="27:33" s="34" customFormat="1" x14ac:dyDescent="0.25">
      <c r="AA462" s="43"/>
      <c r="AB462" s="43"/>
      <c r="AE462" s="37"/>
      <c r="AF462" s="43"/>
      <c r="AG462" s="43"/>
    </row>
    <row r="463" spans="27:33" s="34" customFormat="1" x14ac:dyDescent="0.25">
      <c r="AA463" s="43"/>
      <c r="AB463" s="43"/>
      <c r="AE463" s="37"/>
      <c r="AF463" s="43"/>
      <c r="AG463" s="43"/>
    </row>
    <row r="464" spans="27:33" s="34" customFormat="1" x14ac:dyDescent="0.25">
      <c r="AA464" s="43"/>
      <c r="AB464" s="43"/>
      <c r="AE464" s="37"/>
      <c r="AF464" s="43"/>
      <c r="AG464" s="43"/>
    </row>
    <row r="465" spans="27:33" s="34" customFormat="1" x14ac:dyDescent="0.25">
      <c r="AA465" s="43"/>
      <c r="AB465" s="43"/>
      <c r="AE465" s="37"/>
      <c r="AF465" s="43"/>
      <c r="AG465" s="43"/>
    </row>
    <row r="466" spans="27:33" s="34" customFormat="1" x14ac:dyDescent="0.25">
      <c r="AA466" s="43"/>
      <c r="AB466" s="43"/>
      <c r="AE466" s="37"/>
      <c r="AF466" s="43"/>
      <c r="AG466" s="43"/>
    </row>
    <row r="467" spans="27:33" s="34" customFormat="1" x14ac:dyDescent="0.25">
      <c r="AA467" s="43"/>
      <c r="AB467" s="43"/>
      <c r="AE467" s="37"/>
      <c r="AF467" s="43"/>
      <c r="AG467" s="43"/>
    </row>
    <row r="468" spans="27:33" s="34" customFormat="1" x14ac:dyDescent="0.25">
      <c r="AA468" s="43"/>
      <c r="AB468" s="43"/>
      <c r="AE468" s="37"/>
      <c r="AF468" s="43"/>
      <c r="AG468" s="43"/>
    </row>
    <row r="469" spans="27:33" s="34" customFormat="1" x14ac:dyDescent="0.25">
      <c r="AA469" s="43"/>
      <c r="AB469" s="43"/>
      <c r="AE469" s="37"/>
      <c r="AF469" s="43"/>
      <c r="AG469" s="43"/>
    </row>
    <row r="470" spans="27:33" s="34" customFormat="1" x14ac:dyDescent="0.25">
      <c r="AA470" s="43"/>
      <c r="AB470" s="43"/>
      <c r="AE470" s="37"/>
      <c r="AF470" s="43"/>
      <c r="AG470" s="43"/>
    </row>
    <row r="471" spans="27:33" s="34" customFormat="1" x14ac:dyDescent="0.25">
      <c r="AA471" s="43"/>
      <c r="AB471" s="43"/>
      <c r="AE471" s="37"/>
      <c r="AF471" s="43"/>
      <c r="AG471" s="43"/>
    </row>
    <row r="472" spans="27:33" s="34" customFormat="1" x14ac:dyDescent="0.25">
      <c r="AA472" s="43"/>
      <c r="AB472" s="43"/>
      <c r="AE472" s="37"/>
      <c r="AF472" s="43"/>
      <c r="AG472" s="43"/>
    </row>
    <row r="473" spans="27:33" s="34" customFormat="1" x14ac:dyDescent="0.25">
      <c r="AA473" s="43"/>
      <c r="AB473" s="43"/>
      <c r="AE473" s="37"/>
      <c r="AF473" s="43"/>
      <c r="AG473" s="43"/>
    </row>
    <row r="474" spans="27:33" s="34" customFormat="1" x14ac:dyDescent="0.25">
      <c r="AA474" s="43"/>
      <c r="AB474" s="43"/>
      <c r="AE474" s="37"/>
      <c r="AF474" s="43"/>
      <c r="AG474" s="43"/>
    </row>
    <row r="475" spans="27:33" s="34" customFormat="1" x14ac:dyDescent="0.25">
      <c r="AA475" s="43"/>
      <c r="AB475" s="43"/>
      <c r="AE475" s="37"/>
      <c r="AF475" s="43"/>
      <c r="AG475" s="43"/>
    </row>
    <row r="476" spans="27:33" s="34" customFormat="1" x14ac:dyDescent="0.25">
      <c r="AA476" s="43"/>
      <c r="AB476" s="43"/>
      <c r="AE476" s="37"/>
      <c r="AF476" s="43"/>
      <c r="AG476" s="43"/>
    </row>
    <row r="477" spans="27:33" s="34" customFormat="1" x14ac:dyDescent="0.25">
      <c r="AA477" s="43"/>
      <c r="AB477" s="43"/>
      <c r="AE477" s="37"/>
      <c r="AF477" s="43"/>
      <c r="AG477" s="43"/>
    </row>
    <row r="478" spans="27:33" s="34" customFormat="1" x14ac:dyDescent="0.25">
      <c r="AA478" s="43"/>
      <c r="AB478" s="43"/>
      <c r="AE478" s="37"/>
      <c r="AF478" s="43"/>
      <c r="AG478" s="43"/>
    </row>
    <row r="479" spans="27:33" s="34" customFormat="1" x14ac:dyDescent="0.25">
      <c r="AA479" s="43"/>
      <c r="AB479" s="43"/>
      <c r="AE479" s="37"/>
      <c r="AF479" s="43"/>
      <c r="AG479" s="43"/>
    </row>
    <row r="480" spans="27:33" s="34" customFormat="1" x14ac:dyDescent="0.25">
      <c r="AA480" s="43"/>
      <c r="AB480" s="43"/>
      <c r="AE480" s="37"/>
      <c r="AF480" s="43"/>
      <c r="AG480" s="43"/>
    </row>
    <row r="481" spans="27:33" s="34" customFormat="1" x14ac:dyDescent="0.25">
      <c r="AA481" s="43"/>
      <c r="AB481" s="43"/>
      <c r="AE481" s="37"/>
      <c r="AF481" s="43"/>
      <c r="AG481" s="43"/>
    </row>
    <row r="482" spans="27:33" s="34" customFormat="1" x14ac:dyDescent="0.25">
      <c r="AA482" s="43"/>
      <c r="AB482" s="43"/>
      <c r="AE482" s="37"/>
      <c r="AF482" s="43"/>
      <c r="AG482" s="43"/>
    </row>
    <row r="483" spans="27:33" s="34" customFormat="1" x14ac:dyDescent="0.25">
      <c r="AA483" s="43"/>
      <c r="AB483" s="43"/>
      <c r="AE483" s="37"/>
      <c r="AF483" s="43"/>
      <c r="AG483" s="43"/>
    </row>
    <row r="484" spans="27:33" s="34" customFormat="1" x14ac:dyDescent="0.25">
      <c r="AA484" s="43"/>
      <c r="AB484" s="43"/>
      <c r="AE484" s="37"/>
      <c r="AF484" s="43"/>
      <c r="AG484" s="43"/>
    </row>
    <row r="485" spans="27:33" s="34" customFormat="1" x14ac:dyDescent="0.25">
      <c r="AA485" s="43"/>
      <c r="AB485" s="43"/>
      <c r="AE485" s="37"/>
      <c r="AF485" s="43"/>
      <c r="AG485" s="43"/>
    </row>
    <row r="486" spans="27:33" s="34" customFormat="1" x14ac:dyDescent="0.25">
      <c r="AA486" s="43"/>
      <c r="AB486" s="43"/>
      <c r="AE486" s="37"/>
      <c r="AF486" s="43"/>
      <c r="AG486" s="43"/>
    </row>
    <row r="487" spans="27:33" s="34" customFormat="1" x14ac:dyDescent="0.25">
      <c r="AA487" s="43"/>
      <c r="AB487" s="43"/>
      <c r="AE487" s="37"/>
      <c r="AF487" s="43"/>
      <c r="AG487" s="43"/>
    </row>
    <row r="488" spans="27:33" s="34" customFormat="1" x14ac:dyDescent="0.25">
      <c r="AA488" s="43"/>
      <c r="AB488" s="43"/>
      <c r="AE488" s="37"/>
      <c r="AF488" s="43"/>
      <c r="AG488" s="43"/>
    </row>
    <row r="489" spans="27:33" s="34" customFormat="1" x14ac:dyDescent="0.25">
      <c r="AA489" s="43"/>
      <c r="AB489" s="43"/>
      <c r="AE489" s="37"/>
      <c r="AF489" s="43"/>
      <c r="AG489" s="43"/>
    </row>
    <row r="490" spans="27:33" s="34" customFormat="1" x14ac:dyDescent="0.25">
      <c r="AA490" s="43"/>
      <c r="AB490" s="43"/>
      <c r="AE490" s="37"/>
      <c r="AF490" s="43"/>
      <c r="AG490" s="43"/>
    </row>
    <row r="491" spans="27:33" s="34" customFormat="1" x14ac:dyDescent="0.25">
      <c r="AA491" s="43"/>
      <c r="AB491" s="43"/>
      <c r="AE491" s="37"/>
      <c r="AF491" s="43"/>
      <c r="AG491" s="43"/>
    </row>
    <row r="492" spans="27:33" s="34" customFormat="1" x14ac:dyDescent="0.25">
      <c r="AA492" s="43"/>
      <c r="AB492" s="43"/>
      <c r="AE492" s="37"/>
      <c r="AF492" s="43"/>
      <c r="AG492" s="43"/>
    </row>
    <row r="493" spans="27:33" s="34" customFormat="1" x14ac:dyDescent="0.25">
      <c r="AA493" s="43"/>
      <c r="AB493" s="43"/>
      <c r="AE493" s="37"/>
      <c r="AF493" s="43"/>
      <c r="AG493" s="43"/>
    </row>
    <row r="494" spans="27:33" s="34" customFormat="1" x14ac:dyDescent="0.25">
      <c r="AA494" s="43"/>
      <c r="AB494" s="43"/>
      <c r="AE494" s="37"/>
      <c r="AF494" s="43"/>
      <c r="AG494" s="43"/>
    </row>
    <row r="495" spans="27:33" s="34" customFormat="1" x14ac:dyDescent="0.25">
      <c r="AA495" s="43"/>
      <c r="AB495" s="43"/>
      <c r="AE495" s="37"/>
      <c r="AF495" s="43"/>
      <c r="AG495" s="43"/>
    </row>
    <row r="496" spans="27:33" s="34" customFormat="1" x14ac:dyDescent="0.25">
      <c r="AA496" s="43"/>
      <c r="AB496" s="43"/>
      <c r="AE496" s="37"/>
      <c r="AF496" s="43"/>
      <c r="AG496" s="43"/>
    </row>
    <row r="497" spans="27:33" s="34" customFormat="1" x14ac:dyDescent="0.25">
      <c r="AA497" s="43"/>
      <c r="AB497" s="43"/>
      <c r="AE497" s="37"/>
      <c r="AF497" s="43"/>
      <c r="AG497" s="43"/>
    </row>
    <row r="498" spans="27:33" s="34" customFormat="1" x14ac:dyDescent="0.25">
      <c r="AA498" s="43"/>
      <c r="AB498" s="43"/>
      <c r="AE498" s="37"/>
      <c r="AF498" s="43"/>
      <c r="AG498" s="43"/>
    </row>
    <row r="499" spans="27:33" s="34" customFormat="1" x14ac:dyDescent="0.25">
      <c r="AA499" s="43"/>
      <c r="AB499" s="43"/>
      <c r="AE499" s="37"/>
      <c r="AF499" s="43"/>
      <c r="AG499" s="43"/>
    </row>
    <row r="500" spans="27:33" s="34" customFormat="1" x14ac:dyDescent="0.25">
      <c r="AA500" s="43"/>
      <c r="AB500" s="43"/>
      <c r="AE500" s="37"/>
      <c r="AF500" s="43"/>
      <c r="AG500" s="43"/>
    </row>
    <row r="501" spans="27:33" s="34" customFormat="1" x14ac:dyDescent="0.25">
      <c r="AA501" s="43"/>
      <c r="AB501" s="43"/>
      <c r="AE501" s="37"/>
      <c r="AF501" s="43"/>
      <c r="AG501" s="43"/>
    </row>
    <row r="502" spans="27:33" s="34" customFormat="1" x14ac:dyDescent="0.25">
      <c r="AA502" s="43"/>
      <c r="AB502" s="43"/>
      <c r="AE502" s="37"/>
      <c r="AF502" s="43"/>
      <c r="AG502" s="43"/>
    </row>
    <row r="503" spans="27:33" s="34" customFormat="1" x14ac:dyDescent="0.25">
      <c r="AA503" s="43"/>
      <c r="AB503" s="43"/>
      <c r="AE503" s="37"/>
      <c r="AF503" s="43"/>
      <c r="AG503" s="43"/>
    </row>
    <row r="504" spans="27:33" s="34" customFormat="1" x14ac:dyDescent="0.25">
      <c r="AA504" s="43"/>
      <c r="AB504" s="43"/>
      <c r="AE504" s="37"/>
      <c r="AF504" s="43"/>
      <c r="AG504" s="43"/>
    </row>
    <row r="505" spans="27:33" s="34" customFormat="1" x14ac:dyDescent="0.25">
      <c r="AA505" s="43"/>
      <c r="AB505" s="43"/>
      <c r="AE505" s="37"/>
      <c r="AF505" s="43"/>
      <c r="AG505" s="43"/>
    </row>
    <row r="506" spans="27:33" s="34" customFormat="1" x14ac:dyDescent="0.25">
      <c r="AA506" s="43"/>
      <c r="AB506" s="43"/>
      <c r="AE506" s="37"/>
      <c r="AF506" s="43"/>
      <c r="AG506" s="43"/>
    </row>
    <row r="507" spans="27:33" s="34" customFormat="1" x14ac:dyDescent="0.25">
      <c r="AA507" s="43"/>
      <c r="AB507" s="43"/>
      <c r="AE507" s="37"/>
      <c r="AF507" s="43"/>
      <c r="AG507" s="43"/>
    </row>
    <row r="508" spans="27:33" s="34" customFormat="1" x14ac:dyDescent="0.25">
      <c r="AA508" s="43"/>
      <c r="AB508" s="43"/>
      <c r="AE508" s="37"/>
      <c r="AF508" s="43"/>
      <c r="AG508" s="43"/>
    </row>
    <row r="509" spans="27:33" s="34" customFormat="1" x14ac:dyDescent="0.25">
      <c r="AA509" s="43"/>
      <c r="AB509" s="43"/>
      <c r="AE509" s="37"/>
      <c r="AF509" s="43"/>
      <c r="AG509" s="43"/>
    </row>
    <row r="510" spans="27:33" s="34" customFormat="1" x14ac:dyDescent="0.25">
      <c r="AA510" s="43"/>
      <c r="AB510" s="43"/>
      <c r="AE510" s="37"/>
      <c r="AF510" s="43"/>
      <c r="AG510" s="43"/>
    </row>
    <row r="511" spans="27:33" s="34" customFormat="1" x14ac:dyDescent="0.25">
      <c r="AA511" s="43"/>
      <c r="AB511" s="43"/>
      <c r="AE511" s="37"/>
      <c r="AF511" s="43"/>
      <c r="AG511" s="43"/>
    </row>
    <row r="512" spans="27:33" s="34" customFormat="1" x14ac:dyDescent="0.25">
      <c r="AA512" s="43"/>
      <c r="AB512" s="43"/>
      <c r="AE512" s="37"/>
      <c r="AF512" s="43"/>
      <c r="AG512" s="43"/>
    </row>
    <row r="513" spans="27:33" s="34" customFormat="1" x14ac:dyDescent="0.25">
      <c r="AA513" s="43"/>
      <c r="AB513" s="43"/>
      <c r="AE513" s="37"/>
      <c r="AF513" s="43"/>
      <c r="AG513" s="43"/>
    </row>
    <row r="514" spans="27:33" s="34" customFormat="1" x14ac:dyDescent="0.25">
      <c r="AA514" s="43"/>
      <c r="AB514" s="43"/>
      <c r="AE514" s="37"/>
      <c r="AF514" s="43"/>
      <c r="AG514" s="43"/>
    </row>
    <row r="515" spans="27:33" s="34" customFormat="1" x14ac:dyDescent="0.25">
      <c r="AA515" s="43"/>
      <c r="AB515" s="43"/>
      <c r="AE515" s="37"/>
      <c r="AF515" s="43"/>
      <c r="AG515" s="43"/>
    </row>
    <row r="516" spans="27:33" s="34" customFormat="1" x14ac:dyDescent="0.25">
      <c r="AA516" s="43"/>
      <c r="AB516" s="43"/>
      <c r="AE516" s="37"/>
      <c r="AF516" s="43"/>
      <c r="AG516" s="43"/>
    </row>
    <row r="517" spans="27:33" s="34" customFormat="1" x14ac:dyDescent="0.25">
      <c r="AA517" s="43"/>
      <c r="AB517" s="43"/>
      <c r="AE517" s="37"/>
      <c r="AF517" s="43"/>
      <c r="AG517" s="43"/>
    </row>
    <row r="518" spans="27:33" s="34" customFormat="1" x14ac:dyDescent="0.25">
      <c r="AA518" s="43"/>
      <c r="AB518" s="43"/>
      <c r="AE518" s="37"/>
      <c r="AF518" s="43"/>
      <c r="AG518" s="43"/>
    </row>
    <row r="519" spans="27:33" s="34" customFormat="1" x14ac:dyDescent="0.25">
      <c r="AA519" s="43"/>
      <c r="AB519" s="43"/>
      <c r="AE519" s="37"/>
      <c r="AF519" s="43"/>
      <c r="AG519" s="43"/>
    </row>
    <row r="520" spans="27:33" s="34" customFormat="1" x14ac:dyDescent="0.25">
      <c r="AA520" s="43"/>
      <c r="AB520" s="43"/>
      <c r="AE520" s="37"/>
      <c r="AF520" s="43"/>
      <c r="AG520" s="43"/>
    </row>
    <row r="521" spans="27:33" s="34" customFormat="1" x14ac:dyDescent="0.25">
      <c r="AA521" s="43"/>
      <c r="AB521" s="43"/>
      <c r="AE521" s="37"/>
      <c r="AF521" s="43"/>
      <c r="AG521" s="43"/>
    </row>
    <row r="522" spans="27:33" s="34" customFormat="1" x14ac:dyDescent="0.25">
      <c r="AA522" s="43"/>
      <c r="AB522" s="43"/>
      <c r="AE522" s="37"/>
      <c r="AF522" s="43"/>
      <c r="AG522" s="43"/>
    </row>
    <row r="523" spans="27:33" s="34" customFormat="1" x14ac:dyDescent="0.25">
      <c r="AA523" s="43"/>
      <c r="AB523" s="43"/>
      <c r="AE523" s="37"/>
      <c r="AF523" s="43"/>
      <c r="AG523" s="43"/>
    </row>
    <row r="524" spans="27:33" s="34" customFormat="1" x14ac:dyDescent="0.25">
      <c r="AA524" s="43"/>
      <c r="AB524" s="43"/>
      <c r="AE524" s="37"/>
      <c r="AF524" s="43"/>
      <c r="AG524" s="43"/>
    </row>
    <row r="525" spans="27:33" s="34" customFormat="1" x14ac:dyDescent="0.25">
      <c r="AA525" s="43"/>
      <c r="AB525" s="43"/>
      <c r="AE525" s="37"/>
      <c r="AF525" s="43"/>
      <c r="AG525" s="43"/>
    </row>
    <row r="526" spans="27:33" s="34" customFormat="1" x14ac:dyDescent="0.25">
      <c r="AA526" s="43"/>
      <c r="AB526" s="43"/>
      <c r="AE526" s="37"/>
      <c r="AF526" s="43"/>
      <c r="AG526" s="43"/>
    </row>
    <row r="527" spans="27:33" s="34" customFormat="1" x14ac:dyDescent="0.25">
      <c r="AA527" s="43"/>
      <c r="AB527" s="43"/>
      <c r="AE527" s="37"/>
      <c r="AF527" s="43"/>
      <c r="AG527" s="43"/>
    </row>
    <row r="528" spans="27:33" s="34" customFormat="1" x14ac:dyDescent="0.25">
      <c r="AA528" s="43"/>
      <c r="AB528" s="43"/>
      <c r="AE528" s="37"/>
      <c r="AF528" s="43"/>
      <c r="AG528" s="43"/>
    </row>
    <row r="529" spans="27:33" s="34" customFormat="1" x14ac:dyDescent="0.25">
      <c r="AA529" s="43"/>
      <c r="AB529" s="43"/>
      <c r="AE529" s="37"/>
      <c r="AF529" s="43"/>
      <c r="AG529" s="43"/>
    </row>
    <row r="530" spans="27:33" s="34" customFormat="1" x14ac:dyDescent="0.25">
      <c r="AA530" s="43"/>
      <c r="AB530" s="43"/>
      <c r="AE530" s="37"/>
      <c r="AF530" s="43"/>
      <c r="AG530" s="43"/>
    </row>
    <row r="531" spans="27:33" s="34" customFormat="1" x14ac:dyDescent="0.25">
      <c r="AA531" s="43"/>
      <c r="AB531" s="43"/>
      <c r="AE531" s="37"/>
      <c r="AF531" s="43"/>
      <c r="AG531" s="43"/>
    </row>
    <row r="532" spans="27:33" s="34" customFormat="1" x14ac:dyDescent="0.25">
      <c r="AA532" s="43"/>
      <c r="AB532" s="43"/>
      <c r="AE532" s="37"/>
      <c r="AF532" s="43"/>
      <c r="AG532" s="43"/>
    </row>
    <row r="533" spans="27:33" s="34" customFormat="1" x14ac:dyDescent="0.25">
      <c r="AA533" s="43"/>
      <c r="AB533" s="43"/>
      <c r="AE533" s="37"/>
      <c r="AF533" s="43"/>
      <c r="AG533" s="43"/>
    </row>
    <row r="534" spans="27:33" s="34" customFormat="1" x14ac:dyDescent="0.25">
      <c r="AA534" s="43"/>
      <c r="AB534" s="43"/>
      <c r="AE534" s="37"/>
      <c r="AF534" s="43"/>
      <c r="AG534" s="43"/>
    </row>
    <row r="535" spans="27:33" s="34" customFormat="1" x14ac:dyDescent="0.25">
      <c r="AA535" s="43"/>
      <c r="AB535" s="43"/>
      <c r="AE535" s="37"/>
      <c r="AF535" s="43"/>
      <c r="AG535" s="43"/>
    </row>
    <row r="536" spans="27:33" s="34" customFormat="1" x14ac:dyDescent="0.25">
      <c r="AA536" s="43"/>
      <c r="AB536" s="43"/>
      <c r="AE536" s="37"/>
      <c r="AF536" s="43"/>
      <c r="AG536" s="43"/>
    </row>
    <row r="537" spans="27:33" s="34" customFormat="1" x14ac:dyDescent="0.25">
      <c r="AA537" s="43"/>
      <c r="AB537" s="43"/>
      <c r="AE537" s="37"/>
      <c r="AF537" s="43"/>
      <c r="AG537" s="43"/>
    </row>
    <row r="538" spans="27:33" s="34" customFormat="1" x14ac:dyDescent="0.25">
      <c r="AA538" s="43"/>
      <c r="AB538" s="43"/>
      <c r="AE538" s="37"/>
      <c r="AF538" s="43"/>
      <c r="AG538" s="43"/>
    </row>
    <row r="539" spans="27:33" s="34" customFormat="1" x14ac:dyDescent="0.25">
      <c r="AA539" s="43"/>
      <c r="AB539" s="43"/>
      <c r="AE539" s="37"/>
      <c r="AF539" s="43"/>
      <c r="AG539" s="43"/>
    </row>
    <row r="540" spans="27:33" s="34" customFormat="1" x14ac:dyDescent="0.25">
      <c r="AA540" s="43"/>
      <c r="AB540" s="43"/>
      <c r="AE540" s="37"/>
      <c r="AF540" s="43"/>
      <c r="AG540" s="43"/>
    </row>
    <row r="541" spans="27:33" s="34" customFormat="1" x14ac:dyDescent="0.25">
      <c r="AA541" s="43"/>
      <c r="AB541" s="43"/>
      <c r="AE541" s="37"/>
      <c r="AF541" s="43"/>
      <c r="AG541" s="43"/>
    </row>
    <row r="542" spans="27:33" s="34" customFormat="1" x14ac:dyDescent="0.25">
      <c r="AA542" s="43"/>
      <c r="AB542" s="43"/>
      <c r="AE542" s="37"/>
      <c r="AF542" s="43"/>
      <c r="AG542" s="43"/>
    </row>
    <row r="543" spans="27:33" s="34" customFormat="1" x14ac:dyDescent="0.25">
      <c r="AA543" s="43"/>
      <c r="AB543" s="43"/>
      <c r="AE543" s="37"/>
      <c r="AF543" s="43"/>
      <c r="AG543" s="43"/>
    </row>
    <row r="544" spans="27:33" s="34" customFormat="1" x14ac:dyDescent="0.25">
      <c r="AA544" s="43"/>
      <c r="AB544" s="43"/>
      <c r="AE544" s="37"/>
      <c r="AF544" s="43"/>
      <c r="AG544" s="43"/>
    </row>
    <row r="545" spans="27:33" s="34" customFormat="1" x14ac:dyDescent="0.25">
      <c r="AA545" s="43"/>
      <c r="AB545" s="43"/>
      <c r="AE545" s="37"/>
      <c r="AF545" s="43"/>
      <c r="AG545" s="43"/>
    </row>
    <row r="546" spans="27:33" s="34" customFormat="1" x14ac:dyDescent="0.25">
      <c r="AA546" s="43"/>
      <c r="AB546" s="43"/>
      <c r="AE546" s="37"/>
      <c r="AF546" s="43"/>
      <c r="AG546" s="43"/>
    </row>
    <row r="547" spans="27:33" s="34" customFormat="1" x14ac:dyDescent="0.25">
      <c r="AA547" s="43"/>
      <c r="AB547" s="43"/>
      <c r="AE547" s="37"/>
      <c r="AF547" s="43"/>
      <c r="AG547" s="43"/>
    </row>
    <row r="548" spans="27:33" s="34" customFormat="1" x14ac:dyDescent="0.25">
      <c r="AA548" s="43"/>
      <c r="AB548" s="43"/>
      <c r="AE548" s="37"/>
      <c r="AF548" s="43"/>
      <c r="AG548" s="43"/>
    </row>
    <row r="549" spans="27:33" s="34" customFormat="1" x14ac:dyDescent="0.25">
      <c r="AA549" s="43"/>
      <c r="AB549" s="43"/>
      <c r="AE549" s="37"/>
      <c r="AF549" s="43"/>
      <c r="AG549" s="43"/>
    </row>
    <row r="550" spans="27:33" s="34" customFormat="1" x14ac:dyDescent="0.25">
      <c r="AA550" s="43"/>
      <c r="AB550" s="43"/>
      <c r="AE550" s="37"/>
      <c r="AF550" s="43"/>
      <c r="AG550" s="43"/>
    </row>
    <row r="551" spans="27:33" s="34" customFormat="1" x14ac:dyDescent="0.25">
      <c r="AA551" s="43"/>
      <c r="AB551" s="43"/>
      <c r="AE551" s="37"/>
      <c r="AF551" s="43"/>
      <c r="AG551" s="43"/>
    </row>
    <row r="552" spans="27:33" s="34" customFormat="1" x14ac:dyDescent="0.25">
      <c r="AA552" s="43"/>
      <c r="AB552" s="43"/>
      <c r="AE552" s="37"/>
      <c r="AF552" s="43"/>
      <c r="AG552" s="43"/>
    </row>
    <row r="553" spans="27:33" s="34" customFormat="1" x14ac:dyDescent="0.25">
      <c r="AA553" s="43"/>
      <c r="AB553" s="43"/>
      <c r="AE553" s="37"/>
      <c r="AF553" s="43"/>
      <c r="AG553" s="43"/>
    </row>
    <row r="554" spans="27:33" s="34" customFormat="1" x14ac:dyDescent="0.25">
      <c r="AA554" s="43"/>
      <c r="AB554" s="43"/>
      <c r="AE554" s="37"/>
      <c r="AF554" s="43"/>
      <c r="AG554" s="43"/>
    </row>
    <row r="555" spans="27:33" s="34" customFormat="1" x14ac:dyDescent="0.25">
      <c r="AA555" s="43"/>
      <c r="AB555" s="43"/>
      <c r="AE555" s="37"/>
      <c r="AF555" s="43"/>
      <c r="AG555" s="43"/>
    </row>
    <row r="556" spans="27:33" s="34" customFormat="1" x14ac:dyDescent="0.25">
      <c r="AA556" s="43"/>
      <c r="AB556" s="43"/>
      <c r="AE556" s="37"/>
      <c r="AF556" s="43"/>
      <c r="AG556" s="43"/>
    </row>
    <row r="557" spans="27:33" s="34" customFormat="1" x14ac:dyDescent="0.25">
      <c r="AA557" s="43"/>
      <c r="AB557" s="43"/>
      <c r="AE557" s="37"/>
      <c r="AF557" s="43"/>
      <c r="AG557" s="43"/>
    </row>
    <row r="558" spans="27:33" s="34" customFormat="1" x14ac:dyDescent="0.25">
      <c r="AA558" s="43"/>
      <c r="AB558" s="43"/>
      <c r="AE558" s="37"/>
      <c r="AF558" s="43"/>
      <c r="AG558" s="43"/>
    </row>
    <row r="559" spans="27:33" s="34" customFormat="1" x14ac:dyDescent="0.25">
      <c r="AA559" s="43"/>
      <c r="AB559" s="43"/>
      <c r="AE559" s="37"/>
      <c r="AF559" s="43"/>
      <c r="AG559" s="43"/>
    </row>
    <row r="560" spans="27:33" s="34" customFormat="1" x14ac:dyDescent="0.25">
      <c r="AA560" s="43"/>
      <c r="AB560" s="43"/>
      <c r="AE560" s="37"/>
      <c r="AF560" s="43"/>
      <c r="AG560" s="43"/>
    </row>
    <row r="561" spans="27:33" s="34" customFormat="1" x14ac:dyDescent="0.25">
      <c r="AA561" s="43"/>
      <c r="AB561" s="43"/>
      <c r="AE561" s="37"/>
      <c r="AF561" s="43"/>
      <c r="AG561" s="43"/>
    </row>
    <row r="562" spans="27:33" s="34" customFormat="1" x14ac:dyDescent="0.25">
      <c r="AA562" s="43"/>
      <c r="AB562" s="43"/>
      <c r="AE562" s="37"/>
      <c r="AF562" s="43"/>
      <c r="AG562" s="43"/>
    </row>
    <row r="563" spans="27:33" s="34" customFormat="1" x14ac:dyDescent="0.25">
      <c r="AA563" s="43"/>
      <c r="AB563" s="43"/>
      <c r="AE563" s="37"/>
      <c r="AF563" s="43"/>
      <c r="AG563" s="43"/>
    </row>
    <row r="564" spans="27:33" s="34" customFormat="1" x14ac:dyDescent="0.25">
      <c r="AA564" s="43"/>
      <c r="AB564" s="43"/>
      <c r="AE564" s="37"/>
      <c r="AF564" s="43"/>
      <c r="AG564" s="43"/>
    </row>
    <row r="565" spans="27:33" s="34" customFormat="1" x14ac:dyDescent="0.25">
      <c r="AA565" s="43"/>
      <c r="AB565" s="43"/>
      <c r="AE565" s="37"/>
      <c r="AF565" s="43"/>
      <c r="AG565" s="43"/>
    </row>
    <row r="566" spans="27:33" s="34" customFormat="1" x14ac:dyDescent="0.25">
      <c r="AA566" s="43"/>
      <c r="AB566" s="43"/>
      <c r="AE566" s="37"/>
      <c r="AF566" s="43"/>
      <c r="AG566" s="43"/>
    </row>
    <row r="567" spans="27:33" s="34" customFormat="1" x14ac:dyDescent="0.25">
      <c r="AA567" s="43"/>
      <c r="AB567" s="43"/>
      <c r="AE567" s="37"/>
      <c r="AF567" s="43"/>
      <c r="AG567" s="43"/>
    </row>
    <row r="568" spans="27:33" s="34" customFormat="1" x14ac:dyDescent="0.25">
      <c r="AA568" s="43"/>
      <c r="AB568" s="43"/>
      <c r="AE568" s="37"/>
      <c r="AF568" s="43"/>
      <c r="AG568" s="43"/>
    </row>
    <row r="569" spans="27:33" s="34" customFormat="1" x14ac:dyDescent="0.25">
      <c r="AA569" s="43"/>
      <c r="AB569" s="43"/>
      <c r="AE569" s="37"/>
      <c r="AF569" s="43"/>
      <c r="AG569" s="43"/>
    </row>
    <row r="570" spans="27:33" s="34" customFormat="1" x14ac:dyDescent="0.25">
      <c r="AA570" s="43"/>
      <c r="AB570" s="43"/>
      <c r="AE570" s="37"/>
      <c r="AF570" s="43"/>
      <c r="AG570" s="43"/>
    </row>
    <row r="571" spans="27:33" s="34" customFormat="1" x14ac:dyDescent="0.25">
      <c r="AA571" s="43"/>
      <c r="AB571" s="43"/>
      <c r="AE571" s="37"/>
      <c r="AF571" s="43"/>
      <c r="AG571" s="43"/>
    </row>
    <row r="572" spans="27:33" s="34" customFormat="1" x14ac:dyDescent="0.25">
      <c r="AA572" s="43"/>
      <c r="AB572" s="43"/>
      <c r="AE572" s="37"/>
      <c r="AF572" s="43"/>
      <c r="AG572" s="43"/>
    </row>
    <row r="573" spans="27:33" s="34" customFormat="1" x14ac:dyDescent="0.25">
      <c r="AA573" s="43"/>
      <c r="AB573" s="43"/>
      <c r="AE573" s="37"/>
      <c r="AF573" s="43"/>
      <c r="AG573" s="43"/>
    </row>
    <row r="574" spans="27:33" s="34" customFormat="1" x14ac:dyDescent="0.25">
      <c r="AA574" s="43"/>
      <c r="AB574" s="43"/>
      <c r="AE574" s="37"/>
      <c r="AF574" s="43"/>
      <c r="AG574" s="43"/>
    </row>
    <row r="575" spans="27:33" s="34" customFormat="1" x14ac:dyDescent="0.25">
      <c r="AA575" s="43"/>
      <c r="AB575" s="43"/>
      <c r="AE575" s="37"/>
      <c r="AF575" s="43"/>
      <c r="AG575" s="43"/>
    </row>
    <row r="576" spans="27:33" s="34" customFormat="1" x14ac:dyDescent="0.25">
      <c r="AA576" s="43"/>
      <c r="AB576" s="43"/>
      <c r="AE576" s="37"/>
      <c r="AF576" s="43"/>
      <c r="AG576" s="43"/>
    </row>
    <row r="577" spans="27:33" s="34" customFormat="1" x14ac:dyDescent="0.25">
      <c r="AA577" s="43"/>
      <c r="AB577" s="43"/>
      <c r="AE577" s="37"/>
      <c r="AF577" s="43"/>
      <c r="AG577" s="43"/>
    </row>
    <row r="578" spans="27:33" s="34" customFormat="1" x14ac:dyDescent="0.25">
      <c r="AA578" s="43"/>
      <c r="AB578" s="43"/>
      <c r="AE578" s="37"/>
      <c r="AF578" s="43"/>
      <c r="AG578" s="43"/>
    </row>
    <row r="579" spans="27:33" s="34" customFormat="1" x14ac:dyDescent="0.25">
      <c r="AA579" s="43"/>
      <c r="AB579" s="43"/>
      <c r="AE579" s="37"/>
      <c r="AF579" s="43"/>
      <c r="AG579" s="43"/>
    </row>
    <row r="580" spans="27:33" s="34" customFormat="1" x14ac:dyDescent="0.25">
      <c r="AA580" s="43"/>
      <c r="AB580" s="43"/>
      <c r="AE580" s="37"/>
      <c r="AF580" s="43"/>
      <c r="AG580" s="43"/>
    </row>
    <row r="581" spans="27:33" s="34" customFormat="1" x14ac:dyDescent="0.25">
      <c r="AA581" s="43"/>
      <c r="AB581" s="43"/>
      <c r="AE581" s="37"/>
      <c r="AF581" s="43"/>
      <c r="AG581" s="43"/>
    </row>
    <row r="582" spans="27:33" s="34" customFormat="1" x14ac:dyDescent="0.25">
      <c r="AA582" s="43"/>
      <c r="AB582" s="43"/>
      <c r="AE582" s="37"/>
      <c r="AF582" s="43"/>
      <c r="AG582" s="43"/>
    </row>
    <row r="583" spans="27:33" s="34" customFormat="1" x14ac:dyDescent="0.25">
      <c r="AA583" s="43"/>
      <c r="AB583" s="43"/>
      <c r="AE583" s="37"/>
      <c r="AF583" s="43"/>
      <c r="AG583" s="43"/>
    </row>
    <row r="584" spans="27:33" s="34" customFormat="1" x14ac:dyDescent="0.25">
      <c r="AA584" s="43"/>
      <c r="AB584" s="43"/>
      <c r="AE584" s="37"/>
      <c r="AF584" s="43"/>
      <c r="AG584" s="43"/>
    </row>
    <row r="585" spans="27:33" s="34" customFormat="1" x14ac:dyDescent="0.25">
      <c r="AA585" s="43"/>
      <c r="AB585" s="43"/>
      <c r="AE585" s="37"/>
      <c r="AF585" s="43"/>
      <c r="AG585" s="43"/>
    </row>
    <row r="586" spans="27:33" s="34" customFormat="1" x14ac:dyDescent="0.25">
      <c r="AA586" s="43"/>
      <c r="AB586" s="43"/>
      <c r="AE586" s="37"/>
      <c r="AF586" s="43"/>
      <c r="AG586" s="43"/>
    </row>
    <row r="587" spans="27:33" s="34" customFormat="1" x14ac:dyDescent="0.25">
      <c r="AA587" s="43"/>
      <c r="AB587" s="43"/>
      <c r="AE587" s="37"/>
      <c r="AF587" s="43"/>
      <c r="AG587" s="43"/>
    </row>
    <row r="588" spans="27:33" s="34" customFormat="1" x14ac:dyDescent="0.25">
      <c r="AA588" s="43"/>
      <c r="AB588" s="43"/>
      <c r="AE588" s="37"/>
      <c r="AF588" s="43"/>
      <c r="AG588" s="43"/>
    </row>
    <row r="589" spans="27:33" s="34" customFormat="1" x14ac:dyDescent="0.25">
      <c r="AA589" s="43"/>
      <c r="AB589" s="43"/>
      <c r="AE589" s="37"/>
      <c r="AF589" s="43"/>
      <c r="AG589" s="43"/>
    </row>
    <row r="590" spans="27:33" s="34" customFormat="1" x14ac:dyDescent="0.25">
      <c r="AA590" s="43"/>
      <c r="AB590" s="43"/>
      <c r="AE590" s="37"/>
      <c r="AF590" s="43"/>
      <c r="AG590" s="43"/>
    </row>
    <row r="591" spans="27:33" s="34" customFormat="1" x14ac:dyDescent="0.25">
      <c r="AA591" s="43"/>
      <c r="AB591" s="43"/>
      <c r="AE591" s="37"/>
      <c r="AF591" s="43"/>
      <c r="AG591" s="43"/>
    </row>
    <row r="592" spans="27:33" s="34" customFormat="1" x14ac:dyDescent="0.25">
      <c r="AA592" s="43"/>
      <c r="AB592" s="43"/>
      <c r="AE592" s="37"/>
      <c r="AF592" s="43"/>
      <c r="AG592" s="43"/>
    </row>
    <row r="593" spans="27:33" s="34" customFormat="1" x14ac:dyDescent="0.25">
      <c r="AA593" s="43"/>
      <c r="AB593" s="43"/>
      <c r="AE593" s="37"/>
      <c r="AF593" s="43"/>
      <c r="AG593" s="43"/>
    </row>
    <row r="594" spans="27:33" s="34" customFormat="1" x14ac:dyDescent="0.25">
      <c r="AA594" s="43"/>
      <c r="AB594" s="43"/>
      <c r="AE594" s="37"/>
      <c r="AF594" s="43"/>
      <c r="AG594" s="43"/>
    </row>
    <row r="595" spans="27:33" s="34" customFormat="1" x14ac:dyDescent="0.25">
      <c r="AA595" s="43"/>
      <c r="AB595" s="43"/>
      <c r="AE595" s="37"/>
      <c r="AF595" s="43"/>
      <c r="AG595" s="43"/>
    </row>
    <row r="596" spans="27:33" s="34" customFormat="1" x14ac:dyDescent="0.25">
      <c r="AA596" s="43"/>
      <c r="AB596" s="43"/>
      <c r="AE596" s="37"/>
      <c r="AF596" s="43"/>
      <c r="AG596" s="43"/>
    </row>
    <row r="597" spans="27:33" s="34" customFormat="1" x14ac:dyDescent="0.25">
      <c r="AA597" s="43"/>
      <c r="AB597" s="43"/>
      <c r="AE597" s="37"/>
      <c r="AF597" s="43"/>
      <c r="AG597" s="43"/>
    </row>
    <row r="598" spans="27:33" s="34" customFormat="1" x14ac:dyDescent="0.25">
      <c r="AA598" s="43"/>
      <c r="AB598" s="43"/>
      <c r="AE598" s="37"/>
      <c r="AF598" s="43"/>
      <c r="AG598" s="43"/>
    </row>
    <row r="599" spans="27:33" s="34" customFormat="1" x14ac:dyDescent="0.25">
      <c r="AA599" s="43"/>
      <c r="AB599" s="43"/>
      <c r="AE599" s="37"/>
      <c r="AF599" s="43"/>
      <c r="AG599" s="43"/>
    </row>
    <row r="600" spans="27:33" s="34" customFormat="1" x14ac:dyDescent="0.25">
      <c r="AA600" s="43"/>
      <c r="AB600" s="43"/>
      <c r="AE600" s="37"/>
      <c r="AF600" s="43"/>
      <c r="AG600" s="43"/>
    </row>
    <row r="601" spans="27:33" s="34" customFormat="1" x14ac:dyDescent="0.25">
      <c r="AA601" s="43"/>
      <c r="AB601" s="43"/>
      <c r="AE601" s="37"/>
      <c r="AF601" s="43"/>
      <c r="AG601" s="43"/>
    </row>
    <row r="602" spans="27:33" s="34" customFormat="1" x14ac:dyDescent="0.25">
      <c r="AA602" s="43"/>
      <c r="AB602" s="43"/>
      <c r="AE602" s="37"/>
      <c r="AF602" s="43"/>
      <c r="AG602" s="43"/>
    </row>
    <row r="603" spans="27:33" s="34" customFormat="1" x14ac:dyDescent="0.25">
      <c r="AA603" s="43"/>
      <c r="AB603" s="43"/>
      <c r="AE603" s="37"/>
      <c r="AF603" s="43"/>
      <c r="AG603" s="43"/>
    </row>
    <row r="604" spans="27:33" s="34" customFormat="1" x14ac:dyDescent="0.25">
      <c r="AA604" s="43"/>
      <c r="AB604" s="43"/>
      <c r="AE604" s="37"/>
      <c r="AF604" s="43"/>
      <c r="AG604" s="43"/>
    </row>
    <row r="605" spans="27:33" s="34" customFormat="1" x14ac:dyDescent="0.25">
      <c r="AA605" s="43"/>
      <c r="AB605" s="43"/>
      <c r="AE605" s="37"/>
      <c r="AF605" s="43"/>
      <c r="AG605" s="43"/>
    </row>
    <row r="606" spans="27:33" s="34" customFormat="1" x14ac:dyDescent="0.25">
      <c r="AA606" s="43"/>
      <c r="AB606" s="43"/>
      <c r="AE606" s="37"/>
      <c r="AF606" s="43"/>
      <c r="AG606" s="43"/>
    </row>
    <row r="607" spans="27:33" s="34" customFormat="1" x14ac:dyDescent="0.25">
      <c r="AA607" s="43"/>
      <c r="AB607" s="43"/>
      <c r="AE607" s="37"/>
      <c r="AF607" s="43"/>
      <c r="AG607" s="43"/>
    </row>
    <row r="608" spans="27:33" s="34" customFormat="1" x14ac:dyDescent="0.25">
      <c r="AA608" s="43"/>
      <c r="AB608" s="43"/>
      <c r="AE608" s="37"/>
      <c r="AF608" s="43"/>
      <c r="AG608" s="43"/>
    </row>
    <row r="609" spans="27:33" s="34" customFormat="1" x14ac:dyDescent="0.25">
      <c r="AA609" s="43"/>
      <c r="AB609" s="43"/>
      <c r="AE609" s="37"/>
      <c r="AF609" s="43"/>
      <c r="AG609" s="43"/>
    </row>
    <row r="610" spans="27:33" s="34" customFormat="1" x14ac:dyDescent="0.25">
      <c r="AA610" s="43"/>
      <c r="AB610" s="43"/>
      <c r="AE610" s="37"/>
      <c r="AF610" s="43"/>
      <c r="AG610" s="43"/>
    </row>
    <row r="611" spans="27:33" s="34" customFormat="1" x14ac:dyDescent="0.25">
      <c r="AA611" s="43"/>
      <c r="AB611" s="43"/>
      <c r="AE611" s="37"/>
      <c r="AF611" s="43"/>
      <c r="AG611" s="43"/>
    </row>
    <row r="612" spans="27:33" s="34" customFormat="1" x14ac:dyDescent="0.25">
      <c r="AA612" s="43"/>
      <c r="AB612" s="43"/>
      <c r="AE612" s="37"/>
      <c r="AF612" s="43"/>
      <c r="AG612" s="43"/>
    </row>
    <row r="613" spans="27:33" s="34" customFormat="1" x14ac:dyDescent="0.25">
      <c r="AA613" s="43"/>
      <c r="AB613" s="43"/>
      <c r="AE613" s="37"/>
      <c r="AF613" s="43"/>
      <c r="AG613" s="43"/>
    </row>
    <row r="614" spans="27:33" s="34" customFormat="1" x14ac:dyDescent="0.25">
      <c r="AA614" s="43"/>
      <c r="AB614" s="43"/>
      <c r="AE614" s="37"/>
      <c r="AF614" s="43"/>
      <c r="AG614" s="43"/>
    </row>
    <row r="615" spans="27:33" s="34" customFormat="1" x14ac:dyDescent="0.25">
      <c r="AA615" s="43"/>
      <c r="AB615" s="43"/>
      <c r="AE615" s="37"/>
      <c r="AF615" s="43"/>
      <c r="AG615" s="43"/>
    </row>
    <row r="616" spans="27:33" s="34" customFormat="1" x14ac:dyDescent="0.25">
      <c r="AA616" s="43"/>
      <c r="AB616" s="43"/>
      <c r="AE616" s="37"/>
      <c r="AF616" s="43"/>
      <c r="AG616" s="43"/>
    </row>
    <row r="617" spans="27:33" s="34" customFormat="1" x14ac:dyDescent="0.25">
      <c r="AA617" s="43"/>
      <c r="AB617" s="43"/>
      <c r="AE617" s="37"/>
      <c r="AF617" s="43"/>
      <c r="AG617" s="43"/>
    </row>
    <row r="618" spans="27:33" s="34" customFormat="1" x14ac:dyDescent="0.25">
      <c r="AA618" s="43"/>
      <c r="AB618" s="43"/>
      <c r="AE618" s="37"/>
      <c r="AF618" s="43"/>
      <c r="AG618" s="43"/>
    </row>
    <row r="619" spans="27:33" s="34" customFormat="1" x14ac:dyDescent="0.25">
      <c r="AA619" s="43"/>
      <c r="AB619" s="43"/>
      <c r="AE619" s="37"/>
      <c r="AF619" s="43"/>
      <c r="AG619" s="43"/>
    </row>
    <row r="620" spans="27:33" s="34" customFormat="1" x14ac:dyDescent="0.25">
      <c r="AA620" s="43"/>
      <c r="AB620" s="43"/>
      <c r="AE620" s="37"/>
      <c r="AF620" s="43"/>
      <c r="AG620" s="43"/>
    </row>
    <row r="621" spans="27:33" s="34" customFormat="1" x14ac:dyDescent="0.25">
      <c r="AA621" s="43"/>
      <c r="AB621" s="43"/>
      <c r="AE621" s="37"/>
      <c r="AF621" s="43"/>
      <c r="AG621" s="43"/>
    </row>
    <row r="622" spans="27:33" s="34" customFormat="1" x14ac:dyDescent="0.25">
      <c r="AA622" s="43"/>
      <c r="AB622" s="43"/>
      <c r="AE622" s="37"/>
      <c r="AF622" s="43"/>
      <c r="AG622" s="43"/>
    </row>
    <row r="623" spans="27:33" s="34" customFormat="1" x14ac:dyDescent="0.25">
      <c r="AA623" s="43"/>
      <c r="AB623" s="43"/>
      <c r="AE623" s="37"/>
      <c r="AF623" s="43"/>
      <c r="AG623" s="43"/>
    </row>
    <row r="624" spans="27:33" s="34" customFormat="1" x14ac:dyDescent="0.25">
      <c r="AA624" s="43"/>
      <c r="AB624" s="43"/>
      <c r="AE624" s="37"/>
      <c r="AF624" s="43"/>
      <c r="AG624" s="43"/>
    </row>
    <row r="625" spans="27:33" s="34" customFormat="1" x14ac:dyDescent="0.25">
      <c r="AA625" s="43"/>
      <c r="AB625" s="43"/>
      <c r="AE625" s="37"/>
      <c r="AF625" s="43"/>
      <c r="AG625" s="43"/>
    </row>
    <row r="626" spans="27:33" s="34" customFormat="1" x14ac:dyDescent="0.25">
      <c r="AA626" s="43"/>
      <c r="AB626" s="43"/>
      <c r="AE626" s="37"/>
      <c r="AF626" s="43"/>
      <c r="AG626" s="43"/>
    </row>
    <row r="627" spans="27:33" s="34" customFormat="1" x14ac:dyDescent="0.25">
      <c r="AA627" s="43"/>
      <c r="AB627" s="43"/>
      <c r="AE627" s="37"/>
      <c r="AF627" s="43"/>
      <c r="AG627" s="43"/>
    </row>
    <row r="628" spans="27:33" s="34" customFormat="1" x14ac:dyDescent="0.25">
      <c r="AA628" s="43"/>
      <c r="AB628" s="43"/>
      <c r="AE628" s="37"/>
      <c r="AF628" s="43"/>
      <c r="AG628" s="43"/>
    </row>
    <row r="629" spans="27:33" s="34" customFormat="1" x14ac:dyDescent="0.25">
      <c r="AA629" s="43"/>
      <c r="AB629" s="43"/>
      <c r="AE629" s="37"/>
      <c r="AF629" s="43"/>
      <c r="AG629" s="43"/>
    </row>
    <row r="630" spans="27:33" s="34" customFormat="1" x14ac:dyDescent="0.25">
      <c r="AA630" s="43"/>
      <c r="AB630" s="43"/>
      <c r="AE630" s="37"/>
      <c r="AF630" s="43"/>
      <c r="AG630" s="43"/>
    </row>
    <row r="631" spans="27:33" s="34" customFormat="1" x14ac:dyDescent="0.25">
      <c r="AA631" s="43"/>
      <c r="AB631" s="43"/>
      <c r="AE631" s="37"/>
      <c r="AF631" s="43"/>
      <c r="AG631" s="43"/>
    </row>
    <row r="632" spans="27:33" s="34" customFormat="1" x14ac:dyDescent="0.25">
      <c r="AA632" s="43"/>
      <c r="AB632" s="43"/>
      <c r="AE632" s="37"/>
      <c r="AF632" s="43"/>
      <c r="AG632" s="43"/>
    </row>
    <row r="633" spans="27:33" s="34" customFormat="1" x14ac:dyDescent="0.25">
      <c r="AA633" s="43"/>
      <c r="AB633" s="43"/>
      <c r="AE633" s="37"/>
      <c r="AF633" s="43"/>
      <c r="AG633" s="43"/>
    </row>
    <row r="634" spans="27:33" s="34" customFormat="1" x14ac:dyDescent="0.25">
      <c r="AA634" s="43"/>
      <c r="AB634" s="43"/>
      <c r="AE634" s="37"/>
      <c r="AF634" s="43"/>
      <c r="AG634" s="43"/>
    </row>
    <row r="635" spans="27:33" s="34" customFormat="1" x14ac:dyDescent="0.25">
      <c r="AA635" s="43"/>
      <c r="AB635" s="43"/>
      <c r="AE635" s="37"/>
      <c r="AF635" s="43"/>
      <c r="AG635" s="43"/>
    </row>
    <row r="636" spans="27:33" s="34" customFormat="1" x14ac:dyDescent="0.25">
      <c r="AA636" s="43"/>
      <c r="AB636" s="43"/>
      <c r="AE636" s="37"/>
      <c r="AF636" s="43"/>
      <c r="AG636" s="43"/>
    </row>
    <row r="637" spans="27:33" s="34" customFormat="1" x14ac:dyDescent="0.25">
      <c r="AA637" s="43"/>
      <c r="AB637" s="43"/>
      <c r="AE637" s="37"/>
      <c r="AF637" s="43"/>
      <c r="AG637" s="43"/>
    </row>
    <row r="638" spans="27:33" s="34" customFormat="1" x14ac:dyDescent="0.25">
      <c r="AA638" s="43"/>
      <c r="AB638" s="43"/>
      <c r="AE638" s="37"/>
      <c r="AF638" s="43"/>
      <c r="AG638" s="43"/>
    </row>
    <row r="639" spans="27:33" s="34" customFormat="1" x14ac:dyDescent="0.25">
      <c r="AA639" s="43"/>
      <c r="AB639" s="43"/>
      <c r="AE639" s="37"/>
      <c r="AF639" s="43"/>
      <c r="AG639" s="43"/>
    </row>
    <row r="640" spans="27:33" s="34" customFormat="1" x14ac:dyDescent="0.25">
      <c r="AA640" s="43"/>
      <c r="AB640" s="43"/>
      <c r="AE640" s="37"/>
      <c r="AF640" s="43"/>
      <c r="AG640" s="43"/>
    </row>
    <row r="641" spans="27:33" s="34" customFormat="1" x14ac:dyDescent="0.25">
      <c r="AA641" s="43"/>
      <c r="AB641" s="43"/>
      <c r="AE641" s="37"/>
      <c r="AF641" s="43"/>
      <c r="AG641" s="43"/>
    </row>
    <row r="642" spans="27:33" s="34" customFormat="1" x14ac:dyDescent="0.25">
      <c r="AA642" s="43"/>
      <c r="AB642" s="43"/>
      <c r="AE642" s="37"/>
      <c r="AF642" s="43"/>
      <c r="AG642" s="43"/>
    </row>
    <row r="643" spans="27:33" s="34" customFormat="1" x14ac:dyDescent="0.25">
      <c r="AA643" s="43"/>
      <c r="AB643" s="43"/>
      <c r="AE643" s="37"/>
      <c r="AF643" s="43"/>
      <c r="AG643" s="43"/>
    </row>
    <row r="644" spans="27:33" s="34" customFormat="1" x14ac:dyDescent="0.25">
      <c r="AA644" s="43"/>
      <c r="AB644" s="43"/>
      <c r="AE644" s="37"/>
      <c r="AF644" s="43"/>
      <c r="AG644" s="43"/>
    </row>
    <row r="645" spans="27:33" s="34" customFormat="1" x14ac:dyDescent="0.25">
      <c r="AA645" s="43"/>
      <c r="AB645" s="43"/>
      <c r="AE645" s="37"/>
      <c r="AF645" s="43"/>
      <c r="AG645" s="43"/>
    </row>
    <row r="646" spans="27:33" s="34" customFormat="1" x14ac:dyDescent="0.25">
      <c r="AA646" s="43"/>
      <c r="AB646" s="43"/>
      <c r="AE646" s="37"/>
      <c r="AF646" s="43"/>
      <c r="AG646" s="43"/>
    </row>
    <row r="647" spans="27:33" s="34" customFormat="1" x14ac:dyDescent="0.25">
      <c r="AA647" s="43"/>
      <c r="AB647" s="43"/>
      <c r="AE647" s="37"/>
      <c r="AF647" s="43"/>
      <c r="AG647" s="43"/>
    </row>
    <row r="648" spans="27:33" s="34" customFormat="1" x14ac:dyDescent="0.25">
      <c r="AA648" s="43"/>
      <c r="AB648" s="43"/>
      <c r="AE648" s="37"/>
      <c r="AF648" s="43"/>
      <c r="AG648" s="43"/>
    </row>
    <row r="649" spans="27:33" s="34" customFormat="1" x14ac:dyDescent="0.25">
      <c r="AA649" s="43"/>
      <c r="AB649" s="43"/>
      <c r="AE649" s="37"/>
      <c r="AF649" s="43"/>
      <c r="AG649" s="43"/>
    </row>
    <row r="650" spans="27:33" s="34" customFormat="1" x14ac:dyDescent="0.25">
      <c r="AA650" s="43"/>
      <c r="AB650" s="43"/>
      <c r="AE650" s="37"/>
      <c r="AF650" s="43"/>
      <c r="AG650" s="43"/>
    </row>
    <row r="651" spans="27:33" s="34" customFormat="1" x14ac:dyDescent="0.25">
      <c r="AA651" s="43"/>
      <c r="AB651" s="43"/>
      <c r="AE651" s="37"/>
      <c r="AF651" s="43"/>
      <c r="AG651" s="43"/>
    </row>
    <row r="652" spans="27:33" s="34" customFormat="1" x14ac:dyDescent="0.25">
      <c r="AA652" s="43"/>
      <c r="AB652" s="43"/>
      <c r="AE652" s="37"/>
      <c r="AF652" s="43"/>
      <c r="AG652" s="43"/>
    </row>
    <row r="653" spans="27:33" s="34" customFormat="1" x14ac:dyDescent="0.25">
      <c r="AA653" s="43"/>
      <c r="AB653" s="43"/>
      <c r="AE653" s="37"/>
      <c r="AF653" s="43"/>
      <c r="AG653" s="43"/>
    </row>
    <row r="654" spans="27:33" s="34" customFormat="1" x14ac:dyDescent="0.25">
      <c r="AA654" s="43"/>
      <c r="AB654" s="43"/>
      <c r="AE654" s="37"/>
      <c r="AF654" s="43"/>
      <c r="AG654" s="43"/>
    </row>
    <row r="655" spans="27:33" s="34" customFormat="1" x14ac:dyDescent="0.25">
      <c r="AA655" s="43"/>
      <c r="AB655" s="43"/>
      <c r="AE655" s="37"/>
      <c r="AF655" s="43"/>
      <c r="AG655" s="43"/>
    </row>
    <row r="656" spans="27:33" s="34" customFormat="1" x14ac:dyDescent="0.25">
      <c r="AA656" s="43"/>
      <c r="AB656" s="43"/>
      <c r="AE656" s="37"/>
      <c r="AF656" s="43"/>
      <c r="AG656" s="43"/>
    </row>
    <row r="657" spans="27:33" s="34" customFormat="1" x14ac:dyDescent="0.25">
      <c r="AA657" s="43"/>
      <c r="AB657" s="43"/>
      <c r="AE657" s="37"/>
      <c r="AF657" s="43"/>
      <c r="AG657" s="43"/>
    </row>
    <row r="658" spans="27:33" s="34" customFormat="1" x14ac:dyDescent="0.25">
      <c r="AA658" s="43"/>
      <c r="AB658" s="43"/>
      <c r="AE658" s="37"/>
      <c r="AF658" s="43"/>
      <c r="AG658" s="43"/>
    </row>
    <row r="659" spans="27:33" s="34" customFormat="1" x14ac:dyDescent="0.25">
      <c r="AA659" s="43"/>
      <c r="AB659" s="43"/>
      <c r="AE659" s="37"/>
      <c r="AF659" s="43"/>
      <c r="AG659" s="43"/>
    </row>
    <row r="660" spans="27:33" s="34" customFormat="1" x14ac:dyDescent="0.25">
      <c r="AA660" s="43"/>
      <c r="AB660" s="43"/>
      <c r="AE660" s="37"/>
      <c r="AF660" s="43"/>
      <c r="AG660" s="43"/>
    </row>
    <row r="661" spans="27:33" s="34" customFormat="1" x14ac:dyDescent="0.25">
      <c r="AA661" s="43"/>
      <c r="AB661" s="43"/>
      <c r="AE661" s="37"/>
      <c r="AF661" s="43"/>
      <c r="AG661" s="43"/>
    </row>
    <row r="662" spans="27:33" s="34" customFormat="1" x14ac:dyDescent="0.25">
      <c r="AA662" s="43"/>
      <c r="AB662" s="43"/>
      <c r="AE662" s="37"/>
      <c r="AF662" s="43"/>
      <c r="AG662" s="43"/>
    </row>
    <row r="663" spans="27:33" s="34" customFormat="1" x14ac:dyDescent="0.25">
      <c r="AA663" s="43"/>
      <c r="AB663" s="43"/>
      <c r="AE663" s="37"/>
      <c r="AF663" s="43"/>
      <c r="AG663" s="43"/>
    </row>
    <row r="664" spans="27:33" s="34" customFormat="1" x14ac:dyDescent="0.25">
      <c r="AA664" s="43"/>
      <c r="AB664" s="43"/>
      <c r="AE664" s="37"/>
      <c r="AF664" s="43"/>
      <c r="AG664" s="43"/>
    </row>
    <row r="665" spans="27:33" s="34" customFormat="1" x14ac:dyDescent="0.25">
      <c r="AA665" s="43"/>
      <c r="AB665" s="43"/>
      <c r="AE665" s="37"/>
      <c r="AF665" s="43"/>
      <c r="AG665" s="43"/>
    </row>
    <row r="666" spans="27:33" s="34" customFormat="1" x14ac:dyDescent="0.25">
      <c r="AA666" s="43"/>
      <c r="AB666" s="43"/>
      <c r="AE666" s="37"/>
      <c r="AF666" s="43"/>
      <c r="AG666" s="43"/>
    </row>
    <row r="667" spans="27:33" s="34" customFormat="1" x14ac:dyDescent="0.25">
      <c r="AA667" s="43"/>
      <c r="AB667" s="43"/>
      <c r="AE667" s="37"/>
      <c r="AF667" s="43"/>
      <c r="AG667" s="43"/>
    </row>
    <row r="668" spans="27:33" s="34" customFormat="1" x14ac:dyDescent="0.25">
      <c r="AA668" s="43"/>
      <c r="AB668" s="43"/>
      <c r="AE668" s="37"/>
      <c r="AF668" s="43"/>
      <c r="AG668" s="43"/>
    </row>
    <row r="669" spans="27:33" s="34" customFormat="1" x14ac:dyDescent="0.25">
      <c r="AA669" s="43"/>
      <c r="AB669" s="43"/>
      <c r="AE669" s="37"/>
      <c r="AF669" s="43"/>
      <c r="AG669" s="43"/>
    </row>
    <row r="670" spans="27:33" s="34" customFormat="1" x14ac:dyDescent="0.25">
      <c r="AA670" s="43"/>
      <c r="AB670" s="43"/>
      <c r="AE670" s="37"/>
      <c r="AF670" s="43"/>
      <c r="AG670" s="43"/>
    </row>
    <row r="671" spans="27:33" s="34" customFormat="1" x14ac:dyDescent="0.25">
      <c r="AA671" s="43"/>
      <c r="AB671" s="43"/>
      <c r="AE671" s="37"/>
      <c r="AF671" s="43"/>
      <c r="AG671" s="43"/>
    </row>
    <row r="672" spans="27:33" s="34" customFormat="1" x14ac:dyDescent="0.25">
      <c r="AA672" s="43"/>
      <c r="AB672" s="43"/>
      <c r="AE672" s="37"/>
      <c r="AF672" s="43"/>
      <c r="AG672" s="43"/>
    </row>
    <row r="673" spans="27:33" s="34" customFormat="1" x14ac:dyDescent="0.25">
      <c r="AA673" s="43"/>
      <c r="AB673" s="43"/>
      <c r="AE673" s="37"/>
      <c r="AF673" s="43"/>
      <c r="AG673" s="43"/>
    </row>
    <row r="674" spans="27:33" s="34" customFormat="1" x14ac:dyDescent="0.25">
      <c r="AA674" s="43"/>
      <c r="AB674" s="43"/>
      <c r="AE674" s="37"/>
      <c r="AF674" s="43"/>
      <c r="AG674" s="43"/>
    </row>
    <row r="675" spans="27:33" s="34" customFormat="1" x14ac:dyDescent="0.25">
      <c r="AA675" s="43"/>
      <c r="AB675" s="43"/>
      <c r="AE675" s="37"/>
      <c r="AF675" s="43"/>
      <c r="AG675" s="43"/>
    </row>
    <row r="676" spans="27:33" s="34" customFormat="1" x14ac:dyDescent="0.25">
      <c r="AA676" s="43"/>
      <c r="AB676" s="43"/>
      <c r="AE676" s="37"/>
      <c r="AF676" s="43"/>
      <c r="AG676" s="43"/>
    </row>
    <row r="677" spans="27:33" s="34" customFormat="1" x14ac:dyDescent="0.25">
      <c r="AA677" s="43"/>
      <c r="AB677" s="43"/>
      <c r="AE677" s="37"/>
      <c r="AF677" s="43"/>
      <c r="AG677" s="43"/>
    </row>
    <row r="678" spans="27:33" s="34" customFormat="1" x14ac:dyDescent="0.25">
      <c r="AA678" s="43"/>
      <c r="AB678" s="43"/>
      <c r="AE678" s="37"/>
      <c r="AF678" s="43"/>
      <c r="AG678" s="43"/>
    </row>
    <row r="679" spans="27:33" s="34" customFormat="1" x14ac:dyDescent="0.25">
      <c r="AA679" s="43"/>
      <c r="AB679" s="43"/>
      <c r="AE679" s="37"/>
      <c r="AF679" s="43"/>
      <c r="AG679" s="43"/>
    </row>
    <row r="680" spans="27:33" s="34" customFormat="1" x14ac:dyDescent="0.25">
      <c r="AA680" s="43"/>
      <c r="AB680" s="43"/>
      <c r="AE680" s="37"/>
      <c r="AF680" s="43"/>
      <c r="AG680" s="43"/>
    </row>
    <row r="681" spans="27:33" s="34" customFormat="1" x14ac:dyDescent="0.25">
      <c r="AA681" s="43"/>
      <c r="AB681" s="43"/>
      <c r="AE681" s="37"/>
      <c r="AF681" s="43"/>
      <c r="AG681" s="43"/>
    </row>
    <row r="682" spans="27:33" s="34" customFormat="1" x14ac:dyDescent="0.25">
      <c r="AA682" s="43"/>
      <c r="AB682" s="43"/>
      <c r="AE682" s="37"/>
      <c r="AF682" s="43"/>
      <c r="AG682" s="43"/>
    </row>
    <row r="683" spans="27:33" s="34" customFormat="1" x14ac:dyDescent="0.25">
      <c r="AA683" s="43"/>
      <c r="AB683" s="43"/>
      <c r="AE683" s="37"/>
      <c r="AF683" s="43"/>
      <c r="AG683" s="43"/>
    </row>
    <row r="684" spans="27:33" s="34" customFormat="1" x14ac:dyDescent="0.25">
      <c r="AA684" s="43"/>
      <c r="AB684" s="43"/>
      <c r="AE684" s="37"/>
      <c r="AF684" s="43"/>
      <c r="AG684" s="43"/>
    </row>
    <row r="685" spans="27:33" s="34" customFormat="1" x14ac:dyDescent="0.25">
      <c r="AA685" s="43"/>
      <c r="AB685" s="43"/>
      <c r="AE685" s="37"/>
      <c r="AF685" s="43"/>
      <c r="AG685" s="43"/>
    </row>
    <row r="686" spans="27:33" s="34" customFormat="1" x14ac:dyDescent="0.25">
      <c r="AA686" s="43"/>
      <c r="AB686" s="43"/>
      <c r="AE686" s="37"/>
      <c r="AF686" s="43"/>
      <c r="AG686" s="43"/>
    </row>
    <row r="687" spans="27:33" s="34" customFormat="1" x14ac:dyDescent="0.25">
      <c r="AA687" s="43"/>
      <c r="AB687" s="43"/>
      <c r="AE687" s="37"/>
      <c r="AF687" s="43"/>
      <c r="AG687" s="43"/>
    </row>
    <row r="688" spans="27:33" s="34" customFormat="1" x14ac:dyDescent="0.25">
      <c r="AA688" s="43"/>
      <c r="AB688" s="43"/>
      <c r="AE688" s="37"/>
      <c r="AF688" s="43"/>
      <c r="AG688" s="43"/>
    </row>
    <row r="689" spans="27:33" s="34" customFormat="1" x14ac:dyDescent="0.25">
      <c r="AA689" s="43"/>
      <c r="AB689" s="43"/>
      <c r="AE689" s="37"/>
      <c r="AF689" s="43"/>
      <c r="AG689" s="43"/>
    </row>
    <row r="690" spans="27:33" s="34" customFormat="1" x14ac:dyDescent="0.25">
      <c r="AA690" s="43"/>
      <c r="AB690" s="43"/>
      <c r="AE690" s="37"/>
      <c r="AF690" s="43"/>
      <c r="AG690" s="43"/>
    </row>
    <row r="691" spans="27:33" s="34" customFormat="1" x14ac:dyDescent="0.25">
      <c r="AA691" s="43"/>
      <c r="AB691" s="43"/>
      <c r="AE691" s="37"/>
      <c r="AF691" s="43"/>
      <c r="AG691" s="43"/>
    </row>
    <row r="692" spans="27:33" s="34" customFormat="1" x14ac:dyDescent="0.25">
      <c r="AA692" s="43"/>
      <c r="AB692" s="43"/>
      <c r="AE692" s="37"/>
      <c r="AF692" s="43"/>
      <c r="AG692" s="43"/>
    </row>
    <row r="693" spans="27:33" s="34" customFormat="1" x14ac:dyDescent="0.25">
      <c r="AA693" s="43"/>
      <c r="AB693" s="43"/>
      <c r="AE693" s="37"/>
      <c r="AF693" s="43"/>
      <c r="AG693" s="43"/>
    </row>
    <row r="694" spans="27:33" s="34" customFormat="1" x14ac:dyDescent="0.25">
      <c r="AA694" s="43"/>
      <c r="AB694" s="43"/>
      <c r="AE694" s="37"/>
      <c r="AF694" s="43"/>
      <c r="AG694" s="43"/>
    </row>
    <row r="695" spans="27:33" s="34" customFormat="1" x14ac:dyDescent="0.25">
      <c r="AA695" s="43"/>
      <c r="AB695" s="43"/>
      <c r="AE695" s="37"/>
      <c r="AF695" s="43"/>
      <c r="AG695" s="43"/>
    </row>
    <row r="696" spans="27:33" s="34" customFormat="1" x14ac:dyDescent="0.25">
      <c r="AA696" s="43"/>
      <c r="AB696" s="43"/>
      <c r="AE696" s="37"/>
      <c r="AF696" s="43"/>
      <c r="AG696" s="43"/>
    </row>
    <row r="697" spans="27:33" s="34" customFormat="1" x14ac:dyDescent="0.25">
      <c r="AA697" s="43"/>
      <c r="AB697" s="43"/>
      <c r="AE697" s="37"/>
      <c r="AF697" s="43"/>
      <c r="AG697" s="43"/>
    </row>
    <row r="698" spans="27:33" s="34" customFormat="1" x14ac:dyDescent="0.25">
      <c r="AA698" s="43"/>
      <c r="AB698" s="43"/>
      <c r="AE698" s="37"/>
      <c r="AF698" s="43"/>
      <c r="AG698" s="43"/>
    </row>
    <row r="699" spans="27:33" s="34" customFormat="1" x14ac:dyDescent="0.25">
      <c r="AA699" s="43"/>
      <c r="AB699" s="43"/>
      <c r="AE699" s="37"/>
      <c r="AF699" s="43"/>
      <c r="AG699" s="43"/>
    </row>
    <row r="700" spans="27:33" s="34" customFormat="1" x14ac:dyDescent="0.25">
      <c r="AA700" s="43"/>
      <c r="AB700" s="43"/>
      <c r="AE700" s="37"/>
      <c r="AF700" s="43"/>
      <c r="AG700" s="43"/>
    </row>
    <row r="701" spans="27:33" s="34" customFormat="1" x14ac:dyDescent="0.25">
      <c r="AA701" s="43"/>
      <c r="AB701" s="43"/>
      <c r="AE701" s="37"/>
      <c r="AF701" s="43"/>
      <c r="AG701" s="43"/>
    </row>
    <row r="702" spans="27:33" s="34" customFormat="1" x14ac:dyDescent="0.25">
      <c r="AA702" s="43"/>
      <c r="AB702" s="43"/>
      <c r="AE702" s="37"/>
      <c r="AF702" s="43"/>
      <c r="AG702" s="43"/>
    </row>
    <row r="703" spans="27:33" s="34" customFormat="1" x14ac:dyDescent="0.25">
      <c r="AA703" s="43"/>
      <c r="AB703" s="43"/>
      <c r="AE703" s="37"/>
      <c r="AF703" s="43"/>
      <c r="AG703" s="43"/>
    </row>
    <row r="704" spans="27:33" s="34" customFormat="1" x14ac:dyDescent="0.25">
      <c r="AA704" s="43"/>
      <c r="AB704" s="43"/>
      <c r="AE704" s="37"/>
      <c r="AF704" s="43"/>
      <c r="AG704" s="43"/>
    </row>
    <row r="705" spans="27:33" s="34" customFormat="1" x14ac:dyDescent="0.25">
      <c r="AA705" s="43"/>
      <c r="AB705" s="43"/>
      <c r="AE705" s="37"/>
      <c r="AF705" s="43"/>
      <c r="AG705" s="43"/>
    </row>
    <row r="706" spans="27:33" s="34" customFormat="1" x14ac:dyDescent="0.25">
      <c r="AA706" s="43"/>
      <c r="AB706" s="43"/>
      <c r="AE706" s="37"/>
      <c r="AF706" s="43"/>
      <c r="AG706" s="43"/>
    </row>
    <row r="707" spans="27:33" s="34" customFormat="1" x14ac:dyDescent="0.25">
      <c r="AA707" s="43"/>
      <c r="AB707" s="43"/>
      <c r="AE707" s="37"/>
      <c r="AF707" s="43"/>
      <c r="AG707" s="43"/>
    </row>
    <row r="708" spans="27:33" s="34" customFormat="1" x14ac:dyDescent="0.25">
      <c r="AA708" s="43"/>
      <c r="AB708" s="43"/>
      <c r="AE708" s="37"/>
      <c r="AF708" s="43"/>
      <c r="AG708" s="43"/>
    </row>
    <row r="709" spans="27:33" s="34" customFormat="1" x14ac:dyDescent="0.25">
      <c r="AA709" s="43"/>
      <c r="AB709" s="43"/>
      <c r="AE709" s="37"/>
      <c r="AF709" s="43"/>
      <c r="AG709" s="43"/>
    </row>
    <row r="710" spans="27:33" s="34" customFormat="1" x14ac:dyDescent="0.25">
      <c r="AA710" s="43"/>
      <c r="AB710" s="43"/>
      <c r="AE710" s="37"/>
      <c r="AF710" s="43"/>
      <c r="AG710" s="43"/>
    </row>
    <row r="711" spans="27:33" s="34" customFormat="1" x14ac:dyDescent="0.25">
      <c r="AA711" s="43"/>
      <c r="AB711" s="43"/>
      <c r="AE711" s="37"/>
      <c r="AF711" s="43"/>
      <c r="AG711" s="43"/>
    </row>
    <row r="712" spans="27:33" s="34" customFormat="1" x14ac:dyDescent="0.25">
      <c r="AA712" s="43"/>
      <c r="AB712" s="43"/>
      <c r="AE712" s="37"/>
      <c r="AF712" s="43"/>
      <c r="AG712" s="43"/>
    </row>
    <row r="713" spans="27:33" s="34" customFormat="1" x14ac:dyDescent="0.25">
      <c r="AA713" s="43"/>
      <c r="AB713" s="43"/>
      <c r="AE713" s="37"/>
      <c r="AF713" s="43"/>
      <c r="AG713" s="43"/>
    </row>
    <row r="714" spans="27:33" s="34" customFormat="1" x14ac:dyDescent="0.25">
      <c r="AA714" s="43"/>
      <c r="AB714" s="43"/>
      <c r="AE714" s="37"/>
      <c r="AF714" s="43"/>
      <c r="AG714" s="43"/>
    </row>
    <row r="715" spans="27:33" s="34" customFormat="1" x14ac:dyDescent="0.25">
      <c r="AA715" s="43"/>
      <c r="AB715" s="43"/>
      <c r="AE715" s="37"/>
      <c r="AF715" s="43"/>
      <c r="AG715" s="43"/>
    </row>
    <row r="716" spans="27:33" s="34" customFormat="1" x14ac:dyDescent="0.25">
      <c r="AA716" s="43"/>
      <c r="AB716" s="43"/>
      <c r="AE716" s="37"/>
      <c r="AF716" s="43"/>
      <c r="AG716" s="43"/>
    </row>
    <row r="717" spans="27:33" s="34" customFormat="1" x14ac:dyDescent="0.25">
      <c r="AA717" s="43"/>
      <c r="AB717" s="43"/>
      <c r="AE717" s="37"/>
      <c r="AF717" s="43"/>
      <c r="AG717" s="43"/>
    </row>
    <row r="718" spans="27:33" s="34" customFormat="1" x14ac:dyDescent="0.25">
      <c r="AA718" s="43"/>
      <c r="AB718" s="43"/>
      <c r="AE718" s="37"/>
      <c r="AF718" s="43"/>
      <c r="AG718" s="43"/>
    </row>
    <row r="719" spans="27:33" s="34" customFormat="1" x14ac:dyDescent="0.25">
      <c r="AA719" s="43"/>
      <c r="AB719" s="43"/>
      <c r="AE719" s="37"/>
      <c r="AF719" s="43"/>
      <c r="AG719" s="43"/>
    </row>
    <row r="720" spans="27:33" s="34" customFormat="1" x14ac:dyDescent="0.25">
      <c r="AA720" s="43"/>
      <c r="AB720" s="43"/>
      <c r="AE720" s="37"/>
      <c r="AF720" s="43"/>
      <c r="AG720" s="43"/>
    </row>
    <row r="721" spans="27:33" s="34" customFormat="1" x14ac:dyDescent="0.25">
      <c r="AA721" s="43"/>
      <c r="AB721" s="43"/>
      <c r="AE721" s="37"/>
      <c r="AF721" s="43"/>
      <c r="AG721" s="43"/>
    </row>
    <row r="722" spans="27:33" s="34" customFormat="1" x14ac:dyDescent="0.25">
      <c r="AA722" s="43"/>
      <c r="AB722" s="43"/>
      <c r="AE722" s="37"/>
      <c r="AF722" s="43"/>
      <c r="AG722" s="43"/>
    </row>
    <row r="723" spans="27:33" s="34" customFormat="1" x14ac:dyDescent="0.25">
      <c r="AA723" s="43"/>
      <c r="AB723" s="43"/>
      <c r="AE723" s="37"/>
      <c r="AF723" s="43"/>
      <c r="AG723" s="43"/>
    </row>
    <row r="724" spans="27:33" s="34" customFormat="1" x14ac:dyDescent="0.25">
      <c r="AA724" s="43"/>
      <c r="AB724" s="43"/>
      <c r="AE724" s="37"/>
      <c r="AF724" s="43"/>
      <c r="AG724" s="43"/>
    </row>
    <row r="725" spans="27:33" s="34" customFormat="1" x14ac:dyDescent="0.25">
      <c r="AA725" s="43"/>
      <c r="AB725" s="43"/>
      <c r="AE725" s="37"/>
      <c r="AF725" s="43"/>
      <c r="AG725" s="43"/>
    </row>
    <row r="726" spans="27:33" s="34" customFormat="1" x14ac:dyDescent="0.25">
      <c r="AA726" s="43"/>
      <c r="AB726" s="43"/>
      <c r="AE726" s="37"/>
      <c r="AF726" s="43"/>
      <c r="AG726" s="43"/>
    </row>
    <row r="727" spans="27:33" s="34" customFormat="1" x14ac:dyDescent="0.25">
      <c r="AA727" s="43"/>
      <c r="AB727" s="43"/>
      <c r="AE727" s="37"/>
      <c r="AF727" s="43"/>
      <c r="AG727" s="43"/>
    </row>
    <row r="728" spans="27:33" s="34" customFormat="1" x14ac:dyDescent="0.25">
      <c r="AA728" s="43"/>
      <c r="AB728" s="43"/>
      <c r="AE728" s="37"/>
      <c r="AF728" s="43"/>
      <c r="AG728" s="43"/>
    </row>
    <row r="729" spans="27:33" s="34" customFormat="1" x14ac:dyDescent="0.25">
      <c r="AA729" s="43"/>
      <c r="AB729" s="43"/>
      <c r="AE729" s="37"/>
      <c r="AF729" s="43"/>
      <c r="AG729" s="43"/>
    </row>
    <row r="730" spans="27:33" s="34" customFormat="1" x14ac:dyDescent="0.25">
      <c r="AA730" s="43"/>
      <c r="AB730" s="43"/>
      <c r="AE730" s="37"/>
      <c r="AF730" s="43"/>
      <c r="AG730" s="43"/>
    </row>
    <row r="731" spans="27:33" s="34" customFormat="1" x14ac:dyDescent="0.25">
      <c r="AA731" s="43"/>
      <c r="AB731" s="43"/>
      <c r="AE731" s="37"/>
      <c r="AF731" s="43"/>
      <c r="AG731" s="43"/>
    </row>
    <row r="732" spans="27:33" s="34" customFormat="1" x14ac:dyDescent="0.25">
      <c r="AA732" s="43"/>
      <c r="AB732" s="43"/>
      <c r="AE732" s="37"/>
      <c r="AF732" s="43"/>
      <c r="AG732" s="43"/>
    </row>
    <row r="733" spans="27:33" s="34" customFormat="1" x14ac:dyDescent="0.25">
      <c r="AA733" s="43"/>
      <c r="AB733" s="43"/>
      <c r="AE733" s="37"/>
      <c r="AF733" s="43"/>
      <c r="AG733" s="43"/>
    </row>
    <row r="734" spans="27:33" s="34" customFormat="1" x14ac:dyDescent="0.25">
      <c r="AA734" s="43"/>
      <c r="AB734" s="43"/>
      <c r="AE734" s="37"/>
      <c r="AF734" s="43"/>
      <c r="AG734" s="43"/>
    </row>
    <row r="735" spans="27:33" s="34" customFormat="1" x14ac:dyDescent="0.25">
      <c r="AA735" s="43"/>
      <c r="AB735" s="43"/>
      <c r="AE735" s="37"/>
      <c r="AF735" s="43"/>
      <c r="AG735" s="43"/>
    </row>
    <row r="736" spans="27:33" s="34" customFormat="1" x14ac:dyDescent="0.25">
      <c r="AA736" s="43"/>
      <c r="AB736" s="43"/>
      <c r="AE736" s="37"/>
      <c r="AF736" s="43"/>
      <c r="AG736" s="43"/>
    </row>
    <row r="737" spans="27:33" s="34" customFormat="1" x14ac:dyDescent="0.25">
      <c r="AA737" s="43"/>
      <c r="AB737" s="43"/>
      <c r="AE737" s="37"/>
      <c r="AF737" s="43"/>
      <c r="AG737" s="43"/>
    </row>
    <row r="738" spans="27:33" s="34" customFormat="1" x14ac:dyDescent="0.25">
      <c r="AA738" s="43"/>
      <c r="AB738" s="43"/>
      <c r="AE738" s="37"/>
      <c r="AF738" s="43"/>
      <c r="AG738" s="43"/>
    </row>
    <row r="739" spans="27:33" s="34" customFormat="1" x14ac:dyDescent="0.25">
      <c r="AA739" s="43"/>
      <c r="AB739" s="43"/>
      <c r="AE739" s="37"/>
      <c r="AF739" s="43"/>
      <c r="AG739" s="43"/>
    </row>
    <row r="740" spans="27:33" s="34" customFormat="1" x14ac:dyDescent="0.25">
      <c r="AA740" s="43"/>
      <c r="AB740" s="43"/>
      <c r="AE740" s="37"/>
      <c r="AF740" s="43"/>
      <c r="AG740" s="43"/>
    </row>
    <row r="741" spans="27:33" s="34" customFormat="1" x14ac:dyDescent="0.25">
      <c r="AA741" s="43"/>
      <c r="AB741" s="43"/>
      <c r="AE741" s="37"/>
      <c r="AF741" s="43"/>
      <c r="AG741" s="43"/>
    </row>
    <row r="742" spans="27:33" s="34" customFormat="1" x14ac:dyDescent="0.25">
      <c r="AA742" s="43"/>
      <c r="AB742" s="43"/>
      <c r="AE742" s="37"/>
      <c r="AF742" s="43"/>
      <c r="AG742" s="43"/>
    </row>
    <row r="743" spans="27:33" s="34" customFormat="1" x14ac:dyDescent="0.25">
      <c r="AA743" s="43"/>
      <c r="AB743" s="43"/>
      <c r="AE743" s="37"/>
      <c r="AF743" s="43"/>
      <c r="AG743" s="43"/>
    </row>
    <row r="744" spans="27:33" s="34" customFormat="1" x14ac:dyDescent="0.25">
      <c r="AA744" s="43"/>
      <c r="AB744" s="43"/>
      <c r="AE744" s="37"/>
      <c r="AF744" s="43"/>
      <c r="AG744" s="43"/>
    </row>
    <row r="745" spans="27:33" s="34" customFormat="1" x14ac:dyDescent="0.25">
      <c r="AA745" s="43"/>
      <c r="AB745" s="43"/>
      <c r="AE745" s="37"/>
      <c r="AF745" s="43"/>
      <c r="AG745" s="43"/>
    </row>
    <row r="746" spans="27:33" s="34" customFormat="1" x14ac:dyDescent="0.25">
      <c r="AA746" s="43"/>
      <c r="AB746" s="43"/>
      <c r="AE746" s="37"/>
      <c r="AF746" s="43"/>
      <c r="AG746" s="43"/>
    </row>
    <row r="747" spans="27:33" s="34" customFormat="1" x14ac:dyDescent="0.25">
      <c r="AA747" s="43"/>
      <c r="AB747" s="43"/>
      <c r="AE747" s="37"/>
      <c r="AF747" s="43"/>
      <c r="AG747" s="43"/>
    </row>
    <row r="748" spans="27:33" s="34" customFormat="1" x14ac:dyDescent="0.25">
      <c r="AA748" s="43"/>
      <c r="AB748" s="43"/>
      <c r="AE748" s="37"/>
      <c r="AF748" s="43"/>
      <c r="AG748" s="43"/>
    </row>
    <row r="749" spans="27:33" s="34" customFormat="1" x14ac:dyDescent="0.25">
      <c r="AA749" s="43"/>
      <c r="AB749" s="43"/>
      <c r="AE749" s="37"/>
      <c r="AF749" s="43"/>
      <c r="AG749" s="43"/>
    </row>
    <row r="750" spans="27:33" s="34" customFormat="1" x14ac:dyDescent="0.25">
      <c r="AA750" s="43"/>
      <c r="AB750" s="43"/>
      <c r="AE750" s="37"/>
      <c r="AF750" s="43"/>
      <c r="AG750" s="43"/>
    </row>
    <row r="751" spans="27:33" s="34" customFormat="1" x14ac:dyDescent="0.25">
      <c r="AA751" s="43"/>
      <c r="AB751" s="43"/>
      <c r="AE751" s="37"/>
      <c r="AF751" s="43"/>
      <c r="AG751" s="43"/>
    </row>
    <row r="752" spans="27:33" s="34" customFormat="1" x14ac:dyDescent="0.25">
      <c r="AA752" s="43"/>
      <c r="AB752" s="43"/>
      <c r="AE752" s="37"/>
      <c r="AF752" s="43"/>
      <c r="AG752" s="43"/>
    </row>
    <row r="753" spans="27:33" s="34" customFormat="1" x14ac:dyDescent="0.25">
      <c r="AA753" s="43"/>
      <c r="AB753" s="43"/>
      <c r="AE753" s="37"/>
      <c r="AF753" s="43"/>
      <c r="AG753" s="43"/>
    </row>
    <row r="754" spans="27:33" s="34" customFormat="1" x14ac:dyDescent="0.25">
      <c r="AA754" s="43"/>
      <c r="AB754" s="43"/>
      <c r="AE754" s="37"/>
      <c r="AF754" s="43"/>
      <c r="AG754" s="43"/>
    </row>
    <row r="755" spans="27:33" s="34" customFormat="1" x14ac:dyDescent="0.25">
      <c r="AA755" s="43"/>
      <c r="AB755" s="43"/>
      <c r="AE755" s="37"/>
      <c r="AF755" s="43"/>
      <c r="AG755" s="43"/>
    </row>
    <row r="756" spans="27:33" s="34" customFormat="1" x14ac:dyDescent="0.25">
      <c r="AA756" s="43"/>
      <c r="AB756" s="43"/>
      <c r="AE756" s="37"/>
      <c r="AF756" s="43"/>
      <c r="AG756" s="43"/>
    </row>
    <row r="757" spans="27:33" s="34" customFormat="1" x14ac:dyDescent="0.25">
      <c r="AA757" s="43"/>
      <c r="AB757" s="43"/>
      <c r="AE757" s="37"/>
      <c r="AF757" s="43"/>
      <c r="AG757" s="43"/>
    </row>
    <row r="758" spans="27:33" s="34" customFormat="1" x14ac:dyDescent="0.25">
      <c r="AA758" s="43"/>
      <c r="AB758" s="43"/>
      <c r="AE758" s="37"/>
      <c r="AF758" s="43"/>
      <c r="AG758" s="43"/>
    </row>
    <row r="759" spans="27:33" s="34" customFormat="1" x14ac:dyDescent="0.25">
      <c r="AA759" s="43"/>
      <c r="AB759" s="43"/>
      <c r="AE759" s="37"/>
      <c r="AF759" s="43"/>
      <c r="AG759" s="43"/>
    </row>
    <row r="760" spans="27:33" s="34" customFormat="1" x14ac:dyDescent="0.25">
      <c r="AA760" s="43"/>
      <c r="AB760" s="43"/>
      <c r="AE760" s="37"/>
      <c r="AF760" s="43"/>
      <c r="AG760" s="43"/>
    </row>
    <row r="761" spans="27:33" s="34" customFormat="1" x14ac:dyDescent="0.25">
      <c r="AA761" s="43"/>
      <c r="AB761" s="43"/>
      <c r="AE761" s="37"/>
      <c r="AF761" s="43"/>
      <c r="AG761" s="43"/>
    </row>
    <row r="762" spans="27:33" s="34" customFormat="1" x14ac:dyDescent="0.25">
      <c r="AA762" s="43"/>
      <c r="AB762" s="43"/>
      <c r="AE762" s="37"/>
      <c r="AF762" s="43"/>
      <c r="AG762" s="43"/>
    </row>
    <row r="763" spans="27:33" s="34" customFormat="1" x14ac:dyDescent="0.25">
      <c r="AA763" s="43"/>
      <c r="AB763" s="43"/>
      <c r="AE763" s="37"/>
      <c r="AF763" s="43"/>
      <c r="AG763" s="43"/>
    </row>
    <row r="764" spans="27:33" s="34" customFormat="1" x14ac:dyDescent="0.25">
      <c r="AA764" s="43"/>
      <c r="AB764" s="43"/>
      <c r="AE764" s="37"/>
      <c r="AF764" s="43"/>
      <c r="AG764" s="43"/>
    </row>
    <row r="765" spans="27:33" s="34" customFormat="1" x14ac:dyDescent="0.25">
      <c r="AA765" s="43"/>
      <c r="AB765" s="43"/>
      <c r="AE765" s="37"/>
      <c r="AF765" s="43"/>
      <c r="AG765" s="43"/>
    </row>
    <row r="766" spans="27:33" s="34" customFormat="1" x14ac:dyDescent="0.25">
      <c r="AA766" s="43"/>
      <c r="AB766" s="43"/>
      <c r="AE766" s="37"/>
      <c r="AF766" s="43"/>
      <c r="AG766" s="43"/>
    </row>
    <row r="767" spans="27:33" s="34" customFormat="1" x14ac:dyDescent="0.25">
      <c r="AA767" s="43"/>
      <c r="AB767" s="43"/>
      <c r="AE767" s="37"/>
      <c r="AF767" s="43"/>
      <c r="AG767" s="43"/>
    </row>
    <row r="768" spans="27:33" s="34" customFormat="1" x14ac:dyDescent="0.25">
      <c r="AA768" s="43"/>
      <c r="AB768" s="43"/>
      <c r="AE768" s="37"/>
      <c r="AF768" s="43"/>
      <c r="AG768" s="43"/>
    </row>
    <row r="769" spans="27:33" s="34" customFormat="1" x14ac:dyDescent="0.25">
      <c r="AA769" s="43"/>
      <c r="AB769" s="43"/>
      <c r="AE769" s="37"/>
      <c r="AF769" s="43"/>
      <c r="AG769" s="43"/>
    </row>
    <row r="770" spans="27:33" s="34" customFormat="1" x14ac:dyDescent="0.25">
      <c r="AA770" s="43"/>
      <c r="AB770" s="43"/>
      <c r="AE770" s="37"/>
      <c r="AF770" s="43"/>
      <c r="AG770" s="43"/>
    </row>
    <row r="771" spans="27:33" s="34" customFormat="1" x14ac:dyDescent="0.25">
      <c r="AA771" s="43"/>
      <c r="AB771" s="43"/>
      <c r="AE771" s="37"/>
      <c r="AF771" s="43"/>
      <c r="AG771" s="43"/>
    </row>
    <row r="772" spans="27:33" s="34" customFormat="1" x14ac:dyDescent="0.25">
      <c r="AA772" s="43"/>
      <c r="AB772" s="43"/>
      <c r="AE772" s="37"/>
      <c r="AF772" s="43"/>
      <c r="AG772" s="43"/>
    </row>
    <row r="773" spans="27:33" s="34" customFormat="1" x14ac:dyDescent="0.25">
      <c r="AA773" s="43"/>
      <c r="AB773" s="43"/>
      <c r="AE773" s="37"/>
      <c r="AF773" s="43"/>
      <c r="AG773" s="43"/>
    </row>
    <row r="774" spans="27:33" s="34" customFormat="1" x14ac:dyDescent="0.25">
      <c r="AA774" s="43"/>
      <c r="AB774" s="43"/>
      <c r="AE774" s="37"/>
      <c r="AF774" s="43"/>
      <c r="AG774" s="43"/>
    </row>
    <row r="775" spans="27:33" s="34" customFormat="1" x14ac:dyDescent="0.25">
      <c r="AA775" s="43"/>
      <c r="AB775" s="43"/>
      <c r="AE775" s="37"/>
      <c r="AF775" s="43"/>
      <c r="AG775" s="43"/>
    </row>
    <row r="776" spans="27:33" s="34" customFormat="1" x14ac:dyDescent="0.25">
      <c r="AA776" s="43"/>
      <c r="AB776" s="43"/>
      <c r="AE776" s="37"/>
      <c r="AF776" s="43"/>
      <c r="AG776" s="43"/>
    </row>
    <row r="777" spans="27:33" s="34" customFormat="1" x14ac:dyDescent="0.25">
      <c r="AA777" s="43"/>
      <c r="AB777" s="43"/>
      <c r="AE777" s="37"/>
      <c r="AF777" s="43"/>
      <c r="AG777" s="43"/>
    </row>
    <row r="778" spans="27:33" s="34" customFormat="1" x14ac:dyDescent="0.25">
      <c r="AA778" s="43"/>
      <c r="AB778" s="43"/>
      <c r="AE778" s="37"/>
      <c r="AF778" s="43"/>
      <c r="AG778" s="43"/>
    </row>
    <row r="779" spans="27:33" s="34" customFormat="1" x14ac:dyDescent="0.25">
      <c r="AA779" s="43"/>
      <c r="AB779" s="43"/>
      <c r="AE779" s="37"/>
      <c r="AF779" s="43"/>
      <c r="AG779" s="43"/>
    </row>
    <row r="780" spans="27:33" s="34" customFormat="1" x14ac:dyDescent="0.25">
      <c r="AA780" s="43"/>
      <c r="AB780" s="43"/>
      <c r="AE780" s="37"/>
      <c r="AF780" s="43"/>
      <c r="AG780" s="43"/>
    </row>
    <row r="781" spans="27:33" s="34" customFormat="1" x14ac:dyDescent="0.25">
      <c r="AA781" s="43"/>
      <c r="AB781" s="43"/>
      <c r="AE781" s="37"/>
      <c r="AF781" s="43"/>
      <c r="AG781" s="43"/>
    </row>
    <row r="782" spans="27:33" s="34" customFormat="1" x14ac:dyDescent="0.25">
      <c r="AA782" s="43"/>
      <c r="AB782" s="43"/>
      <c r="AE782" s="37"/>
      <c r="AF782" s="43"/>
      <c r="AG782" s="43"/>
    </row>
    <row r="783" spans="27:33" s="34" customFormat="1" x14ac:dyDescent="0.25">
      <c r="AA783" s="43"/>
      <c r="AB783" s="43"/>
      <c r="AE783" s="37"/>
      <c r="AF783" s="43"/>
      <c r="AG783" s="43"/>
    </row>
    <row r="784" spans="27:33" s="34" customFormat="1" x14ac:dyDescent="0.25">
      <c r="AA784" s="43"/>
      <c r="AB784" s="43"/>
      <c r="AE784" s="37"/>
      <c r="AF784" s="43"/>
      <c r="AG784" s="43"/>
    </row>
    <row r="785" spans="27:33" s="34" customFormat="1" x14ac:dyDescent="0.25">
      <c r="AA785" s="43"/>
      <c r="AB785" s="43"/>
      <c r="AE785" s="37"/>
      <c r="AF785" s="43"/>
      <c r="AG785" s="43"/>
    </row>
    <row r="786" spans="27:33" s="34" customFormat="1" x14ac:dyDescent="0.25">
      <c r="AA786" s="43"/>
      <c r="AB786" s="43"/>
      <c r="AE786" s="37"/>
      <c r="AF786" s="43"/>
      <c r="AG786" s="43"/>
    </row>
    <row r="787" spans="27:33" s="34" customFormat="1" x14ac:dyDescent="0.25">
      <c r="AA787" s="43"/>
      <c r="AB787" s="43"/>
      <c r="AE787" s="37"/>
      <c r="AF787" s="43"/>
      <c r="AG787" s="43"/>
    </row>
    <row r="788" spans="27:33" s="34" customFormat="1" x14ac:dyDescent="0.25">
      <c r="AA788" s="43"/>
      <c r="AB788" s="43"/>
      <c r="AE788" s="37"/>
      <c r="AF788" s="43"/>
      <c r="AG788" s="43"/>
    </row>
    <row r="789" spans="27:33" s="34" customFormat="1" x14ac:dyDescent="0.25">
      <c r="AA789" s="43"/>
      <c r="AB789" s="43"/>
      <c r="AE789" s="37"/>
      <c r="AF789" s="43"/>
      <c r="AG789" s="43"/>
    </row>
    <row r="790" spans="27:33" s="34" customFormat="1" x14ac:dyDescent="0.25">
      <c r="AA790" s="43"/>
      <c r="AB790" s="43"/>
      <c r="AE790" s="37"/>
      <c r="AF790" s="43"/>
      <c r="AG790" s="43"/>
    </row>
    <row r="791" spans="27:33" s="34" customFormat="1" x14ac:dyDescent="0.25">
      <c r="AA791" s="43"/>
      <c r="AB791" s="43"/>
      <c r="AE791" s="37"/>
      <c r="AF791" s="43"/>
      <c r="AG791" s="43"/>
    </row>
    <row r="792" spans="27:33" s="34" customFormat="1" x14ac:dyDescent="0.25">
      <c r="AA792" s="43"/>
      <c r="AB792" s="43"/>
      <c r="AE792" s="37"/>
      <c r="AF792" s="43"/>
      <c r="AG792" s="43"/>
    </row>
    <row r="793" spans="27:33" s="34" customFormat="1" x14ac:dyDescent="0.25">
      <c r="AA793" s="43"/>
      <c r="AB793" s="43"/>
      <c r="AE793" s="37"/>
      <c r="AF793" s="43"/>
      <c r="AG793" s="43"/>
    </row>
    <row r="794" spans="27:33" s="34" customFormat="1" x14ac:dyDescent="0.25">
      <c r="AA794" s="43"/>
      <c r="AB794" s="43"/>
      <c r="AE794" s="37"/>
      <c r="AF794" s="43"/>
      <c r="AG794" s="43"/>
    </row>
    <row r="795" spans="27:33" s="34" customFormat="1" x14ac:dyDescent="0.25">
      <c r="AA795" s="43"/>
      <c r="AB795" s="43"/>
      <c r="AE795" s="37"/>
      <c r="AF795" s="43"/>
      <c r="AG795" s="43"/>
    </row>
    <row r="796" spans="27:33" s="34" customFormat="1" x14ac:dyDescent="0.25">
      <c r="AA796" s="43"/>
      <c r="AB796" s="43"/>
      <c r="AE796" s="37"/>
      <c r="AF796" s="43"/>
      <c r="AG796" s="43"/>
    </row>
    <row r="797" spans="27:33" s="34" customFormat="1" x14ac:dyDescent="0.25">
      <c r="AA797" s="43"/>
      <c r="AB797" s="43"/>
      <c r="AE797" s="37"/>
      <c r="AF797" s="43"/>
      <c r="AG797" s="43"/>
    </row>
    <row r="798" spans="27:33" s="34" customFormat="1" x14ac:dyDescent="0.25">
      <c r="AA798" s="43"/>
      <c r="AB798" s="43"/>
      <c r="AE798" s="37"/>
      <c r="AF798" s="43"/>
      <c r="AG798" s="43"/>
    </row>
    <row r="799" spans="27:33" s="34" customFormat="1" x14ac:dyDescent="0.25">
      <c r="AA799" s="43"/>
      <c r="AB799" s="43"/>
      <c r="AE799" s="37"/>
      <c r="AF799" s="43"/>
      <c r="AG799" s="43"/>
    </row>
    <row r="800" spans="27:33" s="34" customFormat="1" x14ac:dyDescent="0.25">
      <c r="AA800" s="43"/>
      <c r="AB800" s="43"/>
      <c r="AE800" s="37"/>
      <c r="AF800" s="43"/>
      <c r="AG800" s="43"/>
    </row>
    <row r="801" spans="27:33" s="34" customFormat="1" x14ac:dyDescent="0.25">
      <c r="AA801" s="43"/>
      <c r="AB801" s="43"/>
      <c r="AE801" s="37"/>
      <c r="AF801" s="43"/>
      <c r="AG801" s="43"/>
    </row>
    <row r="802" spans="27:33" s="34" customFormat="1" x14ac:dyDescent="0.25">
      <c r="AA802" s="43"/>
      <c r="AB802" s="43"/>
      <c r="AE802" s="37"/>
      <c r="AF802" s="43"/>
      <c r="AG802" s="43"/>
    </row>
    <row r="803" spans="27:33" s="34" customFormat="1" x14ac:dyDescent="0.25">
      <c r="AA803" s="43"/>
      <c r="AB803" s="43"/>
      <c r="AE803" s="37"/>
      <c r="AF803" s="43"/>
      <c r="AG803" s="43"/>
    </row>
    <row r="804" spans="27:33" s="34" customFormat="1" x14ac:dyDescent="0.25">
      <c r="AA804" s="43"/>
      <c r="AB804" s="43"/>
      <c r="AE804" s="37"/>
      <c r="AF804" s="43"/>
      <c r="AG804" s="43"/>
    </row>
    <row r="805" spans="27:33" s="34" customFormat="1" x14ac:dyDescent="0.25">
      <c r="AA805" s="43"/>
      <c r="AB805" s="43"/>
      <c r="AE805" s="37"/>
      <c r="AF805" s="43"/>
      <c r="AG805" s="43"/>
    </row>
    <row r="806" spans="27:33" s="34" customFormat="1" x14ac:dyDescent="0.25">
      <c r="AA806" s="43"/>
      <c r="AB806" s="43"/>
      <c r="AE806" s="37"/>
      <c r="AF806" s="43"/>
      <c r="AG806" s="43"/>
    </row>
    <row r="807" spans="27:33" s="34" customFormat="1" x14ac:dyDescent="0.25">
      <c r="AA807" s="43"/>
      <c r="AB807" s="43"/>
      <c r="AE807" s="37"/>
      <c r="AF807" s="43"/>
      <c r="AG807" s="43"/>
    </row>
    <row r="808" spans="27:33" s="34" customFormat="1" x14ac:dyDescent="0.25">
      <c r="AA808" s="43"/>
      <c r="AB808" s="43"/>
      <c r="AE808" s="37"/>
      <c r="AF808" s="43"/>
      <c r="AG808" s="43"/>
    </row>
    <row r="809" spans="27:33" s="34" customFormat="1" x14ac:dyDescent="0.25">
      <c r="AA809" s="43"/>
      <c r="AB809" s="43"/>
      <c r="AE809" s="37"/>
      <c r="AF809" s="43"/>
      <c r="AG809" s="43"/>
    </row>
    <row r="810" spans="27:33" s="34" customFormat="1" x14ac:dyDescent="0.25">
      <c r="AA810" s="43"/>
      <c r="AB810" s="43"/>
      <c r="AE810" s="37"/>
      <c r="AF810" s="43"/>
      <c r="AG810" s="43"/>
    </row>
    <row r="811" spans="27:33" s="34" customFormat="1" x14ac:dyDescent="0.25">
      <c r="AA811" s="43"/>
      <c r="AB811" s="43"/>
      <c r="AE811" s="37"/>
      <c r="AF811" s="43"/>
      <c r="AG811" s="43"/>
    </row>
    <row r="812" spans="27:33" s="34" customFormat="1" x14ac:dyDescent="0.25">
      <c r="AA812" s="43"/>
      <c r="AB812" s="43"/>
      <c r="AE812" s="37"/>
      <c r="AF812" s="43"/>
      <c r="AG812" s="43"/>
    </row>
    <row r="813" spans="27:33" s="34" customFormat="1" x14ac:dyDescent="0.25">
      <c r="AA813" s="43"/>
      <c r="AB813" s="43"/>
      <c r="AE813" s="37"/>
      <c r="AF813" s="43"/>
      <c r="AG813" s="43"/>
    </row>
    <row r="814" spans="27:33" s="34" customFormat="1" x14ac:dyDescent="0.25">
      <c r="AA814" s="43"/>
      <c r="AB814" s="43"/>
      <c r="AE814" s="37"/>
      <c r="AF814" s="43"/>
      <c r="AG814" s="43"/>
    </row>
    <row r="815" spans="27:33" s="34" customFormat="1" x14ac:dyDescent="0.25">
      <c r="AA815" s="43"/>
      <c r="AB815" s="43"/>
      <c r="AE815" s="37"/>
      <c r="AF815" s="43"/>
      <c r="AG815" s="43"/>
    </row>
    <row r="816" spans="27:33" s="34" customFormat="1" x14ac:dyDescent="0.25">
      <c r="AA816" s="43"/>
      <c r="AB816" s="43"/>
      <c r="AE816" s="37"/>
      <c r="AF816" s="43"/>
      <c r="AG816" s="43"/>
    </row>
    <row r="817" spans="27:33" s="34" customFormat="1" x14ac:dyDescent="0.25">
      <c r="AA817" s="43"/>
      <c r="AB817" s="43"/>
      <c r="AE817" s="37"/>
      <c r="AF817" s="43"/>
      <c r="AG817" s="43"/>
    </row>
    <row r="818" spans="27:33" s="34" customFormat="1" x14ac:dyDescent="0.25">
      <c r="AA818" s="43"/>
      <c r="AB818" s="43"/>
      <c r="AE818" s="37"/>
      <c r="AF818" s="43"/>
      <c r="AG818" s="43"/>
    </row>
    <row r="819" spans="27:33" s="34" customFormat="1" x14ac:dyDescent="0.25">
      <c r="AA819" s="43"/>
      <c r="AB819" s="43"/>
      <c r="AE819" s="37"/>
      <c r="AF819" s="43"/>
      <c r="AG819" s="43"/>
    </row>
    <row r="820" spans="27:33" s="34" customFormat="1" x14ac:dyDescent="0.25">
      <c r="AA820" s="43"/>
      <c r="AB820" s="43"/>
      <c r="AE820" s="37"/>
      <c r="AF820" s="43"/>
      <c r="AG820" s="43"/>
    </row>
    <row r="821" spans="27:33" s="34" customFormat="1" x14ac:dyDescent="0.25">
      <c r="AA821" s="43"/>
      <c r="AB821" s="43"/>
      <c r="AE821" s="37"/>
      <c r="AF821" s="43"/>
      <c r="AG821" s="43"/>
    </row>
    <row r="822" spans="27:33" s="34" customFormat="1" x14ac:dyDescent="0.25">
      <c r="AA822" s="43"/>
      <c r="AB822" s="43"/>
      <c r="AE822" s="37"/>
      <c r="AF822" s="43"/>
      <c r="AG822" s="43"/>
    </row>
    <row r="823" spans="27:33" s="34" customFormat="1" x14ac:dyDescent="0.25">
      <c r="AA823" s="43"/>
      <c r="AB823" s="43"/>
      <c r="AE823" s="37"/>
      <c r="AF823" s="43"/>
      <c r="AG823" s="43"/>
    </row>
    <row r="824" spans="27:33" s="34" customFormat="1" x14ac:dyDescent="0.25">
      <c r="AA824" s="43"/>
      <c r="AB824" s="43"/>
      <c r="AE824" s="37"/>
      <c r="AF824" s="43"/>
      <c r="AG824" s="43"/>
    </row>
    <row r="825" spans="27:33" s="34" customFormat="1" x14ac:dyDescent="0.25">
      <c r="AA825" s="43"/>
      <c r="AB825" s="43"/>
      <c r="AE825" s="37"/>
      <c r="AF825" s="43"/>
      <c r="AG825" s="43"/>
    </row>
    <row r="826" spans="27:33" s="34" customFormat="1" x14ac:dyDescent="0.25">
      <c r="AA826" s="43"/>
      <c r="AB826" s="43"/>
      <c r="AE826" s="37"/>
      <c r="AF826" s="43"/>
      <c r="AG826" s="43"/>
    </row>
    <row r="827" spans="27:33" s="34" customFormat="1" x14ac:dyDescent="0.25">
      <c r="AA827" s="43"/>
      <c r="AB827" s="43"/>
      <c r="AE827" s="37"/>
      <c r="AF827" s="43"/>
      <c r="AG827" s="43"/>
    </row>
    <row r="828" spans="27:33" s="34" customFormat="1" x14ac:dyDescent="0.25">
      <c r="AA828" s="43"/>
      <c r="AB828" s="43"/>
      <c r="AE828" s="37"/>
      <c r="AF828" s="43"/>
      <c r="AG828" s="43"/>
    </row>
    <row r="829" spans="27:33" s="34" customFormat="1" x14ac:dyDescent="0.25">
      <c r="AA829" s="43"/>
      <c r="AB829" s="43"/>
      <c r="AE829" s="37"/>
      <c r="AF829" s="43"/>
      <c r="AG829" s="43"/>
    </row>
    <row r="830" spans="27:33" s="34" customFormat="1" x14ac:dyDescent="0.25">
      <c r="AA830" s="43"/>
      <c r="AB830" s="43"/>
      <c r="AE830" s="37"/>
      <c r="AF830" s="43"/>
      <c r="AG830" s="43"/>
    </row>
    <row r="831" spans="27:33" s="34" customFormat="1" x14ac:dyDescent="0.25">
      <c r="AA831" s="43"/>
      <c r="AB831" s="43"/>
      <c r="AE831" s="37"/>
      <c r="AF831" s="43"/>
      <c r="AG831" s="43"/>
    </row>
    <row r="832" spans="27:33" s="34" customFormat="1" x14ac:dyDescent="0.25">
      <c r="AA832" s="43"/>
      <c r="AB832" s="43"/>
      <c r="AE832" s="37"/>
      <c r="AF832" s="43"/>
      <c r="AG832" s="43"/>
    </row>
    <row r="833" spans="27:33" s="34" customFormat="1" x14ac:dyDescent="0.25">
      <c r="AA833" s="43"/>
      <c r="AB833" s="43"/>
      <c r="AE833" s="37"/>
      <c r="AF833" s="43"/>
      <c r="AG833" s="43"/>
    </row>
    <row r="834" spans="27:33" s="34" customFormat="1" x14ac:dyDescent="0.25">
      <c r="AA834" s="43"/>
      <c r="AB834" s="43"/>
      <c r="AE834" s="37"/>
      <c r="AF834" s="43"/>
      <c r="AG834" s="43"/>
    </row>
    <row r="835" spans="27:33" s="34" customFormat="1" x14ac:dyDescent="0.25">
      <c r="AA835" s="43"/>
      <c r="AB835" s="43"/>
      <c r="AE835" s="37"/>
      <c r="AF835" s="43"/>
      <c r="AG835" s="43"/>
    </row>
    <row r="836" spans="27:33" s="34" customFormat="1" x14ac:dyDescent="0.25">
      <c r="AA836" s="43"/>
      <c r="AB836" s="43"/>
      <c r="AE836" s="37"/>
      <c r="AF836" s="43"/>
      <c r="AG836" s="43"/>
    </row>
    <row r="837" spans="27:33" s="34" customFormat="1" x14ac:dyDescent="0.25">
      <c r="AA837" s="43"/>
      <c r="AB837" s="43"/>
      <c r="AE837" s="37"/>
      <c r="AF837" s="43"/>
      <c r="AG837" s="43"/>
    </row>
    <row r="838" spans="27:33" s="34" customFormat="1" x14ac:dyDescent="0.25">
      <c r="AA838" s="43"/>
      <c r="AB838" s="43"/>
      <c r="AE838" s="37"/>
      <c r="AF838" s="43"/>
      <c r="AG838" s="43"/>
    </row>
    <row r="839" spans="27:33" s="34" customFormat="1" x14ac:dyDescent="0.25">
      <c r="AA839" s="43"/>
      <c r="AB839" s="43"/>
      <c r="AE839" s="37"/>
      <c r="AF839" s="43"/>
      <c r="AG839" s="43"/>
    </row>
    <row r="840" spans="27:33" s="34" customFormat="1" x14ac:dyDescent="0.25">
      <c r="AA840" s="43"/>
      <c r="AB840" s="43"/>
      <c r="AE840" s="37"/>
      <c r="AF840" s="43"/>
      <c r="AG840" s="43"/>
    </row>
    <row r="841" spans="27:33" s="34" customFormat="1" x14ac:dyDescent="0.25">
      <c r="AA841" s="43"/>
      <c r="AB841" s="43"/>
      <c r="AE841" s="37"/>
      <c r="AF841" s="43"/>
      <c r="AG841" s="43"/>
    </row>
    <row r="842" spans="27:33" s="34" customFormat="1" x14ac:dyDescent="0.25">
      <c r="AA842" s="43"/>
      <c r="AB842" s="43"/>
      <c r="AE842" s="37"/>
      <c r="AF842" s="43"/>
      <c r="AG842" s="43"/>
    </row>
    <row r="843" spans="27:33" s="34" customFormat="1" x14ac:dyDescent="0.25">
      <c r="AA843" s="43"/>
      <c r="AB843" s="43"/>
      <c r="AE843" s="37"/>
      <c r="AF843" s="43"/>
      <c r="AG843" s="43"/>
    </row>
    <row r="844" spans="27:33" s="34" customFormat="1" x14ac:dyDescent="0.25">
      <c r="AA844" s="43"/>
      <c r="AB844" s="43"/>
      <c r="AE844" s="37"/>
      <c r="AF844" s="43"/>
      <c r="AG844" s="43"/>
    </row>
    <row r="845" spans="27:33" s="34" customFormat="1" x14ac:dyDescent="0.25">
      <c r="AA845" s="43"/>
      <c r="AB845" s="43"/>
      <c r="AE845" s="37"/>
      <c r="AF845" s="43"/>
      <c r="AG845" s="43"/>
    </row>
    <row r="846" spans="27:33" s="34" customFormat="1" x14ac:dyDescent="0.25">
      <c r="AA846" s="43"/>
      <c r="AB846" s="43"/>
      <c r="AE846" s="37"/>
      <c r="AF846" s="43"/>
      <c r="AG846" s="43"/>
    </row>
    <row r="847" spans="27:33" s="34" customFormat="1" x14ac:dyDescent="0.25">
      <c r="AA847" s="43"/>
      <c r="AB847" s="43"/>
      <c r="AE847" s="37"/>
      <c r="AF847" s="43"/>
      <c r="AG847" s="43"/>
    </row>
    <row r="848" spans="27:33" s="34" customFormat="1" x14ac:dyDescent="0.25">
      <c r="AA848" s="43"/>
      <c r="AB848" s="43"/>
      <c r="AE848" s="37"/>
      <c r="AF848" s="43"/>
      <c r="AG848" s="43"/>
    </row>
    <row r="849" spans="27:33" s="34" customFormat="1" x14ac:dyDescent="0.25">
      <c r="AA849" s="43"/>
      <c r="AB849" s="43"/>
      <c r="AE849" s="37"/>
      <c r="AF849" s="43"/>
      <c r="AG849" s="43"/>
    </row>
    <row r="850" spans="27:33" s="34" customFormat="1" x14ac:dyDescent="0.25">
      <c r="AA850" s="43"/>
      <c r="AB850" s="43"/>
      <c r="AE850" s="37"/>
      <c r="AF850" s="43"/>
      <c r="AG850" s="43"/>
    </row>
    <row r="851" spans="27:33" s="34" customFormat="1" x14ac:dyDescent="0.25">
      <c r="AA851" s="43"/>
      <c r="AB851" s="43"/>
      <c r="AE851" s="37"/>
      <c r="AF851" s="43"/>
      <c r="AG851" s="43"/>
    </row>
    <row r="852" spans="27:33" s="34" customFormat="1" x14ac:dyDescent="0.25">
      <c r="AA852" s="43"/>
      <c r="AB852" s="43"/>
      <c r="AE852" s="37"/>
      <c r="AF852" s="43"/>
      <c r="AG852" s="43"/>
    </row>
    <row r="853" spans="27:33" s="34" customFormat="1" x14ac:dyDescent="0.25">
      <c r="AA853" s="43"/>
      <c r="AB853" s="43"/>
      <c r="AE853" s="37"/>
      <c r="AF853" s="43"/>
      <c r="AG853" s="43"/>
    </row>
    <row r="854" spans="27:33" s="34" customFormat="1" x14ac:dyDescent="0.25">
      <c r="AA854" s="43"/>
      <c r="AB854" s="43"/>
      <c r="AE854" s="37"/>
      <c r="AF854" s="43"/>
      <c r="AG854" s="43"/>
    </row>
    <row r="855" spans="27:33" s="34" customFormat="1" x14ac:dyDescent="0.25">
      <c r="AA855" s="43"/>
      <c r="AB855" s="43"/>
      <c r="AE855" s="37"/>
      <c r="AF855" s="43"/>
      <c r="AG855" s="43"/>
    </row>
    <row r="856" spans="27:33" s="34" customFormat="1" x14ac:dyDescent="0.25">
      <c r="AA856" s="43"/>
      <c r="AB856" s="43"/>
      <c r="AE856" s="37"/>
      <c r="AF856" s="43"/>
      <c r="AG856" s="43"/>
    </row>
    <row r="857" spans="27:33" s="34" customFormat="1" x14ac:dyDescent="0.25">
      <c r="AA857" s="43"/>
      <c r="AB857" s="43"/>
      <c r="AE857" s="37"/>
      <c r="AF857" s="43"/>
      <c r="AG857" s="43"/>
    </row>
    <row r="858" spans="27:33" s="34" customFormat="1" x14ac:dyDescent="0.25">
      <c r="AA858" s="43"/>
      <c r="AB858" s="43"/>
      <c r="AE858" s="37"/>
      <c r="AF858" s="43"/>
      <c r="AG858" s="43"/>
    </row>
    <row r="859" spans="27:33" s="34" customFormat="1" x14ac:dyDescent="0.25">
      <c r="AA859" s="43"/>
      <c r="AB859" s="43"/>
      <c r="AE859" s="37"/>
      <c r="AF859" s="43"/>
      <c r="AG859" s="43"/>
    </row>
    <row r="860" spans="27:33" s="34" customFormat="1" x14ac:dyDescent="0.25">
      <c r="AA860" s="43"/>
      <c r="AB860" s="43"/>
      <c r="AE860" s="37"/>
      <c r="AF860" s="43"/>
      <c r="AG860" s="43"/>
    </row>
    <row r="861" spans="27:33" s="34" customFormat="1" x14ac:dyDescent="0.25">
      <c r="AA861" s="43"/>
      <c r="AB861" s="43"/>
      <c r="AE861" s="37"/>
      <c r="AF861" s="43"/>
      <c r="AG861" s="43"/>
    </row>
    <row r="862" spans="27:33" s="34" customFormat="1" x14ac:dyDescent="0.25">
      <c r="AA862" s="43"/>
      <c r="AB862" s="43"/>
      <c r="AE862" s="37"/>
      <c r="AF862" s="43"/>
      <c r="AG862" s="43"/>
    </row>
    <row r="863" spans="27:33" s="34" customFormat="1" x14ac:dyDescent="0.25">
      <c r="AA863" s="43"/>
      <c r="AB863" s="43"/>
      <c r="AE863" s="37"/>
      <c r="AF863" s="43"/>
      <c r="AG863" s="43"/>
    </row>
    <row r="864" spans="27:33" s="34" customFormat="1" x14ac:dyDescent="0.25">
      <c r="AA864" s="43"/>
      <c r="AB864" s="43"/>
      <c r="AE864" s="37"/>
      <c r="AF864" s="43"/>
      <c r="AG864" s="43"/>
    </row>
    <row r="865" spans="27:33" s="34" customFormat="1" x14ac:dyDescent="0.25">
      <c r="AA865" s="43"/>
      <c r="AB865" s="43"/>
      <c r="AE865" s="37"/>
      <c r="AF865" s="43"/>
      <c r="AG865" s="43"/>
    </row>
    <row r="866" spans="27:33" s="34" customFormat="1" x14ac:dyDescent="0.25">
      <c r="AA866" s="43"/>
      <c r="AB866" s="43"/>
      <c r="AE866" s="37"/>
      <c r="AF866" s="43"/>
      <c r="AG866" s="43"/>
    </row>
    <row r="867" spans="27:33" s="34" customFormat="1" x14ac:dyDescent="0.25">
      <c r="AA867" s="43"/>
      <c r="AB867" s="43"/>
      <c r="AE867" s="37"/>
      <c r="AF867" s="43"/>
      <c r="AG867" s="43"/>
    </row>
    <row r="868" spans="27:33" s="34" customFormat="1" x14ac:dyDescent="0.25">
      <c r="AA868" s="43"/>
      <c r="AB868" s="43"/>
      <c r="AE868" s="37"/>
      <c r="AF868" s="43"/>
      <c r="AG868" s="43"/>
    </row>
    <row r="869" spans="27:33" s="34" customFormat="1" x14ac:dyDescent="0.25">
      <c r="AA869" s="43"/>
      <c r="AB869" s="43"/>
      <c r="AE869" s="37"/>
      <c r="AF869" s="43"/>
      <c r="AG869" s="43"/>
    </row>
    <row r="870" spans="27:33" s="34" customFormat="1" x14ac:dyDescent="0.25">
      <c r="AA870" s="43"/>
      <c r="AB870" s="43"/>
      <c r="AE870" s="37"/>
      <c r="AF870" s="43"/>
      <c r="AG870" s="43"/>
    </row>
    <row r="871" spans="27:33" s="34" customFormat="1" x14ac:dyDescent="0.25">
      <c r="AA871" s="43"/>
      <c r="AB871" s="43"/>
      <c r="AE871" s="37"/>
      <c r="AF871" s="43"/>
      <c r="AG871" s="43"/>
    </row>
    <row r="872" spans="27:33" s="34" customFormat="1" x14ac:dyDescent="0.25">
      <c r="AA872" s="43"/>
      <c r="AB872" s="43"/>
      <c r="AE872" s="37"/>
      <c r="AF872" s="43"/>
      <c r="AG872" s="43"/>
    </row>
    <row r="873" spans="27:33" s="34" customFormat="1" x14ac:dyDescent="0.25">
      <c r="AA873" s="43"/>
      <c r="AB873" s="43"/>
      <c r="AE873" s="37"/>
      <c r="AF873" s="43"/>
      <c r="AG873" s="43"/>
    </row>
    <row r="874" spans="27:33" s="34" customFormat="1" x14ac:dyDescent="0.25">
      <c r="AA874" s="43"/>
      <c r="AB874" s="43"/>
      <c r="AE874" s="37"/>
      <c r="AF874" s="43"/>
      <c r="AG874" s="43"/>
    </row>
    <row r="875" spans="27:33" s="34" customFormat="1" x14ac:dyDescent="0.25">
      <c r="AA875" s="43"/>
      <c r="AB875" s="43"/>
      <c r="AE875" s="37"/>
      <c r="AF875" s="43"/>
      <c r="AG875" s="43"/>
    </row>
    <row r="876" spans="27:33" s="34" customFormat="1" x14ac:dyDescent="0.25">
      <c r="AA876" s="43"/>
      <c r="AB876" s="43"/>
      <c r="AE876" s="37"/>
      <c r="AF876" s="43"/>
      <c r="AG876" s="43"/>
    </row>
    <row r="877" spans="27:33" s="34" customFormat="1" x14ac:dyDescent="0.25">
      <c r="AA877" s="43"/>
      <c r="AB877" s="43"/>
      <c r="AE877" s="37"/>
      <c r="AF877" s="43"/>
      <c r="AG877" s="43"/>
    </row>
    <row r="878" spans="27:33" s="34" customFormat="1" x14ac:dyDescent="0.25">
      <c r="AA878" s="43"/>
      <c r="AB878" s="43"/>
      <c r="AE878" s="37"/>
      <c r="AF878" s="43"/>
      <c r="AG878" s="43"/>
    </row>
    <row r="879" spans="27:33" s="34" customFormat="1" x14ac:dyDescent="0.25">
      <c r="AA879" s="43"/>
      <c r="AB879" s="43"/>
      <c r="AE879" s="37"/>
      <c r="AF879" s="43"/>
      <c r="AG879" s="43"/>
    </row>
    <row r="880" spans="27:33" s="34" customFormat="1" x14ac:dyDescent="0.25">
      <c r="AA880" s="43"/>
      <c r="AB880" s="43"/>
      <c r="AE880" s="37"/>
      <c r="AF880" s="43"/>
      <c r="AG880" s="43"/>
    </row>
    <row r="881" spans="27:33" s="34" customFormat="1" x14ac:dyDescent="0.25">
      <c r="AA881" s="43"/>
      <c r="AB881" s="43"/>
      <c r="AE881" s="37"/>
      <c r="AF881" s="43"/>
      <c r="AG881" s="43"/>
    </row>
    <row r="882" spans="27:33" s="34" customFormat="1" x14ac:dyDescent="0.25">
      <c r="AA882" s="43"/>
      <c r="AB882" s="43"/>
      <c r="AE882" s="37"/>
      <c r="AF882" s="43"/>
      <c r="AG882" s="43"/>
    </row>
    <row r="883" spans="27:33" s="34" customFormat="1" x14ac:dyDescent="0.25">
      <c r="AA883" s="43"/>
      <c r="AB883" s="43"/>
      <c r="AE883" s="37"/>
      <c r="AF883" s="43"/>
      <c r="AG883" s="43"/>
    </row>
    <row r="884" spans="27:33" s="34" customFormat="1" x14ac:dyDescent="0.25">
      <c r="AA884" s="43"/>
      <c r="AB884" s="43"/>
      <c r="AE884" s="37"/>
      <c r="AF884" s="43"/>
      <c r="AG884" s="43"/>
    </row>
    <row r="885" spans="27:33" s="34" customFormat="1" x14ac:dyDescent="0.25">
      <c r="AA885" s="43"/>
      <c r="AB885" s="43"/>
      <c r="AE885" s="37"/>
      <c r="AF885" s="43"/>
      <c r="AG885" s="43"/>
    </row>
    <row r="886" spans="27:33" s="34" customFormat="1" x14ac:dyDescent="0.25">
      <c r="AA886" s="43"/>
      <c r="AB886" s="43"/>
      <c r="AE886" s="37"/>
      <c r="AF886" s="43"/>
      <c r="AG886" s="43"/>
    </row>
    <row r="887" spans="27:33" s="34" customFormat="1" x14ac:dyDescent="0.25">
      <c r="AA887" s="43"/>
      <c r="AB887" s="43"/>
      <c r="AE887" s="37"/>
      <c r="AF887" s="43"/>
      <c r="AG887" s="43"/>
    </row>
    <row r="888" spans="27:33" s="34" customFormat="1" x14ac:dyDescent="0.25">
      <c r="AA888" s="43"/>
      <c r="AB888" s="43"/>
      <c r="AE888" s="37"/>
      <c r="AF888" s="43"/>
      <c r="AG888" s="43"/>
    </row>
    <row r="889" spans="27:33" s="34" customFormat="1" x14ac:dyDescent="0.25">
      <c r="AA889" s="43"/>
      <c r="AB889" s="43"/>
      <c r="AE889" s="37"/>
      <c r="AF889" s="43"/>
      <c r="AG889" s="43"/>
    </row>
    <row r="890" spans="27:33" s="34" customFormat="1" x14ac:dyDescent="0.25">
      <c r="AA890" s="43"/>
      <c r="AB890" s="43"/>
      <c r="AE890" s="37"/>
      <c r="AF890" s="43"/>
      <c r="AG890" s="43"/>
    </row>
    <row r="891" spans="27:33" s="34" customFormat="1" x14ac:dyDescent="0.25">
      <c r="AA891" s="43"/>
      <c r="AB891" s="43"/>
      <c r="AE891" s="37"/>
      <c r="AF891" s="43"/>
      <c r="AG891" s="43"/>
    </row>
    <row r="892" spans="27:33" s="34" customFormat="1" x14ac:dyDescent="0.25">
      <c r="AA892" s="43"/>
      <c r="AB892" s="43"/>
      <c r="AE892" s="37"/>
      <c r="AF892" s="43"/>
      <c r="AG892" s="43"/>
    </row>
    <row r="893" spans="27:33" s="34" customFormat="1" x14ac:dyDescent="0.25">
      <c r="AA893" s="43"/>
      <c r="AB893" s="43"/>
      <c r="AE893" s="37"/>
      <c r="AF893" s="43"/>
      <c r="AG893" s="43"/>
    </row>
    <row r="894" spans="27:33" s="34" customFormat="1" x14ac:dyDescent="0.25">
      <c r="AA894" s="43"/>
      <c r="AB894" s="43"/>
      <c r="AE894" s="37"/>
      <c r="AF894" s="43"/>
      <c r="AG894" s="43"/>
    </row>
    <row r="895" spans="27:33" s="34" customFormat="1" x14ac:dyDescent="0.25">
      <c r="AA895" s="43"/>
      <c r="AB895" s="43"/>
      <c r="AE895" s="37"/>
      <c r="AF895" s="43"/>
      <c r="AG895" s="43"/>
    </row>
    <row r="896" spans="27:33" s="34" customFormat="1" x14ac:dyDescent="0.25">
      <c r="AA896" s="43"/>
      <c r="AB896" s="43"/>
      <c r="AE896" s="37"/>
      <c r="AF896" s="43"/>
      <c r="AG896" s="43"/>
    </row>
    <row r="897" spans="27:33" s="34" customFormat="1" x14ac:dyDescent="0.25">
      <c r="AA897" s="43"/>
      <c r="AB897" s="43"/>
      <c r="AE897" s="37"/>
      <c r="AF897" s="43"/>
      <c r="AG897" s="43"/>
    </row>
    <row r="898" spans="27:33" s="34" customFormat="1" x14ac:dyDescent="0.25">
      <c r="AA898" s="43"/>
      <c r="AB898" s="43"/>
      <c r="AE898" s="37"/>
      <c r="AF898" s="43"/>
      <c r="AG898" s="43"/>
    </row>
    <row r="899" spans="27:33" s="34" customFormat="1" x14ac:dyDescent="0.25">
      <c r="AA899" s="43"/>
      <c r="AB899" s="43"/>
      <c r="AE899" s="37"/>
      <c r="AF899" s="43"/>
      <c r="AG899" s="43"/>
    </row>
    <row r="900" spans="27:33" s="34" customFormat="1" x14ac:dyDescent="0.25">
      <c r="AA900" s="43"/>
      <c r="AB900" s="43"/>
      <c r="AE900" s="37"/>
      <c r="AF900" s="43"/>
      <c r="AG900" s="43"/>
    </row>
    <row r="901" spans="27:33" s="34" customFormat="1" x14ac:dyDescent="0.25">
      <c r="AA901" s="43"/>
      <c r="AB901" s="43"/>
      <c r="AE901" s="37"/>
      <c r="AF901" s="43"/>
      <c r="AG901" s="43"/>
    </row>
    <row r="902" spans="27:33" s="34" customFormat="1" x14ac:dyDescent="0.25">
      <c r="AA902" s="43"/>
      <c r="AB902" s="43"/>
      <c r="AE902" s="37"/>
      <c r="AF902" s="43"/>
      <c r="AG902" s="43"/>
    </row>
    <row r="903" spans="27:33" s="34" customFormat="1" x14ac:dyDescent="0.25">
      <c r="AA903" s="43"/>
      <c r="AB903" s="43"/>
      <c r="AE903" s="37"/>
      <c r="AF903" s="43"/>
      <c r="AG903" s="43"/>
    </row>
    <row r="904" spans="27:33" s="34" customFormat="1" x14ac:dyDescent="0.25">
      <c r="AA904" s="43"/>
      <c r="AB904" s="43"/>
      <c r="AE904" s="37"/>
      <c r="AF904" s="43"/>
      <c r="AG904" s="43"/>
    </row>
    <row r="905" spans="27:33" s="34" customFormat="1" x14ac:dyDescent="0.25">
      <c r="AA905" s="43"/>
      <c r="AB905" s="43"/>
      <c r="AE905" s="37"/>
      <c r="AF905" s="43"/>
      <c r="AG905" s="43"/>
    </row>
    <row r="906" spans="27:33" s="34" customFormat="1" x14ac:dyDescent="0.25">
      <c r="AA906" s="43"/>
      <c r="AB906" s="43"/>
      <c r="AE906" s="37"/>
      <c r="AF906" s="43"/>
      <c r="AG906" s="43"/>
    </row>
    <row r="907" spans="27:33" s="34" customFormat="1" x14ac:dyDescent="0.25">
      <c r="AA907" s="43"/>
      <c r="AB907" s="43"/>
      <c r="AE907" s="37"/>
      <c r="AF907" s="43"/>
      <c r="AG907" s="43"/>
    </row>
    <row r="908" spans="27:33" s="34" customFormat="1" x14ac:dyDescent="0.25">
      <c r="AA908" s="43"/>
      <c r="AB908" s="43"/>
      <c r="AE908" s="37"/>
      <c r="AF908" s="43"/>
      <c r="AG908" s="43"/>
    </row>
    <row r="909" spans="27:33" s="34" customFormat="1" x14ac:dyDescent="0.25">
      <c r="AA909" s="43"/>
      <c r="AB909" s="43"/>
      <c r="AE909" s="37"/>
      <c r="AF909" s="43"/>
      <c r="AG909" s="43"/>
    </row>
    <row r="910" spans="27:33" s="34" customFormat="1" x14ac:dyDescent="0.25">
      <c r="AA910" s="43"/>
      <c r="AB910" s="43"/>
      <c r="AE910" s="37"/>
      <c r="AF910" s="43"/>
      <c r="AG910" s="43"/>
    </row>
    <row r="911" spans="27:33" s="34" customFormat="1" x14ac:dyDescent="0.25">
      <c r="AA911" s="43"/>
      <c r="AB911" s="43"/>
      <c r="AE911" s="37"/>
      <c r="AF911" s="43"/>
      <c r="AG911" s="43"/>
    </row>
    <row r="912" spans="27:33" s="34" customFormat="1" x14ac:dyDescent="0.25">
      <c r="AA912" s="43"/>
      <c r="AB912" s="43"/>
      <c r="AE912" s="37"/>
      <c r="AF912" s="43"/>
      <c r="AG912" s="43"/>
    </row>
    <row r="913" spans="27:33" s="34" customFormat="1" x14ac:dyDescent="0.25">
      <c r="AA913" s="43"/>
      <c r="AB913" s="43"/>
      <c r="AE913" s="37"/>
      <c r="AF913" s="43"/>
      <c r="AG913" s="43"/>
    </row>
    <row r="914" spans="27:33" s="34" customFormat="1" x14ac:dyDescent="0.25">
      <c r="AA914" s="43"/>
      <c r="AB914" s="43"/>
      <c r="AE914" s="37"/>
      <c r="AF914" s="43"/>
      <c r="AG914" s="43"/>
    </row>
    <row r="915" spans="27:33" s="34" customFormat="1" x14ac:dyDescent="0.25">
      <c r="AA915" s="43"/>
      <c r="AB915" s="43"/>
      <c r="AE915" s="37"/>
      <c r="AF915" s="43"/>
      <c r="AG915" s="43"/>
    </row>
    <row r="916" spans="27:33" s="34" customFormat="1" x14ac:dyDescent="0.25">
      <c r="AA916" s="43"/>
      <c r="AB916" s="43"/>
      <c r="AE916" s="37"/>
      <c r="AF916" s="43"/>
      <c r="AG916" s="43"/>
    </row>
    <row r="917" spans="27:33" s="34" customFormat="1" x14ac:dyDescent="0.25">
      <c r="AA917" s="43"/>
      <c r="AB917" s="43"/>
      <c r="AE917" s="37"/>
      <c r="AF917" s="43"/>
      <c r="AG917" s="43"/>
    </row>
    <row r="918" spans="27:33" s="34" customFormat="1" x14ac:dyDescent="0.25">
      <c r="AA918" s="43"/>
      <c r="AB918" s="43"/>
      <c r="AE918" s="37"/>
      <c r="AF918" s="43"/>
      <c r="AG918" s="43"/>
    </row>
    <row r="919" spans="27:33" s="34" customFormat="1" x14ac:dyDescent="0.25">
      <c r="AA919" s="43"/>
      <c r="AB919" s="43"/>
      <c r="AE919" s="37"/>
      <c r="AF919" s="43"/>
      <c r="AG919" s="43"/>
    </row>
    <row r="920" spans="27:33" s="34" customFormat="1" x14ac:dyDescent="0.25">
      <c r="AA920" s="43"/>
      <c r="AB920" s="43"/>
      <c r="AE920" s="37"/>
      <c r="AF920" s="43"/>
      <c r="AG920" s="43"/>
    </row>
    <row r="921" spans="27:33" s="34" customFormat="1" x14ac:dyDescent="0.25">
      <c r="AA921" s="43"/>
      <c r="AB921" s="43"/>
      <c r="AE921" s="37"/>
      <c r="AF921" s="43"/>
      <c r="AG921" s="43"/>
    </row>
    <row r="922" spans="27:33" s="34" customFormat="1" x14ac:dyDescent="0.25">
      <c r="AA922" s="43"/>
      <c r="AB922" s="43"/>
      <c r="AE922" s="37"/>
      <c r="AF922" s="43"/>
      <c r="AG922" s="43"/>
    </row>
    <row r="923" spans="27:33" s="34" customFormat="1" x14ac:dyDescent="0.25">
      <c r="AA923" s="43"/>
      <c r="AB923" s="43"/>
      <c r="AE923" s="37"/>
      <c r="AF923" s="43"/>
      <c r="AG923" s="43"/>
    </row>
    <row r="924" spans="27:33" s="34" customFormat="1" x14ac:dyDescent="0.25">
      <c r="AA924" s="43"/>
      <c r="AB924" s="43"/>
      <c r="AE924" s="37"/>
      <c r="AF924" s="43"/>
      <c r="AG924" s="43"/>
    </row>
    <row r="925" spans="27:33" s="34" customFormat="1" x14ac:dyDescent="0.25">
      <c r="AA925" s="43"/>
      <c r="AB925" s="43"/>
      <c r="AE925" s="37"/>
      <c r="AF925" s="43"/>
      <c r="AG925" s="43"/>
    </row>
    <row r="926" spans="27:33" s="34" customFormat="1" x14ac:dyDescent="0.25">
      <c r="AA926" s="43"/>
      <c r="AB926" s="43"/>
      <c r="AE926" s="37"/>
      <c r="AF926" s="43"/>
      <c r="AG926" s="43"/>
    </row>
    <row r="927" spans="27:33" s="34" customFormat="1" x14ac:dyDescent="0.25">
      <c r="AA927" s="43"/>
      <c r="AB927" s="43"/>
      <c r="AE927" s="37"/>
      <c r="AF927" s="43"/>
      <c r="AG927" s="43"/>
    </row>
    <row r="928" spans="27:33" s="34" customFormat="1" x14ac:dyDescent="0.25">
      <c r="AA928" s="43"/>
      <c r="AB928" s="43"/>
      <c r="AE928" s="37"/>
      <c r="AF928" s="43"/>
      <c r="AG928" s="43"/>
    </row>
    <row r="929" spans="27:33" s="34" customFormat="1" x14ac:dyDescent="0.25">
      <c r="AA929" s="43"/>
      <c r="AB929" s="43"/>
      <c r="AE929" s="37"/>
      <c r="AF929" s="43"/>
      <c r="AG929" s="43"/>
    </row>
    <row r="930" spans="27:33" s="34" customFormat="1" x14ac:dyDescent="0.25">
      <c r="AA930" s="43"/>
      <c r="AB930" s="43"/>
      <c r="AE930" s="37"/>
      <c r="AF930" s="43"/>
      <c r="AG930" s="43"/>
    </row>
    <row r="931" spans="27:33" s="34" customFormat="1" x14ac:dyDescent="0.25">
      <c r="AA931" s="43"/>
      <c r="AB931" s="43"/>
      <c r="AE931" s="37"/>
      <c r="AF931" s="43"/>
      <c r="AG931" s="43"/>
    </row>
    <row r="932" spans="27:33" s="34" customFormat="1" x14ac:dyDescent="0.25">
      <c r="AA932" s="43"/>
      <c r="AB932" s="43"/>
      <c r="AE932" s="37"/>
      <c r="AF932" s="43"/>
      <c r="AG932" s="43"/>
    </row>
    <row r="933" spans="27:33" s="34" customFormat="1" x14ac:dyDescent="0.25">
      <c r="AA933" s="43"/>
      <c r="AB933" s="43"/>
      <c r="AE933" s="37"/>
      <c r="AF933" s="43"/>
      <c r="AG933" s="43"/>
    </row>
    <row r="934" spans="27:33" s="34" customFormat="1" x14ac:dyDescent="0.25">
      <c r="AA934" s="43"/>
      <c r="AB934" s="43"/>
      <c r="AE934" s="37"/>
      <c r="AF934" s="43"/>
      <c r="AG934" s="43"/>
    </row>
    <row r="935" spans="27:33" s="34" customFormat="1" x14ac:dyDescent="0.25">
      <c r="AA935" s="43"/>
      <c r="AB935" s="43"/>
      <c r="AE935" s="37"/>
      <c r="AF935" s="43"/>
      <c r="AG935" s="43"/>
    </row>
    <row r="936" spans="27:33" s="34" customFormat="1" x14ac:dyDescent="0.25">
      <c r="AA936" s="43"/>
      <c r="AB936" s="43"/>
      <c r="AE936" s="37"/>
      <c r="AF936" s="43"/>
      <c r="AG936" s="43"/>
    </row>
    <row r="937" spans="27:33" s="34" customFormat="1" x14ac:dyDescent="0.25">
      <c r="AA937" s="43"/>
      <c r="AB937" s="43"/>
      <c r="AE937" s="37"/>
      <c r="AF937" s="43"/>
      <c r="AG937" s="43"/>
    </row>
    <row r="938" spans="27:33" s="34" customFormat="1" x14ac:dyDescent="0.25">
      <c r="AA938" s="43"/>
      <c r="AB938" s="43"/>
      <c r="AE938" s="37"/>
      <c r="AF938" s="43"/>
      <c r="AG938" s="43"/>
    </row>
    <row r="939" spans="27:33" s="34" customFormat="1" x14ac:dyDescent="0.25">
      <c r="AA939" s="43"/>
      <c r="AB939" s="43"/>
      <c r="AE939" s="37"/>
      <c r="AF939" s="43"/>
      <c r="AG939" s="43"/>
    </row>
    <row r="940" spans="27:33" s="34" customFormat="1" x14ac:dyDescent="0.25">
      <c r="AA940" s="43"/>
      <c r="AB940" s="43"/>
      <c r="AE940" s="37"/>
      <c r="AF940" s="43"/>
      <c r="AG940" s="43"/>
    </row>
    <row r="941" spans="27:33" s="34" customFormat="1" x14ac:dyDescent="0.25">
      <c r="AA941" s="43"/>
      <c r="AB941" s="43"/>
      <c r="AE941" s="37"/>
      <c r="AF941" s="43"/>
      <c r="AG941" s="43"/>
    </row>
    <row r="942" spans="27:33" s="34" customFormat="1" x14ac:dyDescent="0.25">
      <c r="AA942" s="43"/>
      <c r="AB942" s="43"/>
      <c r="AE942" s="37"/>
      <c r="AF942" s="43"/>
      <c r="AG942" s="43"/>
    </row>
    <row r="943" spans="27:33" s="34" customFormat="1" x14ac:dyDescent="0.25">
      <c r="AA943" s="43"/>
      <c r="AB943" s="43"/>
      <c r="AE943" s="37"/>
      <c r="AF943" s="43"/>
      <c r="AG943" s="43"/>
    </row>
    <row r="944" spans="27:33" s="34" customFormat="1" x14ac:dyDescent="0.25">
      <c r="AA944" s="43"/>
      <c r="AB944" s="43"/>
      <c r="AE944" s="37"/>
      <c r="AF944" s="43"/>
      <c r="AG944" s="43"/>
    </row>
    <row r="945" spans="27:33" s="34" customFormat="1" x14ac:dyDescent="0.25">
      <c r="AA945" s="43"/>
      <c r="AB945" s="43"/>
      <c r="AE945" s="37"/>
      <c r="AF945" s="43"/>
      <c r="AG945" s="43"/>
    </row>
    <row r="946" spans="27:33" s="34" customFormat="1" x14ac:dyDescent="0.25">
      <c r="AA946" s="43"/>
      <c r="AB946" s="43"/>
      <c r="AE946" s="37"/>
      <c r="AF946" s="43"/>
      <c r="AG946" s="43"/>
    </row>
    <row r="947" spans="27:33" s="34" customFormat="1" x14ac:dyDescent="0.25">
      <c r="AA947" s="43"/>
      <c r="AB947" s="43"/>
      <c r="AE947" s="37"/>
      <c r="AF947" s="43"/>
      <c r="AG947" s="43"/>
    </row>
    <row r="948" spans="27:33" s="34" customFormat="1" x14ac:dyDescent="0.25">
      <c r="AA948" s="43"/>
      <c r="AB948" s="43"/>
      <c r="AE948" s="37"/>
      <c r="AF948" s="43"/>
      <c r="AG948" s="43"/>
    </row>
    <row r="949" spans="27:33" s="34" customFormat="1" x14ac:dyDescent="0.25">
      <c r="AA949" s="43"/>
      <c r="AB949" s="43"/>
      <c r="AE949" s="37"/>
      <c r="AF949" s="43"/>
      <c r="AG949" s="43"/>
    </row>
    <row r="950" spans="27:33" s="34" customFormat="1" x14ac:dyDescent="0.25">
      <c r="AA950" s="43"/>
      <c r="AB950" s="43"/>
      <c r="AE950" s="37"/>
      <c r="AF950" s="43"/>
      <c r="AG950" s="43"/>
    </row>
    <row r="951" spans="27:33" s="34" customFormat="1" x14ac:dyDescent="0.25">
      <c r="AA951" s="43"/>
      <c r="AB951" s="43"/>
      <c r="AE951" s="37"/>
      <c r="AF951" s="43"/>
      <c r="AG951" s="43"/>
    </row>
    <row r="952" spans="27:33" s="34" customFormat="1" x14ac:dyDescent="0.25">
      <c r="AA952" s="43"/>
      <c r="AB952" s="43"/>
      <c r="AE952" s="37"/>
      <c r="AF952" s="43"/>
      <c r="AG952" s="43"/>
    </row>
    <row r="953" spans="27:33" s="34" customFormat="1" x14ac:dyDescent="0.25">
      <c r="AA953" s="43"/>
      <c r="AB953" s="43"/>
      <c r="AE953" s="37"/>
      <c r="AF953" s="43"/>
      <c r="AG953" s="43"/>
    </row>
    <row r="954" spans="27:33" s="34" customFormat="1" x14ac:dyDescent="0.25">
      <c r="AA954" s="43"/>
      <c r="AB954" s="43"/>
      <c r="AE954" s="37"/>
      <c r="AF954" s="43"/>
      <c r="AG954" s="43"/>
    </row>
    <row r="955" spans="27:33" s="34" customFormat="1" x14ac:dyDescent="0.25">
      <c r="AA955" s="43"/>
      <c r="AB955" s="43"/>
      <c r="AE955" s="37"/>
      <c r="AF955" s="43"/>
      <c r="AG955" s="43"/>
    </row>
    <row r="956" spans="27:33" s="34" customFormat="1" x14ac:dyDescent="0.25">
      <c r="AA956" s="43"/>
      <c r="AB956" s="43"/>
      <c r="AE956" s="37"/>
      <c r="AF956" s="43"/>
      <c r="AG956" s="43"/>
    </row>
    <row r="957" spans="27:33" s="34" customFormat="1" x14ac:dyDescent="0.25">
      <c r="AA957" s="43"/>
      <c r="AB957" s="43"/>
      <c r="AE957" s="37"/>
      <c r="AF957" s="43"/>
      <c r="AG957" s="43"/>
    </row>
    <row r="958" spans="27:33" s="34" customFormat="1" x14ac:dyDescent="0.25">
      <c r="AA958" s="43"/>
      <c r="AB958" s="43"/>
      <c r="AE958" s="37"/>
      <c r="AF958" s="43"/>
      <c r="AG958" s="43"/>
    </row>
    <row r="959" spans="27:33" s="34" customFormat="1" x14ac:dyDescent="0.25">
      <c r="AA959" s="43"/>
      <c r="AB959" s="43"/>
      <c r="AE959" s="37"/>
      <c r="AF959" s="43"/>
      <c r="AG959" s="43"/>
    </row>
    <row r="960" spans="27:33" s="34" customFormat="1" x14ac:dyDescent="0.25">
      <c r="AA960" s="43"/>
      <c r="AB960" s="43"/>
      <c r="AE960" s="37"/>
      <c r="AF960" s="43"/>
      <c r="AG960" s="43"/>
    </row>
    <row r="961" spans="27:33" s="34" customFormat="1" x14ac:dyDescent="0.25">
      <c r="AA961" s="43"/>
      <c r="AB961" s="43"/>
      <c r="AE961" s="37"/>
      <c r="AF961" s="43"/>
      <c r="AG961" s="43"/>
    </row>
    <row r="962" spans="27:33" s="34" customFormat="1" x14ac:dyDescent="0.25">
      <c r="AA962" s="43"/>
      <c r="AB962" s="43"/>
      <c r="AE962" s="37"/>
      <c r="AF962" s="43"/>
      <c r="AG962" s="43"/>
    </row>
    <row r="963" spans="27:33" s="34" customFormat="1" x14ac:dyDescent="0.25">
      <c r="AA963" s="43"/>
      <c r="AB963" s="43"/>
      <c r="AE963" s="37"/>
      <c r="AF963" s="43"/>
      <c r="AG963" s="43"/>
    </row>
    <row r="964" spans="27:33" s="34" customFormat="1" x14ac:dyDescent="0.25">
      <c r="AA964" s="43"/>
      <c r="AB964" s="43"/>
      <c r="AE964" s="37"/>
      <c r="AF964" s="43"/>
      <c r="AG964" s="43"/>
    </row>
    <row r="965" spans="27:33" s="34" customFormat="1" x14ac:dyDescent="0.25">
      <c r="AA965" s="43"/>
      <c r="AB965" s="43"/>
      <c r="AE965" s="37"/>
      <c r="AF965" s="43"/>
      <c r="AG965" s="43"/>
    </row>
    <row r="966" spans="27:33" s="34" customFormat="1" x14ac:dyDescent="0.25">
      <c r="AA966" s="43"/>
      <c r="AB966" s="43"/>
      <c r="AE966" s="37"/>
      <c r="AF966" s="43"/>
      <c r="AG966" s="43"/>
    </row>
    <row r="967" spans="27:33" s="34" customFormat="1" x14ac:dyDescent="0.25">
      <c r="AA967" s="43"/>
      <c r="AB967" s="43"/>
      <c r="AE967" s="37"/>
      <c r="AF967" s="43"/>
      <c r="AG967" s="43"/>
    </row>
    <row r="968" spans="27:33" s="34" customFormat="1" x14ac:dyDescent="0.25">
      <c r="AA968" s="43"/>
      <c r="AB968" s="43"/>
      <c r="AE968" s="37"/>
      <c r="AF968" s="43"/>
      <c r="AG968" s="43"/>
    </row>
    <row r="969" spans="27:33" s="34" customFormat="1" x14ac:dyDescent="0.25">
      <c r="AA969" s="43"/>
      <c r="AB969" s="43"/>
      <c r="AE969" s="37"/>
      <c r="AF969" s="43"/>
      <c r="AG969" s="43"/>
    </row>
    <row r="970" spans="27:33" s="34" customFormat="1" x14ac:dyDescent="0.25">
      <c r="AA970" s="43"/>
      <c r="AB970" s="43"/>
      <c r="AE970" s="37"/>
      <c r="AF970" s="43"/>
      <c r="AG970" s="43"/>
    </row>
    <row r="971" spans="27:33" s="34" customFormat="1" x14ac:dyDescent="0.25">
      <c r="AA971" s="43"/>
      <c r="AB971" s="43"/>
      <c r="AE971" s="37"/>
      <c r="AF971" s="43"/>
      <c r="AG971" s="43"/>
    </row>
    <row r="972" spans="27:33" s="34" customFormat="1" x14ac:dyDescent="0.25">
      <c r="AA972" s="43"/>
      <c r="AB972" s="43"/>
      <c r="AE972" s="37"/>
      <c r="AF972" s="43"/>
      <c r="AG972" s="43"/>
    </row>
    <row r="973" spans="27:33" s="34" customFormat="1" x14ac:dyDescent="0.25">
      <c r="AA973" s="43"/>
      <c r="AB973" s="43"/>
      <c r="AE973" s="37"/>
      <c r="AF973" s="43"/>
      <c r="AG973" s="43"/>
    </row>
    <row r="974" spans="27:33" s="34" customFormat="1" x14ac:dyDescent="0.25">
      <c r="AA974" s="43"/>
      <c r="AB974" s="43"/>
      <c r="AE974" s="37"/>
      <c r="AF974" s="43"/>
      <c r="AG974" s="43"/>
    </row>
    <row r="975" spans="27:33" s="34" customFormat="1" x14ac:dyDescent="0.25">
      <c r="AA975" s="43"/>
      <c r="AB975" s="43"/>
      <c r="AE975" s="37"/>
      <c r="AF975" s="43"/>
      <c r="AG975" s="43"/>
    </row>
    <row r="976" spans="27:33" s="34" customFormat="1" x14ac:dyDescent="0.25">
      <c r="AA976" s="43"/>
      <c r="AB976" s="43"/>
      <c r="AE976" s="37"/>
      <c r="AF976" s="43"/>
      <c r="AG976" s="43"/>
    </row>
    <row r="977" spans="27:33" s="34" customFormat="1" x14ac:dyDescent="0.25">
      <c r="AA977" s="43"/>
      <c r="AB977" s="43"/>
      <c r="AE977" s="37"/>
      <c r="AF977" s="43"/>
      <c r="AG977" s="43"/>
    </row>
    <row r="978" spans="27:33" s="34" customFormat="1" x14ac:dyDescent="0.25">
      <c r="AA978" s="43"/>
      <c r="AB978" s="43"/>
      <c r="AE978" s="37"/>
      <c r="AF978" s="43"/>
      <c r="AG978" s="43"/>
    </row>
    <row r="979" spans="27:33" s="34" customFormat="1" x14ac:dyDescent="0.25">
      <c r="AA979" s="43"/>
      <c r="AB979" s="43"/>
      <c r="AE979" s="37"/>
      <c r="AF979" s="43"/>
      <c r="AG979" s="43"/>
    </row>
    <row r="980" spans="27:33" s="34" customFormat="1" x14ac:dyDescent="0.25">
      <c r="AA980" s="43"/>
      <c r="AB980" s="43"/>
      <c r="AE980" s="37"/>
      <c r="AF980" s="43"/>
      <c r="AG980" s="43"/>
    </row>
    <row r="981" spans="27:33" s="34" customFormat="1" x14ac:dyDescent="0.25">
      <c r="AA981" s="43"/>
      <c r="AB981" s="43"/>
      <c r="AE981" s="37"/>
      <c r="AF981" s="43"/>
      <c r="AG981" s="43"/>
    </row>
    <row r="982" spans="27:33" s="34" customFormat="1" x14ac:dyDescent="0.25">
      <c r="AA982" s="43"/>
      <c r="AB982" s="43"/>
      <c r="AE982" s="37"/>
      <c r="AF982" s="43"/>
      <c r="AG982" s="43"/>
    </row>
    <row r="983" spans="27:33" s="34" customFormat="1" x14ac:dyDescent="0.25">
      <c r="AA983" s="43"/>
      <c r="AB983" s="43"/>
      <c r="AE983" s="37"/>
      <c r="AF983" s="43"/>
      <c r="AG983" s="43"/>
    </row>
    <row r="984" spans="27:33" s="34" customFormat="1" x14ac:dyDescent="0.25">
      <c r="AA984" s="43"/>
      <c r="AB984" s="43"/>
      <c r="AE984" s="37"/>
      <c r="AF984" s="43"/>
      <c r="AG984" s="43"/>
    </row>
    <row r="985" spans="27:33" s="34" customFormat="1" x14ac:dyDescent="0.25">
      <c r="AA985" s="43"/>
      <c r="AB985" s="43"/>
      <c r="AE985" s="37"/>
      <c r="AF985" s="43"/>
      <c r="AG985" s="43"/>
    </row>
    <row r="986" spans="27:33" s="34" customFormat="1" x14ac:dyDescent="0.25">
      <c r="AA986" s="43"/>
      <c r="AB986" s="43"/>
      <c r="AE986" s="37"/>
      <c r="AF986" s="43"/>
      <c r="AG986" s="43"/>
    </row>
    <row r="987" spans="27:33" s="34" customFormat="1" x14ac:dyDescent="0.25">
      <c r="AA987" s="43"/>
      <c r="AB987" s="43"/>
      <c r="AE987" s="37"/>
      <c r="AF987" s="43"/>
      <c r="AG987" s="43"/>
    </row>
    <row r="988" spans="27:33" s="34" customFormat="1" x14ac:dyDescent="0.25">
      <c r="AA988" s="43"/>
      <c r="AB988" s="43"/>
      <c r="AE988" s="37"/>
      <c r="AF988" s="43"/>
      <c r="AG988" s="43"/>
    </row>
    <row r="989" spans="27:33" s="34" customFormat="1" x14ac:dyDescent="0.25">
      <c r="AA989" s="43"/>
      <c r="AB989" s="43"/>
      <c r="AE989" s="37"/>
      <c r="AF989" s="43"/>
      <c r="AG989" s="43"/>
    </row>
    <row r="990" spans="27:33" s="34" customFormat="1" x14ac:dyDescent="0.25">
      <c r="AA990" s="43"/>
      <c r="AB990" s="43"/>
      <c r="AE990" s="37"/>
      <c r="AF990" s="43"/>
      <c r="AG990" s="43"/>
    </row>
    <row r="991" spans="27:33" s="34" customFormat="1" x14ac:dyDescent="0.25">
      <c r="AA991" s="43"/>
      <c r="AB991" s="43"/>
      <c r="AE991" s="37"/>
      <c r="AF991" s="43"/>
      <c r="AG991" s="43"/>
    </row>
    <row r="992" spans="27:33" s="34" customFormat="1" x14ac:dyDescent="0.25">
      <c r="AA992" s="43"/>
      <c r="AB992" s="43"/>
      <c r="AE992" s="37"/>
      <c r="AF992" s="43"/>
      <c r="AG992" s="43"/>
    </row>
    <row r="993" spans="27:33" s="34" customFormat="1" x14ac:dyDescent="0.25">
      <c r="AA993" s="43"/>
      <c r="AB993" s="43"/>
      <c r="AE993" s="37"/>
      <c r="AF993" s="43"/>
      <c r="AG993" s="43"/>
    </row>
    <row r="994" spans="27:33" s="34" customFormat="1" x14ac:dyDescent="0.25">
      <c r="AA994" s="43"/>
      <c r="AB994" s="43"/>
      <c r="AE994" s="37"/>
      <c r="AF994" s="43"/>
      <c r="AG994" s="43"/>
    </row>
    <row r="995" spans="27:33" s="34" customFormat="1" x14ac:dyDescent="0.25">
      <c r="AA995" s="43"/>
      <c r="AB995" s="43"/>
      <c r="AE995" s="37"/>
      <c r="AF995" s="43"/>
      <c r="AG995" s="43"/>
    </row>
    <row r="996" spans="27:33" s="34" customFormat="1" x14ac:dyDescent="0.25">
      <c r="AA996" s="43"/>
      <c r="AB996" s="43"/>
      <c r="AE996" s="37"/>
      <c r="AF996" s="43"/>
      <c r="AG996" s="43"/>
    </row>
    <row r="997" spans="27:33" s="34" customFormat="1" x14ac:dyDescent="0.25">
      <c r="AA997" s="43"/>
      <c r="AB997" s="43"/>
      <c r="AE997" s="37"/>
      <c r="AF997" s="43"/>
      <c r="AG997" s="43"/>
    </row>
    <row r="998" spans="27:33" s="34" customFormat="1" x14ac:dyDescent="0.25">
      <c r="AA998" s="43"/>
      <c r="AB998" s="43"/>
      <c r="AE998" s="37"/>
      <c r="AF998" s="43"/>
      <c r="AG998" s="43"/>
    </row>
    <row r="999" spans="27:33" s="34" customFormat="1" x14ac:dyDescent="0.25">
      <c r="AA999" s="43"/>
      <c r="AB999" s="43"/>
      <c r="AE999" s="37"/>
      <c r="AF999" s="43"/>
      <c r="AG999" s="43"/>
    </row>
    <row r="1000" spans="27:33" s="34" customFormat="1" x14ac:dyDescent="0.25">
      <c r="AA1000" s="43"/>
      <c r="AB1000" s="43"/>
      <c r="AE1000" s="37"/>
      <c r="AF1000" s="43"/>
      <c r="AG1000" s="43"/>
    </row>
    <row r="1001" spans="27:33" s="34" customFormat="1" x14ac:dyDescent="0.25">
      <c r="AA1001" s="43"/>
      <c r="AB1001" s="43"/>
      <c r="AE1001" s="37"/>
      <c r="AF1001" s="43"/>
      <c r="AG1001" s="43"/>
    </row>
    <row r="1002" spans="27:33" s="34" customFormat="1" x14ac:dyDescent="0.25">
      <c r="AA1002" s="43"/>
      <c r="AB1002" s="43"/>
      <c r="AE1002" s="37"/>
      <c r="AF1002" s="43"/>
      <c r="AG1002" s="43"/>
    </row>
    <row r="1003" spans="27:33" s="34" customFormat="1" x14ac:dyDescent="0.25">
      <c r="AA1003" s="43"/>
      <c r="AB1003" s="43"/>
      <c r="AE1003" s="37"/>
      <c r="AF1003" s="43"/>
      <c r="AG1003" s="43"/>
    </row>
    <row r="1004" spans="27:33" s="34" customFormat="1" x14ac:dyDescent="0.25">
      <c r="AA1004" s="43"/>
      <c r="AB1004" s="43"/>
      <c r="AE1004" s="37"/>
      <c r="AF1004" s="43"/>
      <c r="AG1004" s="43"/>
    </row>
    <row r="1005" spans="27:33" s="34" customFormat="1" x14ac:dyDescent="0.25">
      <c r="AA1005" s="43"/>
      <c r="AB1005" s="43"/>
      <c r="AE1005" s="37"/>
      <c r="AF1005" s="43"/>
      <c r="AG1005" s="43"/>
    </row>
    <row r="1006" spans="27:33" s="34" customFormat="1" x14ac:dyDescent="0.25">
      <c r="AA1006" s="43"/>
      <c r="AB1006" s="43"/>
      <c r="AE1006" s="37"/>
      <c r="AF1006" s="43"/>
      <c r="AG1006" s="43"/>
    </row>
    <row r="1007" spans="27:33" s="34" customFormat="1" x14ac:dyDescent="0.25">
      <c r="AA1007" s="43"/>
      <c r="AB1007" s="43"/>
      <c r="AE1007" s="37"/>
      <c r="AF1007" s="43"/>
      <c r="AG1007" s="43"/>
    </row>
    <row r="1008" spans="27:33" s="34" customFormat="1" x14ac:dyDescent="0.25">
      <c r="AA1008" s="43"/>
      <c r="AB1008" s="43"/>
      <c r="AE1008" s="37"/>
      <c r="AF1008" s="43"/>
      <c r="AG1008" s="43"/>
    </row>
    <row r="1009" spans="27:33" s="34" customFormat="1" x14ac:dyDescent="0.25">
      <c r="AA1009" s="43"/>
      <c r="AB1009" s="43"/>
      <c r="AE1009" s="37"/>
      <c r="AF1009" s="43"/>
      <c r="AG1009" s="43"/>
    </row>
    <row r="1010" spans="27:33" s="34" customFormat="1" x14ac:dyDescent="0.25">
      <c r="AA1010" s="43"/>
      <c r="AB1010" s="43"/>
      <c r="AE1010" s="37"/>
      <c r="AF1010" s="43"/>
      <c r="AG1010" s="43"/>
    </row>
    <row r="1011" spans="27:33" s="34" customFormat="1" x14ac:dyDescent="0.25">
      <c r="AA1011" s="43"/>
      <c r="AB1011" s="43"/>
      <c r="AE1011" s="37"/>
      <c r="AF1011" s="43"/>
      <c r="AG1011" s="43"/>
    </row>
    <row r="1012" spans="27:33" s="34" customFormat="1" x14ac:dyDescent="0.25">
      <c r="AA1012" s="43"/>
      <c r="AB1012" s="43"/>
      <c r="AE1012" s="37"/>
      <c r="AF1012" s="43"/>
      <c r="AG1012" s="43"/>
    </row>
    <row r="1013" spans="27:33" s="34" customFormat="1" x14ac:dyDescent="0.25">
      <c r="AA1013" s="43"/>
      <c r="AB1013" s="43"/>
      <c r="AE1013" s="37"/>
      <c r="AF1013" s="43"/>
      <c r="AG1013" s="43"/>
    </row>
    <row r="1014" spans="27:33" s="34" customFormat="1" x14ac:dyDescent="0.25">
      <c r="AA1014" s="43"/>
      <c r="AB1014" s="43"/>
      <c r="AE1014" s="37"/>
      <c r="AF1014" s="43"/>
      <c r="AG1014" s="43"/>
    </row>
    <row r="1015" spans="27:33" s="34" customFormat="1" x14ac:dyDescent="0.25">
      <c r="AA1015" s="43"/>
      <c r="AB1015" s="43"/>
      <c r="AE1015" s="37"/>
      <c r="AF1015" s="43"/>
      <c r="AG1015" s="43"/>
    </row>
    <row r="1016" spans="27:33" s="34" customFormat="1" x14ac:dyDescent="0.25">
      <c r="AA1016" s="43"/>
      <c r="AB1016" s="43"/>
      <c r="AE1016" s="37"/>
      <c r="AF1016" s="43"/>
      <c r="AG1016" s="43"/>
    </row>
    <row r="1017" spans="27:33" s="34" customFormat="1" x14ac:dyDescent="0.25">
      <c r="AA1017" s="43"/>
      <c r="AB1017" s="43"/>
      <c r="AE1017" s="37"/>
      <c r="AF1017" s="43"/>
      <c r="AG1017" s="43"/>
    </row>
    <row r="1018" spans="27:33" s="34" customFormat="1" x14ac:dyDescent="0.25">
      <c r="AA1018" s="43"/>
      <c r="AB1018" s="43"/>
      <c r="AE1018" s="37"/>
      <c r="AF1018" s="43"/>
      <c r="AG1018" s="43"/>
    </row>
    <row r="1019" spans="27:33" s="34" customFormat="1" x14ac:dyDescent="0.25">
      <c r="AA1019" s="43"/>
      <c r="AB1019" s="43"/>
      <c r="AE1019" s="37"/>
      <c r="AF1019" s="43"/>
      <c r="AG1019" s="43"/>
    </row>
    <row r="1020" spans="27:33" s="34" customFormat="1" x14ac:dyDescent="0.25">
      <c r="AA1020" s="43"/>
      <c r="AB1020" s="43"/>
      <c r="AE1020" s="37"/>
      <c r="AF1020" s="43"/>
      <c r="AG1020" s="43"/>
    </row>
    <row r="1021" spans="27:33" s="34" customFormat="1" x14ac:dyDescent="0.25">
      <c r="AA1021" s="43"/>
      <c r="AB1021" s="43"/>
      <c r="AE1021" s="37"/>
      <c r="AF1021" s="43"/>
      <c r="AG1021" s="43"/>
    </row>
    <row r="1022" spans="27:33" s="34" customFormat="1" x14ac:dyDescent="0.25">
      <c r="AA1022" s="43"/>
      <c r="AB1022" s="43"/>
      <c r="AE1022" s="37"/>
      <c r="AF1022" s="43"/>
      <c r="AG1022" s="43"/>
    </row>
    <row r="1023" spans="27:33" s="34" customFormat="1" x14ac:dyDescent="0.25">
      <c r="AA1023" s="43"/>
      <c r="AB1023" s="43"/>
      <c r="AE1023" s="37"/>
      <c r="AF1023" s="43"/>
      <c r="AG1023" s="43"/>
    </row>
    <row r="1024" spans="27:33" s="34" customFormat="1" x14ac:dyDescent="0.25">
      <c r="AA1024" s="43"/>
      <c r="AB1024" s="43"/>
      <c r="AE1024" s="37"/>
      <c r="AF1024" s="43"/>
      <c r="AG1024" s="43"/>
    </row>
    <row r="1025" spans="27:33" s="34" customFormat="1" x14ac:dyDescent="0.25">
      <c r="AA1025" s="43"/>
      <c r="AB1025" s="43"/>
      <c r="AE1025" s="37"/>
      <c r="AF1025" s="43"/>
      <c r="AG1025" s="43"/>
    </row>
    <row r="1026" spans="27:33" s="34" customFormat="1" x14ac:dyDescent="0.25">
      <c r="AA1026" s="43"/>
      <c r="AB1026" s="43"/>
      <c r="AE1026" s="37"/>
      <c r="AF1026" s="43"/>
      <c r="AG1026" s="43"/>
    </row>
    <row r="1027" spans="27:33" s="34" customFormat="1" x14ac:dyDescent="0.25">
      <c r="AA1027" s="43"/>
      <c r="AB1027" s="43"/>
      <c r="AE1027" s="37"/>
      <c r="AF1027" s="43"/>
      <c r="AG1027" s="43"/>
    </row>
    <row r="1028" spans="27:33" s="34" customFormat="1" x14ac:dyDescent="0.25">
      <c r="AA1028" s="43"/>
      <c r="AB1028" s="43"/>
      <c r="AE1028" s="37"/>
      <c r="AF1028" s="43"/>
      <c r="AG1028" s="43"/>
    </row>
    <row r="1029" spans="27:33" s="34" customFormat="1" x14ac:dyDescent="0.25">
      <c r="AA1029" s="43"/>
      <c r="AB1029" s="43"/>
      <c r="AE1029" s="37"/>
      <c r="AF1029" s="43"/>
      <c r="AG1029" s="43"/>
    </row>
    <row r="1030" spans="27:33" s="34" customFormat="1" x14ac:dyDescent="0.25">
      <c r="AA1030" s="43"/>
      <c r="AB1030" s="43"/>
      <c r="AE1030" s="37"/>
      <c r="AF1030" s="43"/>
      <c r="AG1030" s="43"/>
    </row>
    <row r="1031" spans="27:33" s="34" customFormat="1" x14ac:dyDescent="0.25">
      <c r="AA1031" s="43"/>
      <c r="AB1031" s="43"/>
      <c r="AE1031" s="37"/>
      <c r="AF1031" s="43"/>
      <c r="AG1031" s="43"/>
    </row>
    <row r="1032" spans="27:33" s="34" customFormat="1" x14ac:dyDescent="0.25">
      <c r="AA1032" s="43"/>
      <c r="AB1032" s="43"/>
      <c r="AE1032" s="37"/>
      <c r="AF1032" s="43"/>
      <c r="AG1032" s="43"/>
    </row>
    <row r="1033" spans="27:33" s="34" customFormat="1" x14ac:dyDescent="0.25">
      <c r="AA1033" s="43"/>
      <c r="AB1033" s="43"/>
      <c r="AE1033" s="37"/>
      <c r="AF1033" s="43"/>
      <c r="AG1033" s="43"/>
    </row>
    <row r="1034" spans="27:33" s="34" customFormat="1" x14ac:dyDescent="0.25">
      <c r="AA1034" s="43"/>
      <c r="AB1034" s="43"/>
      <c r="AE1034" s="37"/>
      <c r="AF1034" s="43"/>
      <c r="AG1034" s="43"/>
    </row>
    <row r="1035" spans="27:33" s="34" customFormat="1" x14ac:dyDescent="0.25">
      <c r="AA1035" s="43"/>
      <c r="AB1035" s="43"/>
      <c r="AE1035" s="37"/>
      <c r="AF1035" s="43"/>
      <c r="AG1035" s="43"/>
    </row>
    <row r="1036" spans="27:33" s="34" customFormat="1" x14ac:dyDescent="0.25">
      <c r="AA1036" s="43"/>
      <c r="AB1036" s="43"/>
      <c r="AE1036" s="37"/>
      <c r="AF1036" s="43"/>
      <c r="AG1036" s="43"/>
    </row>
    <row r="1037" spans="27:33" s="34" customFormat="1" x14ac:dyDescent="0.25">
      <c r="AA1037" s="43"/>
      <c r="AB1037" s="43"/>
      <c r="AE1037" s="37"/>
      <c r="AF1037" s="43"/>
      <c r="AG1037" s="43"/>
    </row>
    <row r="1038" spans="27:33" s="34" customFormat="1" x14ac:dyDescent="0.25">
      <c r="AA1038" s="43"/>
      <c r="AB1038" s="43"/>
      <c r="AE1038" s="37"/>
      <c r="AF1038" s="43"/>
      <c r="AG1038" s="43"/>
    </row>
    <row r="1039" spans="27:33" s="34" customFormat="1" x14ac:dyDescent="0.25">
      <c r="AA1039" s="43"/>
      <c r="AB1039" s="43"/>
      <c r="AE1039" s="37"/>
      <c r="AF1039" s="43"/>
      <c r="AG1039" s="43"/>
    </row>
    <row r="1040" spans="27:33" s="34" customFormat="1" x14ac:dyDescent="0.25">
      <c r="AA1040" s="43"/>
      <c r="AB1040" s="43"/>
      <c r="AE1040" s="37"/>
      <c r="AF1040" s="43"/>
      <c r="AG1040" s="43"/>
    </row>
    <row r="1041" spans="27:33" s="34" customFormat="1" x14ac:dyDescent="0.25">
      <c r="AA1041" s="43"/>
      <c r="AB1041" s="43"/>
      <c r="AE1041" s="37"/>
      <c r="AF1041" s="43"/>
      <c r="AG1041" s="43"/>
    </row>
    <row r="1042" spans="27:33" s="34" customFormat="1" x14ac:dyDescent="0.25">
      <c r="AA1042" s="43"/>
      <c r="AB1042" s="43"/>
      <c r="AE1042" s="37"/>
      <c r="AF1042" s="43"/>
      <c r="AG1042" s="43"/>
    </row>
    <row r="1043" spans="27:33" s="34" customFormat="1" x14ac:dyDescent="0.25">
      <c r="AA1043" s="43"/>
      <c r="AB1043" s="43"/>
      <c r="AE1043" s="37"/>
      <c r="AF1043" s="43"/>
      <c r="AG1043" s="43"/>
    </row>
    <row r="1044" spans="27:33" s="34" customFormat="1" x14ac:dyDescent="0.25">
      <c r="AA1044" s="43"/>
      <c r="AB1044" s="43"/>
      <c r="AE1044" s="37"/>
      <c r="AF1044" s="43"/>
      <c r="AG1044" s="43"/>
    </row>
    <row r="1045" spans="27:33" s="34" customFormat="1" x14ac:dyDescent="0.25">
      <c r="AA1045" s="43"/>
      <c r="AB1045" s="43"/>
      <c r="AE1045" s="37"/>
      <c r="AF1045" s="43"/>
      <c r="AG1045" s="43"/>
    </row>
    <row r="1046" spans="27:33" s="34" customFormat="1" x14ac:dyDescent="0.25">
      <c r="AA1046" s="43"/>
      <c r="AB1046" s="43"/>
      <c r="AE1046" s="37"/>
      <c r="AF1046" s="43"/>
      <c r="AG1046" s="43"/>
    </row>
    <row r="1047" spans="27:33" s="34" customFormat="1" x14ac:dyDescent="0.25">
      <c r="AA1047" s="43"/>
      <c r="AB1047" s="43"/>
      <c r="AE1047" s="37"/>
      <c r="AF1047" s="43"/>
      <c r="AG1047" s="43"/>
    </row>
    <row r="1048" spans="27:33" s="34" customFormat="1" x14ac:dyDescent="0.25">
      <c r="AA1048" s="43"/>
      <c r="AB1048" s="43"/>
      <c r="AE1048" s="37"/>
      <c r="AF1048" s="43"/>
      <c r="AG1048" s="43"/>
    </row>
    <row r="1049" spans="27:33" s="34" customFormat="1" x14ac:dyDescent="0.25">
      <c r="AA1049" s="43"/>
      <c r="AB1049" s="43"/>
      <c r="AE1049" s="37"/>
      <c r="AF1049" s="43"/>
      <c r="AG1049" s="43"/>
    </row>
    <row r="1050" spans="27:33" s="34" customFormat="1" x14ac:dyDescent="0.25">
      <c r="AA1050" s="43"/>
      <c r="AB1050" s="43"/>
      <c r="AE1050" s="37"/>
      <c r="AF1050" s="43"/>
      <c r="AG1050" s="43"/>
    </row>
    <row r="1051" spans="27:33" s="34" customFormat="1" x14ac:dyDescent="0.25">
      <c r="AA1051" s="43"/>
      <c r="AB1051" s="43"/>
      <c r="AE1051" s="37"/>
      <c r="AF1051" s="43"/>
      <c r="AG1051" s="43"/>
    </row>
    <row r="1052" spans="27:33" s="34" customFormat="1" x14ac:dyDescent="0.25">
      <c r="AA1052" s="43"/>
      <c r="AB1052" s="43"/>
      <c r="AE1052" s="37"/>
      <c r="AF1052" s="43"/>
      <c r="AG1052" s="43"/>
    </row>
    <row r="1053" spans="27:33" s="34" customFormat="1" x14ac:dyDescent="0.25">
      <c r="AA1053" s="43"/>
      <c r="AB1053" s="43"/>
      <c r="AE1053" s="37"/>
      <c r="AF1053" s="43"/>
      <c r="AG1053" s="43"/>
    </row>
    <row r="1054" spans="27:33" s="34" customFormat="1" x14ac:dyDescent="0.25">
      <c r="AA1054" s="43"/>
      <c r="AB1054" s="43"/>
      <c r="AE1054" s="37"/>
      <c r="AF1054" s="43"/>
      <c r="AG1054" s="43"/>
    </row>
    <row r="1055" spans="27:33" s="34" customFormat="1" x14ac:dyDescent="0.25">
      <c r="AA1055" s="43"/>
      <c r="AB1055" s="43"/>
      <c r="AE1055" s="37"/>
      <c r="AF1055" s="43"/>
      <c r="AG1055" s="43"/>
    </row>
    <row r="1056" spans="27:33" s="34" customFormat="1" x14ac:dyDescent="0.25">
      <c r="AA1056" s="43"/>
      <c r="AB1056" s="43"/>
      <c r="AE1056" s="37"/>
      <c r="AF1056" s="43"/>
      <c r="AG1056" s="43"/>
    </row>
    <row r="1057" spans="27:33" s="34" customFormat="1" x14ac:dyDescent="0.25">
      <c r="AA1057" s="43"/>
      <c r="AB1057" s="43"/>
      <c r="AE1057" s="37"/>
      <c r="AF1057" s="43"/>
      <c r="AG1057" s="43"/>
    </row>
    <row r="1058" spans="27:33" s="34" customFormat="1" x14ac:dyDescent="0.25">
      <c r="AA1058" s="43"/>
      <c r="AB1058" s="43"/>
      <c r="AE1058" s="37"/>
      <c r="AF1058" s="43"/>
      <c r="AG1058" s="43"/>
    </row>
    <row r="1059" spans="27:33" s="34" customFormat="1" x14ac:dyDescent="0.25">
      <c r="AA1059" s="43"/>
      <c r="AB1059" s="43"/>
      <c r="AE1059" s="37"/>
      <c r="AF1059" s="43"/>
      <c r="AG1059" s="43"/>
    </row>
    <row r="1060" spans="27:33" s="34" customFormat="1" x14ac:dyDescent="0.25">
      <c r="AA1060" s="43"/>
      <c r="AB1060" s="43"/>
      <c r="AE1060" s="37"/>
      <c r="AF1060" s="43"/>
      <c r="AG1060" s="43"/>
    </row>
    <row r="1061" spans="27:33" s="34" customFormat="1" x14ac:dyDescent="0.25">
      <c r="AA1061" s="43"/>
      <c r="AB1061" s="43"/>
      <c r="AE1061" s="37"/>
      <c r="AF1061" s="43"/>
      <c r="AG1061" s="43"/>
    </row>
    <row r="1062" spans="27:33" s="34" customFormat="1" x14ac:dyDescent="0.25">
      <c r="AA1062" s="43"/>
      <c r="AB1062" s="43"/>
      <c r="AE1062" s="37"/>
      <c r="AF1062" s="43"/>
      <c r="AG1062" s="43"/>
    </row>
    <row r="1063" spans="27:33" s="34" customFormat="1" x14ac:dyDescent="0.25">
      <c r="AA1063" s="43"/>
      <c r="AB1063" s="43"/>
      <c r="AE1063" s="37"/>
      <c r="AF1063" s="43"/>
      <c r="AG1063" s="43"/>
    </row>
    <row r="1064" spans="27:33" s="34" customFormat="1" x14ac:dyDescent="0.25">
      <c r="AA1064" s="43"/>
      <c r="AB1064" s="43"/>
      <c r="AE1064" s="37"/>
      <c r="AF1064" s="43"/>
      <c r="AG1064" s="43"/>
    </row>
    <row r="1065" spans="27:33" s="34" customFormat="1" x14ac:dyDescent="0.25">
      <c r="AA1065" s="43"/>
      <c r="AB1065" s="43"/>
      <c r="AE1065" s="37"/>
      <c r="AF1065" s="43"/>
      <c r="AG1065" s="43"/>
    </row>
    <row r="1066" spans="27:33" s="34" customFormat="1" x14ac:dyDescent="0.25">
      <c r="AA1066" s="43"/>
      <c r="AB1066" s="43"/>
      <c r="AE1066" s="37"/>
      <c r="AF1066" s="43"/>
      <c r="AG1066" s="43"/>
    </row>
    <row r="1067" spans="27:33" s="34" customFormat="1" x14ac:dyDescent="0.25">
      <c r="AA1067" s="43"/>
      <c r="AB1067" s="43"/>
      <c r="AE1067" s="37"/>
      <c r="AF1067" s="43"/>
      <c r="AG1067" s="43"/>
    </row>
    <row r="1068" spans="27:33" s="34" customFormat="1" x14ac:dyDescent="0.25">
      <c r="AA1068" s="43"/>
      <c r="AB1068" s="43"/>
      <c r="AE1068" s="37"/>
      <c r="AF1068" s="43"/>
      <c r="AG1068" s="43"/>
    </row>
    <row r="1069" spans="27:33" s="34" customFormat="1" x14ac:dyDescent="0.25">
      <c r="AA1069" s="43"/>
      <c r="AB1069" s="43"/>
      <c r="AE1069" s="37"/>
      <c r="AF1069" s="43"/>
      <c r="AG1069" s="43"/>
    </row>
    <row r="1070" spans="27:33" s="34" customFormat="1" x14ac:dyDescent="0.25">
      <c r="AA1070" s="43"/>
      <c r="AB1070" s="43"/>
      <c r="AE1070" s="37"/>
      <c r="AF1070" s="43"/>
      <c r="AG1070" s="43"/>
    </row>
    <row r="1071" spans="27:33" s="34" customFormat="1" x14ac:dyDescent="0.25">
      <c r="AA1071" s="43"/>
      <c r="AB1071" s="43"/>
      <c r="AE1071" s="37"/>
      <c r="AF1071" s="43"/>
      <c r="AG1071" s="43"/>
    </row>
    <row r="1072" spans="27:33" s="34" customFormat="1" x14ac:dyDescent="0.25">
      <c r="AA1072" s="43"/>
      <c r="AB1072" s="43"/>
      <c r="AE1072" s="37"/>
      <c r="AF1072" s="43"/>
      <c r="AG1072" s="43"/>
    </row>
    <row r="1073" spans="27:33" s="34" customFormat="1" x14ac:dyDescent="0.25">
      <c r="AA1073" s="43"/>
      <c r="AB1073" s="43"/>
      <c r="AE1073" s="37"/>
      <c r="AF1073" s="43"/>
      <c r="AG1073" s="43"/>
    </row>
    <row r="1074" spans="27:33" s="34" customFormat="1" x14ac:dyDescent="0.25">
      <c r="AA1074" s="43"/>
      <c r="AB1074" s="43"/>
      <c r="AE1074" s="37"/>
      <c r="AF1074" s="43"/>
      <c r="AG1074" s="43"/>
    </row>
    <row r="1075" spans="27:33" s="34" customFormat="1" x14ac:dyDescent="0.25">
      <c r="AA1075" s="43"/>
      <c r="AB1075" s="43"/>
      <c r="AE1075" s="37"/>
      <c r="AF1075" s="43"/>
      <c r="AG1075" s="43"/>
    </row>
    <row r="1076" spans="27:33" s="34" customFormat="1" x14ac:dyDescent="0.25">
      <c r="AA1076" s="43"/>
      <c r="AB1076" s="43"/>
      <c r="AE1076" s="37"/>
      <c r="AF1076" s="43"/>
      <c r="AG1076" s="43"/>
    </row>
    <row r="1077" spans="27:33" s="34" customFormat="1" x14ac:dyDescent="0.25">
      <c r="AA1077" s="43"/>
      <c r="AB1077" s="43"/>
      <c r="AE1077" s="37"/>
      <c r="AF1077" s="43"/>
      <c r="AG1077" s="43"/>
    </row>
    <row r="1078" spans="27:33" s="34" customFormat="1" x14ac:dyDescent="0.25">
      <c r="AA1078" s="43"/>
      <c r="AB1078" s="43"/>
      <c r="AE1078" s="37"/>
      <c r="AF1078" s="43"/>
      <c r="AG1078" s="43"/>
    </row>
    <row r="1079" spans="27:33" s="34" customFormat="1" x14ac:dyDescent="0.25">
      <c r="AA1079" s="43"/>
      <c r="AB1079" s="43"/>
      <c r="AE1079" s="37"/>
      <c r="AF1079" s="43"/>
      <c r="AG1079" s="43"/>
    </row>
    <row r="1080" spans="27:33" s="34" customFormat="1" x14ac:dyDescent="0.25">
      <c r="AA1080" s="43"/>
      <c r="AB1080" s="43"/>
      <c r="AE1080" s="37"/>
      <c r="AF1080" s="43"/>
      <c r="AG1080" s="43"/>
    </row>
    <row r="1081" spans="27:33" s="34" customFormat="1" x14ac:dyDescent="0.25">
      <c r="AA1081" s="43"/>
      <c r="AB1081" s="43"/>
      <c r="AE1081" s="37"/>
      <c r="AF1081" s="43"/>
      <c r="AG1081" s="43"/>
    </row>
    <row r="1082" spans="27:33" s="34" customFormat="1" x14ac:dyDescent="0.25">
      <c r="AA1082" s="43"/>
      <c r="AB1082" s="43"/>
      <c r="AE1082" s="37"/>
      <c r="AF1082" s="43"/>
      <c r="AG1082" s="43"/>
    </row>
    <row r="1083" spans="27:33" s="34" customFormat="1" x14ac:dyDescent="0.25">
      <c r="AA1083" s="43"/>
      <c r="AB1083" s="43"/>
      <c r="AE1083" s="37"/>
      <c r="AF1083" s="43"/>
      <c r="AG1083" s="43"/>
    </row>
    <row r="1084" spans="27:33" s="34" customFormat="1" x14ac:dyDescent="0.25">
      <c r="AA1084" s="43"/>
      <c r="AB1084" s="43"/>
      <c r="AE1084" s="37"/>
      <c r="AF1084" s="43"/>
      <c r="AG1084" s="43"/>
    </row>
    <row r="1085" spans="27:33" s="34" customFormat="1" x14ac:dyDescent="0.25">
      <c r="AA1085" s="43"/>
      <c r="AB1085" s="43"/>
      <c r="AE1085" s="37"/>
      <c r="AF1085" s="43"/>
      <c r="AG1085" s="43"/>
    </row>
    <row r="1086" spans="27:33" s="34" customFormat="1" x14ac:dyDescent="0.25">
      <c r="AA1086" s="43"/>
      <c r="AB1086" s="43"/>
      <c r="AE1086" s="37"/>
      <c r="AF1086" s="43"/>
      <c r="AG1086" s="43"/>
    </row>
    <row r="1087" spans="27:33" s="34" customFormat="1" x14ac:dyDescent="0.25">
      <c r="AA1087" s="43"/>
      <c r="AB1087" s="43"/>
      <c r="AE1087" s="37"/>
      <c r="AF1087" s="43"/>
      <c r="AG1087" s="43"/>
    </row>
    <row r="1088" spans="27:33" s="34" customFormat="1" x14ac:dyDescent="0.25">
      <c r="AA1088" s="43"/>
      <c r="AB1088" s="43"/>
      <c r="AE1088" s="37"/>
      <c r="AF1088" s="43"/>
      <c r="AG1088" s="43"/>
    </row>
    <row r="1089" spans="27:33" s="34" customFormat="1" x14ac:dyDescent="0.25">
      <c r="AA1089" s="43"/>
      <c r="AB1089" s="43"/>
      <c r="AE1089" s="37"/>
      <c r="AF1089" s="43"/>
      <c r="AG1089" s="43"/>
    </row>
    <row r="1090" spans="27:33" s="34" customFormat="1" x14ac:dyDescent="0.25">
      <c r="AA1090" s="43"/>
      <c r="AB1090" s="43"/>
      <c r="AE1090" s="37"/>
      <c r="AF1090" s="43"/>
      <c r="AG1090" s="43"/>
    </row>
    <row r="1091" spans="27:33" s="34" customFormat="1" x14ac:dyDescent="0.25">
      <c r="AA1091" s="43"/>
      <c r="AB1091" s="43"/>
      <c r="AE1091" s="37"/>
      <c r="AF1091" s="43"/>
      <c r="AG1091" s="43"/>
    </row>
    <row r="1092" spans="27:33" s="34" customFormat="1" x14ac:dyDescent="0.25">
      <c r="AA1092" s="43"/>
      <c r="AB1092" s="43"/>
      <c r="AE1092" s="37"/>
      <c r="AF1092" s="43"/>
      <c r="AG1092" s="43"/>
    </row>
    <row r="1093" spans="27:33" s="34" customFormat="1" x14ac:dyDescent="0.25">
      <c r="AA1093" s="43"/>
      <c r="AB1093" s="43"/>
      <c r="AE1093" s="37"/>
      <c r="AF1093" s="43"/>
      <c r="AG1093" s="43"/>
    </row>
    <row r="1094" spans="27:33" s="34" customFormat="1" x14ac:dyDescent="0.25">
      <c r="AA1094" s="43"/>
      <c r="AB1094" s="43"/>
      <c r="AE1094" s="37"/>
      <c r="AF1094" s="43"/>
      <c r="AG1094" s="43"/>
    </row>
    <row r="1095" spans="27:33" s="34" customFormat="1" x14ac:dyDescent="0.25">
      <c r="AA1095" s="43"/>
      <c r="AB1095" s="43"/>
      <c r="AE1095" s="37"/>
      <c r="AF1095" s="43"/>
      <c r="AG1095" s="43"/>
    </row>
    <row r="1096" spans="27:33" s="34" customFormat="1" x14ac:dyDescent="0.25">
      <c r="AA1096" s="43"/>
      <c r="AB1096" s="43"/>
      <c r="AE1096" s="37"/>
      <c r="AF1096" s="43"/>
      <c r="AG1096" s="43"/>
    </row>
    <row r="1097" spans="27:33" s="34" customFormat="1" x14ac:dyDescent="0.25">
      <c r="AA1097" s="43"/>
      <c r="AB1097" s="43"/>
      <c r="AE1097" s="37"/>
      <c r="AF1097" s="43"/>
      <c r="AG1097" s="43"/>
    </row>
    <row r="1098" spans="27:33" s="34" customFormat="1" x14ac:dyDescent="0.25">
      <c r="AA1098" s="43"/>
      <c r="AB1098" s="43"/>
      <c r="AE1098" s="37"/>
      <c r="AF1098" s="43"/>
      <c r="AG1098" s="43"/>
    </row>
    <row r="1099" spans="27:33" s="34" customFormat="1" x14ac:dyDescent="0.25">
      <c r="AA1099" s="43"/>
      <c r="AB1099" s="43"/>
      <c r="AE1099" s="37"/>
      <c r="AF1099" s="43"/>
      <c r="AG1099" s="43"/>
    </row>
    <row r="1100" spans="27:33" s="34" customFormat="1" x14ac:dyDescent="0.25">
      <c r="AA1100" s="43"/>
      <c r="AB1100" s="43"/>
      <c r="AE1100" s="37"/>
      <c r="AF1100" s="43"/>
      <c r="AG1100" s="43"/>
    </row>
    <row r="1101" spans="27:33" s="34" customFormat="1" x14ac:dyDescent="0.25">
      <c r="AA1101" s="43"/>
      <c r="AB1101" s="43"/>
      <c r="AE1101" s="37"/>
      <c r="AF1101" s="43"/>
      <c r="AG1101" s="43"/>
    </row>
    <row r="1102" spans="27:33" s="34" customFormat="1" x14ac:dyDescent="0.25">
      <c r="AA1102" s="43"/>
      <c r="AB1102" s="43"/>
      <c r="AE1102" s="37"/>
      <c r="AF1102" s="43"/>
      <c r="AG1102" s="43"/>
    </row>
    <row r="1103" spans="27:33" s="34" customFormat="1" x14ac:dyDescent="0.25">
      <c r="AA1103" s="43"/>
      <c r="AB1103" s="43"/>
      <c r="AE1103" s="37"/>
      <c r="AF1103" s="43"/>
      <c r="AG1103" s="43"/>
    </row>
    <row r="1104" spans="27:33" s="34" customFormat="1" x14ac:dyDescent="0.25">
      <c r="AA1104" s="43"/>
      <c r="AB1104" s="43"/>
      <c r="AE1104" s="37"/>
      <c r="AF1104" s="43"/>
      <c r="AG1104" s="43"/>
    </row>
    <row r="1105" spans="27:33" s="34" customFormat="1" x14ac:dyDescent="0.25">
      <c r="AA1105" s="43"/>
      <c r="AB1105" s="43"/>
      <c r="AE1105" s="37"/>
      <c r="AF1105" s="43"/>
      <c r="AG1105" s="43"/>
    </row>
    <row r="1106" spans="27:33" s="34" customFormat="1" x14ac:dyDescent="0.25">
      <c r="AA1106" s="43"/>
      <c r="AB1106" s="43"/>
      <c r="AE1106" s="37"/>
      <c r="AF1106" s="43"/>
      <c r="AG1106" s="43"/>
    </row>
    <row r="1107" spans="27:33" s="34" customFormat="1" x14ac:dyDescent="0.25">
      <c r="AA1107" s="43"/>
      <c r="AB1107" s="43"/>
      <c r="AE1107" s="37"/>
      <c r="AF1107" s="43"/>
      <c r="AG1107" s="43"/>
    </row>
    <row r="1108" spans="27:33" s="34" customFormat="1" x14ac:dyDescent="0.25">
      <c r="AA1108" s="43"/>
      <c r="AB1108" s="43"/>
      <c r="AE1108" s="37"/>
      <c r="AF1108" s="43"/>
      <c r="AG1108" s="43"/>
    </row>
    <row r="1109" spans="27:33" s="34" customFormat="1" x14ac:dyDescent="0.25">
      <c r="AA1109" s="43"/>
      <c r="AB1109" s="43"/>
      <c r="AE1109" s="37"/>
      <c r="AF1109" s="43"/>
      <c r="AG1109" s="43"/>
    </row>
    <row r="1110" spans="27:33" s="34" customFormat="1" x14ac:dyDescent="0.25">
      <c r="AA1110" s="43"/>
      <c r="AB1110" s="43"/>
      <c r="AE1110" s="37"/>
      <c r="AF1110" s="43"/>
      <c r="AG1110" s="43"/>
    </row>
    <row r="1111" spans="27:33" s="34" customFormat="1" x14ac:dyDescent="0.25">
      <c r="AA1111" s="43"/>
      <c r="AB1111" s="43"/>
      <c r="AE1111" s="37"/>
      <c r="AF1111" s="43"/>
      <c r="AG1111" s="43"/>
    </row>
    <row r="1112" spans="27:33" s="34" customFormat="1" x14ac:dyDescent="0.25">
      <c r="AA1112" s="43"/>
      <c r="AB1112" s="43"/>
      <c r="AE1112" s="37"/>
      <c r="AF1112" s="43"/>
      <c r="AG1112" s="43"/>
    </row>
    <row r="1113" spans="27:33" s="34" customFormat="1" x14ac:dyDescent="0.25">
      <c r="AA1113" s="43"/>
      <c r="AB1113" s="43"/>
      <c r="AE1113" s="37"/>
      <c r="AF1113" s="43"/>
      <c r="AG1113" s="43"/>
    </row>
    <row r="1114" spans="27:33" s="34" customFormat="1" x14ac:dyDescent="0.25">
      <c r="AA1114" s="43"/>
      <c r="AB1114" s="43"/>
      <c r="AE1114" s="37"/>
      <c r="AF1114" s="43"/>
      <c r="AG1114" s="43"/>
    </row>
    <row r="1115" spans="27:33" s="34" customFormat="1" x14ac:dyDescent="0.25">
      <c r="AA1115" s="43"/>
      <c r="AB1115" s="43"/>
      <c r="AE1115" s="37"/>
      <c r="AF1115" s="43"/>
      <c r="AG1115" s="43"/>
    </row>
    <row r="1116" spans="27:33" s="34" customFormat="1" x14ac:dyDescent="0.25">
      <c r="AA1116" s="43"/>
      <c r="AB1116" s="43"/>
      <c r="AE1116" s="37"/>
      <c r="AF1116" s="43"/>
      <c r="AG1116" s="43"/>
    </row>
    <row r="1117" spans="27:33" s="34" customFormat="1" x14ac:dyDescent="0.25">
      <c r="AA1117" s="43"/>
      <c r="AB1117" s="43"/>
      <c r="AE1117" s="37"/>
      <c r="AF1117" s="43"/>
      <c r="AG1117" s="43"/>
    </row>
    <row r="1118" spans="27:33" s="34" customFormat="1" x14ac:dyDescent="0.25">
      <c r="AA1118" s="43"/>
      <c r="AB1118" s="43"/>
      <c r="AE1118" s="37"/>
      <c r="AF1118" s="43"/>
      <c r="AG1118" s="43"/>
    </row>
    <row r="1119" spans="27:33" s="34" customFormat="1" x14ac:dyDescent="0.25">
      <c r="AA1119" s="43"/>
      <c r="AB1119" s="43"/>
      <c r="AE1119" s="37"/>
      <c r="AF1119" s="43"/>
      <c r="AG1119" s="43"/>
    </row>
    <row r="1120" spans="27:33" s="34" customFormat="1" x14ac:dyDescent="0.25">
      <c r="AA1120" s="43"/>
      <c r="AB1120" s="43"/>
      <c r="AE1120" s="37"/>
      <c r="AF1120" s="43"/>
      <c r="AG1120" s="43"/>
    </row>
    <row r="1121" spans="27:33" s="34" customFormat="1" x14ac:dyDescent="0.25">
      <c r="AA1121" s="43"/>
      <c r="AB1121" s="43"/>
      <c r="AE1121" s="37"/>
      <c r="AF1121" s="43"/>
      <c r="AG1121" s="43"/>
    </row>
    <row r="1122" spans="27:33" s="34" customFormat="1" x14ac:dyDescent="0.25">
      <c r="AA1122" s="43"/>
      <c r="AB1122" s="43"/>
      <c r="AE1122" s="37"/>
      <c r="AF1122" s="43"/>
      <c r="AG1122" s="43"/>
    </row>
    <row r="1123" spans="27:33" s="34" customFormat="1" x14ac:dyDescent="0.25">
      <c r="AA1123" s="43"/>
      <c r="AB1123" s="43"/>
      <c r="AE1123" s="37"/>
      <c r="AF1123" s="43"/>
      <c r="AG1123" s="43"/>
    </row>
    <row r="1124" spans="27:33" s="34" customFormat="1" x14ac:dyDescent="0.25">
      <c r="AA1124" s="43"/>
      <c r="AB1124" s="43"/>
      <c r="AE1124" s="37"/>
      <c r="AF1124" s="43"/>
      <c r="AG1124" s="43"/>
    </row>
    <row r="1125" spans="27:33" s="34" customFormat="1" x14ac:dyDescent="0.25">
      <c r="AA1125" s="43"/>
      <c r="AB1125" s="43"/>
      <c r="AE1125" s="37"/>
      <c r="AF1125" s="43"/>
      <c r="AG1125" s="43"/>
    </row>
    <row r="1126" spans="27:33" s="34" customFormat="1" x14ac:dyDescent="0.25">
      <c r="AA1126" s="43"/>
      <c r="AB1126" s="43"/>
      <c r="AE1126" s="37"/>
      <c r="AF1126" s="43"/>
      <c r="AG1126" s="43"/>
    </row>
    <row r="1127" spans="27:33" s="34" customFormat="1" x14ac:dyDescent="0.25">
      <c r="AA1127" s="43"/>
      <c r="AB1127" s="43"/>
      <c r="AE1127" s="37"/>
      <c r="AF1127" s="43"/>
      <c r="AG1127" s="43"/>
    </row>
    <row r="1128" spans="27:33" s="34" customFormat="1" x14ac:dyDescent="0.25">
      <c r="AA1128" s="43"/>
      <c r="AB1128" s="43"/>
      <c r="AE1128" s="37"/>
      <c r="AF1128" s="43"/>
      <c r="AG1128" s="43"/>
    </row>
    <row r="1129" spans="27:33" s="34" customFormat="1" x14ac:dyDescent="0.25">
      <c r="AA1129" s="43"/>
      <c r="AB1129" s="43"/>
      <c r="AE1129" s="37"/>
      <c r="AF1129" s="43"/>
      <c r="AG1129" s="43"/>
    </row>
    <row r="1130" spans="27:33" s="34" customFormat="1" x14ac:dyDescent="0.25">
      <c r="AA1130" s="43"/>
      <c r="AB1130" s="43"/>
      <c r="AE1130" s="37"/>
      <c r="AF1130" s="43"/>
      <c r="AG1130" s="43"/>
    </row>
    <row r="1131" spans="27:33" s="34" customFormat="1" x14ac:dyDescent="0.25">
      <c r="AA1131" s="43"/>
      <c r="AB1131" s="43"/>
      <c r="AE1131" s="37"/>
      <c r="AF1131" s="43"/>
      <c r="AG1131" s="43"/>
    </row>
    <row r="1132" spans="27:33" s="34" customFormat="1" x14ac:dyDescent="0.25">
      <c r="AA1132" s="43"/>
      <c r="AB1132" s="43"/>
      <c r="AE1132" s="37"/>
      <c r="AF1132" s="43"/>
      <c r="AG1132" s="43"/>
    </row>
    <row r="1133" spans="27:33" s="34" customFormat="1" x14ac:dyDescent="0.25">
      <c r="AA1133" s="43"/>
      <c r="AB1133" s="43"/>
      <c r="AE1133" s="37"/>
      <c r="AF1133" s="43"/>
      <c r="AG1133" s="43"/>
    </row>
    <row r="1134" spans="27:33" s="34" customFormat="1" x14ac:dyDescent="0.25">
      <c r="AA1134" s="43"/>
      <c r="AB1134" s="43"/>
      <c r="AE1134" s="37"/>
      <c r="AF1134" s="43"/>
      <c r="AG1134" s="43"/>
    </row>
  </sheetData>
  <autoFilter ref="A2:BR402" xr:uid="{C90B63A8-BBC5-4D29-9236-A6C0CB2C69BA}">
    <filterColumn colId="38">
      <filters>
        <filter val="Basic Materials"/>
      </filters>
    </filterColumn>
    <filterColumn colId="39">
      <filters>
        <filter val="Chemicals"/>
      </filters>
    </filterColumn>
    <sortState xmlns:xlrd2="http://schemas.microsoft.com/office/spreadsheetml/2017/richdata2" ref="A91:BR394">
      <sortCondition ref="E2:E402"/>
    </sortState>
  </autoFilter>
  <pageMargins left="0.7" right="0.7" top="0.75" bottom="0.75" header="0.3" footer="0.3"/>
  <pageSetup paperSize="9" scale="14"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478AB9-9097-4F04-AB4F-41453C0A52D2}">
  <sheetPr>
    <tabColor theme="5"/>
    <pageSetUpPr fitToPage="1"/>
  </sheetPr>
  <dimension ref="B2:N35"/>
  <sheetViews>
    <sheetView showGridLines="0" workbookViewId="0">
      <selection activeCell="C14" sqref="C14"/>
    </sheetView>
  </sheetViews>
  <sheetFormatPr baseColWidth="10" defaultRowHeight="16.5" x14ac:dyDescent="0.3"/>
  <cols>
    <col min="2" max="2" width="14.77734375" bestFit="1" customWidth="1"/>
    <col min="3" max="3" width="24" customWidth="1"/>
    <col min="6" max="6" width="16.109375" customWidth="1"/>
    <col min="7" max="7" width="17.5546875" customWidth="1"/>
    <col min="8" max="8" width="13.5546875" customWidth="1"/>
    <col min="9" max="9" width="6.77734375" bestFit="1" customWidth="1"/>
    <col min="10" max="10" width="11.33203125" bestFit="1" customWidth="1"/>
    <col min="11" max="11" width="9.44140625" customWidth="1"/>
  </cols>
  <sheetData>
    <row r="2" spans="2:11" ht="17.25" thickBot="1" x14ac:dyDescent="0.35"/>
    <row r="3" spans="2:11" ht="30.75" thickBot="1" x14ac:dyDescent="0.35">
      <c r="B3" s="194" t="s">
        <v>3003</v>
      </c>
      <c r="C3" s="193" t="s">
        <v>2258</v>
      </c>
      <c r="D3" s="192" t="s">
        <v>2125</v>
      </c>
      <c r="E3" s="191" t="s">
        <v>3948</v>
      </c>
      <c r="F3" s="8" t="s">
        <v>2131</v>
      </c>
      <c r="G3" s="8" t="s">
        <v>2132</v>
      </c>
      <c r="H3" s="9" t="s">
        <v>2134</v>
      </c>
      <c r="I3" s="153" t="s">
        <v>3978</v>
      </c>
      <c r="J3" s="153" t="s">
        <v>5104</v>
      </c>
      <c r="K3" s="166" t="s">
        <v>5105</v>
      </c>
    </row>
    <row r="4" spans="2:11" x14ac:dyDescent="0.3">
      <c r="B4" s="187" t="s">
        <v>344</v>
      </c>
      <c r="C4" s="190" t="s">
        <v>1030</v>
      </c>
      <c r="D4" s="189">
        <v>13736.653932819998</v>
      </c>
      <c r="E4" s="188">
        <v>20496.453932819997</v>
      </c>
      <c r="F4" s="187" t="s">
        <v>506</v>
      </c>
      <c r="G4" s="186" t="s">
        <v>507</v>
      </c>
      <c r="H4" s="185" t="s">
        <v>574</v>
      </c>
      <c r="I4" s="184">
        <v>0.10450237787313198</v>
      </c>
      <c r="J4" s="183">
        <v>3.0000000000000001E-3</v>
      </c>
      <c r="K4" s="183">
        <v>4.7619047619047616E-2</v>
      </c>
    </row>
    <row r="5" spans="2:11" x14ac:dyDescent="0.3">
      <c r="B5" s="179" t="s">
        <v>1863</v>
      </c>
      <c r="C5" s="182" t="s">
        <v>4783</v>
      </c>
      <c r="D5" s="181">
        <v>1222.9182119699999</v>
      </c>
      <c r="E5" s="180">
        <v>1481.121413293097</v>
      </c>
      <c r="F5" s="179" t="s">
        <v>506</v>
      </c>
      <c r="G5" t="s">
        <v>629</v>
      </c>
      <c r="H5" s="178" t="s">
        <v>2138</v>
      </c>
      <c r="I5" s="177">
        <v>8.9753344848128414E-2</v>
      </c>
      <c r="J5" s="176">
        <v>3.0000000000000001E-3</v>
      </c>
      <c r="K5" s="176">
        <v>4.7619047619047616E-2</v>
      </c>
    </row>
    <row r="6" spans="2:11" x14ac:dyDescent="0.3">
      <c r="B6" s="187" t="s">
        <v>1465</v>
      </c>
      <c r="C6" s="190" t="s">
        <v>1466</v>
      </c>
      <c r="D6" s="189">
        <v>50884.985208919992</v>
      </c>
      <c r="E6" s="188">
        <v>58496.985208919992</v>
      </c>
      <c r="F6" s="187" t="s">
        <v>506</v>
      </c>
      <c r="G6" s="186" t="s">
        <v>577</v>
      </c>
      <c r="H6" s="185" t="s">
        <v>1458</v>
      </c>
      <c r="I6" s="184">
        <v>7.8562801651344896E-2</v>
      </c>
      <c r="J6" s="183">
        <v>3.0000000000000001E-3</v>
      </c>
      <c r="K6" s="183">
        <v>4.7619047619047616E-2</v>
      </c>
    </row>
    <row r="7" spans="2:11" x14ac:dyDescent="0.3">
      <c r="B7" s="179" t="s">
        <v>453</v>
      </c>
      <c r="C7" s="182" t="s">
        <v>1148</v>
      </c>
      <c r="D7" s="181">
        <v>312093.01010999997</v>
      </c>
      <c r="E7" s="180">
        <v>389422.01010999997</v>
      </c>
      <c r="F7" s="179" t="s">
        <v>506</v>
      </c>
      <c r="G7" t="s">
        <v>507</v>
      </c>
      <c r="H7" s="178" t="s">
        <v>574</v>
      </c>
      <c r="I7" s="177">
        <v>6.3985252322574043E-2</v>
      </c>
      <c r="J7" s="176">
        <v>3.0000000000000001E-3</v>
      </c>
      <c r="K7" s="176">
        <v>4.7619047619047616E-2</v>
      </c>
    </row>
    <row r="8" spans="2:11" x14ac:dyDescent="0.3">
      <c r="B8" s="187" t="s">
        <v>1411</v>
      </c>
      <c r="C8" s="190" t="s">
        <v>1412</v>
      </c>
      <c r="D8" s="189">
        <v>4859.7721324200002</v>
      </c>
      <c r="E8" s="188">
        <v>6331.2721324200002</v>
      </c>
      <c r="F8" s="187" t="s">
        <v>498</v>
      </c>
      <c r="G8" s="186" t="s">
        <v>510</v>
      </c>
      <c r="H8" s="185" t="s">
        <v>1339</v>
      </c>
      <c r="I8" s="184">
        <v>0.11142497739505156</v>
      </c>
      <c r="J8" s="183">
        <v>3.0000000000000001E-3</v>
      </c>
      <c r="K8" s="183">
        <v>4.7619047619047616E-2</v>
      </c>
    </row>
    <row r="9" spans="2:11" x14ac:dyDescent="0.3">
      <c r="B9" s="179" t="s">
        <v>2688</v>
      </c>
      <c r="C9" s="182" t="s">
        <v>2689</v>
      </c>
      <c r="D9" s="181">
        <v>125532.69162294004</v>
      </c>
      <c r="E9" s="180">
        <v>164062.69162294004</v>
      </c>
      <c r="F9" s="179" t="s">
        <v>498</v>
      </c>
      <c r="G9" t="s">
        <v>828</v>
      </c>
      <c r="H9" s="178" t="s">
        <v>574</v>
      </c>
      <c r="I9" s="177">
        <v>8.0212969783561239E-2</v>
      </c>
      <c r="J9" s="176">
        <v>3.0000000000000001E-3</v>
      </c>
      <c r="K9" s="176">
        <v>4.7619047619047616E-2</v>
      </c>
    </row>
    <row r="10" spans="2:11" x14ac:dyDescent="0.3">
      <c r="B10" s="187" t="s">
        <v>80</v>
      </c>
      <c r="C10" s="190" t="s">
        <v>699</v>
      </c>
      <c r="D10" s="189">
        <v>803078.26878647995</v>
      </c>
      <c r="E10" s="188">
        <v>389671.26878647995</v>
      </c>
      <c r="F10" s="187" t="s">
        <v>502</v>
      </c>
      <c r="G10" s="186" t="s">
        <v>503</v>
      </c>
      <c r="H10" s="185" t="s">
        <v>574</v>
      </c>
      <c r="I10" s="184">
        <v>0.1027571268590005</v>
      </c>
      <c r="J10" s="183">
        <v>3.0000000000000001E-3</v>
      </c>
      <c r="K10" s="183">
        <v>4.7619047619047616E-2</v>
      </c>
    </row>
    <row r="11" spans="2:11" x14ac:dyDescent="0.3">
      <c r="B11" s="179" t="s">
        <v>1479</v>
      </c>
      <c r="C11" s="182" t="s">
        <v>1480</v>
      </c>
      <c r="D11" s="181">
        <v>6967.2644246999989</v>
      </c>
      <c r="E11" s="180">
        <v>8634.2904246999988</v>
      </c>
      <c r="F11" s="179" t="s">
        <v>502</v>
      </c>
      <c r="G11" t="s">
        <v>528</v>
      </c>
      <c r="H11" s="178" t="s">
        <v>1458</v>
      </c>
      <c r="I11" s="177">
        <v>0.10072159706070243</v>
      </c>
      <c r="J11" s="176">
        <v>3.0000000000000001E-3</v>
      </c>
      <c r="K11" s="176">
        <v>4.7619047619047616E-2</v>
      </c>
    </row>
    <row r="12" spans="2:11" x14ac:dyDescent="0.3">
      <c r="B12" s="187" t="s">
        <v>330</v>
      </c>
      <c r="C12" s="190" t="s">
        <v>1013</v>
      </c>
      <c r="D12" s="189">
        <v>120595.14028999998</v>
      </c>
      <c r="E12" s="188">
        <v>125945.14028999998</v>
      </c>
      <c r="F12" s="187" t="s">
        <v>502</v>
      </c>
      <c r="G12" s="186" t="s">
        <v>528</v>
      </c>
      <c r="H12" s="185" t="s">
        <v>574</v>
      </c>
      <c r="I12" s="184">
        <v>8.238071597337665E-2</v>
      </c>
      <c r="J12" s="183">
        <v>3.0000000000000001E-3</v>
      </c>
      <c r="K12" s="183">
        <v>4.7619047619047616E-2</v>
      </c>
    </row>
    <row r="13" spans="2:11" x14ac:dyDescent="0.3">
      <c r="B13" s="179" t="s">
        <v>1342</v>
      </c>
      <c r="C13" s="182" t="s">
        <v>1343</v>
      </c>
      <c r="D13" s="181">
        <v>4404.9088115999994</v>
      </c>
      <c r="E13" s="180">
        <v>4160.3368115999992</v>
      </c>
      <c r="F13" s="179" t="s">
        <v>519</v>
      </c>
      <c r="G13" t="s">
        <v>743</v>
      </c>
      <c r="H13" s="178" t="s">
        <v>1339</v>
      </c>
      <c r="I13" s="177">
        <v>7.787831001966275E-2</v>
      </c>
      <c r="J13" s="176">
        <v>3.0000000000000001E-3</v>
      </c>
      <c r="K13" s="176">
        <v>4.7619047619047616E-2</v>
      </c>
    </row>
    <row r="14" spans="2:11" x14ac:dyDescent="0.3">
      <c r="B14" s="187" t="s">
        <v>34</v>
      </c>
      <c r="C14" s="190" t="s">
        <v>631</v>
      </c>
      <c r="D14" s="189">
        <v>104137.47931136</v>
      </c>
      <c r="E14" s="188">
        <v>91979.479311360003</v>
      </c>
      <c r="F14" s="187" t="s">
        <v>493</v>
      </c>
      <c r="G14" s="186" t="s">
        <v>494</v>
      </c>
      <c r="H14" s="185" t="s">
        <v>574</v>
      </c>
      <c r="I14" s="184">
        <v>0.10323722281418944</v>
      </c>
      <c r="J14" s="183">
        <v>3.0000000000000001E-3</v>
      </c>
      <c r="K14" s="183">
        <v>4.7619047619047616E-2</v>
      </c>
    </row>
    <row r="15" spans="2:11" x14ac:dyDescent="0.3">
      <c r="B15" s="179" t="s">
        <v>2059</v>
      </c>
      <c r="C15" s="182" t="s">
        <v>4831</v>
      </c>
      <c r="D15" s="181">
        <v>212674.05287000001</v>
      </c>
      <c r="E15" s="180">
        <v>234380.05287000001</v>
      </c>
      <c r="F15" s="179" t="s">
        <v>493</v>
      </c>
      <c r="G15" t="s">
        <v>654</v>
      </c>
      <c r="H15" s="178" t="s">
        <v>4616</v>
      </c>
      <c r="I15" s="177">
        <v>8.2010610907299428E-2</v>
      </c>
      <c r="J15" s="176">
        <v>3.0000000000000001E-3</v>
      </c>
      <c r="K15" s="176">
        <v>4.7619047619047616E-2</v>
      </c>
    </row>
    <row r="16" spans="2:11" x14ac:dyDescent="0.3">
      <c r="B16" s="187" t="s">
        <v>1881</v>
      </c>
      <c r="C16" s="190" t="s">
        <v>4832</v>
      </c>
      <c r="D16" s="189">
        <v>18763.9463488</v>
      </c>
      <c r="E16" s="188">
        <v>17800.346348799998</v>
      </c>
      <c r="F16" s="187" t="s">
        <v>533</v>
      </c>
      <c r="G16" s="186" t="s">
        <v>1882</v>
      </c>
      <c r="H16" s="185" t="s">
        <v>2138</v>
      </c>
      <c r="I16" s="184">
        <v>0.17830231714642805</v>
      </c>
      <c r="J16" s="183">
        <v>3.0000000000000001E-3</v>
      </c>
      <c r="K16" s="183">
        <v>4.7619047619047616E-2</v>
      </c>
    </row>
    <row r="17" spans="2:14" x14ac:dyDescent="0.3">
      <c r="B17" s="179" t="s">
        <v>1229</v>
      </c>
      <c r="C17" s="182" t="s">
        <v>1230</v>
      </c>
      <c r="D17" s="181">
        <v>3122.1830330399994</v>
      </c>
      <c r="E17" s="180">
        <v>4746.8030330399997</v>
      </c>
      <c r="F17" s="179" t="s">
        <v>533</v>
      </c>
      <c r="G17" t="s">
        <v>729</v>
      </c>
      <c r="H17" s="178" t="s">
        <v>1226</v>
      </c>
      <c r="I17" s="177">
        <v>0.16253979815715003</v>
      </c>
      <c r="J17" s="176">
        <v>3.0000000000000001E-3</v>
      </c>
      <c r="K17" s="176">
        <v>4.7619047619047616E-2</v>
      </c>
    </row>
    <row r="18" spans="2:14" x14ac:dyDescent="0.3">
      <c r="B18" s="187" t="s">
        <v>1405</v>
      </c>
      <c r="C18" s="190" t="s">
        <v>1406</v>
      </c>
      <c r="D18" s="189">
        <v>57122.186191199995</v>
      </c>
      <c r="E18" s="188">
        <v>66825.186191199988</v>
      </c>
      <c r="F18" s="187" t="s">
        <v>533</v>
      </c>
      <c r="G18" s="186" t="s">
        <v>830</v>
      </c>
      <c r="H18" s="185" t="s">
        <v>1339</v>
      </c>
      <c r="I18" s="184">
        <v>8.523385263482891E-2</v>
      </c>
      <c r="J18" s="183">
        <v>3.0000000000000001E-3</v>
      </c>
      <c r="K18" s="183">
        <v>4.7619047619047616E-2</v>
      </c>
    </row>
    <row r="19" spans="2:14" x14ac:dyDescent="0.3">
      <c r="B19" s="179" t="s">
        <v>1860</v>
      </c>
      <c r="C19" s="182" t="s">
        <v>1861</v>
      </c>
      <c r="D19" s="181">
        <v>10349.595862300001</v>
      </c>
      <c r="E19" s="180">
        <v>15055.631793596585</v>
      </c>
      <c r="F19" s="179" t="s">
        <v>533</v>
      </c>
      <c r="G19" t="s">
        <v>703</v>
      </c>
      <c r="H19" s="178" t="s">
        <v>1552</v>
      </c>
      <c r="I19" s="177">
        <v>7.046168852412929E-2</v>
      </c>
      <c r="J19" s="176">
        <v>3.0000000000000001E-3</v>
      </c>
      <c r="K19" s="176">
        <v>4.7619047619047616E-2</v>
      </c>
    </row>
    <row r="20" spans="2:14" x14ac:dyDescent="0.3">
      <c r="B20" s="187" t="s">
        <v>127</v>
      </c>
      <c r="C20" s="190" t="s">
        <v>766</v>
      </c>
      <c r="D20" s="189">
        <v>772746.09192563011</v>
      </c>
      <c r="E20" s="188">
        <v>756278.09192563011</v>
      </c>
      <c r="F20" s="187" t="s">
        <v>543</v>
      </c>
      <c r="G20" s="186" t="s">
        <v>570</v>
      </c>
      <c r="H20" s="185" t="s">
        <v>574</v>
      </c>
      <c r="I20" s="184">
        <v>6.5301764691150788E-2</v>
      </c>
      <c r="J20" s="183">
        <v>3.0000000000000001E-3</v>
      </c>
      <c r="K20" s="183">
        <v>4.7619047619047616E-2</v>
      </c>
    </row>
    <row r="21" spans="2:14" x14ac:dyDescent="0.3">
      <c r="B21" s="179" t="s">
        <v>165</v>
      </c>
      <c r="C21" s="182" t="s">
        <v>811</v>
      </c>
      <c r="D21" s="181">
        <v>1738091.25</v>
      </c>
      <c r="E21" s="180">
        <v>1649191.25</v>
      </c>
      <c r="F21" s="179" t="s">
        <v>543</v>
      </c>
      <c r="G21" t="s">
        <v>570</v>
      </c>
      <c r="H21" s="178" t="s">
        <v>574</v>
      </c>
      <c r="I21" s="177">
        <v>6.0806198189567159E-2</v>
      </c>
      <c r="J21" s="176">
        <v>3.0000000000000001E-3</v>
      </c>
      <c r="K21" s="176">
        <v>4.7619047619047616E-2</v>
      </c>
    </row>
    <row r="22" spans="2:14" x14ac:dyDescent="0.3">
      <c r="B22" s="187" t="s">
        <v>382</v>
      </c>
      <c r="C22" s="190" t="s">
        <v>1069</v>
      </c>
      <c r="D22" s="189">
        <v>1448509.0342504398</v>
      </c>
      <c r="E22" s="188">
        <v>1538456.0342504398</v>
      </c>
      <c r="F22" s="187" t="s">
        <v>543</v>
      </c>
      <c r="G22" s="186" t="s">
        <v>570</v>
      </c>
      <c r="H22" s="185" t="s">
        <v>574</v>
      </c>
      <c r="I22" s="184">
        <v>4.9270055838437257E-2</v>
      </c>
      <c r="J22" s="183">
        <v>3.0000000000000001E-3</v>
      </c>
      <c r="K22" s="183">
        <v>4.7619047619047616E-2</v>
      </c>
    </row>
    <row r="23" spans="2:14" x14ac:dyDescent="0.3">
      <c r="B23" s="179" t="s">
        <v>1633</v>
      </c>
      <c r="C23" s="182" t="s">
        <v>1634</v>
      </c>
      <c r="D23" s="181">
        <v>89163.441510937351</v>
      </c>
      <c r="E23" s="180">
        <v>115773.04585997583</v>
      </c>
      <c r="F23" s="179" t="s">
        <v>550</v>
      </c>
      <c r="G23" t="s">
        <v>551</v>
      </c>
      <c r="H23" s="178" t="s">
        <v>1552</v>
      </c>
      <c r="I23" s="177">
        <v>0.11503433275107297</v>
      </c>
      <c r="J23" s="176">
        <v>3.0000000000000001E-3</v>
      </c>
      <c r="K23" s="176">
        <v>4.7619047619047616E-2</v>
      </c>
    </row>
    <row r="24" spans="2:14" ht="17.25" thickBot="1" x14ac:dyDescent="0.35">
      <c r="B24" s="172" t="s">
        <v>293</v>
      </c>
      <c r="C24" s="175" t="s">
        <v>972</v>
      </c>
      <c r="D24" s="174">
        <v>15840.999602000002</v>
      </c>
      <c r="E24" s="173">
        <v>18581.999602000004</v>
      </c>
      <c r="F24" s="172" t="s">
        <v>550</v>
      </c>
      <c r="G24" s="171" t="s">
        <v>884</v>
      </c>
      <c r="H24" s="170" t="s">
        <v>574</v>
      </c>
      <c r="I24" s="169">
        <v>9.1019761140449768E-2</v>
      </c>
      <c r="J24" s="168">
        <v>3.0000000000000001E-3</v>
      </c>
      <c r="K24" s="168">
        <v>4.7619047619047616E-2</v>
      </c>
    </row>
    <row r="25" spans="2:14" ht="19.5" thickBot="1" x14ac:dyDescent="0.35">
      <c r="I25" s="167">
        <v>9.2999999999999999E-2</v>
      </c>
      <c r="J25" s="167">
        <v>6.3E-2</v>
      </c>
    </row>
    <row r="26" spans="2:14" ht="17.25" thickBot="1" x14ac:dyDescent="0.35">
      <c r="I26" s="18"/>
      <c r="N26" s="69"/>
    </row>
    <row r="27" spans="2:14" ht="30.75" thickBot="1" x14ac:dyDescent="0.35">
      <c r="C27" s="151" t="s">
        <v>2131</v>
      </c>
      <c r="D27" s="153" t="s">
        <v>5104</v>
      </c>
      <c r="E27" s="166" t="s">
        <v>5106</v>
      </c>
      <c r="G27" s="152" t="s">
        <v>2134</v>
      </c>
      <c r="H27" s="153" t="s">
        <v>5104</v>
      </c>
      <c r="I27" s="166" t="s">
        <v>5108</v>
      </c>
    </row>
    <row r="28" spans="2:14" x14ac:dyDescent="0.3">
      <c r="C28" s="165" t="s">
        <v>506</v>
      </c>
      <c r="D28" s="164">
        <f>SUMIF($F$4:$F$24,$C28,$J$4:$J$24)</f>
        <v>1.2E-2</v>
      </c>
      <c r="E28" s="157">
        <f>SUMIF($F$4:$F$24,$C28,$K$4:$K$24)</f>
        <v>0.19047619047619047</v>
      </c>
      <c r="G28" s="163" t="s">
        <v>5107</v>
      </c>
      <c r="H28" s="162">
        <v>2.7E-2</v>
      </c>
      <c r="I28" s="162">
        <v>0.42859999999999998</v>
      </c>
    </row>
    <row r="29" spans="2:14" x14ac:dyDescent="0.3">
      <c r="C29" s="159" t="s">
        <v>498</v>
      </c>
      <c r="D29" s="158">
        <f>SUMIF($F$4:$F$24,$C29,$J$4:$J$24)</f>
        <v>6.0000000000000001E-3</v>
      </c>
      <c r="E29" s="157">
        <f>SUMIF($F$4:$F$24,C29,$K$4:$K$24)</f>
        <v>9.5238095238095233E-2</v>
      </c>
      <c r="G29" s="161" t="s">
        <v>574</v>
      </c>
      <c r="H29" s="157">
        <f>SUMIF($H$4:$H$24,$G29,$J$4:$J$24)</f>
        <v>2.9999999999999995E-2</v>
      </c>
      <c r="I29" s="157">
        <f>SUMIF($H$4:$H$24,$G29,$K$4:$K$24)</f>
        <v>0.47619047619047616</v>
      </c>
    </row>
    <row r="30" spans="2:14" ht="17.25" thickBot="1" x14ac:dyDescent="0.35">
      <c r="C30" s="159" t="s">
        <v>502</v>
      </c>
      <c r="D30" s="158">
        <f>SUMIF($F$4:$F$24,$C30,$J$4:$J$24)</f>
        <v>9.0000000000000011E-3</v>
      </c>
      <c r="E30" s="157">
        <f>SUMIF($F$4:$F$24,C30,$K$4:$K$24)</f>
        <v>0.14285714285714285</v>
      </c>
      <c r="G30" s="160" t="s">
        <v>1552</v>
      </c>
      <c r="H30" s="154">
        <f>SUMIF($H$4:$H$24,$G30,$J$4:$J$24)</f>
        <v>6.0000000000000001E-3</v>
      </c>
      <c r="I30" s="154">
        <f>SUMIF($H$4:$H$24,$G30,$K$4:$K$24)</f>
        <v>9.5238095238095233E-2</v>
      </c>
    </row>
    <row r="31" spans="2:14" x14ac:dyDescent="0.3">
      <c r="C31" s="159" t="s">
        <v>519</v>
      </c>
      <c r="D31" s="158">
        <f>SUMIF($F$4:$F$24,$C31,$J$4:$J$24)</f>
        <v>3.0000000000000001E-3</v>
      </c>
      <c r="E31" s="157">
        <f>SUMIF($F$4:$F$24,C31,$K$4:$K$24)</f>
        <v>4.7619047619047616E-2</v>
      </c>
    </row>
    <row r="32" spans="2:14" x14ac:dyDescent="0.3">
      <c r="C32" s="159" t="s">
        <v>493</v>
      </c>
      <c r="D32" s="158">
        <f>SUMIF($F$4:$F$24,$C32,$J$4:$J$24)</f>
        <v>6.0000000000000001E-3</v>
      </c>
      <c r="E32" s="157">
        <f>SUMIF($F$4:$F$24,C32,$K$4:$K$24)</f>
        <v>9.5238095238095233E-2</v>
      </c>
    </row>
    <row r="33" spans="3:5" x14ac:dyDescent="0.3">
      <c r="C33" s="159" t="s">
        <v>533</v>
      </c>
      <c r="D33" s="158">
        <f>SUMIF($F$4:$F$24,$C33,$J$4:$J$24)</f>
        <v>1.2E-2</v>
      </c>
      <c r="E33" s="157">
        <f>SUMIF($F$4:$F$24,C33,$K$4:$K$24)</f>
        <v>0.19047619047619047</v>
      </c>
    </row>
    <row r="34" spans="3:5" x14ac:dyDescent="0.3">
      <c r="C34" s="159" t="s">
        <v>543</v>
      </c>
      <c r="D34" s="158">
        <f>SUMIF($F$4:$F$24,$C34,$J$4:$J$24)</f>
        <v>9.0000000000000011E-3</v>
      </c>
      <c r="E34" s="157">
        <f>SUMIF($F$4:$F$24,C34,$K$4:$K$24)</f>
        <v>0.14285714285714285</v>
      </c>
    </row>
    <row r="35" spans="3:5" ht="17.25" thickBot="1" x14ac:dyDescent="0.35">
      <c r="C35" s="156" t="s">
        <v>550</v>
      </c>
      <c r="D35" s="155">
        <f>SUMIF($F$4:$F$24,$C35,$J$4:$J$24)</f>
        <v>6.0000000000000001E-3</v>
      </c>
      <c r="E35" s="154">
        <f>SUMIF($F$4:$F$24,C35,$K$4:$K$24)</f>
        <v>9.5238095238095233E-2</v>
      </c>
    </row>
  </sheetData>
  <pageMargins left="0.25" right="0.25" top="0.75" bottom="0.75" header="0.3" footer="0.3"/>
  <pageSetup paperSize="9" scale="78"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Actualizable</vt:lpstr>
      <vt:lpstr>Final Data</vt:lpstr>
      <vt:lpstr>salva cartera pers. 180923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Victor Morales | Trea AM</dc:creator>
  <cp:lastModifiedBy>Victor Morales | Trea AM</cp:lastModifiedBy>
  <cp:lastPrinted>2023-09-18T14:12:16Z</cp:lastPrinted>
  <dcterms:created xsi:type="dcterms:W3CDTF">2023-05-09T07:14:52Z</dcterms:created>
  <dcterms:modified xsi:type="dcterms:W3CDTF">2023-10-06T08:27:28Z</dcterms:modified>
</cp:coreProperties>
</file>